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u:\dohnal\2-KUPK-akce OIM\DSP Kralovice\20-PD-II etapa\"/>
    </mc:Choice>
  </mc:AlternateContent>
  <bookViews>
    <workbookView xWindow="0" yWindow="0" windowWidth="19200" windowHeight="6500"/>
  </bookViews>
  <sheets>
    <sheet name="Rekapitulace stavby" sheetId="1" r:id="rId1"/>
    <sheet name="D.1.1.B - Architektonicko..." sheetId="2" r:id="rId2"/>
    <sheet name="D.1.4.B_A - Zdravotně tec..." sheetId="3" r:id="rId3"/>
    <sheet name="D.1.4.B_B - Vytápění" sheetId="4" r:id="rId4"/>
    <sheet name="D.1.4.B_C1 - Elektroinsta..." sheetId="5" r:id="rId5"/>
    <sheet name="D.1.4.B_C2 - Elektroinsta..." sheetId="6" r:id="rId6"/>
    <sheet name="D.1.4.B_D - Vzduchotechnika" sheetId="7" r:id="rId7"/>
    <sheet name="D.1.4.B_E - Zařízení slab..." sheetId="8" r:id="rId8"/>
    <sheet name="SO.06 - Mostek" sheetId="9" r:id="rId9"/>
    <sheet name="VRN - Vedlejší rozpočtové..." sheetId="10" r:id="rId10"/>
    <sheet name="Seznam figur" sheetId="11" r:id="rId11"/>
    <sheet name="Pokyny pro vyplnění" sheetId="12" r:id="rId12"/>
  </sheets>
  <definedNames>
    <definedName name="_xlnm._FilterDatabase" localSheetId="1" hidden="1">'D.1.1.B - Architektonicko...'!$C$125:$K$5724</definedName>
    <definedName name="_xlnm._FilterDatabase" localSheetId="2" hidden="1">'D.1.4.B_A - Zdravotně tec...'!$C$105:$K$672</definedName>
    <definedName name="_xlnm._FilterDatabase" localSheetId="3" hidden="1">'D.1.4.B_B - Vytápění'!$C$96:$K$212</definedName>
    <definedName name="_xlnm._FilterDatabase" localSheetId="4" hidden="1">'D.1.4.B_C1 - Elektroinsta...'!$C$98:$K$326</definedName>
    <definedName name="_xlnm._FilterDatabase" localSheetId="5" hidden="1">'D.1.4.B_C2 - Elektroinsta...'!$C$94:$K$238</definedName>
    <definedName name="_xlnm._FilterDatabase" localSheetId="6" hidden="1">'D.1.4.B_D - Vzduchotechnika'!$C$94:$K$289</definedName>
    <definedName name="_xlnm._FilterDatabase" localSheetId="7" hidden="1">'D.1.4.B_E - Zařízení slab...'!$C$94:$K$164</definedName>
    <definedName name="_xlnm._FilterDatabase" localSheetId="8" hidden="1">'SO.06 - Mostek'!$C$89:$K$360</definedName>
    <definedName name="_xlnm._FilterDatabase" localSheetId="9" hidden="1">'VRN - Vedlejší rozpočtové...'!$C$83:$K$129</definedName>
    <definedName name="_xlnm.Print_Titles" localSheetId="1">'D.1.1.B - Architektonicko...'!$125:$125</definedName>
    <definedName name="_xlnm.Print_Titles" localSheetId="2">'D.1.4.B_A - Zdravotně tec...'!$105:$105</definedName>
    <definedName name="_xlnm.Print_Titles" localSheetId="3">'D.1.4.B_B - Vytápění'!$96:$96</definedName>
    <definedName name="_xlnm.Print_Titles" localSheetId="4">'D.1.4.B_C1 - Elektroinsta...'!$98:$98</definedName>
    <definedName name="_xlnm.Print_Titles" localSheetId="5">'D.1.4.B_C2 - Elektroinsta...'!$94:$94</definedName>
    <definedName name="_xlnm.Print_Titles" localSheetId="6">'D.1.4.B_D - Vzduchotechnika'!$94:$94</definedName>
    <definedName name="_xlnm.Print_Titles" localSheetId="7">'D.1.4.B_E - Zařízení slab...'!$94:$94</definedName>
    <definedName name="_xlnm.Print_Titles" localSheetId="0">'Rekapitulace stavby'!$52:$52</definedName>
    <definedName name="_xlnm.Print_Titles" localSheetId="10">'Seznam figur'!$9:$9</definedName>
    <definedName name="_xlnm.Print_Titles" localSheetId="8">'SO.06 - Mostek'!$89:$89</definedName>
    <definedName name="_xlnm.Print_Titles" localSheetId="9">'VRN - Vedlejší rozpočtové...'!$83:$83</definedName>
    <definedName name="_xlnm.Print_Area" localSheetId="1">'D.1.1.B - Architektonicko...'!$C$4:$J$43,'D.1.1.B - Architektonicko...'!$C$49:$J$103,'D.1.1.B - Architektonicko...'!$C$109:$K$5724</definedName>
    <definedName name="_xlnm.Print_Area" localSheetId="2">'D.1.4.B_A - Zdravotně tec...'!$C$4:$J$43,'D.1.4.B_A - Zdravotně tec...'!$C$49:$J$83,'D.1.4.B_A - Zdravotně tec...'!$C$89:$K$672</definedName>
    <definedName name="_xlnm.Print_Area" localSheetId="3">'D.1.4.B_B - Vytápění'!$C$4:$J$43,'D.1.4.B_B - Vytápění'!$C$49:$J$74,'D.1.4.B_B - Vytápění'!$C$80:$K$212</definedName>
    <definedName name="_xlnm.Print_Area" localSheetId="4">'D.1.4.B_C1 - Elektroinsta...'!$C$4:$J$43,'D.1.4.B_C1 - Elektroinsta...'!$C$49:$J$76,'D.1.4.B_C1 - Elektroinsta...'!$C$82:$K$326</definedName>
    <definedName name="_xlnm.Print_Area" localSheetId="5">'D.1.4.B_C2 - Elektroinsta...'!$C$4:$J$43,'D.1.4.B_C2 - Elektroinsta...'!$C$49:$J$72,'D.1.4.B_C2 - Elektroinsta...'!$C$78:$K$238</definedName>
    <definedName name="_xlnm.Print_Area" localSheetId="6">'D.1.4.B_D - Vzduchotechnika'!$C$4:$J$43,'D.1.4.B_D - Vzduchotechnika'!$C$49:$J$72,'D.1.4.B_D - Vzduchotechnika'!$C$78:$K$289</definedName>
    <definedName name="_xlnm.Print_Area" localSheetId="7">'D.1.4.B_E - Zařízení slab...'!$C$4:$J$43,'D.1.4.B_E - Zařízení slab...'!$C$49:$J$72,'D.1.4.B_E - Zařízení slab...'!$C$78:$K$164</definedName>
    <definedName name="_xlnm.Print_Area" localSheetId="11">'Pokyny pro vyplnění'!$B$2:$K$71,'Pokyny pro vyplnění'!$B$74:$K$118,'Pokyny pro vyplnění'!$B$121:$K$161,'Pokyny pro vyplnění'!$B$164:$K$219</definedName>
    <definedName name="_xlnm.Print_Area" localSheetId="0">'Rekapitulace stavby'!$D$4:$AO$36,'Rekapitulace stavby'!$C$42:$AQ$67</definedName>
    <definedName name="_xlnm.Print_Area" localSheetId="10">'Seznam figur'!$C$4:$G$1666</definedName>
    <definedName name="_xlnm.Print_Area" localSheetId="8">'SO.06 - Mostek'!$C$4:$J$39,'SO.06 - Mostek'!$C$45:$J$71,'SO.06 - Mostek'!$C$77:$K$360</definedName>
    <definedName name="_xlnm.Print_Area" localSheetId="9">'VRN - Vedlejší rozpočtové...'!$C$4:$J$39,'VRN - Vedlejší rozpočtové...'!$C$45:$J$65,'VRN - Vedlejší rozpočtové...'!$C$71:$K$129</definedName>
  </definedNames>
  <calcPr calcId="162913"/>
</workbook>
</file>

<file path=xl/calcChain.xml><?xml version="1.0" encoding="utf-8"?>
<calcChain xmlns="http://schemas.openxmlformats.org/spreadsheetml/2006/main">
  <c r="D7" i="11" l="1"/>
  <c r="J37" i="10"/>
  <c r="J36" i="10"/>
  <c r="AY66" i="1"/>
  <c r="J35" i="10"/>
  <c r="AX66" i="1"/>
  <c r="BI129" i="10"/>
  <c r="BH129" i="10"/>
  <c r="BG129" i="10"/>
  <c r="BE129" i="10"/>
  <c r="T129" i="10"/>
  <c r="T128" i="10"/>
  <c r="R129" i="10"/>
  <c r="R128" i="10"/>
  <c r="P129" i="10"/>
  <c r="P128" i="10" s="1"/>
  <c r="BI127" i="10"/>
  <c r="BH127" i="10"/>
  <c r="BG127" i="10"/>
  <c r="BE127" i="10"/>
  <c r="T127" i="10"/>
  <c r="R127" i="10"/>
  <c r="P127" i="10"/>
  <c r="BI126" i="10"/>
  <c r="BH126" i="10"/>
  <c r="BG126" i="10"/>
  <c r="BE126" i="10"/>
  <c r="T126" i="10"/>
  <c r="R126" i="10"/>
  <c r="P126" i="10"/>
  <c r="BI125" i="10"/>
  <c r="BH125" i="10"/>
  <c r="BG125" i="10"/>
  <c r="BE125" i="10"/>
  <c r="T125" i="10"/>
  <c r="R125" i="10"/>
  <c r="P125" i="10"/>
  <c r="BI124" i="10"/>
  <c r="BH124" i="10"/>
  <c r="BG124" i="10"/>
  <c r="BE124" i="10"/>
  <c r="T124" i="10"/>
  <c r="R124" i="10"/>
  <c r="P124" i="10"/>
  <c r="BI123" i="10"/>
  <c r="BH123" i="10"/>
  <c r="BG123" i="10"/>
  <c r="BE123" i="10"/>
  <c r="T123" i="10"/>
  <c r="R123" i="10"/>
  <c r="P123" i="10"/>
  <c r="BI122" i="10"/>
  <c r="BH122" i="10"/>
  <c r="BG122" i="10"/>
  <c r="BE122" i="10"/>
  <c r="T122" i="10"/>
  <c r="R122" i="10"/>
  <c r="P122" i="10"/>
  <c r="BI121" i="10"/>
  <c r="BH121" i="10"/>
  <c r="BG121" i="10"/>
  <c r="BE121" i="10"/>
  <c r="T121" i="10"/>
  <c r="R121" i="10"/>
  <c r="P121" i="10"/>
  <c r="BI120" i="10"/>
  <c r="BH120" i="10"/>
  <c r="BG120" i="10"/>
  <c r="BE120" i="10"/>
  <c r="T120" i="10"/>
  <c r="R120" i="10"/>
  <c r="P120" i="10"/>
  <c r="BI118" i="10"/>
  <c r="BH118" i="10"/>
  <c r="BG118" i="10"/>
  <c r="BE118" i="10"/>
  <c r="T118" i="10"/>
  <c r="R118" i="10"/>
  <c r="P118" i="10"/>
  <c r="BI117" i="10"/>
  <c r="BH117" i="10"/>
  <c r="BG117" i="10"/>
  <c r="BE117" i="10"/>
  <c r="T117" i="10"/>
  <c r="R117" i="10"/>
  <c r="P117" i="10"/>
  <c r="BI116" i="10"/>
  <c r="BH116" i="10"/>
  <c r="BG116" i="10"/>
  <c r="BE116" i="10"/>
  <c r="T116" i="10"/>
  <c r="R116" i="10"/>
  <c r="P116" i="10"/>
  <c r="BI115" i="10"/>
  <c r="BH115" i="10"/>
  <c r="BG115" i="10"/>
  <c r="BE115" i="10"/>
  <c r="T115" i="10"/>
  <c r="R115" i="10"/>
  <c r="P115" i="10"/>
  <c r="BI114" i="10"/>
  <c r="BH114" i="10"/>
  <c r="BG114" i="10"/>
  <c r="BE114" i="10"/>
  <c r="T114" i="10"/>
  <c r="R114" i="10"/>
  <c r="P114" i="10"/>
  <c r="BI113" i="10"/>
  <c r="BH113" i="10"/>
  <c r="BG113" i="10"/>
  <c r="BE113" i="10"/>
  <c r="T113" i="10"/>
  <c r="R113" i="10"/>
  <c r="P113" i="10"/>
  <c r="BI112" i="10"/>
  <c r="BH112" i="10"/>
  <c r="BG112" i="10"/>
  <c r="BE112" i="10"/>
  <c r="T112" i="10"/>
  <c r="R112" i="10"/>
  <c r="P112" i="10"/>
  <c r="BI111" i="10"/>
  <c r="BH111" i="10"/>
  <c r="BG111" i="10"/>
  <c r="BE111" i="10"/>
  <c r="T111" i="10"/>
  <c r="R111" i="10"/>
  <c r="P111" i="10"/>
  <c r="BI110" i="10"/>
  <c r="BH110" i="10"/>
  <c r="BG110" i="10"/>
  <c r="BE110" i="10"/>
  <c r="T110" i="10"/>
  <c r="R110" i="10"/>
  <c r="P110" i="10"/>
  <c r="BI108" i="10"/>
  <c r="BH108" i="10"/>
  <c r="BG108" i="10"/>
  <c r="BE108" i="10"/>
  <c r="T108" i="10"/>
  <c r="R108" i="10"/>
  <c r="P108" i="10"/>
  <c r="BI106" i="10"/>
  <c r="BH106" i="10"/>
  <c r="BG106" i="10"/>
  <c r="BE106" i="10"/>
  <c r="T106" i="10"/>
  <c r="R106" i="10"/>
  <c r="P106" i="10"/>
  <c r="BI105" i="10"/>
  <c r="BH105" i="10"/>
  <c r="BG105" i="10"/>
  <c r="BE105" i="10"/>
  <c r="T105" i="10"/>
  <c r="R105" i="10"/>
  <c r="P105" i="10"/>
  <c r="BI104" i="10"/>
  <c r="BH104" i="10"/>
  <c r="BG104" i="10"/>
  <c r="BE104" i="10"/>
  <c r="T104" i="10"/>
  <c r="R104" i="10"/>
  <c r="P104" i="10"/>
  <c r="BI103" i="10"/>
  <c r="BH103" i="10"/>
  <c r="BG103" i="10"/>
  <c r="BE103" i="10"/>
  <c r="T103" i="10"/>
  <c r="R103" i="10"/>
  <c r="P103" i="10"/>
  <c r="BI102" i="10"/>
  <c r="BH102" i="10"/>
  <c r="BG102" i="10"/>
  <c r="BE102" i="10"/>
  <c r="T102" i="10"/>
  <c r="R102" i="10"/>
  <c r="P102" i="10"/>
  <c r="BI101" i="10"/>
  <c r="BH101" i="10"/>
  <c r="BG101" i="10"/>
  <c r="BE101" i="10"/>
  <c r="T101" i="10"/>
  <c r="R101" i="10"/>
  <c r="P101" i="10"/>
  <c r="BI100" i="10"/>
  <c r="BH100" i="10"/>
  <c r="BG100" i="10"/>
  <c r="BE100" i="10"/>
  <c r="T100" i="10"/>
  <c r="R100" i="10"/>
  <c r="P100" i="10"/>
  <c r="BI99" i="10"/>
  <c r="BH99" i="10"/>
  <c r="BG99" i="10"/>
  <c r="BE99" i="10"/>
  <c r="T99" i="10"/>
  <c r="R99" i="10"/>
  <c r="P99" i="10"/>
  <c r="BI98" i="10"/>
  <c r="BH98" i="10"/>
  <c r="BG98" i="10"/>
  <c r="BE98" i="10"/>
  <c r="T98" i="10"/>
  <c r="R98" i="10"/>
  <c r="P98" i="10"/>
  <c r="BI97" i="10"/>
  <c r="BH97" i="10"/>
  <c r="BG97" i="10"/>
  <c r="BE97" i="10"/>
  <c r="T97" i="10"/>
  <c r="R97" i="10"/>
  <c r="P97" i="10"/>
  <c r="BI96" i="10"/>
  <c r="BH96" i="10"/>
  <c r="BG96" i="10"/>
  <c r="BE96" i="10"/>
  <c r="T96" i="10"/>
  <c r="R96" i="10"/>
  <c r="P96" i="10"/>
  <c r="BI95" i="10"/>
  <c r="BH95" i="10"/>
  <c r="BG95" i="10"/>
  <c r="BE95" i="10"/>
  <c r="T95" i="10"/>
  <c r="R95" i="10"/>
  <c r="P95" i="10"/>
  <c r="BI90" i="10"/>
  <c r="BH90" i="10"/>
  <c r="BG90" i="10"/>
  <c r="BE90" i="10"/>
  <c r="T90" i="10"/>
  <c r="R90" i="10"/>
  <c r="P90" i="10"/>
  <c r="BI89" i="10"/>
  <c r="BH89" i="10"/>
  <c r="BG89" i="10"/>
  <c r="BE89" i="10"/>
  <c r="T89" i="10"/>
  <c r="R89" i="10"/>
  <c r="P89" i="10"/>
  <c r="BI88" i="10"/>
  <c r="BH88" i="10"/>
  <c r="BG88" i="10"/>
  <c r="BE88" i="10"/>
  <c r="T88" i="10"/>
  <c r="R88" i="10"/>
  <c r="P88" i="10"/>
  <c r="BI87" i="10"/>
  <c r="BH87" i="10"/>
  <c r="BG87" i="10"/>
  <c r="BE87" i="10"/>
  <c r="T87" i="10"/>
  <c r="R87" i="10"/>
  <c r="P87" i="10"/>
  <c r="J81" i="10"/>
  <c r="J80" i="10"/>
  <c r="F80" i="10"/>
  <c r="F78" i="10"/>
  <c r="E76" i="10"/>
  <c r="J55" i="10"/>
  <c r="J54" i="10"/>
  <c r="F54" i="10"/>
  <c r="F52" i="10"/>
  <c r="E50" i="10"/>
  <c r="J18" i="10"/>
  <c r="E18" i="10"/>
  <c r="F81" i="10"/>
  <c r="J17" i="10"/>
  <c r="J12" i="10"/>
  <c r="J52" i="10"/>
  <c r="E7" i="10"/>
  <c r="E48" i="10" s="1"/>
  <c r="J37" i="9"/>
  <c r="J36" i="9"/>
  <c r="AY65" i="1"/>
  <c r="J35" i="9"/>
  <c r="AX65" i="1" s="1"/>
  <c r="BI359" i="9"/>
  <c r="BH359" i="9"/>
  <c r="BG359" i="9"/>
  <c r="BE359" i="9"/>
  <c r="T359" i="9"/>
  <c r="R359" i="9"/>
  <c r="P359" i="9"/>
  <c r="BI354" i="9"/>
  <c r="BH354" i="9"/>
  <c r="BG354" i="9"/>
  <c r="BE354" i="9"/>
  <c r="T354" i="9"/>
  <c r="R354" i="9"/>
  <c r="P354" i="9"/>
  <c r="BI348" i="9"/>
  <c r="BH348" i="9"/>
  <c r="BG348" i="9"/>
  <c r="BE348" i="9"/>
  <c r="T348" i="9"/>
  <c r="R348" i="9"/>
  <c r="P348" i="9"/>
  <c r="BI345" i="9"/>
  <c r="BH345" i="9"/>
  <c r="BG345" i="9"/>
  <c r="BE345" i="9"/>
  <c r="T345" i="9"/>
  <c r="R345" i="9"/>
  <c r="P345" i="9"/>
  <c r="BI338" i="9"/>
  <c r="BH338" i="9"/>
  <c r="BG338" i="9"/>
  <c r="BE338" i="9"/>
  <c r="T338" i="9"/>
  <c r="R338" i="9"/>
  <c r="P338" i="9"/>
  <c r="BI331" i="9"/>
  <c r="BH331" i="9"/>
  <c r="BG331" i="9"/>
  <c r="BE331" i="9"/>
  <c r="T331" i="9"/>
  <c r="R331" i="9"/>
  <c r="P331" i="9"/>
  <c r="BI329" i="9"/>
  <c r="BH329" i="9"/>
  <c r="BG329" i="9"/>
  <c r="BE329" i="9"/>
  <c r="T329" i="9"/>
  <c r="R329" i="9"/>
  <c r="P329" i="9"/>
  <c r="BI325" i="9"/>
  <c r="BH325" i="9"/>
  <c r="BG325" i="9"/>
  <c r="BE325" i="9"/>
  <c r="T325" i="9"/>
  <c r="T324" i="9" s="1"/>
  <c r="R325" i="9"/>
  <c r="R324" i="9"/>
  <c r="P325" i="9"/>
  <c r="P324" i="9"/>
  <c r="BI318" i="9"/>
  <c r="BH318" i="9"/>
  <c r="BG318" i="9"/>
  <c r="BE318" i="9"/>
  <c r="T318" i="9"/>
  <c r="T317" i="9"/>
  <c r="R318" i="9"/>
  <c r="R317" i="9"/>
  <c r="P318" i="9"/>
  <c r="P317" i="9"/>
  <c r="BI315" i="9"/>
  <c r="BH315" i="9"/>
  <c r="BG315" i="9"/>
  <c r="BE315" i="9"/>
  <c r="T315" i="9"/>
  <c r="R315" i="9"/>
  <c r="P315" i="9"/>
  <c r="BI308" i="9"/>
  <c r="BH308" i="9"/>
  <c r="BG308" i="9"/>
  <c r="BE308" i="9"/>
  <c r="T308" i="9"/>
  <c r="R308" i="9"/>
  <c r="P308" i="9"/>
  <c r="BI303" i="9"/>
  <c r="BH303" i="9"/>
  <c r="BG303" i="9"/>
  <c r="BE303" i="9"/>
  <c r="T303" i="9"/>
  <c r="R303" i="9"/>
  <c r="P303" i="9"/>
  <c r="BI297" i="9"/>
  <c r="BH297" i="9"/>
  <c r="BG297" i="9"/>
  <c r="BE297" i="9"/>
  <c r="T297" i="9"/>
  <c r="R297" i="9"/>
  <c r="P297" i="9"/>
  <c r="BI295" i="9"/>
  <c r="BH295" i="9"/>
  <c r="BG295" i="9"/>
  <c r="BE295" i="9"/>
  <c r="T295" i="9"/>
  <c r="R295" i="9"/>
  <c r="P295" i="9"/>
  <c r="BI288" i="9"/>
  <c r="BH288" i="9"/>
  <c r="BG288" i="9"/>
  <c r="BE288" i="9"/>
  <c r="T288" i="9"/>
  <c r="R288" i="9"/>
  <c r="P288" i="9"/>
  <c r="BI286" i="9"/>
  <c r="BH286" i="9"/>
  <c r="BG286" i="9"/>
  <c r="BE286" i="9"/>
  <c r="T286" i="9"/>
  <c r="R286" i="9"/>
  <c r="P286" i="9"/>
  <c r="BI278" i="9"/>
  <c r="BH278" i="9"/>
  <c r="BG278" i="9"/>
  <c r="BE278" i="9"/>
  <c r="T278" i="9"/>
  <c r="R278" i="9"/>
  <c r="P278" i="9"/>
  <c r="BI276" i="9"/>
  <c r="BH276" i="9"/>
  <c r="BG276" i="9"/>
  <c r="BE276" i="9"/>
  <c r="T276" i="9"/>
  <c r="R276" i="9"/>
  <c r="P276" i="9"/>
  <c r="BI269" i="9"/>
  <c r="BH269" i="9"/>
  <c r="BG269" i="9"/>
  <c r="BE269" i="9"/>
  <c r="T269" i="9"/>
  <c r="R269" i="9"/>
  <c r="P269" i="9"/>
  <c r="BI267" i="9"/>
  <c r="BH267" i="9"/>
  <c r="BG267" i="9"/>
  <c r="BE267" i="9"/>
  <c r="T267" i="9"/>
  <c r="R267" i="9"/>
  <c r="P267" i="9"/>
  <c r="BI265" i="9"/>
  <c r="BH265" i="9"/>
  <c r="BG265" i="9"/>
  <c r="BE265" i="9"/>
  <c r="T265" i="9"/>
  <c r="R265" i="9"/>
  <c r="P265" i="9"/>
  <c r="BI263" i="9"/>
  <c r="BH263" i="9"/>
  <c r="BG263" i="9"/>
  <c r="BE263" i="9"/>
  <c r="T263" i="9"/>
  <c r="R263" i="9"/>
  <c r="P263" i="9"/>
  <c r="BI257" i="9"/>
  <c r="BH257" i="9"/>
  <c r="BG257" i="9"/>
  <c r="BE257" i="9"/>
  <c r="T257" i="9"/>
  <c r="R257" i="9"/>
  <c r="P257" i="9"/>
  <c r="BI251" i="9"/>
  <c r="BH251" i="9"/>
  <c r="BG251" i="9"/>
  <c r="BE251" i="9"/>
  <c r="T251" i="9"/>
  <c r="R251" i="9"/>
  <c r="P251" i="9"/>
  <c r="BI246" i="9"/>
  <c r="BH246" i="9"/>
  <c r="BG246" i="9"/>
  <c r="BE246" i="9"/>
  <c r="T246" i="9"/>
  <c r="R246" i="9"/>
  <c r="P246" i="9"/>
  <c r="BI237" i="9"/>
  <c r="BH237" i="9"/>
  <c r="BG237" i="9"/>
  <c r="BE237" i="9"/>
  <c r="T237" i="9"/>
  <c r="R237" i="9"/>
  <c r="P237" i="9"/>
  <c r="BI235" i="9"/>
  <c r="BH235" i="9"/>
  <c r="BG235" i="9"/>
  <c r="BE235" i="9"/>
  <c r="T235" i="9"/>
  <c r="R235" i="9"/>
  <c r="P235" i="9"/>
  <c r="BI226" i="9"/>
  <c r="BH226" i="9"/>
  <c r="BG226" i="9"/>
  <c r="BE226" i="9"/>
  <c r="T226" i="9"/>
  <c r="R226" i="9"/>
  <c r="P226" i="9"/>
  <c r="BI217" i="9"/>
  <c r="BH217" i="9"/>
  <c r="BG217" i="9"/>
  <c r="BE217" i="9"/>
  <c r="T217" i="9"/>
  <c r="R217" i="9"/>
  <c r="P217" i="9"/>
  <c r="BI210" i="9"/>
  <c r="BH210" i="9"/>
  <c r="BG210" i="9"/>
  <c r="BE210" i="9"/>
  <c r="T210" i="9"/>
  <c r="R210" i="9"/>
  <c r="P210" i="9"/>
  <c r="BI208" i="9"/>
  <c r="BH208" i="9"/>
  <c r="BG208" i="9"/>
  <c r="BE208" i="9"/>
  <c r="T208" i="9"/>
  <c r="R208" i="9"/>
  <c r="P208" i="9"/>
  <c r="BI202" i="9"/>
  <c r="BH202" i="9"/>
  <c r="BG202" i="9"/>
  <c r="BE202" i="9"/>
  <c r="T202" i="9"/>
  <c r="R202" i="9"/>
  <c r="P202" i="9"/>
  <c r="BI196" i="9"/>
  <c r="BH196" i="9"/>
  <c r="BG196" i="9"/>
  <c r="BE196" i="9"/>
  <c r="T196" i="9"/>
  <c r="R196" i="9"/>
  <c r="P196" i="9"/>
  <c r="BI190" i="9"/>
  <c r="BH190" i="9"/>
  <c r="BG190" i="9"/>
  <c r="BE190" i="9"/>
  <c r="T190" i="9"/>
  <c r="R190" i="9"/>
  <c r="P190" i="9"/>
  <c r="BI188" i="9"/>
  <c r="BH188" i="9"/>
  <c r="BG188" i="9"/>
  <c r="BE188" i="9"/>
  <c r="T188" i="9"/>
  <c r="R188" i="9"/>
  <c r="P188" i="9"/>
  <c r="BI182" i="9"/>
  <c r="BH182" i="9"/>
  <c r="BG182" i="9"/>
  <c r="BE182" i="9"/>
  <c r="T182" i="9"/>
  <c r="R182" i="9"/>
  <c r="P182" i="9"/>
  <c r="BI176" i="9"/>
  <c r="BH176" i="9"/>
  <c r="BG176" i="9"/>
  <c r="BE176" i="9"/>
  <c r="T176" i="9"/>
  <c r="R176" i="9"/>
  <c r="P176" i="9"/>
  <c r="BI171" i="9"/>
  <c r="BH171" i="9"/>
  <c r="BG171" i="9"/>
  <c r="BE171" i="9"/>
  <c r="T171" i="9"/>
  <c r="R171" i="9"/>
  <c r="P171" i="9"/>
  <c r="BI165" i="9"/>
  <c r="BH165" i="9"/>
  <c r="BG165" i="9"/>
  <c r="BE165" i="9"/>
  <c r="T165" i="9"/>
  <c r="R165" i="9"/>
  <c r="P165" i="9"/>
  <c r="BI163" i="9"/>
  <c r="BH163" i="9"/>
  <c r="BG163" i="9"/>
  <c r="BE163" i="9"/>
  <c r="T163" i="9"/>
  <c r="R163" i="9"/>
  <c r="P163" i="9"/>
  <c r="BI158" i="9"/>
  <c r="BH158" i="9"/>
  <c r="BG158" i="9"/>
  <c r="BE158" i="9"/>
  <c r="T158" i="9"/>
  <c r="R158" i="9"/>
  <c r="P158" i="9"/>
  <c r="BI151" i="9"/>
  <c r="BH151" i="9"/>
  <c r="BG151" i="9"/>
  <c r="BE151" i="9"/>
  <c r="T151" i="9"/>
  <c r="R151" i="9"/>
  <c r="P151" i="9"/>
  <c r="BI144" i="9"/>
  <c r="BH144" i="9"/>
  <c r="BG144" i="9"/>
  <c r="BE144" i="9"/>
  <c r="T144" i="9"/>
  <c r="R144" i="9"/>
  <c r="P144" i="9"/>
  <c r="BI142" i="9"/>
  <c r="BH142" i="9"/>
  <c r="BG142" i="9"/>
  <c r="BE142" i="9"/>
  <c r="T142" i="9"/>
  <c r="R142" i="9"/>
  <c r="P142" i="9"/>
  <c r="BI135" i="9"/>
  <c r="BH135" i="9"/>
  <c r="BG135" i="9"/>
  <c r="BE135" i="9"/>
  <c r="T135" i="9"/>
  <c r="R135" i="9"/>
  <c r="P135" i="9"/>
  <c r="BI132" i="9"/>
  <c r="BH132" i="9"/>
  <c r="BG132" i="9"/>
  <c r="BE132" i="9"/>
  <c r="T132" i="9"/>
  <c r="R132" i="9"/>
  <c r="P132" i="9"/>
  <c r="BI130" i="9"/>
  <c r="BH130" i="9"/>
  <c r="BG130" i="9"/>
  <c r="BE130" i="9"/>
  <c r="T130" i="9"/>
  <c r="R130" i="9"/>
  <c r="P130" i="9"/>
  <c r="BI128" i="9"/>
  <c r="BH128" i="9"/>
  <c r="BG128" i="9"/>
  <c r="BE128" i="9"/>
  <c r="T128" i="9"/>
  <c r="R128" i="9"/>
  <c r="P128" i="9"/>
  <c r="BI126" i="9"/>
  <c r="BH126" i="9"/>
  <c r="BG126" i="9"/>
  <c r="BE126" i="9"/>
  <c r="T126" i="9"/>
  <c r="R126" i="9"/>
  <c r="P126" i="9"/>
  <c r="BI121" i="9"/>
  <c r="BH121" i="9"/>
  <c r="BG121" i="9"/>
  <c r="BE121" i="9"/>
  <c r="T121" i="9"/>
  <c r="R121" i="9"/>
  <c r="P121" i="9"/>
  <c r="BI117" i="9"/>
  <c r="BH117" i="9"/>
  <c r="BG117" i="9"/>
  <c r="BE117" i="9"/>
  <c r="T117" i="9"/>
  <c r="R117" i="9"/>
  <c r="P117" i="9"/>
  <c r="BI113" i="9"/>
  <c r="BH113" i="9"/>
  <c r="BG113" i="9"/>
  <c r="BE113" i="9"/>
  <c r="T113" i="9"/>
  <c r="R113" i="9"/>
  <c r="P113" i="9"/>
  <c r="BI109" i="9"/>
  <c r="BH109" i="9"/>
  <c r="BG109" i="9"/>
  <c r="BE109" i="9"/>
  <c r="T109" i="9"/>
  <c r="R109" i="9"/>
  <c r="P109" i="9"/>
  <c r="BI104" i="9"/>
  <c r="BH104" i="9"/>
  <c r="BG104" i="9"/>
  <c r="BE104" i="9"/>
  <c r="T104" i="9"/>
  <c r="R104" i="9"/>
  <c r="P104" i="9"/>
  <c r="BI98" i="9"/>
  <c r="BH98" i="9"/>
  <c r="BG98" i="9"/>
  <c r="BE98" i="9"/>
  <c r="T98" i="9"/>
  <c r="R98" i="9"/>
  <c r="P98" i="9"/>
  <c r="BI93" i="9"/>
  <c r="BH93" i="9"/>
  <c r="BG93" i="9"/>
  <c r="BE93" i="9"/>
  <c r="T93" i="9"/>
  <c r="R93" i="9"/>
  <c r="P93" i="9"/>
  <c r="J87" i="9"/>
  <c r="J86" i="9"/>
  <c r="F86" i="9"/>
  <c r="F84" i="9"/>
  <c r="E82" i="9"/>
  <c r="J55" i="9"/>
  <c r="J54" i="9"/>
  <c r="F54" i="9"/>
  <c r="F52" i="9"/>
  <c r="E50" i="9"/>
  <c r="J18" i="9"/>
  <c r="E18" i="9"/>
  <c r="F87" i="9"/>
  <c r="J17" i="9"/>
  <c r="J12" i="9"/>
  <c r="J52" i="9"/>
  <c r="E7" i="9"/>
  <c r="E48" i="9" s="1"/>
  <c r="J41" i="8"/>
  <c r="J40" i="8"/>
  <c r="AY64" i="1"/>
  <c r="J39" i="8"/>
  <c r="AX64" i="1"/>
  <c r="BI164" i="8"/>
  <c r="BH164" i="8"/>
  <c r="BG164" i="8"/>
  <c r="BE164" i="8"/>
  <c r="T164" i="8"/>
  <c r="R164" i="8"/>
  <c r="P164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60" i="8"/>
  <c r="BH160" i="8"/>
  <c r="BG160" i="8"/>
  <c r="BE160" i="8"/>
  <c r="T160" i="8"/>
  <c r="R160" i="8"/>
  <c r="P160" i="8"/>
  <c r="BI158" i="8"/>
  <c r="BH158" i="8"/>
  <c r="BG158" i="8"/>
  <c r="BE158" i="8"/>
  <c r="T158" i="8"/>
  <c r="R158" i="8"/>
  <c r="P158" i="8"/>
  <c r="BI157" i="8"/>
  <c r="BH157" i="8"/>
  <c r="BG157" i="8"/>
  <c r="BE157" i="8"/>
  <c r="T157" i="8"/>
  <c r="R157" i="8"/>
  <c r="P157" i="8"/>
  <c r="BI156" i="8"/>
  <c r="BH156" i="8"/>
  <c r="BG156" i="8"/>
  <c r="BE156" i="8"/>
  <c r="T156" i="8"/>
  <c r="R156" i="8"/>
  <c r="P156" i="8"/>
  <c r="BI155" i="8"/>
  <c r="BH155" i="8"/>
  <c r="BG155" i="8"/>
  <c r="BE155" i="8"/>
  <c r="T155" i="8"/>
  <c r="R155" i="8"/>
  <c r="P155" i="8"/>
  <c r="BI154" i="8"/>
  <c r="BH154" i="8"/>
  <c r="BG154" i="8"/>
  <c r="BE154" i="8"/>
  <c r="T154" i="8"/>
  <c r="R154" i="8"/>
  <c r="P154" i="8"/>
  <c r="BI153" i="8"/>
  <c r="BH153" i="8"/>
  <c r="BG153" i="8"/>
  <c r="BE153" i="8"/>
  <c r="T153" i="8"/>
  <c r="R153" i="8"/>
  <c r="P153" i="8"/>
  <c r="BI152" i="8"/>
  <c r="BH152" i="8"/>
  <c r="BG152" i="8"/>
  <c r="BE152" i="8"/>
  <c r="T152" i="8"/>
  <c r="R152" i="8"/>
  <c r="P152" i="8"/>
  <c r="BI151" i="8"/>
  <c r="BH151" i="8"/>
  <c r="BG151" i="8"/>
  <c r="BE151" i="8"/>
  <c r="T151" i="8"/>
  <c r="R151" i="8"/>
  <c r="P151" i="8"/>
  <c r="BI150" i="8"/>
  <c r="BH150" i="8"/>
  <c r="BG150" i="8"/>
  <c r="BE150" i="8"/>
  <c r="T150" i="8"/>
  <c r="R150" i="8"/>
  <c r="P150" i="8"/>
  <c r="BI149" i="8"/>
  <c r="BH149" i="8"/>
  <c r="BG149" i="8"/>
  <c r="BE149" i="8"/>
  <c r="T149" i="8"/>
  <c r="R149" i="8"/>
  <c r="P149" i="8"/>
  <c r="BI148" i="8"/>
  <c r="BH148" i="8"/>
  <c r="BG148" i="8"/>
  <c r="BE148" i="8"/>
  <c r="T148" i="8"/>
  <c r="R148" i="8"/>
  <c r="P148" i="8"/>
  <c r="BI147" i="8"/>
  <c r="BH147" i="8"/>
  <c r="BG147" i="8"/>
  <c r="BE147" i="8"/>
  <c r="T147" i="8"/>
  <c r="R147" i="8"/>
  <c r="P147" i="8"/>
  <c r="BI146" i="8"/>
  <c r="BH146" i="8"/>
  <c r="BG146" i="8"/>
  <c r="BE146" i="8"/>
  <c r="T146" i="8"/>
  <c r="R146" i="8"/>
  <c r="P146" i="8"/>
  <c r="BI145" i="8"/>
  <c r="BH145" i="8"/>
  <c r="BG145" i="8"/>
  <c r="BE145" i="8"/>
  <c r="T145" i="8"/>
  <c r="R145" i="8"/>
  <c r="P145" i="8"/>
  <c r="BI144" i="8"/>
  <c r="BH144" i="8"/>
  <c r="BG144" i="8"/>
  <c r="BE144" i="8"/>
  <c r="T144" i="8"/>
  <c r="R144" i="8"/>
  <c r="P144" i="8"/>
  <c r="BI143" i="8"/>
  <c r="BH143" i="8"/>
  <c r="BG143" i="8"/>
  <c r="BE143" i="8"/>
  <c r="T143" i="8"/>
  <c r="R143" i="8"/>
  <c r="P143" i="8"/>
  <c r="BI142" i="8"/>
  <c r="BH142" i="8"/>
  <c r="BG142" i="8"/>
  <c r="BE142" i="8"/>
  <c r="T142" i="8"/>
  <c r="R142" i="8"/>
  <c r="P142" i="8"/>
  <c r="BI141" i="8"/>
  <c r="BH141" i="8"/>
  <c r="BG141" i="8"/>
  <c r="BE141" i="8"/>
  <c r="T141" i="8"/>
  <c r="R141" i="8"/>
  <c r="P141" i="8"/>
  <c r="BI140" i="8"/>
  <c r="BH140" i="8"/>
  <c r="BG140" i="8"/>
  <c r="BE140" i="8"/>
  <c r="T140" i="8"/>
  <c r="R140" i="8"/>
  <c r="P140" i="8"/>
  <c r="BI139" i="8"/>
  <c r="BH139" i="8"/>
  <c r="BG139" i="8"/>
  <c r="BE139" i="8"/>
  <c r="T139" i="8"/>
  <c r="R139" i="8"/>
  <c r="P139" i="8"/>
  <c r="BI138" i="8"/>
  <c r="BH138" i="8"/>
  <c r="BG138" i="8"/>
  <c r="BE138" i="8"/>
  <c r="T138" i="8"/>
  <c r="R138" i="8"/>
  <c r="P138" i="8"/>
  <c r="BI137" i="8"/>
  <c r="BH137" i="8"/>
  <c r="BG137" i="8"/>
  <c r="BE137" i="8"/>
  <c r="T137" i="8"/>
  <c r="R137" i="8"/>
  <c r="P137" i="8"/>
  <c r="BI136" i="8"/>
  <c r="BH136" i="8"/>
  <c r="BG136" i="8"/>
  <c r="BE136" i="8"/>
  <c r="T136" i="8"/>
  <c r="R136" i="8"/>
  <c r="P136" i="8"/>
  <c r="BI135" i="8"/>
  <c r="BH135" i="8"/>
  <c r="BG135" i="8"/>
  <c r="BE135" i="8"/>
  <c r="T135" i="8"/>
  <c r="R135" i="8"/>
  <c r="P135" i="8"/>
  <c r="BI133" i="8"/>
  <c r="BH133" i="8"/>
  <c r="BG133" i="8"/>
  <c r="BE133" i="8"/>
  <c r="T133" i="8"/>
  <c r="R133" i="8"/>
  <c r="P133" i="8"/>
  <c r="BI132" i="8"/>
  <c r="BH132" i="8"/>
  <c r="BG132" i="8"/>
  <c r="BE132" i="8"/>
  <c r="T132" i="8"/>
  <c r="R132" i="8"/>
  <c r="P132" i="8"/>
  <c r="BI131" i="8"/>
  <c r="BH131" i="8"/>
  <c r="BG131" i="8"/>
  <c r="BE131" i="8"/>
  <c r="T131" i="8"/>
  <c r="R131" i="8"/>
  <c r="P131" i="8"/>
  <c r="BI130" i="8"/>
  <c r="BH130" i="8"/>
  <c r="BG130" i="8"/>
  <c r="BE130" i="8"/>
  <c r="T130" i="8"/>
  <c r="R130" i="8"/>
  <c r="P130" i="8"/>
  <c r="BI129" i="8"/>
  <c r="BH129" i="8"/>
  <c r="BG129" i="8"/>
  <c r="BE129" i="8"/>
  <c r="T129" i="8"/>
  <c r="R129" i="8"/>
  <c r="P129" i="8"/>
  <c r="BI128" i="8"/>
  <c r="BH128" i="8"/>
  <c r="BG128" i="8"/>
  <c r="BE128" i="8"/>
  <c r="T128" i="8"/>
  <c r="R128" i="8"/>
  <c r="P128" i="8"/>
  <c r="BI127" i="8"/>
  <c r="BH127" i="8"/>
  <c r="BG127" i="8"/>
  <c r="BE127" i="8"/>
  <c r="T127" i="8"/>
  <c r="R127" i="8"/>
  <c r="P127" i="8"/>
  <c r="BI126" i="8"/>
  <c r="BH126" i="8"/>
  <c r="BG126" i="8"/>
  <c r="BE126" i="8"/>
  <c r="T126" i="8"/>
  <c r="R126" i="8"/>
  <c r="P126" i="8"/>
  <c r="BI125" i="8"/>
  <c r="BH125" i="8"/>
  <c r="BG125" i="8"/>
  <c r="BE125" i="8"/>
  <c r="T125" i="8"/>
  <c r="R125" i="8"/>
  <c r="P125" i="8"/>
  <c r="BI124" i="8"/>
  <c r="BH124" i="8"/>
  <c r="BG124" i="8"/>
  <c r="BE124" i="8"/>
  <c r="T124" i="8"/>
  <c r="R124" i="8"/>
  <c r="P124" i="8"/>
  <c r="BI123" i="8"/>
  <c r="BH123" i="8"/>
  <c r="BG123" i="8"/>
  <c r="BE123" i="8"/>
  <c r="T123" i="8"/>
  <c r="R123" i="8"/>
  <c r="P123" i="8"/>
  <c r="BI122" i="8"/>
  <c r="BH122" i="8"/>
  <c r="BG122" i="8"/>
  <c r="BE122" i="8"/>
  <c r="T122" i="8"/>
  <c r="R122" i="8"/>
  <c r="P122" i="8"/>
  <c r="BI121" i="8"/>
  <c r="BH121" i="8"/>
  <c r="BG121" i="8"/>
  <c r="BE121" i="8"/>
  <c r="T121" i="8"/>
  <c r="R121" i="8"/>
  <c r="P121" i="8"/>
  <c r="BI120" i="8"/>
  <c r="BH120" i="8"/>
  <c r="BG120" i="8"/>
  <c r="BE120" i="8"/>
  <c r="T120" i="8"/>
  <c r="R120" i="8"/>
  <c r="P120" i="8"/>
  <c r="BI119" i="8"/>
  <c r="BH119" i="8"/>
  <c r="BG119" i="8"/>
  <c r="BE119" i="8"/>
  <c r="T119" i="8"/>
  <c r="R119" i="8"/>
  <c r="P119" i="8"/>
  <c r="BI118" i="8"/>
  <c r="BH118" i="8"/>
  <c r="BG118" i="8"/>
  <c r="BE118" i="8"/>
  <c r="T118" i="8"/>
  <c r="R118" i="8"/>
  <c r="P118" i="8"/>
  <c r="BI117" i="8"/>
  <c r="BH117" i="8"/>
  <c r="BG117" i="8"/>
  <c r="BE117" i="8"/>
  <c r="T117" i="8"/>
  <c r="R117" i="8"/>
  <c r="P117" i="8"/>
  <c r="BI116" i="8"/>
  <c r="BH116" i="8"/>
  <c r="BG116" i="8"/>
  <c r="BE116" i="8"/>
  <c r="T116" i="8"/>
  <c r="R116" i="8"/>
  <c r="P116" i="8"/>
  <c r="BI115" i="8"/>
  <c r="BH115" i="8"/>
  <c r="BG115" i="8"/>
  <c r="BE115" i="8"/>
  <c r="T115" i="8"/>
  <c r="R115" i="8"/>
  <c r="P115" i="8"/>
  <c r="BI114" i="8"/>
  <c r="BH114" i="8"/>
  <c r="BG114" i="8"/>
  <c r="BE114" i="8"/>
  <c r="T114" i="8"/>
  <c r="R114" i="8"/>
  <c r="P114" i="8"/>
  <c r="BI113" i="8"/>
  <c r="BH113" i="8"/>
  <c r="BG113" i="8"/>
  <c r="BE113" i="8"/>
  <c r="T113" i="8"/>
  <c r="R113" i="8"/>
  <c r="P113" i="8"/>
  <c r="BI112" i="8"/>
  <c r="BH112" i="8"/>
  <c r="BG112" i="8"/>
  <c r="BE112" i="8"/>
  <c r="T112" i="8"/>
  <c r="R112" i="8"/>
  <c r="P112" i="8"/>
  <c r="BI111" i="8"/>
  <c r="BH111" i="8"/>
  <c r="BG111" i="8"/>
  <c r="BE111" i="8"/>
  <c r="T111" i="8"/>
  <c r="R111" i="8"/>
  <c r="P111" i="8"/>
  <c r="BI110" i="8"/>
  <c r="BH110" i="8"/>
  <c r="BG110" i="8"/>
  <c r="BE110" i="8"/>
  <c r="T110" i="8"/>
  <c r="R110" i="8"/>
  <c r="P110" i="8"/>
  <c r="BI109" i="8"/>
  <c r="BH109" i="8"/>
  <c r="BG109" i="8"/>
  <c r="BE109" i="8"/>
  <c r="T109" i="8"/>
  <c r="R109" i="8"/>
  <c r="P109" i="8"/>
  <c r="BI108" i="8"/>
  <c r="BH108" i="8"/>
  <c r="BG108" i="8"/>
  <c r="BE108" i="8"/>
  <c r="T108" i="8"/>
  <c r="R108" i="8"/>
  <c r="P108" i="8"/>
  <c r="BI107" i="8"/>
  <c r="BH107" i="8"/>
  <c r="BG107" i="8"/>
  <c r="BE107" i="8"/>
  <c r="T107" i="8"/>
  <c r="R107" i="8"/>
  <c r="P107" i="8"/>
  <c r="BI106" i="8"/>
  <c r="BH106" i="8"/>
  <c r="BG106" i="8"/>
  <c r="BE106" i="8"/>
  <c r="T106" i="8"/>
  <c r="R106" i="8"/>
  <c r="P106" i="8"/>
  <c r="BI105" i="8"/>
  <c r="BH105" i="8"/>
  <c r="BG105" i="8"/>
  <c r="BE105" i="8"/>
  <c r="T105" i="8"/>
  <c r="R105" i="8"/>
  <c r="P105" i="8"/>
  <c r="BI104" i="8"/>
  <c r="BH104" i="8"/>
  <c r="BG104" i="8"/>
  <c r="BE104" i="8"/>
  <c r="T104" i="8"/>
  <c r="R104" i="8"/>
  <c r="P104" i="8"/>
  <c r="BI103" i="8"/>
  <c r="BH103" i="8"/>
  <c r="BG103" i="8"/>
  <c r="BE103" i="8"/>
  <c r="T103" i="8"/>
  <c r="R103" i="8"/>
  <c r="P103" i="8"/>
  <c r="BI102" i="8"/>
  <c r="BH102" i="8"/>
  <c r="BG102" i="8"/>
  <c r="BE102" i="8"/>
  <c r="T102" i="8"/>
  <c r="R102" i="8"/>
  <c r="P102" i="8"/>
  <c r="BI101" i="8"/>
  <c r="BH101" i="8"/>
  <c r="BG101" i="8"/>
  <c r="BE101" i="8"/>
  <c r="T101" i="8"/>
  <c r="R101" i="8"/>
  <c r="P101" i="8"/>
  <c r="BI100" i="8"/>
  <c r="BH100" i="8"/>
  <c r="BG100" i="8"/>
  <c r="BE100" i="8"/>
  <c r="T100" i="8"/>
  <c r="R100" i="8"/>
  <c r="P100" i="8"/>
  <c r="BI99" i="8"/>
  <c r="BH99" i="8"/>
  <c r="BG99" i="8"/>
  <c r="BE99" i="8"/>
  <c r="T99" i="8"/>
  <c r="R99" i="8"/>
  <c r="P99" i="8"/>
  <c r="BI96" i="8"/>
  <c r="BH96" i="8"/>
  <c r="BG96" i="8"/>
  <c r="BE96" i="8"/>
  <c r="T96" i="8"/>
  <c r="R96" i="8"/>
  <c r="P96" i="8"/>
  <c r="J92" i="8"/>
  <c r="J91" i="8"/>
  <c r="F91" i="8"/>
  <c r="F89" i="8"/>
  <c r="E87" i="8"/>
  <c r="J63" i="8"/>
  <c r="J62" i="8"/>
  <c r="F62" i="8"/>
  <c r="F60" i="8"/>
  <c r="E58" i="8"/>
  <c r="J22" i="8"/>
  <c r="E22" i="8"/>
  <c r="F92" i="8"/>
  <c r="J21" i="8"/>
  <c r="J16" i="8"/>
  <c r="J89" i="8" s="1"/>
  <c r="E7" i="8"/>
  <c r="E81" i="8"/>
  <c r="J41" i="7"/>
  <c r="J40" i="7"/>
  <c r="AY63" i="1"/>
  <c r="J39" i="7"/>
  <c r="AX63" i="1"/>
  <c r="BI288" i="7"/>
  <c r="BH288" i="7"/>
  <c r="BG288" i="7"/>
  <c r="BE288" i="7"/>
  <c r="T288" i="7"/>
  <c r="R288" i="7"/>
  <c r="P288" i="7"/>
  <c r="BI286" i="7"/>
  <c r="BH286" i="7"/>
  <c r="BG286" i="7"/>
  <c r="BE286" i="7"/>
  <c r="T286" i="7"/>
  <c r="R286" i="7"/>
  <c r="P286" i="7"/>
  <c r="BI284" i="7"/>
  <c r="BH284" i="7"/>
  <c r="BG284" i="7"/>
  <c r="BE284" i="7"/>
  <c r="T284" i="7"/>
  <c r="R284" i="7"/>
  <c r="P284" i="7"/>
  <c r="BI280" i="7"/>
  <c r="BH280" i="7"/>
  <c r="BG280" i="7"/>
  <c r="BE280" i="7"/>
  <c r="T280" i="7"/>
  <c r="R280" i="7"/>
  <c r="P280" i="7"/>
  <c r="BI278" i="7"/>
  <c r="BH278" i="7"/>
  <c r="BG278" i="7"/>
  <c r="BE278" i="7"/>
  <c r="T278" i="7"/>
  <c r="R278" i="7"/>
  <c r="P278" i="7"/>
  <c r="BI274" i="7"/>
  <c r="BH274" i="7"/>
  <c r="BG274" i="7"/>
  <c r="BE274" i="7"/>
  <c r="T274" i="7"/>
  <c r="R274" i="7"/>
  <c r="P274" i="7"/>
  <c r="BI272" i="7"/>
  <c r="BH272" i="7"/>
  <c r="BG272" i="7"/>
  <c r="BE272" i="7"/>
  <c r="T272" i="7"/>
  <c r="R272" i="7"/>
  <c r="P272" i="7"/>
  <c r="BI267" i="7"/>
  <c r="BH267" i="7"/>
  <c r="BG267" i="7"/>
  <c r="BE267" i="7"/>
  <c r="T267" i="7"/>
  <c r="R267" i="7"/>
  <c r="P267" i="7"/>
  <c r="BI263" i="7"/>
  <c r="BH263" i="7"/>
  <c r="BG263" i="7"/>
  <c r="BE263" i="7"/>
  <c r="T263" i="7"/>
  <c r="R263" i="7"/>
  <c r="P263" i="7"/>
  <c r="BI258" i="7"/>
  <c r="BH258" i="7"/>
  <c r="BG258" i="7"/>
  <c r="BE258" i="7"/>
  <c r="T258" i="7"/>
  <c r="R258" i="7"/>
  <c r="P258" i="7"/>
  <c r="BI252" i="7"/>
  <c r="BH252" i="7"/>
  <c r="BG252" i="7"/>
  <c r="BE252" i="7"/>
  <c r="T252" i="7"/>
  <c r="R252" i="7"/>
  <c r="P252" i="7"/>
  <c r="BI248" i="7"/>
  <c r="BH248" i="7"/>
  <c r="BG248" i="7"/>
  <c r="BE248" i="7"/>
  <c r="T248" i="7"/>
  <c r="R248" i="7"/>
  <c r="P248" i="7"/>
  <c r="BI244" i="7"/>
  <c r="BH244" i="7"/>
  <c r="BG244" i="7"/>
  <c r="BE244" i="7"/>
  <c r="T244" i="7"/>
  <c r="R244" i="7"/>
  <c r="P244" i="7"/>
  <c r="BI240" i="7"/>
  <c r="BH240" i="7"/>
  <c r="BG240" i="7"/>
  <c r="BE240" i="7"/>
  <c r="T240" i="7"/>
  <c r="R240" i="7"/>
  <c r="P240" i="7"/>
  <c r="BI236" i="7"/>
  <c r="BH236" i="7"/>
  <c r="BG236" i="7"/>
  <c r="BE236" i="7"/>
  <c r="T236" i="7"/>
  <c r="R236" i="7"/>
  <c r="P236" i="7"/>
  <c r="BI234" i="7"/>
  <c r="BH234" i="7"/>
  <c r="BG234" i="7"/>
  <c r="BE234" i="7"/>
  <c r="T234" i="7"/>
  <c r="R234" i="7"/>
  <c r="P234" i="7"/>
  <c r="BI233" i="7"/>
  <c r="BH233" i="7"/>
  <c r="BG233" i="7"/>
  <c r="BE233" i="7"/>
  <c r="T233" i="7"/>
  <c r="R233" i="7"/>
  <c r="P233" i="7"/>
  <c r="BI231" i="7"/>
  <c r="BH231" i="7"/>
  <c r="BG231" i="7"/>
  <c r="BE231" i="7"/>
  <c r="T231" i="7"/>
  <c r="R231" i="7"/>
  <c r="P231" i="7"/>
  <c r="BI229" i="7"/>
  <c r="BH229" i="7"/>
  <c r="BG229" i="7"/>
  <c r="BE229" i="7"/>
  <c r="T229" i="7"/>
  <c r="R229" i="7"/>
  <c r="P229" i="7"/>
  <c r="BI227" i="7"/>
  <c r="BH227" i="7"/>
  <c r="BG227" i="7"/>
  <c r="BE227" i="7"/>
  <c r="T227" i="7"/>
  <c r="R227" i="7"/>
  <c r="P227" i="7"/>
  <c r="BI225" i="7"/>
  <c r="BH225" i="7"/>
  <c r="BG225" i="7"/>
  <c r="BE225" i="7"/>
  <c r="T225" i="7"/>
  <c r="R225" i="7"/>
  <c r="P225" i="7"/>
  <c r="BI223" i="7"/>
  <c r="BH223" i="7"/>
  <c r="BG223" i="7"/>
  <c r="BE223" i="7"/>
  <c r="T223" i="7"/>
  <c r="R223" i="7"/>
  <c r="P223" i="7"/>
  <c r="BI221" i="7"/>
  <c r="BH221" i="7"/>
  <c r="BG221" i="7"/>
  <c r="BE221" i="7"/>
  <c r="T221" i="7"/>
  <c r="R221" i="7"/>
  <c r="P221" i="7"/>
  <c r="BI219" i="7"/>
  <c r="BH219" i="7"/>
  <c r="BG219" i="7"/>
  <c r="BE219" i="7"/>
  <c r="T219" i="7"/>
  <c r="R219" i="7"/>
  <c r="P219" i="7"/>
  <c r="BI218" i="7"/>
  <c r="BH218" i="7"/>
  <c r="BG218" i="7"/>
  <c r="BE218" i="7"/>
  <c r="T218" i="7"/>
  <c r="R218" i="7"/>
  <c r="P218" i="7"/>
  <c r="BI216" i="7"/>
  <c r="BH216" i="7"/>
  <c r="BG216" i="7"/>
  <c r="BE216" i="7"/>
  <c r="T216" i="7"/>
  <c r="R216" i="7"/>
  <c r="P216" i="7"/>
  <c r="BI214" i="7"/>
  <c r="BH214" i="7"/>
  <c r="BG214" i="7"/>
  <c r="BE214" i="7"/>
  <c r="T214" i="7"/>
  <c r="R214" i="7"/>
  <c r="P214" i="7"/>
  <c r="BI212" i="7"/>
  <c r="BH212" i="7"/>
  <c r="BG212" i="7"/>
  <c r="BE212" i="7"/>
  <c r="T212" i="7"/>
  <c r="R212" i="7"/>
  <c r="P212" i="7"/>
  <c r="BI210" i="7"/>
  <c r="BH210" i="7"/>
  <c r="BG210" i="7"/>
  <c r="BE210" i="7"/>
  <c r="T210" i="7"/>
  <c r="R210" i="7"/>
  <c r="P210" i="7"/>
  <c r="BI208" i="7"/>
  <c r="BH208" i="7"/>
  <c r="BG208" i="7"/>
  <c r="BE208" i="7"/>
  <c r="T208" i="7"/>
  <c r="R208" i="7"/>
  <c r="P208" i="7"/>
  <c r="BI206" i="7"/>
  <c r="BH206" i="7"/>
  <c r="BG206" i="7"/>
  <c r="BE206" i="7"/>
  <c r="T206" i="7"/>
  <c r="R206" i="7"/>
  <c r="P206" i="7"/>
  <c r="BI204" i="7"/>
  <c r="BH204" i="7"/>
  <c r="BG204" i="7"/>
  <c r="BE204" i="7"/>
  <c r="T204" i="7"/>
  <c r="R204" i="7"/>
  <c r="P204" i="7"/>
  <c r="BI202" i="7"/>
  <c r="BH202" i="7"/>
  <c r="BG202" i="7"/>
  <c r="BE202" i="7"/>
  <c r="T202" i="7"/>
  <c r="R202" i="7"/>
  <c r="P202" i="7"/>
  <c r="BI200" i="7"/>
  <c r="BH200" i="7"/>
  <c r="BG200" i="7"/>
  <c r="BE200" i="7"/>
  <c r="T200" i="7"/>
  <c r="R200" i="7"/>
  <c r="P200" i="7"/>
  <c r="BI198" i="7"/>
  <c r="BH198" i="7"/>
  <c r="BG198" i="7"/>
  <c r="BE198" i="7"/>
  <c r="T198" i="7"/>
  <c r="R198" i="7"/>
  <c r="P198" i="7"/>
  <c r="BI196" i="7"/>
  <c r="BH196" i="7"/>
  <c r="BG196" i="7"/>
  <c r="BE196" i="7"/>
  <c r="T196" i="7"/>
  <c r="R196" i="7"/>
  <c r="P196" i="7"/>
  <c r="BI194" i="7"/>
  <c r="BH194" i="7"/>
  <c r="BG194" i="7"/>
  <c r="BE194" i="7"/>
  <c r="T194" i="7"/>
  <c r="R194" i="7"/>
  <c r="P194" i="7"/>
  <c r="BI192" i="7"/>
  <c r="BH192" i="7"/>
  <c r="BG192" i="7"/>
  <c r="BE192" i="7"/>
  <c r="T192" i="7"/>
  <c r="R192" i="7"/>
  <c r="P192" i="7"/>
  <c r="BI190" i="7"/>
  <c r="BH190" i="7"/>
  <c r="BG190" i="7"/>
  <c r="BE190" i="7"/>
  <c r="T190" i="7"/>
  <c r="R190" i="7"/>
  <c r="P190" i="7"/>
  <c r="BI188" i="7"/>
  <c r="BH188" i="7"/>
  <c r="BG188" i="7"/>
  <c r="BE188" i="7"/>
  <c r="T188" i="7"/>
  <c r="R188" i="7"/>
  <c r="P188" i="7"/>
  <c r="BI186" i="7"/>
  <c r="BH186" i="7"/>
  <c r="BG186" i="7"/>
  <c r="BE186" i="7"/>
  <c r="T186" i="7"/>
  <c r="R186" i="7"/>
  <c r="P186" i="7"/>
  <c r="BI184" i="7"/>
  <c r="BH184" i="7"/>
  <c r="BG184" i="7"/>
  <c r="BE184" i="7"/>
  <c r="T184" i="7"/>
  <c r="R184" i="7"/>
  <c r="P184" i="7"/>
  <c r="BI182" i="7"/>
  <c r="BH182" i="7"/>
  <c r="BG182" i="7"/>
  <c r="BE182" i="7"/>
  <c r="T182" i="7"/>
  <c r="R182" i="7"/>
  <c r="P182" i="7"/>
  <c r="BI180" i="7"/>
  <c r="BH180" i="7"/>
  <c r="BG180" i="7"/>
  <c r="BE180" i="7"/>
  <c r="T180" i="7"/>
  <c r="R180" i="7"/>
  <c r="P180" i="7"/>
  <c r="BI178" i="7"/>
  <c r="BH178" i="7"/>
  <c r="BG178" i="7"/>
  <c r="BE178" i="7"/>
  <c r="T178" i="7"/>
  <c r="R178" i="7"/>
  <c r="P178" i="7"/>
  <c r="BI176" i="7"/>
  <c r="BH176" i="7"/>
  <c r="BG176" i="7"/>
  <c r="BE176" i="7"/>
  <c r="T176" i="7"/>
  <c r="R176" i="7"/>
  <c r="P176" i="7"/>
  <c r="BI174" i="7"/>
  <c r="BH174" i="7"/>
  <c r="BG174" i="7"/>
  <c r="BE174" i="7"/>
  <c r="T174" i="7"/>
  <c r="R174" i="7"/>
  <c r="P174" i="7"/>
  <c r="BI172" i="7"/>
  <c r="BH172" i="7"/>
  <c r="BG172" i="7"/>
  <c r="BE172" i="7"/>
  <c r="T172" i="7"/>
  <c r="R172" i="7"/>
  <c r="P172" i="7"/>
  <c r="BI169" i="7"/>
  <c r="BH169" i="7"/>
  <c r="BG169" i="7"/>
  <c r="BE169" i="7"/>
  <c r="T169" i="7"/>
  <c r="R169" i="7"/>
  <c r="P169" i="7"/>
  <c r="BI167" i="7"/>
  <c r="BH167" i="7"/>
  <c r="BG167" i="7"/>
  <c r="BE167" i="7"/>
  <c r="T167" i="7"/>
  <c r="R167" i="7"/>
  <c r="P167" i="7"/>
  <c r="BI165" i="7"/>
  <c r="BH165" i="7"/>
  <c r="BG165" i="7"/>
  <c r="BE165" i="7"/>
  <c r="T165" i="7"/>
  <c r="R165" i="7"/>
  <c r="P165" i="7"/>
  <c r="BI164" i="7"/>
  <c r="BH164" i="7"/>
  <c r="BG164" i="7"/>
  <c r="BE164" i="7"/>
  <c r="T164" i="7"/>
  <c r="R164" i="7"/>
  <c r="P164" i="7"/>
  <c r="BI161" i="7"/>
  <c r="BH161" i="7"/>
  <c r="BG161" i="7"/>
  <c r="BE161" i="7"/>
  <c r="T161" i="7"/>
  <c r="R161" i="7"/>
  <c r="P161" i="7"/>
  <c r="BI159" i="7"/>
  <c r="BH159" i="7"/>
  <c r="BG159" i="7"/>
  <c r="BE159" i="7"/>
  <c r="T159" i="7"/>
  <c r="R159" i="7"/>
  <c r="P159" i="7"/>
  <c r="BI157" i="7"/>
  <c r="BH157" i="7"/>
  <c r="BG157" i="7"/>
  <c r="BE157" i="7"/>
  <c r="T157" i="7"/>
  <c r="R157" i="7"/>
  <c r="P157" i="7"/>
  <c r="BI155" i="7"/>
  <c r="BH155" i="7"/>
  <c r="BG155" i="7"/>
  <c r="BE155" i="7"/>
  <c r="T155" i="7"/>
  <c r="R155" i="7"/>
  <c r="P155" i="7"/>
  <c r="BI153" i="7"/>
  <c r="BH153" i="7"/>
  <c r="BG153" i="7"/>
  <c r="BE153" i="7"/>
  <c r="T153" i="7"/>
  <c r="R153" i="7"/>
  <c r="P153" i="7"/>
  <c r="BI151" i="7"/>
  <c r="BH151" i="7"/>
  <c r="BG151" i="7"/>
  <c r="BE151" i="7"/>
  <c r="T151" i="7"/>
  <c r="R151" i="7"/>
  <c r="P151" i="7"/>
  <c r="BI149" i="7"/>
  <c r="BH149" i="7"/>
  <c r="BG149" i="7"/>
  <c r="BE149" i="7"/>
  <c r="T149" i="7"/>
  <c r="R149" i="7"/>
  <c r="P149" i="7"/>
  <c r="BI147" i="7"/>
  <c r="BH147" i="7"/>
  <c r="BG147" i="7"/>
  <c r="BE147" i="7"/>
  <c r="T147" i="7"/>
  <c r="R147" i="7"/>
  <c r="P147" i="7"/>
  <c r="BI145" i="7"/>
  <c r="BH145" i="7"/>
  <c r="BG145" i="7"/>
  <c r="BE145" i="7"/>
  <c r="T145" i="7"/>
  <c r="R145" i="7"/>
  <c r="P145" i="7"/>
  <c r="BI141" i="7"/>
  <c r="BH141" i="7"/>
  <c r="BG141" i="7"/>
  <c r="BE141" i="7"/>
  <c r="T141" i="7"/>
  <c r="R141" i="7"/>
  <c r="P141" i="7"/>
  <c r="BI139" i="7"/>
  <c r="BH139" i="7"/>
  <c r="BG139" i="7"/>
  <c r="BE139" i="7"/>
  <c r="T139" i="7"/>
  <c r="R139" i="7"/>
  <c r="P139" i="7"/>
  <c r="BI137" i="7"/>
  <c r="BH137" i="7"/>
  <c r="BG137" i="7"/>
  <c r="BE137" i="7"/>
  <c r="T137" i="7"/>
  <c r="R137" i="7"/>
  <c r="P137" i="7"/>
  <c r="BI135" i="7"/>
  <c r="BH135" i="7"/>
  <c r="BG135" i="7"/>
  <c r="BE135" i="7"/>
  <c r="T135" i="7"/>
  <c r="R135" i="7"/>
  <c r="P135" i="7"/>
  <c r="BI133" i="7"/>
  <c r="BH133" i="7"/>
  <c r="BG133" i="7"/>
  <c r="BE133" i="7"/>
  <c r="T133" i="7"/>
  <c r="R133" i="7"/>
  <c r="P133" i="7"/>
  <c r="BI132" i="7"/>
  <c r="BH132" i="7"/>
  <c r="BG132" i="7"/>
  <c r="BE132" i="7"/>
  <c r="T132" i="7"/>
  <c r="R132" i="7"/>
  <c r="P132" i="7"/>
  <c r="BI130" i="7"/>
  <c r="BH130" i="7"/>
  <c r="BG130" i="7"/>
  <c r="BE130" i="7"/>
  <c r="T130" i="7"/>
  <c r="R130" i="7"/>
  <c r="P130" i="7"/>
  <c r="BI127" i="7"/>
  <c r="BH127" i="7"/>
  <c r="BG127" i="7"/>
  <c r="BE127" i="7"/>
  <c r="T127" i="7"/>
  <c r="R127" i="7"/>
  <c r="P127" i="7"/>
  <c r="BI124" i="7"/>
  <c r="BH124" i="7"/>
  <c r="BG124" i="7"/>
  <c r="BE124" i="7"/>
  <c r="T124" i="7"/>
  <c r="R124" i="7"/>
  <c r="P124" i="7"/>
  <c r="BI120" i="7"/>
  <c r="BH120" i="7"/>
  <c r="BG120" i="7"/>
  <c r="BE120" i="7"/>
  <c r="T120" i="7"/>
  <c r="R120" i="7"/>
  <c r="P120" i="7"/>
  <c r="BI117" i="7"/>
  <c r="BH117" i="7"/>
  <c r="BG117" i="7"/>
  <c r="BE117" i="7"/>
  <c r="T117" i="7"/>
  <c r="R117" i="7"/>
  <c r="P117" i="7"/>
  <c r="BI114" i="7"/>
  <c r="BH114" i="7"/>
  <c r="BG114" i="7"/>
  <c r="BE114" i="7"/>
  <c r="T114" i="7"/>
  <c r="R114" i="7"/>
  <c r="P114" i="7"/>
  <c r="BI112" i="7"/>
  <c r="BH112" i="7"/>
  <c r="BG112" i="7"/>
  <c r="BE112" i="7"/>
  <c r="T112" i="7"/>
  <c r="R112" i="7"/>
  <c r="P112" i="7"/>
  <c r="BI110" i="7"/>
  <c r="BH110" i="7"/>
  <c r="BG110" i="7"/>
  <c r="BE110" i="7"/>
  <c r="T110" i="7"/>
  <c r="R110" i="7"/>
  <c r="P110" i="7"/>
  <c r="BI108" i="7"/>
  <c r="BH108" i="7"/>
  <c r="BG108" i="7"/>
  <c r="BE108" i="7"/>
  <c r="T108" i="7"/>
  <c r="R108" i="7"/>
  <c r="P108" i="7"/>
  <c r="BI106" i="7"/>
  <c r="BH106" i="7"/>
  <c r="BG106" i="7"/>
  <c r="BE106" i="7"/>
  <c r="T106" i="7"/>
  <c r="R106" i="7"/>
  <c r="P106" i="7"/>
  <c r="BI105" i="7"/>
  <c r="BH105" i="7"/>
  <c r="BG105" i="7"/>
  <c r="BE105" i="7"/>
  <c r="T105" i="7"/>
  <c r="R105" i="7"/>
  <c r="P105" i="7"/>
  <c r="BI104" i="7"/>
  <c r="BH104" i="7"/>
  <c r="BG104" i="7"/>
  <c r="BE104" i="7"/>
  <c r="T104" i="7"/>
  <c r="R104" i="7"/>
  <c r="P104" i="7"/>
  <c r="BI103" i="7"/>
  <c r="BH103" i="7"/>
  <c r="BG103" i="7"/>
  <c r="BE103" i="7"/>
  <c r="T103" i="7"/>
  <c r="R103" i="7"/>
  <c r="P103" i="7"/>
  <c r="BI102" i="7"/>
  <c r="BH102" i="7"/>
  <c r="BG102" i="7"/>
  <c r="BE102" i="7"/>
  <c r="T102" i="7"/>
  <c r="R102" i="7"/>
  <c r="P102" i="7"/>
  <c r="BI101" i="7"/>
  <c r="BH101" i="7"/>
  <c r="BG101" i="7"/>
  <c r="BE101" i="7"/>
  <c r="T101" i="7"/>
  <c r="R101" i="7"/>
  <c r="P101" i="7"/>
  <c r="BI100" i="7"/>
  <c r="BH100" i="7"/>
  <c r="BG100" i="7"/>
  <c r="BE100" i="7"/>
  <c r="T100" i="7"/>
  <c r="R100" i="7"/>
  <c r="P100" i="7"/>
  <c r="BI99" i="7"/>
  <c r="BH99" i="7"/>
  <c r="BG99" i="7"/>
  <c r="BE99" i="7"/>
  <c r="T99" i="7"/>
  <c r="R99" i="7"/>
  <c r="P99" i="7"/>
  <c r="BI98" i="7"/>
  <c r="BH98" i="7"/>
  <c r="BG98" i="7"/>
  <c r="BE98" i="7"/>
  <c r="T98" i="7"/>
  <c r="R98" i="7"/>
  <c r="P98" i="7"/>
  <c r="J92" i="7"/>
  <c r="J91" i="7"/>
  <c r="F91" i="7"/>
  <c r="F89" i="7"/>
  <c r="E87" i="7"/>
  <c r="J63" i="7"/>
  <c r="J62" i="7"/>
  <c r="F62" i="7"/>
  <c r="F60" i="7"/>
  <c r="E58" i="7"/>
  <c r="J22" i="7"/>
  <c r="E22" i="7"/>
  <c r="F63" i="7"/>
  <c r="J21" i="7"/>
  <c r="J16" i="7"/>
  <c r="J60" i="7"/>
  <c r="E7" i="7"/>
  <c r="E81" i="7" s="1"/>
  <c r="J41" i="6"/>
  <c r="J40" i="6"/>
  <c r="AY62" i="1"/>
  <c r="J39" i="6"/>
  <c r="AX62" i="1"/>
  <c r="BI237" i="6"/>
  <c r="BH237" i="6"/>
  <c r="BG237" i="6"/>
  <c r="BE237" i="6"/>
  <c r="T237" i="6"/>
  <c r="R237" i="6"/>
  <c r="P237" i="6"/>
  <c r="BI235" i="6"/>
  <c r="BH235" i="6"/>
  <c r="BG235" i="6"/>
  <c r="BE235" i="6"/>
  <c r="T235" i="6"/>
  <c r="R235" i="6"/>
  <c r="P235" i="6"/>
  <c r="BI233" i="6"/>
  <c r="BH233" i="6"/>
  <c r="BG233" i="6"/>
  <c r="BE233" i="6"/>
  <c r="T233" i="6"/>
  <c r="R233" i="6"/>
  <c r="P233" i="6"/>
  <c r="BI231" i="6"/>
  <c r="BH231" i="6"/>
  <c r="BG231" i="6"/>
  <c r="BE231" i="6"/>
  <c r="T231" i="6"/>
  <c r="R231" i="6"/>
  <c r="P231" i="6"/>
  <c r="BI230" i="6"/>
  <c r="BH230" i="6"/>
  <c r="BG230" i="6"/>
  <c r="BE230" i="6"/>
  <c r="T230" i="6"/>
  <c r="R230" i="6"/>
  <c r="P230" i="6"/>
  <c r="BI229" i="6"/>
  <c r="BH229" i="6"/>
  <c r="BG229" i="6"/>
  <c r="BE229" i="6"/>
  <c r="T229" i="6"/>
  <c r="R229" i="6"/>
  <c r="P229" i="6"/>
  <c r="BI227" i="6"/>
  <c r="BH227" i="6"/>
  <c r="BG227" i="6"/>
  <c r="BE227" i="6"/>
  <c r="T227" i="6"/>
  <c r="R227" i="6"/>
  <c r="P227" i="6"/>
  <c r="BI225" i="6"/>
  <c r="BH225" i="6"/>
  <c r="BG225" i="6"/>
  <c r="BE225" i="6"/>
  <c r="T225" i="6"/>
  <c r="R225" i="6"/>
  <c r="P225" i="6"/>
  <c r="BI223" i="6"/>
  <c r="BH223" i="6"/>
  <c r="BG223" i="6"/>
  <c r="BE223" i="6"/>
  <c r="T223" i="6"/>
  <c r="R223" i="6"/>
  <c r="P223" i="6"/>
  <c r="BI222" i="6"/>
  <c r="BH222" i="6"/>
  <c r="BG222" i="6"/>
  <c r="BE222" i="6"/>
  <c r="T222" i="6"/>
  <c r="R222" i="6"/>
  <c r="P222" i="6"/>
  <c r="BI220" i="6"/>
  <c r="BH220" i="6"/>
  <c r="BG220" i="6"/>
  <c r="BE220" i="6"/>
  <c r="T220" i="6"/>
  <c r="R220" i="6"/>
  <c r="P220" i="6"/>
  <c r="BI219" i="6"/>
  <c r="BH219" i="6"/>
  <c r="BG219" i="6"/>
  <c r="BE219" i="6"/>
  <c r="T219" i="6"/>
  <c r="R219" i="6"/>
  <c r="P219" i="6"/>
  <c r="BI217" i="6"/>
  <c r="BH217" i="6"/>
  <c r="BG217" i="6"/>
  <c r="BE217" i="6"/>
  <c r="T217" i="6"/>
  <c r="R217" i="6"/>
  <c r="P217" i="6"/>
  <c r="BI216" i="6"/>
  <c r="BH216" i="6"/>
  <c r="BG216" i="6"/>
  <c r="BE216" i="6"/>
  <c r="T216" i="6"/>
  <c r="R216" i="6"/>
  <c r="P216" i="6"/>
  <c r="BI214" i="6"/>
  <c r="BH214" i="6"/>
  <c r="BG214" i="6"/>
  <c r="BE214" i="6"/>
  <c r="T214" i="6"/>
  <c r="R214" i="6"/>
  <c r="P214" i="6"/>
  <c r="BI213" i="6"/>
  <c r="BH213" i="6"/>
  <c r="BG213" i="6"/>
  <c r="BE213" i="6"/>
  <c r="T213" i="6"/>
  <c r="R213" i="6"/>
  <c r="P213" i="6"/>
  <c r="BI211" i="6"/>
  <c r="BH211" i="6"/>
  <c r="BG211" i="6"/>
  <c r="BE211" i="6"/>
  <c r="T211" i="6"/>
  <c r="R211" i="6"/>
  <c r="P211" i="6"/>
  <c r="BI210" i="6"/>
  <c r="BH210" i="6"/>
  <c r="BG210" i="6"/>
  <c r="BE210" i="6"/>
  <c r="T210" i="6"/>
  <c r="R210" i="6"/>
  <c r="P210" i="6"/>
  <c r="BI208" i="6"/>
  <c r="BH208" i="6"/>
  <c r="BG208" i="6"/>
  <c r="BE208" i="6"/>
  <c r="T208" i="6"/>
  <c r="R208" i="6"/>
  <c r="P208" i="6"/>
  <c r="BI207" i="6"/>
  <c r="BH207" i="6"/>
  <c r="BG207" i="6"/>
  <c r="BE207" i="6"/>
  <c r="T207" i="6"/>
  <c r="R207" i="6"/>
  <c r="P207" i="6"/>
  <c r="BI205" i="6"/>
  <c r="BH205" i="6"/>
  <c r="BG205" i="6"/>
  <c r="BE205" i="6"/>
  <c r="T205" i="6"/>
  <c r="R205" i="6"/>
  <c r="P205" i="6"/>
  <c r="BI204" i="6"/>
  <c r="BH204" i="6"/>
  <c r="BG204" i="6"/>
  <c r="BE204" i="6"/>
  <c r="T204" i="6"/>
  <c r="R204" i="6"/>
  <c r="P204" i="6"/>
  <c r="BI202" i="6"/>
  <c r="BH202" i="6"/>
  <c r="BG202" i="6"/>
  <c r="BE202" i="6"/>
  <c r="T202" i="6"/>
  <c r="R202" i="6"/>
  <c r="P202" i="6"/>
  <c r="BI201" i="6"/>
  <c r="BH201" i="6"/>
  <c r="BG201" i="6"/>
  <c r="BE201" i="6"/>
  <c r="T201" i="6"/>
  <c r="R201" i="6"/>
  <c r="P201" i="6"/>
  <c r="BI199" i="6"/>
  <c r="BH199" i="6"/>
  <c r="BG199" i="6"/>
  <c r="BE199" i="6"/>
  <c r="T199" i="6"/>
  <c r="R199" i="6"/>
  <c r="P199" i="6"/>
  <c r="BI198" i="6"/>
  <c r="BH198" i="6"/>
  <c r="BG198" i="6"/>
  <c r="BE198" i="6"/>
  <c r="T198" i="6"/>
  <c r="R198" i="6"/>
  <c r="P198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3" i="6"/>
  <c r="BH193" i="6"/>
  <c r="BG193" i="6"/>
  <c r="BE193" i="6"/>
  <c r="T193" i="6"/>
  <c r="R193" i="6"/>
  <c r="P193" i="6"/>
  <c r="BI192" i="6"/>
  <c r="BH192" i="6"/>
  <c r="BG192" i="6"/>
  <c r="BE192" i="6"/>
  <c r="T192" i="6"/>
  <c r="R192" i="6"/>
  <c r="P192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7" i="6"/>
  <c r="BH177" i="6"/>
  <c r="BG177" i="6"/>
  <c r="BE177" i="6"/>
  <c r="T177" i="6"/>
  <c r="R177" i="6"/>
  <c r="P177" i="6"/>
  <c r="BI176" i="6"/>
  <c r="BH176" i="6"/>
  <c r="BG176" i="6"/>
  <c r="BE176" i="6"/>
  <c r="T176" i="6"/>
  <c r="R176" i="6"/>
  <c r="P176" i="6"/>
  <c r="BI174" i="6"/>
  <c r="BH174" i="6"/>
  <c r="BG174" i="6"/>
  <c r="BE174" i="6"/>
  <c r="T174" i="6"/>
  <c r="R174" i="6"/>
  <c r="P174" i="6"/>
  <c r="BI173" i="6"/>
  <c r="BH173" i="6"/>
  <c r="BG173" i="6"/>
  <c r="BE173" i="6"/>
  <c r="T173" i="6"/>
  <c r="R173" i="6"/>
  <c r="P173" i="6"/>
  <c r="BI171" i="6"/>
  <c r="BH171" i="6"/>
  <c r="BG171" i="6"/>
  <c r="BE171" i="6"/>
  <c r="T171" i="6"/>
  <c r="R171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4" i="6"/>
  <c r="BH164" i="6"/>
  <c r="BG164" i="6"/>
  <c r="BE164" i="6"/>
  <c r="T164" i="6"/>
  <c r="R164" i="6"/>
  <c r="P164" i="6"/>
  <c r="BI163" i="6"/>
  <c r="BH163" i="6"/>
  <c r="BG163" i="6"/>
  <c r="BE163" i="6"/>
  <c r="T163" i="6"/>
  <c r="R163" i="6"/>
  <c r="P163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5" i="6"/>
  <c r="BH155" i="6"/>
  <c r="BG155" i="6"/>
  <c r="BE155" i="6"/>
  <c r="T155" i="6"/>
  <c r="R155" i="6"/>
  <c r="P155" i="6"/>
  <c r="BI154" i="6"/>
  <c r="BH154" i="6"/>
  <c r="BG154" i="6"/>
  <c r="BE154" i="6"/>
  <c r="T154" i="6"/>
  <c r="R154" i="6"/>
  <c r="P154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49" i="6"/>
  <c r="BH149" i="6"/>
  <c r="BG149" i="6"/>
  <c r="BE149" i="6"/>
  <c r="T149" i="6"/>
  <c r="R149" i="6"/>
  <c r="P149" i="6"/>
  <c r="BI148" i="6"/>
  <c r="BH148" i="6"/>
  <c r="BG148" i="6"/>
  <c r="BE148" i="6"/>
  <c r="T148" i="6"/>
  <c r="R148" i="6"/>
  <c r="P148" i="6"/>
  <c r="BI147" i="6"/>
  <c r="BH147" i="6"/>
  <c r="BG147" i="6"/>
  <c r="BE147" i="6"/>
  <c r="T147" i="6"/>
  <c r="R147" i="6"/>
  <c r="P147" i="6"/>
  <c r="BI145" i="6"/>
  <c r="BH145" i="6"/>
  <c r="BG145" i="6"/>
  <c r="BE145" i="6"/>
  <c r="T145" i="6"/>
  <c r="R145" i="6"/>
  <c r="P145" i="6"/>
  <c r="BI144" i="6"/>
  <c r="BH144" i="6"/>
  <c r="BG144" i="6"/>
  <c r="BE144" i="6"/>
  <c r="T144" i="6"/>
  <c r="R144" i="6"/>
  <c r="P144" i="6"/>
  <c r="BI143" i="6"/>
  <c r="BH143" i="6"/>
  <c r="BG143" i="6"/>
  <c r="BE143" i="6"/>
  <c r="T143" i="6"/>
  <c r="R143" i="6"/>
  <c r="P143" i="6"/>
  <c r="BI141" i="6"/>
  <c r="BH141" i="6"/>
  <c r="BG141" i="6"/>
  <c r="BE141" i="6"/>
  <c r="T141" i="6"/>
  <c r="R141" i="6"/>
  <c r="P141" i="6"/>
  <c r="BI140" i="6"/>
  <c r="BH140" i="6"/>
  <c r="BG140" i="6"/>
  <c r="BE140" i="6"/>
  <c r="T140" i="6"/>
  <c r="R140" i="6"/>
  <c r="P140" i="6"/>
  <c r="BI139" i="6"/>
  <c r="BH139" i="6"/>
  <c r="BG139" i="6"/>
  <c r="BE139" i="6"/>
  <c r="T139" i="6"/>
  <c r="R139" i="6"/>
  <c r="P139" i="6"/>
  <c r="BI138" i="6"/>
  <c r="BH138" i="6"/>
  <c r="BG138" i="6"/>
  <c r="BE138" i="6"/>
  <c r="T138" i="6"/>
  <c r="R138" i="6"/>
  <c r="P138" i="6"/>
  <c r="BI136" i="6"/>
  <c r="BH136" i="6"/>
  <c r="BG136" i="6"/>
  <c r="BE136" i="6"/>
  <c r="T136" i="6"/>
  <c r="R136" i="6"/>
  <c r="P136" i="6"/>
  <c r="BI135" i="6"/>
  <c r="BH135" i="6"/>
  <c r="BG135" i="6"/>
  <c r="BE135" i="6"/>
  <c r="T135" i="6"/>
  <c r="R135" i="6"/>
  <c r="P135" i="6"/>
  <c r="BI133" i="6"/>
  <c r="BH133" i="6"/>
  <c r="BG133" i="6"/>
  <c r="BE133" i="6"/>
  <c r="T133" i="6"/>
  <c r="R133" i="6"/>
  <c r="P133" i="6"/>
  <c r="BI132" i="6"/>
  <c r="BH132" i="6"/>
  <c r="BG132" i="6"/>
  <c r="BE132" i="6"/>
  <c r="T132" i="6"/>
  <c r="R132" i="6"/>
  <c r="P132" i="6"/>
  <c r="BI131" i="6"/>
  <c r="BH131" i="6"/>
  <c r="BG131" i="6"/>
  <c r="BE131" i="6"/>
  <c r="T131" i="6"/>
  <c r="R131" i="6"/>
  <c r="P131" i="6"/>
  <c r="BI130" i="6"/>
  <c r="BH130" i="6"/>
  <c r="BG130" i="6"/>
  <c r="BE130" i="6"/>
  <c r="T130" i="6"/>
  <c r="R130" i="6"/>
  <c r="P130" i="6"/>
  <c r="BI129" i="6"/>
  <c r="BH129" i="6"/>
  <c r="BG129" i="6"/>
  <c r="BE129" i="6"/>
  <c r="T129" i="6"/>
  <c r="R129" i="6"/>
  <c r="P129" i="6"/>
  <c r="BI127" i="6"/>
  <c r="BH127" i="6"/>
  <c r="BG127" i="6"/>
  <c r="BE127" i="6"/>
  <c r="T127" i="6"/>
  <c r="R127" i="6"/>
  <c r="P127" i="6"/>
  <c r="BI126" i="6"/>
  <c r="BH126" i="6"/>
  <c r="BG126" i="6"/>
  <c r="BE126" i="6"/>
  <c r="T126" i="6"/>
  <c r="R126" i="6"/>
  <c r="P126" i="6"/>
  <c r="BI124" i="6"/>
  <c r="BH124" i="6"/>
  <c r="BG124" i="6"/>
  <c r="BE124" i="6"/>
  <c r="T124" i="6"/>
  <c r="R124" i="6"/>
  <c r="P124" i="6"/>
  <c r="BI123" i="6"/>
  <c r="BH123" i="6"/>
  <c r="BG123" i="6"/>
  <c r="BE123" i="6"/>
  <c r="T123" i="6"/>
  <c r="R123" i="6"/>
  <c r="P123" i="6"/>
  <c r="BI121" i="6"/>
  <c r="BH121" i="6"/>
  <c r="BG121" i="6"/>
  <c r="BE121" i="6"/>
  <c r="T121" i="6"/>
  <c r="R121" i="6"/>
  <c r="P121" i="6"/>
  <c r="BI120" i="6"/>
  <c r="BH120" i="6"/>
  <c r="BG120" i="6"/>
  <c r="BE120" i="6"/>
  <c r="T120" i="6"/>
  <c r="R120" i="6"/>
  <c r="P120" i="6"/>
  <c r="BI118" i="6"/>
  <c r="BH118" i="6"/>
  <c r="BG118" i="6"/>
  <c r="BE118" i="6"/>
  <c r="T118" i="6"/>
  <c r="R118" i="6"/>
  <c r="P118" i="6"/>
  <c r="BI117" i="6"/>
  <c r="BH117" i="6"/>
  <c r="BG117" i="6"/>
  <c r="BE117" i="6"/>
  <c r="T117" i="6"/>
  <c r="R117" i="6"/>
  <c r="P117" i="6"/>
  <c r="BI115" i="6"/>
  <c r="BH115" i="6"/>
  <c r="BG115" i="6"/>
  <c r="BE115" i="6"/>
  <c r="T115" i="6"/>
  <c r="R115" i="6"/>
  <c r="P115" i="6"/>
  <c r="BI114" i="6"/>
  <c r="BH114" i="6"/>
  <c r="BG114" i="6"/>
  <c r="BE114" i="6"/>
  <c r="T114" i="6"/>
  <c r="R114" i="6"/>
  <c r="P114" i="6"/>
  <c r="BI113" i="6"/>
  <c r="BH113" i="6"/>
  <c r="BG113" i="6"/>
  <c r="BE113" i="6"/>
  <c r="T113" i="6"/>
  <c r="R113" i="6"/>
  <c r="P113" i="6"/>
  <c r="BI112" i="6"/>
  <c r="BH112" i="6"/>
  <c r="BG112" i="6"/>
  <c r="BE112" i="6"/>
  <c r="T112" i="6"/>
  <c r="R112" i="6"/>
  <c r="P112" i="6"/>
  <c r="BI111" i="6"/>
  <c r="BH111" i="6"/>
  <c r="BG111" i="6"/>
  <c r="BE111" i="6"/>
  <c r="T111" i="6"/>
  <c r="R111" i="6"/>
  <c r="P111" i="6"/>
  <c r="BI109" i="6"/>
  <c r="BH109" i="6"/>
  <c r="BG109" i="6"/>
  <c r="BE109" i="6"/>
  <c r="T109" i="6"/>
  <c r="R109" i="6"/>
  <c r="P109" i="6"/>
  <c r="BI107" i="6"/>
  <c r="BH107" i="6"/>
  <c r="BG107" i="6"/>
  <c r="BE107" i="6"/>
  <c r="T107" i="6"/>
  <c r="R107" i="6"/>
  <c r="P107" i="6"/>
  <c r="BI106" i="6"/>
  <c r="BH106" i="6"/>
  <c r="BG106" i="6"/>
  <c r="BE106" i="6"/>
  <c r="T106" i="6"/>
  <c r="R106" i="6"/>
  <c r="P106" i="6"/>
  <c r="BI104" i="6"/>
  <c r="BH104" i="6"/>
  <c r="BG104" i="6"/>
  <c r="BE104" i="6"/>
  <c r="T104" i="6"/>
  <c r="R104" i="6"/>
  <c r="P104" i="6"/>
  <c r="BI103" i="6"/>
  <c r="BH103" i="6"/>
  <c r="BG103" i="6"/>
  <c r="BE103" i="6"/>
  <c r="T103" i="6"/>
  <c r="R103" i="6"/>
  <c r="P103" i="6"/>
  <c r="BI101" i="6"/>
  <c r="BH101" i="6"/>
  <c r="BG101" i="6"/>
  <c r="BE101" i="6"/>
  <c r="T101" i="6"/>
  <c r="R101" i="6"/>
  <c r="P101" i="6"/>
  <c r="BI100" i="6"/>
  <c r="BH100" i="6"/>
  <c r="BG100" i="6"/>
  <c r="BE100" i="6"/>
  <c r="T100" i="6"/>
  <c r="R100" i="6"/>
  <c r="P100" i="6"/>
  <c r="BI98" i="6"/>
  <c r="BH98" i="6"/>
  <c r="BG98" i="6"/>
  <c r="BE98" i="6"/>
  <c r="T98" i="6"/>
  <c r="R98" i="6"/>
  <c r="P98" i="6"/>
  <c r="J92" i="6"/>
  <c r="J91" i="6"/>
  <c r="F91" i="6"/>
  <c r="F89" i="6"/>
  <c r="E87" i="6"/>
  <c r="J63" i="6"/>
  <c r="J62" i="6"/>
  <c r="F62" i="6"/>
  <c r="F60" i="6"/>
  <c r="E58" i="6"/>
  <c r="J22" i="6"/>
  <c r="E22" i="6"/>
  <c r="F92" i="6" s="1"/>
  <c r="J21" i="6"/>
  <c r="J16" i="6"/>
  <c r="J89" i="6"/>
  <c r="E7" i="6"/>
  <c r="E81" i="6" s="1"/>
  <c r="J41" i="5"/>
  <c r="J40" i="5"/>
  <c r="AY61" i="1" s="1"/>
  <c r="J39" i="5"/>
  <c r="AX61" i="1"/>
  <c r="BI325" i="5"/>
  <c r="BH325" i="5"/>
  <c r="BG325" i="5"/>
  <c r="BE325" i="5"/>
  <c r="T325" i="5"/>
  <c r="T324" i="5" s="1"/>
  <c r="T323" i="5" s="1"/>
  <c r="R325" i="5"/>
  <c r="R324" i="5"/>
  <c r="R323" i="5"/>
  <c r="P325" i="5"/>
  <c r="P324" i="5"/>
  <c r="P323" i="5"/>
  <c r="BI321" i="5"/>
  <c r="BH321" i="5"/>
  <c r="BG321" i="5"/>
  <c r="BE321" i="5"/>
  <c r="T321" i="5"/>
  <c r="R321" i="5"/>
  <c r="P321" i="5"/>
  <c r="BI319" i="5"/>
  <c r="BH319" i="5"/>
  <c r="BG319" i="5"/>
  <c r="BE319" i="5"/>
  <c r="T319" i="5"/>
  <c r="R319" i="5"/>
  <c r="P319" i="5"/>
  <c r="BI317" i="5"/>
  <c r="BH317" i="5"/>
  <c r="BG317" i="5"/>
  <c r="BE317" i="5"/>
  <c r="T317" i="5"/>
  <c r="R317" i="5"/>
  <c r="P317" i="5"/>
  <c r="BI315" i="5"/>
  <c r="BH315" i="5"/>
  <c r="BG315" i="5"/>
  <c r="BE315" i="5"/>
  <c r="T315" i="5"/>
  <c r="R315" i="5"/>
  <c r="P315" i="5"/>
  <c r="BI313" i="5"/>
  <c r="BH313" i="5"/>
  <c r="BG313" i="5"/>
  <c r="BE313" i="5"/>
  <c r="T313" i="5"/>
  <c r="R313" i="5"/>
  <c r="P313" i="5"/>
  <c r="BI311" i="5"/>
  <c r="BH311" i="5"/>
  <c r="BG311" i="5"/>
  <c r="BE311" i="5"/>
  <c r="T311" i="5"/>
  <c r="R311" i="5"/>
  <c r="P311" i="5"/>
  <c r="BI309" i="5"/>
  <c r="BH309" i="5"/>
  <c r="BG309" i="5"/>
  <c r="BE309" i="5"/>
  <c r="T309" i="5"/>
  <c r="R309" i="5"/>
  <c r="P309" i="5"/>
  <c r="BI307" i="5"/>
  <c r="BH307" i="5"/>
  <c r="BG307" i="5"/>
  <c r="BE307" i="5"/>
  <c r="T307" i="5"/>
  <c r="R307" i="5"/>
  <c r="P307" i="5"/>
  <c r="BI305" i="5"/>
  <c r="BH305" i="5"/>
  <c r="BG305" i="5"/>
  <c r="BE305" i="5"/>
  <c r="T305" i="5"/>
  <c r="R305" i="5"/>
  <c r="P305" i="5"/>
  <c r="BI303" i="5"/>
  <c r="BH303" i="5"/>
  <c r="BG303" i="5"/>
  <c r="BE303" i="5"/>
  <c r="T303" i="5"/>
  <c r="R303" i="5"/>
  <c r="P303" i="5"/>
  <c r="BI301" i="5"/>
  <c r="BH301" i="5"/>
  <c r="BG301" i="5"/>
  <c r="BE301" i="5"/>
  <c r="T301" i="5"/>
  <c r="R301" i="5"/>
  <c r="P301" i="5"/>
  <c r="BI299" i="5"/>
  <c r="BH299" i="5"/>
  <c r="BG299" i="5"/>
  <c r="BE299" i="5"/>
  <c r="T299" i="5"/>
  <c r="R299" i="5"/>
  <c r="P299" i="5"/>
  <c r="BI297" i="5"/>
  <c r="BH297" i="5"/>
  <c r="BG297" i="5"/>
  <c r="BE297" i="5"/>
  <c r="T297" i="5"/>
  <c r="R297" i="5"/>
  <c r="P297" i="5"/>
  <c r="BI294" i="5"/>
  <c r="BH294" i="5"/>
  <c r="BG294" i="5"/>
  <c r="BE294" i="5"/>
  <c r="T294" i="5"/>
  <c r="R294" i="5"/>
  <c r="P294" i="5"/>
  <c r="BI292" i="5"/>
  <c r="BH292" i="5"/>
  <c r="BG292" i="5"/>
  <c r="BE292" i="5"/>
  <c r="T292" i="5"/>
  <c r="R292" i="5"/>
  <c r="P292" i="5"/>
  <c r="BI290" i="5"/>
  <c r="BH290" i="5"/>
  <c r="BG290" i="5"/>
  <c r="BE290" i="5"/>
  <c r="T290" i="5"/>
  <c r="R290" i="5"/>
  <c r="P290" i="5"/>
  <c r="BI289" i="5"/>
  <c r="BH289" i="5"/>
  <c r="BG289" i="5"/>
  <c r="BE289" i="5"/>
  <c r="T289" i="5"/>
  <c r="R289" i="5"/>
  <c r="P289" i="5"/>
  <c r="BI288" i="5"/>
  <c r="BH288" i="5"/>
  <c r="BG288" i="5"/>
  <c r="BE288" i="5"/>
  <c r="T288" i="5"/>
  <c r="R288" i="5"/>
  <c r="P288" i="5"/>
  <c r="BI286" i="5"/>
  <c r="BH286" i="5"/>
  <c r="BG286" i="5"/>
  <c r="BE286" i="5"/>
  <c r="T286" i="5"/>
  <c r="R286" i="5"/>
  <c r="P286" i="5"/>
  <c r="BI285" i="5"/>
  <c r="BH285" i="5"/>
  <c r="BG285" i="5"/>
  <c r="BE285" i="5"/>
  <c r="T285" i="5"/>
  <c r="R285" i="5"/>
  <c r="P285" i="5"/>
  <c r="BI283" i="5"/>
  <c r="BH283" i="5"/>
  <c r="BG283" i="5"/>
  <c r="BE283" i="5"/>
  <c r="T283" i="5"/>
  <c r="R283" i="5"/>
  <c r="P283" i="5"/>
  <c r="BI281" i="5"/>
  <c r="BH281" i="5"/>
  <c r="BG281" i="5"/>
  <c r="BE281" i="5"/>
  <c r="T281" i="5"/>
  <c r="R281" i="5"/>
  <c r="P281" i="5"/>
  <c r="BI279" i="5"/>
  <c r="BH279" i="5"/>
  <c r="BG279" i="5"/>
  <c r="BE279" i="5"/>
  <c r="T279" i="5"/>
  <c r="R279" i="5"/>
  <c r="P279" i="5"/>
  <c r="BI277" i="5"/>
  <c r="BH277" i="5"/>
  <c r="BG277" i="5"/>
  <c r="BE277" i="5"/>
  <c r="T277" i="5"/>
  <c r="R277" i="5"/>
  <c r="P277" i="5"/>
  <c r="BI276" i="5"/>
  <c r="BH276" i="5"/>
  <c r="BG276" i="5"/>
  <c r="BE276" i="5"/>
  <c r="T276" i="5"/>
  <c r="R276" i="5"/>
  <c r="P276" i="5"/>
  <c r="BI275" i="5"/>
  <c r="BH275" i="5"/>
  <c r="BG275" i="5"/>
  <c r="BE275" i="5"/>
  <c r="T275" i="5"/>
  <c r="R275" i="5"/>
  <c r="P275" i="5"/>
  <c r="BI274" i="5"/>
  <c r="BH274" i="5"/>
  <c r="BG274" i="5"/>
  <c r="BE274" i="5"/>
  <c r="T274" i="5"/>
  <c r="R274" i="5"/>
  <c r="P274" i="5"/>
  <c r="BI272" i="5"/>
  <c r="BH272" i="5"/>
  <c r="BG272" i="5"/>
  <c r="BE272" i="5"/>
  <c r="T272" i="5"/>
  <c r="R272" i="5"/>
  <c r="P272" i="5"/>
  <c r="BI271" i="5"/>
  <c r="BH271" i="5"/>
  <c r="BG271" i="5"/>
  <c r="BE271" i="5"/>
  <c r="T271" i="5"/>
  <c r="R271" i="5"/>
  <c r="P271" i="5"/>
  <c r="BI269" i="5"/>
  <c r="BH269" i="5"/>
  <c r="BG269" i="5"/>
  <c r="BE269" i="5"/>
  <c r="T269" i="5"/>
  <c r="R269" i="5"/>
  <c r="P269" i="5"/>
  <c r="BI268" i="5"/>
  <c r="BH268" i="5"/>
  <c r="BG268" i="5"/>
  <c r="BE268" i="5"/>
  <c r="T268" i="5"/>
  <c r="R268" i="5"/>
  <c r="P268" i="5"/>
  <c r="BI267" i="5"/>
  <c r="BH267" i="5"/>
  <c r="BG267" i="5"/>
  <c r="BE267" i="5"/>
  <c r="T267" i="5"/>
  <c r="R267" i="5"/>
  <c r="P267" i="5"/>
  <c r="BI266" i="5"/>
  <c r="BH266" i="5"/>
  <c r="BG266" i="5"/>
  <c r="BE266" i="5"/>
  <c r="T266" i="5"/>
  <c r="R266" i="5"/>
  <c r="P266" i="5"/>
  <c r="BI265" i="5"/>
  <c r="BH265" i="5"/>
  <c r="BG265" i="5"/>
  <c r="BE265" i="5"/>
  <c r="T265" i="5"/>
  <c r="R265" i="5"/>
  <c r="P265" i="5"/>
  <c r="BI263" i="5"/>
  <c r="BH263" i="5"/>
  <c r="BG263" i="5"/>
  <c r="BE263" i="5"/>
  <c r="T263" i="5"/>
  <c r="R263" i="5"/>
  <c r="P263" i="5"/>
  <c r="BI262" i="5"/>
  <c r="BH262" i="5"/>
  <c r="BG262" i="5"/>
  <c r="BE262" i="5"/>
  <c r="T262" i="5"/>
  <c r="R262" i="5"/>
  <c r="P262" i="5"/>
  <c r="BI261" i="5"/>
  <c r="BH261" i="5"/>
  <c r="BG261" i="5"/>
  <c r="BE261" i="5"/>
  <c r="T261" i="5"/>
  <c r="R261" i="5"/>
  <c r="P261" i="5"/>
  <c r="BI260" i="5"/>
  <c r="BH260" i="5"/>
  <c r="BG260" i="5"/>
  <c r="BE260" i="5"/>
  <c r="T260" i="5"/>
  <c r="R260" i="5"/>
  <c r="P260" i="5"/>
  <c r="BI258" i="5"/>
  <c r="BH258" i="5"/>
  <c r="BG258" i="5"/>
  <c r="BE258" i="5"/>
  <c r="T258" i="5"/>
  <c r="R258" i="5"/>
  <c r="P258" i="5"/>
  <c r="BI257" i="5"/>
  <c r="BH257" i="5"/>
  <c r="BG257" i="5"/>
  <c r="BE257" i="5"/>
  <c r="T257" i="5"/>
  <c r="R257" i="5"/>
  <c r="P257" i="5"/>
  <c r="BI255" i="5"/>
  <c r="BH255" i="5"/>
  <c r="BG255" i="5"/>
  <c r="BE255" i="5"/>
  <c r="T255" i="5"/>
  <c r="R255" i="5"/>
  <c r="P255" i="5"/>
  <c r="BI254" i="5"/>
  <c r="BH254" i="5"/>
  <c r="BG254" i="5"/>
  <c r="BE254" i="5"/>
  <c r="T254" i="5"/>
  <c r="R254" i="5"/>
  <c r="P254" i="5"/>
  <c r="BI252" i="5"/>
  <c r="BH252" i="5"/>
  <c r="BG252" i="5"/>
  <c r="BE252" i="5"/>
  <c r="T252" i="5"/>
  <c r="R252" i="5"/>
  <c r="P252" i="5"/>
  <c r="BI251" i="5"/>
  <c r="BH251" i="5"/>
  <c r="BG251" i="5"/>
  <c r="BE251" i="5"/>
  <c r="T251" i="5"/>
  <c r="R251" i="5"/>
  <c r="P251" i="5"/>
  <c r="BI249" i="5"/>
  <c r="BH249" i="5"/>
  <c r="BG249" i="5"/>
  <c r="BE249" i="5"/>
  <c r="T249" i="5"/>
  <c r="R249" i="5"/>
  <c r="P249" i="5"/>
  <c r="BI248" i="5"/>
  <c r="BH248" i="5"/>
  <c r="BG248" i="5"/>
  <c r="BE248" i="5"/>
  <c r="T248" i="5"/>
  <c r="R248" i="5"/>
  <c r="P248" i="5"/>
  <c r="BI246" i="5"/>
  <c r="BH246" i="5"/>
  <c r="BG246" i="5"/>
  <c r="BE246" i="5"/>
  <c r="T246" i="5"/>
  <c r="R246" i="5"/>
  <c r="P246" i="5"/>
  <c r="BI245" i="5"/>
  <c r="BH245" i="5"/>
  <c r="BG245" i="5"/>
  <c r="BE245" i="5"/>
  <c r="T245" i="5"/>
  <c r="R245" i="5"/>
  <c r="P245" i="5"/>
  <c r="BI244" i="5"/>
  <c r="BH244" i="5"/>
  <c r="BG244" i="5"/>
  <c r="BE244" i="5"/>
  <c r="T244" i="5"/>
  <c r="R244" i="5"/>
  <c r="P244" i="5"/>
  <c r="BI242" i="5"/>
  <c r="BH242" i="5"/>
  <c r="BG242" i="5"/>
  <c r="BE242" i="5"/>
  <c r="T242" i="5"/>
  <c r="R242" i="5"/>
  <c r="P242" i="5"/>
  <c r="BI241" i="5"/>
  <c r="BH241" i="5"/>
  <c r="BG241" i="5"/>
  <c r="BE241" i="5"/>
  <c r="T241" i="5"/>
  <c r="R241" i="5"/>
  <c r="P241" i="5"/>
  <c r="BI240" i="5"/>
  <c r="BH240" i="5"/>
  <c r="BG240" i="5"/>
  <c r="BE240" i="5"/>
  <c r="T240" i="5"/>
  <c r="R240" i="5"/>
  <c r="P240" i="5"/>
  <c r="BI238" i="5"/>
  <c r="BH238" i="5"/>
  <c r="BG238" i="5"/>
  <c r="BE238" i="5"/>
  <c r="T238" i="5"/>
  <c r="R238" i="5"/>
  <c r="P238" i="5"/>
  <c r="BI237" i="5"/>
  <c r="BH237" i="5"/>
  <c r="BG237" i="5"/>
  <c r="BE237" i="5"/>
  <c r="T237" i="5"/>
  <c r="R237" i="5"/>
  <c r="P237" i="5"/>
  <c r="BI235" i="5"/>
  <c r="BH235" i="5"/>
  <c r="BG235" i="5"/>
  <c r="BE235" i="5"/>
  <c r="T235" i="5"/>
  <c r="R235" i="5"/>
  <c r="P235" i="5"/>
  <c r="BI234" i="5"/>
  <c r="BH234" i="5"/>
  <c r="BG234" i="5"/>
  <c r="BE234" i="5"/>
  <c r="T234" i="5"/>
  <c r="R234" i="5"/>
  <c r="P234" i="5"/>
  <c r="BI233" i="5"/>
  <c r="BH233" i="5"/>
  <c r="BG233" i="5"/>
  <c r="BE233" i="5"/>
  <c r="T233" i="5"/>
  <c r="R233" i="5"/>
  <c r="P233" i="5"/>
  <c r="BI232" i="5"/>
  <c r="BH232" i="5"/>
  <c r="BG232" i="5"/>
  <c r="BE232" i="5"/>
  <c r="T232" i="5"/>
  <c r="R232" i="5"/>
  <c r="P232" i="5"/>
  <c r="BI231" i="5"/>
  <c r="BH231" i="5"/>
  <c r="BG231" i="5"/>
  <c r="BE231" i="5"/>
  <c r="T231" i="5"/>
  <c r="R231" i="5"/>
  <c r="P231" i="5"/>
  <c r="BI230" i="5"/>
  <c r="BH230" i="5"/>
  <c r="BG230" i="5"/>
  <c r="BE230" i="5"/>
  <c r="T230" i="5"/>
  <c r="R230" i="5"/>
  <c r="P230" i="5"/>
  <c r="BI229" i="5"/>
  <c r="BH229" i="5"/>
  <c r="BG229" i="5"/>
  <c r="BE229" i="5"/>
  <c r="T229" i="5"/>
  <c r="R229" i="5"/>
  <c r="P229" i="5"/>
  <c r="BI228" i="5"/>
  <c r="BH228" i="5"/>
  <c r="BG228" i="5"/>
  <c r="BE228" i="5"/>
  <c r="T228" i="5"/>
  <c r="R228" i="5"/>
  <c r="P228" i="5"/>
  <c r="BI226" i="5"/>
  <c r="BH226" i="5"/>
  <c r="BG226" i="5"/>
  <c r="BE226" i="5"/>
  <c r="T226" i="5"/>
  <c r="R226" i="5"/>
  <c r="P226" i="5"/>
  <c r="BI225" i="5"/>
  <c r="BH225" i="5"/>
  <c r="BG225" i="5"/>
  <c r="BE225" i="5"/>
  <c r="T225" i="5"/>
  <c r="R225" i="5"/>
  <c r="P225" i="5"/>
  <c r="BI223" i="5"/>
  <c r="BH223" i="5"/>
  <c r="BG223" i="5"/>
  <c r="BE223" i="5"/>
  <c r="T223" i="5"/>
  <c r="R223" i="5"/>
  <c r="P223" i="5"/>
  <c r="BI222" i="5"/>
  <c r="BH222" i="5"/>
  <c r="BG222" i="5"/>
  <c r="BE222" i="5"/>
  <c r="T222" i="5"/>
  <c r="R222" i="5"/>
  <c r="P222" i="5"/>
  <c r="BI221" i="5"/>
  <c r="BH221" i="5"/>
  <c r="BG221" i="5"/>
  <c r="BE221" i="5"/>
  <c r="T221" i="5"/>
  <c r="R221" i="5"/>
  <c r="P221" i="5"/>
  <c r="BI219" i="5"/>
  <c r="BH219" i="5"/>
  <c r="BG219" i="5"/>
  <c r="BE219" i="5"/>
  <c r="T219" i="5"/>
  <c r="R219" i="5"/>
  <c r="P219" i="5"/>
  <c r="BI218" i="5"/>
  <c r="BH218" i="5"/>
  <c r="BG218" i="5"/>
  <c r="BE218" i="5"/>
  <c r="T218" i="5"/>
  <c r="R218" i="5"/>
  <c r="P218" i="5"/>
  <c r="BI217" i="5"/>
  <c r="BH217" i="5"/>
  <c r="BG217" i="5"/>
  <c r="BE217" i="5"/>
  <c r="T217" i="5"/>
  <c r="R217" i="5"/>
  <c r="P217" i="5"/>
  <c r="BI215" i="5"/>
  <c r="BH215" i="5"/>
  <c r="BG215" i="5"/>
  <c r="BE215" i="5"/>
  <c r="T215" i="5"/>
  <c r="R215" i="5"/>
  <c r="P215" i="5"/>
  <c r="BI214" i="5"/>
  <c r="BH214" i="5"/>
  <c r="BG214" i="5"/>
  <c r="BE214" i="5"/>
  <c r="T214" i="5"/>
  <c r="R214" i="5"/>
  <c r="P214" i="5"/>
  <c r="BI213" i="5"/>
  <c r="BH213" i="5"/>
  <c r="BG213" i="5"/>
  <c r="BE213" i="5"/>
  <c r="T213" i="5"/>
  <c r="R213" i="5"/>
  <c r="P213" i="5"/>
  <c r="BI211" i="5"/>
  <c r="BH211" i="5"/>
  <c r="BG211" i="5"/>
  <c r="BE211" i="5"/>
  <c r="T211" i="5"/>
  <c r="R211" i="5"/>
  <c r="P211" i="5"/>
  <c r="BI210" i="5"/>
  <c r="BH210" i="5"/>
  <c r="BG210" i="5"/>
  <c r="BE210" i="5"/>
  <c r="T210" i="5"/>
  <c r="R210" i="5"/>
  <c r="P210" i="5"/>
  <c r="BI208" i="5"/>
  <c r="BH208" i="5"/>
  <c r="BG208" i="5"/>
  <c r="BE208" i="5"/>
  <c r="T208" i="5"/>
  <c r="R208" i="5"/>
  <c r="P208" i="5"/>
  <c r="BI207" i="5"/>
  <c r="BH207" i="5"/>
  <c r="BG207" i="5"/>
  <c r="BE207" i="5"/>
  <c r="T207" i="5"/>
  <c r="R207" i="5"/>
  <c r="P207" i="5"/>
  <c r="BI206" i="5"/>
  <c r="BH206" i="5"/>
  <c r="BG206" i="5"/>
  <c r="BE206" i="5"/>
  <c r="T206" i="5"/>
  <c r="R206" i="5"/>
  <c r="P206" i="5"/>
  <c r="BI204" i="5"/>
  <c r="BH204" i="5"/>
  <c r="BG204" i="5"/>
  <c r="BE204" i="5"/>
  <c r="T204" i="5"/>
  <c r="R204" i="5"/>
  <c r="P204" i="5"/>
  <c r="BI203" i="5"/>
  <c r="BH203" i="5"/>
  <c r="BG203" i="5"/>
  <c r="BE203" i="5"/>
  <c r="T203" i="5"/>
  <c r="R203" i="5"/>
  <c r="P203" i="5"/>
  <c r="BI201" i="5"/>
  <c r="BH201" i="5"/>
  <c r="BG201" i="5"/>
  <c r="BE201" i="5"/>
  <c r="T201" i="5"/>
  <c r="R201" i="5"/>
  <c r="P201" i="5"/>
  <c r="BI200" i="5"/>
  <c r="BH200" i="5"/>
  <c r="BG200" i="5"/>
  <c r="BE200" i="5"/>
  <c r="T200" i="5"/>
  <c r="R200" i="5"/>
  <c r="P200" i="5"/>
  <c r="BI199" i="5"/>
  <c r="BH199" i="5"/>
  <c r="BG199" i="5"/>
  <c r="BE199" i="5"/>
  <c r="T199" i="5"/>
  <c r="R199" i="5"/>
  <c r="P199" i="5"/>
  <c r="BI197" i="5"/>
  <c r="BH197" i="5"/>
  <c r="BG197" i="5"/>
  <c r="BE197" i="5"/>
  <c r="T197" i="5"/>
  <c r="R197" i="5"/>
  <c r="P197" i="5"/>
  <c r="BI196" i="5"/>
  <c r="BH196" i="5"/>
  <c r="BG196" i="5"/>
  <c r="BE196" i="5"/>
  <c r="T196" i="5"/>
  <c r="R196" i="5"/>
  <c r="P196" i="5"/>
  <c r="BI195" i="5"/>
  <c r="BH195" i="5"/>
  <c r="BG195" i="5"/>
  <c r="BE195" i="5"/>
  <c r="T195" i="5"/>
  <c r="R195" i="5"/>
  <c r="P195" i="5"/>
  <c r="BI193" i="5"/>
  <c r="BH193" i="5"/>
  <c r="BG193" i="5"/>
  <c r="BE193" i="5"/>
  <c r="T193" i="5"/>
  <c r="R193" i="5"/>
  <c r="P193" i="5"/>
  <c r="BI192" i="5"/>
  <c r="BH192" i="5"/>
  <c r="BG192" i="5"/>
  <c r="BE192" i="5"/>
  <c r="T192" i="5"/>
  <c r="R192" i="5"/>
  <c r="P192" i="5"/>
  <c r="BI191" i="5"/>
  <c r="BH191" i="5"/>
  <c r="BG191" i="5"/>
  <c r="BE191" i="5"/>
  <c r="T191" i="5"/>
  <c r="R191" i="5"/>
  <c r="P191" i="5"/>
  <c r="BI190" i="5"/>
  <c r="BH190" i="5"/>
  <c r="BG190" i="5"/>
  <c r="BE190" i="5"/>
  <c r="T190" i="5"/>
  <c r="R190" i="5"/>
  <c r="P190" i="5"/>
  <c r="BI188" i="5"/>
  <c r="BH188" i="5"/>
  <c r="BG188" i="5"/>
  <c r="BE188" i="5"/>
  <c r="T188" i="5"/>
  <c r="R188" i="5"/>
  <c r="P188" i="5"/>
  <c r="BI187" i="5"/>
  <c r="BH187" i="5"/>
  <c r="BG187" i="5"/>
  <c r="BE187" i="5"/>
  <c r="T187" i="5"/>
  <c r="R187" i="5"/>
  <c r="P187" i="5"/>
  <c r="BI186" i="5"/>
  <c r="BH186" i="5"/>
  <c r="BG186" i="5"/>
  <c r="BE186" i="5"/>
  <c r="T186" i="5"/>
  <c r="R186" i="5"/>
  <c r="P186" i="5"/>
  <c r="BI185" i="5"/>
  <c r="BH185" i="5"/>
  <c r="BG185" i="5"/>
  <c r="BE185" i="5"/>
  <c r="T185" i="5"/>
  <c r="R185" i="5"/>
  <c r="P185" i="5"/>
  <c r="BI183" i="5"/>
  <c r="BH183" i="5"/>
  <c r="BG183" i="5"/>
  <c r="BE183" i="5"/>
  <c r="T183" i="5"/>
  <c r="R183" i="5"/>
  <c r="P183" i="5"/>
  <c r="BI182" i="5"/>
  <c r="BH182" i="5"/>
  <c r="BG182" i="5"/>
  <c r="BE182" i="5"/>
  <c r="T182" i="5"/>
  <c r="R182" i="5"/>
  <c r="P182" i="5"/>
  <c r="BI181" i="5"/>
  <c r="BH181" i="5"/>
  <c r="BG181" i="5"/>
  <c r="BE181" i="5"/>
  <c r="T181" i="5"/>
  <c r="R181" i="5"/>
  <c r="P181" i="5"/>
  <c r="BI180" i="5"/>
  <c r="BH180" i="5"/>
  <c r="BG180" i="5"/>
  <c r="BE180" i="5"/>
  <c r="T180" i="5"/>
  <c r="R180" i="5"/>
  <c r="P180" i="5"/>
  <c r="BI178" i="5"/>
  <c r="BH178" i="5"/>
  <c r="BG178" i="5"/>
  <c r="BE178" i="5"/>
  <c r="T178" i="5"/>
  <c r="R178" i="5"/>
  <c r="P178" i="5"/>
  <c r="BI177" i="5"/>
  <c r="BH177" i="5"/>
  <c r="BG177" i="5"/>
  <c r="BE177" i="5"/>
  <c r="T177" i="5"/>
  <c r="R177" i="5"/>
  <c r="P177" i="5"/>
  <c r="BI176" i="5"/>
  <c r="BH176" i="5"/>
  <c r="BG176" i="5"/>
  <c r="BE176" i="5"/>
  <c r="T176" i="5"/>
  <c r="R176" i="5"/>
  <c r="P176" i="5"/>
  <c r="BI175" i="5"/>
  <c r="BH175" i="5"/>
  <c r="BG175" i="5"/>
  <c r="BE175" i="5"/>
  <c r="T175" i="5"/>
  <c r="R175" i="5"/>
  <c r="P175" i="5"/>
  <c r="BI173" i="5"/>
  <c r="BH173" i="5"/>
  <c r="BG173" i="5"/>
  <c r="BE173" i="5"/>
  <c r="T173" i="5"/>
  <c r="R173" i="5"/>
  <c r="P173" i="5"/>
  <c r="BI172" i="5"/>
  <c r="BH172" i="5"/>
  <c r="BG172" i="5"/>
  <c r="BE172" i="5"/>
  <c r="T172" i="5"/>
  <c r="R172" i="5"/>
  <c r="P172" i="5"/>
  <c r="BI171" i="5"/>
  <c r="BH171" i="5"/>
  <c r="BG171" i="5"/>
  <c r="BE171" i="5"/>
  <c r="T171" i="5"/>
  <c r="R171" i="5"/>
  <c r="P171" i="5"/>
  <c r="BI170" i="5"/>
  <c r="BH170" i="5"/>
  <c r="BG170" i="5"/>
  <c r="BE170" i="5"/>
  <c r="T170" i="5"/>
  <c r="R170" i="5"/>
  <c r="P170" i="5"/>
  <c r="BI168" i="5"/>
  <c r="BH168" i="5"/>
  <c r="BG168" i="5"/>
  <c r="BE168" i="5"/>
  <c r="T168" i="5"/>
  <c r="R168" i="5"/>
  <c r="P168" i="5"/>
  <c r="BI167" i="5"/>
  <c r="BH167" i="5"/>
  <c r="BG167" i="5"/>
  <c r="BE167" i="5"/>
  <c r="T167" i="5"/>
  <c r="R167" i="5"/>
  <c r="P167" i="5"/>
  <c r="BI165" i="5"/>
  <c r="BH165" i="5"/>
  <c r="BG165" i="5"/>
  <c r="BE165" i="5"/>
  <c r="T165" i="5"/>
  <c r="R165" i="5"/>
  <c r="P165" i="5"/>
  <c r="BI164" i="5"/>
  <c r="BH164" i="5"/>
  <c r="BG164" i="5"/>
  <c r="BE164" i="5"/>
  <c r="T164" i="5"/>
  <c r="R164" i="5"/>
  <c r="P164" i="5"/>
  <c r="BI163" i="5"/>
  <c r="BH163" i="5"/>
  <c r="BG163" i="5"/>
  <c r="BE163" i="5"/>
  <c r="T163" i="5"/>
  <c r="R163" i="5"/>
  <c r="P163" i="5"/>
  <c r="BI162" i="5"/>
  <c r="BH162" i="5"/>
  <c r="BG162" i="5"/>
  <c r="BE162" i="5"/>
  <c r="T162" i="5"/>
  <c r="R162" i="5"/>
  <c r="P162" i="5"/>
  <c r="BI160" i="5"/>
  <c r="BH160" i="5"/>
  <c r="BG160" i="5"/>
  <c r="BE160" i="5"/>
  <c r="T160" i="5"/>
  <c r="R160" i="5"/>
  <c r="P160" i="5"/>
  <c r="BI159" i="5"/>
  <c r="BH159" i="5"/>
  <c r="BG159" i="5"/>
  <c r="BE159" i="5"/>
  <c r="T159" i="5"/>
  <c r="R159" i="5"/>
  <c r="P159" i="5"/>
  <c r="BI158" i="5"/>
  <c r="BH158" i="5"/>
  <c r="BG158" i="5"/>
  <c r="BE158" i="5"/>
  <c r="T158" i="5"/>
  <c r="R158" i="5"/>
  <c r="P158" i="5"/>
  <c r="BI156" i="5"/>
  <c r="BH156" i="5"/>
  <c r="BG156" i="5"/>
  <c r="BE156" i="5"/>
  <c r="T156" i="5"/>
  <c r="R156" i="5"/>
  <c r="P156" i="5"/>
  <c r="BI155" i="5"/>
  <c r="BH155" i="5"/>
  <c r="BG155" i="5"/>
  <c r="BE155" i="5"/>
  <c r="T155" i="5"/>
  <c r="R155" i="5"/>
  <c r="P155" i="5"/>
  <c r="BI153" i="5"/>
  <c r="BH153" i="5"/>
  <c r="BG153" i="5"/>
  <c r="BE153" i="5"/>
  <c r="T153" i="5"/>
  <c r="R153" i="5"/>
  <c r="P153" i="5"/>
  <c r="BI152" i="5"/>
  <c r="BH152" i="5"/>
  <c r="BG152" i="5"/>
  <c r="BE152" i="5"/>
  <c r="T152" i="5"/>
  <c r="R152" i="5"/>
  <c r="P152" i="5"/>
  <c r="BI150" i="5"/>
  <c r="BH150" i="5"/>
  <c r="BG150" i="5"/>
  <c r="BE150" i="5"/>
  <c r="T150" i="5"/>
  <c r="R150" i="5"/>
  <c r="P150" i="5"/>
  <c r="BI149" i="5"/>
  <c r="BH149" i="5"/>
  <c r="BG149" i="5"/>
  <c r="BE149" i="5"/>
  <c r="T149" i="5"/>
  <c r="R149" i="5"/>
  <c r="P149" i="5"/>
  <c r="BI148" i="5"/>
  <c r="BH148" i="5"/>
  <c r="BG148" i="5"/>
  <c r="BE148" i="5"/>
  <c r="T148" i="5"/>
  <c r="R148" i="5"/>
  <c r="P148" i="5"/>
  <c r="BI146" i="5"/>
  <c r="BH146" i="5"/>
  <c r="BG146" i="5"/>
  <c r="BE146" i="5"/>
  <c r="T146" i="5"/>
  <c r="R146" i="5"/>
  <c r="P146" i="5"/>
  <c r="BI145" i="5"/>
  <c r="BH145" i="5"/>
  <c r="BG145" i="5"/>
  <c r="BE145" i="5"/>
  <c r="T145" i="5"/>
  <c r="R145" i="5"/>
  <c r="P145" i="5"/>
  <c r="BI143" i="5"/>
  <c r="BH143" i="5"/>
  <c r="BG143" i="5"/>
  <c r="BE143" i="5"/>
  <c r="T143" i="5"/>
  <c r="R143" i="5"/>
  <c r="P143" i="5"/>
  <c r="BI142" i="5"/>
  <c r="BH142" i="5"/>
  <c r="BG142" i="5"/>
  <c r="BE142" i="5"/>
  <c r="T142" i="5"/>
  <c r="R142" i="5"/>
  <c r="P142" i="5"/>
  <c r="BI141" i="5"/>
  <c r="BH141" i="5"/>
  <c r="BG141" i="5"/>
  <c r="BE141" i="5"/>
  <c r="T141" i="5"/>
  <c r="R141" i="5"/>
  <c r="P141" i="5"/>
  <c r="BI140" i="5"/>
  <c r="BH140" i="5"/>
  <c r="BG140" i="5"/>
  <c r="BE140" i="5"/>
  <c r="T140" i="5"/>
  <c r="R140" i="5"/>
  <c r="P140" i="5"/>
  <c r="BI138" i="5"/>
  <c r="BH138" i="5"/>
  <c r="BG138" i="5"/>
  <c r="BE138" i="5"/>
  <c r="T138" i="5"/>
  <c r="R138" i="5"/>
  <c r="P138" i="5"/>
  <c r="BI137" i="5"/>
  <c r="BH137" i="5"/>
  <c r="BG137" i="5"/>
  <c r="BE137" i="5"/>
  <c r="T137" i="5"/>
  <c r="R137" i="5"/>
  <c r="P137" i="5"/>
  <c r="BI136" i="5"/>
  <c r="BH136" i="5"/>
  <c r="BG136" i="5"/>
  <c r="BE136" i="5"/>
  <c r="T136" i="5"/>
  <c r="R136" i="5"/>
  <c r="P136" i="5"/>
  <c r="BI134" i="5"/>
  <c r="BH134" i="5"/>
  <c r="BG134" i="5"/>
  <c r="BE134" i="5"/>
  <c r="T134" i="5"/>
  <c r="R134" i="5"/>
  <c r="P134" i="5"/>
  <c r="BI133" i="5"/>
  <c r="BH133" i="5"/>
  <c r="BG133" i="5"/>
  <c r="BE133" i="5"/>
  <c r="T133" i="5"/>
  <c r="R133" i="5"/>
  <c r="P133" i="5"/>
  <c r="BI132" i="5"/>
  <c r="BH132" i="5"/>
  <c r="BG132" i="5"/>
  <c r="BE132" i="5"/>
  <c r="T132" i="5"/>
  <c r="R132" i="5"/>
  <c r="P132" i="5"/>
  <c r="BI130" i="5"/>
  <c r="BH130" i="5"/>
  <c r="BG130" i="5"/>
  <c r="BE130" i="5"/>
  <c r="T130" i="5"/>
  <c r="R130" i="5"/>
  <c r="P130" i="5"/>
  <c r="BI129" i="5"/>
  <c r="BH129" i="5"/>
  <c r="BG129" i="5"/>
  <c r="BE129" i="5"/>
  <c r="T129" i="5"/>
  <c r="R129" i="5"/>
  <c r="P129" i="5"/>
  <c r="BI127" i="5"/>
  <c r="BH127" i="5"/>
  <c r="BG127" i="5"/>
  <c r="BE127" i="5"/>
  <c r="T127" i="5"/>
  <c r="R127" i="5"/>
  <c r="P127" i="5"/>
  <c r="BI126" i="5"/>
  <c r="BH126" i="5"/>
  <c r="BG126" i="5"/>
  <c r="BE126" i="5"/>
  <c r="T126" i="5"/>
  <c r="R126" i="5"/>
  <c r="P126" i="5"/>
  <c r="BI124" i="5"/>
  <c r="BH124" i="5"/>
  <c r="BG124" i="5"/>
  <c r="BE124" i="5"/>
  <c r="T124" i="5"/>
  <c r="R124" i="5"/>
  <c r="P124" i="5"/>
  <c r="BI123" i="5"/>
  <c r="BH123" i="5"/>
  <c r="BG123" i="5"/>
  <c r="BE123" i="5"/>
  <c r="T123" i="5"/>
  <c r="R123" i="5"/>
  <c r="P123" i="5"/>
  <c r="BI121" i="5"/>
  <c r="BH121" i="5"/>
  <c r="BG121" i="5"/>
  <c r="BE121" i="5"/>
  <c r="T121" i="5"/>
  <c r="R121" i="5"/>
  <c r="P121" i="5"/>
  <c r="BI120" i="5"/>
  <c r="BH120" i="5"/>
  <c r="BG120" i="5"/>
  <c r="BE120" i="5"/>
  <c r="T120" i="5"/>
  <c r="R120" i="5"/>
  <c r="P120" i="5"/>
  <c r="BI118" i="5"/>
  <c r="BH118" i="5"/>
  <c r="BG118" i="5"/>
  <c r="BE118" i="5"/>
  <c r="T118" i="5"/>
  <c r="R118" i="5"/>
  <c r="P118" i="5"/>
  <c r="BI117" i="5"/>
  <c r="BH117" i="5"/>
  <c r="BG117" i="5"/>
  <c r="BE117" i="5"/>
  <c r="T117" i="5"/>
  <c r="R117" i="5"/>
  <c r="P117" i="5"/>
  <c r="BI115" i="5"/>
  <c r="BH115" i="5"/>
  <c r="BG115" i="5"/>
  <c r="BE115" i="5"/>
  <c r="T115" i="5"/>
  <c r="R115" i="5"/>
  <c r="P115" i="5"/>
  <c r="BI114" i="5"/>
  <c r="BH114" i="5"/>
  <c r="BG114" i="5"/>
  <c r="BE114" i="5"/>
  <c r="T114" i="5"/>
  <c r="R114" i="5"/>
  <c r="P114" i="5"/>
  <c r="BI112" i="5"/>
  <c r="BH112" i="5"/>
  <c r="BG112" i="5"/>
  <c r="BE112" i="5"/>
  <c r="T112" i="5"/>
  <c r="R112" i="5"/>
  <c r="P112" i="5"/>
  <c r="BI111" i="5"/>
  <c r="BH111" i="5"/>
  <c r="BG111" i="5"/>
  <c r="BE111" i="5"/>
  <c r="T111" i="5"/>
  <c r="R111" i="5"/>
  <c r="P111" i="5"/>
  <c r="BI109" i="5"/>
  <c r="BH109" i="5"/>
  <c r="BG109" i="5"/>
  <c r="BE109" i="5"/>
  <c r="T109" i="5"/>
  <c r="R109" i="5"/>
  <c r="P109" i="5"/>
  <c r="BI108" i="5"/>
  <c r="BH108" i="5"/>
  <c r="BG108" i="5"/>
  <c r="BE108" i="5"/>
  <c r="T108" i="5"/>
  <c r="R108" i="5"/>
  <c r="P108" i="5"/>
  <c r="BI106" i="5"/>
  <c r="BH106" i="5"/>
  <c r="BG106" i="5"/>
  <c r="BE106" i="5"/>
  <c r="T106" i="5"/>
  <c r="R106" i="5"/>
  <c r="P106" i="5"/>
  <c r="BI105" i="5"/>
  <c r="BH105" i="5"/>
  <c r="BG105" i="5"/>
  <c r="BE105" i="5"/>
  <c r="T105" i="5"/>
  <c r="R105" i="5"/>
  <c r="P105" i="5"/>
  <c r="BI103" i="5"/>
  <c r="BH103" i="5"/>
  <c r="BG103" i="5"/>
  <c r="BE103" i="5"/>
  <c r="T103" i="5"/>
  <c r="R103" i="5"/>
  <c r="P103" i="5"/>
  <c r="BI101" i="5"/>
  <c r="BH101" i="5"/>
  <c r="BG101" i="5"/>
  <c r="BE101" i="5"/>
  <c r="T101" i="5"/>
  <c r="R101" i="5"/>
  <c r="P101" i="5"/>
  <c r="J96" i="5"/>
  <c r="J95" i="5"/>
  <c r="F95" i="5"/>
  <c r="F93" i="5"/>
  <c r="E91" i="5"/>
  <c r="J63" i="5"/>
  <c r="J62" i="5"/>
  <c r="F62" i="5"/>
  <c r="F60" i="5"/>
  <c r="E58" i="5"/>
  <c r="J22" i="5"/>
  <c r="E22" i="5"/>
  <c r="F96" i="5" s="1"/>
  <c r="J21" i="5"/>
  <c r="J16" i="5"/>
  <c r="J60" i="5" s="1"/>
  <c r="E7" i="5"/>
  <c r="E85" i="5"/>
  <c r="J41" i="4"/>
  <c r="J40" i="4"/>
  <c r="AY60" i="1" s="1"/>
  <c r="J39" i="4"/>
  <c r="AX60" i="1"/>
  <c r="BI211" i="4"/>
  <c r="BH211" i="4"/>
  <c r="BG211" i="4"/>
  <c r="BE211" i="4"/>
  <c r="T211" i="4"/>
  <c r="R211" i="4"/>
  <c r="P211" i="4"/>
  <c r="BI208" i="4"/>
  <c r="BH208" i="4"/>
  <c r="BG208" i="4"/>
  <c r="BE208" i="4"/>
  <c r="T208" i="4"/>
  <c r="R208" i="4"/>
  <c r="P208" i="4"/>
  <c r="BI205" i="4"/>
  <c r="BH205" i="4"/>
  <c r="BG205" i="4"/>
  <c r="BE205" i="4"/>
  <c r="T205" i="4"/>
  <c r="R205" i="4"/>
  <c r="P205" i="4"/>
  <c r="BI203" i="4"/>
  <c r="BH203" i="4"/>
  <c r="BG203" i="4"/>
  <c r="BE203" i="4"/>
  <c r="T203" i="4"/>
  <c r="R203" i="4"/>
  <c r="P203" i="4"/>
  <c r="BI201" i="4"/>
  <c r="BH201" i="4"/>
  <c r="BG201" i="4"/>
  <c r="BE201" i="4"/>
  <c r="T201" i="4"/>
  <c r="R201" i="4"/>
  <c r="P201" i="4"/>
  <c r="BI199" i="4"/>
  <c r="BH199" i="4"/>
  <c r="BG199" i="4"/>
  <c r="BE199" i="4"/>
  <c r="T199" i="4"/>
  <c r="R199" i="4"/>
  <c r="P199" i="4"/>
  <c r="BI197" i="4"/>
  <c r="BH197" i="4"/>
  <c r="BG197" i="4"/>
  <c r="BE197" i="4"/>
  <c r="T197" i="4"/>
  <c r="R197" i="4"/>
  <c r="P197" i="4"/>
  <c r="BI195" i="4"/>
  <c r="BH195" i="4"/>
  <c r="BG195" i="4"/>
  <c r="BE195" i="4"/>
  <c r="T195" i="4"/>
  <c r="R195" i="4"/>
  <c r="P195" i="4"/>
  <c r="BI193" i="4"/>
  <c r="BH193" i="4"/>
  <c r="BG193" i="4"/>
  <c r="BE193" i="4"/>
  <c r="T193" i="4"/>
  <c r="R193" i="4"/>
  <c r="P193" i="4"/>
  <c r="BI191" i="4"/>
  <c r="BH191" i="4"/>
  <c r="BG191" i="4"/>
  <c r="BE191" i="4"/>
  <c r="T191" i="4"/>
  <c r="R191" i="4"/>
  <c r="P191" i="4"/>
  <c r="BI187" i="4"/>
  <c r="BH187" i="4"/>
  <c r="BG187" i="4"/>
  <c r="BE187" i="4"/>
  <c r="T187" i="4"/>
  <c r="R187" i="4"/>
  <c r="P187" i="4"/>
  <c r="BI183" i="4"/>
  <c r="BH183" i="4"/>
  <c r="BG183" i="4"/>
  <c r="BE183" i="4"/>
  <c r="T183" i="4"/>
  <c r="R183" i="4"/>
  <c r="P183" i="4"/>
  <c r="BI180" i="4"/>
  <c r="BH180" i="4"/>
  <c r="BG180" i="4"/>
  <c r="BE180" i="4"/>
  <c r="T180" i="4"/>
  <c r="R180" i="4"/>
  <c r="P180" i="4"/>
  <c r="BI178" i="4"/>
  <c r="BH178" i="4"/>
  <c r="BG178" i="4"/>
  <c r="BE178" i="4"/>
  <c r="T178" i="4"/>
  <c r="R178" i="4"/>
  <c r="P178" i="4"/>
  <c r="BI176" i="4"/>
  <c r="BH176" i="4"/>
  <c r="BG176" i="4"/>
  <c r="BE176" i="4"/>
  <c r="T176" i="4"/>
  <c r="R176" i="4"/>
  <c r="P176" i="4"/>
  <c r="BI174" i="4"/>
  <c r="BH174" i="4"/>
  <c r="BG174" i="4"/>
  <c r="BE174" i="4"/>
  <c r="T174" i="4"/>
  <c r="R174" i="4"/>
  <c r="P174" i="4"/>
  <c r="BI171" i="4"/>
  <c r="BH171" i="4"/>
  <c r="BG171" i="4"/>
  <c r="BE171" i="4"/>
  <c r="T171" i="4"/>
  <c r="R171" i="4"/>
  <c r="P171" i="4"/>
  <c r="BI169" i="4"/>
  <c r="BH169" i="4"/>
  <c r="BG169" i="4"/>
  <c r="BE169" i="4"/>
  <c r="T169" i="4"/>
  <c r="R169" i="4"/>
  <c r="P169" i="4"/>
  <c r="BI167" i="4"/>
  <c r="BH167" i="4"/>
  <c r="BG167" i="4"/>
  <c r="BE167" i="4"/>
  <c r="T167" i="4"/>
  <c r="R167" i="4"/>
  <c r="P167" i="4"/>
  <c r="BI165" i="4"/>
  <c r="BH165" i="4"/>
  <c r="BG165" i="4"/>
  <c r="BE165" i="4"/>
  <c r="T165" i="4"/>
  <c r="R165" i="4"/>
  <c r="P165" i="4"/>
  <c r="BI163" i="4"/>
  <c r="BH163" i="4"/>
  <c r="BG163" i="4"/>
  <c r="BE163" i="4"/>
  <c r="T163" i="4"/>
  <c r="R163" i="4"/>
  <c r="P163" i="4"/>
  <c r="BI161" i="4"/>
  <c r="BH161" i="4"/>
  <c r="BG161" i="4"/>
  <c r="BE161" i="4"/>
  <c r="T161" i="4"/>
  <c r="R161" i="4"/>
  <c r="P161" i="4"/>
  <c r="BI158" i="4"/>
  <c r="BH158" i="4"/>
  <c r="BG158" i="4"/>
  <c r="BE158" i="4"/>
  <c r="T158" i="4"/>
  <c r="R158" i="4"/>
  <c r="P158" i="4"/>
  <c r="BI155" i="4"/>
  <c r="BH155" i="4"/>
  <c r="BG155" i="4"/>
  <c r="BE155" i="4"/>
  <c r="T155" i="4"/>
  <c r="R155" i="4"/>
  <c r="P155" i="4"/>
  <c r="BI153" i="4"/>
  <c r="BH153" i="4"/>
  <c r="BG153" i="4"/>
  <c r="BE153" i="4"/>
  <c r="T153" i="4"/>
  <c r="R153" i="4"/>
  <c r="P153" i="4"/>
  <c r="BI150" i="4"/>
  <c r="BH150" i="4"/>
  <c r="BG150" i="4"/>
  <c r="BE150" i="4"/>
  <c r="T150" i="4"/>
  <c r="R150" i="4"/>
  <c r="P150" i="4"/>
  <c r="BI148" i="4"/>
  <c r="BH148" i="4"/>
  <c r="BG148" i="4"/>
  <c r="BE148" i="4"/>
  <c r="T148" i="4"/>
  <c r="R148" i="4"/>
  <c r="P148" i="4"/>
  <c r="BI146" i="4"/>
  <c r="BH146" i="4"/>
  <c r="BG146" i="4"/>
  <c r="BE146" i="4"/>
  <c r="T146" i="4"/>
  <c r="R146" i="4"/>
  <c r="P146" i="4"/>
  <c r="BI144" i="4"/>
  <c r="BH144" i="4"/>
  <c r="BG144" i="4"/>
  <c r="BE144" i="4"/>
  <c r="T144" i="4"/>
  <c r="R144" i="4"/>
  <c r="P144" i="4"/>
  <c r="BI142" i="4"/>
  <c r="BH142" i="4"/>
  <c r="BG142" i="4"/>
  <c r="BE142" i="4"/>
  <c r="T142" i="4"/>
  <c r="R142" i="4"/>
  <c r="P142" i="4"/>
  <c r="BI140" i="4"/>
  <c r="BH140" i="4"/>
  <c r="BG140" i="4"/>
  <c r="BE140" i="4"/>
  <c r="T140" i="4"/>
  <c r="R140" i="4"/>
  <c r="P140" i="4"/>
  <c r="BI138" i="4"/>
  <c r="BH138" i="4"/>
  <c r="BG138" i="4"/>
  <c r="BE138" i="4"/>
  <c r="T138" i="4"/>
  <c r="R138" i="4"/>
  <c r="P138" i="4"/>
  <c r="BI135" i="4"/>
  <c r="BH135" i="4"/>
  <c r="BG135" i="4"/>
  <c r="BE135" i="4"/>
  <c r="T135" i="4"/>
  <c r="R135" i="4"/>
  <c r="P135" i="4"/>
  <c r="BI133" i="4"/>
  <c r="BH133" i="4"/>
  <c r="BG133" i="4"/>
  <c r="BE133" i="4"/>
  <c r="T133" i="4"/>
  <c r="R133" i="4"/>
  <c r="P133" i="4"/>
  <c r="BI132" i="4"/>
  <c r="BH132" i="4"/>
  <c r="BG132" i="4"/>
  <c r="BE132" i="4"/>
  <c r="T132" i="4"/>
  <c r="R132" i="4"/>
  <c r="P132" i="4"/>
  <c r="BI131" i="4"/>
  <c r="BH131" i="4"/>
  <c r="BG131" i="4"/>
  <c r="BE131" i="4"/>
  <c r="T131" i="4"/>
  <c r="R131" i="4"/>
  <c r="P131" i="4"/>
  <c r="BI130" i="4"/>
  <c r="BH130" i="4"/>
  <c r="BG130" i="4"/>
  <c r="BE130" i="4"/>
  <c r="T130" i="4"/>
  <c r="R130" i="4"/>
  <c r="P130" i="4"/>
  <c r="BI129" i="4"/>
  <c r="BH129" i="4"/>
  <c r="BG129" i="4"/>
  <c r="BE129" i="4"/>
  <c r="T129" i="4"/>
  <c r="R129" i="4"/>
  <c r="P129" i="4"/>
  <c r="BI128" i="4"/>
  <c r="BH128" i="4"/>
  <c r="BG128" i="4"/>
  <c r="BE128" i="4"/>
  <c r="T128" i="4"/>
  <c r="R128" i="4"/>
  <c r="P128" i="4"/>
  <c r="BI125" i="4"/>
  <c r="BH125" i="4"/>
  <c r="BG125" i="4"/>
  <c r="BE125" i="4"/>
  <c r="T125" i="4"/>
  <c r="R125" i="4"/>
  <c r="P125" i="4"/>
  <c r="BI123" i="4"/>
  <c r="BH123" i="4"/>
  <c r="BG123" i="4"/>
  <c r="BE123" i="4"/>
  <c r="T123" i="4"/>
  <c r="R123" i="4"/>
  <c r="P123" i="4"/>
  <c r="BI121" i="4"/>
  <c r="BH121" i="4"/>
  <c r="BG121" i="4"/>
  <c r="BE121" i="4"/>
  <c r="T121" i="4"/>
  <c r="R121" i="4"/>
  <c r="P121" i="4"/>
  <c r="BI119" i="4"/>
  <c r="BH119" i="4"/>
  <c r="BG119" i="4"/>
  <c r="BE119" i="4"/>
  <c r="T119" i="4"/>
  <c r="R119" i="4"/>
  <c r="P119" i="4"/>
  <c r="BI116" i="4"/>
  <c r="BH116" i="4"/>
  <c r="BG116" i="4"/>
  <c r="BE116" i="4"/>
  <c r="T116" i="4"/>
  <c r="R116" i="4"/>
  <c r="P116" i="4"/>
  <c r="BI114" i="4"/>
  <c r="BH114" i="4"/>
  <c r="BG114" i="4"/>
  <c r="BE114" i="4"/>
  <c r="T114" i="4"/>
  <c r="R114" i="4"/>
  <c r="P114" i="4"/>
  <c r="BI112" i="4"/>
  <c r="BH112" i="4"/>
  <c r="BG112" i="4"/>
  <c r="BE112" i="4"/>
  <c r="T112" i="4"/>
  <c r="R112" i="4"/>
  <c r="P112" i="4"/>
  <c r="BI110" i="4"/>
  <c r="BH110" i="4"/>
  <c r="BG110" i="4"/>
  <c r="BE110" i="4"/>
  <c r="T110" i="4"/>
  <c r="R110" i="4"/>
  <c r="P110" i="4"/>
  <c r="BI107" i="4"/>
  <c r="BH107" i="4"/>
  <c r="BG107" i="4"/>
  <c r="BE107" i="4"/>
  <c r="T107" i="4"/>
  <c r="R107" i="4"/>
  <c r="P107" i="4"/>
  <c r="BI105" i="4"/>
  <c r="BH105" i="4"/>
  <c r="BG105" i="4"/>
  <c r="BE105" i="4"/>
  <c r="T105" i="4"/>
  <c r="R105" i="4"/>
  <c r="P105" i="4"/>
  <c r="BI103" i="4"/>
  <c r="BH103" i="4"/>
  <c r="BG103" i="4"/>
  <c r="BE103" i="4"/>
  <c r="T103" i="4"/>
  <c r="R103" i="4"/>
  <c r="P103" i="4"/>
  <c r="BI100" i="4"/>
  <c r="BH100" i="4"/>
  <c r="BG100" i="4"/>
  <c r="BE100" i="4"/>
  <c r="T100" i="4"/>
  <c r="R100" i="4"/>
  <c r="P100" i="4"/>
  <c r="J94" i="4"/>
  <c r="J93" i="4"/>
  <c r="F93" i="4"/>
  <c r="F91" i="4"/>
  <c r="E89" i="4"/>
  <c r="J63" i="4"/>
  <c r="J62" i="4"/>
  <c r="F62" i="4"/>
  <c r="F60" i="4"/>
  <c r="E58" i="4"/>
  <c r="J22" i="4"/>
  <c r="E22" i="4"/>
  <c r="F94" i="4"/>
  <c r="J21" i="4"/>
  <c r="J16" i="4"/>
  <c r="J91" i="4"/>
  <c r="E7" i="4"/>
  <c r="E83" i="4" s="1"/>
  <c r="J41" i="3"/>
  <c r="J40" i="3"/>
  <c r="AY59" i="1"/>
  <c r="J39" i="3"/>
  <c r="AX59" i="1" s="1"/>
  <c r="BI671" i="3"/>
  <c r="BH671" i="3"/>
  <c r="BG671" i="3"/>
  <c r="BE671" i="3"/>
  <c r="T671" i="3"/>
  <c r="R671" i="3"/>
  <c r="P671" i="3"/>
  <c r="BI669" i="3"/>
  <c r="BH669" i="3"/>
  <c r="BG669" i="3"/>
  <c r="BE669" i="3"/>
  <c r="T669" i="3"/>
  <c r="R669" i="3"/>
  <c r="P669" i="3"/>
  <c r="BI667" i="3"/>
  <c r="BH667" i="3"/>
  <c r="BG667" i="3"/>
  <c r="BE667" i="3"/>
  <c r="T667" i="3"/>
  <c r="R667" i="3"/>
  <c r="P667" i="3"/>
  <c r="BI665" i="3"/>
  <c r="BH665" i="3"/>
  <c r="BG665" i="3"/>
  <c r="BE665" i="3"/>
  <c r="T665" i="3"/>
  <c r="R665" i="3"/>
  <c r="P665" i="3"/>
  <c r="BI663" i="3"/>
  <c r="BH663" i="3"/>
  <c r="BG663" i="3"/>
  <c r="BE663" i="3"/>
  <c r="T663" i="3"/>
  <c r="R663" i="3"/>
  <c r="P663" i="3"/>
  <c r="BI661" i="3"/>
  <c r="BH661" i="3"/>
  <c r="BG661" i="3"/>
  <c r="BE661" i="3"/>
  <c r="T661" i="3"/>
  <c r="R661" i="3"/>
  <c r="P661" i="3"/>
  <c r="BI659" i="3"/>
  <c r="BH659" i="3"/>
  <c r="BG659" i="3"/>
  <c r="BE659" i="3"/>
  <c r="T659" i="3"/>
  <c r="R659" i="3"/>
  <c r="P659" i="3"/>
  <c r="BI655" i="3"/>
  <c r="BH655" i="3"/>
  <c r="BG655" i="3"/>
  <c r="BE655" i="3"/>
  <c r="T655" i="3"/>
  <c r="R655" i="3"/>
  <c r="P655" i="3"/>
  <c r="BI652" i="3"/>
  <c r="BH652" i="3"/>
  <c r="BG652" i="3"/>
  <c r="BE652" i="3"/>
  <c r="T652" i="3"/>
  <c r="R652" i="3"/>
  <c r="P652" i="3"/>
  <c r="BI649" i="3"/>
  <c r="BH649" i="3"/>
  <c r="BG649" i="3"/>
  <c r="BE649" i="3"/>
  <c r="T649" i="3"/>
  <c r="R649" i="3"/>
  <c r="P649" i="3"/>
  <c r="BI646" i="3"/>
  <c r="BH646" i="3"/>
  <c r="BG646" i="3"/>
  <c r="BE646" i="3"/>
  <c r="T646" i="3"/>
  <c r="R646" i="3"/>
  <c r="P646" i="3"/>
  <c r="BI643" i="3"/>
  <c r="BH643" i="3"/>
  <c r="BG643" i="3"/>
  <c r="BE643" i="3"/>
  <c r="T643" i="3"/>
  <c r="R643" i="3"/>
  <c r="P643" i="3"/>
  <c r="BI640" i="3"/>
  <c r="BH640" i="3"/>
  <c r="BG640" i="3"/>
  <c r="BE640" i="3"/>
  <c r="T640" i="3"/>
  <c r="R640" i="3"/>
  <c r="P640" i="3"/>
  <c r="BI637" i="3"/>
  <c r="BH637" i="3"/>
  <c r="BG637" i="3"/>
  <c r="BE637" i="3"/>
  <c r="T637" i="3"/>
  <c r="R637" i="3"/>
  <c r="P637" i="3"/>
  <c r="BI633" i="3"/>
  <c r="BH633" i="3"/>
  <c r="BG633" i="3"/>
  <c r="BE633" i="3"/>
  <c r="T633" i="3"/>
  <c r="R633" i="3"/>
  <c r="P633" i="3"/>
  <c r="BI630" i="3"/>
  <c r="BH630" i="3"/>
  <c r="BG630" i="3"/>
  <c r="BE630" i="3"/>
  <c r="T630" i="3"/>
  <c r="R630" i="3"/>
  <c r="P630" i="3"/>
  <c r="BI627" i="3"/>
  <c r="BH627" i="3"/>
  <c r="BG627" i="3"/>
  <c r="BE627" i="3"/>
  <c r="T627" i="3"/>
  <c r="R627" i="3"/>
  <c r="P627" i="3"/>
  <c r="BI624" i="3"/>
  <c r="BH624" i="3"/>
  <c r="BG624" i="3"/>
  <c r="BE624" i="3"/>
  <c r="T624" i="3"/>
  <c r="R624" i="3"/>
  <c r="P624" i="3"/>
  <c r="BI621" i="3"/>
  <c r="BH621" i="3"/>
  <c r="BG621" i="3"/>
  <c r="BE621" i="3"/>
  <c r="T621" i="3"/>
  <c r="R621" i="3"/>
  <c r="P621" i="3"/>
  <c r="BI619" i="3"/>
  <c r="BH619" i="3"/>
  <c r="BG619" i="3"/>
  <c r="BE619" i="3"/>
  <c r="T619" i="3"/>
  <c r="R619" i="3"/>
  <c r="P619" i="3"/>
  <c r="BI617" i="3"/>
  <c r="BH617" i="3"/>
  <c r="BG617" i="3"/>
  <c r="BE617" i="3"/>
  <c r="T617" i="3"/>
  <c r="R617" i="3"/>
  <c r="P617" i="3"/>
  <c r="BI614" i="3"/>
  <c r="BH614" i="3"/>
  <c r="BG614" i="3"/>
  <c r="BE614" i="3"/>
  <c r="T614" i="3"/>
  <c r="R614" i="3"/>
  <c r="P614" i="3"/>
  <c r="BI611" i="3"/>
  <c r="BH611" i="3"/>
  <c r="BG611" i="3"/>
  <c r="BE611" i="3"/>
  <c r="T611" i="3"/>
  <c r="R611" i="3"/>
  <c r="P611" i="3"/>
  <c r="BI609" i="3"/>
  <c r="BH609" i="3"/>
  <c r="BG609" i="3"/>
  <c r="BE609" i="3"/>
  <c r="T609" i="3"/>
  <c r="R609" i="3"/>
  <c r="P609" i="3"/>
  <c r="BI606" i="3"/>
  <c r="BH606" i="3"/>
  <c r="BG606" i="3"/>
  <c r="BE606" i="3"/>
  <c r="T606" i="3"/>
  <c r="R606" i="3"/>
  <c r="P606" i="3"/>
  <c r="BI603" i="3"/>
  <c r="BH603" i="3"/>
  <c r="BG603" i="3"/>
  <c r="BE603" i="3"/>
  <c r="T603" i="3"/>
  <c r="R603" i="3"/>
  <c r="P603" i="3"/>
  <c r="BI601" i="3"/>
  <c r="BH601" i="3"/>
  <c r="BG601" i="3"/>
  <c r="BE601" i="3"/>
  <c r="T601" i="3"/>
  <c r="R601" i="3"/>
  <c r="P601" i="3"/>
  <c r="BI598" i="3"/>
  <c r="BH598" i="3"/>
  <c r="BG598" i="3"/>
  <c r="BE598" i="3"/>
  <c r="T598" i="3"/>
  <c r="R598" i="3"/>
  <c r="P598" i="3"/>
  <c r="BI596" i="3"/>
  <c r="BH596" i="3"/>
  <c r="BG596" i="3"/>
  <c r="BE596" i="3"/>
  <c r="T596" i="3"/>
  <c r="R596" i="3"/>
  <c r="P596" i="3"/>
  <c r="BI593" i="3"/>
  <c r="BH593" i="3"/>
  <c r="BG593" i="3"/>
  <c r="BE593" i="3"/>
  <c r="T593" i="3"/>
  <c r="R593" i="3"/>
  <c r="P593" i="3"/>
  <c r="BI590" i="3"/>
  <c r="BH590" i="3"/>
  <c r="BG590" i="3"/>
  <c r="BE590" i="3"/>
  <c r="T590" i="3"/>
  <c r="R590" i="3"/>
  <c r="P590" i="3"/>
  <c r="BI589" i="3"/>
  <c r="BH589" i="3"/>
  <c r="BG589" i="3"/>
  <c r="BE589" i="3"/>
  <c r="T589" i="3"/>
  <c r="R589" i="3"/>
  <c r="P589" i="3"/>
  <c r="BI588" i="3"/>
  <c r="BH588" i="3"/>
  <c r="BG588" i="3"/>
  <c r="BE588" i="3"/>
  <c r="T588" i="3"/>
  <c r="R588" i="3"/>
  <c r="P588" i="3"/>
  <c r="BI587" i="3"/>
  <c r="BH587" i="3"/>
  <c r="BG587" i="3"/>
  <c r="BE587" i="3"/>
  <c r="T587" i="3"/>
  <c r="R587" i="3"/>
  <c r="P587" i="3"/>
  <c r="BI584" i="3"/>
  <c r="BH584" i="3"/>
  <c r="BG584" i="3"/>
  <c r="BE584" i="3"/>
  <c r="T584" i="3"/>
  <c r="R584" i="3"/>
  <c r="P584" i="3"/>
  <c r="BI581" i="3"/>
  <c r="BH581" i="3"/>
  <c r="BG581" i="3"/>
  <c r="BE581" i="3"/>
  <c r="T581" i="3"/>
  <c r="R581" i="3"/>
  <c r="P581" i="3"/>
  <c r="BI578" i="3"/>
  <c r="BH578" i="3"/>
  <c r="BG578" i="3"/>
  <c r="BE578" i="3"/>
  <c r="T578" i="3"/>
  <c r="R578" i="3"/>
  <c r="P578" i="3"/>
  <c r="BI575" i="3"/>
  <c r="BH575" i="3"/>
  <c r="BG575" i="3"/>
  <c r="BE575" i="3"/>
  <c r="T575" i="3"/>
  <c r="R575" i="3"/>
  <c r="P575" i="3"/>
  <c r="BI572" i="3"/>
  <c r="BH572" i="3"/>
  <c r="BG572" i="3"/>
  <c r="BE572" i="3"/>
  <c r="T572" i="3"/>
  <c r="R572" i="3"/>
  <c r="P572" i="3"/>
  <c r="BI570" i="3"/>
  <c r="BH570" i="3"/>
  <c r="BG570" i="3"/>
  <c r="BE570" i="3"/>
  <c r="T570" i="3"/>
  <c r="R570" i="3"/>
  <c r="P570" i="3"/>
  <c r="BI568" i="3"/>
  <c r="BH568" i="3"/>
  <c r="BG568" i="3"/>
  <c r="BE568" i="3"/>
  <c r="T568" i="3"/>
  <c r="R568" i="3"/>
  <c r="P568" i="3"/>
  <c r="BI565" i="3"/>
  <c r="BH565" i="3"/>
  <c r="BG565" i="3"/>
  <c r="BE565" i="3"/>
  <c r="T565" i="3"/>
  <c r="R565" i="3"/>
  <c r="P565" i="3"/>
  <c r="BI563" i="3"/>
  <c r="BH563" i="3"/>
  <c r="BG563" i="3"/>
  <c r="BE563" i="3"/>
  <c r="T563" i="3"/>
  <c r="R563" i="3"/>
  <c r="P563" i="3"/>
  <c r="BI561" i="3"/>
  <c r="BH561" i="3"/>
  <c r="BG561" i="3"/>
  <c r="BE561" i="3"/>
  <c r="T561" i="3"/>
  <c r="R561" i="3"/>
  <c r="P561" i="3"/>
  <c r="BI559" i="3"/>
  <c r="BH559" i="3"/>
  <c r="BG559" i="3"/>
  <c r="BE559" i="3"/>
  <c r="T559" i="3"/>
  <c r="R559" i="3"/>
  <c r="P559" i="3"/>
  <c r="BI555" i="3"/>
  <c r="BH555" i="3"/>
  <c r="BG555" i="3"/>
  <c r="BE555" i="3"/>
  <c r="T555" i="3"/>
  <c r="R555" i="3"/>
  <c r="P555" i="3"/>
  <c r="BI554" i="3"/>
  <c r="BH554" i="3"/>
  <c r="BG554" i="3"/>
  <c r="BE554" i="3"/>
  <c r="T554" i="3"/>
  <c r="R554" i="3"/>
  <c r="P554" i="3"/>
  <c r="BI553" i="3"/>
  <c r="BH553" i="3"/>
  <c r="BG553" i="3"/>
  <c r="BE553" i="3"/>
  <c r="T553" i="3"/>
  <c r="R553" i="3"/>
  <c r="P553" i="3"/>
  <c r="BI550" i="3"/>
  <c r="BH550" i="3"/>
  <c r="BG550" i="3"/>
  <c r="BE550" i="3"/>
  <c r="T550" i="3"/>
  <c r="R550" i="3"/>
  <c r="P550" i="3"/>
  <c r="BI547" i="3"/>
  <c r="BH547" i="3"/>
  <c r="BG547" i="3"/>
  <c r="BE547" i="3"/>
  <c r="T547" i="3"/>
  <c r="R547" i="3"/>
  <c r="P547" i="3"/>
  <c r="BI544" i="3"/>
  <c r="BH544" i="3"/>
  <c r="BG544" i="3"/>
  <c r="BE544" i="3"/>
  <c r="T544" i="3"/>
  <c r="R544" i="3"/>
  <c r="P544" i="3"/>
  <c r="BI543" i="3"/>
  <c r="BH543" i="3"/>
  <c r="BG543" i="3"/>
  <c r="BE543" i="3"/>
  <c r="T543" i="3"/>
  <c r="R543" i="3"/>
  <c r="P543" i="3"/>
  <c r="BI542" i="3"/>
  <c r="BH542" i="3"/>
  <c r="BG542" i="3"/>
  <c r="BE542" i="3"/>
  <c r="T542" i="3"/>
  <c r="R542" i="3"/>
  <c r="P542" i="3"/>
  <c r="BI541" i="3"/>
  <c r="BH541" i="3"/>
  <c r="BG541" i="3"/>
  <c r="BE541" i="3"/>
  <c r="T541" i="3"/>
  <c r="R541" i="3"/>
  <c r="P541" i="3"/>
  <c r="BI540" i="3"/>
  <c r="BH540" i="3"/>
  <c r="BG540" i="3"/>
  <c r="BE540" i="3"/>
  <c r="T540" i="3"/>
  <c r="R540" i="3"/>
  <c r="P540" i="3"/>
  <c r="BI537" i="3"/>
  <c r="BH537" i="3"/>
  <c r="BG537" i="3"/>
  <c r="BE537" i="3"/>
  <c r="T537" i="3"/>
  <c r="R537" i="3"/>
  <c r="P537" i="3"/>
  <c r="BI534" i="3"/>
  <c r="BH534" i="3"/>
  <c r="BG534" i="3"/>
  <c r="BE534" i="3"/>
  <c r="T534" i="3"/>
  <c r="R534" i="3"/>
  <c r="P534" i="3"/>
  <c r="BI532" i="3"/>
  <c r="BH532" i="3"/>
  <c r="BG532" i="3"/>
  <c r="BE532" i="3"/>
  <c r="T532" i="3"/>
  <c r="R532" i="3"/>
  <c r="P532" i="3"/>
  <c r="BI529" i="3"/>
  <c r="BH529" i="3"/>
  <c r="BG529" i="3"/>
  <c r="BE529" i="3"/>
  <c r="T529" i="3"/>
  <c r="R529" i="3"/>
  <c r="P529" i="3"/>
  <c r="BI526" i="3"/>
  <c r="BH526" i="3"/>
  <c r="BG526" i="3"/>
  <c r="BE526" i="3"/>
  <c r="T526" i="3"/>
  <c r="R526" i="3"/>
  <c r="P526" i="3"/>
  <c r="BI523" i="3"/>
  <c r="BH523" i="3"/>
  <c r="BG523" i="3"/>
  <c r="BE523" i="3"/>
  <c r="T523" i="3"/>
  <c r="R523" i="3"/>
  <c r="P523" i="3"/>
  <c r="BI520" i="3"/>
  <c r="BH520" i="3"/>
  <c r="BG520" i="3"/>
  <c r="BE520" i="3"/>
  <c r="T520" i="3"/>
  <c r="R520" i="3"/>
  <c r="P520" i="3"/>
  <c r="BI517" i="3"/>
  <c r="BH517" i="3"/>
  <c r="BG517" i="3"/>
  <c r="BE517" i="3"/>
  <c r="T517" i="3"/>
  <c r="R517" i="3"/>
  <c r="P517" i="3"/>
  <c r="BI514" i="3"/>
  <c r="BH514" i="3"/>
  <c r="BG514" i="3"/>
  <c r="BE514" i="3"/>
  <c r="T514" i="3"/>
  <c r="R514" i="3"/>
  <c r="P514" i="3"/>
  <c r="BI511" i="3"/>
  <c r="BH511" i="3"/>
  <c r="BG511" i="3"/>
  <c r="BE511" i="3"/>
  <c r="T511" i="3"/>
  <c r="R511" i="3"/>
  <c r="P511" i="3"/>
  <c r="BI508" i="3"/>
  <c r="BH508" i="3"/>
  <c r="BG508" i="3"/>
  <c r="BE508" i="3"/>
  <c r="T508" i="3"/>
  <c r="R508" i="3"/>
  <c r="P508" i="3"/>
  <c r="BI505" i="3"/>
  <c r="BH505" i="3"/>
  <c r="BG505" i="3"/>
  <c r="BE505" i="3"/>
  <c r="T505" i="3"/>
  <c r="R505" i="3"/>
  <c r="P505" i="3"/>
  <c r="BI502" i="3"/>
  <c r="BH502" i="3"/>
  <c r="BG502" i="3"/>
  <c r="BE502" i="3"/>
  <c r="T502" i="3"/>
  <c r="R502" i="3"/>
  <c r="P502" i="3"/>
  <c r="BI499" i="3"/>
  <c r="BH499" i="3"/>
  <c r="BG499" i="3"/>
  <c r="BE499" i="3"/>
  <c r="T499" i="3"/>
  <c r="R499" i="3"/>
  <c r="P499" i="3"/>
  <c r="BI497" i="3"/>
  <c r="BH497" i="3"/>
  <c r="BG497" i="3"/>
  <c r="BE497" i="3"/>
  <c r="T497" i="3"/>
  <c r="R497" i="3"/>
  <c r="P497" i="3"/>
  <c r="BI495" i="3"/>
  <c r="BH495" i="3"/>
  <c r="BG495" i="3"/>
  <c r="BE495" i="3"/>
  <c r="T495" i="3"/>
  <c r="R495" i="3"/>
  <c r="P495" i="3"/>
  <c r="BI493" i="3"/>
  <c r="BH493" i="3"/>
  <c r="BG493" i="3"/>
  <c r="BE493" i="3"/>
  <c r="T493" i="3"/>
  <c r="R493" i="3"/>
  <c r="P493" i="3"/>
  <c r="BI491" i="3"/>
  <c r="BH491" i="3"/>
  <c r="BG491" i="3"/>
  <c r="BE491" i="3"/>
  <c r="T491" i="3"/>
  <c r="R491" i="3"/>
  <c r="P491" i="3"/>
  <c r="BI486" i="3"/>
  <c r="BH486" i="3"/>
  <c r="BG486" i="3"/>
  <c r="BE486" i="3"/>
  <c r="T486" i="3"/>
  <c r="R486" i="3"/>
  <c r="P486" i="3"/>
  <c r="BI481" i="3"/>
  <c r="BH481" i="3"/>
  <c r="BG481" i="3"/>
  <c r="BE481" i="3"/>
  <c r="T481" i="3"/>
  <c r="R481" i="3"/>
  <c r="P481" i="3"/>
  <c r="BI478" i="3"/>
  <c r="BH478" i="3"/>
  <c r="BG478" i="3"/>
  <c r="BE478" i="3"/>
  <c r="T478" i="3"/>
  <c r="R478" i="3"/>
  <c r="P478" i="3"/>
  <c r="BI472" i="3"/>
  <c r="BH472" i="3"/>
  <c r="BG472" i="3"/>
  <c r="BE472" i="3"/>
  <c r="T472" i="3"/>
  <c r="R472" i="3"/>
  <c r="P472" i="3"/>
  <c r="BI466" i="3"/>
  <c r="BH466" i="3"/>
  <c r="BG466" i="3"/>
  <c r="BE466" i="3"/>
  <c r="T466" i="3"/>
  <c r="R466" i="3"/>
  <c r="P466" i="3"/>
  <c r="BI460" i="3"/>
  <c r="BH460" i="3"/>
  <c r="BG460" i="3"/>
  <c r="BE460" i="3"/>
  <c r="T460" i="3"/>
  <c r="R460" i="3"/>
  <c r="P460" i="3"/>
  <c r="BI454" i="3"/>
  <c r="BH454" i="3"/>
  <c r="BG454" i="3"/>
  <c r="BE454" i="3"/>
  <c r="T454" i="3"/>
  <c r="R454" i="3"/>
  <c r="P454" i="3"/>
  <c r="BI448" i="3"/>
  <c r="BH448" i="3"/>
  <c r="BG448" i="3"/>
  <c r="BE448" i="3"/>
  <c r="T448" i="3"/>
  <c r="R448" i="3"/>
  <c r="P448" i="3"/>
  <c r="BI442" i="3"/>
  <c r="BH442" i="3"/>
  <c r="BG442" i="3"/>
  <c r="BE442" i="3"/>
  <c r="T442" i="3"/>
  <c r="R442" i="3"/>
  <c r="P442" i="3"/>
  <c r="BI439" i="3"/>
  <c r="BH439" i="3"/>
  <c r="BG439" i="3"/>
  <c r="BE439" i="3"/>
  <c r="T439" i="3"/>
  <c r="R439" i="3"/>
  <c r="P439" i="3"/>
  <c r="BI436" i="3"/>
  <c r="BH436" i="3"/>
  <c r="BG436" i="3"/>
  <c r="BE436" i="3"/>
  <c r="T436" i="3"/>
  <c r="R436" i="3"/>
  <c r="P436" i="3"/>
  <c r="BI433" i="3"/>
  <c r="BH433" i="3"/>
  <c r="BG433" i="3"/>
  <c r="BE433" i="3"/>
  <c r="T433" i="3"/>
  <c r="R433" i="3"/>
  <c r="P433" i="3"/>
  <c r="BI429" i="3"/>
  <c r="BH429" i="3"/>
  <c r="BG429" i="3"/>
  <c r="BE429" i="3"/>
  <c r="T429" i="3"/>
  <c r="R429" i="3"/>
  <c r="P429" i="3"/>
  <c r="BI427" i="3"/>
  <c r="BH427" i="3"/>
  <c r="BG427" i="3"/>
  <c r="BE427" i="3"/>
  <c r="T427" i="3"/>
  <c r="R427" i="3"/>
  <c r="P427" i="3"/>
  <c r="BI425" i="3"/>
  <c r="BH425" i="3"/>
  <c r="BG425" i="3"/>
  <c r="BE425" i="3"/>
  <c r="T425" i="3"/>
  <c r="R425" i="3"/>
  <c r="P425" i="3"/>
  <c r="BI424" i="3"/>
  <c r="BH424" i="3"/>
  <c r="BG424" i="3"/>
  <c r="BE424" i="3"/>
  <c r="T424" i="3"/>
  <c r="R424" i="3"/>
  <c r="P424" i="3"/>
  <c r="BI422" i="3"/>
  <c r="BH422" i="3"/>
  <c r="BG422" i="3"/>
  <c r="BE422" i="3"/>
  <c r="T422" i="3"/>
  <c r="R422" i="3"/>
  <c r="P422" i="3"/>
  <c r="BI419" i="3"/>
  <c r="BH419" i="3"/>
  <c r="BG419" i="3"/>
  <c r="BE419" i="3"/>
  <c r="T419" i="3"/>
  <c r="R419" i="3"/>
  <c r="P419" i="3"/>
  <c r="BI416" i="3"/>
  <c r="BH416" i="3"/>
  <c r="BG416" i="3"/>
  <c r="BE416" i="3"/>
  <c r="T416" i="3"/>
  <c r="R416" i="3"/>
  <c r="P416" i="3"/>
  <c r="BI415" i="3"/>
  <c r="BH415" i="3"/>
  <c r="BG415" i="3"/>
  <c r="BE415" i="3"/>
  <c r="T415" i="3"/>
  <c r="R415" i="3"/>
  <c r="P415" i="3"/>
  <c r="BI414" i="3"/>
  <c r="BH414" i="3"/>
  <c r="BG414" i="3"/>
  <c r="BE414" i="3"/>
  <c r="T414" i="3"/>
  <c r="R414" i="3"/>
  <c r="P414" i="3"/>
  <c r="BI413" i="3"/>
  <c r="BH413" i="3"/>
  <c r="BG413" i="3"/>
  <c r="BE413" i="3"/>
  <c r="T413" i="3"/>
  <c r="R413" i="3"/>
  <c r="P413" i="3"/>
  <c r="BI412" i="3"/>
  <c r="BH412" i="3"/>
  <c r="BG412" i="3"/>
  <c r="BE412" i="3"/>
  <c r="T412" i="3"/>
  <c r="R412" i="3"/>
  <c r="P412" i="3"/>
  <c r="BI410" i="3"/>
  <c r="BH410" i="3"/>
  <c r="BG410" i="3"/>
  <c r="BE410" i="3"/>
  <c r="T410" i="3"/>
  <c r="R410" i="3"/>
  <c r="P410" i="3"/>
  <c r="BI406" i="3"/>
  <c r="BH406" i="3"/>
  <c r="BG406" i="3"/>
  <c r="BE406" i="3"/>
  <c r="T406" i="3"/>
  <c r="R406" i="3"/>
  <c r="P406" i="3"/>
  <c r="BI403" i="3"/>
  <c r="BH403" i="3"/>
  <c r="BG403" i="3"/>
  <c r="BE403" i="3"/>
  <c r="T403" i="3"/>
  <c r="R403" i="3"/>
  <c r="P403" i="3"/>
  <c r="BI400" i="3"/>
  <c r="BH400" i="3"/>
  <c r="BG400" i="3"/>
  <c r="BE400" i="3"/>
  <c r="T400" i="3"/>
  <c r="R400" i="3"/>
  <c r="P400" i="3"/>
  <c r="BI397" i="3"/>
  <c r="BH397" i="3"/>
  <c r="BG397" i="3"/>
  <c r="BE397" i="3"/>
  <c r="T397" i="3"/>
  <c r="R397" i="3"/>
  <c r="P397" i="3"/>
  <c r="BI394" i="3"/>
  <c r="BH394" i="3"/>
  <c r="BG394" i="3"/>
  <c r="BE394" i="3"/>
  <c r="T394" i="3"/>
  <c r="R394" i="3"/>
  <c r="P394" i="3"/>
  <c r="BI392" i="3"/>
  <c r="BH392" i="3"/>
  <c r="BG392" i="3"/>
  <c r="BE392" i="3"/>
  <c r="T392" i="3"/>
  <c r="R392" i="3"/>
  <c r="P392" i="3"/>
  <c r="BI390" i="3"/>
  <c r="BH390" i="3"/>
  <c r="BG390" i="3"/>
  <c r="BE390" i="3"/>
  <c r="T390" i="3"/>
  <c r="R390" i="3"/>
  <c r="P390" i="3"/>
  <c r="BI388" i="3"/>
  <c r="BH388" i="3"/>
  <c r="BG388" i="3"/>
  <c r="BE388" i="3"/>
  <c r="T388" i="3"/>
  <c r="R388" i="3"/>
  <c r="P388" i="3"/>
  <c r="BI386" i="3"/>
  <c r="BH386" i="3"/>
  <c r="BG386" i="3"/>
  <c r="BE386" i="3"/>
  <c r="T386" i="3"/>
  <c r="R386" i="3"/>
  <c r="P386" i="3"/>
  <c r="BI383" i="3"/>
  <c r="BH383" i="3"/>
  <c r="BG383" i="3"/>
  <c r="BE383" i="3"/>
  <c r="T383" i="3"/>
  <c r="R383" i="3"/>
  <c r="P383" i="3"/>
  <c r="BI380" i="3"/>
  <c r="BH380" i="3"/>
  <c r="BG380" i="3"/>
  <c r="BE380" i="3"/>
  <c r="T380" i="3"/>
  <c r="R380" i="3"/>
  <c r="P380" i="3"/>
  <c r="BI379" i="3"/>
  <c r="BH379" i="3"/>
  <c r="BG379" i="3"/>
  <c r="BE379" i="3"/>
  <c r="T379" i="3"/>
  <c r="R379" i="3"/>
  <c r="P379" i="3"/>
  <c r="BI378" i="3"/>
  <c r="BH378" i="3"/>
  <c r="BG378" i="3"/>
  <c r="BE378" i="3"/>
  <c r="T378" i="3"/>
  <c r="R378" i="3"/>
  <c r="P378" i="3"/>
  <c r="BI377" i="3"/>
  <c r="BH377" i="3"/>
  <c r="BG377" i="3"/>
  <c r="BE377" i="3"/>
  <c r="T377" i="3"/>
  <c r="R377" i="3"/>
  <c r="P377" i="3"/>
  <c r="BI376" i="3"/>
  <c r="BH376" i="3"/>
  <c r="BG376" i="3"/>
  <c r="BE376" i="3"/>
  <c r="T376" i="3"/>
  <c r="R376" i="3"/>
  <c r="P376" i="3"/>
  <c r="BI373" i="3"/>
  <c r="BH373" i="3"/>
  <c r="BG373" i="3"/>
  <c r="BE373" i="3"/>
  <c r="T373" i="3"/>
  <c r="R373" i="3"/>
  <c r="P373" i="3"/>
  <c r="BI370" i="3"/>
  <c r="BH370" i="3"/>
  <c r="BG370" i="3"/>
  <c r="BE370" i="3"/>
  <c r="T370" i="3"/>
  <c r="R370" i="3"/>
  <c r="P370" i="3"/>
  <c r="BI367" i="3"/>
  <c r="BH367" i="3"/>
  <c r="BG367" i="3"/>
  <c r="BE367" i="3"/>
  <c r="T367" i="3"/>
  <c r="R367" i="3"/>
  <c r="P367" i="3"/>
  <c r="BI364" i="3"/>
  <c r="BH364" i="3"/>
  <c r="BG364" i="3"/>
  <c r="BE364" i="3"/>
  <c r="T364" i="3"/>
  <c r="R364" i="3"/>
  <c r="P364" i="3"/>
  <c r="BI361" i="3"/>
  <c r="BH361" i="3"/>
  <c r="BG361" i="3"/>
  <c r="BE361" i="3"/>
  <c r="T361" i="3"/>
  <c r="R361" i="3"/>
  <c r="P361" i="3"/>
  <c r="BI358" i="3"/>
  <c r="BH358" i="3"/>
  <c r="BG358" i="3"/>
  <c r="BE358" i="3"/>
  <c r="T358" i="3"/>
  <c r="R358" i="3"/>
  <c r="P358" i="3"/>
  <c r="BI355" i="3"/>
  <c r="BH355" i="3"/>
  <c r="BG355" i="3"/>
  <c r="BE355" i="3"/>
  <c r="T355" i="3"/>
  <c r="R355" i="3"/>
  <c r="P355" i="3"/>
  <c r="BI354" i="3"/>
  <c r="BH354" i="3"/>
  <c r="BG354" i="3"/>
  <c r="BE354" i="3"/>
  <c r="T354" i="3"/>
  <c r="R354" i="3"/>
  <c r="P354" i="3"/>
  <c r="BI351" i="3"/>
  <c r="BH351" i="3"/>
  <c r="BG351" i="3"/>
  <c r="BE351" i="3"/>
  <c r="T351" i="3"/>
  <c r="R351" i="3"/>
  <c r="P351" i="3"/>
  <c r="BI348" i="3"/>
  <c r="BH348" i="3"/>
  <c r="BG348" i="3"/>
  <c r="BE348" i="3"/>
  <c r="T348" i="3"/>
  <c r="R348" i="3"/>
  <c r="P348" i="3"/>
  <c r="BI345" i="3"/>
  <c r="BH345" i="3"/>
  <c r="BG345" i="3"/>
  <c r="BE345" i="3"/>
  <c r="T345" i="3"/>
  <c r="R345" i="3"/>
  <c r="P345" i="3"/>
  <c r="BI342" i="3"/>
  <c r="BH342" i="3"/>
  <c r="BG342" i="3"/>
  <c r="BE342" i="3"/>
  <c r="T342" i="3"/>
  <c r="R342" i="3"/>
  <c r="P342" i="3"/>
  <c r="BI339" i="3"/>
  <c r="BH339" i="3"/>
  <c r="BG339" i="3"/>
  <c r="BE339" i="3"/>
  <c r="T339" i="3"/>
  <c r="R339" i="3"/>
  <c r="P339" i="3"/>
  <c r="BI335" i="3"/>
  <c r="BH335" i="3"/>
  <c r="BG335" i="3"/>
  <c r="BE335" i="3"/>
  <c r="T335" i="3"/>
  <c r="R335" i="3"/>
  <c r="P335" i="3"/>
  <c r="BI330" i="3"/>
  <c r="BH330" i="3"/>
  <c r="BG330" i="3"/>
  <c r="BE330" i="3"/>
  <c r="T330" i="3"/>
  <c r="R330" i="3"/>
  <c r="P330" i="3"/>
  <c r="BI327" i="3"/>
  <c r="BH327" i="3"/>
  <c r="BG327" i="3"/>
  <c r="BE327" i="3"/>
  <c r="T327" i="3"/>
  <c r="R327" i="3"/>
  <c r="P327" i="3"/>
  <c r="BI322" i="3"/>
  <c r="BH322" i="3"/>
  <c r="BG322" i="3"/>
  <c r="BE322" i="3"/>
  <c r="T322" i="3"/>
  <c r="R322" i="3"/>
  <c r="P322" i="3"/>
  <c r="BI317" i="3"/>
  <c r="BH317" i="3"/>
  <c r="BG317" i="3"/>
  <c r="BE317" i="3"/>
  <c r="T317" i="3"/>
  <c r="T316" i="3" s="1"/>
  <c r="R317" i="3"/>
  <c r="R316" i="3"/>
  <c r="P317" i="3"/>
  <c r="P316" i="3"/>
  <c r="BI313" i="3"/>
  <c r="BH313" i="3"/>
  <c r="BG313" i="3"/>
  <c r="BE313" i="3"/>
  <c r="T313" i="3"/>
  <c r="R313" i="3"/>
  <c r="P313" i="3"/>
  <c r="BI308" i="3"/>
  <c r="BH308" i="3"/>
  <c r="BG308" i="3"/>
  <c r="BE308" i="3"/>
  <c r="T308" i="3"/>
  <c r="R308" i="3"/>
  <c r="P308" i="3"/>
  <c r="BI305" i="3"/>
  <c r="BH305" i="3"/>
  <c r="BG305" i="3"/>
  <c r="BE305" i="3"/>
  <c r="T305" i="3"/>
  <c r="R305" i="3"/>
  <c r="P305" i="3"/>
  <c r="BI302" i="3"/>
  <c r="BH302" i="3"/>
  <c r="BG302" i="3"/>
  <c r="BE302" i="3"/>
  <c r="T302" i="3"/>
  <c r="R302" i="3"/>
  <c r="P302" i="3"/>
  <c r="BI298" i="3"/>
  <c r="BH298" i="3"/>
  <c r="BG298" i="3"/>
  <c r="BE298" i="3"/>
  <c r="T298" i="3"/>
  <c r="R298" i="3"/>
  <c r="P298" i="3"/>
  <c r="BI293" i="3"/>
  <c r="BH293" i="3"/>
  <c r="BG293" i="3"/>
  <c r="BE293" i="3"/>
  <c r="T293" i="3"/>
  <c r="R293" i="3"/>
  <c r="P293" i="3"/>
  <c r="BI288" i="3"/>
  <c r="BH288" i="3"/>
  <c r="BG288" i="3"/>
  <c r="BE288" i="3"/>
  <c r="T288" i="3"/>
  <c r="R288" i="3"/>
  <c r="P288" i="3"/>
  <c r="BI283" i="3"/>
  <c r="BH283" i="3"/>
  <c r="BG283" i="3"/>
  <c r="BE283" i="3"/>
  <c r="T283" i="3"/>
  <c r="R283" i="3"/>
  <c r="P283" i="3"/>
  <c r="BI278" i="3"/>
  <c r="BH278" i="3"/>
  <c r="BG278" i="3"/>
  <c r="BE278" i="3"/>
  <c r="T278" i="3"/>
  <c r="R278" i="3"/>
  <c r="P278" i="3"/>
  <c r="BI275" i="3"/>
  <c r="BH275" i="3"/>
  <c r="BG275" i="3"/>
  <c r="BE275" i="3"/>
  <c r="T275" i="3"/>
  <c r="R275" i="3"/>
  <c r="P275" i="3"/>
  <c r="BI273" i="3"/>
  <c r="BH273" i="3"/>
  <c r="BG273" i="3"/>
  <c r="BE273" i="3"/>
  <c r="T273" i="3"/>
  <c r="R273" i="3"/>
  <c r="P273" i="3"/>
  <c r="BI272" i="3"/>
  <c r="BH272" i="3"/>
  <c r="BG272" i="3"/>
  <c r="BE272" i="3"/>
  <c r="T272" i="3"/>
  <c r="R272" i="3"/>
  <c r="P272" i="3"/>
  <c r="BI271" i="3"/>
  <c r="BH271" i="3"/>
  <c r="BG271" i="3"/>
  <c r="BE271" i="3"/>
  <c r="T271" i="3"/>
  <c r="R271" i="3"/>
  <c r="P271" i="3"/>
  <c r="BI270" i="3"/>
  <c r="BH270" i="3"/>
  <c r="BG270" i="3"/>
  <c r="BE270" i="3"/>
  <c r="T270" i="3"/>
  <c r="R270" i="3"/>
  <c r="P270" i="3"/>
  <c r="BI268" i="3"/>
  <c r="BH268" i="3"/>
  <c r="BG268" i="3"/>
  <c r="BE268" i="3"/>
  <c r="T268" i="3"/>
  <c r="R268" i="3"/>
  <c r="P268" i="3"/>
  <c r="BI266" i="3"/>
  <c r="BH266" i="3"/>
  <c r="BG266" i="3"/>
  <c r="BE266" i="3"/>
  <c r="T266" i="3"/>
  <c r="R266" i="3"/>
  <c r="P266" i="3"/>
  <c r="BI264" i="3"/>
  <c r="BH264" i="3"/>
  <c r="BG264" i="3"/>
  <c r="BE264" i="3"/>
  <c r="T264" i="3"/>
  <c r="R264" i="3"/>
  <c r="P264" i="3"/>
  <c r="BI261" i="3"/>
  <c r="BH261" i="3"/>
  <c r="BG261" i="3"/>
  <c r="BE261" i="3"/>
  <c r="T261" i="3"/>
  <c r="R261" i="3"/>
  <c r="P261" i="3"/>
  <c r="BI258" i="3"/>
  <c r="BH258" i="3"/>
  <c r="BG258" i="3"/>
  <c r="BE258" i="3"/>
  <c r="T258" i="3"/>
  <c r="R258" i="3"/>
  <c r="P258" i="3"/>
  <c r="BI255" i="3"/>
  <c r="BH255" i="3"/>
  <c r="BG255" i="3"/>
  <c r="BE255" i="3"/>
  <c r="T255" i="3"/>
  <c r="R255" i="3"/>
  <c r="P255" i="3"/>
  <c r="BI252" i="3"/>
  <c r="BH252" i="3"/>
  <c r="BG252" i="3"/>
  <c r="BE252" i="3"/>
  <c r="T252" i="3"/>
  <c r="R252" i="3"/>
  <c r="P252" i="3"/>
  <c r="BI249" i="3"/>
  <c r="BH249" i="3"/>
  <c r="BG249" i="3"/>
  <c r="BE249" i="3"/>
  <c r="T249" i="3"/>
  <c r="R249" i="3"/>
  <c r="P249" i="3"/>
  <c r="BI246" i="3"/>
  <c r="BH246" i="3"/>
  <c r="BG246" i="3"/>
  <c r="BE246" i="3"/>
  <c r="T246" i="3"/>
  <c r="R246" i="3"/>
  <c r="P246" i="3"/>
  <c r="BI245" i="3"/>
  <c r="BH245" i="3"/>
  <c r="BG245" i="3"/>
  <c r="BE245" i="3"/>
  <c r="T245" i="3"/>
  <c r="R245" i="3"/>
  <c r="P245" i="3"/>
  <c r="BI242" i="3"/>
  <c r="BH242" i="3"/>
  <c r="BG242" i="3"/>
  <c r="BE242" i="3"/>
  <c r="T242" i="3"/>
  <c r="R242" i="3"/>
  <c r="P242" i="3"/>
  <c r="BI241" i="3"/>
  <c r="BH241" i="3"/>
  <c r="BG241" i="3"/>
  <c r="BE241" i="3"/>
  <c r="T241" i="3"/>
  <c r="R241" i="3"/>
  <c r="P241" i="3"/>
  <c r="BI240" i="3"/>
  <c r="BH240" i="3"/>
  <c r="BG240" i="3"/>
  <c r="BE240" i="3"/>
  <c r="T240" i="3"/>
  <c r="R240" i="3"/>
  <c r="P240" i="3"/>
  <c r="BI237" i="3"/>
  <c r="BH237" i="3"/>
  <c r="BG237" i="3"/>
  <c r="BE237" i="3"/>
  <c r="T237" i="3"/>
  <c r="R237" i="3"/>
  <c r="P237" i="3"/>
  <c r="BI236" i="3"/>
  <c r="BH236" i="3"/>
  <c r="BG236" i="3"/>
  <c r="BE236" i="3"/>
  <c r="T236" i="3"/>
  <c r="R236" i="3"/>
  <c r="P236" i="3"/>
  <c r="BI233" i="3"/>
  <c r="BH233" i="3"/>
  <c r="BG233" i="3"/>
  <c r="BE233" i="3"/>
  <c r="T233" i="3"/>
  <c r="R233" i="3"/>
  <c r="P233" i="3"/>
  <c r="BI232" i="3"/>
  <c r="BH232" i="3"/>
  <c r="BG232" i="3"/>
  <c r="BE232" i="3"/>
  <c r="T232" i="3"/>
  <c r="R232" i="3"/>
  <c r="P232" i="3"/>
  <c r="BI229" i="3"/>
  <c r="BH229" i="3"/>
  <c r="BG229" i="3"/>
  <c r="BE229" i="3"/>
  <c r="T229" i="3"/>
  <c r="R229" i="3"/>
  <c r="P229" i="3"/>
  <c r="BI226" i="3"/>
  <c r="BH226" i="3"/>
  <c r="BG226" i="3"/>
  <c r="BE226" i="3"/>
  <c r="T226" i="3"/>
  <c r="R226" i="3"/>
  <c r="P226" i="3"/>
  <c r="BI223" i="3"/>
  <c r="BH223" i="3"/>
  <c r="BG223" i="3"/>
  <c r="BE223" i="3"/>
  <c r="T223" i="3"/>
  <c r="R223" i="3"/>
  <c r="P223" i="3"/>
  <c r="BI220" i="3"/>
  <c r="BH220" i="3"/>
  <c r="BG220" i="3"/>
  <c r="BE220" i="3"/>
  <c r="T220" i="3"/>
  <c r="R220" i="3"/>
  <c r="P220" i="3"/>
  <c r="BI217" i="3"/>
  <c r="BH217" i="3"/>
  <c r="BG217" i="3"/>
  <c r="BE217" i="3"/>
  <c r="T217" i="3"/>
  <c r="R217" i="3"/>
  <c r="P217" i="3"/>
  <c r="BI214" i="3"/>
  <c r="BH214" i="3"/>
  <c r="BG214" i="3"/>
  <c r="BE214" i="3"/>
  <c r="T214" i="3"/>
  <c r="R214" i="3"/>
  <c r="P214" i="3"/>
  <c r="BI211" i="3"/>
  <c r="BH211" i="3"/>
  <c r="BG211" i="3"/>
  <c r="BE211" i="3"/>
  <c r="T211" i="3"/>
  <c r="R211" i="3"/>
  <c r="P211" i="3"/>
  <c r="BI208" i="3"/>
  <c r="BH208" i="3"/>
  <c r="BG208" i="3"/>
  <c r="BE208" i="3"/>
  <c r="T208" i="3"/>
  <c r="R208" i="3"/>
  <c r="P208" i="3"/>
  <c r="BI205" i="3"/>
  <c r="BH205" i="3"/>
  <c r="BG205" i="3"/>
  <c r="BE205" i="3"/>
  <c r="T205" i="3"/>
  <c r="R205" i="3"/>
  <c r="P205" i="3"/>
  <c r="BI203" i="3"/>
  <c r="BH203" i="3"/>
  <c r="BG203" i="3"/>
  <c r="BE203" i="3"/>
  <c r="T203" i="3"/>
  <c r="R203" i="3"/>
  <c r="P203" i="3"/>
  <c r="BI200" i="3"/>
  <c r="BH200" i="3"/>
  <c r="BG200" i="3"/>
  <c r="BE200" i="3"/>
  <c r="T200" i="3"/>
  <c r="R200" i="3"/>
  <c r="P200" i="3"/>
  <c r="BI198" i="3"/>
  <c r="BH198" i="3"/>
  <c r="BG198" i="3"/>
  <c r="BE198" i="3"/>
  <c r="T198" i="3"/>
  <c r="R198" i="3"/>
  <c r="P198" i="3"/>
  <c r="BI195" i="3"/>
  <c r="BH195" i="3"/>
  <c r="BG195" i="3"/>
  <c r="BE195" i="3"/>
  <c r="T195" i="3"/>
  <c r="R195" i="3"/>
  <c r="P195" i="3"/>
  <c r="BI189" i="3"/>
  <c r="BH189" i="3"/>
  <c r="BG189" i="3"/>
  <c r="BE189" i="3"/>
  <c r="T189" i="3"/>
  <c r="R189" i="3"/>
  <c r="P189" i="3"/>
  <c r="BI184" i="3"/>
  <c r="BH184" i="3"/>
  <c r="BG184" i="3"/>
  <c r="BE184" i="3"/>
  <c r="T184" i="3"/>
  <c r="R184" i="3"/>
  <c r="P184" i="3"/>
  <c r="BI179" i="3"/>
  <c r="BH179" i="3"/>
  <c r="BG179" i="3"/>
  <c r="BE179" i="3"/>
  <c r="T179" i="3"/>
  <c r="R179" i="3"/>
  <c r="P179" i="3"/>
  <c r="BI174" i="3"/>
  <c r="BH174" i="3"/>
  <c r="BG174" i="3"/>
  <c r="BE174" i="3"/>
  <c r="T174" i="3"/>
  <c r="R174" i="3"/>
  <c r="P174" i="3"/>
  <c r="BI169" i="3"/>
  <c r="BH169" i="3"/>
  <c r="BG169" i="3"/>
  <c r="BE169" i="3"/>
  <c r="T169" i="3"/>
  <c r="R169" i="3"/>
  <c r="P169" i="3"/>
  <c r="BI165" i="3"/>
  <c r="BH165" i="3"/>
  <c r="BG165" i="3"/>
  <c r="BE165" i="3"/>
  <c r="T165" i="3"/>
  <c r="R165" i="3"/>
  <c r="P165" i="3"/>
  <c r="BI160" i="3"/>
  <c r="BH160" i="3"/>
  <c r="BG160" i="3"/>
  <c r="BE160" i="3"/>
  <c r="T160" i="3"/>
  <c r="R160" i="3"/>
  <c r="P160" i="3"/>
  <c r="BI155" i="3"/>
  <c r="BH155" i="3"/>
  <c r="BG155" i="3"/>
  <c r="BE155" i="3"/>
  <c r="T155" i="3"/>
  <c r="R155" i="3"/>
  <c r="P155" i="3"/>
  <c r="BI150" i="3"/>
  <c r="BH150" i="3"/>
  <c r="BG150" i="3"/>
  <c r="BE150" i="3"/>
  <c r="T150" i="3"/>
  <c r="R150" i="3"/>
  <c r="P150" i="3"/>
  <c r="BI145" i="3"/>
  <c r="BH145" i="3"/>
  <c r="BG145" i="3"/>
  <c r="BE145" i="3"/>
  <c r="T145" i="3"/>
  <c r="R145" i="3"/>
  <c r="P145" i="3"/>
  <c r="BI140" i="3"/>
  <c r="BH140" i="3"/>
  <c r="BG140" i="3"/>
  <c r="BE140" i="3"/>
  <c r="T140" i="3"/>
  <c r="R140" i="3"/>
  <c r="P140" i="3"/>
  <c r="BI135" i="3"/>
  <c r="BH135" i="3"/>
  <c r="BG135" i="3"/>
  <c r="BE135" i="3"/>
  <c r="T135" i="3"/>
  <c r="R135" i="3"/>
  <c r="P135" i="3"/>
  <c r="BI130" i="3"/>
  <c r="BH130" i="3"/>
  <c r="BG130" i="3"/>
  <c r="BE130" i="3"/>
  <c r="T130" i="3"/>
  <c r="R130" i="3"/>
  <c r="P130" i="3"/>
  <c r="BI127" i="3"/>
  <c r="BH127" i="3"/>
  <c r="BG127" i="3"/>
  <c r="BE127" i="3"/>
  <c r="T127" i="3"/>
  <c r="R127" i="3"/>
  <c r="P127" i="3"/>
  <c r="BI122" i="3"/>
  <c r="BH122" i="3"/>
  <c r="BG122" i="3"/>
  <c r="BE122" i="3"/>
  <c r="T122" i="3"/>
  <c r="R122" i="3"/>
  <c r="P122" i="3"/>
  <c r="BI119" i="3"/>
  <c r="BH119" i="3"/>
  <c r="BG119" i="3"/>
  <c r="BE119" i="3"/>
  <c r="T119" i="3"/>
  <c r="R119" i="3"/>
  <c r="P119" i="3"/>
  <c r="BI114" i="3"/>
  <c r="BH114" i="3"/>
  <c r="BG114" i="3"/>
  <c r="BE114" i="3"/>
  <c r="T114" i="3"/>
  <c r="R114" i="3"/>
  <c r="P114" i="3"/>
  <c r="BI109" i="3"/>
  <c r="BH109" i="3"/>
  <c r="BG109" i="3"/>
  <c r="BE109" i="3"/>
  <c r="T109" i="3"/>
  <c r="R109" i="3"/>
  <c r="P109" i="3"/>
  <c r="J103" i="3"/>
  <c r="J102" i="3"/>
  <c r="F102" i="3"/>
  <c r="F100" i="3"/>
  <c r="E98" i="3"/>
  <c r="J63" i="3"/>
  <c r="J62" i="3"/>
  <c r="F62" i="3"/>
  <c r="F60" i="3"/>
  <c r="E58" i="3"/>
  <c r="J22" i="3"/>
  <c r="E22" i="3"/>
  <c r="F103" i="3" s="1"/>
  <c r="J21" i="3"/>
  <c r="J16" i="3"/>
  <c r="J100" i="3" s="1"/>
  <c r="E7" i="3"/>
  <c r="E52" i="3" s="1"/>
  <c r="J41" i="2"/>
  <c r="J40" i="2"/>
  <c r="AY57" i="1" s="1"/>
  <c r="J39" i="2"/>
  <c r="AX57" i="1"/>
  <c r="BI5720" i="2"/>
  <c r="BH5720" i="2"/>
  <c r="BG5720" i="2"/>
  <c r="BE5720" i="2"/>
  <c r="T5720" i="2"/>
  <c r="R5720" i="2"/>
  <c r="P5720" i="2"/>
  <c r="BI5715" i="2"/>
  <c r="BH5715" i="2"/>
  <c r="BG5715" i="2"/>
  <c r="BE5715" i="2"/>
  <c r="T5715" i="2"/>
  <c r="R5715" i="2"/>
  <c r="P5715" i="2"/>
  <c r="BI5713" i="2"/>
  <c r="BH5713" i="2"/>
  <c r="BG5713" i="2"/>
  <c r="BE5713" i="2"/>
  <c r="T5713" i="2"/>
  <c r="R5713" i="2"/>
  <c r="P5713" i="2"/>
  <c r="BI5712" i="2"/>
  <c r="BH5712" i="2"/>
  <c r="BG5712" i="2"/>
  <c r="BE5712" i="2"/>
  <c r="T5712" i="2"/>
  <c r="R5712" i="2"/>
  <c r="P5712" i="2"/>
  <c r="BI5708" i="2"/>
  <c r="BH5708" i="2"/>
  <c r="BG5708" i="2"/>
  <c r="BE5708" i="2"/>
  <c r="T5708" i="2"/>
  <c r="R5708" i="2"/>
  <c r="P5708" i="2"/>
  <c r="BI5704" i="2"/>
  <c r="BH5704" i="2"/>
  <c r="BG5704" i="2"/>
  <c r="BE5704" i="2"/>
  <c r="T5704" i="2"/>
  <c r="R5704" i="2"/>
  <c r="P5704" i="2"/>
  <c r="BI5700" i="2"/>
  <c r="BH5700" i="2"/>
  <c r="BG5700" i="2"/>
  <c r="BE5700" i="2"/>
  <c r="T5700" i="2"/>
  <c r="R5700" i="2"/>
  <c r="P5700" i="2"/>
  <c r="BI5696" i="2"/>
  <c r="BH5696" i="2"/>
  <c r="BG5696" i="2"/>
  <c r="BE5696" i="2"/>
  <c r="T5696" i="2"/>
  <c r="R5696" i="2"/>
  <c r="P5696" i="2"/>
  <c r="BI5692" i="2"/>
  <c r="BH5692" i="2"/>
  <c r="BG5692" i="2"/>
  <c r="BE5692" i="2"/>
  <c r="T5692" i="2"/>
  <c r="R5692" i="2"/>
  <c r="P5692" i="2"/>
  <c r="BI5688" i="2"/>
  <c r="BH5688" i="2"/>
  <c r="BG5688" i="2"/>
  <c r="BE5688" i="2"/>
  <c r="T5688" i="2"/>
  <c r="R5688" i="2"/>
  <c r="P5688" i="2"/>
  <c r="BI5684" i="2"/>
  <c r="BH5684" i="2"/>
  <c r="BG5684" i="2"/>
  <c r="BE5684" i="2"/>
  <c r="T5684" i="2"/>
  <c r="R5684" i="2"/>
  <c r="P5684" i="2"/>
  <c r="BI5680" i="2"/>
  <c r="BH5680" i="2"/>
  <c r="BG5680" i="2"/>
  <c r="BE5680" i="2"/>
  <c r="T5680" i="2"/>
  <c r="R5680" i="2"/>
  <c r="P5680" i="2"/>
  <c r="BI5676" i="2"/>
  <c r="BH5676" i="2"/>
  <c r="BG5676" i="2"/>
  <c r="BE5676" i="2"/>
  <c r="T5676" i="2"/>
  <c r="R5676" i="2"/>
  <c r="P5676" i="2"/>
  <c r="BI5631" i="2"/>
  <c r="BH5631" i="2"/>
  <c r="BG5631" i="2"/>
  <c r="BE5631" i="2"/>
  <c r="T5631" i="2"/>
  <c r="R5631" i="2"/>
  <c r="P5631" i="2"/>
  <c r="BI5628" i="2"/>
  <c r="BH5628" i="2"/>
  <c r="BG5628" i="2"/>
  <c r="BE5628" i="2"/>
  <c r="T5628" i="2"/>
  <c r="R5628" i="2"/>
  <c r="P5628" i="2"/>
  <c r="BI5624" i="2"/>
  <c r="BH5624" i="2"/>
  <c r="BG5624" i="2"/>
  <c r="BE5624" i="2"/>
  <c r="T5624" i="2"/>
  <c r="R5624" i="2"/>
  <c r="P5624" i="2"/>
  <c r="BI5511" i="2"/>
  <c r="BH5511" i="2"/>
  <c r="BG5511" i="2"/>
  <c r="BE5511" i="2"/>
  <c r="T5511" i="2"/>
  <c r="R5511" i="2"/>
  <c r="P5511" i="2"/>
  <c r="BI5507" i="2"/>
  <c r="BH5507" i="2"/>
  <c r="BG5507" i="2"/>
  <c r="BE5507" i="2"/>
  <c r="T5507" i="2"/>
  <c r="T5506" i="2"/>
  <c r="R5507" i="2"/>
  <c r="R5506" i="2"/>
  <c r="P5507" i="2"/>
  <c r="P5506" i="2" s="1"/>
  <c r="BI5504" i="2"/>
  <c r="BH5504" i="2"/>
  <c r="BG5504" i="2"/>
  <c r="BE5504" i="2"/>
  <c r="T5504" i="2"/>
  <c r="R5504" i="2"/>
  <c r="P5504" i="2"/>
  <c r="BI5500" i="2"/>
  <c r="BH5500" i="2"/>
  <c r="BG5500" i="2"/>
  <c r="BE5500" i="2"/>
  <c r="T5500" i="2"/>
  <c r="R5500" i="2"/>
  <c r="P5500" i="2"/>
  <c r="BI5498" i="2"/>
  <c r="BH5498" i="2"/>
  <c r="BG5498" i="2"/>
  <c r="BE5498" i="2"/>
  <c r="T5498" i="2"/>
  <c r="R5498" i="2"/>
  <c r="P5498" i="2"/>
  <c r="BI5488" i="2"/>
  <c r="BH5488" i="2"/>
  <c r="BG5488" i="2"/>
  <c r="BE5488" i="2"/>
  <c r="T5488" i="2"/>
  <c r="R5488" i="2"/>
  <c r="P5488" i="2"/>
  <c r="BI5486" i="2"/>
  <c r="BH5486" i="2"/>
  <c r="BG5486" i="2"/>
  <c r="BE5486" i="2"/>
  <c r="T5486" i="2"/>
  <c r="R5486" i="2"/>
  <c r="P5486" i="2"/>
  <c r="BI5482" i="2"/>
  <c r="BH5482" i="2"/>
  <c r="BG5482" i="2"/>
  <c r="BE5482" i="2"/>
  <c r="T5482" i="2"/>
  <c r="R5482" i="2"/>
  <c r="P5482" i="2"/>
  <c r="BI5478" i="2"/>
  <c r="BH5478" i="2"/>
  <c r="BG5478" i="2"/>
  <c r="BE5478" i="2"/>
  <c r="T5478" i="2"/>
  <c r="R5478" i="2"/>
  <c r="P5478" i="2"/>
  <c r="BI5476" i="2"/>
  <c r="BH5476" i="2"/>
  <c r="BG5476" i="2"/>
  <c r="BE5476" i="2"/>
  <c r="T5476" i="2"/>
  <c r="R5476" i="2"/>
  <c r="P5476" i="2"/>
  <c r="BI5472" i="2"/>
  <c r="BH5472" i="2"/>
  <c r="BG5472" i="2"/>
  <c r="BE5472" i="2"/>
  <c r="T5472" i="2"/>
  <c r="R5472" i="2"/>
  <c r="P5472" i="2"/>
  <c r="BI5437" i="2"/>
  <c r="BH5437" i="2"/>
  <c r="BG5437" i="2"/>
  <c r="BE5437" i="2"/>
  <c r="T5437" i="2"/>
  <c r="R5437" i="2"/>
  <c r="P5437" i="2"/>
  <c r="BI5391" i="2"/>
  <c r="BH5391" i="2"/>
  <c r="BG5391" i="2"/>
  <c r="BE5391" i="2"/>
  <c r="T5391" i="2"/>
  <c r="R5391" i="2"/>
  <c r="P5391" i="2"/>
  <c r="BI5387" i="2"/>
  <c r="BH5387" i="2"/>
  <c r="BG5387" i="2"/>
  <c r="BE5387" i="2"/>
  <c r="T5387" i="2"/>
  <c r="R5387" i="2"/>
  <c r="P5387" i="2"/>
  <c r="BI5377" i="2"/>
  <c r="BH5377" i="2"/>
  <c r="BG5377" i="2"/>
  <c r="BE5377" i="2"/>
  <c r="T5377" i="2"/>
  <c r="R5377" i="2"/>
  <c r="P5377" i="2"/>
  <c r="BI5374" i="2"/>
  <c r="BH5374" i="2"/>
  <c r="BG5374" i="2"/>
  <c r="BE5374" i="2"/>
  <c r="T5374" i="2"/>
  <c r="R5374" i="2"/>
  <c r="P5374" i="2"/>
  <c r="BI5370" i="2"/>
  <c r="BH5370" i="2"/>
  <c r="BG5370" i="2"/>
  <c r="BE5370" i="2"/>
  <c r="T5370" i="2"/>
  <c r="R5370" i="2"/>
  <c r="P5370" i="2"/>
  <c r="BI5366" i="2"/>
  <c r="BH5366" i="2"/>
  <c r="BG5366" i="2"/>
  <c r="BE5366" i="2"/>
  <c r="T5366" i="2"/>
  <c r="R5366" i="2"/>
  <c r="P5366" i="2"/>
  <c r="BI5362" i="2"/>
  <c r="BH5362" i="2"/>
  <c r="BG5362" i="2"/>
  <c r="BE5362" i="2"/>
  <c r="T5362" i="2"/>
  <c r="R5362" i="2"/>
  <c r="P5362" i="2"/>
  <c r="BI5358" i="2"/>
  <c r="BH5358" i="2"/>
  <c r="BG5358" i="2"/>
  <c r="BE5358" i="2"/>
  <c r="T5358" i="2"/>
  <c r="R5358" i="2"/>
  <c r="P5358" i="2"/>
  <c r="BI5354" i="2"/>
  <c r="BH5354" i="2"/>
  <c r="BG5354" i="2"/>
  <c r="BE5354" i="2"/>
  <c r="T5354" i="2"/>
  <c r="R5354" i="2"/>
  <c r="P5354" i="2"/>
  <c r="BI5342" i="2"/>
  <c r="BH5342" i="2"/>
  <c r="BG5342" i="2"/>
  <c r="BE5342" i="2"/>
  <c r="T5342" i="2"/>
  <c r="R5342" i="2"/>
  <c r="P5342" i="2"/>
  <c r="BI5339" i="2"/>
  <c r="BH5339" i="2"/>
  <c r="BG5339" i="2"/>
  <c r="BE5339" i="2"/>
  <c r="T5339" i="2"/>
  <c r="R5339" i="2"/>
  <c r="P5339" i="2"/>
  <c r="BI5328" i="2"/>
  <c r="BH5328" i="2"/>
  <c r="BG5328" i="2"/>
  <c r="BE5328" i="2"/>
  <c r="T5328" i="2"/>
  <c r="R5328" i="2"/>
  <c r="P5328" i="2"/>
  <c r="BI5323" i="2"/>
  <c r="BH5323" i="2"/>
  <c r="BG5323" i="2"/>
  <c r="BE5323" i="2"/>
  <c r="T5323" i="2"/>
  <c r="R5323" i="2"/>
  <c r="P5323" i="2"/>
  <c r="BI5320" i="2"/>
  <c r="BH5320" i="2"/>
  <c r="BG5320" i="2"/>
  <c r="BE5320" i="2"/>
  <c r="T5320" i="2"/>
  <c r="R5320" i="2"/>
  <c r="P5320" i="2"/>
  <c r="BI5282" i="2"/>
  <c r="BH5282" i="2"/>
  <c r="BG5282" i="2"/>
  <c r="BE5282" i="2"/>
  <c r="T5282" i="2"/>
  <c r="R5282" i="2"/>
  <c r="P5282" i="2"/>
  <c r="BI5244" i="2"/>
  <c r="BH5244" i="2"/>
  <c r="BG5244" i="2"/>
  <c r="BE5244" i="2"/>
  <c r="T5244" i="2"/>
  <c r="R5244" i="2"/>
  <c r="P5244" i="2"/>
  <c r="BI5242" i="2"/>
  <c r="BH5242" i="2"/>
  <c r="BG5242" i="2"/>
  <c r="BE5242" i="2"/>
  <c r="T5242" i="2"/>
  <c r="R5242" i="2"/>
  <c r="P5242" i="2"/>
  <c r="BI5231" i="2"/>
  <c r="BH5231" i="2"/>
  <c r="BG5231" i="2"/>
  <c r="BE5231" i="2"/>
  <c r="T5231" i="2"/>
  <c r="R5231" i="2"/>
  <c r="P5231" i="2"/>
  <c r="BI5229" i="2"/>
  <c r="BH5229" i="2"/>
  <c r="BG5229" i="2"/>
  <c r="BE5229" i="2"/>
  <c r="T5229" i="2"/>
  <c r="R5229" i="2"/>
  <c r="P5229" i="2"/>
  <c r="BI5228" i="2"/>
  <c r="BH5228" i="2"/>
  <c r="BG5228" i="2"/>
  <c r="BE5228" i="2"/>
  <c r="T5228" i="2"/>
  <c r="R5228" i="2"/>
  <c r="P5228" i="2"/>
  <c r="BI5224" i="2"/>
  <c r="BH5224" i="2"/>
  <c r="BG5224" i="2"/>
  <c r="BE5224" i="2"/>
  <c r="T5224" i="2"/>
  <c r="R5224" i="2"/>
  <c r="P5224" i="2"/>
  <c r="BI5149" i="2"/>
  <c r="BH5149" i="2"/>
  <c r="BG5149" i="2"/>
  <c r="BE5149" i="2"/>
  <c r="T5149" i="2"/>
  <c r="R5149" i="2"/>
  <c r="P5149" i="2"/>
  <c r="BI5147" i="2"/>
  <c r="BH5147" i="2"/>
  <c r="BG5147" i="2"/>
  <c r="BE5147" i="2"/>
  <c r="T5147" i="2"/>
  <c r="R5147" i="2"/>
  <c r="P5147" i="2"/>
  <c r="BI5145" i="2"/>
  <c r="BH5145" i="2"/>
  <c r="BG5145" i="2"/>
  <c r="BE5145" i="2"/>
  <c r="T5145" i="2"/>
  <c r="R5145" i="2"/>
  <c r="P5145" i="2"/>
  <c r="BI5141" i="2"/>
  <c r="BH5141" i="2"/>
  <c r="BG5141" i="2"/>
  <c r="BE5141" i="2"/>
  <c r="T5141" i="2"/>
  <c r="R5141" i="2"/>
  <c r="P5141" i="2"/>
  <c r="BI5137" i="2"/>
  <c r="BH5137" i="2"/>
  <c r="BG5137" i="2"/>
  <c r="BE5137" i="2"/>
  <c r="T5137" i="2"/>
  <c r="R5137" i="2"/>
  <c r="P5137" i="2"/>
  <c r="BI5032" i="2"/>
  <c r="BH5032" i="2"/>
  <c r="BG5032" i="2"/>
  <c r="BE5032" i="2"/>
  <c r="T5032" i="2"/>
  <c r="R5032" i="2"/>
  <c r="P5032" i="2"/>
  <c r="BI5000" i="2"/>
  <c r="BH5000" i="2"/>
  <c r="BG5000" i="2"/>
  <c r="BE5000" i="2"/>
  <c r="T5000" i="2"/>
  <c r="R5000" i="2"/>
  <c r="P5000" i="2"/>
  <c r="BI4963" i="2"/>
  <c r="BH4963" i="2"/>
  <c r="BG4963" i="2"/>
  <c r="BE4963" i="2"/>
  <c r="T4963" i="2"/>
  <c r="R4963" i="2"/>
  <c r="P4963" i="2"/>
  <c r="BI4952" i="2"/>
  <c r="BH4952" i="2"/>
  <c r="BG4952" i="2"/>
  <c r="BE4952" i="2"/>
  <c r="T4952" i="2"/>
  <c r="R4952" i="2"/>
  <c r="P4952" i="2"/>
  <c r="BI4941" i="2"/>
  <c r="BH4941" i="2"/>
  <c r="BG4941" i="2"/>
  <c r="BE4941" i="2"/>
  <c r="T4941" i="2"/>
  <c r="R4941" i="2"/>
  <c r="P4941" i="2"/>
  <c r="BI4939" i="2"/>
  <c r="BH4939" i="2"/>
  <c r="BG4939" i="2"/>
  <c r="BE4939" i="2"/>
  <c r="T4939" i="2"/>
  <c r="R4939" i="2"/>
  <c r="P4939" i="2"/>
  <c r="BI4930" i="2"/>
  <c r="BH4930" i="2"/>
  <c r="BG4930" i="2"/>
  <c r="BE4930" i="2"/>
  <c r="T4930" i="2"/>
  <c r="R4930" i="2"/>
  <c r="P4930" i="2"/>
  <c r="BI4924" i="2"/>
  <c r="BH4924" i="2"/>
  <c r="BG4924" i="2"/>
  <c r="BE4924" i="2"/>
  <c r="T4924" i="2"/>
  <c r="R4924" i="2"/>
  <c r="P4924" i="2"/>
  <c r="BI4909" i="2"/>
  <c r="BH4909" i="2"/>
  <c r="BG4909" i="2"/>
  <c r="BE4909" i="2"/>
  <c r="T4909" i="2"/>
  <c r="R4909" i="2"/>
  <c r="P4909" i="2"/>
  <c r="BI4899" i="2"/>
  <c r="BH4899" i="2"/>
  <c r="BG4899" i="2"/>
  <c r="BE4899" i="2"/>
  <c r="T4899" i="2"/>
  <c r="R4899" i="2"/>
  <c r="P4899" i="2"/>
  <c r="BI4891" i="2"/>
  <c r="BH4891" i="2"/>
  <c r="BG4891" i="2"/>
  <c r="BE4891" i="2"/>
  <c r="T4891" i="2"/>
  <c r="R4891" i="2"/>
  <c r="P4891" i="2"/>
  <c r="BI4880" i="2"/>
  <c r="BH4880" i="2"/>
  <c r="BG4880" i="2"/>
  <c r="BE4880" i="2"/>
  <c r="T4880" i="2"/>
  <c r="R4880" i="2"/>
  <c r="P4880" i="2"/>
  <c r="BI4870" i="2"/>
  <c r="BH4870" i="2"/>
  <c r="BG4870" i="2"/>
  <c r="BE4870" i="2"/>
  <c r="T4870" i="2"/>
  <c r="R4870" i="2"/>
  <c r="P4870" i="2"/>
  <c r="BI4867" i="2"/>
  <c r="BH4867" i="2"/>
  <c r="BG4867" i="2"/>
  <c r="BE4867" i="2"/>
  <c r="T4867" i="2"/>
  <c r="R4867" i="2"/>
  <c r="P4867" i="2"/>
  <c r="BI4856" i="2"/>
  <c r="BH4856" i="2"/>
  <c r="BG4856" i="2"/>
  <c r="BE4856" i="2"/>
  <c r="T4856" i="2"/>
  <c r="R4856" i="2"/>
  <c r="P4856" i="2"/>
  <c r="BI4845" i="2"/>
  <c r="BH4845" i="2"/>
  <c r="BG4845" i="2"/>
  <c r="BE4845" i="2"/>
  <c r="T4845" i="2"/>
  <c r="R4845" i="2"/>
  <c r="P4845" i="2"/>
  <c r="BI4703" i="2"/>
  <c r="BH4703" i="2"/>
  <c r="BG4703" i="2"/>
  <c r="BE4703" i="2"/>
  <c r="T4703" i="2"/>
  <c r="R4703" i="2"/>
  <c r="P4703" i="2"/>
  <c r="BI4692" i="2"/>
  <c r="BH4692" i="2"/>
  <c r="BG4692" i="2"/>
  <c r="BE4692" i="2"/>
  <c r="T4692" i="2"/>
  <c r="R4692" i="2"/>
  <c r="P4692" i="2"/>
  <c r="BI4689" i="2"/>
  <c r="BH4689" i="2"/>
  <c r="BG4689" i="2"/>
  <c r="BE4689" i="2"/>
  <c r="T4689" i="2"/>
  <c r="R4689" i="2"/>
  <c r="P4689" i="2"/>
  <c r="BI4681" i="2"/>
  <c r="BH4681" i="2"/>
  <c r="BG4681" i="2"/>
  <c r="BE4681" i="2"/>
  <c r="T4681" i="2"/>
  <c r="R4681" i="2"/>
  <c r="P4681" i="2"/>
  <c r="BI4679" i="2"/>
  <c r="BH4679" i="2"/>
  <c r="BG4679" i="2"/>
  <c r="BE4679" i="2"/>
  <c r="T4679" i="2"/>
  <c r="R4679" i="2"/>
  <c r="P4679" i="2"/>
  <c r="BI4668" i="2"/>
  <c r="BH4668" i="2"/>
  <c r="BG4668" i="2"/>
  <c r="BE4668" i="2"/>
  <c r="T4668" i="2"/>
  <c r="R4668" i="2"/>
  <c r="P4668" i="2"/>
  <c r="BI4664" i="2"/>
  <c r="BH4664" i="2"/>
  <c r="BG4664" i="2"/>
  <c r="BE4664" i="2"/>
  <c r="T4664" i="2"/>
  <c r="R4664" i="2"/>
  <c r="P4664" i="2"/>
  <c r="BI4660" i="2"/>
  <c r="BH4660" i="2"/>
  <c r="BG4660" i="2"/>
  <c r="BE4660" i="2"/>
  <c r="T4660" i="2"/>
  <c r="R4660" i="2"/>
  <c r="P4660" i="2"/>
  <c r="BI4644" i="2"/>
  <c r="BH4644" i="2"/>
  <c r="BG4644" i="2"/>
  <c r="BE4644" i="2"/>
  <c r="T4644" i="2"/>
  <c r="R4644" i="2"/>
  <c r="P4644" i="2"/>
  <c r="BI4628" i="2"/>
  <c r="BH4628" i="2"/>
  <c r="BG4628" i="2"/>
  <c r="BE4628" i="2"/>
  <c r="T4628" i="2"/>
  <c r="R4628" i="2"/>
  <c r="P4628" i="2"/>
  <c r="BI4620" i="2"/>
  <c r="BH4620" i="2"/>
  <c r="BG4620" i="2"/>
  <c r="BE4620" i="2"/>
  <c r="T4620" i="2"/>
  <c r="R4620" i="2"/>
  <c r="P4620" i="2"/>
  <c r="BI4612" i="2"/>
  <c r="BH4612" i="2"/>
  <c r="BG4612" i="2"/>
  <c r="BE4612" i="2"/>
  <c r="T4612" i="2"/>
  <c r="R4612" i="2"/>
  <c r="P4612" i="2"/>
  <c r="BI4604" i="2"/>
  <c r="BH4604" i="2"/>
  <c r="BG4604" i="2"/>
  <c r="BE4604" i="2"/>
  <c r="T4604" i="2"/>
  <c r="R4604" i="2"/>
  <c r="P4604" i="2"/>
  <c r="BI4594" i="2"/>
  <c r="BH4594" i="2"/>
  <c r="BG4594" i="2"/>
  <c r="BE4594" i="2"/>
  <c r="T4594" i="2"/>
  <c r="R4594" i="2"/>
  <c r="P4594" i="2"/>
  <c r="BI4582" i="2"/>
  <c r="BH4582" i="2"/>
  <c r="BG4582" i="2"/>
  <c r="BE4582" i="2"/>
  <c r="T4582" i="2"/>
  <c r="R4582" i="2"/>
  <c r="P4582" i="2"/>
  <c r="BI4579" i="2"/>
  <c r="BH4579" i="2"/>
  <c r="BG4579" i="2"/>
  <c r="BE4579" i="2"/>
  <c r="T4579" i="2"/>
  <c r="R4579" i="2"/>
  <c r="P4579" i="2"/>
  <c r="BI4569" i="2"/>
  <c r="BH4569" i="2"/>
  <c r="BG4569" i="2"/>
  <c r="BE4569" i="2"/>
  <c r="T4569" i="2"/>
  <c r="R4569" i="2"/>
  <c r="P4569" i="2"/>
  <c r="BI4558" i="2"/>
  <c r="BH4558" i="2"/>
  <c r="BG4558" i="2"/>
  <c r="BE4558" i="2"/>
  <c r="T4558" i="2"/>
  <c r="R4558" i="2"/>
  <c r="P4558" i="2"/>
  <c r="BI4547" i="2"/>
  <c r="BH4547" i="2"/>
  <c r="BG4547" i="2"/>
  <c r="BE4547" i="2"/>
  <c r="T4547" i="2"/>
  <c r="R4547" i="2"/>
  <c r="P4547" i="2"/>
  <c r="BI4540" i="2"/>
  <c r="BH4540" i="2"/>
  <c r="BG4540" i="2"/>
  <c r="BE4540" i="2"/>
  <c r="T4540" i="2"/>
  <c r="R4540" i="2"/>
  <c r="P4540" i="2"/>
  <c r="BI4532" i="2"/>
  <c r="BH4532" i="2"/>
  <c r="BG4532" i="2"/>
  <c r="BE4532" i="2"/>
  <c r="T4532" i="2"/>
  <c r="R4532" i="2"/>
  <c r="P4532" i="2"/>
  <c r="BI4530" i="2"/>
  <c r="BH4530" i="2"/>
  <c r="BG4530" i="2"/>
  <c r="BE4530" i="2"/>
  <c r="T4530" i="2"/>
  <c r="R4530" i="2"/>
  <c r="P4530" i="2"/>
  <c r="BI4526" i="2"/>
  <c r="BH4526" i="2"/>
  <c r="BG4526" i="2"/>
  <c r="BE4526" i="2"/>
  <c r="T4526" i="2"/>
  <c r="R4526" i="2"/>
  <c r="P4526" i="2"/>
  <c r="BI4525" i="2"/>
  <c r="BH4525" i="2"/>
  <c r="BG4525" i="2"/>
  <c r="BE4525" i="2"/>
  <c r="T4525" i="2"/>
  <c r="R4525" i="2"/>
  <c r="P4525" i="2"/>
  <c r="BI4521" i="2"/>
  <c r="BH4521" i="2"/>
  <c r="BG4521" i="2"/>
  <c r="BE4521" i="2"/>
  <c r="T4521" i="2"/>
  <c r="R4521" i="2"/>
  <c r="P4521" i="2"/>
  <c r="BI4517" i="2"/>
  <c r="BH4517" i="2"/>
  <c r="BG4517" i="2"/>
  <c r="BE4517" i="2"/>
  <c r="T4517" i="2"/>
  <c r="R4517" i="2"/>
  <c r="P4517" i="2"/>
  <c r="BI4511" i="2"/>
  <c r="BH4511" i="2"/>
  <c r="BG4511" i="2"/>
  <c r="BE4511" i="2"/>
  <c r="T4511" i="2"/>
  <c r="R4511" i="2"/>
  <c r="P4511" i="2"/>
  <c r="BI4510" i="2"/>
  <c r="BH4510" i="2"/>
  <c r="BG4510" i="2"/>
  <c r="BE4510" i="2"/>
  <c r="T4510" i="2"/>
  <c r="R4510" i="2"/>
  <c r="P4510" i="2"/>
  <c r="BI4509" i="2"/>
  <c r="BH4509" i="2"/>
  <c r="BG4509" i="2"/>
  <c r="BE4509" i="2"/>
  <c r="T4509" i="2"/>
  <c r="R4509" i="2"/>
  <c r="P4509" i="2"/>
  <c r="BI4504" i="2"/>
  <c r="BH4504" i="2"/>
  <c r="BG4504" i="2"/>
  <c r="BE4504" i="2"/>
  <c r="T4504" i="2"/>
  <c r="R4504" i="2"/>
  <c r="P4504" i="2"/>
  <c r="BI4499" i="2"/>
  <c r="BH4499" i="2"/>
  <c r="BG4499" i="2"/>
  <c r="BE4499" i="2"/>
  <c r="T4499" i="2"/>
  <c r="R4499" i="2"/>
  <c r="P4499" i="2"/>
  <c r="BI4492" i="2"/>
  <c r="BH4492" i="2"/>
  <c r="BG4492" i="2"/>
  <c r="BE4492" i="2"/>
  <c r="T4492" i="2"/>
  <c r="R4492" i="2"/>
  <c r="P4492" i="2"/>
  <c r="BI4489" i="2"/>
  <c r="BH4489" i="2"/>
  <c r="BG4489" i="2"/>
  <c r="BE4489" i="2"/>
  <c r="T4489" i="2"/>
  <c r="R4489" i="2"/>
  <c r="P4489" i="2"/>
  <c r="BI4483" i="2"/>
  <c r="BH4483" i="2"/>
  <c r="BG4483" i="2"/>
  <c r="BE4483" i="2"/>
  <c r="T4483" i="2"/>
  <c r="R4483" i="2"/>
  <c r="P4483" i="2"/>
  <c r="BI4480" i="2"/>
  <c r="BH4480" i="2"/>
  <c r="BG4480" i="2"/>
  <c r="BE4480" i="2"/>
  <c r="T4480" i="2"/>
  <c r="R4480" i="2"/>
  <c r="P4480" i="2"/>
  <c r="BI4477" i="2"/>
  <c r="BH4477" i="2"/>
  <c r="BG4477" i="2"/>
  <c r="BE4477" i="2"/>
  <c r="T4477" i="2"/>
  <c r="R4477" i="2"/>
  <c r="P4477" i="2"/>
  <c r="BI4463" i="2"/>
  <c r="BH4463" i="2"/>
  <c r="BG4463" i="2"/>
  <c r="BE4463" i="2"/>
  <c r="T4463" i="2"/>
  <c r="R4463" i="2"/>
  <c r="P4463" i="2"/>
  <c r="BI4455" i="2"/>
  <c r="BH4455" i="2"/>
  <c r="BG4455" i="2"/>
  <c r="BE4455" i="2"/>
  <c r="T4455" i="2"/>
  <c r="R4455" i="2"/>
  <c r="P4455" i="2"/>
  <c r="BI4451" i="2"/>
  <c r="BH4451" i="2"/>
  <c r="BG4451" i="2"/>
  <c r="BE4451" i="2"/>
  <c r="T4451" i="2"/>
  <c r="R4451" i="2"/>
  <c r="P4451" i="2"/>
  <c r="BI4446" i="2"/>
  <c r="BH4446" i="2"/>
  <c r="BG4446" i="2"/>
  <c r="BE4446" i="2"/>
  <c r="T4446" i="2"/>
  <c r="R4446" i="2"/>
  <c r="P4446" i="2"/>
  <c r="BI4442" i="2"/>
  <c r="BH4442" i="2"/>
  <c r="BG4442" i="2"/>
  <c r="BE4442" i="2"/>
  <c r="T4442" i="2"/>
  <c r="R4442" i="2"/>
  <c r="P4442" i="2"/>
  <c r="BI4437" i="2"/>
  <c r="BH4437" i="2"/>
  <c r="BG4437" i="2"/>
  <c r="BE4437" i="2"/>
  <c r="T4437" i="2"/>
  <c r="R4437" i="2"/>
  <c r="P4437" i="2"/>
  <c r="BI4431" i="2"/>
  <c r="BH4431" i="2"/>
  <c r="BG4431" i="2"/>
  <c r="BE4431" i="2"/>
  <c r="T4431" i="2"/>
  <c r="R4431" i="2"/>
  <c r="P4431" i="2"/>
  <c r="BI4424" i="2"/>
  <c r="BH4424" i="2"/>
  <c r="BG4424" i="2"/>
  <c r="BE4424" i="2"/>
  <c r="T4424" i="2"/>
  <c r="R4424" i="2"/>
  <c r="P4424" i="2"/>
  <c r="BI4416" i="2"/>
  <c r="BH4416" i="2"/>
  <c r="BG4416" i="2"/>
  <c r="BE4416" i="2"/>
  <c r="T4416" i="2"/>
  <c r="R4416" i="2"/>
  <c r="P4416" i="2"/>
  <c r="BI4409" i="2"/>
  <c r="BH4409" i="2"/>
  <c r="BG4409" i="2"/>
  <c r="BE4409" i="2"/>
  <c r="T4409" i="2"/>
  <c r="R4409" i="2"/>
  <c r="P4409" i="2"/>
  <c r="BI4400" i="2"/>
  <c r="BH4400" i="2"/>
  <c r="BG4400" i="2"/>
  <c r="BE4400" i="2"/>
  <c r="T4400" i="2"/>
  <c r="R4400" i="2"/>
  <c r="P4400" i="2"/>
  <c r="BI4391" i="2"/>
  <c r="BH4391" i="2"/>
  <c r="BG4391" i="2"/>
  <c r="BE4391" i="2"/>
  <c r="T4391" i="2"/>
  <c r="R4391" i="2"/>
  <c r="P4391" i="2"/>
  <c r="BI4386" i="2"/>
  <c r="BH4386" i="2"/>
  <c r="BG4386" i="2"/>
  <c r="BE4386" i="2"/>
  <c r="T4386" i="2"/>
  <c r="R4386" i="2"/>
  <c r="P4386" i="2"/>
  <c r="BI4371" i="2"/>
  <c r="BH4371" i="2"/>
  <c r="BG4371" i="2"/>
  <c r="BE4371" i="2"/>
  <c r="T4371" i="2"/>
  <c r="R4371" i="2"/>
  <c r="P4371" i="2"/>
  <c r="BI4363" i="2"/>
  <c r="BH4363" i="2"/>
  <c r="BG4363" i="2"/>
  <c r="BE4363" i="2"/>
  <c r="T4363" i="2"/>
  <c r="R4363" i="2"/>
  <c r="P4363" i="2"/>
  <c r="BI4357" i="2"/>
  <c r="BH4357" i="2"/>
  <c r="BG4357" i="2"/>
  <c r="BE4357" i="2"/>
  <c r="T4357" i="2"/>
  <c r="R4357" i="2"/>
  <c r="P4357" i="2"/>
  <c r="BI4352" i="2"/>
  <c r="BH4352" i="2"/>
  <c r="BG4352" i="2"/>
  <c r="BE4352" i="2"/>
  <c r="T4352" i="2"/>
  <c r="R4352" i="2"/>
  <c r="P4352" i="2"/>
  <c r="BI4345" i="2"/>
  <c r="BH4345" i="2"/>
  <c r="BG4345" i="2"/>
  <c r="BE4345" i="2"/>
  <c r="T4345" i="2"/>
  <c r="R4345" i="2"/>
  <c r="P4345" i="2"/>
  <c r="BI4338" i="2"/>
  <c r="BH4338" i="2"/>
  <c r="BG4338" i="2"/>
  <c r="BE4338" i="2"/>
  <c r="T4338" i="2"/>
  <c r="R4338" i="2"/>
  <c r="P4338" i="2"/>
  <c r="BI4331" i="2"/>
  <c r="BH4331" i="2"/>
  <c r="BG4331" i="2"/>
  <c r="BE4331" i="2"/>
  <c r="T4331" i="2"/>
  <c r="R4331" i="2"/>
  <c r="P4331" i="2"/>
  <c r="BI4324" i="2"/>
  <c r="BH4324" i="2"/>
  <c r="BG4324" i="2"/>
  <c r="BE4324" i="2"/>
  <c r="T4324" i="2"/>
  <c r="R4324" i="2"/>
  <c r="P4324" i="2"/>
  <c r="BI4317" i="2"/>
  <c r="BH4317" i="2"/>
  <c r="BG4317" i="2"/>
  <c r="BE4317" i="2"/>
  <c r="T4317" i="2"/>
  <c r="R4317" i="2"/>
  <c r="P4317" i="2"/>
  <c r="BI4310" i="2"/>
  <c r="BH4310" i="2"/>
  <c r="BG4310" i="2"/>
  <c r="BE4310" i="2"/>
  <c r="T4310" i="2"/>
  <c r="R4310" i="2"/>
  <c r="P4310" i="2"/>
  <c r="BI4303" i="2"/>
  <c r="BH4303" i="2"/>
  <c r="BG4303" i="2"/>
  <c r="BE4303" i="2"/>
  <c r="T4303" i="2"/>
  <c r="R4303" i="2"/>
  <c r="P4303" i="2"/>
  <c r="BI4296" i="2"/>
  <c r="BH4296" i="2"/>
  <c r="BG4296" i="2"/>
  <c r="BE4296" i="2"/>
  <c r="T4296" i="2"/>
  <c r="R4296" i="2"/>
  <c r="P4296" i="2"/>
  <c r="BI4289" i="2"/>
  <c r="BH4289" i="2"/>
  <c r="BG4289" i="2"/>
  <c r="BE4289" i="2"/>
  <c r="T4289" i="2"/>
  <c r="R4289" i="2"/>
  <c r="P4289" i="2"/>
  <c r="BI4282" i="2"/>
  <c r="BH4282" i="2"/>
  <c r="BG4282" i="2"/>
  <c r="BE4282" i="2"/>
  <c r="T4282" i="2"/>
  <c r="R4282" i="2"/>
  <c r="P4282" i="2"/>
  <c r="BI4275" i="2"/>
  <c r="BH4275" i="2"/>
  <c r="BG4275" i="2"/>
  <c r="BE4275" i="2"/>
  <c r="T4275" i="2"/>
  <c r="R4275" i="2"/>
  <c r="P4275" i="2"/>
  <c r="BI4268" i="2"/>
  <c r="BH4268" i="2"/>
  <c r="BG4268" i="2"/>
  <c r="BE4268" i="2"/>
  <c r="T4268" i="2"/>
  <c r="R4268" i="2"/>
  <c r="P4268" i="2"/>
  <c r="BI4261" i="2"/>
  <c r="BH4261" i="2"/>
  <c r="BG4261" i="2"/>
  <c r="BE4261" i="2"/>
  <c r="T4261" i="2"/>
  <c r="R4261" i="2"/>
  <c r="P4261" i="2"/>
  <c r="BI4251" i="2"/>
  <c r="BH4251" i="2"/>
  <c r="BG4251" i="2"/>
  <c r="BE4251" i="2"/>
  <c r="T4251" i="2"/>
  <c r="R4251" i="2"/>
  <c r="P4251" i="2"/>
  <c r="BI4244" i="2"/>
  <c r="BH4244" i="2"/>
  <c r="BG4244" i="2"/>
  <c r="BE4244" i="2"/>
  <c r="T4244" i="2"/>
  <c r="R4244" i="2"/>
  <c r="P4244" i="2"/>
  <c r="BI4237" i="2"/>
  <c r="BH4237" i="2"/>
  <c r="BG4237" i="2"/>
  <c r="BE4237" i="2"/>
  <c r="T4237" i="2"/>
  <c r="R4237" i="2"/>
  <c r="P4237" i="2"/>
  <c r="BI4230" i="2"/>
  <c r="BH4230" i="2"/>
  <c r="BG4230" i="2"/>
  <c r="BE4230" i="2"/>
  <c r="T4230" i="2"/>
  <c r="R4230" i="2"/>
  <c r="P4230" i="2"/>
  <c r="BI4223" i="2"/>
  <c r="BH4223" i="2"/>
  <c r="BG4223" i="2"/>
  <c r="BE4223" i="2"/>
  <c r="T4223" i="2"/>
  <c r="R4223" i="2"/>
  <c r="P4223" i="2"/>
  <c r="BI4219" i="2"/>
  <c r="BH4219" i="2"/>
  <c r="BG4219" i="2"/>
  <c r="BE4219" i="2"/>
  <c r="T4219" i="2"/>
  <c r="R4219" i="2"/>
  <c r="P4219" i="2"/>
  <c r="BI4212" i="2"/>
  <c r="BH4212" i="2"/>
  <c r="BG4212" i="2"/>
  <c r="BE4212" i="2"/>
  <c r="T4212" i="2"/>
  <c r="R4212" i="2"/>
  <c r="P4212" i="2"/>
  <c r="BI4205" i="2"/>
  <c r="BH4205" i="2"/>
  <c r="BG4205" i="2"/>
  <c r="BE4205" i="2"/>
  <c r="T4205" i="2"/>
  <c r="R4205" i="2"/>
  <c r="P4205" i="2"/>
  <c r="BI4198" i="2"/>
  <c r="BH4198" i="2"/>
  <c r="BG4198" i="2"/>
  <c r="BE4198" i="2"/>
  <c r="T4198" i="2"/>
  <c r="R4198" i="2"/>
  <c r="P4198" i="2"/>
  <c r="BI4191" i="2"/>
  <c r="BH4191" i="2"/>
  <c r="BG4191" i="2"/>
  <c r="BE4191" i="2"/>
  <c r="T4191" i="2"/>
  <c r="R4191" i="2"/>
  <c r="P4191" i="2"/>
  <c r="BI4184" i="2"/>
  <c r="BH4184" i="2"/>
  <c r="BG4184" i="2"/>
  <c r="BE4184" i="2"/>
  <c r="T4184" i="2"/>
  <c r="R4184" i="2"/>
  <c r="P4184" i="2"/>
  <c r="BI4177" i="2"/>
  <c r="BH4177" i="2"/>
  <c r="BG4177" i="2"/>
  <c r="BE4177" i="2"/>
  <c r="T4177" i="2"/>
  <c r="R4177" i="2"/>
  <c r="P4177" i="2"/>
  <c r="BI4170" i="2"/>
  <c r="BH4170" i="2"/>
  <c r="BG4170" i="2"/>
  <c r="BE4170" i="2"/>
  <c r="T4170" i="2"/>
  <c r="R4170" i="2"/>
  <c r="P4170" i="2"/>
  <c r="BI4163" i="2"/>
  <c r="BH4163" i="2"/>
  <c r="BG4163" i="2"/>
  <c r="BE4163" i="2"/>
  <c r="T4163" i="2"/>
  <c r="R4163" i="2"/>
  <c r="P4163" i="2"/>
  <c r="BI4156" i="2"/>
  <c r="BH4156" i="2"/>
  <c r="BG4156" i="2"/>
  <c r="BE4156" i="2"/>
  <c r="T4156" i="2"/>
  <c r="R4156" i="2"/>
  <c r="P4156" i="2"/>
  <c r="BI4149" i="2"/>
  <c r="BH4149" i="2"/>
  <c r="BG4149" i="2"/>
  <c r="BE4149" i="2"/>
  <c r="T4149" i="2"/>
  <c r="R4149" i="2"/>
  <c r="P4149" i="2"/>
  <c r="BI4142" i="2"/>
  <c r="BH4142" i="2"/>
  <c r="BG4142" i="2"/>
  <c r="BE4142" i="2"/>
  <c r="T4142" i="2"/>
  <c r="R4142" i="2"/>
  <c r="P4142" i="2"/>
  <c r="BI4135" i="2"/>
  <c r="BH4135" i="2"/>
  <c r="BG4135" i="2"/>
  <c r="BE4135" i="2"/>
  <c r="T4135" i="2"/>
  <c r="R4135" i="2"/>
  <c r="P4135" i="2"/>
  <c r="BI4128" i="2"/>
  <c r="BH4128" i="2"/>
  <c r="BG4128" i="2"/>
  <c r="BE4128" i="2"/>
  <c r="T4128" i="2"/>
  <c r="R4128" i="2"/>
  <c r="P4128" i="2"/>
  <c r="BI4121" i="2"/>
  <c r="BH4121" i="2"/>
  <c r="BG4121" i="2"/>
  <c r="BE4121" i="2"/>
  <c r="T4121" i="2"/>
  <c r="R4121" i="2"/>
  <c r="P4121" i="2"/>
  <c r="BI4114" i="2"/>
  <c r="BH4114" i="2"/>
  <c r="BG4114" i="2"/>
  <c r="BE4114" i="2"/>
  <c r="T4114" i="2"/>
  <c r="R4114" i="2"/>
  <c r="P4114" i="2"/>
  <c r="BI4107" i="2"/>
  <c r="BH4107" i="2"/>
  <c r="BG4107" i="2"/>
  <c r="BE4107" i="2"/>
  <c r="T4107" i="2"/>
  <c r="R4107" i="2"/>
  <c r="P4107" i="2"/>
  <c r="BI4100" i="2"/>
  <c r="BH4100" i="2"/>
  <c r="BG4100" i="2"/>
  <c r="BE4100" i="2"/>
  <c r="T4100" i="2"/>
  <c r="R4100" i="2"/>
  <c r="P4100" i="2"/>
  <c r="BI4093" i="2"/>
  <c r="BH4093" i="2"/>
  <c r="BG4093" i="2"/>
  <c r="BE4093" i="2"/>
  <c r="T4093" i="2"/>
  <c r="R4093" i="2"/>
  <c r="P4093" i="2"/>
  <c r="BI4086" i="2"/>
  <c r="BH4086" i="2"/>
  <c r="BG4086" i="2"/>
  <c r="BE4086" i="2"/>
  <c r="T4086" i="2"/>
  <c r="R4086" i="2"/>
  <c r="P4086" i="2"/>
  <c r="BI4079" i="2"/>
  <c r="BH4079" i="2"/>
  <c r="BG4079" i="2"/>
  <c r="BE4079" i="2"/>
  <c r="T4079" i="2"/>
  <c r="R4079" i="2"/>
  <c r="P4079" i="2"/>
  <c r="BI4072" i="2"/>
  <c r="BH4072" i="2"/>
  <c r="BG4072" i="2"/>
  <c r="BE4072" i="2"/>
  <c r="T4072" i="2"/>
  <c r="R4072" i="2"/>
  <c r="P4072" i="2"/>
  <c r="BI4065" i="2"/>
  <c r="BH4065" i="2"/>
  <c r="BG4065" i="2"/>
  <c r="BE4065" i="2"/>
  <c r="T4065" i="2"/>
  <c r="R4065" i="2"/>
  <c r="P4065" i="2"/>
  <c r="BI4060" i="2"/>
  <c r="BH4060" i="2"/>
  <c r="BG4060" i="2"/>
  <c r="BE4060" i="2"/>
  <c r="T4060" i="2"/>
  <c r="R4060" i="2"/>
  <c r="P4060" i="2"/>
  <c r="BI4055" i="2"/>
  <c r="BH4055" i="2"/>
  <c r="BG4055" i="2"/>
  <c r="BE4055" i="2"/>
  <c r="T4055" i="2"/>
  <c r="R4055" i="2"/>
  <c r="P4055" i="2"/>
  <c r="BI4050" i="2"/>
  <c r="BH4050" i="2"/>
  <c r="BG4050" i="2"/>
  <c r="BE4050" i="2"/>
  <c r="T4050" i="2"/>
  <c r="R4050" i="2"/>
  <c r="P4050" i="2"/>
  <c r="BI4045" i="2"/>
  <c r="BH4045" i="2"/>
  <c r="BG4045" i="2"/>
  <c r="BE4045" i="2"/>
  <c r="T4045" i="2"/>
  <c r="R4045" i="2"/>
  <c r="P4045" i="2"/>
  <c r="BI4042" i="2"/>
  <c r="BH4042" i="2"/>
  <c r="BG4042" i="2"/>
  <c r="BE4042" i="2"/>
  <c r="T4042" i="2"/>
  <c r="R4042" i="2"/>
  <c r="P4042" i="2"/>
  <c r="BI4041" i="2"/>
  <c r="BH4041" i="2"/>
  <c r="BG4041" i="2"/>
  <c r="BE4041" i="2"/>
  <c r="T4041" i="2"/>
  <c r="R4041" i="2"/>
  <c r="P4041" i="2"/>
  <c r="BI4033" i="2"/>
  <c r="BH4033" i="2"/>
  <c r="BG4033" i="2"/>
  <c r="BE4033" i="2"/>
  <c r="T4033" i="2"/>
  <c r="R4033" i="2"/>
  <c r="P4033" i="2"/>
  <c r="BI4026" i="2"/>
  <c r="BH4026" i="2"/>
  <c r="BG4026" i="2"/>
  <c r="BE4026" i="2"/>
  <c r="T4026" i="2"/>
  <c r="R4026" i="2"/>
  <c r="P4026" i="2"/>
  <c r="BI4017" i="2"/>
  <c r="BH4017" i="2"/>
  <c r="BG4017" i="2"/>
  <c r="BE4017" i="2"/>
  <c r="T4017" i="2"/>
  <c r="R4017" i="2"/>
  <c r="P4017" i="2"/>
  <c r="BI4011" i="2"/>
  <c r="BH4011" i="2"/>
  <c r="BG4011" i="2"/>
  <c r="BE4011" i="2"/>
  <c r="T4011" i="2"/>
  <c r="R4011" i="2"/>
  <c r="P4011" i="2"/>
  <c r="BI4003" i="2"/>
  <c r="BH4003" i="2"/>
  <c r="BG4003" i="2"/>
  <c r="BE4003" i="2"/>
  <c r="T4003" i="2"/>
  <c r="R4003" i="2"/>
  <c r="P4003" i="2"/>
  <c r="BI3988" i="2"/>
  <c r="BH3988" i="2"/>
  <c r="BG3988" i="2"/>
  <c r="BE3988" i="2"/>
  <c r="T3988" i="2"/>
  <c r="R3988" i="2"/>
  <c r="P3988" i="2"/>
  <c r="BI3965" i="2"/>
  <c r="BH3965" i="2"/>
  <c r="BG3965" i="2"/>
  <c r="BE3965" i="2"/>
  <c r="T3965" i="2"/>
  <c r="R3965" i="2"/>
  <c r="P3965" i="2"/>
  <c r="BI3959" i="2"/>
  <c r="BH3959" i="2"/>
  <c r="BG3959" i="2"/>
  <c r="BE3959" i="2"/>
  <c r="T3959" i="2"/>
  <c r="R3959" i="2"/>
  <c r="P3959" i="2"/>
  <c r="BI3957" i="2"/>
  <c r="BH3957" i="2"/>
  <c r="BG3957" i="2"/>
  <c r="BE3957" i="2"/>
  <c r="T3957" i="2"/>
  <c r="R3957" i="2"/>
  <c r="P3957" i="2"/>
  <c r="BI3950" i="2"/>
  <c r="BH3950" i="2"/>
  <c r="BG3950" i="2"/>
  <c r="BE3950" i="2"/>
  <c r="T3950" i="2"/>
  <c r="R3950" i="2"/>
  <c r="P3950" i="2"/>
  <c r="BI3945" i="2"/>
  <c r="BH3945" i="2"/>
  <c r="BG3945" i="2"/>
  <c r="BE3945" i="2"/>
  <c r="T3945" i="2"/>
  <c r="R3945" i="2"/>
  <c r="P3945" i="2"/>
  <c r="BI3940" i="2"/>
  <c r="BH3940" i="2"/>
  <c r="BG3940" i="2"/>
  <c r="BE3940" i="2"/>
  <c r="T3940" i="2"/>
  <c r="R3940" i="2"/>
  <c r="P3940" i="2"/>
  <c r="BI3932" i="2"/>
  <c r="BH3932" i="2"/>
  <c r="BG3932" i="2"/>
  <c r="BE3932" i="2"/>
  <c r="T3932" i="2"/>
  <c r="R3932" i="2"/>
  <c r="P3932" i="2"/>
  <c r="BI3924" i="2"/>
  <c r="BH3924" i="2"/>
  <c r="BG3924" i="2"/>
  <c r="BE3924" i="2"/>
  <c r="T3924" i="2"/>
  <c r="R3924" i="2"/>
  <c r="P3924" i="2"/>
  <c r="BI3920" i="2"/>
  <c r="BH3920" i="2"/>
  <c r="BG3920" i="2"/>
  <c r="BE3920" i="2"/>
  <c r="T3920" i="2"/>
  <c r="R3920" i="2"/>
  <c r="P3920" i="2"/>
  <c r="BI3913" i="2"/>
  <c r="BH3913" i="2"/>
  <c r="BG3913" i="2"/>
  <c r="BE3913" i="2"/>
  <c r="T3913" i="2"/>
  <c r="R3913" i="2"/>
  <c r="P3913" i="2"/>
  <c r="BI3906" i="2"/>
  <c r="BH3906" i="2"/>
  <c r="BG3906" i="2"/>
  <c r="BE3906" i="2"/>
  <c r="T3906" i="2"/>
  <c r="R3906" i="2"/>
  <c r="P3906" i="2"/>
  <c r="BI3899" i="2"/>
  <c r="BH3899" i="2"/>
  <c r="BG3899" i="2"/>
  <c r="BE3899" i="2"/>
  <c r="T3899" i="2"/>
  <c r="R3899" i="2"/>
  <c r="P3899" i="2"/>
  <c r="BI3892" i="2"/>
  <c r="BH3892" i="2"/>
  <c r="BG3892" i="2"/>
  <c r="BE3892" i="2"/>
  <c r="T3892" i="2"/>
  <c r="R3892" i="2"/>
  <c r="P3892" i="2"/>
  <c r="BI3885" i="2"/>
  <c r="BH3885" i="2"/>
  <c r="BG3885" i="2"/>
  <c r="BE3885" i="2"/>
  <c r="T3885" i="2"/>
  <c r="R3885" i="2"/>
  <c r="P3885" i="2"/>
  <c r="BI3878" i="2"/>
  <c r="BH3878" i="2"/>
  <c r="BG3878" i="2"/>
  <c r="BE3878" i="2"/>
  <c r="T3878" i="2"/>
  <c r="R3878" i="2"/>
  <c r="P3878" i="2"/>
  <c r="BI3871" i="2"/>
  <c r="BH3871" i="2"/>
  <c r="BG3871" i="2"/>
  <c r="BE3871" i="2"/>
  <c r="T3871" i="2"/>
  <c r="R3871" i="2"/>
  <c r="P3871" i="2"/>
  <c r="BI3864" i="2"/>
  <c r="BH3864" i="2"/>
  <c r="BG3864" i="2"/>
  <c r="BE3864" i="2"/>
  <c r="T3864" i="2"/>
  <c r="R3864" i="2"/>
  <c r="P3864" i="2"/>
  <c r="BI3857" i="2"/>
  <c r="BH3857" i="2"/>
  <c r="BG3857" i="2"/>
  <c r="BE3857" i="2"/>
  <c r="T3857" i="2"/>
  <c r="R3857" i="2"/>
  <c r="P3857" i="2"/>
  <c r="BI3850" i="2"/>
  <c r="BH3850" i="2"/>
  <c r="BG3850" i="2"/>
  <c r="BE3850" i="2"/>
  <c r="T3850" i="2"/>
  <c r="R3850" i="2"/>
  <c r="P3850" i="2"/>
  <c r="BI3843" i="2"/>
  <c r="BH3843" i="2"/>
  <c r="BG3843" i="2"/>
  <c r="BE3843" i="2"/>
  <c r="T3843" i="2"/>
  <c r="R3843" i="2"/>
  <c r="P3843" i="2"/>
  <c r="BI3836" i="2"/>
  <c r="BH3836" i="2"/>
  <c r="BG3836" i="2"/>
  <c r="BE3836" i="2"/>
  <c r="T3836" i="2"/>
  <c r="R3836" i="2"/>
  <c r="P3836" i="2"/>
  <c r="BI3829" i="2"/>
  <c r="BH3829" i="2"/>
  <c r="BG3829" i="2"/>
  <c r="BE3829" i="2"/>
  <c r="T3829" i="2"/>
  <c r="R3829" i="2"/>
  <c r="P3829" i="2"/>
  <c r="BI3822" i="2"/>
  <c r="BH3822" i="2"/>
  <c r="BG3822" i="2"/>
  <c r="BE3822" i="2"/>
  <c r="T3822" i="2"/>
  <c r="R3822" i="2"/>
  <c r="P3822" i="2"/>
  <c r="BI3815" i="2"/>
  <c r="BH3815" i="2"/>
  <c r="BG3815" i="2"/>
  <c r="BE3815" i="2"/>
  <c r="T3815" i="2"/>
  <c r="R3815" i="2"/>
  <c r="P3815" i="2"/>
  <c r="BI3808" i="2"/>
  <c r="BH3808" i="2"/>
  <c r="BG3808" i="2"/>
  <c r="BE3808" i="2"/>
  <c r="T3808" i="2"/>
  <c r="R3808" i="2"/>
  <c r="P3808" i="2"/>
  <c r="BI3801" i="2"/>
  <c r="BH3801" i="2"/>
  <c r="BG3801" i="2"/>
  <c r="BE3801" i="2"/>
  <c r="T3801" i="2"/>
  <c r="R3801" i="2"/>
  <c r="P3801" i="2"/>
  <c r="BI3794" i="2"/>
  <c r="BH3794" i="2"/>
  <c r="BG3794" i="2"/>
  <c r="BE3794" i="2"/>
  <c r="T3794" i="2"/>
  <c r="R3794" i="2"/>
  <c r="P3794" i="2"/>
  <c r="BI3787" i="2"/>
  <c r="BH3787" i="2"/>
  <c r="BG3787" i="2"/>
  <c r="BE3787" i="2"/>
  <c r="T3787" i="2"/>
  <c r="R3787" i="2"/>
  <c r="P3787" i="2"/>
  <c r="BI3780" i="2"/>
  <c r="BH3780" i="2"/>
  <c r="BG3780" i="2"/>
  <c r="BE3780" i="2"/>
  <c r="T3780" i="2"/>
  <c r="R3780" i="2"/>
  <c r="P3780" i="2"/>
  <c r="BI3773" i="2"/>
  <c r="BH3773" i="2"/>
  <c r="BG3773" i="2"/>
  <c r="BE3773" i="2"/>
  <c r="T3773" i="2"/>
  <c r="R3773" i="2"/>
  <c r="P3773" i="2"/>
  <c r="BI3766" i="2"/>
  <c r="BH3766" i="2"/>
  <c r="BG3766" i="2"/>
  <c r="BE3766" i="2"/>
  <c r="T3766" i="2"/>
  <c r="R3766" i="2"/>
  <c r="P3766" i="2"/>
  <c r="BI3759" i="2"/>
  <c r="BH3759" i="2"/>
  <c r="BG3759" i="2"/>
  <c r="BE3759" i="2"/>
  <c r="T3759" i="2"/>
  <c r="R3759" i="2"/>
  <c r="P3759" i="2"/>
  <c r="BI3752" i="2"/>
  <c r="BH3752" i="2"/>
  <c r="BG3752" i="2"/>
  <c r="BE3752" i="2"/>
  <c r="T3752" i="2"/>
  <c r="R3752" i="2"/>
  <c r="P3752" i="2"/>
  <c r="BI3745" i="2"/>
  <c r="BH3745" i="2"/>
  <c r="BG3745" i="2"/>
  <c r="BE3745" i="2"/>
  <c r="T3745" i="2"/>
  <c r="R3745" i="2"/>
  <c r="P3745" i="2"/>
  <c r="BI3738" i="2"/>
  <c r="BH3738" i="2"/>
  <c r="BG3738" i="2"/>
  <c r="BE3738" i="2"/>
  <c r="T3738" i="2"/>
  <c r="R3738" i="2"/>
  <c r="P3738" i="2"/>
  <c r="BI3731" i="2"/>
  <c r="BH3731" i="2"/>
  <c r="BG3731" i="2"/>
  <c r="BE3731" i="2"/>
  <c r="T3731" i="2"/>
  <c r="R3731" i="2"/>
  <c r="P3731" i="2"/>
  <c r="BI3724" i="2"/>
  <c r="BH3724" i="2"/>
  <c r="BG3724" i="2"/>
  <c r="BE3724" i="2"/>
  <c r="T3724" i="2"/>
  <c r="R3724" i="2"/>
  <c r="P3724" i="2"/>
  <c r="BI3717" i="2"/>
  <c r="BH3717" i="2"/>
  <c r="BG3717" i="2"/>
  <c r="BE3717" i="2"/>
  <c r="T3717" i="2"/>
  <c r="R3717" i="2"/>
  <c r="P3717" i="2"/>
  <c r="BI3710" i="2"/>
  <c r="BH3710" i="2"/>
  <c r="BG3710" i="2"/>
  <c r="BE3710" i="2"/>
  <c r="T3710" i="2"/>
  <c r="R3710" i="2"/>
  <c r="P3710" i="2"/>
  <c r="BI3703" i="2"/>
  <c r="BH3703" i="2"/>
  <c r="BG3703" i="2"/>
  <c r="BE3703" i="2"/>
  <c r="T3703" i="2"/>
  <c r="R3703" i="2"/>
  <c r="P3703" i="2"/>
  <c r="BI3696" i="2"/>
  <c r="BH3696" i="2"/>
  <c r="BG3696" i="2"/>
  <c r="BE3696" i="2"/>
  <c r="T3696" i="2"/>
  <c r="R3696" i="2"/>
  <c r="P3696" i="2"/>
  <c r="BI3689" i="2"/>
  <c r="BH3689" i="2"/>
  <c r="BG3689" i="2"/>
  <c r="BE3689" i="2"/>
  <c r="T3689" i="2"/>
  <c r="R3689" i="2"/>
  <c r="P3689" i="2"/>
  <c r="BI3682" i="2"/>
  <c r="BH3682" i="2"/>
  <c r="BG3682" i="2"/>
  <c r="BE3682" i="2"/>
  <c r="T3682" i="2"/>
  <c r="R3682" i="2"/>
  <c r="P3682" i="2"/>
  <c r="BI3675" i="2"/>
  <c r="BH3675" i="2"/>
  <c r="BG3675" i="2"/>
  <c r="BE3675" i="2"/>
  <c r="T3675" i="2"/>
  <c r="R3675" i="2"/>
  <c r="P3675" i="2"/>
  <c r="BI3668" i="2"/>
  <c r="BH3668" i="2"/>
  <c r="BG3668" i="2"/>
  <c r="BE3668" i="2"/>
  <c r="T3668" i="2"/>
  <c r="R3668" i="2"/>
  <c r="P3668" i="2"/>
  <c r="BI3661" i="2"/>
  <c r="BH3661" i="2"/>
  <c r="BG3661" i="2"/>
  <c r="BE3661" i="2"/>
  <c r="T3661" i="2"/>
  <c r="R3661" i="2"/>
  <c r="P3661" i="2"/>
  <c r="BI3654" i="2"/>
  <c r="BH3654" i="2"/>
  <c r="BG3654" i="2"/>
  <c r="BE3654" i="2"/>
  <c r="T3654" i="2"/>
  <c r="R3654" i="2"/>
  <c r="P3654" i="2"/>
  <c r="BI3647" i="2"/>
  <c r="BH3647" i="2"/>
  <c r="BG3647" i="2"/>
  <c r="BE3647" i="2"/>
  <c r="T3647" i="2"/>
  <c r="R3647" i="2"/>
  <c r="P3647" i="2"/>
  <c r="BI3640" i="2"/>
  <c r="BH3640" i="2"/>
  <c r="BG3640" i="2"/>
  <c r="BE3640" i="2"/>
  <c r="T3640" i="2"/>
  <c r="R3640" i="2"/>
  <c r="P3640" i="2"/>
  <c r="BI3633" i="2"/>
  <c r="BH3633" i="2"/>
  <c r="BG3633" i="2"/>
  <c r="BE3633" i="2"/>
  <c r="T3633" i="2"/>
  <c r="R3633" i="2"/>
  <c r="P3633" i="2"/>
  <c r="BI3626" i="2"/>
  <c r="BH3626" i="2"/>
  <c r="BG3626" i="2"/>
  <c r="BE3626" i="2"/>
  <c r="T3626" i="2"/>
  <c r="R3626" i="2"/>
  <c r="P3626" i="2"/>
  <c r="BI3619" i="2"/>
  <c r="BH3619" i="2"/>
  <c r="BG3619" i="2"/>
  <c r="BE3619" i="2"/>
  <c r="T3619" i="2"/>
  <c r="R3619" i="2"/>
  <c r="P3619" i="2"/>
  <c r="BI3612" i="2"/>
  <c r="BH3612" i="2"/>
  <c r="BG3612" i="2"/>
  <c r="BE3612" i="2"/>
  <c r="T3612" i="2"/>
  <c r="R3612" i="2"/>
  <c r="P3612" i="2"/>
  <c r="BI3605" i="2"/>
  <c r="BH3605" i="2"/>
  <c r="BG3605" i="2"/>
  <c r="BE3605" i="2"/>
  <c r="T3605" i="2"/>
  <c r="R3605" i="2"/>
  <c r="P3605" i="2"/>
  <c r="BI3598" i="2"/>
  <c r="BH3598" i="2"/>
  <c r="BG3598" i="2"/>
  <c r="BE3598" i="2"/>
  <c r="T3598" i="2"/>
  <c r="R3598" i="2"/>
  <c r="P3598" i="2"/>
  <c r="BI3591" i="2"/>
  <c r="BH3591" i="2"/>
  <c r="BG3591" i="2"/>
  <c r="BE3591" i="2"/>
  <c r="T3591" i="2"/>
  <c r="R3591" i="2"/>
  <c r="P3591" i="2"/>
  <c r="BI3584" i="2"/>
  <c r="BH3584" i="2"/>
  <c r="BG3584" i="2"/>
  <c r="BE3584" i="2"/>
  <c r="T3584" i="2"/>
  <c r="R3584" i="2"/>
  <c r="P3584" i="2"/>
  <c r="BI3577" i="2"/>
  <c r="BH3577" i="2"/>
  <c r="BG3577" i="2"/>
  <c r="BE3577" i="2"/>
  <c r="T3577" i="2"/>
  <c r="R3577" i="2"/>
  <c r="P3577" i="2"/>
  <c r="BI3570" i="2"/>
  <c r="BH3570" i="2"/>
  <c r="BG3570" i="2"/>
  <c r="BE3570" i="2"/>
  <c r="T3570" i="2"/>
  <c r="R3570" i="2"/>
  <c r="P3570" i="2"/>
  <c r="BI3567" i="2"/>
  <c r="BH3567" i="2"/>
  <c r="BG3567" i="2"/>
  <c r="BE3567" i="2"/>
  <c r="T3567" i="2"/>
  <c r="R3567" i="2"/>
  <c r="P3567" i="2"/>
  <c r="BI3560" i="2"/>
  <c r="BH3560" i="2"/>
  <c r="BG3560" i="2"/>
  <c r="BE3560" i="2"/>
  <c r="T3560" i="2"/>
  <c r="R3560" i="2"/>
  <c r="P3560" i="2"/>
  <c r="BI3553" i="2"/>
  <c r="BH3553" i="2"/>
  <c r="BG3553" i="2"/>
  <c r="BE3553" i="2"/>
  <c r="T3553" i="2"/>
  <c r="R3553" i="2"/>
  <c r="P3553" i="2"/>
  <c r="BI3539" i="2"/>
  <c r="BH3539" i="2"/>
  <c r="BG3539" i="2"/>
  <c r="BE3539" i="2"/>
  <c r="T3539" i="2"/>
  <c r="R3539" i="2"/>
  <c r="P3539" i="2"/>
  <c r="BI3528" i="2"/>
  <c r="BH3528" i="2"/>
  <c r="BG3528" i="2"/>
  <c r="BE3528" i="2"/>
  <c r="T3528" i="2"/>
  <c r="R3528" i="2"/>
  <c r="P3528" i="2"/>
  <c r="BI3520" i="2"/>
  <c r="BH3520" i="2"/>
  <c r="BG3520" i="2"/>
  <c r="BE3520" i="2"/>
  <c r="T3520" i="2"/>
  <c r="R3520" i="2"/>
  <c r="P3520" i="2"/>
  <c r="BI3513" i="2"/>
  <c r="BH3513" i="2"/>
  <c r="BG3513" i="2"/>
  <c r="BE3513" i="2"/>
  <c r="T3513" i="2"/>
  <c r="R3513" i="2"/>
  <c r="P3513" i="2"/>
  <c r="BI3507" i="2"/>
  <c r="BH3507" i="2"/>
  <c r="BG3507" i="2"/>
  <c r="BE3507" i="2"/>
  <c r="T3507" i="2"/>
  <c r="R3507" i="2"/>
  <c r="P3507" i="2"/>
  <c r="BI3496" i="2"/>
  <c r="BH3496" i="2"/>
  <c r="BG3496" i="2"/>
  <c r="BE3496" i="2"/>
  <c r="T3496" i="2"/>
  <c r="R3496" i="2"/>
  <c r="P3496" i="2"/>
  <c r="BI3490" i="2"/>
  <c r="BH3490" i="2"/>
  <c r="BG3490" i="2"/>
  <c r="BE3490" i="2"/>
  <c r="T3490" i="2"/>
  <c r="R3490" i="2"/>
  <c r="P3490" i="2"/>
  <c r="BI3484" i="2"/>
  <c r="BH3484" i="2"/>
  <c r="BG3484" i="2"/>
  <c r="BE3484" i="2"/>
  <c r="T3484" i="2"/>
  <c r="R3484" i="2"/>
  <c r="P3484" i="2"/>
  <c r="BI3478" i="2"/>
  <c r="BH3478" i="2"/>
  <c r="BG3478" i="2"/>
  <c r="BE3478" i="2"/>
  <c r="T3478" i="2"/>
  <c r="R3478" i="2"/>
  <c r="P3478" i="2"/>
  <c r="BI3475" i="2"/>
  <c r="BH3475" i="2"/>
  <c r="BG3475" i="2"/>
  <c r="BE3475" i="2"/>
  <c r="T3475" i="2"/>
  <c r="R3475" i="2"/>
  <c r="P3475" i="2"/>
  <c r="BI3469" i="2"/>
  <c r="BH3469" i="2"/>
  <c r="BG3469" i="2"/>
  <c r="BE3469" i="2"/>
  <c r="T3469" i="2"/>
  <c r="R3469" i="2"/>
  <c r="P3469" i="2"/>
  <c r="BI3465" i="2"/>
  <c r="BH3465" i="2"/>
  <c r="BG3465" i="2"/>
  <c r="BE3465" i="2"/>
  <c r="T3465" i="2"/>
  <c r="R3465" i="2"/>
  <c r="P3465" i="2"/>
  <c r="BI3461" i="2"/>
  <c r="BH3461" i="2"/>
  <c r="BG3461" i="2"/>
  <c r="BE3461" i="2"/>
  <c r="T3461" i="2"/>
  <c r="R3461" i="2"/>
  <c r="P3461" i="2"/>
  <c r="BI3438" i="2"/>
  <c r="BH3438" i="2"/>
  <c r="BG3438" i="2"/>
  <c r="BE3438" i="2"/>
  <c r="T3438" i="2"/>
  <c r="R3438" i="2"/>
  <c r="P3438" i="2"/>
  <c r="BI3434" i="2"/>
  <c r="BH3434" i="2"/>
  <c r="BG3434" i="2"/>
  <c r="BE3434" i="2"/>
  <c r="T3434" i="2"/>
  <c r="R3434" i="2"/>
  <c r="P3434" i="2"/>
  <c r="BI3396" i="2"/>
  <c r="BH3396" i="2"/>
  <c r="BG3396" i="2"/>
  <c r="BE3396" i="2"/>
  <c r="T3396" i="2"/>
  <c r="R3396" i="2"/>
  <c r="P3396" i="2"/>
  <c r="BI3390" i="2"/>
  <c r="BH3390" i="2"/>
  <c r="BG3390" i="2"/>
  <c r="BE3390" i="2"/>
  <c r="T3390" i="2"/>
  <c r="R3390" i="2"/>
  <c r="P3390" i="2"/>
  <c r="BI3382" i="2"/>
  <c r="BH3382" i="2"/>
  <c r="BG3382" i="2"/>
  <c r="BE3382" i="2"/>
  <c r="T3382" i="2"/>
  <c r="R3382" i="2"/>
  <c r="P3382" i="2"/>
  <c r="BI3375" i="2"/>
  <c r="BH3375" i="2"/>
  <c r="BG3375" i="2"/>
  <c r="BE3375" i="2"/>
  <c r="T3375" i="2"/>
  <c r="R3375" i="2"/>
  <c r="P3375" i="2"/>
  <c r="BI3367" i="2"/>
  <c r="BH3367" i="2"/>
  <c r="BG3367" i="2"/>
  <c r="BE3367" i="2"/>
  <c r="T3367" i="2"/>
  <c r="R3367" i="2"/>
  <c r="P3367" i="2"/>
  <c r="BI3365" i="2"/>
  <c r="BH3365" i="2"/>
  <c r="BG3365" i="2"/>
  <c r="BE3365" i="2"/>
  <c r="T3365" i="2"/>
  <c r="R3365" i="2"/>
  <c r="P3365" i="2"/>
  <c r="BI3361" i="2"/>
  <c r="BH3361" i="2"/>
  <c r="BG3361" i="2"/>
  <c r="BE3361" i="2"/>
  <c r="T3361" i="2"/>
  <c r="R3361" i="2"/>
  <c r="P3361" i="2"/>
  <c r="BI3356" i="2"/>
  <c r="BH3356" i="2"/>
  <c r="BG3356" i="2"/>
  <c r="BE3356" i="2"/>
  <c r="T3356" i="2"/>
  <c r="R3356" i="2"/>
  <c r="P3356" i="2"/>
  <c r="BI3355" i="2"/>
  <c r="BH3355" i="2"/>
  <c r="BG3355" i="2"/>
  <c r="BE3355" i="2"/>
  <c r="T3355" i="2"/>
  <c r="R3355" i="2"/>
  <c r="P3355" i="2"/>
  <c r="BI3350" i="2"/>
  <c r="BH3350" i="2"/>
  <c r="BG3350" i="2"/>
  <c r="BE3350" i="2"/>
  <c r="T3350" i="2"/>
  <c r="R3350" i="2"/>
  <c r="P3350" i="2"/>
  <c r="BI3346" i="2"/>
  <c r="BH3346" i="2"/>
  <c r="BG3346" i="2"/>
  <c r="BE3346" i="2"/>
  <c r="T3346" i="2"/>
  <c r="R3346" i="2"/>
  <c r="P3346" i="2"/>
  <c r="BI3341" i="2"/>
  <c r="BH3341" i="2"/>
  <c r="BG3341" i="2"/>
  <c r="BE3341" i="2"/>
  <c r="T3341" i="2"/>
  <c r="R3341" i="2"/>
  <c r="P3341" i="2"/>
  <c r="BI3335" i="2"/>
  <c r="BH3335" i="2"/>
  <c r="BG3335" i="2"/>
  <c r="BE3335" i="2"/>
  <c r="T3335" i="2"/>
  <c r="R3335" i="2"/>
  <c r="P3335" i="2"/>
  <c r="BI3321" i="2"/>
  <c r="BH3321" i="2"/>
  <c r="BG3321" i="2"/>
  <c r="BE3321" i="2"/>
  <c r="T3321" i="2"/>
  <c r="R3321" i="2"/>
  <c r="P3321" i="2"/>
  <c r="BI3316" i="2"/>
  <c r="BH3316" i="2"/>
  <c r="BG3316" i="2"/>
  <c r="BE3316" i="2"/>
  <c r="T3316" i="2"/>
  <c r="R3316" i="2"/>
  <c r="P3316" i="2"/>
  <c r="BI3310" i="2"/>
  <c r="BH3310" i="2"/>
  <c r="BG3310" i="2"/>
  <c r="BE3310" i="2"/>
  <c r="T3310" i="2"/>
  <c r="R3310" i="2"/>
  <c r="P3310" i="2"/>
  <c r="BI3298" i="2"/>
  <c r="BH3298" i="2"/>
  <c r="BG3298" i="2"/>
  <c r="BE3298" i="2"/>
  <c r="T3298" i="2"/>
  <c r="R3298" i="2"/>
  <c r="P3298" i="2"/>
  <c r="BI3287" i="2"/>
  <c r="BH3287" i="2"/>
  <c r="BG3287" i="2"/>
  <c r="BE3287" i="2"/>
  <c r="T3287" i="2"/>
  <c r="R3287" i="2"/>
  <c r="P3287" i="2"/>
  <c r="BI3270" i="2"/>
  <c r="BH3270" i="2"/>
  <c r="BG3270" i="2"/>
  <c r="BE3270" i="2"/>
  <c r="T3270" i="2"/>
  <c r="R3270" i="2"/>
  <c r="P3270" i="2"/>
  <c r="BI3252" i="2"/>
  <c r="BH3252" i="2"/>
  <c r="BG3252" i="2"/>
  <c r="BE3252" i="2"/>
  <c r="T3252" i="2"/>
  <c r="R3252" i="2"/>
  <c r="P3252" i="2"/>
  <c r="BI3222" i="2"/>
  <c r="BH3222" i="2"/>
  <c r="BG3222" i="2"/>
  <c r="BE3222" i="2"/>
  <c r="T3222" i="2"/>
  <c r="R3222" i="2"/>
  <c r="P3222" i="2"/>
  <c r="BI3199" i="2"/>
  <c r="BH3199" i="2"/>
  <c r="BG3199" i="2"/>
  <c r="BE3199" i="2"/>
  <c r="T3199" i="2"/>
  <c r="R3199" i="2"/>
  <c r="P3199" i="2"/>
  <c r="BI3138" i="2"/>
  <c r="BH3138" i="2"/>
  <c r="BG3138" i="2"/>
  <c r="BE3138" i="2"/>
  <c r="T3138" i="2"/>
  <c r="R3138" i="2"/>
  <c r="P3138" i="2"/>
  <c r="BI3124" i="2"/>
  <c r="BH3124" i="2"/>
  <c r="BG3124" i="2"/>
  <c r="BE3124" i="2"/>
  <c r="T3124" i="2"/>
  <c r="R3124" i="2"/>
  <c r="P3124" i="2"/>
  <c r="BI3119" i="2"/>
  <c r="BH3119" i="2"/>
  <c r="BG3119" i="2"/>
  <c r="BE3119" i="2"/>
  <c r="T3119" i="2"/>
  <c r="R3119" i="2"/>
  <c r="P3119" i="2"/>
  <c r="BI3104" i="2"/>
  <c r="BH3104" i="2"/>
  <c r="BG3104" i="2"/>
  <c r="BE3104" i="2"/>
  <c r="T3104" i="2"/>
  <c r="R3104" i="2"/>
  <c r="P3104" i="2"/>
  <c r="BI3095" i="2"/>
  <c r="BH3095" i="2"/>
  <c r="BG3095" i="2"/>
  <c r="BE3095" i="2"/>
  <c r="T3095" i="2"/>
  <c r="R3095" i="2"/>
  <c r="P3095" i="2"/>
  <c r="BI3087" i="2"/>
  <c r="BH3087" i="2"/>
  <c r="BG3087" i="2"/>
  <c r="BE3087" i="2"/>
  <c r="T3087" i="2"/>
  <c r="R3087" i="2"/>
  <c r="P3087" i="2"/>
  <c r="BI3049" i="2"/>
  <c r="BH3049" i="2"/>
  <c r="BG3049" i="2"/>
  <c r="BE3049" i="2"/>
  <c r="T3049" i="2"/>
  <c r="R3049" i="2"/>
  <c r="P3049" i="2"/>
  <c r="BI3034" i="2"/>
  <c r="BH3034" i="2"/>
  <c r="BG3034" i="2"/>
  <c r="BE3034" i="2"/>
  <c r="T3034" i="2"/>
  <c r="R3034" i="2"/>
  <c r="P3034" i="2"/>
  <c r="BI3015" i="2"/>
  <c r="BH3015" i="2"/>
  <c r="BG3015" i="2"/>
  <c r="BE3015" i="2"/>
  <c r="T3015" i="2"/>
  <c r="R3015" i="2"/>
  <c r="P3015" i="2"/>
  <c r="BI3010" i="2"/>
  <c r="BH3010" i="2"/>
  <c r="BG3010" i="2"/>
  <c r="BE3010" i="2"/>
  <c r="T3010" i="2"/>
  <c r="R3010" i="2"/>
  <c r="P3010" i="2"/>
  <c r="BI2997" i="2"/>
  <c r="BH2997" i="2"/>
  <c r="BG2997" i="2"/>
  <c r="BE2997" i="2"/>
  <c r="T2997" i="2"/>
  <c r="R2997" i="2"/>
  <c r="P2997" i="2"/>
  <c r="BI2988" i="2"/>
  <c r="BH2988" i="2"/>
  <c r="BG2988" i="2"/>
  <c r="BE2988" i="2"/>
  <c r="T2988" i="2"/>
  <c r="R2988" i="2"/>
  <c r="P2988" i="2"/>
  <c r="BI2959" i="2"/>
  <c r="BH2959" i="2"/>
  <c r="BG2959" i="2"/>
  <c r="BE2959" i="2"/>
  <c r="T2959" i="2"/>
  <c r="R2959" i="2"/>
  <c r="P2959" i="2"/>
  <c r="BI2949" i="2"/>
  <c r="BH2949" i="2"/>
  <c r="BG2949" i="2"/>
  <c r="BE2949" i="2"/>
  <c r="T2949" i="2"/>
  <c r="R2949" i="2"/>
  <c r="P2949" i="2"/>
  <c r="BI2942" i="2"/>
  <c r="BH2942" i="2"/>
  <c r="BG2942" i="2"/>
  <c r="BE2942" i="2"/>
  <c r="T2942" i="2"/>
  <c r="R2942" i="2"/>
  <c r="P2942" i="2"/>
  <c r="BI2939" i="2"/>
  <c r="BH2939" i="2"/>
  <c r="BG2939" i="2"/>
  <c r="BE2939" i="2"/>
  <c r="T2939" i="2"/>
  <c r="R2939" i="2"/>
  <c r="P2939" i="2"/>
  <c r="BI2932" i="2"/>
  <c r="BH2932" i="2"/>
  <c r="BG2932" i="2"/>
  <c r="BE2932" i="2"/>
  <c r="T2932" i="2"/>
  <c r="R2932" i="2"/>
  <c r="P2932" i="2"/>
  <c r="BI2926" i="2"/>
  <c r="BH2926" i="2"/>
  <c r="BG2926" i="2"/>
  <c r="BE2926" i="2"/>
  <c r="T2926" i="2"/>
  <c r="R2926" i="2"/>
  <c r="P2926" i="2"/>
  <c r="BI2923" i="2"/>
  <c r="BH2923" i="2"/>
  <c r="BG2923" i="2"/>
  <c r="BE2923" i="2"/>
  <c r="T2923" i="2"/>
  <c r="R2923" i="2"/>
  <c r="P2923" i="2"/>
  <c r="BI2919" i="2"/>
  <c r="BH2919" i="2"/>
  <c r="BG2919" i="2"/>
  <c r="BE2919" i="2"/>
  <c r="T2919" i="2"/>
  <c r="R2919" i="2"/>
  <c r="P2919" i="2"/>
  <c r="BI2914" i="2"/>
  <c r="BH2914" i="2"/>
  <c r="BG2914" i="2"/>
  <c r="BE2914" i="2"/>
  <c r="T2914" i="2"/>
  <c r="R2914" i="2"/>
  <c r="P2914" i="2"/>
  <c r="BI2911" i="2"/>
  <c r="BH2911" i="2"/>
  <c r="BG2911" i="2"/>
  <c r="BE2911" i="2"/>
  <c r="T2911" i="2"/>
  <c r="R2911" i="2"/>
  <c r="P2911" i="2"/>
  <c r="BI2910" i="2"/>
  <c r="BH2910" i="2"/>
  <c r="BG2910" i="2"/>
  <c r="BE2910" i="2"/>
  <c r="T2910" i="2"/>
  <c r="R2910" i="2"/>
  <c r="P2910" i="2"/>
  <c r="BI2907" i="2"/>
  <c r="BH2907" i="2"/>
  <c r="BG2907" i="2"/>
  <c r="BE2907" i="2"/>
  <c r="T2907" i="2"/>
  <c r="R2907" i="2"/>
  <c r="P2907" i="2"/>
  <c r="BI2902" i="2"/>
  <c r="BH2902" i="2"/>
  <c r="BG2902" i="2"/>
  <c r="BE2902" i="2"/>
  <c r="T2902" i="2"/>
  <c r="R2902" i="2"/>
  <c r="P2902" i="2"/>
  <c r="BI2898" i="2"/>
  <c r="BH2898" i="2"/>
  <c r="BG2898" i="2"/>
  <c r="BE2898" i="2"/>
  <c r="T2898" i="2"/>
  <c r="R2898" i="2"/>
  <c r="P2898" i="2"/>
  <c r="BI2895" i="2"/>
  <c r="BH2895" i="2"/>
  <c r="BG2895" i="2"/>
  <c r="BE2895" i="2"/>
  <c r="T2895" i="2"/>
  <c r="R2895" i="2"/>
  <c r="P2895" i="2"/>
  <c r="BI2891" i="2"/>
  <c r="BH2891" i="2"/>
  <c r="BG2891" i="2"/>
  <c r="BE2891" i="2"/>
  <c r="T2891" i="2"/>
  <c r="R2891" i="2"/>
  <c r="P2891" i="2"/>
  <c r="BI2886" i="2"/>
  <c r="BH2886" i="2"/>
  <c r="BG2886" i="2"/>
  <c r="BE2886" i="2"/>
  <c r="T2886" i="2"/>
  <c r="R2886" i="2"/>
  <c r="P2886" i="2"/>
  <c r="BI2881" i="2"/>
  <c r="BH2881" i="2"/>
  <c r="BG2881" i="2"/>
  <c r="BE2881" i="2"/>
  <c r="T2881" i="2"/>
  <c r="R2881" i="2"/>
  <c r="P2881" i="2"/>
  <c r="BI2875" i="2"/>
  <c r="BH2875" i="2"/>
  <c r="BG2875" i="2"/>
  <c r="BE2875" i="2"/>
  <c r="T2875" i="2"/>
  <c r="R2875" i="2"/>
  <c r="P2875" i="2"/>
  <c r="BI2874" i="2"/>
  <c r="BH2874" i="2"/>
  <c r="BG2874" i="2"/>
  <c r="BE2874" i="2"/>
  <c r="T2874" i="2"/>
  <c r="R2874" i="2"/>
  <c r="P2874" i="2"/>
  <c r="BI2868" i="2"/>
  <c r="BH2868" i="2"/>
  <c r="BG2868" i="2"/>
  <c r="BE2868" i="2"/>
  <c r="T2868" i="2"/>
  <c r="R2868" i="2"/>
  <c r="P2868" i="2"/>
  <c r="BI2863" i="2"/>
  <c r="BH2863" i="2"/>
  <c r="BG2863" i="2"/>
  <c r="BE2863" i="2"/>
  <c r="T2863" i="2"/>
  <c r="R2863" i="2"/>
  <c r="P2863" i="2"/>
  <c r="BI2857" i="2"/>
  <c r="BH2857" i="2"/>
  <c r="BG2857" i="2"/>
  <c r="BE2857" i="2"/>
  <c r="T2857" i="2"/>
  <c r="R2857" i="2"/>
  <c r="P2857" i="2"/>
  <c r="BI2846" i="2"/>
  <c r="BH2846" i="2"/>
  <c r="BG2846" i="2"/>
  <c r="BE2846" i="2"/>
  <c r="T2846" i="2"/>
  <c r="R2846" i="2"/>
  <c r="P2846" i="2"/>
  <c r="BI2835" i="2"/>
  <c r="BH2835" i="2"/>
  <c r="BG2835" i="2"/>
  <c r="BE2835" i="2"/>
  <c r="T2835" i="2"/>
  <c r="R2835" i="2"/>
  <c r="P2835" i="2"/>
  <c r="BI2832" i="2"/>
  <c r="BH2832" i="2"/>
  <c r="BG2832" i="2"/>
  <c r="BE2832" i="2"/>
  <c r="T2832" i="2"/>
  <c r="R2832" i="2"/>
  <c r="P2832" i="2"/>
  <c r="BI2828" i="2"/>
  <c r="BH2828" i="2"/>
  <c r="BG2828" i="2"/>
  <c r="BE2828" i="2"/>
  <c r="T2828" i="2"/>
  <c r="R2828" i="2"/>
  <c r="P2828" i="2"/>
  <c r="BI2825" i="2"/>
  <c r="BH2825" i="2"/>
  <c r="BG2825" i="2"/>
  <c r="BE2825" i="2"/>
  <c r="T2825" i="2"/>
  <c r="R2825" i="2"/>
  <c r="P2825" i="2"/>
  <c r="BI2824" i="2"/>
  <c r="BH2824" i="2"/>
  <c r="BG2824" i="2"/>
  <c r="BE2824" i="2"/>
  <c r="T2824" i="2"/>
  <c r="R2824" i="2"/>
  <c r="P2824" i="2"/>
  <c r="BI2819" i="2"/>
  <c r="BH2819" i="2"/>
  <c r="BG2819" i="2"/>
  <c r="BE2819" i="2"/>
  <c r="T2819" i="2"/>
  <c r="R2819" i="2"/>
  <c r="P2819" i="2"/>
  <c r="BI2816" i="2"/>
  <c r="BH2816" i="2"/>
  <c r="BG2816" i="2"/>
  <c r="BE2816" i="2"/>
  <c r="T2816" i="2"/>
  <c r="R2816" i="2"/>
  <c r="P2816" i="2"/>
  <c r="BI2811" i="2"/>
  <c r="BH2811" i="2"/>
  <c r="BG2811" i="2"/>
  <c r="BE2811" i="2"/>
  <c r="T2811" i="2"/>
  <c r="R2811" i="2"/>
  <c r="P2811" i="2"/>
  <c r="BI2806" i="2"/>
  <c r="BH2806" i="2"/>
  <c r="BG2806" i="2"/>
  <c r="BE2806" i="2"/>
  <c r="T2806" i="2"/>
  <c r="R2806" i="2"/>
  <c r="P2806" i="2"/>
  <c r="BI2800" i="2"/>
  <c r="BH2800" i="2"/>
  <c r="BG2800" i="2"/>
  <c r="BE2800" i="2"/>
  <c r="T2800" i="2"/>
  <c r="R2800" i="2"/>
  <c r="P2800" i="2"/>
  <c r="BI2798" i="2"/>
  <c r="BH2798" i="2"/>
  <c r="BG2798" i="2"/>
  <c r="BE2798" i="2"/>
  <c r="T2798" i="2"/>
  <c r="R2798" i="2"/>
  <c r="P2798" i="2"/>
  <c r="BI2794" i="2"/>
  <c r="BH2794" i="2"/>
  <c r="BG2794" i="2"/>
  <c r="BE2794" i="2"/>
  <c r="T2794" i="2"/>
  <c r="R2794" i="2"/>
  <c r="P2794" i="2"/>
  <c r="BI2792" i="2"/>
  <c r="BH2792" i="2"/>
  <c r="BG2792" i="2"/>
  <c r="BE2792" i="2"/>
  <c r="T2792" i="2"/>
  <c r="R2792" i="2"/>
  <c r="P2792" i="2"/>
  <c r="BI2787" i="2"/>
  <c r="BH2787" i="2"/>
  <c r="BG2787" i="2"/>
  <c r="BE2787" i="2"/>
  <c r="T2787" i="2"/>
  <c r="R2787" i="2"/>
  <c r="P2787" i="2"/>
  <c r="BI2778" i="2"/>
  <c r="BH2778" i="2"/>
  <c r="BG2778" i="2"/>
  <c r="BE2778" i="2"/>
  <c r="T2778" i="2"/>
  <c r="R2778" i="2"/>
  <c r="P2778" i="2"/>
  <c r="BI2770" i="2"/>
  <c r="BH2770" i="2"/>
  <c r="BG2770" i="2"/>
  <c r="BE2770" i="2"/>
  <c r="T2770" i="2"/>
  <c r="R2770" i="2"/>
  <c r="P2770" i="2"/>
  <c r="BI2766" i="2"/>
  <c r="BH2766" i="2"/>
  <c r="BG2766" i="2"/>
  <c r="BE2766" i="2"/>
  <c r="T2766" i="2"/>
  <c r="R2766" i="2"/>
  <c r="P2766" i="2"/>
  <c r="BI2750" i="2"/>
  <c r="BH2750" i="2"/>
  <c r="BG2750" i="2"/>
  <c r="BE2750" i="2"/>
  <c r="T2750" i="2"/>
  <c r="R2750" i="2"/>
  <c r="P2750" i="2"/>
  <c r="BI2718" i="2"/>
  <c r="BH2718" i="2"/>
  <c r="BG2718" i="2"/>
  <c r="BE2718" i="2"/>
  <c r="T2718" i="2"/>
  <c r="R2718" i="2"/>
  <c r="P2718" i="2"/>
  <c r="BI2710" i="2"/>
  <c r="BH2710" i="2"/>
  <c r="BG2710" i="2"/>
  <c r="BE2710" i="2"/>
  <c r="T2710" i="2"/>
  <c r="R2710" i="2"/>
  <c r="P2710" i="2"/>
  <c r="BI2684" i="2"/>
  <c r="BH2684" i="2"/>
  <c r="BG2684" i="2"/>
  <c r="BE2684" i="2"/>
  <c r="T2684" i="2"/>
  <c r="R2684" i="2"/>
  <c r="P2684" i="2"/>
  <c r="BI2680" i="2"/>
  <c r="BH2680" i="2"/>
  <c r="BG2680" i="2"/>
  <c r="BE2680" i="2"/>
  <c r="T2680" i="2"/>
  <c r="R2680" i="2"/>
  <c r="P2680" i="2"/>
  <c r="BI2675" i="2"/>
  <c r="BH2675" i="2"/>
  <c r="BG2675" i="2"/>
  <c r="BE2675" i="2"/>
  <c r="T2675" i="2"/>
  <c r="R2675" i="2"/>
  <c r="P2675" i="2"/>
  <c r="BI2658" i="2"/>
  <c r="BH2658" i="2"/>
  <c r="BG2658" i="2"/>
  <c r="BE2658" i="2"/>
  <c r="T2658" i="2"/>
  <c r="R2658" i="2"/>
  <c r="P2658" i="2"/>
  <c r="BI2651" i="2"/>
  <c r="BH2651" i="2"/>
  <c r="BG2651" i="2"/>
  <c r="BE2651" i="2"/>
  <c r="T2651" i="2"/>
  <c r="R2651" i="2"/>
  <c r="P2651" i="2"/>
  <c r="BI2647" i="2"/>
  <c r="BH2647" i="2"/>
  <c r="BG2647" i="2"/>
  <c r="BE2647" i="2"/>
  <c r="T2647" i="2"/>
  <c r="R2647" i="2"/>
  <c r="P2647" i="2"/>
  <c r="BI2643" i="2"/>
  <c r="BH2643" i="2"/>
  <c r="BG2643" i="2"/>
  <c r="BE2643" i="2"/>
  <c r="T2643" i="2"/>
  <c r="R2643" i="2"/>
  <c r="P2643" i="2"/>
  <c r="BI2637" i="2"/>
  <c r="BH2637" i="2"/>
  <c r="BG2637" i="2"/>
  <c r="BE2637" i="2"/>
  <c r="T2637" i="2"/>
  <c r="R2637" i="2"/>
  <c r="P2637" i="2"/>
  <c r="BI2632" i="2"/>
  <c r="BH2632" i="2"/>
  <c r="BG2632" i="2"/>
  <c r="BE2632" i="2"/>
  <c r="T2632" i="2"/>
  <c r="R2632" i="2"/>
  <c r="P2632" i="2"/>
  <c r="BI2628" i="2"/>
  <c r="BH2628" i="2"/>
  <c r="BG2628" i="2"/>
  <c r="BE2628" i="2"/>
  <c r="T2628" i="2"/>
  <c r="R2628" i="2"/>
  <c r="P2628" i="2"/>
  <c r="BI2624" i="2"/>
  <c r="BH2624" i="2"/>
  <c r="BG2624" i="2"/>
  <c r="BE2624" i="2"/>
  <c r="T2624" i="2"/>
  <c r="R2624" i="2"/>
  <c r="P2624" i="2"/>
  <c r="BI2619" i="2"/>
  <c r="BH2619" i="2"/>
  <c r="BG2619" i="2"/>
  <c r="BE2619" i="2"/>
  <c r="T2619" i="2"/>
  <c r="R2619" i="2"/>
  <c r="P2619" i="2"/>
  <c r="BI2609" i="2"/>
  <c r="BH2609" i="2"/>
  <c r="BG2609" i="2"/>
  <c r="BE2609" i="2"/>
  <c r="T2609" i="2"/>
  <c r="R2609" i="2"/>
  <c r="P2609" i="2"/>
  <c r="BI2604" i="2"/>
  <c r="BH2604" i="2"/>
  <c r="BG2604" i="2"/>
  <c r="BE2604" i="2"/>
  <c r="T2604" i="2"/>
  <c r="R2604" i="2"/>
  <c r="P2604" i="2"/>
  <c r="BI2601" i="2"/>
  <c r="BH2601" i="2"/>
  <c r="BG2601" i="2"/>
  <c r="BE2601" i="2"/>
  <c r="T2601" i="2"/>
  <c r="R2601" i="2"/>
  <c r="P2601" i="2"/>
  <c r="BI2600" i="2"/>
  <c r="BH2600" i="2"/>
  <c r="BG2600" i="2"/>
  <c r="BE2600" i="2"/>
  <c r="T2600" i="2"/>
  <c r="R2600" i="2"/>
  <c r="P2600" i="2"/>
  <c r="BI2595" i="2"/>
  <c r="BH2595" i="2"/>
  <c r="BG2595" i="2"/>
  <c r="BE2595" i="2"/>
  <c r="T2595" i="2"/>
  <c r="R2595" i="2"/>
  <c r="P2595" i="2"/>
  <c r="BI2589" i="2"/>
  <c r="BH2589" i="2"/>
  <c r="BG2589" i="2"/>
  <c r="BE2589" i="2"/>
  <c r="T2589" i="2"/>
  <c r="R2589" i="2"/>
  <c r="P2589" i="2"/>
  <c r="BI2580" i="2"/>
  <c r="BH2580" i="2"/>
  <c r="BG2580" i="2"/>
  <c r="BE2580" i="2"/>
  <c r="T2580" i="2"/>
  <c r="R2580" i="2"/>
  <c r="P2580" i="2"/>
  <c r="BI2571" i="2"/>
  <c r="BH2571" i="2"/>
  <c r="BG2571" i="2"/>
  <c r="BE2571" i="2"/>
  <c r="T2571" i="2"/>
  <c r="R2571" i="2"/>
  <c r="P2571" i="2"/>
  <c r="BI2562" i="2"/>
  <c r="BH2562" i="2"/>
  <c r="BG2562" i="2"/>
  <c r="BE2562" i="2"/>
  <c r="T2562" i="2"/>
  <c r="R2562" i="2"/>
  <c r="P2562" i="2"/>
  <c r="BI2553" i="2"/>
  <c r="BH2553" i="2"/>
  <c r="BG2553" i="2"/>
  <c r="BE2553" i="2"/>
  <c r="T2553" i="2"/>
  <c r="R2553" i="2"/>
  <c r="P2553" i="2"/>
  <c r="BI2544" i="2"/>
  <c r="BH2544" i="2"/>
  <c r="BG2544" i="2"/>
  <c r="BE2544" i="2"/>
  <c r="T2544" i="2"/>
  <c r="R2544" i="2"/>
  <c r="P2544" i="2"/>
  <c r="BI2535" i="2"/>
  <c r="BH2535" i="2"/>
  <c r="BG2535" i="2"/>
  <c r="BE2535" i="2"/>
  <c r="T2535" i="2"/>
  <c r="R2535" i="2"/>
  <c r="P2535" i="2"/>
  <c r="BI2533" i="2"/>
  <c r="BH2533" i="2"/>
  <c r="BG2533" i="2"/>
  <c r="BE2533" i="2"/>
  <c r="T2533" i="2"/>
  <c r="R2533" i="2"/>
  <c r="P2533" i="2"/>
  <c r="BI2522" i="2"/>
  <c r="BH2522" i="2"/>
  <c r="BG2522" i="2"/>
  <c r="BE2522" i="2"/>
  <c r="T2522" i="2"/>
  <c r="R2522" i="2"/>
  <c r="P2522" i="2"/>
  <c r="BI2518" i="2"/>
  <c r="BH2518" i="2"/>
  <c r="BG2518" i="2"/>
  <c r="BE2518" i="2"/>
  <c r="T2518" i="2"/>
  <c r="R2518" i="2"/>
  <c r="P2518" i="2"/>
  <c r="BI2515" i="2"/>
  <c r="BH2515" i="2"/>
  <c r="BG2515" i="2"/>
  <c r="BE2515" i="2"/>
  <c r="T2515" i="2"/>
  <c r="R2515" i="2"/>
  <c r="P2515" i="2"/>
  <c r="BI2511" i="2"/>
  <c r="BH2511" i="2"/>
  <c r="BG2511" i="2"/>
  <c r="BE2511" i="2"/>
  <c r="T2511" i="2"/>
  <c r="R2511" i="2"/>
  <c r="P2511" i="2"/>
  <c r="BI2507" i="2"/>
  <c r="BH2507" i="2"/>
  <c r="BG2507" i="2"/>
  <c r="BE2507" i="2"/>
  <c r="T2507" i="2"/>
  <c r="R2507" i="2"/>
  <c r="P2507" i="2"/>
  <c r="BI2505" i="2"/>
  <c r="BH2505" i="2"/>
  <c r="BG2505" i="2"/>
  <c r="BE2505" i="2"/>
  <c r="T2505" i="2"/>
  <c r="R2505" i="2"/>
  <c r="P2505" i="2"/>
  <c r="BI2501" i="2"/>
  <c r="BH2501" i="2"/>
  <c r="BG2501" i="2"/>
  <c r="BE2501" i="2"/>
  <c r="T2501" i="2"/>
  <c r="R2501" i="2"/>
  <c r="P2501" i="2"/>
  <c r="BI2496" i="2"/>
  <c r="BH2496" i="2"/>
  <c r="BG2496" i="2"/>
  <c r="BE2496" i="2"/>
  <c r="T2496" i="2"/>
  <c r="R2496" i="2"/>
  <c r="P2496" i="2"/>
  <c r="BI2491" i="2"/>
  <c r="BH2491" i="2"/>
  <c r="BG2491" i="2"/>
  <c r="BE2491" i="2"/>
  <c r="T2491" i="2"/>
  <c r="R2491" i="2"/>
  <c r="P2491" i="2"/>
  <c r="BI2486" i="2"/>
  <c r="BH2486" i="2"/>
  <c r="BG2486" i="2"/>
  <c r="BE2486" i="2"/>
  <c r="T2486" i="2"/>
  <c r="R2486" i="2"/>
  <c r="P2486" i="2"/>
  <c r="BI2481" i="2"/>
  <c r="BH2481" i="2"/>
  <c r="BG2481" i="2"/>
  <c r="BE2481" i="2"/>
  <c r="T2481" i="2"/>
  <c r="R2481" i="2"/>
  <c r="P2481" i="2"/>
  <c r="BI2473" i="2"/>
  <c r="BH2473" i="2"/>
  <c r="BG2473" i="2"/>
  <c r="BE2473" i="2"/>
  <c r="T2473" i="2"/>
  <c r="R2473" i="2"/>
  <c r="P2473" i="2"/>
  <c r="BI2465" i="2"/>
  <c r="BH2465" i="2"/>
  <c r="BG2465" i="2"/>
  <c r="BE2465" i="2"/>
  <c r="T2465" i="2"/>
  <c r="R2465" i="2"/>
  <c r="P2465" i="2"/>
  <c r="BI2457" i="2"/>
  <c r="BH2457" i="2"/>
  <c r="BG2457" i="2"/>
  <c r="BE2457" i="2"/>
  <c r="T2457" i="2"/>
  <c r="R2457" i="2"/>
  <c r="P2457" i="2"/>
  <c r="BI2448" i="2"/>
  <c r="BH2448" i="2"/>
  <c r="BG2448" i="2"/>
  <c r="BE2448" i="2"/>
  <c r="T2448" i="2"/>
  <c r="R2448" i="2"/>
  <c r="P2448" i="2"/>
  <c r="BI2444" i="2"/>
  <c r="BH2444" i="2"/>
  <c r="BG2444" i="2"/>
  <c r="BE2444" i="2"/>
  <c r="T2444" i="2"/>
  <c r="R2444" i="2"/>
  <c r="P2444" i="2"/>
  <c r="BI2439" i="2"/>
  <c r="BH2439" i="2"/>
  <c r="BG2439" i="2"/>
  <c r="BE2439" i="2"/>
  <c r="T2439" i="2"/>
  <c r="R2439" i="2"/>
  <c r="P2439" i="2"/>
  <c r="BI2435" i="2"/>
  <c r="BH2435" i="2"/>
  <c r="BG2435" i="2"/>
  <c r="BE2435" i="2"/>
  <c r="T2435" i="2"/>
  <c r="R2435" i="2"/>
  <c r="P2435" i="2"/>
  <c r="BI2427" i="2"/>
  <c r="BH2427" i="2"/>
  <c r="BG2427" i="2"/>
  <c r="BE2427" i="2"/>
  <c r="T2427" i="2"/>
  <c r="R2427" i="2"/>
  <c r="P2427" i="2"/>
  <c r="BI2425" i="2"/>
  <c r="BH2425" i="2"/>
  <c r="BG2425" i="2"/>
  <c r="BE2425" i="2"/>
  <c r="T2425" i="2"/>
  <c r="R2425" i="2"/>
  <c r="P2425" i="2"/>
  <c r="BI2420" i="2"/>
  <c r="BH2420" i="2"/>
  <c r="BG2420" i="2"/>
  <c r="BE2420" i="2"/>
  <c r="T2420" i="2"/>
  <c r="R2420" i="2"/>
  <c r="P2420" i="2"/>
  <c r="BI2416" i="2"/>
  <c r="BH2416" i="2"/>
  <c r="BG2416" i="2"/>
  <c r="BE2416" i="2"/>
  <c r="T2416" i="2"/>
  <c r="R2416" i="2"/>
  <c r="P2416" i="2"/>
  <c r="BI2413" i="2"/>
  <c r="BH2413" i="2"/>
  <c r="BG2413" i="2"/>
  <c r="BE2413" i="2"/>
  <c r="T2413" i="2"/>
  <c r="R2413" i="2"/>
  <c r="P2413" i="2"/>
  <c r="BI2408" i="2"/>
  <c r="BH2408" i="2"/>
  <c r="BG2408" i="2"/>
  <c r="BE2408" i="2"/>
  <c r="T2408" i="2"/>
  <c r="R2408" i="2"/>
  <c r="P2408" i="2"/>
  <c r="BI2404" i="2"/>
  <c r="BH2404" i="2"/>
  <c r="BG2404" i="2"/>
  <c r="BE2404" i="2"/>
  <c r="T2404" i="2"/>
  <c r="R2404" i="2"/>
  <c r="P2404" i="2"/>
  <c r="BI2397" i="2"/>
  <c r="BH2397" i="2"/>
  <c r="BG2397" i="2"/>
  <c r="BE2397" i="2"/>
  <c r="T2397" i="2"/>
  <c r="R2397" i="2"/>
  <c r="P2397" i="2"/>
  <c r="BI2392" i="2"/>
  <c r="BH2392" i="2"/>
  <c r="BG2392" i="2"/>
  <c r="BE2392" i="2"/>
  <c r="T2392" i="2"/>
  <c r="R2392" i="2"/>
  <c r="P2392" i="2"/>
  <c r="BI2387" i="2"/>
  <c r="BH2387" i="2"/>
  <c r="BG2387" i="2"/>
  <c r="BE2387" i="2"/>
  <c r="T2387" i="2"/>
  <c r="R2387" i="2"/>
  <c r="P2387" i="2"/>
  <c r="BI2385" i="2"/>
  <c r="BH2385" i="2"/>
  <c r="BG2385" i="2"/>
  <c r="BE2385" i="2"/>
  <c r="T2385" i="2"/>
  <c r="R2385" i="2"/>
  <c r="P2385" i="2"/>
  <c r="BI2371" i="2"/>
  <c r="BH2371" i="2"/>
  <c r="BG2371" i="2"/>
  <c r="BE2371" i="2"/>
  <c r="T2371" i="2"/>
  <c r="R2371" i="2"/>
  <c r="P2371" i="2"/>
  <c r="BI2368" i="2"/>
  <c r="BH2368" i="2"/>
  <c r="BG2368" i="2"/>
  <c r="BE2368" i="2"/>
  <c r="T2368" i="2"/>
  <c r="R2368" i="2"/>
  <c r="P2368" i="2"/>
  <c r="BI2361" i="2"/>
  <c r="BH2361" i="2"/>
  <c r="BG2361" i="2"/>
  <c r="BE2361" i="2"/>
  <c r="T2361" i="2"/>
  <c r="R2361" i="2"/>
  <c r="P2361" i="2"/>
  <c r="BI2354" i="2"/>
  <c r="BH2354" i="2"/>
  <c r="BG2354" i="2"/>
  <c r="BE2354" i="2"/>
  <c r="T2354" i="2"/>
  <c r="R2354" i="2"/>
  <c r="P2354" i="2"/>
  <c r="BI2353" i="2"/>
  <c r="BH2353" i="2"/>
  <c r="BG2353" i="2"/>
  <c r="BE2353" i="2"/>
  <c r="T2353" i="2"/>
  <c r="R2353" i="2"/>
  <c r="P2353" i="2"/>
  <c r="BI2352" i="2"/>
  <c r="BH2352" i="2"/>
  <c r="BG2352" i="2"/>
  <c r="BE2352" i="2"/>
  <c r="T2352" i="2"/>
  <c r="R2352" i="2"/>
  <c r="P2352" i="2"/>
  <c r="BI2350" i="2"/>
  <c r="BH2350" i="2"/>
  <c r="BG2350" i="2"/>
  <c r="BE2350" i="2"/>
  <c r="T2350" i="2"/>
  <c r="R2350" i="2"/>
  <c r="P2350" i="2"/>
  <c r="BI2348" i="2"/>
  <c r="BH2348" i="2"/>
  <c r="BG2348" i="2"/>
  <c r="BE2348" i="2"/>
  <c r="T2348" i="2"/>
  <c r="R2348" i="2"/>
  <c r="P2348" i="2"/>
  <c r="BI2328" i="2"/>
  <c r="BH2328" i="2"/>
  <c r="BG2328" i="2"/>
  <c r="BE2328" i="2"/>
  <c r="T2328" i="2"/>
  <c r="R2328" i="2"/>
  <c r="P2328" i="2"/>
  <c r="BI2312" i="2"/>
  <c r="BH2312" i="2"/>
  <c r="BG2312" i="2"/>
  <c r="BE2312" i="2"/>
  <c r="T2312" i="2"/>
  <c r="R2312" i="2"/>
  <c r="P2312" i="2"/>
  <c r="BI2296" i="2"/>
  <c r="BH2296" i="2"/>
  <c r="BG2296" i="2"/>
  <c r="BE2296" i="2"/>
  <c r="T2296" i="2"/>
  <c r="R2296" i="2"/>
  <c r="P2296" i="2"/>
  <c r="BI2294" i="2"/>
  <c r="BH2294" i="2"/>
  <c r="BG2294" i="2"/>
  <c r="BE2294" i="2"/>
  <c r="T2294" i="2"/>
  <c r="R2294" i="2"/>
  <c r="P2294" i="2"/>
  <c r="BI2271" i="2"/>
  <c r="BH2271" i="2"/>
  <c r="BG2271" i="2"/>
  <c r="BE2271" i="2"/>
  <c r="T2271" i="2"/>
  <c r="R2271" i="2"/>
  <c r="P2271" i="2"/>
  <c r="BI2267" i="2"/>
  <c r="BH2267" i="2"/>
  <c r="BG2267" i="2"/>
  <c r="BE2267" i="2"/>
  <c r="T2267" i="2"/>
  <c r="R2267" i="2"/>
  <c r="P2267" i="2"/>
  <c r="BI2263" i="2"/>
  <c r="BH2263" i="2"/>
  <c r="BG2263" i="2"/>
  <c r="BE2263" i="2"/>
  <c r="T2263" i="2"/>
  <c r="R2263" i="2"/>
  <c r="P2263" i="2"/>
  <c r="BI2253" i="2"/>
  <c r="BH2253" i="2"/>
  <c r="BG2253" i="2"/>
  <c r="BE2253" i="2"/>
  <c r="T2253" i="2"/>
  <c r="R2253" i="2"/>
  <c r="P2253" i="2"/>
  <c r="BI2241" i="2"/>
  <c r="BH2241" i="2"/>
  <c r="BG2241" i="2"/>
  <c r="BE2241" i="2"/>
  <c r="T2241" i="2"/>
  <c r="R2241" i="2"/>
  <c r="P2241" i="2"/>
  <c r="BI2237" i="2"/>
  <c r="BH2237" i="2"/>
  <c r="BG2237" i="2"/>
  <c r="BE2237" i="2"/>
  <c r="T2237" i="2"/>
  <c r="R2237" i="2"/>
  <c r="P2237" i="2"/>
  <c r="BI2228" i="2"/>
  <c r="BH2228" i="2"/>
  <c r="BG2228" i="2"/>
  <c r="BE2228" i="2"/>
  <c r="T2228" i="2"/>
  <c r="R2228" i="2"/>
  <c r="P2228" i="2"/>
  <c r="BI2224" i="2"/>
  <c r="BH2224" i="2"/>
  <c r="BG2224" i="2"/>
  <c r="BE2224" i="2"/>
  <c r="T2224" i="2"/>
  <c r="R2224" i="2"/>
  <c r="P2224" i="2"/>
  <c r="BI2215" i="2"/>
  <c r="BH2215" i="2"/>
  <c r="BG2215" i="2"/>
  <c r="BE2215" i="2"/>
  <c r="T2215" i="2"/>
  <c r="R2215" i="2"/>
  <c r="P2215" i="2"/>
  <c r="BI2210" i="2"/>
  <c r="BH2210" i="2"/>
  <c r="BG2210" i="2"/>
  <c r="BE2210" i="2"/>
  <c r="T2210" i="2"/>
  <c r="R2210" i="2"/>
  <c r="P2210" i="2"/>
  <c r="BI2202" i="2"/>
  <c r="BH2202" i="2"/>
  <c r="BG2202" i="2"/>
  <c r="BE2202" i="2"/>
  <c r="T2202" i="2"/>
  <c r="R2202" i="2"/>
  <c r="P2202" i="2"/>
  <c r="BI2194" i="2"/>
  <c r="BH2194" i="2"/>
  <c r="BG2194" i="2"/>
  <c r="BE2194" i="2"/>
  <c r="T2194" i="2"/>
  <c r="R2194" i="2"/>
  <c r="P2194" i="2"/>
  <c r="BI2190" i="2"/>
  <c r="BH2190" i="2"/>
  <c r="BG2190" i="2"/>
  <c r="BE2190" i="2"/>
  <c r="T2190" i="2"/>
  <c r="R2190" i="2"/>
  <c r="P2190" i="2"/>
  <c r="BI2180" i="2"/>
  <c r="BH2180" i="2"/>
  <c r="BG2180" i="2"/>
  <c r="BE2180" i="2"/>
  <c r="T2180" i="2"/>
  <c r="R2180" i="2"/>
  <c r="P2180" i="2"/>
  <c r="BI2176" i="2"/>
  <c r="BH2176" i="2"/>
  <c r="BG2176" i="2"/>
  <c r="BE2176" i="2"/>
  <c r="T2176" i="2"/>
  <c r="R2176" i="2"/>
  <c r="P2176" i="2"/>
  <c r="BI2166" i="2"/>
  <c r="BH2166" i="2"/>
  <c r="BG2166" i="2"/>
  <c r="BE2166" i="2"/>
  <c r="T2166" i="2"/>
  <c r="R2166" i="2"/>
  <c r="P2166" i="2"/>
  <c r="BI2162" i="2"/>
  <c r="BH2162" i="2"/>
  <c r="BG2162" i="2"/>
  <c r="BE2162" i="2"/>
  <c r="T2162" i="2"/>
  <c r="T2161" i="2"/>
  <c r="R2162" i="2"/>
  <c r="R2161" i="2" s="1"/>
  <c r="P2162" i="2"/>
  <c r="P2161" i="2"/>
  <c r="BI2159" i="2"/>
  <c r="BH2159" i="2"/>
  <c r="BG2159" i="2"/>
  <c r="BE2159" i="2"/>
  <c r="T2159" i="2"/>
  <c r="R2159" i="2"/>
  <c r="P2159" i="2"/>
  <c r="BI2157" i="2"/>
  <c r="BH2157" i="2"/>
  <c r="BG2157" i="2"/>
  <c r="BE2157" i="2"/>
  <c r="T2157" i="2"/>
  <c r="R2157" i="2"/>
  <c r="P2157" i="2"/>
  <c r="BI2155" i="2"/>
  <c r="BH2155" i="2"/>
  <c r="BG2155" i="2"/>
  <c r="BE2155" i="2"/>
  <c r="T2155" i="2"/>
  <c r="R2155" i="2"/>
  <c r="P2155" i="2"/>
  <c r="BI2151" i="2"/>
  <c r="BH2151" i="2"/>
  <c r="BG2151" i="2"/>
  <c r="BE2151" i="2"/>
  <c r="T2151" i="2"/>
  <c r="R2151" i="2"/>
  <c r="P2151" i="2"/>
  <c r="BI2149" i="2"/>
  <c r="BH2149" i="2"/>
  <c r="BG2149" i="2"/>
  <c r="BE2149" i="2"/>
  <c r="T2149" i="2"/>
  <c r="R2149" i="2"/>
  <c r="P2149" i="2"/>
  <c r="BI2147" i="2"/>
  <c r="BH2147" i="2"/>
  <c r="BG2147" i="2"/>
  <c r="BE2147" i="2"/>
  <c r="T2147" i="2"/>
  <c r="R2147" i="2"/>
  <c r="P2147" i="2"/>
  <c r="BI2145" i="2"/>
  <c r="BH2145" i="2"/>
  <c r="BG2145" i="2"/>
  <c r="BE2145" i="2"/>
  <c r="T2145" i="2"/>
  <c r="R2145" i="2"/>
  <c r="P2145" i="2"/>
  <c r="BI2143" i="2"/>
  <c r="BH2143" i="2"/>
  <c r="BG2143" i="2"/>
  <c r="BE2143" i="2"/>
  <c r="T2143" i="2"/>
  <c r="R2143" i="2"/>
  <c r="P2143" i="2"/>
  <c r="BI2141" i="2"/>
  <c r="BH2141" i="2"/>
  <c r="BG2141" i="2"/>
  <c r="BE2141" i="2"/>
  <c r="T2141" i="2"/>
  <c r="R2141" i="2"/>
  <c r="P2141" i="2"/>
  <c r="BI2139" i="2"/>
  <c r="BH2139" i="2"/>
  <c r="BG2139" i="2"/>
  <c r="BE2139" i="2"/>
  <c r="T2139" i="2"/>
  <c r="R2139" i="2"/>
  <c r="P2139" i="2"/>
  <c r="BI2136" i="2"/>
  <c r="BH2136" i="2"/>
  <c r="BG2136" i="2"/>
  <c r="BE2136" i="2"/>
  <c r="T2136" i="2"/>
  <c r="R2136" i="2"/>
  <c r="P2136" i="2"/>
  <c r="BI2134" i="2"/>
  <c r="BH2134" i="2"/>
  <c r="BG2134" i="2"/>
  <c r="BE2134" i="2"/>
  <c r="T2134" i="2"/>
  <c r="R2134" i="2"/>
  <c r="P2134" i="2"/>
  <c r="BI2130" i="2"/>
  <c r="BH2130" i="2"/>
  <c r="BG2130" i="2"/>
  <c r="BE2130" i="2"/>
  <c r="T2130" i="2"/>
  <c r="R2130" i="2"/>
  <c r="P2130" i="2"/>
  <c r="BI2125" i="2"/>
  <c r="BH2125" i="2"/>
  <c r="BG2125" i="2"/>
  <c r="BE2125" i="2"/>
  <c r="T2125" i="2"/>
  <c r="R2125" i="2"/>
  <c r="P2125" i="2"/>
  <c r="BI2110" i="2"/>
  <c r="BH2110" i="2"/>
  <c r="BG2110" i="2"/>
  <c r="BE2110" i="2"/>
  <c r="T2110" i="2"/>
  <c r="R2110" i="2"/>
  <c r="P2110" i="2"/>
  <c r="BI2106" i="2"/>
  <c r="BH2106" i="2"/>
  <c r="BG2106" i="2"/>
  <c r="BE2106" i="2"/>
  <c r="T2106" i="2"/>
  <c r="R2106" i="2"/>
  <c r="P2106" i="2"/>
  <c r="BI2088" i="2"/>
  <c r="BH2088" i="2"/>
  <c r="BG2088" i="2"/>
  <c r="BE2088" i="2"/>
  <c r="T2088" i="2"/>
  <c r="R2088" i="2"/>
  <c r="P2088" i="2"/>
  <c r="BI2083" i="2"/>
  <c r="BH2083" i="2"/>
  <c r="BG2083" i="2"/>
  <c r="BE2083" i="2"/>
  <c r="T2083" i="2"/>
  <c r="R2083" i="2"/>
  <c r="P2083" i="2"/>
  <c r="BI2078" i="2"/>
  <c r="BH2078" i="2"/>
  <c r="BG2078" i="2"/>
  <c r="BE2078" i="2"/>
  <c r="T2078" i="2"/>
  <c r="R2078" i="2"/>
  <c r="P2078" i="2"/>
  <c r="BI2073" i="2"/>
  <c r="BH2073" i="2"/>
  <c r="BG2073" i="2"/>
  <c r="BE2073" i="2"/>
  <c r="T2073" i="2"/>
  <c r="R2073" i="2"/>
  <c r="P2073" i="2"/>
  <c r="BI2068" i="2"/>
  <c r="BH2068" i="2"/>
  <c r="BG2068" i="2"/>
  <c r="BE2068" i="2"/>
  <c r="T2068" i="2"/>
  <c r="R2068" i="2"/>
  <c r="P2068" i="2"/>
  <c r="BI2059" i="2"/>
  <c r="BH2059" i="2"/>
  <c r="BG2059" i="2"/>
  <c r="BE2059" i="2"/>
  <c r="T2059" i="2"/>
  <c r="R2059" i="2"/>
  <c r="P2059" i="2"/>
  <c r="BI2050" i="2"/>
  <c r="BH2050" i="2"/>
  <c r="BG2050" i="2"/>
  <c r="BE2050" i="2"/>
  <c r="T2050" i="2"/>
  <c r="R2050" i="2"/>
  <c r="P2050" i="2"/>
  <c r="BI2039" i="2"/>
  <c r="BH2039" i="2"/>
  <c r="BG2039" i="2"/>
  <c r="BE2039" i="2"/>
  <c r="T2039" i="2"/>
  <c r="R2039" i="2"/>
  <c r="P2039" i="2"/>
  <c r="BI2034" i="2"/>
  <c r="BH2034" i="2"/>
  <c r="BG2034" i="2"/>
  <c r="BE2034" i="2"/>
  <c r="T2034" i="2"/>
  <c r="R2034" i="2"/>
  <c r="P2034" i="2"/>
  <c r="BI2001" i="2"/>
  <c r="BH2001" i="2"/>
  <c r="BG2001" i="2"/>
  <c r="BE2001" i="2"/>
  <c r="T2001" i="2"/>
  <c r="R2001" i="2"/>
  <c r="P2001" i="2"/>
  <c r="BI1994" i="2"/>
  <c r="BH1994" i="2"/>
  <c r="BG1994" i="2"/>
  <c r="BE1994" i="2"/>
  <c r="T1994" i="2"/>
  <c r="R1994" i="2"/>
  <c r="P1994" i="2"/>
  <c r="BI1983" i="2"/>
  <c r="BH1983" i="2"/>
  <c r="BG1983" i="2"/>
  <c r="BE1983" i="2"/>
  <c r="T1983" i="2"/>
  <c r="R1983" i="2"/>
  <c r="P1983" i="2"/>
  <c r="BI1972" i="2"/>
  <c r="BH1972" i="2"/>
  <c r="BG1972" i="2"/>
  <c r="BE1972" i="2"/>
  <c r="T1972" i="2"/>
  <c r="R1972" i="2"/>
  <c r="P1972" i="2"/>
  <c r="BI1964" i="2"/>
  <c r="BH1964" i="2"/>
  <c r="BG1964" i="2"/>
  <c r="BE1964" i="2"/>
  <c r="T1964" i="2"/>
  <c r="R1964" i="2"/>
  <c r="P1964" i="2"/>
  <c r="BI1956" i="2"/>
  <c r="BH1956" i="2"/>
  <c r="BG1956" i="2"/>
  <c r="BE1956" i="2"/>
  <c r="T1956" i="2"/>
  <c r="R1956" i="2"/>
  <c r="P1956" i="2"/>
  <c r="BI1938" i="2"/>
  <c r="BH1938" i="2"/>
  <c r="BG1938" i="2"/>
  <c r="BE1938" i="2"/>
  <c r="T1938" i="2"/>
  <c r="R1938" i="2"/>
  <c r="P1938" i="2"/>
  <c r="BI1915" i="2"/>
  <c r="BH1915" i="2"/>
  <c r="BG1915" i="2"/>
  <c r="BE1915" i="2"/>
  <c r="T1915" i="2"/>
  <c r="R1915" i="2"/>
  <c r="P1915" i="2"/>
  <c r="BI1904" i="2"/>
  <c r="BH1904" i="2"/>
  <c r="BG1904" i="2"/>
  <c r="BE1904" i="2"/>
  <c r="T1904" i="2"/>
  <c r="R1904" i="2"/>
  <c r="P1904" i="2"/>
  <c r="BI1898" i="2"/>
  <c r="BH1898" i="2"/>
  <c r="BG1898" i="2"/>
  <c r="BE1898" i="2"/>
  <c r="T1898" i="2"/>
  <c r="R1898" i="2"/>
  <c r="P1898" i="2"/>
  <c r="BI1880" i="2"/>
  <c r="BH1880" i="2"/>
  <c r="BG1880" i="2"/>
  <c r="BE1880" i="2"/>
  <c r="T1880" i="2"/>
  <c r="R1880" i="2"/>
  <c r="P1880" i="2"/>
  <c r="BI1862" i="2"/>
  <c r="BH1862" i="2"/>
  <c r="BG1862" i="2"/>
  <c r="BE1862" i="2"/>
  <c r="T1862" i="2"/>
  <c r="R1862" i="2"/>
  <c r="P1862" i="2"/>
  <c r="BI1849" i="2"/>
  <c r="BH1849" i="2"/>
  <c r="BG1849" i="2"/>
  <c r="BE1849" i="2"/>
  <c r="T1849" i="2"/>
  <c r="R1849" i="2"/>
  <c r="P1849" i="2"/>
  <c r="BI1831" i="2"/>
  <c r="BH1831" i="2"/>
  <c r="BG1831" i="2"/>
  <c r="BE1831" i="2"/>
  <c r="T1831" i="2"/>
  <c r="R1831" i="2"/>
  <c r="P1831" i="2"/>
  <c r="BI1818" i="2"/>
  <c r="BH1818" i="2"/>
  <c r="BG1818" i="2"/>
  <c r="BE1818" i="2"/>
  <c r="T1818" i="2"/>
  <c r="R1818" i="2"/>
  <c r="P1818" i="2"/>
  <c r="BI1809" i="2"/>
  <c r="BH1809" i="2"/>
  <c r="BG1809" i="2"/>
  <c r="BE1809" i="2"/>
  <c r="T1809" i="2"/>
  <c r="R1809" i="2"/>
  <c r="P1809" i="2"/>
  <c r="BI1804" i="2"/>
  <c r="BH1804" i="2"/>
  <c r="BG1804" i="2"/>
  <c r="BE1804" i="2"/>
  <c r="T1804" i="2"/>
  <c r="R1804" i="2"/>
  <c r="P1804" i="2"/>
  <c r="BI1797" i="2"/>
  <c r="BH1797" i="2"/>
  <c r="BG1797" i="2"/>
  <c r="BE1797" i="2"/>
  <c r="T1797" i="2"/>
  <c r="R1797" i="2"/>
  <c r="P1797" i="2"/>
  <c r="BI1767" i="2"/>
  <c r="BH1767" i="2"/>
  <c r="BG1767" i="2"/>
  <c r="BE1767" i="2"/>
  <c r="T1767" i="2"/>
  <c r="R1767" i="2"/>
  <c r="P1767" i="2"/>
  <c r="BI1760" i="2"/>
  <c r="BH1760" i="2"/>
  <c r="BG1760" i="2"/>
  <c r="BE1760" i="2"/>
  <c r="T1760" i="2"/>
  <c r="R1760" i="2"/>
  <c r="P1760" i="2"/>
  <c r="BI1739" i="2"/>
  <c r="BH1739" i="2"/>
  <c r="BG1739" i="2"/>
  <c r="BE1739" i="2"/>
  <c r="T1739" i="2"/>
  <c r="R1739" i="2"/>
  <c r="P1739" i="2"/>
  <c r="BI1718" i="2"/>
  <c r="BH1718" i="2"/>
  <c r="BG1718" i="2"/>
  <c r="BE1718" i="2"/>
  <c r="T1718" i="2"/>
  <c r="R1718" i="2"/>
  <c r="P1718" i="2"/>
  <c r="BI1714" i="2"/>
  <c r="BH1714" i="2"/>
  <c r="BG1714" i="2"/>
  <c r="BE1714" i="2"/>
  <c r="T1714" i="2"/>
  <c r="R1714" i="2"/>
  <c r="P1714" i="2"/>
  <c r="BI1710" i="2"/>
  <c r="BH1710" i="2"/>
  <c r="BG1710" i="2"/>
  <c r="BE1710" i="2"/>
  <c r="T1710" i="2"/>
  <c r="R1710" i="2"/>
  <c r="P1710" i="2"/>
  <c r="BI1706" i="2"/>
  <c r="BH1706" i="2"/>
  <c r="BG1706" i="2"/>
  <c r="BE1706" i="2"/>
  <c r="T1706" i="2"/>
  <c r="R1706" i="2"/>
  <c r="P1706" i="2"/>
  <c r="BI1702" i="2"/>
  <c r="BH1702" i="2"/>
  <c r="BG1702" i="2"/>
  <c r="BE1702" i="2"/>
  <c r="T1702" i="2"/>
  <c r="R1702" i="2"/>
  <c r="P1702" i="2"/>
  <c r="BI1698" i="2"/>
  <c r="BH1698" i="2"/>
  <c r="BG1698" i="2"/>
  <c r="BE1698" i="2"/>
  <c r="T1698" i="2"/>
  <c r="R1698" i="2"/>
  <c r="P1698" i="2"/>
  <c r="BI1690" i="2"/>
  <c r="BH1690" i="2"/>
  <c r="BG1690" i="2"/>
  <c r="BE1690" i="2"/>
  <c r="T1690" i="2"/>
  <c r="R1690" i="2"/>
  <c r="P1690" i="2"/>
  <c r="BI1682" i="2"/>
  <c r="BH1682" i="2"/>
  <c r="BG1682" i="2"/>
  <c r="BE1682" i="2"/>
  <c r="T1682" i="2"/>
  <c r="R1682" i="2"/>
  <c r="P1682" i="2"/>
  <c r="BI1673" i="2"/>
  <c r="BH1673" i="2"/>
  <c r="BG1673" i="2"/>
  <c r="BE1673" i="2"/>
  <c r="T1673" i="2"/>
  <c r="R1673" i="2"/>
  <c r="P1673" i="2"/>
  <c r="BI1664" i="2"/>
  <c r="BH1664" i="2"/>
  <c r="BG1664" i="2"/>
  <c r="BE1664" i="2"/>
  <c r="T1664" i="2"/>
  <c r="R1664" i="2"/>
  <c r="P1664" i="2"/>
  <c r="BI1655" i="2"/>
  <c r="BH1655" i="2"/>
  <c r="BG1655" i="2"/>
  <c r="BE1655" i="2"/>
  <c r="T1655" i="2"/>
  <c r="R1655" i="2"/>
  <c r="P1655" i="2"/>
  <c r="BI1646" i="2"/>
  <c r="BH1646" i="2"/>
  <c r="BG1646" i="2"/>
  <c r="BE1646" i="2"/>
  <c r="T1646" i="2"/>
  <c r="R1646" i="2"/>
  <c r="P1646" i="2"/>
  <c r="BI1635" i="2"/>
  <c r="BH1635" i="2"/>
  <c r="BG1635" i="2"/>
  <c r="BE1635" i="2"/>
  <c r="T1635" i="2"/>
  <c r="R1635" i="2"/>
  <c r="P1635" i="2"/>
  <c r="BI1624" i="2"/>
  <c r="BH1624" i="2"/>
  <c r="BG1624" i="2"/>
  <c r="BE1624" i="2"/>
  <c r="T1624" i="2"/>
  <c r="R1624" i="2"/>
  <c r="P1624" i="2"/>
  <c r="BI1620" i="2"/>
  <c r="BH1620" i="2"/>
  <c r="BG1620" i="2"/>
  <c r="BE1620" i="2"/>
  <c r="T1620" i="2"/>
  <c r="R1620" i="2"/>
  <c r="P1620" i="2"/>
  <c r="BI1615" i="2"/>
  <c r="BH1615" i="2"/>
  <c r="BG1615" i="2"/>
  <c r="BE1615" i="2"/>
  <c r="T1615" i="2"/>
  <c r="R1615" i="2"/>
  <c r="P1615" i="2"/>
  <c r="BI1611" i="2"/>
  <c r="BH1611" i="2"/>
  <c r="BG1611" i="2"/>
  <c r="BE1611" i="2"/>
  <c r="T1611" i="2"/>
  <c r="R1611" i="2"/>
  <c r="P1611" i="2"/>
  <c r="BI1607" i="2"/>
  <c r="BH1607" i="2"/>
  <c r="BG1607" i="2"/>
  <c r="BE1607" i="2"/>
  <c r="T1607" i="2"/>
  <c r="R1607" i="2"/>
  <c r="P1607" i="2"/>
  <c r="BI1603" i="2"/>
  <c r="BH1603" i="2"/>
  <c r="BG1603" i="2"/>
  <c r="BE1603" i="2"/>
  <c r="T1603" i="2"/>
  <c r="R1603" i="2"/>
  <c r="P1603" i="2"/>
  <c r="BI1599" i="2"/>
  <c r="BH1599" i="2"/>
  <c r="BG1599" i="2"/>
  <c r="BE1599" i="2"/>
  <c r="T1599" i="2"/>
  <c r="R1599" i="2"/>
  <c r="P1599" i="2"/>
  <c r="BI1595" i="2"/>
  <c r="BH1595" i="2"/>
  <c r="BG1595" i="2"/>
  <c r="BE1595" i="2"/>
  <c r="T1595" i="2"/>
  <c r="R1595" i="2"/>
  <c r="P1595" i="2"/>
  <c r="BI1591" i="2"/>
  <c r="BH1591" i="2"/>
  <c r="BG1591" i="2"/>
  <c r="BE1591" i="2"/>
  <c r="T1591" i="2"/>
  <c r="R1591" i="2"/>
  <c r="P1591" i="2"/>
  <c r="BI1585" i="2"/>
  <c r="BH1585" i="2"/>
  <c r="BG1585" i="2"/>
  <c r="BE1585" i="2"/>
  <c r="T1585" i="2"/>
  <c r="R1585" i="2"/>
  <c r="P1585" i="2"/>
  <c r="BI1578" i="2"/>
  <c r="BH1578" i="2"/>
  <c r="BG1578" i="2"/>
  <c r="BE1578" i="2"/>
  <c r="T1578" i="2"/>
  <c r="R1578" i="2"/>
  <c r="P1578" i="2"/>
  <c r="BI1571" i="2"/>
  <c r="BH1571" i="2"/>
  <c r="BG1571" i="2"/>
  <c r="BE1571" i="2"/>
  <c r="T1571" i="2"/>
  <c r="R1571" i="2"/>
  <c r="P1571" i="2"/>
  <c r="BI1566" i="2"/>
  <c r="BH1566" i="2"/>
  <c r="BG1566" i="2"/>
  <c r="BE1566" i="2"/>
  <c r="T1566" i="2"/>
  <c r="R1566" i="2"/>
  <c r="P1566" i="2"/>
  <c r="BI1561" i="2"/>
  <c r="BH1561" i="2"/>
  <c r="BG1561" i="2"/>
  <c r="BE1561" i="2"/>
  <c r="T1561" i="2"/>
  <c r="R1561" i="2"/>
  <c r="P1561" i="2"/>
  <c r="BI1555" i="2"/>
  <c r="BH1555" i="2"/>
  <c r="BG1555" i="2"/>
  <c r="BE1555" i="2"/>
  <c r="T1555" i="2"/>
  <c r="R1555" i="2"/>
  <c r="P1555" i="2"/>
  <c r="BI1550" i="2"/>
  <c r="BH1550" i="2"/>
  <c r="BG1550" i="2"/>
  <c r="BE1550" i="2"/>
  <c r="T1550" i="2"/>
  <c r="R1550" i="2"/>
  <c r="P1550" i="2"/>
  <c r="BI1540" i="2"/>
  <c r="BH1540" i="2"/>
  <c r="BG1540" i="2"/>
  <c r="BE1540" i="2"/>
  <c r="T1540" i="2"/>
  <c r="R1540" i="2"/>
  <c r="P1540" i="2"/>
  <c r="BI1535" i="2"/>
  <c r="BH1535" i="2"/>
  <c r="BG1535" i="2"/>
  <c r="BE1535" i="2"/>
  <c r="T1535" i="2"/>
  <c r="R1535" i="2"/>
  <c r="P1535" i="2"/>
  <c r="BI1523" i="2"/>
  <c r="BH1523" i="2"/>
  <c r="BG1523" i="2"/>
  <c r="BE1523" i="2"/>
  <c r="T1523" i="2"/>
  <c r="R1523" i="2"/>
  <c r="P1523" i="2"/>
  <c r="BI1506" i="2"/>
  <c r="BH1506" i="2"/>
  <c r="BG1506" i="2"/>
  <c r="BE1506" i="2"/>
  <c r="T1506" i="2"/>
  <c r="R1506" i="2"/>
  <c r="P1506" i="2"/>
  <c r="BI1489" i="2"/>
  <c r="BH1489" i="2"/>
  <c r="BG1489" i="2"/>
  <c r="BE1489" i="2"/>
  <c r="T1489" i="2"/>
  <c r="R1489" i="2"/>
  <c r="P1489" i="2"/>
  <c r="BI1481" i="2"/>
  <c r="BH1481" i="2"/>
  <c r="BG1481" i="2"/>
  <c r="BE1481" i="2"/>
  <c r="T1481" i="2"/>
  <c r="R1481" i="2"/>
  <c r="P1481" i="2"/>
  <c r="BI1473" i="2"/>
  <c r="BH1473" i="2"/>
  <c r="BG1473" i="2"/>
  <c r="BE1473" i="2"/>
  <c r="T1473" i="2"/>
  <c r="R1473" i="2"/>
  <c r="P1473" i="2"/>
  <c r="BI1447" i="2"/>
  <c r="BH1447" i="2"/>
  <c r="BG1447" i="2"/>
  <c r="BE1447" i="2"/>
  <c r="T1447" i="2"/>
  <c r="R1447" i="2"/>
  <c r="P1447" i="2"/>
  <c r="BI1431" i="2"/>
  <c r="BH1431" i="2"/>
  <c r="BG1431" i="2"/>
  <c r="BE1431" i="2"/>
  <c r="T1431" i="2"/>
  <c r="R1431" i="2"/>
  <c r="P1431" i="2"/>
  <c r="BI1423" i="2"/>
  <c r="BH1423" i="2"/>
  <c r="BG1423" i="2"/>
  <c r="BE1423" i="2"/>
  <c r="T1423" i="2"/>
  <c r="R1423" i="2"/>
  <c r="P1423" i="2"/>
  <c r="BI1421" i="2"/>
  <c r="BH1421" i="2"/>
  <c r="BG1421" i="2"/>
  <c r="BE1421" i="2"/>
  <c r="T1421" i="2"/>
  <c r="R1421" i="2"/>
  <c r="P1421" i="2"/>
  <c r="BI1406" i="2"/>
  <c r="BH1406" i="2"/>
  <c r="BG1406" i="2"/>
  <c r="BE1406" i="2"/>
  <c r="T1406" i="2"/>
  <c r="R1406" i="2"/>
  <c r="P1406" i="2"/>
  <c r="BI1400" i="2"/>
  <c r="BH1400" i="2"/>
  <c r="BG1400" i="2"/>
  <c r="BE1400" i="2"/>
  <c r="T1400" i="2"/>
  <c r="R1400" i="2"/>
  <c r="P1400" i="2"/>
  <c r="BI1394" i="2"/>
  <c r="BH1394" i="2"/>
  <c r="BG1394" i="2"/>
  <c r="BE1394" i="2"/>
  <c r="T1394" i="2"/>
  <c r="R1394" i="2"/>
  <c r="P1394" i="2"/>
  <c r="BI1388" i="2"/>
  <c r="BH1388" i="2"/>
  <c r="BG1388" i="2"/>
  <c r="BE1388" i="2"/>
  <c r="T1388" i="2"/>
  <c r="R1388" i="2"/>
  <c r="P1388" i="2"/>
  <c r="BI1380" i="2"/>
  <c r="BH1380" i="2"/>
  <c r="BG1380" i="2"/>
  <c r="BE1380" i="2"/>
  <c r="T1380" i="2"/>
  <c r="R1380" i="2"/>
  <c r="P1380" i="2"/>
  <c r="BI1369" i="2"/>
  <c r="BH1369" i="2"/>
  <c r="BG1369" i="2"/>
  <c r="BE1369" i="2"/>
  <c r="T1369" i="2"/>
  <c r="R1369" i="2"/>
  <c r="P1369" i="2"/>
  <c r="BI1356" i="2"/>
  <c r="BH1356" i="2"/>
  <c r="BG1356" i="2"/>
  <c r="BE1356" i="2"/>
  <c r="T1356" i="2"/>
  <c r="R1356" i="2"/>
  <c r="P1356" i="2"/>
  <c r="BI1337" i="2"/>
  <c r="BH1337" i="2"/>
  <c r="BG1337" i="2"/>
  <c r="BE1337" i="2"/>
  <c r="T1337" i="2"/>
  <c r="R1337" i="2"/>
  <c r="P1337" i="2"/>
  <c r="BI1332" i="2"/>
  <c r="BH1332" i="2"/>
  <c r="BG1332" i="2"/>
  <c r="BE1332" i="2"/>
  <c r="T1332" i="2"/>
  <c r="R1332" i="2"/>
  <c r="P1332" i="2"/>
  <c r="BI1327" i="2"/>
  <c r="BH1327" i="2"/>
  <c r="BG1327" i="2"/>
  <c r="BE1327" i="2"/>
  <c r="T1327" i="2"/>
  <c r="R1327" i="2"/>
  <c r="P1327" i="2"/>
  <c r="BI1322" i="2"/>
  <c r="BH1322" i="2"/>
  <c r="BG1322" i="2"/>
  <c r="BE1322" i="2"/>
  <c r="T1322" i="2"/>
  <c r="R1322" i="2"/>
  <c r="P1322" i="2"/>
  <c r="BI1316" i="2"/>
  <c r="BH1316" i="2"/>
  <c r="BG1316" i="2"/>
  <c r="BE1316" i="2"/>
  <c r="T1316" i="2"/>
  <c r="R1316" i="2"/>
  <c r="P1316" i="2"/>
  <c r="BI1309" i="2"/>
  <c r="BH1309" i="2"/>
  <c r="BG1309" i="2"/>
  <c r="BE1309" i="2"/>
  <c r="T1309" i="2"/>
  <c r="R1309" i="2"/>
  <c r="P1309" i="2"/>
  <c r="BI1304" i="2"/>
  <c r="BH1304" i="2"/>
  <c r="BG1304" i="2"/>
  <c r="BE1304" i="2"/>
  <c r="T1304" i="2"/>
  <c r="R1304" i="2"/>
  <c r="P1304" i="2"/>
  <c r="BI1300" i="2"/>
  <c r="BH1300" i="2"/>
  <c r="BG1300" i="2"/>
  <c r="BE1300" i="2"/>
  <c r="T1300" i="2"/>
  <c r="R1300" i="2"/>
  <c r="P1300" i="2"/>
  <c r="BI1296" i="2"/>
  <c r="BH1296" i="2"/>
  <c r="BG1296" i="2"/>
  <c r="BE1296" i="2"/>
  <c r="T1296" i="2"/>
  <c r="R1296" i="2"/>
  <c r="P1296" i="2"/>
  <c r="BI1290" i="2"/>
  <c r="BH1290" i="2"/>
  <c r="BG1290" i="2"/>
  <c r="BE1290" i="2"/>
  <c r="T1290" i="2"/>
  <c r="R1290" i="2"/>
  <c r="P1290" i="2"/>
  <c r="BI1286" i="2"/>
  <c r="BH1286" i="2"/>
  <c r="BG1286" i="2"/>
  <c r="BE1286" i="2"/>
  <c r="T1286" i="2"/>
  <c r="R1286" i="2"/>
  <c r="P1286" i="2"/>
  <c r="BI1261" i="2"/>
  <c r="BH1261" i="2"/>
  <c r="BG1261" i="2"/>
  <c r="BE1261" i="2"/>
  <c r="T1261" i="2"/>
  <c r="R1261" i="2"/>
  <c r="P1261" i="2"/>
  <c r="BI1257" i="2"/>
  <c r="BH1257" i="2"/>
  <c r="BG1257" i="2"/>
  <c r="BE1257" i="2"/>
  <c r="T1257" i="2"/>
  <c r="R1257" i="2"/>
  <c r="P1257" i="2"/>
  <c r="BI1232" i="2"/>
  <c r="BH1232" i="2"/>
  <c r="BG1232" i="2"/>
  <c r="BE1232" i="2"/>
  <c r="T1232" i="2"/>
  <c r="R1232" i="2"/>
  <c r="P1232" i="2"/>
  <c r="BI1228" i="2"/>
  <c r="BH1228" i="2"/>
  <c r="BG1228" i="2"/>
  <c r="BE1228" i="2"/>
  <c r="T1228" i="2"/>
  <c r="R1228" i="2"/>
  <c r="P1228" i="2"/>
  <c r="BI1222" i="2"/>
  <c r="BH1222" i="2"/>
  <c r="BG1222" i="2"/>
  <c r="BE1222" i="2"/>
  <c r="T1222" i="2"/>
  <c r="R1222" i="2"/>
  <c r="P1222" i="2"/>
  <c r="BI1216" i="2"/>
  <c r="BH1216" i="2"/>
  <c r="BG1216" i="2"/>
  <c r="BE1216" i="2"/>
  <c r="T1216" i="2"/>
  <c r="R1216" i="2"/>
  <c r="P1216" i="2"/>
  <c r="BI1212" i="2"/>
  <c r="BH1212" i="2"/>
  <c r="BG1212" i="2"/>
  <c r="BE1212" i="2"/>
  <c r="T1212" i="2"/>
  <c r="R1212" i="2"/>
  <c r="P1212" i="2"/>
  <c r="BI1201" i="2"/>
  <c r="BH1201" i="2"/>
  <c r="BG1201" i="2"/>
  <c r="BE1201" i="2"/>
  <c r="T1201" i="2"/>
  <c r="R1201" i="2"/>
  <c r="P1201" i="2"/>
  <c r="BI1182" i="2"/>
  <c r="BH1182" i="2"/>
  <c r="BG1182" i="2"/>
  <c r="BE1182" i="2"/>
  <c r="T1182" i="2"/>
  <c r="R1182" i="2"/>
  <c r="P1182" i="2"/>
  <c r="BI1178" i="2"/>
  <c r="BH1178" i="2"/>
  <c r="BG1178" i="2"/>
  <c r="BE1178" i="2"/>
  <c r="T1178" i="2"/>
  <c r="R1178" i="2"/>
  <c r="P1178" i="2"/>
  <c r="BI1174" i="2"/>
  <c r="BH1174" i="2"/>
  <c r="BG1174" i="2"/>
  <c r="BE1174" i="2"/>
  <c r="T1174" i="2"/>
  <c r="R1174" i="2"/>
  <c r="P1174" i="2"/>
  <c r="BI1172" i="2"/>
  <c r="BH1172" i="2"/>
  <c r="BG1172" i="2"/>
  <c r="BE1172" i="2"/>
  <c r="T1172" i="2"/>
  <c r="R1172" i="2"/>
  <c r="P1172" i="2"/>
  <c r="BI1165" i="2"/>
  <c r="BH1165" i="2"/>
  <c r="BG1165" i="2"/>
  <c r="BE1165" i="2"/>
  <c r="T1165" i="2"/>
  <c r="R1165" i="2"/>
  <c r="P1165" i="2"/>
  <c r="BI1152" i="2"/>
  <c r="BH1152" i="2"/>
  <c r="BG1152" i="2"/>
  <c r="BE1152" i="2"/>
  <c r="T1152" i="2"/>
  <c r="R1152" i="2"/>
  <c r="P1152" i="2"/>
  <c r="BI1139" i="2"/>
  <c r="BH1139" i="2"/>
  <c r="BG1139" i="2"/>
  <c r="BE1139" i="2"/>
  <c r="T1139" i="2"/>
  <c r="R1139" i="2"/>
  <c r="P1139" i="2"/>
  <c r="BI1125" i="2"/>
  <c r="BH1125" i="2"/>
  <c r="BG1125" i="2"/>
  <c r="BE1125" i="2"/>
  <c r="T1125" i="2"/>
  <c r="R1125" i="2"/>
  <c r="P1125" i="2"/>
  <c r="BI1107" i="2"/>
  <c r="BH1107" i="2"/>
  <c r="BG1107" i="2"/>
  <c r="BE1107" i="2"/>
  <c r="T1107" i="2"/>
  <c r="R1107" i="2"/>
  <c r="P1107" i="2"/>
  <c r="BI1090" i="2"/>
  <c r="BH1090" i="2"/>
  <c r="BG1090" i="2"/>
  <c r="BE1090" i="2"/>
  <c r="T1090" i="2"/>
  <c r="R1090" i="2"/>
  <c r="P1090" i="2"/>
  <c r="BI1079" i="2"/>
  <c r="BH1079" i="2"/>
  <c r="BG1079" i="2"/>
  <c r="BE1079" i="2"/>
  <c r="T1079" i="2"/>
  <c r="R1079" i="2"/>
  <c r="P1079" i="2"/>
  <c r="BI1074" i="2"/>
  <c r="BH1074" i="2"/>
  <c r="BG1074" i="2"/>
  <c r="BE1074" i="2"/>
  <c r="T1074" i="2"/>
  <c r="R1074" i="2"/>
  <c r="P1074" i="2"/>
  <c r="BI1063" i="2"/>
  <c r="BH1063" i="2"/>
  <c r="BG1063" i="2"/>
  <c r="BE1063" i="2"/>
  <c r="T1063" i="2"/>
  <c r="R1063" i="2"/>
  <c r="P1063" i="2"/>
  <c r="BI1047" i="2"/>
  <c r="BH1047" i="2"/>
  <c r="BG1047" i="2"/>
  <c r="BE1047" i="2"/>
  <c r="T1047" i="2"/>
  <c r="R1047" i="2"/>
  <c r="P1047" i="2"/>
  <c r="BI1043" i="2"/>
  <c r="BH1043" i="2"/>
  <c r="BG1043" i="2"/>
  <c r="BE1043" i="2"/>
  <c r="T1043" i="2"/>
  <c r="R1043" i="2"/>
  <c r="P1043" i="2"/>
  <c r="BI1040" i="2"/>
  <c r="BH1040" i="2"/>
  <c r="BG1040" i="2"/>
  <c r="BE1040" i="2"/>
  <c r="T1040" i="2"/>
  <c r="R1040" i="2"/>
  <c r="P1040" i="2"/>
  <c r="BI1035" i="2"/>
  <c r="BH1035" i="2"/>
  <c r="BG1035" i="2"/>
  <c r="BE1035" i="2"/>
  <c r="T1035" i="2"/>
  <c r="R1035" i="2"/>
  <c r="P1035" i="2"/>
  <c r="BI1030" i="2"/>
  <c r="BH1030" i="2"/>
  <c r="BG1030" i="2"/>
  <c r="BE1030" i="2"/>
  <c r="T1030" i="2"/>
  <c r="R1030" i="2"/>
  <c r="P1030" i="2"/>
  <c r="BI994" i="2"/>
  <c r="BH994" i="2"/>
  <c r="BG994" i="2"/>
  <c r="BE994" i="2"/>
  <c r="T994" i="2"/>
  <c r="R994" i="2"/>
  <c r="P994" i="2"/>
  <c r="BI990" i="2"/>
  <c r="BH990" i="2"/>
  <c r="BG990" i="2"/>
  <c r="BE990" i="2"/>
  <c r="T990" i="2"/>
  <c r="R990" i="2"/>
  <c r="P990" i="2"/>
  <c r="BI900" i="2"/>
  <c r="BH900" i="2"/>
  <c r="BG900" i="2"/>
  <c r="BE900" i="2"/>
  <c r="T900" i="2"/>
  <c r="R900" i="2"/>
  <c r="P900" i="2"/>
  <c r="BI830" i="2"/>
  <c r="BH830" i="2"/>
  <c r="BG830" i="2"/>
  <c r="BE830" i="2"/>
  <c r="T830" i="2"/>
  <c r="R830" i="2"/>
  <c r="P830" i="2"/>
  <c r="BI819" i="2"/>
  <c r="BH819" i="2"/>
  <c r="BG819" i="2"/>
  <c r="BE819" i="2"/>
  <c r="T819" i="2"/>
  <c r="R819" i="2"/>
  <c r="P819" i="2"/>
  <c r="BI810" i="2"/>
  <c r="BH810" i="2"/>
  <c r="BG810" i="2"/>
  <c r="BE810" i="2"/>
  <c r="T810" i="2"/>
  <c r="R810" i="2"/>
  <c r="P810" i="2"/>
  <c r="BI805" i="2"/>
  <c r="BH805" i="2"/>
  <c r="BG805" i="2"/>
  <c r="BE805" i="2"/>
  <c r="T805" i="2"/>
  <c r="R805" i="2"/>
  <c r="P805" i="2"/>
  <c r="BI785" i="2"/>
  <c r="BH785" i="2"/>
  <c r="BG785" i="2"/>
  <c r="BE785" i="2"/>
  <c r="T785" i="2"/>
  <c r="R785" i="2"/>
  <c r="P785" i="2"/>
  <c r="BI783" i="2"/>
  <c r="BH783" i="2"/>
  <c r="BG783" i="2"/>
  <c r="BE783" i="2"/>
  <c r="T783" i="2"/>
  <c r="R783" i="2"/>
  <c r="P783" i="2"/>
  <c r="BI779" i="2"/>
  <c r="BH779" i="2"/>
  <c r="BG779" i="2"/>
  <c r="BE779" i="2"/>
  <c r="T779" i="2"/>
  <c r="R779" i="2"/>
  <c r="P779" i="2"/>
  <c r="BI761" i="2"/>
  <c r="BH761" i="2"/>
  <c r="BG761" i="2"/>
  <c r="BE761" i="2"/>
  <c r="T761" i="2"/>
  <c r="R761" i="2"/>
  <c r="P761" i="2"/>
  <c r="BI756" i="2"/>
  <c r="BH756" i="2"/>
  <c r="BG756" i="2"/>
  <c r="BE756" i="2"/>
  <c r="T756" i="2"/>
  <c r="R756" i="2"/>
  <c r="P756" i="2"/>
  <c r="BI750" i="2"/>
  <c r="BH750" i="2"/>
  <c r="BG750" i="2"/>
  <c r="BE750" i="2"/>
  <c r="T750" i="2"/>
  <c r="R750" i="2"/>
  <c r="P750" i="2"/>
  <c r="BI740" i="2"/>
  <c r="BH740" i="2"/>
  <c r="BG740" i="2"/>
  <c r="BE740" i="2"/>
  <c r="T740" i="2"/>
  <c r="R740" i="2"/>
  <c r="P740" i="2"/>
  <c r="BI736" i="2"/>
  <c r="BH736" i="2"/>
  <c r="BG736" i="2"/>
  <c r="BE736" i="2"/>
  <c r="T736" i="2"/>
  <c r="R736" i="2"/>
  <c r="P736" i="2"/>
  <c r="BI726" i="2"/>
  <c r="BH726" i="2"/>
  <c r="BG726" i="2"/>
  <c r="BE726" i="2"/>
  <c r="T726" i="2"/>
  <c r="R726" i="2"/>
  <c r="P726" i="2"/>
  <c r="BI721" i="2"/>
  <c r="BH721" i="2"/>
  <c r="BG721" i="2"/>
  <c r="BE721" i="2"/>
  <c r="T721" i="2"/>
  <c r="R721" i="2"/>
  <c r="P721" i="2"/>
  <c r="BI714" i="2"/>
  <c r="BH714" i="2"/>
  <c r="BG714" i="2"/>
  <c r="BE714" i="2"/>
  <c r="T714" i="2"/>
  <c r="R714" i="2"/>
  <c r="P714" i="2"/>
  <c r="BI710" i="2"/>
  <c r="BH710" i="2"/>
  <c r="BG710" i="2"/>
  <c r="BE710" i="2"/>
  <c r="T710" i="2"/>
  <c r="R710" i="2"/>
  <c r="P710" i="2"/>
  <c r="BI708" i="2"/>
  <c r="BH708" i="2"/>
  <c r="BG708" i="2"/>
  <c r="BE708" i="2"/>
  <c r="T708" i="2"/>
  <c r="R708" i="2"/>
  <c r="P708" i="2"/>
  <c r="BI698" i="2"/>
  <c r="BH698" i="2"/>
  <c r="BG698" i="2"/>
  <c r="BE698" i="2"/>
  <c r="T698" i="2"/>
  <c r="R698" i="2"/>
  <c r="P698" i="2"/>
  <c r="BI694" i="2"/>
  <c r="BH694" i="2"/>
  <c r="BG694" i="2"/>
  <c r="BE694" i="2"/>
  <c r="T694" i="2"/>
  <c r="R694" i="2"/>
  <c r="P694" i="2"/>
  <c r="BI684" i="2"/>
  <c r="BH684" i="2"/>
  <c r="BG684" i="2"/>
  <c r="BE684" i="2"/>
  <c r="T684" i="2"/>
  <c r="R684" i="2"/>
  <c r="P684" i="2"/>
  <c r="BI674" i="2"/>
  <c r="BH674" i="2"/>
  <c r="BG674" i="2"/>
  <c r="BE674" i="2"/>
  <c r="T674" i="2"/>
  <c r="R674" i="2"/>
  <c r="P674" i="2"/>
  <c r="BI663" i="2"/>
  <c r="BH663" i="2"/>
  <c r="BG663" i="2"/>
  <c r="BE663" i="2"/>
  <c r="T663" i="2"/>
  <c r="R663" i="2"/>
  <c r="P663" i="2"/>
  <c r="BI659" i="2"/>
  <c r="BH659" i="2"/>
  <c r="BG659" i="2"/>
  <c r="BE659" i="2"/>
  <c r="T659" i="2"/>
  <c r="R659" i="2"/>
  <c r="P659" i="2"/>
  <c r="BI655" i="2"/>
  <c r="BH655" i="2"/>
  <c r="BG655" i="2"/>
  <c r="BE655" i="2"/>
  <c r="T655" i="2"/>
  <c r="R655" i="2"/>
  <c r="P655" i="2"/>
  <c r="BI651" i="2"/>
  <c r="BH651" i="2"/>
  <c r="BG651" i="2"/>
  <c r="BE651" i="2"/>
  <c r="T651" i="2"/>
  <c r="R651" i="2"/>
  <c r="P651" i="2"/>
  <c r="BI639" i="2"/>
  <c r="BH639" i="2"/>
  <c r="BG639" i="2"/>
  <c r="BE639" i="2"/>
  <c r="T639" i="2"/>
  <c r="R639" i="2"/>
  <c r="P639" i="2"/>
  <c r="BI627" i="2"/>
  <c r="BH627" i="2"/>
  <c r="BG627" i="2"/>
  <c r="BE627" i="2"/>
  <c r="T627" i="2"/>
  <c r="R627" i="2"/>
  <c r="P627" i="2"/>
  <c r="BI616" i="2"/>
  <c r="BH616" i="2"/>
  <c r="BG616" i="2"/>
  <c r="BE616" i="2"/>
  <c r="T616" i="2"/>
  <c r="R616" i="2"/>
  <c r="P616" i="2"/>
  <c r="BI609" i="2"/>
  <c r="BH609" i="2"/>
  <c r="BG609" i="2"/>
  <c r="BE609" i="2"/>
  <c r="T609" i="2"/>
  <c r="R609" i="2"/>
  <c r="P609" i="2"/>
  <c r="BI605" i="2"/>
  <c r="BH605" i="2"/>
  <c r="BG605" i="2"/>
  <c r="BE605" i="2"/>
  <c r="T605" i="2"/>
  <c r="R605" i="2"/>
  <c r="P605" i="2"/>
  <c r="BI601" i="2"/>
  <c r="BH601" i="2"/>
  <c r="BG601" i="2"/>
  <c r="BE601" i="2"/>
  <c r="T601" i="2"/>
  <c r="R601" i="2"/>
  <c r="P601" i="2"/>
  <c r="BI597" i="2"/>
  <c r="BH597" i="2"/>
  <c r="BG597" i="2"/>
  <c r="BE597" i="2"/>
  <c r="T597" i="2"/>
  <c r="R597" i="2"/>
  <c r="P597" i="2"/>
  <c r="BI586" i="2"/>
  <c r="BH586" i="2"/>
  <c r="BG586" i="2"/>
  <c r="BE586" i="2"/>
  <c r="T586" i="2"/>
  <c r="R586" i="2"/>
  <c r="P586" i="2"/>
  <c r="BI574" i="2"/>
  <c r="BH574" i="2"/>
  <c r="BG574" i="2"/>
  <c r="BE574" i="2"/>
  <c r="T574" i="2"/>
  <c r="R574" i="2"/>
  <c r="P574" i="2"/>
  <c r="BI570" i="2"/>
  <c r="BH570" i="2"/>
  <c r="BG570" i="2"/>
  <c r="BE570" i="2"/>
  <c r="T570" i="2"/>
  <c r="R570" i="2"/>
  <c r="P570" i="2"/>
  <c r="BI544" i="2"/>
  <c r="BH544" i="2"/>
  <c r="BG544" i="2"/>
  <c r="BE544" i="2"/>
  <c r="T544" i="2"/>
  <c r="R544" i="2"/>
  <c r="P544" i="2"/>
  <c r="BI539" i="2"/>
  <c r="BH539" i="2"/>
  <c r="BG539" i="2"/>
  <c r="BE539" i="2"/>
  <c r="T539" i="2"/>
  <c r="R539" i="2"/>
  <c r="P539" i="2"/>
  <c r="BI531" i="2"/>
  <c r="BH531" i="2"/>
  <c r="BG531" i="2"/>
  <c r="BE531" i="2"/>
  <c r="T531" i="2"/>
  <c r="R531" i="2"/>
  <c r="P531" i="2"/>
  <c r="BI519" i="2"/>
  <c r="BH519" i="2"/>
  <c r="BG519" i="2"/>
  <c r="BE519" i="2"/>
  <c r="T519" i="2"/>
  <c r="R519" i="2"/>
  <c r="P519" i="2"/>
  <c r="BI508" i="2"/>
  <c r="BH508" i="2"/>
  <c r="BG508" i="2"/>
  <c r="BE508" i="2"/>
  <c r="T508" i="2"/>
  <c r="R508" i="2"/>
  <c r="P508" i="2"/>
  <c r="BI504" i="2"/>
  <c r="BH504" i="2"/>
  <c r="BG504" i="2"/>
  <c r="BE504" i="2"/>
  <c r="T504" i="2"/>
  <c r="R504" i="2"/>
  <c r="P504" i="2"/>
  <c r="BI495" i="2"/>
  <c r="BH495" i="2"/>
  <c r="BG495" i="2"/>
  <c r="BE495" i="2"/>
  <c r="T495" i="2"/>
  <c r="R495" i="2"/>
  <c r="P495" i="2"/>
  <c r="BI485" i="2"/>
  <c r="BH485" i="2"/>
  <c r="BG485" i="2"/>
  <c r="BE485" i="2"/>
  <c r="T485" i="2"/>
  <c r="R485" i="2"/>
  <c r="P485" i="2"/>
  <c r="BI481" i="2"/>
  <c r="BH481" i="2"/>
  <c r="BG481" i="2"/>
  <c r="BE481" i="2"/>
  <c r="T481" i="2"/>
  <c r="R481" i="2"/>
  <c r="P481" i="2"/>
  <c r="BI474" i="2"/>
  <c r="BH474" i="2"/>
  <c r="BG474" i="2"/>
  <c r="BE474" i="2"/>
  <c r="T474" i="2"/>
  <c r="R474" i="2"/>
  <c r="P474" i="2"/>
  <c r="BI465" i="2"/>
  <c r="BH465" i="2"/>
  <c r="BG465" i="2"/>
  <c r="BE465" i="2"/>
  <c r="T465" i="2"/>
  <c r="R465" i="2"/>
  <c r="P465" i="2"/>
  <c r="BI450" i="2"/>
  <c r="BH450" i="2"/>
  <c r="BG450" i="2"/>
  <c r="BE450" i="2"/>
  <c r="T450" i="2"/>
  <c r="R450" i="2"/>
  <c r="P450" i="2"/>
  <c r="BI443" i="2"/>
  <c r="BH443" i="2"/>
  <c r="BG443" i="2"/>
  <c r="BE443" i="2"/>
  <c r="T443" i="2"/>
  <c r="R443" i="2"/>
  <c r="P443" i="2"/>
  <c r="BI434" i="2"/>
  <c r="BH434" i="2"/>
  <c r="BG434" i="2"/>
  <c r="BE434" i="2"/>
  <c r="T434" i="2"/>
  <c r="R434" i="2"/>
  <c r="P434" i="2"/>
  <c r="BI423" i="2"/>
  <c r="BH423" i="2"/>
  <c r="BG423" i="2"/>
  <c r="BE423" i="2"/>
  <c r="T423" i="2"/>
  <c r="R423" i="2"/>
  <c r="P423" i="2"/>
  <c r="BI415" i="2"/>
  <c r="BH415" i="2"/>
  <c r="BG415" i="2"/>
  <c r="BE415" i="2"/>
  <c r="T415" i="2"/>
  <c r="R415" i="2"/>
  <c r="P415" i="2"/>
  <c r="BI406" i="2"/>
  <c r="BH406" i="2"/>
  <c r="BG406" i="2"/>
  <c r="BE406" i="2"/>
  <c r="T406" i="2"/>
  <c r="R406" i="2"/>
  <c r="P406" i="2"/>
  <c r="BI398" i="2"/>
  <c r="BH398" i="2"/>
  <c r="BG398" i="2"/>
  <c r="BE398" i="2"/>
  <c r="T398" i="2"/>
  <c r="R398" i="2"/>
  <c r="P398" i="2"/>
  <c r="BI390" i="2"/>
  <c r="BH390" i="2"/>
  <c r="BG390" i="2"/>
  <c r="BE390" i="2"/>
  <c r="T390" i="2"/>
  <c r="R390" i="2"/>
  <c r="P390" i="2"/>
  <c r="BI382" i="2"/>
  <c r="BH382" i="2"/>
  <c r="BG382" i="2"/>
  <c r="BE382" i="2"/>
  <c r="T382" i="2"/>
  <c r="R382" i="2"/>
  <c r="P382" i="2"/>
  <c r="BI373" i="2"/>
  <c r="BH373" i="2"/>
  <c r="BG373" i="2"/>
  <c r="BE373" i="2"/>
  <c r="T373" i="2"/>
  <c r="R373" i="2"/>
  <c r="P373" i="2"/>
  <c r="BI363" i="2"/>
  <c r="BH363" i="2"/>
  <c r="BG363" i="2"/>
  <c r="BE363" i="2"/>
  <c r="T363" i="2"/>
  <c r="R363" i="2"/>
  <c r="P363" i="2"/>
  <c r="BI355" i="2"/>
  <c r="BH355" i="2"/>
  <c r="BG355" i="2"/>
  <c r="BE355" i="2"/>
  <c r="T355" i="2"/>
  <c r="R355" i="2"/>
  <c r="P355" i="2"/>
  <c r="BI348" i="2"/>
  <c r="BH348" i="2"/>
  <c r="BG348" i="2"/>
  <c r="BE348" i="2"/>
  <c r="T348" i="2"/>
  <c r="R348" i="2"/>
  <c r="P348" i="2"/>
  <c r="BI336" i="2"/>
  <c r="BH336" i="2"/>
  <c r="BG336" i="2"/>
  <c r="BE336" i="2"/>
  <c r="T336" i="2"/>
  <c r="R336" i="2"/>
  <c r="P336" i="2"/>
  <c r="BI327" i="2"/>
  <c r="BH327" i="2"/>
  <c r="BG327" i="2"/>
  <c r="BE327" i="2"/>
  <c r="T327" i="2"/>
  <c r="R327" i="2"/>
  <c r="P327" i="2"/>
  <c r="BI318" i="2"/>
  <c r="BH318" i="2"/>
  <c r="BG318" i="2"/>
  <c r="BE318" i="2"/>
  <c r="T318" i="2"/>
  <c r="R318" i="2"/>
  <c r="P318" i="2"/>
  <c r="BI309" i="2"/>
  <c r="BH309" i="2"/>
  <c r="BG309" i="2"/>
  <c r="BE309" i="2"/>
  <c r="T309" i="2"/>
  <c r="R309" i="2"/>
  <c r="P309" i="2"/>
  <c r="BI301" i="2"/>
  <c r="BH301" i="2"/>
  <c r="BG301" i="2"/>
  <c r="BE301" i="2"/>
  <c r="T301" i="2"/>
  <c r="R301" i="2"/>
  <c r="P301" i="2"/>
  <c r="BI292" i="2"/>
  <c r="BH292" i="2"/>
  <c r="BG292" i="2"/>
  <c r="BE292" i="2"/>
  <c r="T292" i="2"/>
  <c r="R292" i="2"/>
  <c r="P292" i="2"/>
  <c r="BI285" i="2"/>
  <c r="BH285" i="2"/>
  <c r="BG285" i="2"/>
  <c r="BE285" i="2"/>
  <c r="T285" i="2"/>
  <c r="R285" i="2"/>
  <c r="P285" i="2"/>
  <c r="BI267" i="2"/>
  <c r="BH267" i="2"/>
  <c r="BG267" i="2"/>
  <c r="BE267" i="2"/>
  <c r="T267" i="2"/>
  <c r="R267" i="2"/>
  <c r="P267" i="2"/>
  <c r="BI255" i="2"/>
  <c r="BH255" i="2"/>
  <c r="BG255" i="2"/>
  <c r="BE255" i="2"/>
  <c r="T255" i="2"/>
  <c r="R255" i="2"/>
  <c r="P255" i="2"/>
  <c r="BI246" i="2"/>
  <c r="BH246" i="2"/>
  <c r="BG246" i="2"/>
  <c r="BE246" i="2"/>
  <c r="T246" i="2"/>
  <c r="R246" i="2"/>
  <c r="P246" i="2"/>
  <c r="BI238" i="2"/>
  <c r="BH238" i="2"/>
  <c r="BG238" i="2"/>
  <c r="BE238" i="2"/>
  <c r="T238" i="2"/>
  <c r="R238" i="2"/>
  <c r="P238" i="2"/>
  <c r="BI234" i="2"/>
  <c r="BH234" i="2"/>
  <c r="BG234" i="2"/>
  <c r="BE234" i="2"/>
  <c r="T234" i="2"/>
  <c r="R234" i="2"/>
  <c r="P234" i="2"/>
  <c r="BI227" i="2"/>
  <c r="BH227" i="2"/>
  <c r="BG227" i="2"/>
  <c r="BE227" i="2"/>
  <c r="T227" i="2"/>
  <c r="R227" i="2"/>
  <c r="P227" i="2"/>
  <c r="BI219" i="2"/>
  <c r="BH219" i="2"/>
  <c r="BG219" i="2"/>
  <c r="BE219" i="2"/>
  <c r="T219" i="2"/>
  <c r="R219" i="2"/>
  <c r="P219" i="2"/>
  <c r="BI212" i="2"/>
  <c r="BH212" i="2"/>
  <c r="BG212" i="2"/>
  <c r="BE212" i="2"/>
  <c r="T212" i="2"/>
  <c r="R212" i="2"/>
  <c r="P212" i="2"/>
  <c r="BI207" i="2"/>
  <c r="BH207" i="2"/>
  <c r="BG207" i="2"/>
  <c r="BE207" i="2"/>
  <c r="T207" i="2"/>
  <c r="R207" i="2"/>
  <c r="P207" i="2"/>
  <c r="BI204" i="2"/>
  <c r="BH204" i="2"/>
  <c r="BG204" i="2"/>
  <c r="BE204" i="2"/>
  <c r="T204" i="2"/>
  <c r="R204" i="2"/>
  <c r="P204" i="2"/>
  <c r="BI200" i="2"/>
  <c r="BH200" i="2"/>
  <c r="BG200" i="2"/>
  <c r="BE200" i="2"/>
  <c r="T200" i="2"/>
  <c r="R200" i="2"/>
  <c r="P200" i="2"/>
  <c r="BI195" i="2"/>
  <c r="BH195" i="2"/>
  <c r="BG195" i="2"/>
  <c r="BE195" i="2"/>
  <c r="T195" i="2"/>
  <c r="R195" i="2"/>
  <c r="P195" i="2"/>
  <c r="BI193" i="2"/>
  <c r="BH193" i="2"/>
  <c r="BG193" i="2"/>
  <c r="BE193" i="2"/>
  <c r="T193" i="2"/>
  <c r="R193" i="2"/>
  <c r="P193" i="2"/>
  <c r="BI191" i="2"/>
  <c r="BH191" i="2"/>
  <c r="BG191" i="2"/>
  <c r="BE191" i="2"/>
  <c r="T191" i="2"/>
  <c r="R191" i="2"/>
  <c r="P191" i="2"/>
  <c r="BI189" i="2"/>
  <c r="BH189" i="2"/>
  <c r="BG189" i="2"/>
  <c r="BE189" i="2"/>
  <c r="T189" i="2"/>
  <c r="R189" i="2"/>
  <c r="P189" i="2"/>
  <c r="BI182" i="2"/>
  <c r="BH182" i="2"/>
  <c r="BG182" i="2"/>
  <c r="BE182" i="2"/>
  <c r="T182" i="2"/>
  <c r="R182" i="2"/>
  <c r="P182" i="2"/>
  <c r="BI181" i="2"/>
  <c r="BH181" i="2"/>
  <c r="BG181" i="2"/>
  <c r="BE181" i="2"/>
  <c r="T181" i="2"/>
  <c r="R181" i="2"/>
  <c r="P181" i="2"/>
  <c r="BI179" i="2"/>
  <c r="BH179" i="2"/>
  <c r="BG179" i="2"/>
  <c r="BE179" i="2"/>
  <c r="T179" i="2"/>
  <c r="R179" i="2"/>
  <c r="P179" i="2"/>
  <c r="BI175" i="2"/>
  <c r="BH175" i="2"/>
  <c r="BG175" i="2"/>
  <c r="BE175" i="2"/>
  <c r="T175" i="2"/>
  <c r="R175" i="2"/>
  <c r="P175" i="2"/>
  <c r="BI171" i="2"/>
  <c r="BH171" i="2"/>
  <c r="BG171" i="2"/>
  <c r="BE171" i="2"/>
  <c r="T171" i="2"/>
  <c r="R171" i="2"/>
  <c r="P171" i="2"/>
  <c r="BI166" i="2"/>
  <c r="BH166" i="2"/>
  <c r="BG166" i="2"/>
  <c r="BE166" i="2"/>
  <c r="T166" i="2"/>
  <c r="R166" i="2"/>
  <c r="P166" i="2"/>
  <c r="BI159" i="2"/>
  <c r="BH159" i="2"/>
  <c r="BG159" i="2"/>
  <c r="BE159" i="2"/>
  <c r="T159" i="2"/>
  <c r="R159" i="2"/>
  <c r="P159" i="2"/>
  <c r="BI153" i="2"/>
  <c r="BH153" i="2"/>
  <c r="BG153" i="2"/>
  <c r="BE153" i="2"/>
  <c r="T153" i="2"/>
  <c r="R153" i="2"/>
  <c r="P153" i="2"/>
  <c r="BI147" i="2"/>
  <c r="BH147" i="2"/>
  <c r="BG147" i="2"/>
  <c r="BE147" i="2"/>
  <c r="T147" i="2"/>
  <c r="R147" i="2"/>
  <c r="P147" i="2"/>
  <c r="BI141" i="2"/>
  <c r="BH141" i="2"/>
  <c r="BG141" i="2"/>
  <c r="BE141" i="2"/>
  <c r="T141" i="2"/>
  <c r="R141" i="2"/>
  <c r="P141" i="2"/>
  <c r="BI134" i="2"/>
  <c r="BH134" i="2"/>
  <c r="BG134" i="2"/>
  <c r="BE134" i="2"/>
  <c r="T134" i="2"/>
  <c r="R134" i="2"/>
  <c r="P134" i="2"/>
  <c r="BI129" i="2"/>
  <c r="BH129" i="2"/>
  <c r="BG129" i="2"/>
  <c r="BE129" i="2"/>
  <c r="T129" i="2"/>
  <c r="R129" i="2"/>
  <c r="P129" i="2"/>
  <c r="J123" i="2"/>
  <c r="J122" i="2"/>
  <c r="F122" i="2"/>
  <c r="F120" i="2"/>
  <c r="E118" i="2"/>
  <c r="J63" i="2"/>
  <c r="J62" i="2"/>
  <c r="F62" i="2"/>
  <c r="F60" i="2"/>
  <c r="E58" i="2"/>
  <c r="J22" i="2"/>
  <c r="E22" i="2"/>
  <c r="F123" i="2" s="1"/>
  <c r="J21" i="2"/>
  <c r="J16" i="2"/>
  <c r="J60" i="2" s="1"/>
  <c r="E7" i="2"/>
  <c r="E112" i="2"/>
  <c r="L50" i="1"/>
  <c r="AM50" i="1"/>
  <c r="AM49" i="1"/>
  <c r="L49" i="1"/>
  <c r="AM47" i="1"/>
  <c r="L47" i="1"/>
  <c r="L45" i="1"/>
  <c r="L44" i="1"/>
  <c r="J4880" i="2"/>
  <c r="J4558" i="2"/>
  <c r="J4424" i="2"/>
  <c r="BK4251" i="2"/>
  <c r="J3957" i="2"/>
  <c r="BK3724" i="2"/>
  <c r="BK3390" i="2"/>
  <c r="BK3049" i="2"/>
  <c r="J2825" i="2"/>
  <c r="J2604" i="2"/>
  <c r="J2425" i="2"/>
  <c r="BK2176" i="2"/>
  <c r="BK1964" i="2"/>
  <c r="J1635" i="2"/>
  <c r="BK1406" i="2"/>
  <c r="BK1222" i="2"/>
  <c r="J750" i="2"/>
  <c r="BK443" i="2"/>
  <c r="J212" i="2"/>
  <c r="BK4628" i="2"/>
  <c r="BK4363" i="2"/>
  <c r="BK4128" i="2"/>
  <c r="J3885" i="2"/>
  <c r="BK3661" i="2"/>
  <c r="BK3465" i="2"/>
  <c r="BK3222" i="2"/>
  <c r="J2914" i="2"/>
  <c r="J2766" i="2"/>
  <c r="BK2515" i="2"/>
  <c r="J2392" i="2"/>
  <c r="J2176" i="2"/>
  <c r="J1964" i="2"/>
  <c r="BK1591" i="2"/>
  <c r="BK1356" i="2"/>
  <c r="J1043" i="2"/>
  <c r="J605" i="2"/>
  <c r="J423" i="2"/>
  <c r="BK175" i="2"/>
  <c r="J5370" i="2"/>
  <c r="BK5149" i="2"/>
  <c r="J4692" i="2"/>
  <c r="J4492" i="2"/>
  <c r="BK4237" i="2"/>
  <c r="BK4135" i="2"/>
  <c r="BK4017" i="2"/>
  <c r="J3752" i="2"/>
  <c r="J3507" i="2"/>
  <c r="BK3335" i="2"/>
  <c r="BK2868" i="2"/>
  <c r="J2651" i="2"/>
  <c r="BK2408" i="2"/>
  <c r="J2253" i="2"/>
  <c r="BK1915" i="2"/>
  <c r="BK1664" i="2"/>
  <c r="BK1423" i="2"/>
  <c r="BK1139" i="2"/>
  <c r="BK714" i="2"/>
  <c r="J443" i="2"/>
  <c r="J159" i="2"/>
  <c r="BK5680" i="2"/>
  <c r="J5500" i="2"/>
  <c r="BK5476" i="2"/>
  <c r="J5362" i="2"/>
  <c r="J5137" i="2"/>
  <c r="BK4856" i="2"/>
  <c r="J4480" i="2"/>
  <c r="BK4121" i="2"/>
  <c r="J3959" i="2"/>
  <c r="J3745" i="2"/>
  <c r="J3465" i="2"/>
  <c r="J3222" i="2"/>
  <c r="J2868" i="2"/>
  <c r="J2601" i="2"/>
  <c r="J2465" i="2"/>
  <c r="J2228" i="2"/>
  <c r="J2088" i="2"/>
  <c r="J1555" i="2"/>
  <c r="J1290" i="2"/>
  <c r="J1079" i="2"/>
  <c r="BK810" i="2"/>
  <c r="J663" i="2"/>
  <c r="BK390" i="2"/>
  <c r="BK671" i="3"/>
  <c r="BK637" i="3"/>
  <c r="J593" i="3"/>
  <c r="BK495" i="3"/>
  <c r="BK403" i="3"/>
  <c r="J273" i="3"/>
  <c r="BK232" i="3"/>
  <c r="BK661" i="3"/>
  <c r="BK587" i="3"/>
  <c r="J544" i="3"/>
  <c r="BK448" i="3"/>
  <c r="J380" i="3"/>
  <c r="BK302" i="3"/>
  <c r="J214" i="3"/>
  <c r="J669" i="3"/>
  <c r="BK609" i="3"/>
  <c r="BK508" i="3"/>
  <c r="BK377" i="3"/>
  <c r="BK288" i="3"/>
  <c r="BK195" i="3"/>
  <c r="J587" i="3"/>
  <c r="J526" i="3"/>
  <c r="J425" i="3"/>
  <c r="BK364" i="3"/>
  <c r="J255" i="3"/>
  <c r="J127" i="3"/>
  <c r="BK158" i="4"/>
  <c r="J191" i="4"/>
  <c r="J130" i="4"/>
  <c r="BK187" i="4"/>
  <c r="J180" i="4"/>
  <c r="BK313" i="5"/>
  <c r="J263" i="5"/>
  <c r="BK206" i="5"/>
  <c r="BK164" i="5"/>
  <c r="J121" i="5"/>
  <c r="BK289" i="5"/>
  <c r="J255" i="5"/>
  <c r="J211" i="5"/>
  <c r="BK171" i="5"/>
  <c r="BK114" i="5"/>
  <c r="BK257" i="5"/>
  <c r="BK226" i="5"/>
  <c r="J177" i="5"/>
  <c r="J123" i="5"/>
  <c r="J301" i="5"/>
  <c r="J257" i="5"/>
  <c r="BK233" i="5"/>
  <c r="BK170" i="5"/>
  <c r="BK140" i="5"/>
  <c r="BK112" i="5"/>
  <c r="J196" i="6"/>
  <c r="J152" i="6"/>
  <c r="BK237" i="6"/>
  <c r="J205" i="6"/>
  <c r="J149" i="6"/>
  <c r="BK229" i="6"/>
  <c r="J192" i="6"/>
  <c r="BK161" i="6"/>
  <c r="J117" i="6"/>
  <c r="J211" i="6"/>
  <c r="BK149" i="6"/>
  <c r="BK117" i="6"/>
  <c r="BK111" i="6"/>
  <c r="J221" i="7"/>
  <c r="BK141" i="7"/>
  <c r="BK248" i="7"/>
  <c r="J182" i="7"/>
  <c r="BK127" i="7"/>
  <c r="J231" i="7"/>
  <c r="BK159" i="7"/>
  <c r="J104" i="7"/>
  <c r="J149" i="8"/>
  <c r="BK121" i="8"/>
  <c r="J140" i="8"/>
  <c r="BK106" i="8"/>
  <c r="J160" i="8"/>
  <c r="BK124" i="8"/>
  <c r="BK153" i="8"/>
  <c r="BK103" i="8"/>
  <c r="BK208" i="9"/>
  <c r="J331" i="9"/>
  <c r="BK257" i="9"/>
  <c r="BK128" i="9"/>
  <c r="BK217" i="9"/>
  <c r="J265" i="9"/>
  <c r="J108" i="10"/>
  <c r="J127" i="10"/>
  <c r="J123" i="10"/>
  <c r="J5715" i="2"/>
  <c r="BK4668" i="2"/>
  <c r="J4510" i="2"/>
  <c r="J4391" i="2"/>
  <c r="BK4212" i="2"/>
  <c r="BK4050" i="2"/>
  <c r="J3871" i="2"/>
  <c r="J3619" i="2"/>
  <c r="J3335" i="2"/>
  <c r="J2881" i="2"/>
  <c r="J2522" i="2"/>
  <c r="J2312" i="2"/>
  <c r="J2145" i="2"/>
  <c r="BK1880" i="2"/>
  <c r="J1585" i="2"/>
  <c r="BK1232" i="2"/>
  <c r="J819" i="2"/>
  <c r="J570" i="2"/>
  <c r="BK301" i="2"/>
  <c r="BK4689" i="2"/>
  <c r="BK4338" i="2"/>
  <c r="BK4156" i="2"/>
  <c r="BK4026" i="2"/>
  <c r="BK3766" i="2"/>
  <c r="J3469" i="2"/>
  <c r="BK3298" i="2"/>
  <c r="BK2792" i="2"/>
  <c r="J2473" i="2"/>
  <c r="BK2385" i="2"/>
  <c r="J2267" i="2"/>
  <c r="J2134" i="2"/>
  <c r="J1739" i="2"/>
  <c r="BK1540" i="2"/>
  <c r="BK1316" i="2"/>
  <c r="BK756" i="2"/>
  <c r="BK544" i="2"/>
  <c r="J309" i="2"/>
  <c r="J5680" i="2"/>
  <c r="J5244" i="2"/>
  <c r="BK4930" i="2"/>
  <c r="J4660" i="2"/>
  <c r="J4303" i="2"/>
  <c r="J4121" i="2"/>
  <c r="J3932" i="2"/>
  <c r="BK3717" i="2"/>
  <c r="J3553" i="2"/>
  <c r="J3298" i="2"/>
  <c r="J2907" i="2"/>
  <c r="J2600" i="2"/>
  <c r="J2385" i="2"/>
  <c r="BK2202" i="2"/>
  <c r="J2068" i="2"/>
  <c r="J1849" i="2"/>
  <c r="J1620" i="2"/>
  <c r="BK1332" i="2"/>
  <c r="J779" i="2"/>
  <c r="J574" i="2"/>
  <c r="BK309" i="2"/>
  <c r="J5713" i="2"/>
  <c r="BK5511" i="2"/>
  <c r="BK5472" i="2"/>
  <c r="J5354" i="2"/>
  <c r="J5149" i="2"/>
  <c r="BK4867" i="2"/>
  <c r="J4517" i="2"/>
  <c r="J4352" i="2"/>
  <c r="J4191" i="2"/>
  <c r="J3878" i="2"/>
  <c r="J3738" i="2"/>
  <c r="BK3396" i="2"/>
  <c r="BK2902" i="2"/>
  <c r="BK2595" i="2"/>
  <c r="BK2473" i="2"/>
  <c r="BK2271" i="2"/>
  <c r="BK1972" i="2"/>
  <c r="J1599" i="2"/>
  <c r="J1369" i="2"/>
  <c r="J1212" i="2"/>
  <c r="J785" i="2"/>
  <c r="BK406" i="2"/>
  <c r="J234" i="2"/>
  <c r="BK643" i="3"/>
  <c r="J596" i="3"/>
  <c r="BK499" i="3"/>
  <c r="BK392" i="3"/>
  <c r="J261" i="3"/>
  <c r="BK189" i="3"/>
  <c r="BK109" i="3"/>
  <c r="BK593" i="3"/>
  <c r="BK511" i="3"/>
  <c r="J424" i="3"/>
  <c r="J370" i="3"/>
  <c r="J272" i="3"/>
  <c r="J240" i="3"/>
  <c r="J155" i="3"/>
  <c r="J572" i="3"/>
  <c r="J499" i="3"/>
  <c r="J367" i="3"/>
  <c r="J268" i="3"/>
  <c r="J200" i="3"/>
  <c r="J630" i="3"/>
  <c r="BK568" i="3"/>
  <c r="J511" i="3"/>
  <c r="J419" i="3"/>
  <c r="J330" i="3"/>
  <c r="J233" i="3"/>
  <c r="BK114" i="3"/>
  <c r="BK153" i="4"/>
  <c r="J193" i="4"/>
  <c r="BK133" i="4"/>
  <c r="J203" i="4"/>
  <c r="J131" i="4"/>
  <c r="BK130" i="4"/>
  <c r="J294" i="5"/>
  <c r="BK258" i="5"/>
  <c r="J204" i="5"/>
  <c r="BK176" i="5"/>
  <c r="BK123" i="5"/>
  <c r="J277" i="5"/>
  <c r="BK217" i="5"/>
  <c r="J187" i="5"/>
  <c r="BK145" i="5"/>
  <c r="BK303" i="5"/>
  <c r="BK254" i="5"/>
  <c r="J215" i="5"/>
  <c r="J165" i="5"/>
  <c r="J138" i="5"/>
  <c r="BK317" i="5"/>
  <c r="BK272" i="5"/>
  <c r="BK237" i="5"/>
  <c r="BK213" i="5"/>
  <c r="BK133" i="5"/>
  <c r="BK235" i="6"/>
  <c r="J193" i="6"/>
  <c r="J157" i="6"/>
  <c r="J237" i="6"/>
  <c r="BK192" i="6"/>
  <c r="J225" i="6"/>
  <c r="BK196" i="6"/>
  <c r="BK167" i="6"/>
  <c r="J112" i="6"/>
  <c r="J189" i="6"/>
  <c r="J145" i="6"/>
  <c r="J109" i="6"/>
  <c r="J212" i="7"/>
  <c r="J164" i="7"/>
  <c r="BK112" i="7"/>
  <c r="J208" i="7"/>
  <c r="J149" i="7"/>
  <c r="BK104" i="7"/>
  <c r="BK216" i="7"/>
  <c r="J132" i="7"/>
  <c r="J158" i="8"/>
  <c r="J142" i="8"/>
  <c r="BK102" i="8"/>
  <c r="J126" i="8"/>
  <c r="BK161" i="8"/>
  <c r="J120" i="8"/>
  <c r="BK149" i="8"/>
  <c r="BK115" i="8"/>
  <c r="J278" i="9"/>
  <c r="J163" i="9"/>
  <c r="J318" i="9"/>
  <c r="BK188" i="9"/>
  <c r="BK267" i="9"/>
  <c r="J132" i="9"/>
  <c r="J286" i="9"/>
  <c r="BK190" i="9"/>
  <c r="BK118" i="10"/>
  <c r="BK124" i="10"/>
  <c r="J88" i="10"/>
  <c r="BK127" i="10"/>
  <c r="BK100" i="10"/>
  <c r="J5704" i="2"/>
  <c r="BK4569" i="2"/>
  <c r="BK4477" i="2"/>
  <c r="BK4261" i="2"/>
  <c r="BK4114" i="2"/>
  <c r="J3965" i="2"/>
  <c r="J3717" i="2"/>
  <c r="BK3577" i="2"/>
  <c r="BK3119" i="2"/>
  <c r="BK2919" i="2"/>
  <c r="BK2794" i="2"/>
  <c r="J2507" i="2"/>
  <c r="BK2241" i="2"/>
  <c r="BK2001" i="2"/>
  <c r="BK1561" i="2"/>
  <c r="J1286" i="2"/>
  <c r="BK830" i="2"/>
  <c r="BK597" i="2"/>
  <c r="J363" i="2"/>
  <c r="J153" i="2"/>
  <c r="J4547" i="2"/>
  <c r="BK4303" i="2"/>
  <c r="J4107" i="2"/>
  <c r="J3899" i="2"/>
  <c r="BK3696" i="2"/>
  <c r="J3438" i="2"/>
  <c r="J3119" i="2"/>
  <c r="J2787" i="2"/>
  <c r="J2595" i="2"/>
  <c r="J2457" i="2"/>
  <c r="BK2312" i="2"/>
  <c r="J2130" i="2"/>
  <c r="J1938" i="2"/>
  <c r="BK1595" i="2"/>
  <c r="BK1327" i="2"/>
  <c r="J805" i="2"/>
  <c r="BK465" i="2"/>
  <c r="BK193" i="2"/>
  <c r="BK5684" i="2"/>
  <c r="BK5224" i="2"/>
  <c r="J4845" i="2"/>
  <c r="J4483" i="2"/>
  <c r="BK4268" i="2"/>
  <c r="J4042" i="2"/>
  <c r="BK3885" i="2"/>
  <c r="BK3703" i="2"/>
  <c r="J3434" i="2"/>
  <c r="J3252" i="2"/>
  <c r="J2824" i="2"/>
  <c r="J2624" i="2"/>
  <c r="J2439" i="2"/>
  <c r="J2271" i="2"/>
  <c r="BK2039" i="2"/>
  <c r="BK1682" i="2"/>
  <c r="J1489" i="2"/>
  <c r="BK1040" i="2"/>
  <c r="BK674" i="2"/>
  <c r="J348" i="2"/>
  <c r="BK189" i="2"/>
  <c r="J5688" i="2"/>
  <c r="J5504" i="2"/>
  <c r="J5377" i="2"/>
  <c r="BK5228" i="2"/>
  <c r="J4963" i="2"/>
  <c r="J4689" i="2"/>
  <c r="BK4511" i="2"/>
  <c r="BK4282" i="2"/>
  <c r="J3988" i="2"/>
  <c r="J3780" i="2"/>
  <c r="J3365" i="2"/>
  <c r="J2919" i="2"/>
  <c r="J2794" i="2"/>
  <c r="BK2533" i="2"/>
  <c r="BK2392" i="2"/>
  <c r="BK2162" i="2"/>
  <c r="BK1898" i="2"/>
  <c r="J1578" i="2"/>
  <c r="BK1228" i="2"/>
  <c r="J1125" i="2"/>
  <c r="J721" i="2"/>
  <c r="J301" i="2"/>
  <c r="BK667" i="3"/>
  <c r="J614" i="3"/>
  <c r="J565" i="3"/>
  <c r="J481" i="3"/>
  <c r="BK414" i="3"/>
  <c r="J266" i="3"/>
  <c r="J169" i="3"/>
  <c r="J578" i="3"/>
  <c r="BK523" i="3"/>
  <c r="BK425" i="3"/>
  <c r="J379" i="3"/>
  <c r="J293" i="3"/>
  <c r="BK205" i="3"/>
  <c r="BK649" i="3"/>
  <c r="BK547" i="3"/>
  <c r="BK412" i="3"/>
  <c r="J376" i="3"/>
  <c r="J275" i="3"/>
  <c r="J203" i="3"/>
  <c r="J589" i="3"/>
  <c r="BK544" i="3"/>
  <c r="BK436" i="3"/>
  <c r="BK379" i="3"/>
  <c r="BK298" i="3"/>
  <c r="BK150" i="3"/>
  <c r="J146" i="4"/>
  <c r="BK180" i="4"/>
  <c r="J116" i="4"/>
  <c r="J163" i="4"/>
  <c r="J119" i="4"/>
  <c r="BK135" i="4"/>
  <c r="BK290" i="5"/>
  <c r="BK240" i="5"/>
  <c r="BK185" i="5"/>
  <c r="BK142" i="5"/>
  <c r="J311" i="5"/>
  <c r="BK235" i="5"/>
  <c r="J195" i="5"/>
  <c r="J152" i="5"/>
  <c r="J111" i="5"/>
  <c r="J269" i="5"/>
  <c r="BK230" i="5"/>
  <c r="J182" i="5"/>
  <c r="J141" i="5"/>
  <c r="J321" i="5"/>
  <c r="J290" i="5"/>
  <c r="J248" i="5"/>
  <c r="J221" i="5"/>
  <c r="BK181" i="5"/>
  <c r="J142" i="5"/>
  <c r="BK109" i="5"/>
  <c r="J195" i="6"/>
  <c r="J154" i="6"/>
  <c r="J231" i="6"/>
  <c r="J176" i="6"/>
  <c r="J129" i="6"/>
  <c r="J214" i="6"/>
  <c r="BK181" i="6"/>
  <c r="BK138" i="6"/>
  <c r="J104" i="6"/>
  <c r="BK179" i="6"/>
  <c r="J132" i="6"/>
  <c r="J106" i="6"/>
  <c r="J196" i="7"/>
  <c r="BK135" i="7"/>
  <c r="J233" i="7"/>
  <c r="J174" i="7"/>
  <c r="J106" i="7"/>
  <c r="J227" i="7"/>
  <c r="J157" i="7"/>
  <c r="BK267" i="7"/>
  <c r="J248" i="7"/>
  <c r="BK233" i="7"/>
  <c r="J219" i="7"/>
  <c r="BK200" i="7"/>
  <c r="BK188" i="7"/>
  <c r="BK169" i="7"/>
  <c r="BK145" i="7"/>
  <c r="J114" i="7"/>
  <c r="J102" i="7"/>
  <c r="J162" i="8"/>
  <c r="J143" i="8"/>
  <c r="BK128" i="8"/>
  <c r="J110" i="8"/>
  <c r="J127" i="8"/>
  <c r="J163" i="8"/>
  <c r="J116" i="8"/>
  <c r="J150" i="8"/>
  <c r="BK113" i="8"/>
  <c r="BK315" i="9"/>
  <c r="BK165" i="9"/>
  <c r="BK325" i="9"/>
  <c r="BK126" i="9"/>
  <c r="J176" i="9"/>
  <c r="J303" i="9"/>
  <c r="J151" i="9"/>
  <c r="J102" i="10"/>
  <c r="BK117" i="10"/>
  <c r="J87" i="10"/>
  <c r="J96" i="10"/>
  <c r="BK101" i="10"/>
  <c r="J3567" i="2"/>
  <c r="BK3287" i="2"/>
  <c r="BK2911" i="2"/>
  <c r="J2643" i="2"/>
  <c r="BK2481" i="2"/>
  <c r="BK2155" i="2"/>
  <c r="J1904" i="2"/>
  <c r="J1615" i="2"/>
  <c r="BK1309" i="2"/>
  <c r="BK1079" i="2"/>
  <c r="BK508" i="2"/>
  <c r="BK234" i="2"/>
  <c r="J141" i="2"/>
  <c r="J4526" i="2"/>
  <c r="BK4331" i="2"/>
  <c r="BK4065" i="2"/>
  <c r="J3787" i="2"/>
  <c r="J3626" i="2"/>
  <c r="J3396" i="2"/>
  <c r="BK3124" i="2"/>
  <c r="BK2907" i="2"/>
  <c r="BK2604" i="2"/>
  <c r="BK2444" i="2"/>
  <c r="J2263" i="2"/>
  <c r="BK2106" i="2"/>
  <c r="J1690" i="2"/>
  <c r="BK1535" i="2"/>
  <c r="J1309" i="2"/>
  <c r="BK708" i="2"/>
  <c r="J382" i="2"/>
  <c r="BK182" i="2"/>
  <c r="BK5358" i="2"/>
  <c r="BK5137" i="2"/>
  <c r="J4867" i="2"/>
  <c r="BK4499" i="2"/>
  <c r="BK4223" i="2"/>
  <c r="J4079" i="2"/>
  <c r="J3906" i="2"/>
  <c r="BK3710" i="2"/>
  <c r="J3520" i="2"/>
  <c r="J2932" i="2"/>
  <c r="J2628" i="2"/>
  <c r="BK2353" i="2"/>
  <c r="J2143" i="2"/>
  <c r="J1956" i="2"/>
  <c r="J1611" i="2"/>
  <c r="BK994" i="2"/>
  <c r="BK659" i="2"/>
  <c r="BK363" i="2"/>
  <c r="BK181" i="2"/>
  <c r="BK5628" i="2"/>
  <c r="BK5486" i="2"/>
  <c r="J5387" i="2"/>
  <c r="J5224" i="2"/>
  <c r="BK4899" i="2"/>
  <c r="J4509" i="2"/>
  <c r="J4296" i="2"/>
  <c r="BK4177" i="2"/>
  <c r="J4026" i="2"/>
  <c r="J3703" i="2"/>
  <c r="J3390" i="2"/>
  <c r="J2898" i="2"/>
  <c r="J2619" i="2"/>
  <c r="BK2439" i="2"/>
  <c r="J2180" i="2"/>
  <c r="J1880" i="2"/>
  <c r="BK1566" i="2"/>
  <c r="J1316" i="2"/>
  <c r="J1074" i="2"/>
  <c r="J710" i="2"/>
  <c r="BK382" i="2"/>
  <c r="AS58" i="1"/>
  <c r="J590" i="3"/>
  <c r="J534" i="3"/>
  <c r="BK416" i="3"/>
  <c r="J345" i="3"/>
  <c r="J237" i="3"/>
  <c r="J114" i="3"/>
  <c r="J588" i="3"/>
  <c r="J502" i="3"/>
  <c r="J373" i="3"/>
  <c r="BK272" i="3"/>
  <c r="J189" i="3"/>
  <c r="BK578" i="3"/>
  <c r="BK497" i="3"/>
  <c r="J416" i="3"/>
  <c r="BK308" i="3"/>
  <c r="J211" i="3"/>
  <c r="J195" i="4"/>
  <c r="BK132" i="4"/>
  <c r="BK176" i="4"/>
  <c r="BK123" i="4"/>
  <c r="BK193" i="4"/>
  <c r="BK142" i="4"/>
  <c r="J158" i="4"/>
  <c r="BK299" i="5"/>
  <c r="J254" i="5"/>
  <c r="BK207" i="5"/>
  <c r="J168" i="5"/>
  <c r="BK105" i="5"/>
  <c r="J279" i="5"/>
  <c r="BK221" i="5"/>
  <c r="J155" i="5"/>
  <c r="BK132" i="5"/>
  <c r="J112" i="5"/>
  <c r="BK292" i="5"/>
  <c r="J241" i="5"/>
  <c r="J222" i="5"/>
  <c r="J175" i="5"/>
  <c r="BK115" i="5"/>
  <c r="BK321" i="5"/>
  <c r="BK279" i="5"/>
  <c r="J245" i="5"/>
  <c r="BK218" i="5"/>
  <c r="BK180" i="5"/>
  <c r="J136" i="5"/>
  <c r="BK230" i="6"/>
  <c r="BK177" i="6"/>
  <c r="J144" i="6"/>
  <c r="J222" i="6"/>
  <c r="J147" i="6"/>
  <c r="BK112" i="6"/>
  <c r="J213" i="6"/>
  <c r="J170" i="6"/>
  <c r="BK132" i="6"/>
  <c r="BK98" i="6"/>
  <c r="J173" i="6"/>
  <c r="BK130" i="6"/>
  <c r="J101" i="6"/>
  <c r="BK208" i="7"/>
  <c r="J147" i="7"/>
  <c r="J234" i="7"/>
  <c r="BK176" i="7"/>
  <c r="J124" i="7"/>
  <c r="BK272" i="7"/>
  <c r="BK180" i="7"/>
  <c r="J127" i="7"/>
  <c r="BK160" i="8"/>
  <c r="BK137" i="8"/>
  <c r="BK108" i="8"/>
  <c r="J131" i="8"/>
  <c r="J164" i="8"/>
  <c r="BK126" i="8"/>
  <c r="BK158" i="8"/>
  <c r="BK119" i="8"/>
  <c r="BK96" i="8"/>
  <c r="J190" i="9"/>
  <c r="J359" i="9"/>
  <c r="BK132" i="9"/>
  <c r="J235" i="9"/>
  <c r="J315" i="9"/>
  <c r="BK202" i="9"/>
  <c r="BK113" i="10"/>
  <c r="BK116" i="10"/>
  <c r="J95" i="10"/>
  <c r="BK89" i="10"/>
  <c r="BK5704" i="2"/>
  <c r="BK4679" i="2"/>
  <c r="J4511" i="2"/>
  <c r="BK4345" i="2"/>
  <c r="J4163" i="2"/>
  <c r="J4072" i="2"/>
  <c r="J3864" i="2"/>
  <c r="J3633" i="2"/>
  <c r="BK3316" i="2"/>
  <c r="J2926" i="2"/>
  <c r="BK2798" i="2"/>
  <c r="BK2535" i="2"/>
  <c r="BK2253" i="2"/>
  <c r="BK2136" i="2"/>
  <c r="BK1760" i="2"/>
  <c r="J1523" i="2"/>
  <c r="BK1290" i="2"/>
  <c r="J1030" i="2"/>
  <c r="J586" i="2"/>
  <c r="BK292" i="2"/>
  <c r="J4579" i="2"/>
  <c r="BK4310" i="2"/>
  <c r="J4003" i="2"/>
  <c r="BK3745" i="2"/>
  <c r="J3496" i="2"/>
  <c r="BK3087" i="2"/>
  <c r="BK2863" i="2"/>
  <c r="BK2651" i="2"/>
  <c r="BK2448" i="2"/>
  <c r="BK2224" i="2"/>
  <c r="BK2134" i="2"/>
  <c r="BK1635" i="2"/>
  <c r="BK1523" i="2"/>
  <c r="BK1174" i="2"/>
  <c r="J627" i="2"/>
  <c r="BK355" i="2"/>
  <c r="BK147" i="2"/>
  <c r="J5320" i="2"/>
  <c r="BK4909" i="2"/>
  <c r="BK4532" i="2"/>
  <c r="BK4371" i="2"/>
  <c r="BK4055" i="2"/>
  <c r="BK3857" i="2"/>
  <c r="J3696" i="2"/>
  <c r="J3475" i="2"/>
  <c r="J3015" i="2"/>
  <c r="J2811" i="2"/>
  <c r="J2609" i="2"/>
  <c r="J2368" i="2"/>
  <c r="J2151" i="2"/>
  <c r="BK1983" i="2"/>
  <c r="J1706" i="2"/>
  <c r="J1566" i="2"/>
  <c r="BK1030" i="2"/>
  <c r="BK694" i="2"/>
  <c r="BK246" i="2"/>
  <c r="BK5720" i="2"/>
  <c r="J5631" i="2"/>
  <c r="J5488" i="2"/>
  <c r="BK5391" i="2"/>
  <c r="BK5231" i="2"/>
  <c r="J4952" i="2"/>
  <c r="J4644" i="2"/>
  <c r="BK4510" i="2"/>
  <c r="J4324" i="2"/>
  <c r="BK4093" i="2"/>
  <c r="BK3850" i="2"/>
  <c r="BK3612" i="2"/>
  <c r="BK3341" i="2"/>
  <c r="J2910" i="2"/>
  <c r="BK2553" i="2"/>
  <c r="J2420" i="2"/>
  <c r="J2139" i="2"/>
  <c r="BK1698" i="2"/>
  <c r="BK1421" i="2"/>
  <c r="J1165" i="2"/>
  <c r="J714" i="2"/>
  <c r="BK495" i="2"/>
  <c r="BK212" i="2"/>
  <c r="J652" i="3"/>
  <c r="J601" i="3"/>
  <c r="BK517" i="3"/>
  <c r="BK415" i="3"/>
  <c r="BK354" i="3"/>
  <c r="BK242" i="3"/>
  <c r="J145" i="3"/>
  <c r="BK646" i="3"/>
  <c r="J570" i="3"/>
  <c r="BK502" i="3"/>
  <c r="BK427" i="3"/>
  <c r="J358" i="3"/>
  <c r="BK283" i="3"/>
  <c r="J184" i="3"/>
  <c r="J661" i="3"/>
  <c r="BK526" i="3"/>
  <c r="J403" i="3"/>
  <c r="BK327" i="3"/>
  <c r="J205" i="3"/>
  <c r="J609" i="3"/>
  <c r="BK541" i="3"/>
  <c r="J460" i="3"/>
  <c r="J383" i="3"/>
  <c r="J288" i="3"/>
  <c r="BK229" i="3"/>
  <c r="BK178" i="4"/>
  <c r="BK107" i="4"/>
  <c r="J165" i="4"/>
  <c r="BK211" i="4"/>
  <c r="J161" i="4"/>
  <c r="BK208" i="4"/>
  <c r="BK121" i="4"/>
  <c r="J274" i="5"/>
  <c r="J237" i="5"/>
  <c r="J191" i="5"/>
  <c r="J133" i="5"/>
  <c r="J319" i="5"/>
  <c r="J283" i="5"/>
  <c r="J230" i="5"/>
  <c r="J188" i="5"/>
  <c r="J156" i="5"/>
  <c r="J266" i="5"/>
  <c r="J240" i="5"/>
  <c r="J214" i="5"/>
  <c r="BK167" i="5"/>
  <c r="BK137" i="5"/>
  <c r="BK319" i="5"/>
  <c r="BK276" i="5"/>
  <c r="BK225" i="5"/>
  <c r="BK193" i="5"/>
  <c r="J160" i="5"/>
  <c r="J130" i="5"/>
  <c r="BK216" i="6"/>
  <c r="BK164" i="6"/>
  <c r="J230" i="6"/>
  <c r="BK183" i="6"/>
  <c r="J136" i="6"/>
  <c r="BK199" i="6"/>
  <c r="J169" i="6"/>
  <c r="BK127" i="6"/>
  <c r="BK225" i="6"/>
  <c r="BK169" i="6"/>
  <c r="BK131" i="6"/>
  <c r="J229" i="7"/>
  <c r="BK194" i="7"/>
  <c r="BK106" i="7"/>
  <c r="BK221" i="7"/>
  <c r="J153" i="7"/>
  <c r="J286" i="7"/>
  <c r="J200" i="7"/>
  <c r="J120" i="7"/>
  <c r="BK155" i="8"/>
  <c r="J132" i="8"/>
  <c r="BK107" i="8"/>
  <c r="J121" i="8"/>
  <c r="BK143" i="8"/>
  <c r="BK99" i="8"/>
  <c r="J148" i="8"/>
  <c r="J122" i="8"/>
  <c r="BK251" i="9"/>
  <c r="BK104" i="9"/>
  <c r="J295" i="9"/>
  <c r="J130" i="9"/>
  <c r="BK295" i="9"/>
  <c r="BK135" i="9"/>
  <c r="BK90" i="10"/>
  <c r="BK88" i="10"/>
  <c r="BK110" i="10"/>
  <c r="J5708" i="2"/>
  <c r="BK4540" i="2"/>
  <c r="BK4492" i="2"/>
  <c r="J4317" i="2"/>
  <c r="J4156" i="2"/>
  <c r="BK4079" i="2"/>
  <c r="J3822" i="2"/>
  <c r="BK3469" i="2"/>
  <c r="BK3015" i="2"/>
  <c r="BK2828" i="2"/>
  <c r="BK2624" i="2"/>
  <c r="J2444" i="2"/>
  <c r="J2202" i="2"/>
  <c r="BK2034" i="2"/>
  <c r="BK1646" i="2"/>
  <c r="J1388" i="2"/>
  <c r="J1107" i="2"/>
  <c r="BK684" i="2"/>
  <c r="BK485" i="2"/>
  <c r="BK195" i="2"/>
  <c r="BK4558" i="2"/>
  <c r="BK4391" i="2"/>
  <c r="J4289" i="2"/>
  <c r="J3950" i="2"/>
  <c r="BK3913" i="2"/>
  <c r="BK3878" i="2"/>
  <c r="J3801" i="2"/>
  <c r="J3710" i="2"/>
  <c r="J3560" i="2"/>
  <c r="BK3484" i="2"/>
  <c r="J3199" i="2"/>
  <c r="J2828" i="2"/>
  <c r="BK2680" i="2"/>
  <c r="J2562" i="2"/>
  <c r="J2408" i="2"/>
  <c r="J2147" i="2"/>
  <c r="J1915" i="2"/>
  <c r="BK1585" i="2"/>
  <c r="BK1369" i="2"/>
  <c r="J830" i="2"/>
  <c r="BK373" i="2"/>
  <c r="BK5696" i="2"/>
  <c r="BK5339" i="2"/>
  <c r="BK4963" i="2"/>
  <c r="BK4582" i="2"/>
  <c r="J4409" i="2"/>
  <c r="BK4184" i="2"/>
  <c r="J4050" i="2"/>
  <c r="BK3829" i="2"/>
  <c r="BK3689" i="2"/>
  <c r="J3478" i="2"/>
  <c r="J3124" i="2"/>
  <c r="J2816" i="2"/>
  <c r="BK2518" i="2"/>
  <c r="J2354" i="2"/>
  <c r="J2155" i="2"/>
  <c r="BK1938" i="2"/>
  <c r="J1698" i="2"/>
  <c r="BK1506" i="2"/>
  <c r="J1152" i="2"/>
  <c r="J726" i="2"/>
  <c r="BK415" i="2"/>
  <c r="BK134" i="2"/>
  <c r="J5628" i="2"/>
  <c r="BK5488" i="2"/>
  <c r="BK5387" i="2"/>
  <c r="BK5282" i="2"/>
  <c r="J4941" i="2"/>
  <c r="J4582" i="2"/>
  <c r="BK4437" i="2"/>
  <c r="J4114" i="2"/>
  <c r="BK3924" i="2"/>
  <c r="J3794" i="2"/>
  <c r="J3570" i="2"/>
  <c r="BK3270" i="2"/>
  <c r="BK2886" i="2"/>
  <c r="J2684" i="2"/>
  <c r="J2511" i="2"/>
  <c r="J2387" i="2"/>
  <c r="BK2149" i="2"/>
  <c r="J1682" i="2"/>
  <c r="J1322" i="2"/>
  <c r="J1139" i="2"/>
  <c r="J756" i="2"/>
  <c r="J544" i="2"/>
  <c r="J147" i="2"/>
  <c r="J603" i="3"/>
  <c r="J529" i="3"/>
  <c r="BK419" i="3"/>
  <c r="J335" i="3"/>
  <c r="BK245" i="3"/>
  <c r="J150" i="3"/>
  <c r="J637" i="3"/>
  <c r="BK565" i="3"/>
  <c r="J497" i="3"/>
  <c r="J406" i="3"/>
  <c r="J298" i="3"/>
  <c r="BK211" i="3"/>
  <c r="BK652" i="3"/>
  <c r="J532" i="3"/>
  <c r="BK406" i="3"/>
  <c r="BK335" i="3"/>
  <c r="BK233" i="3"/>
  <c r="BK165" i="3"/>
  <c r="J581" i="3"/>
  <c r="J493" i="3"/>
  <c r="J394" i="3"/>
  <c r="BK305" i="3"/>
  <c r="J223" i="3"/>
  <c r="BK183" i="4"/>
  <c r="BK125" i="4"/>
  <c r="J142" i="4"/>
  <c r="J100" i="4"/>
  <c r="BK169" i="4"/>
  <c r="BK205" i="4"/>
  <c r="BK315" i="5"/>
  <c r="BK265" i="5"/>
  <c r="BK211" i="5"/>
  <c r="J190" i="5"/>
  <c r="J137" i="5"/>
  <c r="J303" i="5"/>
  <c r="BK231" i="5"/>
  <c r="J181" i="5"/>
  <c r="J148" i="5"/>
  <c r="J272" i="5"/>
  <c r="BK234" i="5"/>
  <c r="BK200" i="5"/>
  <c r="J143" i="5"/>
  <c r="J325" i="5"/>
  <c r="J281" i="5"/>
  <c r="BK219" i="5"/>
  <c r="BK187" i="5"/>
  <c r="BK162" i="5"/>
  <c r="J117" i="5"/>
  <c r="J204" i="6"/>
  <c r="BK145" i="6"/>
  <c r="J229" i="6"/>
  <c r="BK166" i="6"/>
  <c r="BK133" i="6"/>
  <c r="J216" i="6"/>
  <c r="J187" i="6"/>
  <c r="J143" i="6"/>
  <c r="J103" i="6"/>
  <c r="J180" i="6"/>
  <c r="BK135" i="6"/>
  <c r="BK284" i="7"/>
  <c r="J198" i="7"/>
  <c r="BK157" i="7"/>
  <c r="J240" i="7"/>
  <c r="BK167" i="7"/>
  <c r="BK117" i="7"/>
  <c r="BK240" i="7"/>
  <c r="BK161" i="7"/>
  <c r="BK110" i="7"/>
  <c r="J146" i="8"/>
  <c r="J118" i="8"/>
  <c r="BK146" i="8"/>
  <c r="BK104" i="8"/>
  <c r="BK130" i="8"/>
  <c r="J155" i="8"/>
  <c r="BK123" i="8"/>
  <c r="BK318" i="9"/>
  <c r="BK176" i="9"/>
  <c r="BK359" i="9"/>
  <c r="J237" i="9"/>
  <c r="BK345" i="9"/>
  <c r="BK163" i="9"/>
  <c r="J308" i="9"/>
  <c r="J93" i="9"/>
  <c r="J101" i="10"/>
  <c r="J106" i="10"/>
  <c r="J97" i="10"/>
  <c r="BK104" i="10"/>
  <c r="BK4845" i="2"/>
  <c r="BK4517" i="2"/>
  <c r="BK4409" i="2"/>
  <c r="BK4205" i="2"/>
  <c r="J4093" i="2"/>
  <c r="J3759" i="2"/>
  <c r="J3490" i="2"/>
  <c r="J3310" i="2"/>
  <c r="BK2959" i="2"/>
  <c r="BK2875" i="2"/>
  <c r="J2675" i="2"/>
  <c r="J2348" i="2"/>
  <c r="J2136" i="2"/>
  <c r="BK1739" i="2"/>
  <c r="BK1481" i="2"/>
  <c r="J1228" i="2"/>
  <c r="BK721" i="2"/>
  <c r="J465" i="2"/>
  <c r="J219" i="2"/>
  <c r="J134" i="2"/>
  <c r="BK4483" i="2"/>
  <c r="BK4324" i="2"/>
  <c r="J4045" i="2"/>
  <c r="J3815" i="2"/>
  <c r="J3647" i="2"/>
  <c r="BK3478" i="2"/>
  <c r="J3270" i="2"/>
  <c r="BK2949" i="2"/>
  <c r="J2857" i="2"/>
  <c r="BK2601" i="2"/>
  <c r="BK2397" i="2"/>
  <c r="J2241" i="2"/>
  <c r="BK2073" i="2"/>
  <c r="J1673" i="2"/>
  <c r="BK1489" i="2"/>
  <c r="BK1182" i="2"/>
  <c r="J597" i="2"/>
  <c r="BK348" i="2"/>
  <c r="BK179" i="2"/>
  <c r="BK5366" i="2"/>
  <c r="J5231" i="2"/>
  <c r="BK4924" i="2"/>
  <c r="J4668" i="2"/>
  <c r="J4451" i="2"/>
  <c r="BK4219" i="2"/>
  <c r="J4011" i="2"/>
  <c r="BK3836" i="2"/>
  <c r="J3675" i="2"/>
  <c r="BK3496" i="2"/>
  <c r="J3049" i="2"/>
  <c r="J2800" i="2"/>
  <c r="J2533" i="2"/>
  <c r="BK2387" i="2"/>
  <c r="BK2215" i="2"/>
  <c r="BK2088" i="2"/>
  <c r="J1831" i="2"/>
  <c r="J1595" i="2"/>
  <c r="J1174" i="2"/>
  <c r="BK710" i="2"/>
  <c r="J373" i="2"/>
  <c r="J200" i="2"/>
  <c r="J5700" i="2"/>
  <c r="BK5507" i="2"/>
  <c r="J5478" i="2"/>
  <c r="J5358" i="2"/>
  <c r="BK5145" i="2"/>
  <c r="BK4880" i="2"/>
  <c r="J4530" i="2"/>
  <c r="J4331" i="2"/>
  <c r="BK4086" i="2"/>
  <c r="J3857" i="2"/>
  <c r="BK3619" i="2"/>
  <c r="BK3438" i="2"/>
  <c r="J2997" i="2"/>
  <c r="BK2816" i="2"/>
  <c r="BK2507" i="2"/>
  <c r="J2427" i="2"/>
  <c r="J2224" i="2"/>
  <c r="J2073" i="2"/>
  <c r="BK1611" i="2"/>
  <c r="J1332" i="2"/>
  <c r="BK819" i="2"/>
  <c r="J639" i="2"/>
  <c r="J398" i="2"/>
  <c r="BK166" i="2"/>
  <c r="BK624" i="3"/>
  <c r="BK598" i="3"/>
  <c r="BK454" i="3"/>
  <c r="J377" i="3"/>
  <c r="BK252" i="3"/>
  <c r="BK198" i="3"/>
  <c r="J649" i="3"/>
  <c r="J542" i="3"/>
  <c r="BK442" i="3"/>
  <c r="BK388" i="3"/>
  <c r="J354" i="3"/>
  <c r="J236" i="3"/>
  <c r="J135" i="3"/>
  <c r="BK611" i="3"/>
  <c r="J505" i="3"/>
  <c r="J400" i="3"/>
  <c r="BK342" i="3"/>
  <c r="J249" i="3"/>
  <c r="J174" i="3"/>
  <c r="J575" i="3"/>
  <c r="BK514" i="3"/>
  <c r="BK397" i="3"/>
  <c r="J327" i="3"/>
  <c r="BK236" i="3"/>
  <c r="BK122" i="3"/>
  <c r="BK129" i="4"/>
  <c r="J167" i="4"/>
  <c r="BK131" i="4"/>
  <c r="BK201" i="4"/>
  <c r="J129" i="4"/>
  <c r="BK140" i="4"/>
  <c r="BK309" i="5"/>
  <c r="BK260" i="5"/>
  <c r="J210" i="5"/>
  <c r="BK160" i="5"/>
  <c r="BK117" i="5"/>
  <c r="BK285" i="5"/>
  <c r="BK228" i="5"/>
  <c r="BK208" i="5"/>
  <c r="BK177" i="5"/>
  <c r="J140" i="5"/>
  <c r="BK311" i="5"/>
  <c r="J260" i="5"/>
  <c r="BK238" i="5"/>
  <c r="J208" i="5"/>
  <c r="BK152" i="5"/>
  <c r="J103" i="5"/>
  <c r="J275" i="5"/>
  <c r="J231" i="5"/>
  <c r="BK188" i="5"/>
  <c r="BK159" i="5"/>
  <c r="BK120" i="5"/>
  <c r="BK210" i="6"/>
  <c r="J181" i="6"/>
  <c r="BK103" i="6"/>
  <c r="J190" i="6"/>
  <c r="BK151" i="6"/>
  <c r="BK104" i="6"/>
  <c r="J223" i="6"/>
  <c r="BK190" i="6"/>
  <c r="J166" i="6"/>
  <c r="J118" i="6"/>
  <c r="BK187" i="6"/>
  <c r="J151" i="6"/>
  <c r="BK118" i="6"/>
  <c r="J236" i="7"/>
  <c r="BK151" i="7"/>
  <c r="J244" i="7"/>
  <c r="J184" i="7"/>
  <c r="BK132" i="7"/>
  <c r="J252" i="7"/>
  <c r="J169" i="7"/>
  <c r="BK130" i="7"/>
  <c r="J258" i="7"/>
  <c r="BK236" i="7"/>
  <c r="BK229" i="7"/>
  <c r="BK204" i="7"/>
  <c r="BK190" i="7"/>
  <c r="BK182" i="7"/>
  <c r="J167" i="7"/>
  <c r="J135" i="7"/>
  <c r="J110" i="7"/>
  <c r="J100" i="7"/>
  <c r="J161" i="8"/>
  <c r="J133" i="8"/>
  <c r="BK116" i="8"/>
  <c r="BK139" i="8"/>
  <c r="J105" i="8"/>
  <c r="J141" i="8"/>
  <c r="BK162" i="8"/>
  <c r="J139" i="8"/>
  <c r="BK105" i="8"/>
  <c r="J210" i="9"/>
  <c r="J98" i="9"/>
  <c r="BK286" i="9"/>
  <c r="BK151" i="9"/>
  <c r="BK246" i="9"/>
  <c r="BK276" i="9"/>
  <c r="J117" i="9"/>
  <c r="J121" i="10"/>
  <c r="BK87" i="10"/>
  <c r="J98" i="10"/>
  <c r="J118" i="10"/>
  <c r="J3850" i="2"/>
  <c r="BK3461" i="2"/>
  <c r="BK2939" i="2"/>
  <c r="BK2811" i="2"/>
  <c r="BK2609" i="2"/>
  <c r="BK2427" i="2"/>
  <c r="BK2228" i="2"/>
  <c r="J2050" i="2"/>
  <c r="BK1702" i="2"/>
  <c r="BK1473" i="2"/>
  <c r="BK1125" i="2"/>
  <c r="BK805" i="2"/>
  <c r="J601" i="2"/>
  <c r="BK474" i="2"/>
  <c r="J204" i="2"/>
  <c r="J4664" i="2"/>
  <c r="BK4400" i="2"/>
  <c r="J4142" i="2"/>
  <c r="BK3906" i="2"/>
  <c r="BK3752" i="2"/>
  <c r="J3539" i="2"/>
  <c r="J3361" i="2"/>
  <c r="J3034" i="2"/>
  <c r="BK2824" i="2"/>
  <c r="J2589" i="2"/>
  <c r="BK2413" i="2"/>
  <c r="BK2210" i="2"/>
  <c r="BK2059" i="2"/>
  <c r="BK1714" i="2"/>
  <c r="J1481" i="2"/>
  <c r="J1296" i="2"/>
  <c r="BK616" i="2"/>
  <c r="BK450" i="2"/>
  <c r="J207" i="2"/>
  <c r="J5676" i="2"/>
  <c r="BK5147" i="2"/>
  <c r="J4681" i="2"/>
  <c r="BK4455" i="2"/>
  <c r="J4282" i="2"/>
  <c r="BK4142" i="2"/>
  <c r="J3808" i="2"/>
  <c r="J3612" i="2"/>
  <c r="J3350" i="2"/>
  <c r="J2902" i="2"/>
  <c r="J2792" i="2"/>
  <c r="BK2580" i="2"/>
  <c r="BK2371" i="2"/>
  <c r="BK2166" i="2"/>
  <c r="J1898" i="2"/>
  <c r="J1473" i="2"/>
  <c r="BK1063" i="2"/>
  <c r="J708" i="2"/>
  <c r="J495" i="2"/>
  <c r="BK327" i="2"/>
  <c r="BK5708" i="2"/>
  <c r="BK5498" i="2"/>
  <c r="BK5437" i="2"/>
  <c r="BK5342" i="2"/>
  <c r="J5141" i="2"/>
  <c r="BK4870" i="2"/>
  <c r="J4521" i="2"/>
  <c r="BK4357" i="2"/>
  <c r="BK4100" i="2"/>
  <c r="BK3892" i="2"/>
  <c r="J3640" i="2"/>
  <c r="BK3346" i="2"/>
  <c r="J2942" i="2"/>
  <c r="BK2800" i="2"/>
  <c r="J2580" i="2"/>
  <c r="J2413" i="2"/>
  <c r="J2157" i="2"/>
  <c r="J1664" i="2"/>
  <c r="BK1400" i="2"/>
  <c r="J1232" i="2"/>
  <c r="BK900" i="2"/>
  <c r="J659" i="2"/>
  <c r="J318" i="2"/>
  <c r="BK572" i="3"/>
  <c r="J514" i="3"/>
  <c r="BK422" i="3"/>
  <c r="J397" i="3"/>
  <c r="J308" i="3"/>
  <c r="BK240" i="3"/>
  <c r="BK155" i="3"/>
  <c r="BK640" i="3"/>
  <c r="J559" i="3"/>
  <c r="BK491" i="3"/>
  <c r="BK400" i="3"/>
  <c r="J305" i="3"/>
  <c r="BK223" i="3"/>
  <c r="J667" i="3"/>
  <c r="J617" i="3"/>
  <c r="BK520" i="3"/>
  <c r="BK394" i="3"/>
  <c r="BK293" i="3"/>
  <c r="BK208" i="3"/>
  <c r="J598" i="3"/>
  <c r="BK529" i="3"/>
  <c r="J427" i="3"/>
  <c r="BK339" i="3"/>
  <c r="J232" i="3"/>
  <c r="J109" i="3"/>
  <c r="BK161" i="4"/>
  <c r="BK203" i="4"/>
  <c r="BK155" i="4"/>
  <c r="J112" i="4"/>
  <c r="BK165" i="4"/>
  <c r="BK114" i="4"/>
  <c r="J128" i="4"/>
  <c r="BK286" i="5"/>
  <c r="BK248" i="5"/>
  <c r="BK199" i="5"/>
  <c r="J158" i="5"/>
  <c r="J315" i="5"/>
  <c r="BK263" i="5"/>
  <c r="J201" i="5"/>
  <c r="BK178" i="5"/>
  <c r="J134" i="5"/>
  <c r="J120" i="5"/>
  <c r="J305" i="5"/>
  <c r="J268" i="5"/>
  <c r="J213" i="5"/>
  <c r="BK172" i="5"/>
  <c r="J101" i="5"/>
  <c r="BK271" i="5"/>
  <c r="J232" i="5"/>
  <c r="J207" i="5"/>
  <c r="BK165" i="5"/>
  <c r="BK101" i="5"/>
  <c r="J186" i="6"/>
  <c r="J127" i="6"/>
  <c r="BK208" i="6"/>
  <c r="J158" i="6"/>
  <c r="BK100" i="6"/>
  <c r="BK193" i="6"/>
  <c r="BK148" i="6"/>
  <c r="J114" i="6"/>
  <c r="BK202" i="6"/>
  <c r="J148" i="6"/>
  <c r="BK114" i="6"/>
  <c r="BK223" i="7"/>
  <c r="J159" i="7"/>
  <c r="BK258" i="7"/>
  <c r="J194" i="7"/>
  <c r="J133" i="7"/>
  <c r="J288" i="7"/>
  <c r="BK147" i="7"/>
  <c r="J112" i="7"/>
  <c r="J154" i="8"/>
  <c r="J129" i="8"/>
  <c r="J114" i="8"/>
  <c r="BK142" i="8"/>
  <c r="J108" i="8"/>
  <c r="BK147" i="8"/>
  <c r="BK100" i="8"/>
  <c r="J147" i="8"/>
  <c r="J109" i="8"/>
  <c r="J276" i="9"/>
  <c r="J171" i="9"/>
  <c r="J345" i="9"/>
  <c r="J208" i="9"/>
  <c r="BK98" i="9"/>
  <c r="BK93" i="9"/>
  <c r="J263" i="9"/>
  <c r="BK122" i="10"/>
  <c r="J89" i="10"/>
  <c r="J104" i="10"/>
  <c r="BK105" i="10"/>
  <c r="BK111" i="10"/>
  <c r="J5720" i="2"/>
  <c r="BK4530" i="2"/>
  <c r="BK4451" i="2"/>
  <c r="J4219" i="2"/>
  <c r="J4100" i="2"/>
  <c r="BK3899" i="2"/>
  <c r="BK3675" i="2"/>
  <c r="J3513" i="2"/>
  <c r="BK2988" i="2"/>
  <c r="J2863" i="2"/>
  <c r="BK2501" i="2"/>
  <c r="BK2350" i="2"/>
  <c r="BK2151" i="2"/>
  <c r="J1818" i="2"/>
  <c r="BK1571" i="2"/>
  <c r="BK1257" i="2"/>
  <c r="J1090" i="2"/>
  <c r="BK639" i="2"/>
  <c r="J390" i="2"/>
  <c r="J181" i="2"/>
  <c r="J4477" i="2"/>
  <c r="J4268" i="2"/>
  <c r="J4041" i="2"/>
  <c r="J3836" i="2"/>
  <c r="J3577" i="2"/>
  <c r="J3341" i="2"/>
  <c r="J2959" i="2"/>
  <c r="J2798" i="2"/>
  <c r="BK2571" i="2"/>
  <c r="BK2416" i="2"/>
  <c r="BK2296" i="2"/>
  <c r="BK2068" i="2"/>
  <c r="J1809" i="2"/>
  <c r="BK1555" i="2"/>
  <c r="BK1322" i="2"/>
  <c r="J810" i="2"/>
  <c r="BK481" i="2"/>
  <c r="BK200" i="2"/>
  <c r="BK5354" i="2"/>
  <c r="J5032" i="2"/>
  <c r="J4870" i="2"/>
  <c r="BK4521" i="2"/>
  <c r="J4345" i="2"/>
  <c r="BK4170" i="2"/>
  <c r="BK3959" i="2"/>
  <c r="BK3815" i="2"/>
  <c r="BK3567" i="2"/>
  <c r="J3138" i="2"/>
  <c r="BK2825" i="2"/>
  <c r="J2637" i="2"/>
  <c r="J2296" i="2"/>
  <c r="BK2110" i="2"/>
  <c r="BK1862" i="2"/>
  <c r="J1624" i="2"/>
  <c r="J1182" i="2"/>
  <c r="BK761" i="2"/>
  <c r="J651" i="2"/>
  <c r="J355" i="2"/>
  <c r="BK5692" i="2"/>
  <c r="J5624" i="2"/>
  <c r="BK5482" i="2"/>
  <c r="J5374" i="2"/>
  <c r="BK5320" i="2"/>
  <c r="J4924" i="2"/>
  <c r="J4569" i="2"/>
  <c r="J4431" i="2"/>
  <c r="J4261" i="2"/>
  <c r="J3913" i="2"/>
  <c r="J3668" i="2"/>
  <c r="BK3367" i="2"/>
  <c r="J2891" i="2"/>
  <c r="J2770" i="2"/>
  <c r="J2505" i="2"/>
  <c r="J2328" i="2"/>
  <c r="BK1956" i="2"/>
  <c r="BK1607" i="2"/>
  <c r="J1356" i="2"/>
  <c r="J1222" i="2"/>
  <c r="J327" i="2"/>
  <c r="BK659" i="3"/>
  <c r="J621" i="3"/>
  <c r="BK561" i="3"/>
  <c r="J472" i="3"/>
  <c r="BK383" i="3"/>
  <c r="J258" i="3"/>
  <c r="J208" i="3"/>
  <c r="BK119" i="3"/>
  <c r="BK596" i="3"/>
  <c r="BK532" i="3"/>
  <c r="BK367" i="3"/>
  <c r="J270" i="3"/>
  <c r="BK140" i="3"/>
  <c r="J646" i="3"/>
  <c r="BK575" i="3"/>
  <c r="BK493" i="3"/>
  <c r="BK361" i="3"/>
  <c r="BK264" i="3"/>
  <c r="J160" i="3"/>
  <c r="BK550" i="3"/>
  <c r="J433" i="3"/>
  <c r="J392" i="3"/>
  <c r="J313" i="3"/>
  <c r="BK174" i="3"/>
  <c r="J169" i="4"/>
  <c r="J208" i="4"/>
  <c r="J135" i="4"/>
  <c r="J199" i="4"/>
  <c r="J123" i="4"/>
  <c r="J132" i="4"/>
  <c r="BK281" i="5"/>
  <c r="J251" i="5"/>
  <c r="BK197" i="5"/>
  <c r="BK156" i="5"/>
  <c r="BK111" i="5"/>
  <c r="J238" i="5"/>
  <c r="J197" i="5"/>
  <c r="BK141" i="5"/>
  <c r="BK275" i="5"/>
  <c r="BK232" i="5"/>
  <c r="J199" i="5"/>
  <c r="J162" i="5"/>
  <c r="BK106" i="5"/>
  <c r="J289" i="5"/>
  <c r="BK246" i="5"/>
  <c r="BK210" i="5"/>
  <c r="J176" i="5"/>
  <c r="BK121" i="5"/>
  <c r="J202" i="6"/>
  <c r="BK173" i="6"/>
  <c r="BK120" i="6"/>
  <c r="BK198" i="6"/>
  <c r="J115" i="6"/>
  <c r="J210" i="6"/>
  <c r="BK171" i="6"/>
  <c r="J135" i="6"/>
  <c r="BK101" i="6"/>
  <c r="J177" i="6"/>
  <c r="J124" i="6"/>
  <c r="J100" i="6"/>
  <c r="BK206" i="7"/>
  <c r="BK114" i="7"/>
  <c r="BK210" i="7"/>
  <c r="BK172" i="7"/>
  <c r="BK108" i="7"/>
  <c r="J214" i="7"/>
  <c r="BK149" i="7"/>
  <c r="BK278" i="7"/>
  <c r="BK138" i="8"/>
  <c r="J117" i="8"/>
  <c r="BK163" i="8"/>
  <c r="BK114" i="8"/>
  <c r="BK150" i="8"/>
  <c r="J115" i="8"/>
  <c r="J128" i="8"/>
  <c r="J348" i="9"/>
  <c r="J182" i="9"/>
  <c r="BK354" i="9"/>
  <c r="BK210" i="9"/>
  <c r="BK113" i="9"/>
  <c r="J158" i="9"/>
  <c r="J325" i="9"/>
  <c r="BK171" i="9"/>
  <c r="J103" i="10"/>
  <c r="BK98" i="10"/>
  <c r="BK102" i="10"/>
  <c r="BK5700" i="2"/>
  <c r="BK4594" i="2"/>
  <c r="J4463" i="2"/>
  <c r="J4275" i="2"/>
  <c r="J4128" i="2"/>
  <c r="BK3988" i="2"/>
  <c r="BK3731" i="2"/>
  <c r="BK3570" i="2"/>
  <c r="BK3252" i="2"/>
  <c r="BK2923" i="2"/>
  <c r="BK2750" i="2"/>
  <c r="J2496" i="2"/>
  <c r="BK2237" i="2"/>
  <c r="J2106" i="2"/>
  <c r="BK1804" i="2"/>
  <c r="J1540" i="2"/>
  <c r="BK1300" i="2"/>
  <c r="BK1047" i="2"/>
  <c r="J609" i="2"/>
  <c r="J406" i="2"/>
  <c r="J175" i="2"/>
  <c r="J4489" i="2"/>
  <c r="BK4317" i="2"/>
  <c r="BK4072" i="2"/>
  <c r="BK3520" i="2"/>
  <c r="BK3355" i="2"/>
  <c r="BK2942" i="2"/>
  <c r="J2886" i="2"/>
  <c r="BK2600" i="2"/>
  <c r="BK2511" i="2"/>
  <c r="J2215" i="2"/>
  <c r="J2083" i="2"/>
  <c r="BK1706" i="2"/>
  <c r="J1178" i="2"/>
  <c r="BK651" i="2"/>
  <c r="J485" i="2"/>
  <c r="BK219" i="2"/>
  <c r="J191" i="2"/>
  <c r="J5228" i="2"/>
  <c r="BK4891" i="2"/>
  <c r="BK4509" i="2"/>
  <c r="J4357" i="2"/>
  <c r="BK4163" i="2"/>
  <c r="BK3950" i="2"/>
  <c r="BK3871" i="2"/>
  <c r="BK3640" i="2"/>
  <c r="J3382" i="2"/>
  <c r="BK2997" i="2"/>
  <c r="BK2710" i="2"/>
  <c r="J2448" i="2"/>
  <c r="BK2267" i="2"/>
  <c r="BK2125" i="2"/>
  <c r="BK1655" i="2"/>
  <c r="J1447" i="2"/>
  <c r="J1035" i="2"/>
  <c r="BK655" i="2"/>
  <c r="BK207" i="2"/>
  <c r="J5696" i="2"/>
  <c r="BK5500" i="2"/>
  <c r="J5437" i="2"/>
  <c r="BK5323" i="2"/>
  <c r="BK5000" i="2"/>
  <c r="BK4660" i="2"/>
  <c r="J4499" i="2"/>
  <c r="BK4289" i="2"/>
  <c r="J4065" i="2"/>
  <c r="BK3822" i="2"/>
  <c r="BK3605" i="2"/>
  <c r="BK3356" i="2"/>
  <c r="J2939" i="2"/>
  <c r="BK2787" i="2"/>
  <c r="J2544" i="2"/>
  <c r="J2404" i="2"/>
  <c r="BK2130" i="2"/>
  <c r="BK1797" i="2"/>
  <c r="BK1447" i="2"/>
  <c r="BK1296" i="2"/>
  <c r="J1047" i="2"/>
  <c r="J698" i="2"/>
  <c r="J336" i="2"/>
  <c r="BK665" i="3"/>
  <c r="BK630" i="3"/>
  <c r="J568" i="3"/>
  <c r="J448" i="3"/>
  <c r="BK378" i="3"/>
  <c r="BK217" i="3"/>
  <c r="BK135" i="3"/>
  <c r="BK614" i="3"/>
  <c r="J553" i="3"/>
  <c r="J436" i="3"/>
  <c r="BK355" i="3"/>
  <c r="J264" i="3"/>
  <c r="BK200" i="3"/>
  <c r="BK621" i="3"/>
  <c r="J561" i="3"/>
  <c r="BK433" i="3"/>
  <c r="BK348" i="3"/>
  <c r="BK258" i="3"/>
  <c r="J122" i="3"/>
  <c r="J547" i="3"/>
  <c r="J429" i="3"/>
  <c r="J348" i="3"/>
  <c r="J246" i="3"/>
  <c r="BK160" i="3"/>
  <c r="J133" i="4"/>
  <c r="BK171" i="4"/>
  <c r="J125" i="4"/>
  <c r="BK195" i="4"/>
  <c r="J121" i="4"/>
  <c r="J144" i="4"/>
  <c r="J285" i="5"/>
  <c r="BK241" i="5"/>
  <c r="BK196" i="5"/>
  <c r="J163" i="5"/>
  <c r="BK118" i="5"/>
  <c r="J286" i="5"/>
  <c r="BK249" i="5"/>
  <c r="J193" i="5"/>
  <c r="J153" i="5"/>
  <c r="J317" i="5"/>
  <c r="J265" i="5"/>
  <c r="J223" i="5"/>
  <c r="BK173" i="5"/>
  <c r="J127" i="5"/>
  <c r="J299" i="5"/>
  <c r="BK251" i="5"/>
  <c r="J183" i="5"/>
  <c r="J145" i="5"/>
  <c r="J220" i="6"/>
  <c r="J167" i="6"/>
  <c r="BK139" i="6"/>
  <c r="BK213" i="6"/>
  <c r="BK144" i="6"/>
  <c r="J107" i="6"/>
  <c r="J207" i="6"/>
  <c r="BK157" i="6"/>
  <c r="J123" i="6"/>
  <c r="BK217" i="6"/>
  <c r="BK160" i="6"/>
  <c r="J120" i="6"/>
  <c r="BK227" i="7"/>
  <c r="J190" i="7"/>
  <c r="BK102" i="7"/>
  <c r="J178" i="7"/>
  <c r="BK286" i="7"/>
  <c r="BK202" i="7"/>
  <c r="J151" i="7"/>
  <c r="BK280" i="7"/>
  <c r="BK135" i="8"/>
  <c r="BK111" i="8"/>
  <c r="BK132" i="8"/>
  <c r="J112" i="8"/>
  <c r="BK144" i="8"/>
  <c r="J96" i="8"/>
  <c r="BK131" i="8"/>
  <c r="J102" i="8"/>
  <c r="J202" i="9"/>
  <c r="BK348" i="9"/>
  <c r="J135" i="9"/>
  <c r="BK329" i="9"/>
  <c r="BK109" i="9"/>
  <c r="J267" i="9"/>
  <c r="BK144" i="9"/>
  <c r="J110" i="10"/>
  <c r="BK129" i="10"/>
  <c r="BK99" i="10"/>
  <c r="J116" i="10"/>
  <c r="BK112" i="10"/>
  <c r="BK5713" i="2"/>
  <c r="BK4681" i="2"/>
  <c r="J4532" i="2"/>
  <c r="BK4446" i="2"/>
  <c r="J4230" i="2"/>
  <c r="J4060" i="2"/>
  <c r="J3892" i="2"/>
  <c r="BK3668" i="2"/>
  <c r="BK3434" i="2"/>
  <c r="BK2932" i="2"/>
  <c r="J2846" i="2"/>
  <c r="BK2619" i="2"/>
  <c r="BK2457" i="2"/>
  <c r="BK2159" i="2"/>
  <c r="J1655" i="2"/>
  <c r="J1400" i="2"/>
  <c r="J1172" i="2"/>
  <c r="BK785" i="2"/>
  <c r="J504" i="2"/>
  <c r="J255" i="2"/>
  <c r="J4679" i="2"/>
  <c r="BK4416" i="2"/>
  <c r="J4177" i="2"/>
  <c r="BK4011" i="2"/>
  <c r="BK3738" i="2"/>
  <c r="BK3513" i="2"/>
  <c r="BK3350" i="2"/>
  <c r="BK2891" i="2"/>
  <c r="BK2637" i="2"/>
  <c r="BK2505" i="2"/>
  <c r="BK2368" i="2"/>
  <c r="BK2194" i="2"/>
  <c r="J2001" i="2"/>
  <c r="BK1710" i="2"/>
  <c r="BK1394" i="2"/>
  <c r="BK1074" i="2"/>
  <c r="J531" i="2"/>
  <c r="J238" i="2"/>
  <c r="J129" i="2"/>
  <c r="J5282" i="2"/>
  <c r="BK5141" i="2"/>
  <c r="BK4504" i="2"/>
  <c r="J4338" i="2"/>
  <c r="J4086" i="2"/>
  <c r="BK3940" i="2"/>
  <c r="J3724" i="2"/>
  <c r="BK3560" i="2"/>
  <c r="J3321" i="2"/>
  <c r="BK2881" i="2"/>
  <c r="BK2643" i="2"/>
  <c r="J2481" i="2"/>
  <c r="J2159" i="2"/>
  <c r="BK1904" i="2"/>
  <c r="BK1615" i="2"/>
  <c r="J1421" i="2"/>
  <c r="BK990" i="2"/>
  <c r="BK605" i="2"/>
  <c r="J267" i="2"/>
  <c r="BK5715" i="2"/>
  <c r="BK5631" i="2"/>
  <c r="J5498" i="2"/>
  <c r="J5472" i="2"/>
  <c r="J5328" i="2"/>
  <c r="J4930" i="2"/>
  <c r="J4604" i="2"/>
  <c r="J4446" i="2"/>
  <c r="J4237" i="2"/>
  <c r="BK4041" i="2"/>
  <c r="BK3808" i="2"/>
  <c r="J3598" i="2"/>
  <c r="BK3321" i="2"/>
  <c r="BK2895" i="2"/>
  <c r="BK2718" i="2"/>
  <c r="BK2589" i="2"/>
  <c r="J2486" i="2"/>
  <c r="BK2147" i="2"/>
  <c r="J1710" i="2"/>
  <c r="J1406" i="2"/>
  <c r="BK1172" i="2"/>
  <c r="BK779" i="2"/>
  <c r="BK570" i="2"/>
  <c r="J246" i="2"/>
  <c r="J663" i="3"/>
  <c r="BK606" i="3"/>
  <c r="J541" i="3"/>
  <c r="BK424" i="3"/>
  <c r="BK317" i="3"/>
  <c r="J241" i="3"/>
  <c r="BK127" i="3"/>
  <c r="J624" i="3"/>
  <c r="BK588" i="3"/>
  <c r="BK554" i="3"/>
  <c r="J478" i="3"/>
  <c r="J415" i="3"/>
  <c r="BK322" i="3"/>
  <c r="BK255" i="3"/>
  <c r="BK179" i="3"/>
  <c r="BK633" i="3"/>
  <c r="J523" i="3"/>
  <c r="J322" i="3"/>
  <c r="J217" i="3"/>
  <c r="BK130" i="3"/>
  <c r="BK553" i="3"/>
  <c r="BK466" i="3"/>
  <c r="J390" i="3"/>
  <c r="BK345" i="3"/>
  <c r="J226" i="3"/>
  <c r="BK197" i="4"/>
  <c r="J105" i="4"/>
  <c r="J153" i="4"/>
  <c r="BK105" i="4"/>
  <c r="BK191" i="4"/>
  <c r="J183" i="4"/>
  <c r="BK116" i="4"/>
  <c r="BK277" i="5"/>
  <c r="J249" i="5"/>
  <c r="BK203" i="5"/>
  <c r="J172" i="5"/>
  <c r="BK126" i="5"/>
  <c r="BK294" i="5"/>
  <c r="BK269" i="5"/>
  <c r="BK215" i="5"/>
  <c r="J159" i="5"/>
  <c r="J126" i="5"/>
  <c r="BK301" i="5"/>
  <c r="J252" i="5"/>
  <c r="J225" i="5"/>
  <c r="J170" i="5"/>
  <c r="J114" i="5"/>
  <c r="J267" i="5"/>
  <c r="J244" i="5"/>
  <c r="J200" i="5"/>
  <c r="J173" i="5"/>
  <c r="J132" i="5"/>
  <c r="J227" i="6"/>
  <c r="J171" i="6"/>
  <c r="J141" i="6"/>
  <c r="BK223" i="6"/>
  <c r="BK143" i="6"/>
  <c r="J98" i="6"/>
  <c r="J208" i="6"/>
  <c r="BK154" i="6"/>
  <c r="BK113" i="6"/>
  <c r="BK219" i="6"/>
  <c r="J140" i="6"/>
  <c r="J113" i="6"/>
  <c r="BK218" i="7"/>
  <c r="J161" i="7"/>
  <c r="BK101" i="7"/>
  <c r="J204" i="7"/>
  <c r="J141" i="7"/>
  <c r="J284" i="7"/>
  <c r="J210" i="7"/>
  <c r="BK137" i="7"/>
  <c r="BK252" i="7"/>
  <c r="BK234" i="7"/>
  <c r="J225" i="7"/>
  <c r="J218" i="7"/>
  <c r="BK198" i="7"/>
  <c r="J186" i="7"/>
  <c r="BK174" i="7"/>
  <c r="BK153" i="7"/>
  <c r="J130" i="7"/>
  <c r="BK105" i="7"/>
  <c r="J98" i="7"/>
  <c r="BK156" i="8"/>
  <c r="BK140" i="8"/>
  <c r="J101" i="8"/>
  <c r="BK122" i="8"/>
  <c r="J153" i="8"/>
  <c r="BK129" i="8"/>
  <c r="BK154" i="8"/>
  <c r="BK127" i="8"/>
  <c r="BK269" i="9"/>
  <c r="J126" i="9"/>
  <c r="J246" i="9"/>
  <c r="BK338" i="9"/>
  <c r="BK142" i="9"/>
  <c r="J338" i="9"/>
  <c r="J196" i="9"/>
  <c r="J112" i="10"/>
  <c r="BK126" i="10"/>
  <c r="J105" i="10"/>
  <c r="J115" i="10"/>
  <c r="BK108" i="10"/>
  <c r="BK3647" i="2"/>
  <c r="J3355" i="2"/>
  <c r="J3010" i="2"/>
  <c r="J2835" i="2"/>
  <c r="J2518" i="2"/>
  <c r="BK2294" i="2"/>
  <c r="BK2143" i="2"/>
  <c r="J1767" i="2"/>
  <c r="J1550" i="2"/>
  <c r="BK1261" i="2"/>
  <c r="BK1043" i="2"/>
  <c r="BK663" i="2"/>
  <c r="BK318" i="2"/>
  <c r="J166" i="2"/>
  <c r="J4455" i="2"/>
  <c r="BK4198" i="2"/>
  <c r="BK4033" i="2"/>
  <c r="BK3843" i="2"/>
  <c r="BK3654" i="2"/>
  <c r="BK3507" i="2"/>
  <c r="J3287" i="2"/>
  <c r="J2875" i="2"/>
  <c r="J2710" i="2"/>
  <c r="BK2486" i="2"/>
  <c r="BK2328" i="2"/>
  <c r="BK2139" i="2"/>
  <c r="J1862" i="2"/>
  <c r="BK1578" i="2"/>
  <c r="J1337" i="2"/>
  <c r="J990" i="2"/>
  <c r="J508" i="2"/>
  <c r="BK285" i="2"/>
  <c r="J5692" i="2"/>
  <c r="BK5229" i="2"/>
  <c r="J4899" i="2"/>
  <c r="BK4525" i="2"/>
  <c r="J4363" i="2"/>
  <c r="J4033" i="2"/>
  <c r="BK3864" i="2"/>
  <c r="J3682" i="2"/>
  <c r="J3461" i="2"/>
  <c r="J3095" i="2"/>
  <c r="J2819" i="2"/>
  <c r="J2647" i="2"/>
  <c r="BK2425" i="2"/>
  <c r="J2237" i="2"/>
  <c r="J2034" i="2"/>
  <c r="BK1690" i="2"/>
  <c r="J1571" i="2"/>
  <c r="BK1212" i="2"/>
  <c r="J783" i="2"/>
  <c r="J616" i="2"/>
  <c r="J193" i="2"/>
  <c r="J5684" i="2"/>
  <c r="BK5504" i="2"/>
  <c r="J5482" i="2"/>
  <c r="BK5374" i="2"/>
  <c r="J5323" i="2"/>
  <c r="J5000" i="2"/>
  <c r="BK4579" i="2"/>
  <c r="BK4424" i="2"/>
  <c r="BK4060" i="2"/>
  <c r="J3829" i="2"/>
  <c r="BK3591" i="2"/>
  <c r="BK3104" i="2"/>
  <c r="J2874" i="2"/>
  <c r="J2778" i="2"/>
  <c r="BK2522" i="2"/>
  <c r="BK2354" i="2"/>
  <c r="J2110" i="2"/>
  <c r="J1603" i="2"/>
  <c r="BK1286" i="2"/>
  <c r="BK1152" i="2"/>
  <c r="BK740" i="2"/>
  <c r="J481" i="2"/>
  <c r="J179" i="2"/>
  <c r="BK555" i="3"/>
  <c r="BK460" i="3"/>
  <c r="BK413" i="3"/>
  <c r="BK351" i="3"/>
  <c r="BK249" i="3"/>
  <c r="J195" i="3"/>
  <c r="J665" i="3"/>
  <c r="BK601" i="3"/>
  <c r="J550" i="3"/>
  <c r="J466" i="3"/>
  <c r="BK376" i="3"/>
  <c r="J278" i="3"/>
  <c r="BK203" i="3"/>
  <c r="J655" i="3"/>
  <c r="J537" i="3"/>
  <c r="J439" i="3"/>
  <c r="J355" i="3"/>
  <c r="BK261" i="3"/>
  <c r="BK145" i="3"/>
  <c r="BK559" i="3"/>
  <c r="BK481" i="3"/>
  <c r="BK386" i="3"/>
  <c r="J242" i="3"/>
  <c r="J130" i="3"/>
  <c r="BK150" i="4"/>
  <c r="J187" i="4"/>
  <c r="BK138" i="4"/>
  <c r="J205" i="4"/>
  <c r="J150" i="4"/>
  <c r="BK199" i="4"/>
  <c r="BK112" i="4"/>
  <c r="J271" i="5"/>
  <c r="J235" i="5"/>
  <c r="J180" i="5"/>
  <c r="BK134" i="5"/>
  <c r="J288" i="5"/>
  <c r="J234" i="5"/>
  <c r="BK186" i="5"/>
  <c r="J167" i="5"/>
  <c r="BK129" i="5"/>
  <c r="J108" i="5"/>
  <c r="J246" i="5"/>
  <c r="J229" i="5"/>
  <c r="BK201" i="5"/>
  <c r="BK155" i="5"/>
  <c r="BK108" i="5"/>
  <c r="BK307" i="5"/>
  <c r="BK261" i="5"/>
  <c r="J192" i="5"/>
  <c r="J171" i="5"/>
  <c r="J129" i="5"/>
  <c r="BK214" i="6"/>
  <c r="J163" i="6"/>
  <c r="BK115" i="6"/>
  <c r="BK201" i="6"/>
  <c r="J164" i="6"/>
  <c r="J130" i="6"/>
  <c r="J219" i="6"/>
  <c r="BK180" i="6"/>
  <c r="BK136" i="6"/>
  <c r="BK107" i="6"/>
  <c r="BK184" i="6"/>
  <c r="J138" i="6"/>
  <c r="J278" i="7"/>
  <c r="J192" i="7"/>
  <c r="BK103" i="7"/>
  <c r="J206" i="7"/>
  <c r="BK165" i="7"/>
  <c r="J105" i="7"/>
  <c r="BK212" i="7"/>
  <c r="BK155" i="7"/>
  <c r="J99" i="7"/>
  <c r="J145" i="8"/>
  <c r="J119" i="8"/>
  <c r="J157" i="8"/>
  <c r="J124" i="8"/>
  <c r="J156" i="8"/>
  <c r="BK112" i="8"/>
  <c r="J135" i="8"/>
  <c r="J104" i="8"/>
  <c r="J217" i="9"/>
  <c r="J109" i="9"/>
  <c r="J251" i="9"/>
  <c r="J288" i="9"/>
  <c r="J128" i="9"/>
  <c r="J297" i="9"/>
  <c r="BK158" i="9"/>
  <c r="BK106" i="10"/>
  <c r="BK125" i="10"/>
  <c r="BK95" i="10"/>
  <c r="J122" i="10"/>
  <c r="BK103" i="10"/>
  <c r="BK4692" i="2"/>
  <c r="J4612" i="2"/>
  <c r="BK4489" i="2"/>
  <c r="BK4296" i="2"/>
  <c r="J4135" i="2"/>
  <c r="BK4042" i="2"/>
  <c r="BK3773" i="2"/>
  <c r="J3584" i="2"/>
  <c r="BK3199" i="2"/>
  <c r="J2895" i="2"/>
  <c r="J2658" i="2"/>
  <c r="BK2465" i="2"/>
  <c r="J2210" i="2"/>
  <c r="J2078" i="2"/>
  <c r="BK1673" i="2"/>
  <c r="BK1380" i="2"/>
  <c r="BK1165" i="2"/>
  <c r="BK698" i="2"/>
  <c r="BK531" i="2"/>
  <c r="BK238" i="2"/>
  <c r="J4856" i="2"/>
  <c r="BK4431" i="2"/>
  <c r="J4184" i="2"/>
  <c r="J3924" i="2"/>
  <c r="BK3780" i="2"/>
  <c r="BK3528" i="2"/>
  <c r="J3375" i="2"/>
  <c r="BK2898" i="2"/>
  <c r="J2632" i="2"/>
  <c r="BK2496" i="2"/>
  <c r="J2350" i="2"/>
  <c r="BK2145" i="2"/>
  <c r="J2039" i="2"/>
  <c r="J1702" i="2"/>
  <c r="J1423" i="2"/>
  <c r="J1300" i="2"/>
  <c r="BK750" i="2"/>
  <c r="BK539" i="2"/>
  <c r="BK267" i="2"/>
  <c r="BK5688" i="2"/>
  <c r="J5242" i="2"/>
  <c r="BK4941" i="2"/>
  <c r="BK4644" i="2"/>
  <c r="J4437" i="2"/>
  <c r="J4205" i="2"/>
  <c r="J3920" i="2"/>
  <c r="J3661" i="2"/>
  <c r="J3367" i="2"/>
  <c r="BK2914" i="2"/>
  <c r="BK2766" i="2"/>
  <c r="J2501" i="2"/>
  <c r="J2194" i="2"/>
  <c r="BK2050" i="2"/>
  <c r="BK1809" i="2"/>
  <c r="BK1603" i="2"/>
  <c r="J1327" i="2"/>
  <c r="J900" i="2"/>
  <c r="J519" i="2"/>
  <c r="J195" i="2"/>
  <c r="J5712" i="2"/>
  <c r="J5507" i="2"/>
  <c r="BK5377" i="2"/>
  <c r="J5339" i="2"/>
  <c r="J5147" i="2"/>
  <c r="J4891" i="2"/>
  <c r="J4525" i="2"/>
  <c r="J4371" i="2"/>
  <c r="J4198" i="2"/>
  <c r="J4055" i="2"/>
  <c r="BK3801" i="2"/>
  <c r="BK3539" i="2"/>
  <c r="J3087" i="2"/>
  <c r="BK2806" i="2"/>
  <c r="BK2647" i="2"/>
  <c r="J2515" i="2"/>
  <c r="J2371" i="2"/>
  <c r="J2166" i="2"/>
  <c r="J1804" i="2"/>
  <c r="J1591" i="2"/>
  <c r="BK1304" i="2"/>
  <c r="BK1035" i="2"/>
  <c r="J761" i="2"/>
  <c r="BK601" i="2"/>
  <c r="J285" i="2"/>
  <c r="BK171" i="2"/>
  <c r="J611" i="3"/>
  <c r="BK543" i="3"/>
  <c r="BK439" i="3"/>
  <c r="BK313" i="3"/>
  <c r="J179" i="3"/>
  <c r="BK617" i="3"/>
  <c r="J555" i="3"/>
  <c r="BK486" i="3"/>
  <c r="J414" i="3"/>
  <c r="BK330" i="3"/>
  <c r="J252" i="3"/>
  <c r="J627" i="3"/>
  <c r="BK542" i="3"/>
  <c r="J413" i="3"/>
  <c r="J351" i="3"/>
  <c r="BK246" i="3"/>
  <c r="J119" i="3"/>
  <c r="BK570" i="3"/>
  <c r="J508" i="3"/>
  <c r="J410" i="3"/>
  <c r="J342" i="3"/>
  <c r="BK241" i="3"/>
  <c r="J201" i="4"/>
  <c r="BK144" i="4"/>
  <c r="J178" i="4"/>
  <c r="J114" i="4"/>
  <c r="BK146" i="4"/>
  <c r="BK163" i="4"/>
  <c r="J292" i="5"/>
  <c r="BK223" i="5"/>
  <c r="J178" i="5"/>
  <c r="BK138" i="5"/>
  <c r="J309" i="5"/>
  <c r="BK267" i="5"/>
  <c r="J218" i="5"/>
  <c r="BK182" i="5"/>
  <c r="BK149" i="5"/>
  <c r="BK297" i="5"/>
  <c r="BK245" i="5"/>
  <c r="J203" i="5"/>
  <c r="J149" i="5"/>
  <c r="BK325" i="5"/>
  <c r="BK268" i="5"/>
  <c r="J217" i="5"/>
  <c r="J185" i="5"/>
  <c r="J150" i="5"/>
  <c r="BK233" i="6"/>
  <c r="J183" i="6"/>
  <c r="BK140" i="6"/>
  <c r="J217" i="6"/>
  <c r="J161" i="6"/>
  <c r="BK106" i="6"/>
  <c r="BK220" i="6"/>
  <c r="J184" i="6"/>
  <c r="BK147" i="6"/>
  <c r="J111" i="6"/>
  <c r="BK186" i="6"/>
  <c r="J139" i="6"/>
  <c r="J274" i="7"/>
  <c r="BK184" i="7"/>
  <c r="BK98" i="7"/>
  <c r="J202" i="7"/>
  <c r="J137" i="7"/>
  <c r="BK99" i="7"/>
  <c r="J172" i="7"/>
  <c r="BK133" i="7"/>
  <c r="BK100" i="7"/>
  <c r="J144" i="8"/>
  <c r="BK109" i="8"/>
  <c r="J130" i="8"/>
  <c r="J103" i="8"/>
  <c r="J136" i="8"/>
  <c r="BK157" i="8"/>
  <c r="BK136" i="8"/>
  <c r="BK110" i="8"/>
  <c r="BK288" i="9"/>
  <c r="BK117" i="9"/>
  <c r="BK308" i="9"/>
  <c r="BK182" i="9"/>
  <c r="BK265" i="9"/>
  <c r="J104" i="9"/>
  <c r="BK235" i="9"/>
  <c r="BK120" i="10"/>
  <c r="J117" i="10"/>
  <c r="J114" i="10"/>
  <c r="BK96" i="10"/>
  <c r="J4703" i="2"/>
  <c r="BK4526" i="2"/>
  <c r="BK4442" i="2"/>
  <c r="J4244" i="2"/>
  <c r="BK4107" i="2"/>
  <c r="BK3932" i="2"/>
  <c r="BK3682" i="2"/>
  <c r="BK3375" i="2"/>
  <c r="J2949" i="2"/>
  <c r="J2806" i="2"/>
  <c r="J2571" i="2"/>
  <c r="J2397" i="2"/>
  <c r="BK2157" i="2"/>
  <c r="BK1718" i="2"/>
  <c r="J1431" i="2"/>
  <c r="BK1178" i="2"/>
  <c r="J736" i="2"/>
  <c r="BK519" i="2"/>
  <c r="BK227" i="2"/>
  <c r="J4628" i="2"/>
  <c r="J4442" i="2"/>
  <c r="J4223" i="2"/>
  <c r="BK3633" i="2"/>
  <c r="BK3382" i="2"/>
  <c r="J2988" i="2"/>
  <c r="BK2910" i="2"/>
  <c r="J2750" i="2"/>
  <c r="J2435" i="2"/>
  <c r="BK2348" i="2"/>
  <c r="J2190" i="2"/>
  <c r="J1994" i="2"/>
  <c r="BK1624" i="2"/>
  <c r="BK1431" i="2"/>
  <c r="BK1090" i="2"/>
  <c r="BK609" i="2"/>
  <c r="BK434" i="2"/>
  <c r="J171" i="2"/>
  <c r="BK5362" i="2"/>
  <c r="J5145" i="2"/>
  <c r="BK4703" i="2"/>
  <c r="BK4480" i="2"/>
  <c r="BK4230" i="2"/>
  <c r="BK4003" i="2"/>
  <c r="J3766" i="2"/>
  <c r="BK3598" i="2"/>
  <c r="J3346" i="2"/>
  <c r="BK2846" i="2"/>
  <c r="BK2675" i="2"/>
  <c r="J2416" i="2"/>
  <c r="BK1994" i="2"/>
  <c r="J1760" i="2"/>
  <c r="BK1599" i="2"/>
  <c r="BK1201" i="2"/>
  <c r="J684" i="2"/>
  <c r="J474" i="2"/>
  <c r="J182" i="2"/>
  <c r="BK5676" i="2"/>
  <c r="BK5478" i="2"/>
  <c r="BK5370" i="2"/>
  <c r="J5229" i="2"/>
  <c r="J4909" i="2"/>
  <c r="J4540" i="2"/>
  <c r="J4400" i="2"/>
  <c r="BK4244" i="2"/>
  <c r="J4017" i="2"/>
  <c r="J3654" i="2"/>
  <c r="BK3490" i="2"/>
  <c r="BK3095" i="2"/>
  <c r="J2832" i="2"/>
  <c r="BK2632" i="2"/>
  <c r="BK2435" i="2"/>
  <c r="BK2190" i="2"/>
  <c r="BK2078" i="2"/>
  <c r="J1561" i="2"/>
  <c r="J1257" i="2"/>
  <c r="J994" i="2"/>
  <c r="BK627" i="2"/>
  <c r="J292" i="2"/>
  <c r="BK655" i="3"/>
  <c r="J619" i="3"/>
  <c r="J554" i="3"/>
  <c r="BK478" i="3"/>
  <c r="J412" i="3"/>
  <c r="J283" i="3"/>
  <c r="BK237" i="3"/>
  <c r="J659" i="3"/>
  <c r="BK584" i="3"/>
  <c r="BK537" i="3"/>
  <c r="BK472" i="3"/>
  <c r="J386" i="3"/>
  <c r="J317" i="3"/>
  <c r="J229" i="3"/>
  <c r="J671" i="3"/>
  <c r="BK603" i="3"/>
  <c r="J517" i="3"/>
  <c r="BK390" i="3"/>
  <c r="BK273" i="3"/>
  <c r="BK214" i="3"/>
  <c r="BK590" i="3"/>
  <c r="BK540" i="3"/>
  <c r="J454" i="3"/>
  <c r="J378" i="3"/>
  <c r="BK278" i="3"/>
  <c r="J198" i="3"/>
  <c r="BK167" i="4"/>
  <c r="BK100" i="4"/>
  <c r="J110" i="4"/>
  <c r="J155" i="4"/>
  <c r="BK174" i="4"/>
  <c r="BK110" i="4"/>
  <c r="J276" i="5"/>
  <c r="BK229" i="5"/>
  <c r="J146" i="5"/>
  <c r="J313" i="5"/>
  <c r="J262" i="5"/>
  <c r="BK204" i="5"/>
  <c r="BK163" i="5"/>
  <c r="J115" i="5"/>
  <c r="BK283" i="5"/>
  <c r="BK242" i="5"/>
  <c r="J206" i="5"/>
  <c r="BK158" i="5"/>
  <c r="J109" i="5"/>
  <c r="BK262" i="5"/>
  <c r="J228" i="5"/>
  <c r="J196" i="5"/>
  <c r="BK175" i="5"/>
  <c r="BK124" i="5"/>
  <c r="J199" i="6"/>
  <c r="J174" i="6"/>
  <c r="J121" i="6"/>
  <c r="BK204" i="6"/>
  <c r="BK155" i="6"/>
  <c r="BK123" i="6"/>
  <c r="BK211" i="6"/>
  <c r="J179" i="6"/>
  <c r="J133" i="6"/>
  <c r="BK227" i="6"/>
  <c r="BK176" i="6"/>
  <c r="BK129" i="6"/>
  <c r="J267" i="7"/>
  <c r="J139" i="7"/>
  <c r="J263" i="7"/>
  <c r="BK196" i="7"/>
  <c r="BK139" i="7"/>
  <c r="BK274" i="7"/>
  <c r="BK178" i="7"/>
  <c r="BK124" i="7"/>
  <c r="J151" i="8"/>
  <c r="BK125" i="8"/>
  <c r="J99" i="8"/>
  <c r="BK117" i="8"/>
  <c r="J152" i="8"/>
  <c r="J111" i="8"/>
  <c r="J138" i="8"/>
  <c r="J107" i="8"/>
  <c r="BK226" i="9"/>
  <c r="J113" i="9"/>
  <c r="BK263" i="9"/>
  <c r="BK121" i="9"/>
  <c r="BK237" i="9"/>
  <c r="J329" i="9"/>
  <c r="J226" i="9"/>
  <c r="J129" i="10"/>
  <c r="BK97" i="10"/>
  <c r="BK114" i="10"/>
  <c r="J126" i="10"/>
  <c r="J120" i="10"/>
  <c r="BK5712" i="2"/>
  <c r="J4620" i="2"/>
  <c r="J4504" i="2"/>
  <c r="J4310" i="2"/>
  <c r="BK4149" i="2"/>
  <c r="BK4045" i="2"/>
  <c r="J3843" i="2"/>
  <c r="J3605" i="2"/>
  <c r="BK3361" i="2"/>
  <c r="BK3034" i="2"/>
  <c r="BK2819" i="2"/>
  <c r="J2553" i="2"/>
  <c r="BK2404" i="2"/>
  <c r="J2149" i="2"/>
  <c r="BK1831" i="2"/>
  <c r="BK1620" i="2"/>
  <c r="BK1337" i="2"/>
  <c r="J1063" i="2"/>
  <c r="J655" i="2"/>
  <c r="BK398" i="2"/>
  <c r="BK191" i="2"/>
  <c r="BK4612" i="2"/>
  <c r="BK4352" i="2"/>
  <c r="J4251" i="2"/>
  <c r="J3945" i="2"/>
  <c r="J3773" i="2"/>
  <c r="BK3553" i="2"/>
  <c r="BK3365" i="2"/>
  <c r="BK3010" i="2"/>
  <c r="J2911" i="2"/>
  <c r="J2718" i="2"/>
  <c r="BK2544" i="2"/>
  <c r="BK2420" i="2"/>
  <c r="BK2352" i="2"/>
  <c r="J2141" i="2"/>
  <c r="BK1767" i="2"/>
  <c r="BK1550" i="2"/>
  <c r="J1304" i="2"/>
  <c r="J674" i="2"/>
  <c r="J415" i="2"/>
  <c r="BK159" i="2"/>
  <c r="J5342" i="2"/>
  <c r="BK4952" i="2"/>
  <c r="J4594" i="2"/>
  <c r="J4386" i="2"/>
  <c r="J4149" i="2"/>
  <c r="BK3957" i="2"/>
  <c r="BK3794" i="2"/>
  <c r="BK3626" i="2"/>
  <c r="J3356" i="2"/>
  <c r="J2923" i="2"/>
  <c r="BK2684" i="2"/>
  <c r="J2361" i="2"/>
  <c r="BK2141" i="2"/>
  <c r="J1972" i="2"/>
  <c r="J1714" i="2"/>
  <c r="J1216" i="2"/>
  <c r="BK736" i="2"/>
  <c r="J450" i="2"/>
  <c r="BK141" i="2"/>
  <c r="BK5624" i="2"/>
  <c r="J5486" i="2"/>
  <c r="J5391" i="2"/>
  <c r="BK5244" i="2"/>
  <c r="BK5032" i="2"/>
  <c r="BK4547" i="2"/>
  <c r="BK4386" i="2"/>
  <c r="J4170" i="2"/>
  <c r="BK3920" i="2"/>
  <c r="J3689" i="2"/>
  <c r="J3528" i="2"/>
  <c r="BK3138" i="2"/>
  <c r="BK2857" i="2"/>
  <c r="BK2628" i="2"/>
  <c r="J2352" i="2"/>
  <c r="J2125" i="2"/>
  <c r="BK1818" i="2"/>
  <c r="J1535" i="2"/>
  <c r="J1261" i="2"/>
  <c r="J1040" i="2"/>
  <c r="J694" i="2"/>
  <c r="BK504" i="2"/>
  <c r="BK204" i="2"/>
  <c r="J640" i="3"/>
  <c r="BK589" i="3"/>
  <c r="J520" i="3"/>
  <c r="J388" i="3"/>
  <c r="J302" i="3"/>
  <c r="BK226" i="3"/>
  <c r="BK669" i="3"/>
  <c r="J606" i="3"/>
  <c r="J563" i="3"/>
  <c r="J495" i="3"/>
  <c r="J364" i="3"/>
  <c r="J271" i="3"/>
  <c r="J220" i="3"/>
  <c r="BK663" i="3"/>
  <c r="J584" i="3"/>
  <c r="J491" i="3"/>
  <c r="BK358" i="3"/>
  <c r="BK271" i="3"/>
  <c r="BK627" i="3"/>
  <c r="BK534" i="3"/>
  <c r="J422" i="3"/>
  <c r="BK370" i="3"/>
  <c r="BK268" i="3"/>
  <c r="BK184" i="3"/>
  <c r="J176" i="4"/>
  <c r="J197" i="4"/>
  <c r="J140" i="4"/>
  <c r="J211" i="4"/>
  <c r="BK148" i="4"/>
  <c r="J171" i="4"/>
  <c r="J107" i="4"/>
  <c r="BK266" i="5"/>
  <c r="J226" i="5"/>
  <c r="BK195" i="5"/>
  <c r="BK148" i="5"/>
  <c r="BK103" i="5"/>
  <c r="BK252" i="5"/>
  <c r="BK183" i="5"/>
  <c r="BK146" i="5"/>
  <c r="J106" i="5"/>
  <c r="BK288" i="5"/>
  <c r="BK244" i="5"/>
  <c r="J219" i="5"/>
  <c r="J164" i="5"/>
  <c r="BK130" i="5"/>
  <c r="BK305" i="5"/>
  <c r="J258" i="5"/>
  <c r="BK214" i="5"/>
  <c r="BK168" i="5"/>
  <c r="BK127" i="5"/>
  <c r="J201" i="6"/>
  <c r="BK158" i="6"/>
  <c r="J126" i="6"/>
  <c r="BK207" i="6"/>
  <c r="J160" i="6"/>
  <c r="BK109" i="6"/>
  <c r="BK195" i="6"/>
  <c r="BK174" i="6"/>
  <c r="J131" i="6"/>
  <c r="J233" i="6"/>
  <c r="BK170" i="6"/>
  <c r="BK126" i="6"/>
  <c r="J280" i="7"/>
  <c r="BK186" i="7"/>
  <c r="J108" i="7"/>
  <c r="J216" i="7"/>
  <c r="J155" i="7"/>
  <c r="BK288" i="7"/>
  <c r="J188" i="7"/>
  <c r="J272" i="7"/>
  <c r="BK244" i="7"/>
  <c r="BK231" i="7"/>
  <c r="J223" i="7"/>
  <c r="BK214" i="7"/>
  <c r="BK192" i="7"/>
  <c r="J180" i="7"/>
  <c r="BK164" i="7"/>
  <c r="BK120" i="7"/>
  <c r="J103" i="7"/>
  <c r="BK164" i="8"/>
  <c r="BK148" i="8"/>
  <c r="BK120" i="8"/>
  <c r="BK151" i="8"/>
  <c r="J113" i="8"/>
  <c r="BK145" i="8"/>
  <c r="J106" i="8"/>
  <c r="BK133" i="8"/>
  <c r="BK101" i="8"/>
  <c r="J188" i="9"/>
  <c r="J354" i="9"/>
  <c r="BK196" i="9"/>
  <c r="BK278" i="9"/>
  <c r="J121" i="9"/>
  <c r="J257" i="9"/>
  <c r="J125" i="10"/>
  <c r="J99" i="10"/>
  <c r="J113" i="10"/>
  <c r="BK123" i="10"/>
  <c r="J124" i="10"/>
  <c r="J90" i="10"/>
  <c r="J3591" i="2"/>
  <c r="J3104" i="2"/>
  <c r="BK2874" i="2"/>
  <c r="BK2778" i="2"/>
  <c r="BK2562" i="2"/>
  <c r="J2353" i="2"/>
  <c r="BK2180" i="2"/>
  <c r="BK1849" i="2"/>
  <c r="J1394" i="2"/>
  <c r="J1201" i="2"/>
  <c r="BK726" i="2"/>
  <c r="J539" i="2"/>
  <c r="J434" i="2"/>
  <c r="J189" i="2"/>
  <c r="BK4604" i="2"/>
  <c r="BK4275" i="2"/>
  <c r="BK3965" i="2"/>
  <c r="J3731" i="2"/>
  <c r="BK3475" i="2"/>
  <c r="BK2926" i="2"/>
  <c r="BK2770" i="2"/>
  <c r="J2535" i="2"/>
  <c r="BK2361" i="2"/>
  <c r="J2162" i="2"/>
  <c r="J1983" i="2"/>
  <c r="J1607" i="2"/>
  <c r="BK1388" i="2"/>
  <c r="BK1107" i="2"/>
  <c r="BK586" i="2"/>
  <c r="BK336" i="2"/>
  <c r="BK153" i="2"/>
  <c r="BK5328" i="2"/>
  <c r="J4939" i="2"/>
  <c r="BK4620" i="2"/>
  <c r="J4416" i="2"/>
  <c r="BK4191" i="2"/>
  <c r="BK3945" i="2"/>
  <c r="BK3759" i="2"/>
  <c r="BK3584" i="2"/>
  <c r="BK3310" i="2"/>
  <c r="BK2832" i="2"/>
  <c r="J2680" i="2"/>
  <c r="J2491" i="2"/>
  <c r="J2294" i="2"/>
  <c r="BK2083" i="2"/>
  <c r="J1797" i="2"/>
  <c r="J1646" i="2"/>
  <c r="J1380" i="2"/>
  <c r="J740" i="2"/>
  <c r="BK423" i="2"/>
  <c r="J227" i="2"/>
  <c r="BK129" i="2"/>
  <c r="J5511" i="2"/>
  <c r="J5476" i="2"/>
  <c r="J5366" i="2"/>
  <c r="BK5242" i="2"/>
  <c r="BK4939" i="2"/>
  <c r="BK4664" i="2"/>
  <c r="BK4463" i="2"/>
  <c r="J4212" i="2"/>
  <c r="J3940" i="2"/>
  <c r="BK3787" i="2"/>
  <c r="J3484" i="2"/>
  <c r="J3316" i="2"/>
  <c r="BK2835" i="2"/>
  <c r="BK2658" i="2"/>
  <c r="BK2491" i="2"/>
  <c r="BK2263" i="2"/>
  <c r="J2059" i="2"/>
  <c r="J1718" i="2"/>
  <c r="J1506" i="2"/>
  <c r="BK1216" i="2"/>
  <c r="BK783" i="2"/>
  <c r="BK574" i="2"/>
  <c r="BK255" i="2"/>
  <c r="J540" i="3"/>
  <c r="J486" i="3"/>
  <c r="BK380" i="3"/>
  <c r="BK270" i="3"/>
  <c r="BK220" i="3"/>
  <c r="J140" i="3"/>
  <c r="BK619" i="3"/>
  <c r="BK581" i="3"/>
  <c r="BK505" i="3"/>
  <c r="BK429" i="3"/>
  <c r="J361" i="3"/>
  <c r="BK266" i="3"/>
  <c r="BK169" i="3"/>
  <c r="J643" i="3"/>
  <c r="BK563" i="3"/>
  <c r="BK410" i="3"/>
  <c r="J339" i="3"/>
  <c r="J245" i="3"/>
  <c r="J633" i="3"/>
  <c r="J543" i="3"/>
  <c r="J442" i="3"/>
  <c r="BK373" i="3"/>
  <c r="BK275" i="3"/>
  <c r="J165" i="3"/>
  <c r="J174" i="4"/>
  <c r="BK119" i="4"/>
  <c r="J148" i="4"/>
  <c r="BK103" i="4"/>
  <c r="BK128" i="4"/>
  <c r="J138" i="4"/>
  <c r="J103" i="4"/>
  <c r="J261" i="5"/>
  <c r="BK192" i="5"/>
  <c r="BK143" i="5"/>
  <c r="J307" i="5"/>
  <c r="J242" i="5"/>
  <c r="BK190" i="5"/>
  <c r="BK150" i="5"/>
  <c r="J124" i="5"/>
  <c r="J105" i="5"/>
  <c r="BK274" i="5"/>
  <c r="J233" i="5"/>
  <c r="BK191" i="5"/>
  <c r="BK136" i="5"/>
  <c r="J297" i="5"/>
  <c r="BK255" i="5"/>
  <c r="BK222" i="5"/>
  <c r="J186" i="5"/>
  <c r="BK153" i="5"/>
  <c r="J118" i="5"/>
  <c r="J198" i="6"/>
  <c r="J155" i="6"/>
  <c r="J235" i="6"/>
  <c r="BK189" i="6"/>
  <c r="BK141" i="6"/>
  <c r="BK231" i="6"/>
  <c r="BK205" i="6"/>
  <c r="BK163" i="6"/>
  <c r="BK124" i="6"/>
  <c r="BK222" i="6"/>
  <c r="BK152" i="6"/>
  <c r="BK121" i="6"/>
  <c r="BK263" i="7"/>
  <c r="J176" i="7"/>
  <c r="J117" i="7"/>
  <c r="BK219" i="7"/>
  <c r="J145" i="7"/>
  <c r="BK225" i="7"/>
  <c r="J165" i="7"/>
  <c r="J101" i="7"/>
  <c r="BK141" i="8"/>
  <c r="J123" i="8"/>
  <c r="J100" i="8"/>
  <c r="BK118" i="8"/>
  <c r="J137" i="8"/>
  <c r="BK152" i="8"/>
  <c r="J125" i="8"/>
  <c r="BK297" i="9"/>
  <c r="J142" i="9"/>
  <c r="BK303" i="9"/>
  <c r="J165" i="9"/>
  <c r="BK331" i="9"/>
  <c r="J144" i="9"/>
  <c r="J269" i="9"/>
  <c r="BK130" i="9"/>
  <c r="J100" i="10"/>
  <c r="J111" i="10"/>
  <c r="BK121" i="10"/>
  <c r="BK115" i="10"/>
  <c r="BK128" i="2" l="1"/>
  <c r="J128" i="2" s="1"/>
  <c r="J69" i="2" s="1"/>
  <c r="BK206" i="2"/>
  <c r="J206" i="2" s="1"/>
  <c r="J70" i="2" s="1"/>
  <c r="T254" i="2"/>
  <c r="T530" i="2"/>
  <c r="P755" i="2"/>
  <c r="P1560" i="2"/>
  <c r="R2133" i="2"/>
  <c r="R2165" i="2"/>
  <c r="BK2370" i="2"/>
  <c r="J2370" i="2" s="1"/>
  <c r="J80" i="2" s="1"/>
  <c r="R2603" i="2"/>
  <c r="BK2818" i="2"/>
  <c r="J2818" i="2" s="1"/>
  <c r="J82" i="2" s="1"/>
  <c r="BK2827" i="2"/>
  <c r="J2827" i="2"/>
  <c r="J83" i="2" s="1"/>
  <c r="BK2834" i="2"/>
  <c r="J2834" i="2" s="1"/>
  <c r="J84" i="2" s="1"/>
  <c r="BK2897" i="2"/>
  <c r="J2897" i="2" s="1"/>
  <c r="J85" i="2" s="1"/>
  <c r="BK2909" i="2"/>
  <c r="J2909" i="2" s="1"/>
  <c r="J86" i="2" s="1"/>
  <c r="T2909" i="2"/>
  <c r="R2941" i="2"/>
  <c r="T3477" i="2"/>
  <c r="P3569" i="2"/>
  <c r="T4044" i="2"/>
  <c r="T4581" i="2"/>
  <c r="P4691" i="2"/>
  <c r="R5341" i="2"/>
  <c r="BK5376" i="2"/>
  <c r="J5376" i="2"/>
  <c r="J96" i="2" s="1"/>
  <c r="P5510" i="2"/>
  <c r="R5675" i="2"/>
  <c r="T5711" i="2"/>
  <c r="T5710" i="2"/>
  <c r="P5714" i="2"/>
  <c r="T108" i="3"/>
  <c r="R149" i="3"/>
  <c r="P168" i="3"/>
  <c r="P194" i="3"/>
  <c r="P277" i="3"/>
  <c r="R301" i="3"/>
  <c r="R321" i="3"/>
  <c r="T338" i="3"/>
  <c r="R432" i="3"/>
  <c r="R558" i="3"/>
  <c r="R636" i="3"/>
  <c r="R658" i="3"/>
  <c r="P99" i="4"/>
  <c r="BK118" i="4"/>
  <c r="J118" i="4"/>
  <c r="J70" i="4"/>
  <c r="BK137" i="4"/>
  <c r="J137" i="4"/>
  <c r="J71" i="4" s="1"/>
  <c r="T157" i="4"/>
  <c r="R182" i="4"/>
  <c r="R102" i="5"/>
  <c r="R291" i="5"/>
  <c r="R100" i="5" s="1"/>
  <c r="BK296" i="5"/>
  <c r="J296" i="5"/>
  <c r="J72" i="5" s="1"/>
  <c r="BK318" i="5"/>
  <c r="J318" i="5"/>
  <c r="J73" i="5" s="1"/>
  <c r="BK97" i="6"/>
  <c r="J97" i="6"/>
  <c r="J69" i="6" s="1"/>
  <c r="T110" i="6"/>
  <c r="T232" i="6"/>
  <c r="P97" i="7"/>
  <c r="BK116" i="7"/>
  <c r="J116" i="7" s="1"/>
  <c r="J70" i="7" s="1"/>
  <c r="T116" i="7"/>
  <c r="BK131" i="7"/>
  <c r="J131" i="7"/>
  <c r="J71" i="7" s="1"/>
  <c r="BK98" i="8"/>
  <c r="J98" i="8" s="1"/>
  <c r="J69" i="8" s="1"/>
  <c r="BK134" i="8"/>
  <c r="J134" i="8"/>
  <c r="J70" i="8" s="1"/>
  <c r="BK159" i="8"/>
  <c r="J159" i="8" s="1"/>
  <c r="J71" i="8" s="1"/>
  <c r="R92" i="9"/>
  <c r="BK134" i="9"/>
  <c r="J134" i="9"/>
  <c r="J62" i="9"/>
  <c r="BK216" i="9"/>
  <c r="J216" i="9"/>
  <c r="J63" i="9" s="1"/>
  <c r="BK250" i="9"/>
  <c r="J250" i="9" s="1"/>
  <c r="J64" i="9" s="1"/>
  <c r="BK275" i="9"/>
  <c r="J275" i="9"/>
  <c r="J65" i="9" s="1"/>
  <c r="T128" i="2"/>
  <c r="T206" i="2"/>
  <c r="BK254" i="2"/>
  <c r="J254" i="2" s="1"/>
  <c r="J71" i="2" s="1"/>
  <c r="BK530" i="2"/>
  <c r="J530" i="2"/>
  <c r="J72" i="2" s="1"/>
  <c r="BK707" i="2"/>
  <c r="J707" i="2" s="1"/>
  <c r="J73" i="2" s="1"/>
  <c r="T755" i="2"/>
  <c r="BK1560" i="2"/>
  <c r="J1560" i="2"/>
  <c r="J75" i="2"/>
  <c r="BK2133" i="2"/>
  <c r="J2133" i="2"/>
  <c r="J76" i="2" s="1"/>
  <c r="P2165" i="2"/>
  <c r="P2370" i="2"/>
  <c r="P2603" i="2"/>
  <c r="P2818" i="2"/>
  <c r="P2827" i="2"/>
  <c r="P2834" i="2"/>
  <c r="P2897" i="2"/>
  <c r="P2909" i="2"/>
  <c r="P2913" i="2"/>
  <c r="T2913" i="2"/>
  <c r="P2941" i="2"/>
  <c r="R3477" i="2"/>
  <c r="R3569" i="2"/>
  <c r="BK4044" i="2"/>
  <c r="J4044" i="2"/>
  <c r="J92" i="2" s="1"/>
  <c r="BK4581" i="2"/>
  <c r="J4581" i="2"/>
  <c r="J93" i="2"/>
  <c r="R4691" i="2"/>
  <c r="T5341" i="2"/>
  <c r="P5376" i="2"/>
  <c r="R5510" i="2"/>
  <c r="T5675" i="2"/>
  <c r="BK5711" i="2"/>
  <c r="J5711" i="2"/>
  <c r="J101" i="2"/>
  <c r="T5714" i="2"/>
  <c r="BK108" i="3"/>
  <c r="BK107" i="3" s="1"/>
  <c r="J107" i="3" s="1"/>
  <c r="J68" i="3" s="1"/>
  <c r="T149" i="3"/>
  <c r="R168" i="3"/>
  <c r="R194" i="3"/>
  <c r="R277" i="3"/>
  <c r="P301" i="3"/>
  <c r="BK321" i="3"/>
  <c r="J321" i="3" s="1"/>
  <c r="J77" i="3" s="1"/>
  <c r="BK338" i="3"/>
  <c r="J338" i="3"/>
  <c r="J78" i="3"/>
  <c r="P432" i="3"/>
  <c r="BK558" i="3"/>
  <c r="J558" i="3"/>
  <c r="J80" i="3" s="1"/>
  <c r="P636" i="3"/>
  <c r="BK658" i="3"/>
  <c r="J658" i="3"/>
  <c r="J82" i="3"/>
  <c r="BK99" i="4"/>
  <c r="J99" i="4" s="1"/>
  <c r="J69" i="4" s="1"/>
  <c r="P118" i="4"/>
  <c r="P137" i="4"/>
  <c r="BK157" i="4"/>
  <c r="J157" i="4"/>
  <c r="J72" i="4"/>
  <c r="BK182" i="4"/>
  <c r="J182" i="4" s="1"/>
  <c r="J73" i="4" s="1"/>
  <c r="T102" i="5"/>
  <c r="P291" i="5"/>
  <c r="T296" i="5"/>
  <c r="T295" i="5"/>
  <c r="T318" i="5"/>
  <c r="R97" i="6"/>
  <c r="R110" i="6"/>
  <c r="P232" i="6"/>
  <c r="P95" i="6" s="1"/>
  <c r="AU62" i="1" s="1"/>
  <c r="BK97" i="7"/>
  <c r="BK96" i="7"/>
  <c r="J96" i="7" s="1"/>
  <c r="J68" i="7" s="1"/>
  <c r="T97" i="7"/>
  <c r="T131" i="7"/>
  <c r="P98" i="8"/>
  <c r="T134" i="8"/>
  <c r="T159" i="8"/>
  <c r="T92" i="9"/>
  <c r="R134" i="9"/>
  <c r="T216" i="9"/>
  <c r="R250" i="9"/>
  <c r="T275" i="9"/>
  <c r="BK328" i="9"/>
  <c r="J328" i="9"/>
  <c r="J69" i="9" s="1"/>
  <c r="T328" i="9"/>
  <c r="T327" i="9" s="1"/>
  <c r="T347" i="9"/>
  <c r="BK86" i="10"/>
  <c r="R86" i="10"/>
  <c r="T107" i="10"/>
  <c r="R128" i="2"/>
  <c r="P206" i="2"/>
  <c r="P254" i="2"/>
  <c r="P530" i="2"/>
  <c r="P707" i="2"/>
  <c r="R755" i="2"/>
  <c r="T1560" i="2"/>
  <c r="T2133" i="2"/>
  <c r="BK2165" i="2"/>
  <c r="J2165" i="2" s="1"/>
  <c r="J79" i="2" s="1"/>
  <c r="R2370" i="2"/>
  <c r="BK2603" i="2"/>
  <c r="J2603" i="2"/>
  <c r="J81" i="2"/>
  <c r="T2818" i="2"/>
  <c r="R2827" i="2"/>
  <c r="T2834" i="2"/>
  <c r="T2897" i="2"/>
  <c r="BK2913" i="2"/>
  <c r="J2913" i="2"/>
  <c r="J87" i="2"/>
  <c r="R2913" i="2"/>
  <c r="P2925" i="2"/>
  <c r="R2925" i="2"/>
  <c r="T2925" i="2"/>
  <c r="BK2941" i="2"/>
  <c r="J2941" i="2" s="1"/>
  <c r="J89" i="2" s="1"/>
  <c r="BK3477" i="2"/>
  <c r="J3477" i="2"/>
  <c r="J90" i="2" s="1"/>
  <c r="BK3569" i="2"/>
  <c r="J3569" i="2" s="1"/>
  <c r="J91" i="2" s="1"/>
  <c r="R4044" i="2"/>
  <c r="R4581" i="2"/>
  <c r="BK4691" i="2"/>
  <c r="J4691" i="2"/>
  <c r="J94" i="2" s="1"/>
  <c r="BK5341" i="2"/>
  <c r="J5341" i="2" s="1"/>
  <c r="J95" i="2" s="1"/>
  <c r="R5376" i="2"/>
  <c r="BK5510" i="2"/>
  <c r="J5510" i="2"/>
  <c r="J98" i="2"/>
  <c r="P5675" i="2"/>
  <c r="R5711" i="2"/>
  <c r="R5710" i="2" s="1"/>
  <c r="BK5714" i="2"/>
  <c r="J5714" i="2" s="1"/>
  <c r="J102" i="2" s="1"/>
  <c r="R108" i="3"/>
  <c r="R107" i="3"/>
  <c r="P149" i="3"/>
  <c r="BK168" i="3"/>
  <c r="J168" i="3" s="1"/>
  <c r="J71" i="3" s="1"/>
  <c r="BK194" i="3"/>
  <c r="J194" i="3" s="1"/>
  <c r="J72" i="3" s="1"/>
  <c r="BK277" i="3"/>
  <c r="J277" i="3" s="1"/>
  <c r="J73" i="3" s="1"/>
  <c r="BK301" i="3"/>
  <c r="J301" i="3"/>
  <c r="J74" i="3" s="1"/>
  <c r="P321" i="3"/>
  <c r="R338" i="3"/>
  <c r="T432" i="3"/>
  <c r="T558" i="3"/>
  <c r="T636" i="3"/>
  <c r="T658" i="3"/>
  <c r="R99" i="4"/>
  <c r="R118" i="4"/>
  <c r="R137" i="4"/>
  <c r="P157" i="4"/>
  <c r="T182" i="4"/>
  <c r="P102" i="5"/>
  <c r="P100" i="5"/>
  <c r="P99" i="5" s="1"/>
  <c r="AU61" i="1" s="1"/>
  <c r="T291" i="5"/>
  <c r="P296" i="5"/>
  <c r="P295" i="5"/>
  <c r="P318" i="5"/>
  <c r="T97" i="6"/>
  <c r="T96" i="6"/>
  <c r="T95" i="6" s="1"/>
  <c r="P110" i="6"/>
  <c r="R232" i="6"/>
  <c r="R116" i="7"/>
  <c r="R131" i="7"/>
  <c r="R98" i="8"/>
  <c r="R134" i="8"/>
  <c r="R159" i="8"/>
  <c r="BK92" i="9"/>
  <c r="J92" i="9"/>
  <c r="J61" i="9" s="1"/>
  <c r="P134" i="9"/>
  <c r="R216" i="9"/>
  <c r="T250" i="9"/>
  <c r="P275" i="9"/>
  <c r="R328" i="9"/>
  <c r="P347" i="9"/>
  <c r="T86" i="10"/>
  <c r="P107" i="10"/>
  <c r="P119" i="10"/>
  <c r="P128" i="2"/>
  <c r="R206" i="2"/>
  <c r="R254" i="2"/>
  <c r="R530" i="2"/>
  <c r="R707" i="2"/>
  <c r="T707" i="2"/>
  <c r="BK755" i="2"/>
  <c r="J755" i="2" s="1"/>
  <c r="J74" i="2" s="1"/>
  <c r="R1560" i="2"/>
  <c r="P2133" i="2"/>
  <c r="T2165" i="2"/>
  <c r="T2370" i="2"/>
  <c r="T2603" i="2"/>
  <c r="R2818" i="2"/>
  <c r="T2827" i="2"/>
  <c r="R2834" i="2"/>
  <c r="R2897" i="2"/>
  <c r="R2909" i="2"/>
  <c r="BK2925" i="2"/>
  <c r="J2925" i="2" s="1"/>
  <c r="J88" i="2" s="1"/>
  <c r="T2941" i="2"/>
  <c r="P3477" i="2"/>
  <c r="T3569" i="2"/>
  <c r="P4044" i="2"/>
  <c r="P4581" i="2"/>
  <c r="T4691" i="2"/>
  <c r="P5341" i="2"/>
  <c r="T5376" i="2"/>
  <c r="T5510" i="2"/>
  <c r="BK5675" i="2"/>
  <c r="J5675" i="2"/>
  <c r="J99" i="2"/>
  <c r="P5711" i="2"/>
  <c r="P5710" i="2"/>
  <c r="R5714" i="2"/>
  <c r="P108" i="3"/>
  <c r="P107" i="3" s="1"/>
  <c r="BK149" i="3"/>
  <c r="J149" i="3"/>
  <c r="J70" i="3"/>
  <c r="T168" i="3"/>
  <c r="T194" i="3"/>
  <c r="T277" i="3"/>
  <c r="T301" i="3"/>
  <c r="T321" i="3"/>
  <c r="T320" i="3" s="1"/>
  <c r="P338" i="3"/>
  <c r="BK432" i="3"/>
  <c r="J432" i="3" s="1"/>
  <c r="J79" i="3" s="1"/>
  <c r="P558" i="3"/>
  <c r="BK636" i="3"/>
  <c r="J636" i="3" s="1"/>
  <c r="J81" i="3" s="1"/>
  <c r="P658" i="3"/>
  <c r="T99" i="4"/>
  <c r="T118" i="4"/>
  <c r="T137" i="4"/>
  <c r="R157" i="4"/>
  <c r="P182" i="4"/>
  <c r="BK102" i="5"/>
  <c r="J102" i="5" s="1"/>
  <c r="J69" i="5" s="1"/>
  <c r="BK291" i="5"/>
  <c r="J291" i="5" s="1"/>
  <c r="J70" i="5" s="1"/>
  <c r="R296" i="5"/>
  <c r="R295" i="5"/>
  <c r="R318" i="5"/>
  <c r="P97" i="6"/>
  <c r="P96" i="6"/>
  <c r="BK110" i="6"/>
  <c r="J110" i="6" s="1"/>
  <c r="J70" i="6" s="1"/>
  <c r="BK232" i="6"/>
  <c r="J232" i="6" s="1"/>
  <c r="J71" i="6" s="1"/>
  <c r="R97" i="7"/>
  <c r="R96" i="7" s="1"/>
  <c r="R95" i="7" s="1"/>
  <c r="P116" i="7"/>
  <c r="P131" i="7"/>
  <c r="T98" i="8"/>
  <c r="T97" i="8" s="1"/>
  <c r="T95" i="8" s="1"/>
  <c r="P134" i="8"/>
  <c r="P159" i="8"/>
  <c r="P92" i="9"/>
  <c r="T134" i="9"/>
  <c r="P216" i="9"/>
  <c r="P250" i="9"/>
  <c r="R275" i="9"/>
  <c r="P328" i="9"/>
  <c r="P327" i="9"/>
  <c r="BK347" i="9"/>
  <c r="J347" i="9"/>
  <c r="J70" i="9" s="1"/>
  <c r="R347" i="9"/>
  <c r="P86" i="10"/>
  <c r="P85" i="10" s="1"/>
  <c r="P84" i="10" s="1"/>
  <c r="AU66" i="1" s="1"/>
  <c r="BK107" i="10"/>
  <c r="J107" i="10"/>
  <c r="J62" i="10" s="1"/>
  <c r="R107" i="10"/>
  <c r="BK119" i="10"/>
  <c r="J119" i="10" s="1"/>
  <c r="J63" i="10" s="1"/>
  <c r="R119" i="10"/>
  <c r="T119" i="10"/>
  <c r="BK5506" i="2"/>
  <c r="J5506" i="2" s="1"/>
  <c r="J97" i="2" s="1"/>
  <c r="BK2161" i="2"/>
  <c r="J2161" i="2" s="1"/>
  <c r="J77" i="2" s="1"/>
  <c r="BK316" i="3"/>
  <c r="J316" i="3" s="1"/>
  <c r="J75" i="3" s="1"/>
  <c r="BK324" i="5"/>
  <c r="J324" i="5"/>
  <c r="J75" i="5"/>
  <c r="BK317" i="9"/>
  <c r="J317" i="9"/>
  <c r="J66" i="9" s="1"/>
  <c r="BK324" i="9"/>
  <c r="J324" i="9" s="1"/>
  <c r="J67" i="9" s="1"/>
  <c r="BK128" i="10"/>
  <c r="J128" i="10"/>
  <c r="J64" i="10" s="1"/>
  <c r="E74" i="10"/>
  <c r="J78" i="10"/>
  <c r="BF89" i="10"/>
  <c r="BF106" i="10"/>
  <c r="BF111" i="10"/>
  <c r="BF113" i="10"/>
  <c r="BF114" i="10"/>
  <c r="BF117" i="10"/>
  <c r="BF118" i="10"/>
  <c r="BF120" i="10"/>
  <c r="BF121" i="10"/>
  <c r="BF122" i="10"/>
  <c r="BF129" i="10"/>
  <c r="F55" i="10"/>
  <c r="BF96" i="10"/>
  <c r="BF97" i="10"/>
  <c r="BF100" i="10"/>
  <c r="BF104" i="10"/>
  <c r="BF112" i="10"/>
  <c r="BF115" i="10"/>
  <c r="BF116" i="10"/>
  <c r="BF123" i="10"/>
  <c r="BF125" i="10"/>
  <c r="BF87" i="10"/>
  <c r="BF88" i="10"/>
  <c r="BF90" i="10"/>
  <c r="BF102" i="10"/>
  <c r="BF103" i="10"/>
  <c r="BF110" i="10"/>
  <c r="BF95" i="10"/>
  <c r="BF98" i="10"/>
  <c r="BF99" i="10"/>
  <c r="BF101" i="10"/>
  <c r="BF105" i="10"/>
  <c r="BF108" i="10"/>
  <c r="BF124" i="10"/>
  <c r="BF126" i="10"/>
  <c r="BF127" i="10"/>
  <c r="F55" i="9"/>
  <c r="BF98" i="9"/>
  <c r="BF142" i="9"/>
  <c r="BF190" i="9"/>
  <c r="BF196" i="9"/>
  <c r="BF217" i="9"/>
  <c r="BF267" i="9"/>
  <c r="BF288" i="9"/>
  <c r="BF295" i="9"/>
  <c r="BF297" i="9"/>
  <c r="BF303" i="9"/>
  <c r="BF308" i="9"/>
  <c r="BF318" i="9"/>
  <c r="BF325" i="9"/>
  <c r="J84" i="9"/>
  <c r="BF113" i="9"/>
  <c r="BF117" i="9"/>
  <c r="BF126" i="9"/>
  <c r="BF128" i="9"/>
  <c r="BF130" i="9"/>
  <c r="BF151" i="9"/>
  <c r="BF163" i="9"/>
  <c r="BF226" i="9"/>
  <c r="BF286" i="9"/>
  <c r="BF338" i="9"/>
  <c r="BF348" i="9"/>
  <c r="E80" i="9"/>
  <c r="BF158" i="9"/>
  <c r="BF176" i="9"/>
  <c r="BF202" i="9"/>
  <c r="BF210" i="9"/>
  <c r="BF237" i="9"/>
  <c r="BF251" i="9"/>
  <c r="BF257" i="9"/>
  <c r="BF263" i="9"/>
  <c r="BF315" i="9"/>
  <c r="BF329" i="9"/>
  <c r="BF354" i="9"/>
  <c r="BF359" i="9"/>
  <c r="BF93" i="9"/>
  <c r="BF104" i="9"/>
  <c r="BF109" i="9"/>
  <c r="BF121" i="9"/>
  <c r="BF132" i="9"/>
  <c r="BF135" i="9"/>
  <c r="BF144" i="9"/>
  <c r="BF165" i="9"/>
  <c r="BF171" i="9"/>
  <c r="BF182" i="9"/>
  <c r="BF188" i="9"/>
  <c r="BF208" i="9"/>
  <c r="BF235" i="9"/>
  <c r="BF246" i="9"/>
  <c r="BF265" i="9"/>
  <c r="BF269" i="9"/>
  <c r="BF276" i="9"/>
  <c r="BF278" i="9"/>
  <c r="BF331" i="9"/>
  <c r="BF345" i="9"/>
  <c r="BK95" i="7"/>
  <c r="J95" i="7"/>
  <c r="J67" i="7" s="1"/>
  <c r="E52" i="8"/>
  <c r="BF101" i="8"/>
  <c r="BF102" i="8"/>
  <c r="BF103" i="8"/>
  <c r="BF106" i="8"/>
  <c r="BF107" i="8"/>
  <c r="BF109" i="8"/>
  <c r="BF116" i="8"/>
  <c r="BF118" i="8"/>
  <c r="BF119" i="8"/>
  <c r="BF121" i="8"/>
  <c r="BF124" i="8"/>
  <c r="BF135" i="8"/>
  <c r="BF138" i="8"/>
  <c r="BF140" i="8"/>
  <c r="BF144" i="8"/>
  <c r="BF146" i="8"/>
  <c r="BF147" i="8"/>
  <c r="BF149" i="8"/>
  <c r="BF161" i="8"/>
  <c r="J97" i="7"/>
  <c r="J69" i="7" s="1"/>
  <c r="J60" i="8"/>
  <c r="BF104" i="8"/>
  <c r="BF105" i="8"/>
  <c r="BF110" i="8"/>
  <c r="BF112" i="8"/>
  <c r="BF115" i="8"/>
  <c r="BF120" i="8"/>
  <c r="BF136" i="8"/>
  <c r="BF154" i="8"/>
  <c r="BF155" i="8"/>
  <c r="F63" i="8"/>
  <c r="BF96" i="8"/>
  <c r="BF111" i="8"/>
  <c r="BF113" i="8"/>
  <c r="BF125" i="8"/>
  <c r="BF126" i="8"/>
  <c r="BF127" i="8"/>
  <c r="BF130" i="8"/>
  <c r="BF133" i="8"/>
  <c r="BF139" i="8"/>
  <c r="BF141" i="8"/>
  <c r="BF151" i="8"/>
  <c r="BF152" i="8"/>
  <c r="BF156" i="8"/>
  <c r="BF158" i="8"/>
  <c r="BF99" i="8"/>
  <c r="BF100" i="8"/>
  <c r="BF108" i="8"/>
  <c r="BF114" i="8"/>
  <c r="BF117" i="8"/>
  <c r="BF122" i="8"/>
  <c r="BF123" i="8"/>
  <c r="BF128" i="8"/>
  <c r="BF129" i="8"/>
  <c r="BF131" i="8"/>
  <c r="BF132" i="8"/>
  <c r="BF137" i="8"/>
  <c r="BF142" i="8"/>
  <c r="BF143" i="8"/>
  <c r="BF145" i="8"/>
  <c r="BF148" i="8"/>
  <c r="BF150" i="8"/>
  <c r="BF153" i="8"/>
  <c r="BF157" i="8"/>
  <c r="BF160" i="8"/>
  <c r="BF162" i="8"/>
  <c r="BF163" i="8"/>
  <c r="BF164" i="8"/>
  <c r="E52" i="7"/>
  <c r="J89" i="7"/>
  <c r="F92" i="7"/>
  <c r="BF98" i="7"/>
  <c r="BF99" i="7"/>
  <c r="BF101" i="7"/>
  <c r="BF110" i="7"/>
  <c r="BF133" i="7"/>
  <c r="BF159" i="7"/>
  <c r="BF178" i="7"/>
  <c r="BF184" i="7"/>
  <c r="BF190" i="7"/>
  <c r="BF192" i="7"/>
  <c r="BF204" i="7"/>
  <c r="BF208" i="7"/>
  <c r="BF216" i="7"/>
  <c r="BF218" i="7"/>
  <c r="BF219" i="7"/>
  <c r="BF221" i="7"/>
  <c r="BF223" i="7"/>
  <c r="BF252" i="7"/>
  <c r="BF272" i="7"/>
  <c r="BF278" i="7"/>
  <c r="BF284" i="7"/>
  <c r="BF100" i="7"/>
  <c r="BF103" i="7"/>
  <c r="BF117" i="7"/>
  <c r="BF124" i="7"/>
  <c r="BF132" i="7"/>
  <c r="BF149" i="7"/>
  <c r="BF153" i="7"/>
  <c r="BF155" i="7"/>
  <c r="BF164" i="7"/>
  <c r="BF167" i="7"/>
  <c r="BF186" i="7"/>
  <c r="BF214" i="7"/>
  <c r="BF225" i="7"/>
  <c r="BF229" i="7"/>
  <c r="BF258" i="7"/>
  <c r="BF263" i="7"/>
  <c r="BF286" i="7"/>
  <c r="BF288" i="7"/>
  <c r="BF104" i="7"/>
  <c r="BF105" i="7"/>
  <c r="BF106" i="7"/>
  <c r="BF120" i="7"/>
  <c r="BF130" i="7"/>
  <c r="BF135" i="7"/>
  <c r="BF139" i="7"/>
  <c r="BF141" i="7"/>
  <c r="BF151" i="7"/>
  <c r="BF165" i="7"/>
  <c r="BF169" i="7"/>
  <c r="BF172" i="7"/>
  <c r="BF176" i="7"/>
  <c r="BF182" i="7"/>
  <c r="BF194" i="7"/>
  <c r="BF198" i="7"/>
  <c r="BF202" i="7"/>
  <c r="BF206" i="7"/>
  <c r="BF227" i="7"/>
  <c r="BF231" i="7"/>
  <c r="BF233" i="7"/>
  <c r="BF240" i="7"/>
  <c r="BF267" i="7"/>
  <c r="BF102" i="7"/>
  <c r="BF108" i="7"/>
  <c r="BF112" i="7"/>
  <c r="BF114" i="7"/>
  <c r="BF127" i="7"/>
  <c r="BF137" i="7"/>
  <c r="BF145" i="7"/>
  <c r="BF147" i="7"/>
  <c r="BF157" i="7"/>
  <c r="BF161" i="7"/>
  <c r="BF174" i="7"/>
  <c r="BF180" i="7"/>
  <c r="BF188" i="7"/>
  <c r="BF196" i="7"/>
  <c r="BF200" i="7"/>
  <c r="BF210" i="7"/>
  <c r="BF212" i="7"/>
  <c r="BF234" i="7"/>
  <c r="BF236" i="7"/>
  <c r="BF244" i="7"/>
  <c r="BF248" i="7"/>
  <c r="BF274" i="7"/>
  <c r="BF280" i="7"/>
  <c r="J60" i="6"/>
  <c r="BF98" i="6"/>
  <c r="BF100" i="6"/>
  <c r="BF104" i="6"/>
  <c r="BF111" i="6"/>
  <c r="BF115" i="6"/>
  <c r="BF117" i="6"/>
  <c r="BF118" i="6"/>
  <c r="BF121" i="6"/>
  <c r="BF123" i="6"/>
  <c r="BF124" i="6"/>
  <c r="BF138" i="6"/>
  <c r="BF141" i="6"/>
  <c r="BF147" i="6"/>
  <c r="BF149" i="6"/>
  <c r="BF158" i="6"/>
  <c r="BF171" i="6"/>
  <c r="BF176" i="6"/>
  <c r="BF179" i="6"/>
  <c r="BF187" i="6"/>
  <c r="BF190" i="6"/>
  <c r="BF205" i="6"/>
  <c r="BF210" i="6"/>
  <c r="BF220" i="6"/>
  <c r="BF227" i="6"/>
  <c r="BF231" i="6"/>
  <c r="E52" i="6"/>
  <c r="BF106" i="6"/>
  <c r="BF107" i="6"/>
  <c r="BF130" i="6"/>
  <c r="BF132" i="6"/>
  <c r="BF133" i="6"/>
  <c r="BF139" i="6"/>
  <c r="BF140" i="6"/>
  <c r="BF144" i="6"/>
  <c r="BF155" i="6"/>
  <c r="BF167" i="6"/>
  <c r="BF169" i="6"/>
  <c r="BF192" i="6"/>
  <c r="BF208" i="6"/>
  <c r="BF211" i="6"/>
  <c r="BF214" i="6"/>
  <c r="BF217" i="6"/>
  <c r="BF222" i="6"/>
  <c r="BF225" i="6"/>
  <c r="F63" i="6"/>
  <c r="BF103" i="6"/>
  <c r="BF109" i="6"/>
  <c r="BF112" i="6"/>
  <c r="BF113" i="6"/>
  <c r="BF114" i="6"/>
  <c r="BF129" i="6"/>
  <c r="BF131" i="6"/>
  <c r="BF135" i="6"/>
  <c r="BF136" i="6"/>
  <c r="BF145" i="6"/>
  <c r="BF148" i="6"/>
  <c r="BF157" i="6"/>
  <c r="BF160" i="6"/>
  <c r="BF163" i="6"/>
  <c r="BF164" i="6"/>
  <c r="BF170" i="6"/>
  <c r="BF186" i="6"/>
  <c r="BF189" i="6"/>
  <c r="BF199" i="6"/>
  <c r="BF207" i="6"/>
  <c r="BF216" i="6"/>
  <c r="BF229" i="6"/>
  <c r="BF235" i="6"/>
  <c r="BF237" i="6"/>
  <c r="BF101" i="6"/>
  <c r="BF120" i="6"/>
  <c r="BF126" i="6"/>
  <c r="BF127" i="6"/>
  <c r="BF143" i="6"/>
  <c r="BF151" i="6"/>
  <c r="BF152" i="6"/>
  <c r="BF154" i="6"/>
  <c r="BF161" i="6"/>
  <c r="BF166" i="6"/>
  <c r="BF173" i="6"/>
  <c r="BF174" i="6"/>
  <c r="BF177" i="6"/>
  <c r="BF180" i="6"/>
  <c r="BF181" i="6"/>
  <c r="BF183" i="6"/>
  <c r="BF184" i="6"/>
  <c r="BF193" i="6"/>
  <c r="BF195" i="6"/>
  <c r="BF196" i="6"/>
  <c r="BF198" i="6"/>
  <c r="BF201" i="6"/>
  <c r="BF202" i="6"/>
  <c r="BF204" i="6"/>
  <c r="BF213" i="6"/>
  <c r="BF219" i="6"/>
  <c r="BF223" i="6"/>
  <c r="BF230" i="6"/>
  <c r="BF233" i="6"/>
  <c r="BK98" i="4"/>
  <c r="J98" i="4"/>
  <c r="J68" i="4" s="1"/>
  <c r="F63" i="5"/>
  <c r="J93" i="5"/>
  <c r="BF103" i="5"/>
  <c r="BF111" i="5"/>
  <c r="BF129" i="5"/>
  <c r="BF132" i="5"/>
  <c r="BF134" i="5"/>
  <c r="BF143" i="5"/>
  <c r="BF148" i="5"/>
  <c r="BF149" i="5"/>
  <c r="BF150" i="5"/>
  <c r="BF162" i="5"/>
  <c r="BF172" i="5"/>
  <c r="BF175" i="5"/>
  <c r="BF180" i="5"/>
  <c r="BF185" i="5"/>
  <c r="BF190" i="5"/>
  <c r="BF191" i="5"/>
  <c r="BF195" i="5"/>
  <c r="BF199" i="5"/>
  <c r="BF204" i="5"/>
  <c r="BF206" i="5"/>
  <c r="BF208" i="5"/>
  <c r="BF215" i="5"/>
  <c r="BF226" i="5"/>
  <c r="BF231" i="5"/>
  <c r="BF234" i="5"/>
  <c r="BF241" i="5"/>
  <c r="BF246" i="5"/>
  <c r="BF249" i="5"/>
  <c r="BF257" i="5"/>
  <c r="BF266" i="5"/>
  <c r="BF274" i="5"/>
  <c r="BF275" i="5"/>
  <c r="BF297" i="5"/>
  <c r="BF301" i="5"/>
  <c r="BF303" i="5"/>
  <c r="BF319" i="5"/>
  <c r="BF321" i="5"/>
  <c r="BF325" i="5"/>
  <c r="E52" i="5"/>
  <c r="BF101" i="5"/>
  <c r="BF108" i="5"/>
  <c r="BF117" i="5"/>
  <c r="BF121" i="5"/>
  <c r="BF124" i="5"/>
  <c r="BF126" i="5"/>
  <c r="BF130" i="5"/>
  <c r="BF137" i="5"/>
  <c r="BF142" i="5"/>
  <c r="BF146" i="5"/>
  <c r="BF160" i="5"/>
  <c r="BF163" i="5"/>
  <c r="BF165" i="5"/>
  <c r="BF168" i="5"/>
  <c r="BF183" i="5"/>
  <c r="BF188" i="5"/>
  <c r="BF203" i="5"/>
  <c r="BF214" i="5"/>
  <c r="BF218" i="5"/>
  <c r="BF229" i="5"/>
  <c r="BF238" i="5"/>
  <c r="BF245" i="5"/>
  <c r="BF251" i="5"/>
  <c r="BF255" i="5"/>
  <c r="BF258" i="5"/>
  <c r="BF262" i="5"/>
  <c r="BF265" i="5"/>
  <c r="BF267" i="5"/>
  <c r="BF268" i="5"/>
  <c r="BF286" i="5"/>
  <c r="BF288" i="5"/>
  <c r="BF290" i="5"/>
  <c r="BF305" i="5"/>
  <c r="BF307" i="5"/>
  <c r="BF315" i="5"/>
  <c r="BF105" i="5"/>
  <c r="BF106" i="5"/>
  <c r="BF109" i="5"/>
  <c r="BF112" i="5"/>
  <c r="BF114" i="5"/>
  <c r="BF118" i="5"/>
  <c r="BF127" i="5"/>
  <c r="BF133" i="5"/>
  <c r="BF136" i="5"/>
  <c r="BF138" i="5"/>
  <c r="BF152" i="5"/>
  <c r="BF153" i="5"/>
  <c r="BF155" i="5"/>
  <c r="BF156" i="5"/>
  <c r="BF158" i="5"/>
  <c r="BF159" i="5"/>
  <c r="BF173" i="5"/>
  <c r="BF176" i="5"/>
  <c r="BF181" i="5"/>
  <c r="BF186" i="5"/>
  <c r="BF187" i="5"/>
  <c r="BF192" i="5"/>
  <c r="BF193" i="5"/>
  <c r="BF196" i="5"/>
  <c r="BF200" i="5"/>
  <c r="BF201" i="5"/>
  <c r="BF207" i="5"/>
  <c r="BF211" i="5"/>
  <c r="BF219" i="5"/>
  <c r="BF221" i="5"/>
  <c r="BF222" i="5"/>
  <c r="BF223" i="5"/>
  <c r="BF230" i="5"/>
  <c r="BF232" i="5"/>
  <c r="BF233" i="5"/>
  <c r="BF237" i="5"/>
  <c r="BF240" i="5"/>
  <c r="BF244" i="5"/>
  <c r="BF261" i="5"/>
  <c r="BF276" i="5"/>
  <c r="BF277" i="5"/>
  <c r="BF279" i="5"/>
  <c r="BF285" i="5"/>
  <c r="BF292" i="5"/>
  <c r="BF309" i="5"/>
  <c r="BF313" i="5"/>
  <c r="BF115" i="5"/>
  <c r="BF120" i="5"/>
  <c r="BF123" i="5"/>
  <c r="BF140" i="5"/>
  <c r="BF141" i="5"/>
  <c r="BF145" i="5"/>
  <c r="BF164" i="5"/>
  <c r="BF167" i="5"/>
  <c r="BF170" i="5"/>
  <c r="BF171" i="5"/>
  <c r="BF177" i="5"/>
  <c r="BF178" i="5"/>
  <c r="BF182" i="5"/>
  <c r="BF197" i="5"/>
  <c r="BF210" i="5"/>
  <c r="BF213" i="5"/>
  <c r="BF217" i="5"/>
  <c r="BF225" i="5"/>
  <c r="BF228" i="5"/>
  <c r="BF235" i="5"/>
  <c r="BF242" i="5"/>
  <c r="BF248" i="5"/>
  <c r="BF252" i="5"/>
  <c r="BF254" i="5"/>
  <c r="BF260" i="5"/>
  <c r="BF263" i="5"/>
  <c r="BF269" i="5"/>
  <c r="BF271" i="5"/>
  <c r="BF272" i="5"/>
  <c r="BF281" i="5"/>
  <c r="BF283" i="5"/>
  <c r="BF289" i="5"/>
  <c r="BF294" i="5"/>
  <c r="BF299" i="5"/>
  <c r="BF311" i="5"/>
  <c r="BF317" i="5"/>
  <c r="J60" i="4"/>
  <c r="BF103" i="4"/>
  <c r="BF125" i="4"/>
  <c r="BF128" i="4"/>
  <c r="BF133" i="4"/>
  <c r="BF153" i="4"/>
  <c r="BF155" i="4"/>
  <c r="BF158" i="4"/>
  <c r="BF169" i="4"/>
  <c r="BF174" i="4"/>
  <c r="BF178" i="4"/>
  <c r="BF180" i="4"/>
  <c r="F63" i="4"/>
  <c r="BF116" i="4"/>
  <c r="BF119" i="4"/>
  <c r="BF123" i="4"/>
  <c r="BF148" i="4"/>
  <c r="BF197" i="4"/>
  <c r="BF201" i="4"/>
  <c r="BF208" i="4"/>
  <c r="BF211" i="4"/>
  <c r="E52" i="4"/>
  <c r="BF110" i="4"/>
  <c r="BF112" i="4"/>
  <c r="BF114" i="4"/>
  <c r="BF131" i="4"/>
  <c r="BF138" i="4"/>
  <c r="BF140" i="4"/>
  <c r="BF163" i="4"/>
  <c r="BF165" i="4"/>
  <c r="BF171" i="4"/>
  <c r="BF176" i="4"/>
  <c r="BF187" i="4"/>
  <c r="BF205" i="4"/>
  <c r="BF100" i="4"/>
  <c r="BF105" i="4"/>
  <c r="BF107" i="4"/>
  <c r="BF121" i="4"/>
  <c r="BF129" i="4"/>
  <c r="BF130" i="4"/>
  <c r="BF132" i="4"/>
  <c r="BF135" i="4"/>
  <c r="BF142" i="4"/>
  <c r="BF144" i="4"/>
  <c r="BF146" i="4"/>
  <c r="BF150" i="4"/>
  <c r="BF161" i="4"/>
  <c r="BF167" i="4"/>
  <c r="BF183" i="4"/>
  <c r="BF191" i="4"/>
  <c r="BF193" i="4"/>
  <c r="BF195" i="4"/>
  <c r="BF199" i="4"/>
  <c r="BF203" i="4"/>
  <c r="J60" i="3"/>
  <c r="E92" i="3"/>
  <c r="BF122" i="3"/>
  <c r="BF127" i="3"/>
  <c r="BF130" i="3"/>
  <c r="BF160" i="3"/>
  <c r="BF208" i="3"/>
  <c r="BF220" i="3"/>
  <c r="BF223" i="3"/>
  <c r="BF229" i="3"/>
  <c r="BF241" i="3"/>
  <c r="BF242" i="3"/>
  <c r="BF245" i="3"/>
  <c r="BF252" i="3"/>
  <c r="BF261" i="3"/>
  <c r="BF305" i="3"/>
  <c r="BF322" i="3"/>
  <c r="BF339" i="3"/>
  <c r="BF345" i="3"/>
  <c r="BF351" i="3"/>
  <c r="BF358" i="3"/>
  <c r="BF373" i="3"/>
  <c r="BF388" i="3"/>
  <c r="BF390" i="3"/>
  <c r="BF392" i="3"/>
  <c r="BF394" i="3"/>
  <c r="BF416" i="3"/>
  <c r="BF419" i="3"/>
  <c r="BF424" i="3"/>
  <c r="BF427" i="3"/>
  <c r="BF436" i="3"/>
  <c r="BF439" i="3"/>
  <c r="BF491" i="3"/>
  <c r="BF497" i="3"/>
  <c r="BF505" i="3"/>
  <c r="BF508" i="3"/>
  <c r="BF542" i="3"/>
  <c r="BF544" i="3"/>
  <c r="BF555" i="3"/>
  <c r="BF572" i="3"/>
  <c r="BF581" i="3"/>
  <c r="BF584" i="3"/>
  <c r="BF587" i="3"/>
  <c r="BF590" i="3"/>
  <c r="BF596" i="3"/>
  <c r="BF603" i="3"/>
  <c r="BF606" i="3"/>
  <c r="BF624" i="3"/>
  <c r="BF627" i="3"/>
  <c r="BF114" i="3"/>
  <c r="BF119" i="3"/>
  <c r="BF174" i="3"/>
  <c r="BF179" i="3"/>
  <c r="BF189" i="3"/>
  <c r="BF198" i="3"/>
  <c r="BF203" i="3"/>
  <c r="BF214" i="3"/>
  <c r="BF240" i="3"/>
  <c r="BF272" i="3"/>
  <c r="BF273" i="3"/>
  <c r="BF275" i="3"/>
  <c r="BF308" i="3"/>
  <c r="BF348" i="3"/>
  <c r="BF354" i="3"/>
  <c r="BF364" i="3"/>
  <c r="BF370" i="3"/>
  <c r="BF376" i="3"/>
  <c r="BF379" i="3"/>
  <c r="BF383" i="3"/>
  <c r="BF403" i="3"/>
  <c r="BF406" i="3"/>
  <c r="BF412" i="3"/>
  <c r="BF415" i="3"/>
  <c r="BF429" i="3"/>
  <c r="BF486" i="3"/>
  <c r="BF514" i="3"/>
  <c r="BF520" i="3"/>
  <c r="BF523" i="3"/>
  <c r="BF526" i="3"/>
  <c r="BF529" i="3"/>
  <c r="BF534" i="3"/>
  <c r="BF559" i="3"/>
  <c r="BF588" i="3"/>
  <c r="BF614" i="3"/>
  <c r="BF640" i="3"/>
  <c r="BF661" i="3"/>
  <c r="BF669" i="3"/>
  <c r="BK5710" i="2"/>
  <c r="J5710" i="2" s="1"/>
  <c r="J100" i="2" s="1"/>
  <c r="BF109" i="3"/>
  <c r="BF140" i="3"/>
  <c r="BF150" i="3"/>
  <c r="BF155" i="3"/>
  <c r="BF195" i="3"/>
  <c r="BF211" i="3"/>
  <c r="BF217" i="3"/>
  <c r="BF226" i="3"/>
  <c r="BF232" i="3"/>
  <c r="BF233" i="3"/>
  <c r="BF236" i="3"/>
  <c r="BF237" i="3"/>
  <c r="BF266" i="3"/>
  <c r="BF268" i="3"/>
  <c r="BF270" i="3"/>
  <c r="BF271" i="3"/>
  <c r="BF288" i="3"/>
  <c r="BF293" i="3"/>
  <c r="BF302" i="3"/>
  <c r="BF313" i="3"/>
  <c r="BF317" i="3"/>
  <c r="BF327" i="3"/>
  <c r="BF335" i="3"/>
  <c r="BF342" i="3"/>
  <c r="BF355" i="3"/>
  <c r="BF361" i="3"/>
  <c r="BF367" i="3"/>
  <c r="BF377" i="3"/>
  <c r="BF378" i="3"/>
  <c r="BF380" i="3"/>
  <c r="BF400" i="3"/>
  <c r="BF414" i="3"/>
  <c r="BF422" i="3"/>
  <c r="BF448" i="3"/>
  <c r="BF454" i="3"/>
  <c r="BF472" i="3"/>
  <c r="BF478" i="3"/>
  <c r="BF495" i="3"/>
  <c r="BF499" i="3"/>
  <c r="BF502" i="3"/>
  <c r="BF511" i="3"/>
  <c r="BF532" i="3"/>
  <c r="BF541" i="3"/>
  <c r="BF543" i="3"/>
  <c r="BF547" i="3"/>
  <c r="BF554" i="3"/>
  <c r="BF561" i="3"/>
  <c r="BF568" i="3"/>
  <c r="BF570" i="3"/>
  <c r="BF575" i="3"/>
  <c r="BF578" i="3"/>
  <c r="BF589" i="3"/>
  <c r="BF598" i="3"/>
  <c r="BF609" i="3"/>
  <c r="BF617" i="3"/>
  <c r="BF621" i="3"/>
  <c r="BF630" i="3"/>
  <c r="BF649" i="3"/>
  <c r="BF652" i="3"/>
  <c r="BF655" i="3"/>
  <c r="BF665" i="3"/>
  <c r="BF667" i="3"/>
  <c r="BF671" i="3"/>
  <c r="F63" i="3"/>
  <c r="BF135" i="3"/>
  <c r="BF145" i="3"/>
  <c r="BF165" i="3"/>
  <c r="BF169" i="3"/>
  <c r="BF184" i="3"/>
  <c r="BF200" i="3"/>
  <c r="BF205" i="3"/>
  <c r="BF246" i="3"/>
  <c r="BF249" i="3"/>
  <c r="BF255" i="3"/>
  <c r="BF258" i="3"/>
  <c r="BF264" i="3"/>
  <c r="BF278" i="3"/>
  <c r="BF283" i="3"/>
  <c r="BF298" i="3"/>
  <c r="BF330" i="3"/>
  <c r="BF386" i="3"/>
  <c r="BF397" i="3"/>
  <c r="BF410" i="3"/>
  <c r="BF413" i="3"/>
  <c r="BF425" i="3"/>
  <c r="BF433" i="3"/>
  <c r="BF442" i="3"/>
  <c r="BF460" i="3"/>
  <c r="BF466" i="3"/>
  <c r="BF481" i="3"/>
  <c r="BF493" i="3"/>
  <c r="BF517" i="3"/>
  <c r="BF537" i="3"/>
  <c r="BF540" i="3"/>
  <c r="BF550" i="3"/>
  <c r="BF553" i="3"/>
  <c r="BF563" i="3"/>
  <c r="BF565" i="3"/>
  <c r="BF593" i="3"/>
  <c r="BF601" i="3"/>
  <c r="BF611" i="3"/>
  <c r="BF619" i="3"/>
  <c r="BF633" i="3"/>
  <c r="BF637" i="3"/>
  <c r="BF643" i="3"/>
  <c r="BF646" i="3"/>
  <c r="BF659" i="3"/>
  <c r="BF663" i="3"/>
  <c r="E52" i="2"/>
  <c r="J120" i="2"/>
  <c r="BF159" i="2"/>
  <c r="BF175" i="2"/>
  <c r="BF182" i="2"/>
  <c r="BF207" i="2"/>
  <c r="BF227" i="2"/>
  <c r="BF267" i="2"/>
  <c r="BF285" i="2"/>
  <c r="BF301" i="2"/>
  <c r="BF309" i="2"/>
  <c r="BF348" i="2"/>
  <c r="BF355" i="2"/>
  <c r="BF434" i="2"/>
  <c r="BF443" i="2"/>
  <c r="BF519" i="2"/>
  <c r="BF539" i="2"/>
  <c r="BF597" i="2"/>
  <c r="BF601" i="2"/>
  <c r="BF605" i="2"/>
  <c r="BF609" i="2"/>
  <c r="BF663" i="2"/>
  <c r="BF684" i="2"/>
  <c r="BF698" i="2"/>
  <c r="BF714" i="2"/>
  <c r="BF721" i="2"/>
  <c r="BF736" i="2"/>
  <c r="BF805" i="2"/>
  <c r="BF990" i="2"/>
  <c r="BF1043" i="2"/>
  <c r="BF1063" i="2"/>
  <c r="BF1090" i="2"/>
  <c r="BF1107" i="2"/>
  <c r="BF1174" i="2"/>
  <c r="BF1228" i="2"/>
  <c r="BF1286" i="2"/>
  <c r="BF1296" i="2"/>
  <c r="BF1304" i="2"/>
  <c r="BF1309" i="2"/>
  <c r="BF1327" i="2"/>
  <c r="BF1337" i="2"/>
  <c r="BF1394" i="2"/>
  <c r="BF1523" i="2"/>
  <c r="BF1540" i="2"/>
  <c r="BF1550" i="2"/>
  <c r="BF1571" i="2"/>
  <c r="BF1585" i="2"/>
  <c r="BF1595" i="2"/>
  <c r="BF1624" i="2"/>
  <c r="BF1655" i="2"/>
  <c r="BF1673" i="2"/>
  <c r="BF1714" i="2"/>
  <c r="BF1760" i="2"/>
  <c r="BF1964" i="2"/>
  <c r="BF1994" i="2"/>
  <c r="BF2039" i="2"/>
  <c r="BF2050" i="2"/>
  <c r="BF2083" i="2"/>
  <c r="BF2125" i="2"/>
  <c r="BF2176" i="2"/>
  <c r="BF2202" i="2"/>
  <c r="BF2215" i="2"/>
  <c r="BF2312" i="2"/>
  <c r="BF2348" i="2"/>
  <c r="BF2350" i="2"/>
  <c r="BF2353" i="2"/>
  <c r="BF2361" i="2"/>
  <c r="BF2385" i="2"/>
  <c r="BF2397" i="2"/>
  <c r="BF2408" i="2"/>
  <c r="BF2416" i="2"/>
  <c r="BF2425" i="2"/>
  <c r="BF2444" i="2"/>
  <c r="BF2457" i="2"/>
  <c r="BF2481" i="2"/>
  <c r="BF2535" i="2"/>
  <c r="BF2562" i="2"/>
  <c r="BF2571" i="2"/>
  <c r="BF2600" i="2"/>
  <c r="BF2601" i="2"/>
  <c r="BF2609" i="2"/>
  <c r="BF2643" i="2"/>
  <c r="BF2766" i="2"/>
  <c r="BF2792" i="2"/>
  <c r="BF2798" i="2"/>
  <c r="BF2828" i="2"/>
  <c r="BF2863" i="2"/>
  <c r="BF2881" i="2"/>
  <c r="BF2907" i="2"/>
  <c r="BF2911" i="2"/>
  <c r="BF2914" i="2"/>
  <c r="BF2932" i="2"/>
  <c r="BF2949" i="2"/>
  <c r="BF2988" i="2"/>
  <c r="BF3049" i="2"/>
  <c r="BF3124" i="2"/>
  <c r="BF3199" i="2"/>
  <c r="BF3252" i="2"/>
  <c r="BF3310" i="2"/>
  <c r="BF3350" i="2"/>
  <c r="BF3361" i="2"/>
  <c r="BF3382" i="2"/>
  <c r="BF3461" i="2"/>
  <c r="BF3469" i="2"/>
  <c r="BF3478" i="2"/>
  <c r="BF3553" i="2"/>
  <c r="BF3567" i="2"/>
  <c r="BF3577" i="2"/>
  <c r="BF3584" i="2"/>
  <c r="BF3633" i="2"/>
  <c r="BF3647" i="2"/>
  <c r="BF3661" i="2"/>
  <c r="BF3675" i="2"/>
  <c r="BF3682" i="2"/>
  <c r="BF3696" i="2"/>
  <c r="BF3717" i="2"/>
  <c r="BF3738" i="2"/>
  <c r="BF3752" i="2"/>
  <c r="BF3759" i="2"/>
  <c r="BF3773" i="2"/>
  <c r="BF3843" i="2"/>
  <c r="BF3906" i="2"/>
  <c r="BF3932" i="2"/>
  <c r="BF3957" i="2"/>
  <c r="BF3965" i="2"/>
  <c r="BF4003" i="2"/>
  <c r="BF4011" i="2"/>
  <c r="BF4033" i="2"/>
  <c r="BF4050" i="2"/>
  <c r="BF4079" i="2"/>
  <c r="BF4107" i="2"/>
  <c r="BF4142" i="2"/>
  <c r="BF4149" i="2"/>
  <c r="BF4163" i="2"/>
  <c r="BF4184" i="2"/>
  <c r="BF4205" i="2"/>
  <c r="BF4251" i="2"/>
  <c r="BF4317" i="2"/>
  <c r="BF4363" i="2"/>
  <c r="BF4442" i="2"/>
  <c r="BF4455" i="2"/>
  <c r="BF4477" i="2"/>
  <c r="BF4483" i="2"/>
  <c r="BF4504" i="2"/>
  <c r="BF4517" i="2"/>
  <c r="BF4521" i="2"/>
  <c r="BF4526" i="2"/>
  <c r="BF4532" i="2"/>
  <c r="BF4558" i="2"/>
  <c r="BF4594" i="2"/>
  <c r="BF4628" i="2"/>
  <c r="BF4681" i="2"/>
  <c r="BF4692" i="2"/>
  <c r="BF4891" i="2"/>
  <c r="BF4899" i="2"/>
  <c r="BF4909" i="2"/>
  <c r="BF4924" i="2"/>
  <c r="BF4939" i="2"/>
  <c r="BF4941" i="2"/>
  <c r="BF4952" i="2"/>
  <c r="BF4963" i="2"/>
  <c r="BF5000" i="2"/>
  <c r="BF5032" i="2"/>
  <c r="BF5137" i="2"/>
  <c r="BF5145" i="2"/>
  <c r="BF5147" i="2"/>
  <c r="BF5149" i="2"/>
  <c r="BF5228" i="2"/>
  <c r="BF5231" i="2"/>
  <c r="BF5320" i="2"/>
  <c r="BF5328" i="2"/>
  <c r="BF5339" i="2"/>
  <c r="BF5342" i="2"/>
  <c r="BF5354" i="2"/>
  <c r="BF5358" i="2"/>
  <c r="BF5362" i="2"/>
  <c r="BF5366" i="2"/>
  <c r="BF5370" i="2"/>
  <c r="BF5374" i="2"/>
  <c r="BF5377" i="2"/>
  <c r="BF5387" i="2"/>
  <c r="BF5391" i="2"/>
  <c r="BF5437" i="2"/>
  <c r="BF5472" i="2"/>
  <c r="BF5476" i="2"/>
  <c r="BF5478" i="2"/>
  <c r="BF5482" i="2"/>
  <c r="BF5486" i="2"/>
  <c r="BF5488" i="2"/>
  <c r="BF5498" i="2"/>
  <c r="BF5500" i="2"/>
  <c r="BF5504" i="2"/>
  <c r="BF5507" i="2"/>
  <c r="BF5511" i="2"/>
  <c r="BF5624" i="2"/>
  <c r="BF5628" i="2"/>
  <c r="BF5631" i="2"/>
  <c r="BF5676" i="2"/>
  <c r="BF5680" i="2"/>
  <c r="BF5684" i="2"/>
  <c r="BF5696" i="2"/>
  <c r="BF5704" i="2"/>
  <c r="BF5708" i="2"/>
  <c r="BF5712" i="2"/>
  <c r="BF5713" i="2"/>
  <c r="BF153" i="2"/>
  <c r="BF166" i="2"/>
  <c r="BF191" i="2"/>
  <c r="BF193" i="2"/>
  <c r="BF195" i="2"/>
  <c r="BF204" i="2"/>
  <c r="BF219" i="2"/>
  <c r="BF238" i="2"/>
  <c r="BF255" i="2"/>
  <c r="BF390" i="2"/>
  <c r="BF406" i="2"/>
  <c r="BF465" i="2"/>
  <c r="BF508" i="2"/>
  <c r="BF531" i="2"/>
  <c r="BF627" i="2"/>
  <c r="BF639" i="2"/>
  <c r="BF674" i="2"/>
  <c r="BF710" i="2"/>
  <c r="BF726" i="2"/>
  <c r="BF750" i="2"/>
  <c r="BF756" i="2"/>
  <c r="BF830" i="2"/>
  <c r="BF1047" i="2"/>
  <c r="BF1074" i="2"/>
  <c r="BF1172" i="2"/>
  <c r="BF1178" i="2"/>
  <c r="BF1222" i="2"/>
  <c r="BF1322" i="2"/>
  <c r="BF1369" i="2"/>
  <c r="BF1388" i="2"/>
  <c r="BF1406" i="2"/>
  <c r="BF1431" i="2"/>
  <c r="BF1447" i="2"/>
  <c r="BF1481" i="2"/>
  <c r="BF1561" i="2"/>
  <c r="BF1566" i="2"/>
  <c r="BF1591" i="2"/>
  <c r="BF1607" i="2"/>
  <c r="BF1615" i="2"/>
  <c r="BF1620" i="2"/>
  <c r="BF1635" i="2"/>
  <c r="BF1739" i="2"/>
  <c r="BF1767" i="2"/>
  <c r="BF1818" i="2"/>
  <c r="BF1831" i="2"/>
  <c r="BF1880" i="2"/>
  <c r="BF2059" i="2"/>
  <c r="BF2068" i="2"/>
  <c r="BF2073" i="2"/>
  <c r="BF2078" i="2"/>
  <c r="BF2145" i="2"/>
  <c r="BF2147" i="2"/>
  <c r="BF2149" i="2"/>
  <c r="BF2157" i="2"/>
  <c r="BF2190" i="2"/>
  <c r="BF2210" i="2"/>
  <c r="BF2228" i="2"/>
  <c r="BF2241" i="2"/>
  <c r="BF2267" i="2"/>
  <c r="BF2392" i="2"/>
  <c r="BF2413" i="2"/>
  <c r="BF2435" i="2"/>
  <c r="BF2473" i="2"/>
  <c r="BF2486" i="2"/>
  <c r="BF2496" i="2"/>
  <c r="BF2511" i="2"/>
  <c r="BF2522" i="2"/>
  <c r="BF2553" i="2"/>
  <c r="BF2589" i="2"/>
  <c r="BF2595" i="2"/>
  <c r="BF2604" i="2"/>
  <c r="BF2632" i="2"/>
  <c r="BF2658" i="2"/>
  <c r="BF2750" i="2"/>
  <c r="BF2770" i="2"/>
  <c r="BF2787" i="2"/>
  <c r="BF2806" i="2"/>
  <c r="BF2835" i="2"/>
  <c r="BF2875" i="2"/>
  <c r="BF2895" i="2"/>
  <c r="BF2898" i="2"/>
  <c r="BF2902" i="2"/>
  <c r="BF2919" i="2"/>
  <c r="BF2923" i="2"/>
  <c r="BF2926" i="2"/>
  <c r="BF3010" i="2"/>
  <c r="BF3034" i="2"/>
  <c r="BF3087" i="2"/>
  <c r="BF3119" i="2"/>
  <c r="BF3222" i="2"/>
  <c r="BF3287" i="2"/>
  <c r="BF3316" i="2"/>
  <c r="BF3341" i="2"/>
  <c r="BF3346" i="2"/>
  <c r="BF3355" i="2"/>
  <c r="BF3365" i="2"/>
  <c r="BF3375" i="2"/>
  <c r="BF3396" i="2"/>
  <c r="BF3438" i="2"/>
  <c r="BF3475" i="2"/>
  <c r="BF3513" i="2"/>
  <c r="BF3520" i="2"/>
  <c r="BF3539" i="2"/>
  <c r="BF3591" i="2"/>
  <c r="BF3605" i="2"/>
  <c r="BF3654" i="2"/>
  <c r="BF3668" i="2"/>
  <c r="BF3731" i="2"/>
  <c r="BF3787" i="2"/>
  <c r="BF3801" i="2"/>
  <c r="BF3892" i="2"/>
  <c r="BF3899" i="2"/>
  <c r="BF3913" i="2"/>
  <c r="BF3924" i="2"/>
  <c r="BF4026" i="2"/>
  <c r="BF4041" i="2"/>
  <c r="BF4045" i="2"/>
  <c r="BF4072" i="2"/>
  <c r="BF4093" i="2"/>
  <c r="BF4114" i="2"/>
  <c r="BF4156" i="2"/>
  <c r="BF4198" i="2"/>
  <c r="BF4275" i="2"/>
  <c r="BF4296" i="2"/>
  <c r="BF4310" i="2"/>
  <c r="BF4331" i="2"/>
  <c r="BF4338" i="2"/>
  <c r="BF4352" i="2"/>
  <c r="BF4400" i="2"/>
  <c r="BF4431" i="2"/>
  <c r="BF4446" i="2"/>
  <c r="BF4489" i="2"/>
  <c r="BF4510" i="2"/>
  <c r="BF4540" i="2"/>
  <c r="BF4547" i="2"/>
  <c r="BF4664" i="2"/>
  <c r="BF4668" i="2"/>
  <c r="BF4679" i="2"/>
  <c r="BF4689" i="2"/>
  <c r="BF4856" i="2"/>
  <c r="BF4880" i="2"/>
  <c r="BF4930" i="2"/>
  <c r="BF5141" i="2"/>
  <c r="BF5224" i="2"/>
  <c r="BF5229" i="2"/>
  <c r="BF5242" i="2"/>
  <c r="BF5244" i="2"/>
  <c r="BF5282" i="2"/>
  <c r="BF5323" i="2"/>
  <c r="BF5688" i="2"/>
  <c r="BF5692" i="2"/>
  <c r="BF5720" i="2"/>
  <c r="F63" i="2"/>
  <c r="BF134" i="2"/>
  <c r="BF141" i="2"/>
  <c r="BF181" i="2"/>
  <c r="BF189" i="2"/>
  <c r="BF212" i="2"/>
  <c r="BF234" i="2"/>
  <c r="BF246" i="2"/>
  <c r="BF292" i="2"/>
  <c r="BF318" i="2"/>
  <c r="BF336" i="2"/>
  <c r="BF363" i="2"/>
  <c r="BF474" i="2"/>
  <c r="BF504" i="2"/>
  <c r="BF544" i="2"/>
  <c r="BF570" i="2"/>
  <c r="BF586" i="2"/>
  <c r="BF651" i="2"/>
  <c r="BF655" i="2"/>
  <c r="BF659" i="2"/>
  <c r="BF694" i="2"/>
  <c r="BF779" i="2"/>
  <c r="BF783" i="2"/>
  <c r="BF785" i="2"/>
  <c r="BF819" i="2"/>
  <c r="BF900" i="2"/>
  <c r="BF1030" i="2"/>
  <c r="BF1035" i="2"/>
  <c r="BF1040" i="2"/>
  <c r="BF1079" i="2"/>
  <c r="BF1125" i="2"/>
  <c r="BF1139" i="2"/>
  <c r="BF1165" i="2"/>
  <c r="BF1201" i="2"/>
  <c r="BF1212" i="2"/>
  <c r="BF1216" i="2"/>
  <c r="BF1332" i="2"/>
  <c r="BF1380" i="2"/>
  <c r="BF1400" i="2"/>
  <c r="BF1473" i="2"/>
  <c r="BF1599" i="2"/>
  <c r="BF1603" i="2"/>
  <c r="BF1611" i="2"/>
  <c r="BF1646" i="2"/>
  <c r="BF1664" i="2"/>
  <c r="BF1682" i="2"/>
  <c r="BF1698" i="2"/>
  <c r="BF1702" i="2"/>
  <c r="BF1718" i="2"/>
  <c r="BF1797" i="2"/>
  <c r="BF1804" i="2"/>
  <c r="BF1809" i="2"/>
  <c r="BF1849" i="2"/>
  <c r="BF1904" i="2"/>
  <c r="BF1956" i="2"/>
  <c r="BF1972" i="2"/>
  <c r="BF1983" i="2"/>
  <c r="BF2001" i="2"/>
  <c r="BF2034" i="2"/>
  <c r="BF2130" i="2"/>
  <c r="BF2134" i="2"/>
  <c r="BF2143" i="2"/>
  <c r="BF2151" i="2"/>
  <c r="BF2155" i="2"/>
  <c r="BF2159" i="2"/>
  <c r="BF2166" i="2"/>
  <c r="BF2180" i="2"/>
  <c r="BF2237" i="2"/>
  <c r="BF2253" i="2"/>
  <c r="BF2294" i="2"/>
  <c r="BF2354" i="2"/>
  <c r="BF2371" i="2"/>
  <c r="BF2387" i="2"/>
  <c r="BF2404" i="2"/>
  <c r="BF2427" i="2"/>
  <c r="BF2465" i="2"/>
  <c r="BF2501" i="2"/>
  <c r="BF2518" i="2"/>
  <c r="BF2580" i="2"/>
  <c r="BF2619" i="2"/>
  <c r="BF2624" i="2"/>
  <c r="BF2628" i="2"/>
  <c r="BF2647" i="2"/>
  <c r="BF2675" i="2"/>
  <c r="BF2684" i="2"/>
  <c r="BF2710" i="2"/>
  <c r="BF2778" i="2"/>
  <c r="BF2794" i="2"/>
  <c r="BF2811" i="2"/>
  <c r="BF2819" i="2"/>
  <c r="BF2825" i="2"/>
  <c r="BF2846" i="2"/>
  <c r="BF2857" i="2"/>
  <c r="BF2874" i="2"/>
  <c r="BF2939" i="2"/>
  <c r="BF2959" i="2"/>
  <c r="BF3015" i="2"/>
  <c r="BF3104" i="2"/>
  <c r="BF3138" i="2"/>
  <c r="BF3335" i="2"/>
  <c r="BF3367" i="2"/>
  <c r="BF3390" i="2"/>
  <c r="BF3434" i="2"/>
  <c r="BF3490" i="2"/>
  <c r="BF3496" i="2"/>
  <c r="BF3570" i="2"/>
  <c r="BF3619" i="2"/>
  <c r="BF3640" i="2"/>
  <c r="BF3689" i="2"/>
  <c r="BF3703" i="2"/>
  <c r="BF3724" i="2"/>
  <c r="BF3794" i="2"/>
  <c r="BF3808" i="2"/>
  <c r="BF3822" i="2"/>
  <c r="BF3829" i="2"/>
  <c r="BF3850" i="2"/>
  <c r="BF3864" i="2"/>
  <c r="BF3871" i="2"/>
  <c r="BF3920" i="2"/>
  <c r="BF3940" i="2"/>
  <c r="BF3945" i="2"/>
  <c r="BF3959" i="2"/>
  <c r="BF3988" i="2"/>
  <c r="BF4042" i="2"/>
  <c r="BF4060" i="2"/>
  <c r="BF4100" i="2"/>
  <c r="BF4135" i="2"/>
  <c r="BF4170" i="2"/>
  <c r="BF4212" i="2"/>
  <c r="BF4219" i="2"/>
  <c r="BF4230" i="2"/>
  <c r="BF4244" i="2"/>
  <c r="BF4261" i="2"/>
  <c r="BF4282" i="2"/>
  <c r="BF4345" i="2"/>
  <c r="BF4371" i="2"/>
  <c r="BF4409" i="2"/>
  <c r="BF4424" i="2"/>
  <c r="BF4437" i="2"/>
  <c r="BF4451" i="2"/>
  <c r="BF4463" i="2"/>
  <c r="BF4480" i="2"/>
  <c r="BF4492" i="2"/>
  <c r="BF4511" i="2"/>
  <c r="BF4525" i="2"/>
  <c r="BF4530" i="2"/>
  <c r="BF4569" i="2"/>
  <c r="BF4620" i="2"/>
  <c r="BF4660" i="2"/>
  <c r="BF129" i="2"/>
  <c r="BF147" i="2"/>
  <c r="BF171" i="2"/>
  <c r="BF179" i="2"/>
  <c r="BF200" i="2"/>
  <c r="BF327" i="2"/>
  <c r="BF373" i="2"/>
  <c r="BF382" i="2"/>
  <c r="BF398" i="2"/>
  <c r="BF415" i="2"/>
  <c r="BF423" i="2"/>
  <c r="BF450" i="2"/>
  <c r="BF481" i="2"/>
  <c r="BF485" i="2"/>
  <c r="BF495" i="2"/>
  <c r="BF574" i="2"/>
  <c r="BF616" i="2"/>
  <c r="BF708" i="2"/>
  <c r="BF740" i="2"/>
  <c r="BF761" i="2"/>
  <c r="BF810" i="2"/>
  <c r="BF994" i="2"/>
  <c r="BF1152" i="2"/>
  <c r="BF1182" i="2"/>
  <c r="BF1232" i="2"/>
  <c r="BF1257" i="2"/>
  <c r="BF1261" i="2"/>
  <c r="BF1290" i="2"/>
  <c r="BF1300" i="2"/>
  <c r="BF1316" i="2"/>
  <c r="BF1356" i="2"/>
  <c r="BF1421" i="2"/>
  <c r="BF1423" i="2"/>
  <c r="BF1489" i="2"/>
  <c r="BF1506" i="2"/>
  <c r="BF1535" i="2"/>
  <c r="BF1555" i="2"/>
  <c r="BF1578" i="2"/>
  <c r="BF1690" i="2"/>
  <c r="BF1706" i="2"/>
  <c r="BF1710" i="2"/>
  <c r="BF1862" i="2"/>
  <c r="BF1898" i="2"/>
  <c r="BF1915" i="2"/>
  <c r="BF1938" i="2"/>
  <c r="BF2088" i="2"/>
  <c r="BF2106" i="2"/>
  <c r="BF2110" i="2"/>
  <c r="BF2136" i="2"/>
  <c r="BF2139" i="2"/>
  <c r="BF2141" i="2"/>
  <c r="BF2162" i="2"/>
  <c r="BF2194" i="2"/>
  <c r="BF2224" i="2"/>
  <c r="BF2263" i="2"/>
  <c r="BF2271" i="2"/>
  <c r="BF2296" i="2"/>
  <c r="BF2328" i="2"/>
  <c r="BF2352" i="2"/>
  <c r="BF2368" i="2"/>
  <c r="BF2420" i="2"/>
  <c r="BF2439" i="2"/>
  <c r="BF2448" i="2"/>
  <c r="BF2491" i="2"/>
  <c r="BF2505" i="2"/>
  <c r="BF2507" i="2"/>
  <c r="BF2515" i="2"/>
  <c r="BF2533" i="2"/>
  <c r="BF2544" i="2"/>
  <c r="BF2637" i="2"/>
  <c r="BF2651" i="2"/>
  <c r="BF2680" i="2"/>
  <c r="BF2718" i="2"/>
  <c r="BF2800" i="2"/>
  <c r="BF2816" i="2"/>
  <c r="BF2824" i="2"/>
  <c r="BF2832" i="2"/>
  <c r="BF2868" i="2"/>
  <c r="BF2886" i="2"/>
  <c r="BF2891" i="2"/>
  <c r="BF2910" i="2"/>
  <c r="BF2942" i="2"/>
  <c r="BF2997" i="2"/>
  <c r="BF3095" i="2"/>
  <c r="BF3270" i="2"/>
  <c r="BF3298" i="2"/>
  <c r="BF3321" i="2"/>
  <c r="BF3356" i="2"/>
  <c r="BF3465" i="2"/>
  <c r="BF3484" i="2"/>
  <c r="BF3507" i="2"/>
  <c r="BF3528" i="2"/>
  <c r="BF3560" i="2"/>
  <c r="BF3598" i="2"/>
  <c r="BF3612" i="2"/>
  <c r="BF3626" i="2"/>
  <c r="BF3710" i="2"/>
  <c r="BF3745" i="2"/>
  <c r="BF3766" i="2"/>
  <c r="BF3780" i="2"/>
  <c r="BF3815" i="2"/>
  <c r="BF3836" i="2"/>
  <c r="BF3857" i="2"/>
  <c r="BF3878" i="2"/>
  <c r="BF3885" i="2"/>
  <c r="BF3950" i="2"/>
  <c r="BF4017" i="2"/>
  <c r="BF4055" i="2"/>
  <c r="BF4065" i="2"/>
  <c r="BF4086" i="2"/>
  <c r="BF4121" i="2"/>
  <c r="BF4128" i="2"/>
  <c r="BF4177" i="2"/>
  <c r="BF4191" i="2"/>
  <c r="BF4223" i="2"/>
  <c r="BF4237" i="2"/>
  <c r="BF4268" i="2"/>
  <c r="BF4289" i="2"/>
  <c r="BF4303" i="2"/>
  <c r="BF4324" i="2"/>
  <c r="BF4357" i="2"/>
  <c r="BF4386" i="2"/>
  <c r="BF4391" i="2"/>
  <c r="BF4416" i="2"/>
  <c r="BF4499" i="2"/>
  <c r="BF4509" i="2"/>
  <c r="BF4579" i="2"/>
  <c r="BF4582" i="2"/>
  <c r="BF4604" i="2"/>
  <c r="BF4612" i="2"/>
  <c r="BF4644" i="2"/>
  <c r="BF4703" i="2"/>
  <c r="BF4845" i="2"/>
  <c r="BF4867" i="2"/>
  <c r="BF4870" i="2"/>
  <c r="BF5700" i="2"/>
  <c r="BF5715" i="2"/>
  <c r="F39" i="2"/>
  <c r="BB57" i="1" s="1"/>
  <c r="J37" i="5"/>
  <c r="AV61" i="1" s="1"/>
  <c r="F37" i="7"/>
  <c r="AZ63" i="1"/>
  <c r="F40" i="8"/>
  <c r="BC64" i="1" s="1"/>
  <c r="J33" i="9"/>
  <c r="AV65" i="1" s="1"/>
  <c r="F36" i="10"/>
  <c r="BC66" i="1" s="1"/>
  <c r="F37" i="3"/>
  <c r="AZ59" i="1"/>
  <c r="F41" i="5"/>
  <c r="BD61" i="1" s="1"/>
  <c r="F37" i="10"/>
  <c r="BD66" i="1" s="1"/>
  <c r="F41" i="3"/>
  <c r="BD59" i="1" s="1"/>
  <c r="F39" i="6"/>
  <c r="BB62" i="1"/>
  <c r="F41" i="7"/>
  <c r="BD63" i="1" s="1"/>
  <c r="F35" i="10"/>
  <c r="BB66" i="1" s="1"/>
  <c r="J37" i="2"/>
  <c r="AV57" i="1" s="1"/>
  <c r="F37" i="2"/>
  <c r="AZ57" i="1" s="1"/>
  <c r="F40" i="4"/>
  <c r="BC60" i="1" s="1"/>
  <c r="F39" i="4"/>
  <c r="BB60" i="1" s="1"/>
  <c r="F39" i="5"/>
  <c r="BB61" i="1" s="1"/>
  <c r="J37" i="8"/>
  <c r="AV64" i="1" s="1"/>
  <c r="F33" i="9"/>
  <c r="AZ65" i="1" s="1"/>
  <c r="J37" i="4"/>
  <c r="AV60" i="1" s="1"/>
  <c r="F41" i="4"/>
  <c r="BD60" i="1" s="1"/>
  <c r="F40" i="5"/>
  <c r="BC61" i="1" s="1"/>
  <c r="F40" i="6"/>
  <c r="BC62" i="1" s="1"/>
  <c r="F41" i="8"/>
  <c r="BD64" i="1" s="1"/>
  <c r="F36" i="9"/>
  <c r="BC65" i="1" s="1"/>
  <c r="F40" i="3"/>
  <c r="BC59" i="1" s="1"/>
  <c r="F39" i="3"/>
  <c r="BB59" i="1" s="1"/>
  <c r="F37" i="5"/>
  <c r="AZ61" i="1" s="1"/>
  <c r="F37" i="6"/>
  <c r="AZ62" i="1" s="1"/>
  <c r="F41" i="6"/>
  <c r="BD62" i="1" s="1"/>
  <c r="F39" i="7"/>
  <c r="BB63" i="1" s="1"/>
  <c r="F39" i="8"/>
  <c r="BB64" i="1" s="1"/>
  <c r="F35" i="9"/>
  <c r="BB65" i="1" s="1"/>
  <c r="F33" i="10"/>
  <c r="AZ66" i="1" s="1"/>
  <c r="J33" i="10"/>
  <c r="AV66" i="1" s="1"/>
  <c r="AS56" i="1"/>
  <c r="AS55" i="1" s="1"/>
  <c r="AS54" i="1" s="1"/>
  <c r="F40" i="2"/>
  <c r="BC57" i="1"/>
  <c r="J37" i="3"/>
  <c r="AV59" i="1"/>
  <c r="F40" i="7"/>
  <c r="BC63" i="1"/>
  <c r="F41" i="2"/>
  <c r="BD57" i="1"/>
  <c r="F37" i="4"/>
  <c r="AZ60" i="1"/>
  <c r="J37" i="6"/>
  <c r="AV62" i="1"/>
  <c r="J37" i="7"/>
  <c r="AV63" i="1"/>
  <c r="F37" i="8"/>
  <c r="AZ64" i="1"/>
  <c r="F37" i="9"/>
  <c r="BD65" i="1"/>
  <c r="BK100" i="5" l="1"/>
  <c r="J100" i="5" s="1"/>
  <c r="J68" i="5" s="1"/>
  <c r="J108" i="3"/>
  <c r="J69" i="3" s="1"/>
  <c r="T100" i="5"/>
  <c r="T99" i="5" s="1"/>
  <c r="R99" i="5"/>
  <c r="T96" i="7"/>
  <c r="T95" i="7"/>
  <c r="R96" i="6"/>
  <c r="R95" i="6" s="1"/>
  <c r="P98" i="4"/>
  <c r="P97" i="4"/>
  <c r="AU60" i="1" s="1"/>
  <c r="R320" i="3"/>
  <c r="T107" i="3"/>
  <c r="T106" i="3"/>
  <c r="R2164" i="2"/>
  <c r="T98" i="4"/>
  <c r="T97" i="4"/>
  <c r="R97" i="8"/>
  <c r="R95" i="8" s="1"/>
  <c r="R98" i="4"/>
  <c r="R97" i="4" s="1"/>
  <c r="R106" i="3"/>
  <c r="R127" i="2"/>
  <c r="R126" i="2" s="1"/>
  <c r="P97" i="8"/>
  <c r="P95" i="8"/>
  <c r="AU64" i="1" s="1"/>
  <c r="P2164" i="2"/>
  <c r="P127" i="2"/>
  <c r="R327" i="9"/>
  <c r="R90" i="9" s="1"/>
  <c r="P320" i="3"/>
  <c r="P106" i="3" s="1"/>
  <c r="AU59" i="1" s="1"/>
  <c r="BK85" i="10"/>
  <c r="BK84" i="10" s="1"/>
  <c r="J84" i="10" s="1"/>
  <c r="J59" i="10" s="1"/>
  <c r="T91" i="9"/>
  <c r="T90" i="9"/>
  <c r="R91" i="9"/>
  <c r="P96" i="7"/>
  <c r="P95" i="7" s="1"/>
  <c r="AU63" i="1" s="1"/>
  <c r="P91" i="9"/>
  <c r="P90" i="9"/>
  <c r="AU65" i="1"/>
  <c r="T2164" i="2"/>
  <c r="T85" i="10"/>
  <c r="T84" i="10"/>
  <c r="R85" i="10"/>
  <c r="R84" i="10"/>
  <c r="T127" i="2"/>
  <c r="T126" i="2" s="1"/>
  <c r="BK320" i="3"/>
  <c r="J320" i="3" s="1"/>
  <c r="J76" i="3" s="1"/>
  <c r="BK91" i="9"/>
  <c r="J91" i="9" s="1"/>
  <c r="J60" i="9" s="1"/>
  <c r="BK127" i="2"/>
  <c r="BK126" i="2" s="1"/>
  <c r="J126" i="2" s="1"/>
  <c r="J67" i="2" s="1"/>
  <c r="BK2164" i="2"/>
  <c r="J2164" i="2" s="1"/>
  <c r="J78" i="2" s="1"/>
  <c r="BK96" i="6"/>
  <c r="J96" i="6"/>
  <c r="J68" i="6"/>
  <c r="BK323" i="5"/>
  <c r="J323" i="5"/>
  <c r="J74" i="5" s="1"/>
  <c r="BK327" i="9"/>
  <c r="J327" i="9"/>
  <c r="J68" i="9" s="1"/>
  <c r="J86" i="10"/>
  <c r="J61" i="10"/>
  <c r="BK295" i="5"/>
  <c r="J295" i="5"/>
  <c r="J71" i="5" s="1"/>
  <c r="BK97" i="8"/>
  <c r="J97" i="8"/>
  <c r="J68" i="8" s="1"/>
  <c r="BK97" i="4"/>
  <c r="J97" i="4"/>
  <c r="J67" i="4" s="1"/>
  <c r="BK106" i="3"/>
  <c r="J106" i="3" s="1"/>
  <c r="J67" i="3" s="1"/>
  <c r="F38" i="3"/>
  <c r="BA59" i="1" s="1"/>
  <c r="J38" i="6"/>
  <c r="AW62" i="1" s="1"/>
  <c r="AT62" i="1" s="1"/>
  <c r="J34" i="7"/>
  <c r="AG63" i="1" s="1"/>
  <c r="BB58" i="1"/>
  <c r="AX58" i="1"/>
  <c r="AZ58" i="1"/>
  <c r="AV58" i="1"/>
  <c r="BD58" i="1"/>
  <c r="J38" i="8"/>
  <c r="AW64" i="1" s="1"/>
  <c r="AT64" i="1" s="1"/>
  <c r="J38" i="3"/>
  <c r="AW59" i="1" s="1"/>
  <c r="AT59" i="1" s="1"/>
  <c r="F38" i="2"/>
  <c r="BA57" i="1" s="1"/>
  <c r="F38" i="4"/>
  <c r="BA60" i="1" s="1"/>
  <c r="J38" i="7"/>
  <c r="AW63" i="1"/>
  <c r="AT63" i="1"/>
  <c r="F34" i="10"/>
  <c r="BA66" i="1"/>
  <c r="J38" i="4"/>
  <c r="AW60" i="1"/>
  <c r="AT60" i="1" s="1"/>
  <c r="J38" i="5"/>
  <c r="AW61" i="1"/>
  <c r="AT61" i="1"/>
  <c r="F38" i="6"/>
  <c r="BA62" i="1"/>
  <c r="F38" i="8"/>
  <c r="BA64" i="1" s="1"/>
  <c r="BC58" i="1"/>
  <c r="AY58" i="1"/>
  <c r="J34" i="10"/>
  <c r="AW66" i="1" s="1"/>
  <c r="AT66" i="1" s="1"/>
  <c r="F38" i="5"/>
  <c r="BA61" i="1" s="1"/>
  <c r="F34" i="9"/>
  <c r="BA65" i="1" s="1"/>
  <c r="F38" i="7"/>
  <c r="BA63" i="1"/>
  <c r="J34" i="9"/>
  <c r="AW65" i="1" s="1"/>
  <c r="AT65" i="1" s="1"/>
  <c r="J38" i="2"/>
  <c r="AW57" i="1" s="1"/>
  <c r="AT57" i="1" s="1"/>
  <c r="J127" i="2" l="1"/>
  <c r="J68" i="2" s="1"/>
  <c r="P126" i="2"/>
  <c r="AU57" i="1"/>
  <c r="BK99" i="5"/>
  <c r="J99" i="5"/>
  <c r="J67" i="5"/>
  <c r="BK95" i="8"/>
  <c r="J95" i="8"/>
  <c r="J34" i="8" s="1"/>
  <c r="AG64" i="1" s="1"/>
  <c r="BK95" i="6"/>
  <c r="J95" i="6"/>
  <c r="J85" i="10"/>
  <c r="J60" i="10"/>
  <c r="BK90" i="9"/>
  <c r="J90" i="9"/>
  <c r="J59" i="9"/>
  <c r="AN63" i="1"/>
  <c r="J43" i="7"/>
  <c r="BB56" i="1"/>
  <c r="BB55" i="1"/>
  <c r="AX55" i="1"/>
  <c r="AZ56" i="1"/>
  <c r="AV56" i="1"/>
  <c r="BA58" i="1"/>
  <c r="AW58" i="1"/>
  <c r="AT58" i="1"/>
  <c r="J34" i="6"/>
  <c r="AG62" i="1"/>
  <c r="J34" i="3"/>
  <c r="AG59" i="1"/>
  <c r="J34" i="4"/>
  <c r="AG60" i="1" s="1"/>
  <c r="AN60" i="1" s="1"/>
  <c r="BC56" i="1"/>
  <c r="AY56" i="1" s="1"/>
  <c r="BD56" i="1"/>
  <c r="BD55" i="1"/>
  <c r="BD54" i="1"/>
  <c r="W33" i="1"/>
  <c r="J30" i="10"/>
  <c r="AG66" i="1"/>
  <c r="J34" i="2"/>
  <c r="AG57" i="1"/>
  <c r="AU58" i="1"/>
  <c r="J43" i="8" l="1"/>
  <c r="J43" i="6"/>
  <c r="J39" i="10"/>
  <c r="J67" i="6"/>
  <c r="J67" i="8"/>
  <c r="J43" i="4"/>
  <c r="J43" i="3"/>
  <c r="AN59" i="1"/>
  <c r="J43" i="2"/>
  <c r="AN57" i="1"/>
  <c r="AN62" i="1"/>
  <c r="AN64" i="1"/>
  <c r="AN66" i="1"/>
  <c r="AU56" i="1"/>
  <c r="AU55" i="1"/>
  <c r="AU54" i="1"/>
  <c r="BA56" i="1"/>
  <c r="AW56" i="1"/>
  <c r="AT56" i="1"/>
  <c r="BC55" i="1"/>
  <c r="AY55" i="1"/>
  <c r="BB54" i="1"/>
  <c r="W31" i="1" s="1"/>
  <c r="J30" i="9"/>
  <c r="AG65" i="1" s="1"/>
  <c r="AX56" i="1"/>
  <c r="J34" i="5"/>
  <c r="AG61" i="1"/>
  <c r="AG58" i="1"/>
  <c r="AZ55" i="1"/>
  <c r="AV55" i="1"/>
  <c r="J39" i="9" l="1"/>
  <c r="J43" i="5"/>
  <c r="AN58" i="1"/>
  <c r="AN61" i="1"/>
  <c r="AN65" i="1"/>
  <c r="AG56" i="1"/>
  <c r="AG55" i="1"/>
  <c r="AG54" i="1"/>
  <c r="AK26" i="1" s="1"/>
  <c r="BC54" i="1"/>
  <c r="W32" i="1" s="1"/>
  <c r="BA55" i="1"/>
  <c r="AX54" i="1"/>
  <c r="AZ54" i="1"/>
  <c r="AV54" i="1" s="1"/>
  <c r="AK29" i="1" s="1"/>
  <c r="AN56" i="1" l="1"/>
  <c r="BA54" i="1"/>
  <c r="W30" i="1"/>
  <c r="AW55" i="1"/>
  <c r="AT55" i="1" s="1"/>
  <c r="AN55" i="1" s="1"/>
  <c r="AY54" i="1"/>
  <c r="W29" i="1"/>
  <c r="AW54" i="1" l="1"/>
  <c r="AK30" i="1" s="1"/>
  <c r="AK35" i="1" s="1"/>
  <c r="AT54" i="1" l="1"/>
  <c r="AN54" i="1" l="1"/>
</calcChain>
</file>

<file path=xl/sharedStrings.xml><?xml version="1.0" encoding="utf-8"?>
<sst xmlns="http://schemas.openxmlformats.org/spreadsheetml/2006/main" count="77403" uniqueCount="7862">
  <si>
    <t>Export Komplet</t>
  </si>
  <si>
    <t>VZ</t>
  </si>
  <si>
    <t>2.0</t>
  </si>
  <si>
    <t>ZAMOK</t>
  </si>
  <si>
    <t>False</t>
  </si>
  <si>
    <t>{b1758996-89bf-4824-a0aa-588b57e579a7}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</si>
  <si>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</si>
  <si>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</si>
  <si>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</si>
  <si>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</si>
  <si>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</si>
  <si>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</si>
  <si>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</si>
  <si>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</si>
  <si>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20241021_2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</si>
  <si>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</si>
  <si>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</si>
  <si>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Přístavba a celková rekonstrukce domu sociální péče Kralovice - 2.etapa</t>
  </si>
  <si>
    <t>KSO:</t>
  </si>
  <si>
    <t>801 1</t>
  </si>
  <si>
    <t>CC-CZ:</t>
  </si>
  <si>
    <t>Místo:</t>
  </si>
  <si>
    <t>Plzeňská třída 345, 331 41  Kralovice u Rakovníka</t>
  </si>
  <si>
    <t>Datum:</t>
  </si>
  <si>
    <t>21. 10. 2024</t>
  </si>
  <si>
    <t>Zadavatel:</t>
  </si>
  <si>
    <t>IČ:</t>
  </si>
  <si>
    <t>49748190</t>
  </si>
  <si>
    <t>Dům sociální péče Kralovice, p.o.</t>
  </si>
  <si>
    <t>DIČ:</t>
  </si>
  <si>
    <t>CZ24286923</t>
  </si>
  <si>
    <t>Uchazeč:</t>
  </si>
  <si>
    <t>Vyplň údaj</t>
  </si>
  <si>
    <t>Projektant:</t>
  </si>
  <si>
    <t>24286923</t>
  </si>
  <si>
    <t>Řezanina &amp; Bartoň, s.r.o.</t>
  </si>
  <si>
    <t>True</t>
  </si>
  <si>
    <t>Zpracovatel:</t>
  </si>
  <si>
    <t>0598404</t>
  </si>
  <si>
    <t>BACing s.r.o.</t>
  </si>
  <si>
    <t>CZ0598404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</si>
  <si>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</si>
  <si>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https://podminky.urs.cz.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</si>
  <si>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</si>
  <si>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</si>
  <si>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</si>
  <si>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</si>
  <si>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</si>
  <si>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</si>
  <si>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</si>
  <si>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</si>
  <si>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</si>
  <si>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</si>
  <si>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</si>
  <si>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</si>
  <si>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</si>
  <si>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</si>
  <si>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</si>
  <si>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</si>
  <si>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</si>
  <si>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</si>
  <si>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</si>
  <si>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</si>
  <si>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</si>
  <si>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</si>
  <si>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</si>
  <si>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</si>
  <si>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</si>
  <si>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</si>
  <si>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</si>
  <si>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</si>
  <si>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</si>
  <si>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</si>
  <si>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</si>
  <si>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</si>
  <si>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</si>
  <si>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/>
  </si>
  <si>
    <t>D</t>
  </si>
  <si>
    <t>0</t>
  </si>
  <si>
    <t>###NOIMPORT###</t>
  </si>
  <si>
    <t>IMPORT</t>
  </si>
  <si>
    <t>{00000000-0000-0000-0000-000000000000}</t>
  </si>
  <si>
    <t>SO.01</t>
  </si>
  <si>
    <t>Objekt DSP Kralovice</t>
  </si>
  <si>
    <t>STA</t>
  </si>
  <si>
    <t>1</t>
  </si>
  <si>
    <t>{8f6027a3-5f08-4ad0-bdd8-959be5002567}</t>
  </si>
  <si>
    <t>SO.01.B_II</t>
  </si>
  <si>
    <t>Blok B_etapa II.</t>
  </si>
  <si>
    <t>Soupis</t>
  </si>
  <si>
    <t>2</t>
  </si>
  <si>
    <t>{b92f1353-44ec-4206-87b1-596480cf0cb6}</t>
  </si>
  <si>
    <t>/</t>
  </si>
  <si>
    <t>D.1.1.B</t>
  </si>
  <si>
    <t>Architektonicko - konstrukční řešení</t>
  </si>
  <si>
    <t>3</t>
  </si>
  <si>
    <t>{4852306f-161e-4ff5-b55d-d8d409686d86}</t>
  </si>
  <si>
    <t>D.1.4.B</t>
  </si>
  <si>
    <t>Technika prostředí staveb</t>
  </si>
  <si>
    <t>{1081a533-47f6-4e8a-a7b8-b9f7b88b0f3a}</t>
  </si>
  <si>
    <t>D.1.4.B_A</t>
  </si>
  <si>
    <t>Zdravotně technické instalace</t>
  </si>
  <si>
    <t>4</t>
  </si>
  <si>
    <t>{63509d2c-390a-4e8f-bd38-6ef5eef89f63}</t>
  </si>
  <si>
    <t>D.1.4.B_B</t>
  </si>
  <si>
    <t>Vytápění</t>
  </si>
  <si>
    <t>{ce7b45aa-3702-412b-8520-9c5969eeef70}</t>
  </si>
  <si>
    <t>D.1.4.B_C1</t>
  </si>
  <si>
    <t>Elektroinstalace - silnoproudé instalace</t>
  </si>
  <si>
    <t>{69983146-0c9d-4bb9-ad2c-5d9428d69a59}</t>
  </si>
  <si>
    <t>D.1.4.B_C2</t>
  </si>
  <si>
    <t>Elektroinstalace - slaboproudé instalace</t>
  </si>
  <si>
    <t>{64344fda-f310-4852-ae1e-d4dd11d06da2}</t>
  </si>
  <si>
    <t>D.1.4.B_D</t>
  </si>
  <si>
    <t>Vzduchotechnika</t>
  </si>
  <si>
    <t>{0ed162d6-e75c-41be-811d-c6a561f222b6}</t>
  </si>
  <si>
    <t>D.1.4.B_E</t>
  </si>
  <si>
    <t>Zařízení slaboproudé elektrotechniky - Elektrická požární signalizace</t>
  </si>
  <si>
    <t>{16827186-4c80-4bab-8bd3-d3f0974a9804}</t>
  </si>
  <si>
    <t>SO.06</t>
  </si>
  <si>
    <t>Mostek</t>
  </si>
  <si>
    <t>{d90be4bf-1714-44c0-8c73-a3bbe36ceb43}</t>
  </si>
  <si>
    <t>VRN</t>
  </si>
  <si>
    <t>Vedlejší rozpočtové náklady</t>
  </si>
  <si>
    <t>{33a5e186-305e-4a06-b6c3-6782366e55f3}</t>
  </si>
  <si>
    <t>Alu_balkony</t>
  </si>
  <si>
    <t>alu balkony</t>
  </si>
  <si>
    <t>m2</t>
  </si>
  <si>
    <t>261,971</t>
  </si>
  <si>
    <t>Alu_fasada</t>
  </si>
  <si>
    <t>Alu fasáda</t>
  </si>
  <si>
    <t>248,205</t>
  </si>
  <si>
    <t>KRYCÍ LIST SOUPISU PRACÍ</t>
  </si>
  <si>
    <t>Alu_podhled</t>
  </si>
  <si>
    <t>Alu podhled</t>
  </si>
  <si>
    <t>187,985</t>
  </si>
  <si>
    <t>BED_pruvlak</t>
  </si>
  <si>
    <t>bednění pruvlaků</t>
  </si>
  <si>
    <t>61,433</t>
  </si>
  <si>
    <t>BED_sloup</t>
  </si>
  <si>
    <t>bednění sloup</t>
  </si>
  <si>
    <t>25,11</t>
  </si>
  <si>
    <t>BED_strop</t>
  </si>
  <si>
    <t>Bednění strop</t>
  </si>
  <si>
    <t>647,14</t>
  </si>
  <si>
    <t>Objekt:</t>
  </si>
  <si>
    <t>BED_strop_2</t>
  </si>
  <si>
    <t>Bednění strop 2</t>
  </si>
  <si>
    <t>158,22</t>
  </si>
  <si>
    <t>SO.01 - Objekt DSP Kralovice</t>
  </si>
  <si>
    <t>BED_věnce</t>
  </si>
  <si>
    <t>bednění věnců</t>
  </si>
  <si>
    <t>132,82</t>
  </si>
  <si>
    <t>Soupis:</t>
  </si>
  <si>
    <t>Bed_ZD</t>
  </si>
  <si>
    <t>bednění zákl. desky</t>
  </si>
  <si>
    <t>4,92</t>
  </si>
  <si>
    <t>SO.01.B_II - Blok B_etapa II.</t>
  </si>
  <si>
    <t>HI_s</t>
  </si>
  <si>
    <t>hydroizolace svislá</t>
  </si>
  <si>
    <t>91,8</t>
  </si>
  <si>
    <t>Úroveň 3:</t>
  </si>
  <si>
    <t>HI_v</t>
  </si>
  <si>
    <t>hydroizolace vodorovná</t>
  </si>
  <si>
    <t>323,5</t>
  </si>
  <si>
    <t>D.1.1.B - Architektonicko - konstrukční řešení</t>
  </si>
  <si>
    <t>KZS_APU</t>
  </si>
  <si>
    <t>m</t>
  </si>
  <si>
    <t>237,61</t>
  </si>
  <si>
    <t>KZS_EPS_100</t>
  </si>
  <si>
    <t>KZS EPS 100</t>
  </si>
  <si>
    <t>15,696</t>
  </si>
  <si>
    <t>KZS_EPS_40</t>
  </si>
  <si>
    <t>KZS EPS 40 mm</t>
  </si>
  <si>
    <t>138,6</t>
  </si>
  <si>
    <t>KZS_LO</t>
  </si>
  <si>
    <t>lišta okenní</t>
  </si>
  <si>
    <t>63</t>
  </si>
  <si>
    <t>KZS_LP</t>
  </si>
  <si>
    <t>lišta parapetní</t>
  </si>
  <si>
    <t>60,05</t>
  </si>
  <si>
    <t>KZS_LR</t>
  </si>
  <si>
    <t>lišty rohové</t>
  </si>
  <si>
    <t>232,61</t>
  </si>
  <si>
    <t>KZS_MW_180</t>
  </si>
  <si>
    <t>KZS MW 180</t>
  </si>
  <si>
    <t>397,204</t>
  </si>
  <si>
    <t>KZS_ZL</t>
  </si>
  <si>
    <t>zakládací lišta</t>
  </si>
  <si>
    <t>29,065</t>
  </si>
  <si>
    <t>leseni</t>
  </si>
  <si>
    <t>784</t>
  </si>
  <si>
    <t>malby</t>
  </si>
  <si>
    <t>4921,087</t>
  </si>
  <si>
    <t>MP_DF_I</t>
  </si>
  <si>
    <t>MP DF I</t>
  </si>
  <si>
    <t>120,12</t>
  </si>
  <si>
    <t>MP_DF_II</t>
  </si>
  <si>
    <t>Minerální podhled DF II</t>
  </si>
  <si>
    <t>67,797</t>
  </si>
  <si>
    <t>MP_podhled</t>
  </si>
  <si>
    <t>minerální podhled</t>
  </si>
  <si>
    <t>162,3</t>
  </si>
  <si>
    <t>OM_jadro</t>
  </si>
  <si>
    <t>omítka jádro</t>
  </si>
  <si>
    <t>1394,296</t>
  </si>
  <si>
    <t>Om_schod</t>
  </si>
  <si>
    <t>omítka schodiště</t>
  </si>
  <si>
    <t>89</t>
  </si>
  <si>
    <t>OM_strop</t>
  </si>
  <si>
    <t>omítka strop</t>
  </si>
  <si>
    <t>148,51</t>
  </si>
  <si>
    <t>parapet</t>
  </si>
  <si>
    <t>34,47</t>
  </si>
  <si>
    <t>PVC_stěny</t>
  </si>
  <si>
    <t>PVC stěny</t>
  </si>
  <si>
    <t>554,386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</si>
  <si>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www.cs-urs.cz, sekce Cenové a technické podmínky.</t>
  </si>
  <si>
    <t>lista_sokl</t>
  </si>
  <si>
    <t>lišta soklová</t>
  </si>
  <si>
    <t>693,171</t>
  </si>
  <si>
    <t>SDK_DF_podhled</t>
  </si>
  <si>
    <t>SDK DF podhled</t>
  </si>
  <si>
    <t>181,643</t>
  </si>
  <si>
    <t>SDK_H2_podhled</t>
  </si>
  <si>
    <t>SDK  H2 podhled</t>
  </si>
  <si>
    <t>93,95</t>
  </si>
  <si>
    <t>SDK_podhled</t>
  </si>
  <si>
    <t>721,97</t>
  </si>
  <si>
    <t>Skladba_F01a</t>
  </si>
  <si>
    <t>Skladba F01a</t>
  </si>
  <si>
    <t>268,14</t>
  </si>
  <si>
    <t>Skladba_F01b</t>
  </si>
  <si>
    <t>Skladba F01b</t>
  </si>
  <si>
    <t>28,64</t>
  </si>
  <si>
    <t>Skladba_F02c</t>
  </si>
  <si>
    <t>Skladba F02c</t>
  </si>
  <si>
    <t>382,49</t>
  </si>
  <si>
    <t>Skladba_F04cs</t>
  </si>
  <si>
    <t>Skladba F04 cs</t>
  </si>
  <si>
    <t>52,4</t>
  </si>
  <si>
    <t>Skladba_F04d</t>
  </si>
  <si>
    <t>Skladba F04 d</t>
  </si>
  <si>
    <t>199,26</t>
  </si>
  <si>
    <t>Skladba_F04ds</t>
  </si>
  <si>
    <t>Skladba F04 ds</t>
  </si>
  <si>
    <t>23,04</t>
  </si>
  <si>
    <t>Skladba_F04e</t>
  </si>
  <si>
    <t>Skladba F04e</t>
  </si>
  <si>
    <t>405,78</t>
  </si>
  <si>
    <t>Skladba_F04es</t>
  </si>
  <si>
    <t>Skladba F02as</t>
  </si>
  <si>
    <t>46,69</t>
  </si>
  <si>
    <t>Skladba_F05</t>
  </si>
  <si>
    <t>134,777</t>
  </si>
  <si>
    <t>Skladba_R01_R02</t>
  </si>
  <si>
    <t>Skladba R01</t>
  </si>
  <si>
    <t>570,75</t>
  </si>
  <si>
    <t>Skladba_R03</t>
  </si>
  <si>
    <t>10,673</t>
  </si>
  <si>
    <t>Skladba_R05</t>
  </si>
  <si>
    <t>Skladba R05</t>
  </si>
  <si>
    <t>23,443</t>
  </si>
  <si>
    <t>Skladba_W01</t>
  </si>
  <si>
    <t>Skladba W01</t>
  </si>
  <si>
    <t>120,313</t>
  </si>
  <si>
    <t>Skladba_W02a</t>
  </si>
  <si>
    <t>Skladba W02a</t>
  </si>
  <si>
    <t>182,291</t>
  </si>
  <si>
    <t>REKAPITULACE ČLENĚNÍ SOUPISU PRACÍ</t>
  </si>
  <si>
    <t>Skladba_W02b</t>
  </si>
  <si>
    <t>Skladba W02b</t>
  </si>
  <si>
    <t>133,796</t>
  </si>
  <si>
    <t>Skladba_W02c</t>
  </si>
  <si>
    <t>Skladba W02c</t>
  </si>
  <si>
    <t>206,216</t>
  </si>
  <si>
    <t>Skladba_W02d</t>
  </si>
  <si>
    <t>Skladba W02d</t>
  </si>
  <si>
    <t>61,314</t>
  </si>
  <si>
    <t>Skladba_W03a</t>
  </si>
  <si>
    <t>Skladba W03a</t>
  </si>
  <si>
    <t>53,095</t>
  </si>
  <si>
    <t>Skladba_W03a_izol</t>
  </si>
  <si>
    <t>Skladba W03a_izol</t>
  </si>
  <si>
    <t>42</t>
  </si>
  <si>
    <t>Skladba_W03b</t>
  </si>
  <si>
    <t>Skkladba W03b</t>
  </si>
  <si>
    <t>8,697</t>
  </si>
  <si>
    <t>Skladba_W03b_izol</t>
  </si>
  <si>
    <t>Skladba W03b</t>
  </si>
  <si>
    <t>5,16</t>
  </si>
  <si>
    <t>Skladba_W03c</t>
  </si>
  <si>
    <t>Skladba W03c</t>
  </si>
  <si>
    <t>Skladba_W03c_izol</t>
  </si>
  <si>
    <t>7,848</t>
  </si>
  <si>
    <t>Špaleta_W01</t>
  </si>
  <si>
    <t>špaleta W02b</t>
  </si>
  <si>
    <t>1,704</t>
  </si>
  <si>
    <t>štuk_pilir</t>
  </si>
  <si>
    <t>štuk pilíř</t>
  </si>
  <si>
    <t>39,464</t>
  </si>
  <si>
    <t>z</t>
  </si>
  <si>
    <t>zásyp</t>
  </si>
  <si>
    <t>m3</t>
  </si>
  <si>
    <t>74,907</t>
  </si>
  <si>
    <t>ZP_01</t>
  </si>
  <si>
    <t>zpevněná plocha 1</t>
  </si>
  <si>
    <t>207,62</t>
  </si>
  <si>
    <t>ZP_spoj</t>
  </si>
  <si>
    <t>zpětný spoj</t>
  </si>
  <si>
    <t>296,183</t>
  </si>
  <si>
    <t>ZP_02</t>
  </si>
  <si>
    <t>ZP 02</t>
  </si>
  <si>
    <t>21,499</t>
  </si>
  <si>
    <t>SO</t>
  </si>
  <si>
    <t>sádrové omítky</t>
  </si>
  <si>
    <t>538,953</t>
  </si>
  <si>
    <t>Kód dílu - Popis</t>
  </si>
  <si>
    <t>Cena celkem [CZK]</t>
  </si>
  <si>
    <t>Skladba_F02a</t>
  </si>
  <si>
    <t>Skladba F02a</t>
  </si>
  <si>
    <t>83,68</t>
  </si>
  <si>
    <t>ker_obkl</t>
  </si>
  <si>
    <t>keramický obklad</t>
  </si>
  <si>
    <t>19,68</t>
  </si>
  <si>
    <t>-1</t>
  </si>
  <si>
    <t>PVC_fab</t>
  </si>
  <si>
    <t>PVC fabion</t>
  </si>
  <si>
    <t>1060,874</t>
  </si>
  <si>
    <t>HSV - Práce a dodávky HSV</t>
  </si>
  <si>
    <t>SO_pilíř</t>
  </si>
  <si>
    <t>141,248</t>
  </si>
  <si>
    <t xml:space="preserve">    1 - Zemní práce</t>
  </si>
  <si>
    <t>R_tr3</t>
  </si>
  <si>
    <t>rýha tř 3</t>
  </si>
  <si>
    <t xml:space="preserve">    2 - Zakládání</t>
  </si>
  <si>
    <t>KZS_XPS180</t>
  </si>
  <si>
    <t>KZS XPS 180</t>
  </si>
  <si>
    <t>15,84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</si>
  <si>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</si>
  <si>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</si>
  <si>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</si>
  <si>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</si>
  <si>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</si>
  <si>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</si>
  <si>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</si>
  <si>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</si>
  <si>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</si>
  <si>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</si>
  <si>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</si>
  <si>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</si>
  <si>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722 - Zdravotechnika - vnitřní vodovod</t>
  </si>
  <si>
    <t xml:space="preserve">    725 - Zdravotechnika - zařizovací předměty</t>
  </si>
  <si>
    <t xml:space="preserve">    741 - Elektroinstalace - silnoproud</t>
  </si>
  <si>
    <t xml:space="preserve">    742 - Elektroinstalace - slaboproud</t>
  </si>
  <si>
    <t xml:space="preserve">    751 - Vzduchotechnika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</si>
  <si>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</si>
  <si>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</si>
  <si>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</si>
  <si>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</si>
  <si>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</si>
  <si>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</si>
  <si>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</si>
  <si>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</si>
  <si>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</si>
  <si>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</si>
  <si>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</si>
  <si>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</si>
  <si>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>M - Práce a dodávky M</t>
  </si>
  <si>
    <t xml:space="preserve">    33-M - Montáže dopr.zaříz.,sklad. zař. a váh</t>
  </si>
  <si>
    <t>HZS - Hodinové zúčtovací sazby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</si>
  <si>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</si>
  <si>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</si>
  <si>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</si>
  <si>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</si>
  <si>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</si>
  <si>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</si>
  <si>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</si>
  <si>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</si>
  <si>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</si>
  <si>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</si>
  <si>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</si>
  <si>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</si>
  <si>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</si>
  <si>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</si>
  <si>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</si>
  <si>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</si>
  <si>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</si>
  <si>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</si>
  <si>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113106023</t>
  </si>
  <si>
    <t>Rozebrání dlažeb a dílců při překopech inženýrských sítí s přemístěním hmot na skládku na vzdálenost do 3 m nebo s naložením na dopravní prostředek ručně komunikací pro pěší s ložem z kameniva nebo živice a s výplní spár ze zámkové dlažby</t>
  </si>
  <si>
    <t>CS ÚRS 2024 02</t>
  </si>
  <si>
    <t>939465121</t>
  </si>
  <si>
    <t>Online PSC</t>
  </si>
  <si>
    <t>https://podminky.urs.cz/item/CS_URS_2024_02/113106023</t>
  </si>
  <si>
    <t>VV</t>
  </si>
  <si>
    <t>D.1.1.B.11 Půdorys 1.PP - nový stav</t>
  </si>
  <si>
    <t>"§26" 1,195*4,75</t>
  </si>
  <si>
    <t>Součet</t>
  </si>
  <si>
    <t>113107342</t>
  </si>
  <si>
    <t>Odstranění podkladů nebo krytů strojně plochy jednotlivě do 50 m2 s přemístěním hmot na skládku na vzdálenost do 3 m nebo s naložením na dopravní prostředek živičných, o tl. vrstvy přes 50 do 100 mm</t>
  </si>
  <si>
    <t>-2141989049</t>
  </si>
  <si>
    <t>https://podminky.urs.cz/item/CS_URS_2024_02/113107342</t>
  </si>
  <si>
    <t>D.1.1.1 Technická zpráva</t>
  </si>
  <si>
    <t>1. Výkopy</t>
  </si>
  <si>
    <t>D.1.1.B.10 Půdorys základů - nový stav</t>
  </si>
  <si>
    <t>18,45*2,3</t>
  </si>
  <si>
    <t>115001102</t>
  </si>
  <si>
    <t>Převedení vody potrubím průměru DN přes 100 do 150</t>
  </si>
  <si>
    <t>530243274</t>
  </si>
  <si>
    <t>https://podminky.urs.cz/item/CS_URS_2024_02/115001102</t>
  </si>
  <si>
    <t>5</t>
  </si>
  <si>
    <t>115101201</t>
  </si>
  <si>
    <t>Čerpání vody na dopravní výšku do 10 m s uvažovaným průměrným přítokem do 500 l/min</t>
  </si>
  <si>
    <t>hod</t>
  </si>
  <si>
    <t>-816945206</t>
  </si>
  <si>
    <t>https://podminky.urs.cz/item/CS_URS_2024_02/115101201</t>
  </si>
  <si>
    <t>50</t>
  </si>
  <si>
    <t>115101301</t>
  </si>
  <si>
    <t>Pohotovost záložní čerpací soupravy pro dopravní výšku do 10 m s uvažovaným průměrným přítokem do 500 l/min</t>
  </si>
  <si>
    <t>den</t>
  </si>
  <si>
    <t>175477676</t>
  </si>
  <si>
    <t>https://podminky.urs.cz/item/CS_URS_2024_02/115101301</t>
  </si>
  <si>
    <t>15</t>
  </si>
  <si>
    <t>6</t>
  </si>
  <si>
    <t>132251253</t>
  </si>
  <si>
    <t>Hloubení nezapažených rýh šířky přes 800 do 2 000 mm strojně s urovnáním dna do předepsaného profilu a spádu v hornině třídy těžitelnosti I skupiny 3 přes 50 do 100 m3</t>
  </si>
  <si>
    <t>-337700001</t>
  </si>
  <si>
    <t>https://podminky.urs.cz/item/CS_URS_2024_02/132251253</t>
  </si>
  <si>
    <t>18,45*4,06</t>
  </si>
  <si>
    <t>7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</si>
  <si>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</si>
  <si>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</si>
  <si>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797727571</t>
  </si>
  <si>
    <t>https://podminky.urs.cz/item/CS_URS_2024_02/162351103</t>
  </si>
  <si>
    <t>-z/2</t>
  </si>
  <si>
    <t>8</t>
  </si>
  <si>
    <t>167151111</t>
  </si>
  <si>
    <t>Nakládání, skládání a překládání neulehlého výkopku nebo sypaniny strojně nakládání, množství přes 100 m3, z hornin třídy těžitelnosti I, skupiny 1 až 3</t>
  </si>
  <si>
    <t>1491830370</t>
  </si>
  <si>
    <t>https://podminky.urs.cz/item/CS_URS_2024_02/167151111</t>
  </si>
  <si>
    <t>z/2</t>
  </si>
  <si>
    <t>9</t>
  </si>
  <si>
    <t>171151103</t>
  </si>
  <si>
    <t>Uložení sypanin do násypů strojně s rozprostřením sypaniny ve vrstvách a s hrubým urovnáním zhutněných z hornin soudržných jakékoliv třídy těžitelnosti</t>
  </si>
  <si>
    <t>-2133306855</t>
  </si>
  <si>
    <t>https://podminky.urs.cz/item/CS_URS_2024_02/171151103</t>
  </si>
  <si>
    <t>10</t>
  </si>
  <si>
    <t>174101101</t>
  </si>
  <si>
    <t>Zásyp sypaninou z jakékoliv horniny strojně s uložením výkopku ve vrstvách se zhutněním jam, šachet, rýh nebo kolem objektů v těchto vykopávkách</t>
  </si>
  <si>
    <t>-612444108</t>
  </si>
  <si>
    <t>https://podminky.urs.cz/item/CS_URS_2024_02/174101101</t>
  </si>
  <si>
    <t>11</t>
  </si>
  <si>
    <t>M</t>
  </si>
  <si>
    <t>58344171</t>
  </si>
  <si>
    <t>štěrkodrť frakce 0/32</t>
  </si>
  <si>
    <t>t</t>
  </si>
  <si>
    <t>230303406</t>
  </si>
  <si>
    <t>174151102R</t>
  </si>
  <si>
    <t>Zásyp sypaninou z jakékoliv horniny strojně s uložením výkopku ve vrstvách se zhutněním po vrstvách h. 200 mm v uzavřených prostorách s urovnáním povrchu zásypu</t>
  </si>
  <si>
    <t>-886142101</t>
  </si>
  <si>
    <t>D.1.1.1.2 Půdorys 1.PP - stáv. stav + bourací práce</t>
  </si>
  <si>
    <t>odměřeno z PD</t>
  </si>
  <si>
    <t>25,4*(5,02-3,45)</t>
  </si>
  <si>
    <t>13</t>
  </si>
  <si>
    <t>181111112</t>
  </si>
  <si>
    <t>Plošná úprava terénu v zemině skupiny 1 až 4 s urovnáním povrchu bez doplnění ornice souvislé plochy do 500 m2 při nerovnostech terénu přes 50 do 100 mm na svahu přes 1:5 do 1:2</t>
  </si>
  <si>
    <t>-1030689346</t>
  </si>
  <si>
    <t>https://podminky.urs.cz/item/CS_URS_2024_02/181111112</t>
  </si>
  <si>
    <t>14</t>
  </si>
  <si>
    <t>181411132</t>
  </si>
  <si>
    <t>Založení trávníku na půdě předem připravené plochy do 1000 m2 výsevem včetně utažení parkového na svahu přes 1:5 do 1:2</t>
  </si>
  <si>
    <t>110443104</t>
  </si>
  <si>
    <t>https://podminky.urs.cz/item/CS_URS_2024_02/181411132</t>
  </si>
  <si>
    <t>00572420</t>
  </si>
  <si>
    <t>osivo směs travní parková okrasná</t>
  </si>
  <si>
    <t>kg</t>
  </si>
  <si>
    <t>-94840287</t>
  </si>
  <si>
    <t>332,94*0,05 'Přepočtené koeficientem množství</t>
  </si>
  <si>
    <t>16</t>
  </si>
  <si>
    <t>181951112</t>
  </si>
  <si>
    <t>Úprava pláně vyrovnáním výškových rozdílů strojně v hornině třídy těžitelnosti I, skupiny 1 až 3 se zhutněním</t>
  </si>
  <si>
    <t>1005465798</t>
  </si>
  <si>
    <t>https://podminky.urs.cz/item/CS_URS_2024_02/181951112</t>
  </si>
  <si>
    <t>17</t>
  </si>
  <si>
    <t>182251101</t>
  </si>
  <si>
    <t>Svahování trvalých svahů do projektovaných profilů strojně s potřebným přemístěním výkopku při svahování násypů v jakékoliv hornině</t>
  </si>
  <si>
    <t>-1620790111</t>
  </si>
  <si>
    <t>https://podminky.urs.cz/item/CS_URS_2024_02/182251101</t>
  </si>
  <si>
    <t>332,94</t>
  </si>
  <si>
    <t>18</t>
  </si>
  <si>
    <t>182351123</t>
  </si>
  <si>
    <t>Rozprostření a urovnání ornice ve svahu sklonu přes 1:5 strojně při souvislé ploše přes 100 do 500 m2, tl. vrstvy do 200 mm</t>
  </si>
  <si>
    <t>-753490639</t>
  </si>
  <si>
    <t>https://podminky.urs.cz/item/CS_URS_2024_02/182351123</t>
  </si>
  <si>
    <t>Zakládání</t>
  </si>
  <si>
    <t>19</t>
  </si>
  <si>
    <t>271542211</t>
  </si>
  <si>
    <t>Podsyp pod základové konstrukce se zhutněním a urovnáním povrchu ze štěrkodrtě netříděné</t>
  </si>
  <si>
    <t>-1227016610</t>
  </si>
  <si>
    <t>https://podminky.urs.cz/item/CS_URS_2024_02/271542211</t>
  </si>
  <si>
    <t>"§24" 8,3*0,5*1</t>
  </si>
  <si>
    <t>20</t>
  </si>
  <si>
    <t>273313511</t>
  </si>
  <si>
    <t>Základy z betonu prostého desky z betonu kamenem neprokládaného tř. C 12/15</t>
  </si>
  <si>
    <t>1727962927</t>
  </si>
  <si>
    <t>https://podminky.urs.cz/item/CS_URS_2024_02/273313511</t>
  </si>
  <si>
    <t>2. Základy</t>
  </si>
  <si>
    <t>D.1.2.03 Půdorys 1PP</t>
  </si>
  <si>
    <t>8,4*3,9*0,1</t>
  </si>
  <si>
    <t>273322611</t>
  </si>
  <si>
    <t>Základy z betonu železového (bez výztuže) desky z betonu se zvýšenými nároky na prostředí tř. C 30/37</t>
  </si>
  <si>
    <t>-711896985</t>
  </si>
  <si>
    <t>https://podminky.urs.cz/item/CS_URS_2024_02/273322611</t>
  </si>
  <si>
    <t>D.1.1.B,11 Půdorys 1.PP - nový stav</t>
  </si>
  <si>
    <t>"§20" 8,4*3,9*0,15</t>
  </si>
  <si>
    <t>22</t>
  </si>
  <si>
    <t>273351121</t>
  </si>
  <si>
    <t>Bednění základů desek zřízení</t>
  </si>
  <si>
    <t>338963072</t>
  </si>
  <si>
    <t>https://podminky.urs.cz/item/CS_URS_2024_02/273351121</t>
  </si>
  <si>
    <t>(8,4+3,9)*2*0,2</t>
  </si>
  <si>
    <t>23</t>
  </si>
  <si>
    <t>273351122</t>
  </si>
  <si>
    <t>Bednění základů desek odstranění</t>
  </si>
  <si>
    <t>1853904360</t>
  </si>
  <si>
    <t>https://podminky.urs.cz/item/CS_URS_2024_02/273351122</t>
  </si>
  <si>
    <t>24</t>
  </si>
  <si>
    <t>273361821</t>
  </si>
  <si>
    <t>Výztuž základů desek z betonářské oceli 10 505 (R) nebo BSt 500</t>
  </si>
  <si>
    <t>69852992</t>
  </si>
  <si>
    <t>https://podminky.urs.cz/item/CS_URS_2024_02/273361821</t>
  </si>
  <si>
    <t>8,4*3,9*4,16*1,1*0,001</t>
  </si>
  <si>
    <t>0,15*1,1 'Přepočtené koeficientem množství</t>
  </si>
  <si>
    <t>25</t>
  </si>
  <si>
    <t>273362021</t>
  </si>
  <si>
    <t>Výztuž základů desek ze svařovaných sítí z drátů typu KARI</t>
  </si>
  <si>
    <t>-382589919</t>
  </si>
  <si>
    <t>https://podminky.urs.cz/item/CS_URS_2024_02/273362021</t>
  </si>
  <si>
    <t>8,4*3,9*16,46*1,25*0,001</t>
  </si>
  <si>
    <t>0,674*1,1 'Přepočtené koeficientem množství</t>
  </si>
  <si>
    <t>Svislé a kompletní konstrukce</t>
  </si>
  <si>
    <t>26</t>
  </si>
  <si>
    <t>310231061R</t>
  </si>
  <si>
    <t>Zazdívka otvorů ve zdivu nadzákladovém děrovanými cihlami plochy přes 0,25 m2 do 1 m2 přes P10 do P15, tl. zdiva 440 mm</t>
  </si>
  <si>
    <t>2120046534</t>
  </si>
  <si>
    <t>4. Svislé nosné konstrukce</t>
  </si>
  <si>
    <t>D.1.1.B.1 Půdorys 1.PP - stáv. stav + bourací práce</t>
  </si>
  <si>
    <t>"§08" 0,85*0,6*3+0,6*1,2+0,9*0,55*4+0,19*2</t>
  </si>
  <si>
    <t>D.1.1.B.2 Půdorys 1.NP - stáv. stav + bourací práce</t>
  </si>
  <si>
    <t>"§00" 0,75*1,8+0,275*1,8+0,85*1,8+0,2*1,8+0,235*2,35+0,2*1,8+0,85*1,8+0,157*1,8+0,613*1,8</t>
  </si>
  <si>
    <t>0,37*2+0,64*2+0,78+0,52+0,6+0,37+0,67+0,46</t>
  </si>
  <si>
    <t>D.1.1.B.3 Půdorys 2.NP - stáv. stav + bourací práce</t>
  </si>
  <si>
    <t>"§00" 0,275*1,8+0,725*1,8+0,32*1,8+0,18*1,8+0,85*1,8+0,074*1,8+0,716*1,8+0,2*1,8+0,85*1,8+0,157*0,18+0,613*1,8</t>
  </si>
  <si>
    <t>27</t>
  </si>
  <si>
    <t>310231065R</t>
  </si>
  <si>
    <t>Zazdívka otvorů ve zdivu nadzákladovém děrovanými cihlami plochy přes 1 m2 do 4 m2 přes P10 do P15, tl. zdiva 440 mm</t>
  </si>
  <si>
    <t>756387979</t>
  </si>
  <si>
    <t>"§08" 1,186*2,5+1,2*1,5*3+1*1,5+1,2*0,58*+1,14</t>
  </si>
  <si>
    <t>Mezisoučet</t>
  </si>
  <si>
    <t>D.1.1.1.3 Půdorys 1.NP - stáv. stav + bourací práce</t>
  </si>
  <si>
    <t>"§08" 1,2*1,8*(6+6)</t>
  </si>
  <si>
    <t>1,45+1,01+1,28+1,64</t>
  </si>
  <si>
    <t>1,7*1+1,2*2,36+2*2,445+1,1*1,97*6</t>
  </si>
  <si>
    <t>D.1.1.1.4 Půdorys 2.NP - stáv. stav + bourací práce</t>
  </si>
  <si>
    <t>1,1*1,97*5</t>
  </si>
  <si>
    <t>28</t>
  </si>
  <si>
    <t>310232055</t>
  </si>
  <si>
    <t>Zazdívka otvorů ve zdivu nadzákladovém děrovanými broušenými cihlami plochy přes 1 m2 do 4 m2 na tenkovrstvou maltu, tl. zdiva 300 mm</t>
  </si>
  <si>
    <t>1470811490</t>
  </si>
  <si>
    <t>https://podminky.urs.cz/item/CS_URS_2024_02/310232055</t>
  </si>
  <si>
    <t>D.1.1.B.14 Půdorys 3.NP - nový stav</t>
  </si>
  <si>
    <t>"§14" 1,7*2,12</t>
  </si>
  <si>
    <t>29</t>
  </si>
  <si>
    <t>311113153R</t>
  </si>
  <si>
    <t>Nadzákladové zdi z tvárnic ztraceného bednění hladkých, včetně výplně z betonu třídy C 30/37 XC4, tloušťky zdiva přes 200 do 250 mm</t>
  </si>
  <si>
    <t>971927411</t>
  </si>
  <si>
    <t>D.1.1.C.1 Skladby konstrukcí a materiálů</t>
  </si>
  <si>
    <t>W03c</t>
  </si>
  <si>
    <t>D.1.1.B.15 Půdorys střechy - nový stav</t>
  </si>
  <si>
    <t>D.1.1.B.19 Řez B2 - Nový stav</t>
  </si>
  <si>
    <t>(3,13+3,41)*2*0,75</t>
  </si>
  <si>
    <t>30</t>
  </si>
  <si>
    <t>311235111</t>
  </si>
  <si>
    <t>Zdivo jednovrstvé z cihel děrovaných broušených na celoplošnou tenkovrstvou maltu, pevnost cihel přes P10 do P15, tl. zdiva 175 mm</t>
  </si>
  <si>
    <t>2106549780</t>
  </si>
  <si>
    <t>https://podminky.urs.cz/item/CS_URS_2024_02/311235111</t>
  </si>
  <si>
    <t>W03a, W03b</t>
  </si>
  <si>
    <t>(15,277+1,655+9,404+34,886+16,925)*0,6</t>
  </si>
  <si>
    <t>31</t>
  </si>
  <si>
    <t>311235145</t>
  </si>
  <si>
    <t>Zdivo jednovrstvé z cihel děrovaných broušených na celoplošnou tenkovrstvou maltu, pevnost cihel přes P10 do P15, tl. zdiva 250 mm</t>
  </si>
  <si>
    <t>-535668945</t>
  </si>
  <si>
    <t>https://podminky.urs.cz/item/CS_URS_2024_02/311235145</t>
  </si>
  <si>
    <t>W04b</t>
  </si>
  <si>
    <t>(10,025+14,765)*3,12</t>
  </si>
  <si>
    <t>-(1,4*2,1+4,957*2,75+1,2*2,1*2)</t>
  </si>
  <si>
    <t>32</t>
  </si>
  <si>
    <t>311235161</t>
  </si>
  <si>
    <t>Zdivo jednovrstvé z cihel děrovaných broušených na celoplošnou tenkovrstvou maltu, pevnost cihel přes P10 do P15, tl. zdiva 300 mm</t>
  </si>
  <si>
    <t>1332063235</t>
  </si>
  <si>
    <t>https://podminky.urs.cz/item/CS_URS_2024_02/311235161</t>
  </si>
  <si>
    <t>W02c, W02d</t>
  </si>
  <si>
    <t>(15,1+24,375+34,6)*3,12</t>
  </si>
  <si>
    <t>-(1,1*2,365+2*2,365+2,5*2,365+1,2*1,765+1,85*2,365+1,2*1,765+1*1,765+1,85*2,365+2,2*2,365+1*2,365+2,2*2,365+1*2,365+2,2*2,365+1,1*2,365)</t>
  </si>
  <si>
    <t>33</t>
  </si>
  <si>
    <t>311236131</t>
  </si>
  <si>
    <t>Zdivo jednovrstvé zvukově izolační z cihel děrovaných spojených na pero a drážku na maltu cementovou M10, pevnost cihel přes P15 do P20, tl. zdiva 250 mm</t>
  </si>
  <si>
    <t>267860250</t>
  </si>
  <si>
    <t>https://podminky.urs.cz/item/CS_URS_2024_02/311236131</t>
  </si>
  <si>
    <t>W05</t>
  </si>
  <si>
    <t>21,525*3,12</t>
  </si>
  <si>
    <t>-(1,2*2,1*2)</t>
  </si>
  <si>
    <t>34</t>
  </si>
  <si>
    <t>311361821</t>
  </si>
  <si>
    <t>Výztuž nadzákladových zdí nosných svislých nebo odkloněných od svislice, rovných nebo oblých z betonářské oceli 10 505 (R) nebo BSt 500</t>
  </si>
  <si>
    <t>-1797681015</t>
  </si>
  <si>
    <t>https://podminky.urs.cz/item/CS_URS_2024_02/311361821</t>
  </si>
  <si>
    <t>D.1.2.B.09 Výkres výztuže 3NP</t>
  </si>
  <si>
    <t>(3,13+3,41)*2*0,75*0,25*152,95*1,1*0,001</t>
  </si>
  <si>
    <t>0,413*1,1 'Přepočtené koeficientem množství</t>
  </si>
  <si>
    <t>35</t>
  </si>
  <si>
    <t>317168015</t>
  </si>
  <si>
    <t>Překlady keramické ploché osazené do maltového lože, výšky překladu 71 mm šířky 115 mm, délky 2000 mm</t>
  </si>
  <si>
    <t>kus</t>
  </si>
  <si>
    <t>-1873478171</t>
  </si>
  <si>
    <t>https://podminky.urs.cz/item/CS_URS_2024_02/317168015</t>
  </si>
  <si>
    <t>D.1.1.C.3.4 Seznam překladů</t>
  </si>
  <si>
    <t>"P13" 1*2</t>
  </si>
  <si>
    <t>36</t>
  </si>
  <si>
    <t>317168052</t>
  </si>
  <si>
    <t>Překlady keramické vysoké osazené do maltového lože, šířky překladu 70 mm výšky 238 mm, délky 1250 mm</t>
  </si>
  <si>
    <t>-1786458321</t>
  </si>
  <si>
    <t>https://podminky.urs.cz/item/CS_URS_2024_02/317168052</t>
  </si>
  <si>
    <t>"P01" 8*5</t>
  </si>
  <si>
    <t>"P12" 3*4</t>
  </si>
  <si>
    <t>37</t>
  </si>
  <si>
    <t>317168053</t>
  </si>
  <si>
    <t>Překlady keramické vysoké osazené do maltového lože, šířky překladu 70 mm výšky 238 mm, délky 1500 mm</t>
  </si>
  <si>
    <t>-219852885</t>
  </si>
  <si>
    <t>https://podminky.urs.cz/item/CS_URS_2024_02/317168053</t>
  </si>
  <si>
    <t>"P02" 7*5</t>
  </si>
  <si>
    <t>"P09" 2*3</t>
  </si>
  <si>
    <t>"P13" 1*4</t>
  </si>
  <si>
    <t>"P14" 3*4</t>
  </si>
  <si>
    <t>38</t>
  </si>
  <si>
    <t>317168054</t>
  </si>
  <si>
    <t>Překlady keramické vysoké osazené do maltového lože, šířky překladu 70 mm výšky 238 mm, délky 1750 mm</t>
  </si>
  <si>
    <t>-32433783</t>
  </si>
  <si>
    <t>https://podminky.urs.cz/item/CS_URS_2024_02/317168054</t>
  </si>
  <si>
    <t>"P03" 5*6</t>
  </si>
  <si>
    <t>"P06" 1*3</t>
  </si>
  <si>
    <t>"P10" 3*3</t>
  </si>
  <si>
    <t>39</t>
  </si>
  <si>
    <t>317168055</t>
  </si>
  <si>
    <t>Překlady keramické vysoké osazené do maltového lože, šířky překladu 70 mm výšky 238 mm, délky 2000 mm</t>
  </si>
  <si>
    <t>571848916</t>
  </si>
  <si>
    <t>https://podminky.urs.cz/item/CS_URS_2024_02/317168055</t>
  </si>
  <si>
    <t>"P04"1*5</t>
  </si>
  <si>
    <t>"P11" 1*4</t>
  </si>
  <si>
    <t>40</t>
  </si>
  <si>
    <t>317168056</t>
  </si>
  <si>
    <t>Překlady keramické vysoké osazené do maltového lože, šířky překladu 70 mm výšky 238 mm, délky 2250 mm</t>
  </si>
  <si>
    <t>-1201248365</t>
  </si>
  <si>
    <t>https://podminky.urs.cz/item/CS_URS_2024_02/317168056</t>
  </si>
  <si>
    <t>"P05"4*5</t>
  </si>
  <si>
    <t>"P15" 2*4</t>
  </si>
  <si>
    <t>41</t>
  </si>
  <si>
    <t>317168057</t>
  </si>
  <si>
    <t>Překlady keramické vysoké osazené do maltového lože, šířky překladu 70 mm výšky 238 mm, délky 2500 mm</t>
  </si>
  <si>
    <t>-1592767920</t>
  </si>
  <si>
    <t>https://podminky.urs.cz/item/CS_URS_2024_02/317168057</t>
  </si>
  <si>
    <t>"P06" 2*5</t>
  </si>
  <si>
    <t>"P16" 1*4</t>
  </si>
  <si>
    <t>317168058</t>
  </si>
  <si>
    <t>Překlady keramické vysoké osazené do maltového lože, šířky překladu 70 mm výšky 238 mm, délky 2750 mm</t>
  </si>
  <si>
    <t>-1741356593</t>
  </si>
  <si>
    <t>https://podminky.urs.cz/item/CS_URS_2024_02/317168058</t>
  </si>
  <si>
    <t>"P5" 1*5</t>
  </si>
  <si>
    <t>"P07" 4*5</t>
  </si>
  <si>
    <t>"P17" 3*4</t>
  </si>
  <si>
    <t>43</t>
  </si>
  <si>
    <t>317168059</t>
  </si>
  <si>
    <t>Překlady keramické vysoké osazené do maltového lože, šířky překladu 70 mm výšky 238 mm, délky 3000 mm</t>
  </si>
  <si>
    <t>-1989252507</t>
  </si>
  <si>
    <t>https://podminky.urs.cz/item/CS_URS_2024_02/317168059</t>
  </si>
  <si>
    <t>"P08" 2*5</t>
  </si>
  <si>
    <t>"P18" 1*4</t>
  </si>
  <si>
    <t>44</t>
  </si>
  <si>
    <t>317941121</t>
  </si>
  <si>
    <t>Osazování ocelových válcovaných nosníků na zdivu I nebo IE nebo U nebo UE nebo L do č. 12 nebo výšky do 120 mm</t>
  </si>
  <si>
    <t>170262761</t>
  </si>
  <si>
    <t>https://podminky.urs.cz/item/CS_URS_2024_02/317941121</t>
  </si>
  <si>
    <t>L 40x40x4 - 2,5 kg/m</t>
  </si>
  <si>
    <t>"P19" 7*1,25*2,5*0,001</t>
  </si>
  <si>
    <t>"P20" 1*0,8*2,5*0,001</t>
  </si>
  <si>
    <t>jekl 50x50x3 - 4,25 kg/bm</t>
  </si>
  <si>
    <t>"P5" 3*0,645*4,25*0,001</t>
  </si>
  <si>
    <t>45</t>
  </si>
  <si>
    <t>13010414</t>
  </si>
  <si>
    <t>úhelník ocelový rovnostranný jakost S235JR (11 375) 40x40x4mm</t>
  </si>
  <si>
    <t>-1197339779</t>
  </si>
  <si>
    <t>"P19"7*1,25*2,5*0,001</t>
  </si>
  <si>
    <t>0,024*1,05 'Přepočtené koeficientem množství</t>
  </si>
  <si>
    <t>46</t>
  </si>
  <si>
    <t>14550246</t>
  </si>
  <si>
    <t>profil ocelový svařovaný jakost S235 průřez čtvercový 50x50x3mm</t>
  </si>
  <si>
    <t>1787806861</t>
  </si>
  <si>
    <t>"P5" 3*0,645*4,25*0,001*1,1</t>
  </si>
  <si>
    <t>47</t>
  </si>
  <si>
    <t>317998114</t>
  </si>
  <si>
    <t>Izolace tepelná mezi překlady z pěnového polystyrenu výšky 24 cm, tloušťky 90 mm</t>
  </si>
  <si>
    <t>-1508327967</t>
  </si>
  <si>
    <t>https://podminky.urs.cz/item/CS_URS_2024_02/317998114</t>
  </si>
  <si>
    <t>"P01" 8*1,25</t>
  </si>
  <si>
    <t>"P02" 7*1,5</t>
  </si>
  <si>
    <t>"P03"6*1,75</t>
  </si>
  <si>
    <t>"P04"1*2</t>
  </si>
  <si>
    <t>"P05"4*2,25</t>
  </si>
  <si>
    <t>"P5" 1*2,75</t>
  </si>
  <si>
    <t>"P06" 2*2,5</t>
  </si>
  <si>
    <t>"P07" 4*2,75</t>
  </si>
  <si>
    <t>"P08" 2*3</t>
  </si>
  <si>
    <t>48</t>
  </si>
  <si>
    <t>319202113</t>
  </si>
  <si>
    <t>Dodatečná izolace zdiva injektáží nízkotlakou metodou silikonovou mikroemulzí, tloušťka zdiva přes 300 do 450 mm</t>
  </si>
  <si>
    <t>-1137648939</t>
  </si>
  <si>
    <t>https://podminky.urs.cz/item/CS_URS_2024_02/319202113</t>
  </si>
  <si>
    <t>3. Hydroizolace a izolace proti radonu</t>
  </si>
  <si>
    <t>D.1.1.B.1 Půdorys 1.PP - stávající stav + bourací práce</t>
  </si>
  <si>
    <t>0,99*2+0,82*2+0,42</t>
  </si>
  <si>
    <t>4,5*2</t>
  </si>
  <si>
    <t>2,8*2+5,6</t>
  </si>
  <si>
    <t>49</t>
  </si>
  <si>
    <t>319202114</t>
  </si>
  <si>
    <t>Dodatečná izolace zdiva injektáží nízkotlakou metodou silikonovou mikroemulzí, tloušťka zdiva přes 450 do 600 mm</t>
  </si>
  <si>
    <t>-328174634</t>
  </si>
  <si>
    <t>https://podminky.urs.cz/item/CS_URS_2024_02/319202114</t>
  </si>
  <si>
    <t>5,6</t>
  </si>
  <si>
    <t>327111151R</t>
  </si>
  <si>
    <t>Opěrná stěna ze svahových tvárnic včetně zásypu pro osázení vegetací</t>
  </si>
  <si>
    <t>887199399</t>
  </si>
  <si>
    <t>"§24" 2,25*8,3</t>
  </si>
  <si>
    <t>51</t>
  </si>
  <si>
    <t>330321610</t>
  </si>
  <si>
    <t>Sloupy, pilíře, táhla, rámové stojky, vzpěry z betonu železového (bez výztuže) bez zvláštních nároků na vliv prostředí tř. C 30/37</t>
  </si>
  <si>
    <t>-349911323</t>
  </si>
  <si>
    <t>https://podminky.urs.cz/item/CS_URS_2024_02/330321610</t>
  </si>
  <si>
    <t>D.1.2.08 Výkres tvaru 3NP</t>
  </si>
  <si>
    <t>D1.2.05 Výkres výztuže 3NP</t>
  </si>
  <si>
    <t>"B3-S01"0,25*0,25*2,79*8</t>
  </si>
  <si>
    <t>"B3-S01a"0,25*0,25*2,79</t>
  </si>
  <si>
    <t>52</t>
  </si>
  <si>
    <t>331351115</t>
  </si>
  <si>
    <t>Bednění hranatých sloupů a pilířů včetně vzepření průřezu pravoúhlého čtyřúhelníka výšky do 4 m, průřezu přes 0,04 do 0,08 m2 zřízení</t>
  </si>
  <si>
    <t>1347795947</t>
  </si>
  <si>
    <t>https://podminky.urs.cz/item/CS_URS_2024_02/331351115</t>
  </si>
  <si>
    <t>"B3-S01"(0,25+0,25)*2*2,79*8</t>
  </si>
  <si>
    <t>"B3-S01a"(0,25+0,25)*2*2,79</t>
  </si>
  <si>
    <t>53</t>
  </si>
  <si>
    <t>331351116</t>
  </si>
  <si>
    <t>Bednění hranatých sloupů a pilířů včetně vzepření průřezu pravoúhlého čtyřúhelníka výšky do 4 m, průřezu přes 0,04 do 0,08 m2 odstranění</t>
  </si>
  <si>
    <t>-1948864942</t>
  </si>
  <si>
    <t>https://podminky.urs.cz/item/CS_URS_2024_02/331351116</t>
  </si>
  <si>
    <t>54</t>
  </si>
  <si>
    <t>331361821</t>
  </si>
  <si>
    <t>Výztuž sloupů, pilířů, rámových stojek, táhel nebo vzpěr hranatých svislých nebo šikmých (odkloněných) z betonářské oceli 10 505 (R) nebo BSt 500</t>
  </si>
  <si>
    <t>2010528586</t>
  </si>
  <si>
    <t>https://podminky.urs.cz/item/CS_URS_2024_02/331361821</t>
  </si>
  <si>
    <t>"B3-S01"0,25*0,25*2,79*8*222,34*0,001</t>
  </si>
  <si>
    <t>"B3-S01a"0,25*0,25*2,79*218,01*0,001</t>
  </si>
  <si>
    <t>0,348*1,1 'Přepočtené koeficientem množství</t>
  </si>
  <si>
    <t>55</t>
  </si>
  <si>
    <t>342244201</t>
  </si>
  <si>
    <t>Příčky jednoduché z cihel děrovaných broušených, na tenkovrstvou maltu, pevnost cihel do P15, tl. příčky 80 mm</t>
  </si>
  <si>
    <t>855490360</t>
  </si>
  <si>
    <t>https://podminky.urs.cz/item/CS_URS_2024_02/342244201</t>
  </si>
  <si>
    <t>D.1.1.B.12  Půdorys 1.NP - nový stav</t>
  </si>
  <si>
    <t>"nika" 1*0,75*2+1*2,1+0,95*1,2</t>
  </si>
  <si>
    <t>D.1.1.B. 13 Půdorys 2.NP - nový stav</t>
  </si>
  <si>
    <t>"nika" 1*2,1+1*0,75+0,95*1,2+1*0,75</t>
  </si>
  <si>
    <t>"nika" 1*2,1+1*0,75*2</t>
  </si>
  <si>
    <t>Vodorovné konstrukce</t>
  </si>
  <si>
    <t>56</t>
  </si>
  <si>
    <t>411321616</t>
  </si>
  <si>
    <t>Stropy z betonu železového (bez výztuže) stropů deskových, plochých střech, desek balkonových, desek hřibových stropů včetně hlavic hřibových sloupů tř. C 30/37</t>
  </si>
  <si>
    <t>-392297236</t>
  </si>
  <si>
    <t>https://podminky.urs.cz/item/CS_URS_2024_02/411321616</t>
  </si>
  <si>
    <t>5. Vodorovné nosné konstrukce</t>
  </si>
  <si>
    <t>"B3-01" 34,87*16,775*0,25</t>
  </si>
  <si>
    <t>57</t>
  </si>
  <si>
    <t>411322626</t>
  </si>
  <si>
    <t>Stropy z betonu železového (bez výztuže) trámových, žebrových, kazetových nebo vložkových z tvárnic nebo z hraněných či zaoblených vln zabudovaného plechového bednění tř. C 30/37</t>
  </si>
  <si>
    <t>780456932</t>
  </si>
  <si>
    <t>https://podminky.urs.cz/item/CS_URS_2024_02/411322626</t>
  </si>
  <si>
    <t>Skladba_R05*0,14</t>
  </si>
  <si>
    <t>Skladba_F05*0,14</t>
  </si>
  <si>
    <t>58</t>
  </si>
  <si>
    <t>411351011</t>
  </si>
  <si>
    <t>Bednění stropních konstrukcí - bez podpěrné konstrukce desek tloušťky stropní desky přes 5 do 25 cm zřízení</t>
  </si>
  <si>
    <t>-1308489340</t>
  </si>
  <si>
    <t>https://podminky.urs.cz/item/CS_URS_2024_02/411351011</t>
  </si>
  <si>
    <t>"B3-01" 34,87*16,775</t>
  </si>
  <si>
    <t>(34,87+16,775)*2*0,3</t>
  </si>
  <si>
    <t>(3,4+2,96)*2*0,3</t>
  </si>
  <si>
    <t>(0,6+0,6)*2*0,3</t>
  </si>
  <si>
    <t>(1,5+1,5)*2*0,3</t>
  </si>
  <si>
    <t>(12,725+1,85*2)*0,2</t>
  </si>
  <si>
    <t>Skladba F05</t>
  </si>
  <si>
    <t>D.1.1.B.12 Půdorys 1.NP - nový stav</t>
  </si>
  <si>
    <t>(12,75+1,845*2+15,85+1,845*2)*0,2</t>
  </si>
  <si>
    <t>D.1.1.B.13 Půdorys 2.NP - nový stav</t>
  </si>
  <si>
    <t>59</t>
  </si>
  <si>
    <t>411351012</t>
  </si>
  <si>
    <t>Bednění stropních konstrukcí - bez podpěrné konstrukce desek tloušťky stropní desky přes 5 do 25 cm odstranění</t>
  </si>
  <si>
    <t>478055404</t>
  </si>
  <si>
    <t>https://podminky.urs.cz/item/CS_URS_2024_02/411351012</t>
  </si>
  <si>
    <t>60</t>
  </si>
  <si>
    <t>411354249R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</si>
  <si>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pozinkovaným, h. vlny 30 mm dle statiky</t>
  </si>
  <si>
    <t>-1635593869</t>
  </si>
  <si>
    <t>8. Střecha</t>
  </si>
  <si>
    <t>R05</t>
  </si>
  <si>
    <t>Odměřeno z PD</t>
  </si>
  <si>
    <t>12,706*1,845</t>
  </si>
  <si>
    <t>61</t>
  </si>
  <si>
    <t>411354311</t>
  </si>
  <si>
    <t>Podpěrná konstrukce stropů - desek, kleneb a skořepin výška podepření do 4 m tloušťka stropu přes 5 do 15 cm zřízení</t>
  </si>
  <si>
    <t>265852163</t>
  </si>
  <si>
    <t>https://podminky.urs.cz/item/CS_URS_2024_02/411354311</t>
  </si>
  <si>
    <t>62</t>
  </si>
  <si>
    <t>411354312</t>
  </si>
  <si>
    <t>Podpěrná konstrukce stropů - desek, kleneb a skořepin výška podepření do 4 m tloušťka stropu přes 5 do 15 cm odstranění</t>
  </si>
  <si>
    <t>1982887591</t>
  </si>
  <si>
    <t>https://podminky.urs.cz/item/CS_URS_2024_02/411354312</t>
  </si>
  <si>
    <t>411354313</t>
  </si>
  <si>
    <t>Podpěrná konstrukce stropů - desek, kleneb a skořepin výška podepření do 4 m tloušťka stropu přes 15 do 25 cm zřízení</t>
  </si>
  <si>
    <t>-2080689344</t>
  </si>
  <si>
    <t>https://podminky.urs.cz/item/CS_URS_2024_02/411354313</t>
  </si>
  <si>
    <t>64</t>
  </si>
  <si>
    <t>411354314</t>
  </si>
  <si>
    <t>Podpěrná konstrukce stropů - desek, kleneb a skořepin výška podepření do 4 m tloušťka stropu přes 15 do 25 cm odstranění</t>
  </si>
  <si>
    <t>-1389882514</t>
  </si>
  <si>
    <t>https://podminky.urs.cz/item/CS_URS_2024_02/411354314</t>
  </si>
  <si>
    <t>65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</si>
  <si>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</si>
  <si>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</si>
  <si>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-2011947088</t>
  </si>
  <si>
    <t>https://podminky.urs.cz/item/CS_URS_2024_02/411361821</t>
  </si>
  <si>
    <t>"B3-01" 34,87*16,775*0,92*1,1*0,001</t>
  </si>
  <si>
    <t>0,592*1,1 'Přepočtené koeficientem množství</t>
  </si>
  <si>
    <t>66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</si>
  <si>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</si>
  <si>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</si>
  <si>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-662504040</t>
  </si>
  <si>
    <t>https://podminky.urs.cz/item/CS_URS_2024_02/411362021</t>
  </si>
  <si>
    <t>kari síť 10/150/150 - 12,34 kg/m2</t>
  </si>
  <si>
    <t>"B3-01" 34,87*16,775*12,34*2*1,25*0,001</t>
  </si>
  <si>
    <t>Skladba_R05*7,9*1,25*0,001</t>
  </si>
  <si>
    <t>18,277*1,1 'Přepočtené koeficientem množství</t>
  </si>
  <si>
    <t>67</t>
  </si>
  <si>
    <t>413321616</t>
  </si>
  <si>
    <t>Nosníky z betonu železového (bez výztuže) včetně stěnových i jeřábových drah, volných trámů, průvlaků, rámových příčlí, ztužidel, konzol, vodorovných táhel apod., tyčových konstrukcí tř. C 30/37</t>
  </si>
  <si>
    <t>1107298160</t>
  </si>
  <si>
    <t>https://podminky.urs.cz/item/CS_URS_2024_02/413321616</t>
  </si>
  <si>
    <t>"B3-P01" 0,25*0,2*8,545*7</t>
  </si>
  <si>
    <t>"B3-P01a" 0,25*0,2*7,25</t>
  </si>
  <si>
    <t>"B3-P02" 0,25*0,2*14,515</t>
  </si>
  <si>
    <t>"B3-P03" 0,25*0,2*4,955</t>
  </si>
  <si>
    <t>"B3-P04" 0,25*0,2*7,975</t>
  </si>
  <si>
    <t>68</t>
  </si>
  <si>
    <t>413351121</t>
  </si>
  <si>
    <t>Bednění nosníků a průvlaků - bez podpěrné konstrukce výška nosníku po spodní líc stropní desky přes 100 cm zřízení</t>
  </si>
  <si>
    <t>315291246</t>
  </si>
  <si>
    <t>https://podminky.urs.cz/item/CS_URS_2024_02/413351121</t>
  </si>
  <si>
    <t>"B3-P01" (0,25+0,2*2)*8,545*7</t>
  </si>
  <si>
    <t>"B3-P01a" (0,25+0,2*2)*7,25</t>
  </si>
  <si>
    <t>"B3-P02" (0,25+0,2*2)*14,515</t>
  </si>
  <si>
    <t>"B3-P03" (0,25+0,2*2)*4,955</t>
  </si>
  <si>
    <t>"B3-P04" (0,25+0,2*2)*7,975</t>
  </si>
  <si>
    <t>69</t>
  </si>
  <si>
    <t>413351122</t>
  </si>
  <si>
    <t>Bednění nosníků a průvlaků - bez podpěrné konstrukce výška nosníku po spodní líc stropní desky přes 100 cm odstranění</t>
  </si>
  <si>
    <t>926922931</t>
  </si>
  <si>
    <t>https://podminky.urs.cz/item/CS_URS_2024_02/413351122</t>
  </si>
  <si>
    <t>70</t>
  </si>
  <si>
    <t>413352115</t>
  </si>
  <si>
    <t>Podpěrná konstrukce nosníků a průvlaků výšky podepření do 4 m výšky nosníku (po spodní hranu stropní desky) přes 100 cm zřízení</t>
  </si>
  <si>
    <t>-1308137042</t>
  </si>
  <si>
    <t>https://podminky.urs.cz/item/CS_URS_2024_02/413352115</t>
  </si>
  <si>
    <t>71</t>
  </si>
  <si>
    <t>413352116</t>
  </si>
  <si>
    <t>Podpěrná konstrukce nosníků a průvlaků výšky podepření do 4 m výšky nosníku (po spodní hranu stropní desky) přes 100 cm odstranění</t>
  </si>
  <si>
    <t>1475913136</t>
  </si>
  <si>
    <t>https://podminky.urs.cz/item/CS_URS_2024_02/413352116</t>
  </si>
  <si>
    <t>72</t>
  </si>
  <si>
    <t>413361821</t>
  </si>
  <si>
    <t>Výztuž nosníků včetně stěnových i jeřábových drah, volných trámů, průvlaků, rámových příčlí, ztužidel, konzol, vodorovných táhel apod. tyčových konstrukcí lemujících nebo vyztužujících stropní a podobné střešní konstrukce z betonářské oceli 10 505 (R) nebo BSt 500</t>
  </si>
  <si>
    <t>-1864942070</t>
  </si>
  <si>
    <t>https://podminky.urs.cz/item/CS_URS_2024_02/413361821</t>
  </si>
  <si>
    <t>"B3-P01" 0,25*0,45*8,545*7*145,16*0,001</t>
  </si>
  <si>
    <t>"B3-P01a" 0,25*0,45*7,25*150,84*0,001</t>
  </si>
  <si>
    <t>"B3-P02" 0,25*0,45*14,515*138,04*0,001</t>
  </si>
  <si>
    <t>"B3-P03" 0,25*0,45*4,955*153,76*0,001</t>
  </si>
  <si>
    <t>"B3-P04" 0,25*0,45*7,975*145,44*0,001</t>
  </si>
  <si>
    <t>1,541*1,1 'Přepočtené koeficientem množství</t>
  </si>
  <si>
    <t>73</t>
  </si>
  <si>
    <t>417321616</t>
  </si>
  <si>
    <t>Ztužující pásy a věnce z betonu železového (bez výztuže) tř. C 30/37</t>
  </si>
  <si>
    <t>1065576637</t>
  </si>
  <si>
    <t>https://podminky.urs.cz/item/CS_URS_2024_02/417321616</t>
  </si>
  <si>
    <t>"B3-V01" 0,32*0,3*99,85</t>
  </si>
  <si>
    <t>"B3-V02" 0,25*0,32*21,525</t>
  </si>
  <si>
    <t>"B3-V03" 0,175*0,1*89,3</t>
  </si>
  <si>
    <t>74</t>
  </si>
  <si>
    <t>417351115</t>
  </si>
  <si>
    <t>Bednění bočnic ztužujících pásů a věnců včetně vzpěr zřízení</t>
  </si>
  <si>
    <t>400036250</t>
  </si>
  <si>
    <t>https://podminky.urs.cz/item/CS_URS_2024_02/417351115</t>
  </si>
  <si>
    <t>"B3-V01" 99,85*0,4*2</t>
  </si>
  <si>
    <t>"B3-V02" 21,525*0,4*2</t>
  </si>
  <si>
    <t>"B3-V03" 89,3*0,2*2</t>
  </si>
  <si>
    <t>75</t>
  </si>
  <si>
    <t>417351116</t>
  </si>
  <si>
    <t>Bednění bočnic ztužujících pásů a věnců včetně vzpěr odstranění</t>
  </si>
  <si>
    <t>-786434383</t>
  </si>
  <si>
    <t>https://podminky.urs.cz/item/CS_URS_2024_02/417351116</t>
  </si>
  <si>
    <t>Bed_věnce</t>
  </si>
  <si>
    <t>76</t>
  </si>
  <si>
    <t>417361821</t>
  </si>
  <si>
    <t>Výztuž ztužujících pásů a věnců z betonářské oceli 10 505 (R) nebo BSt 500</t>
  </si>
  <si>
    <t>862992165</t>
  </si>
  <si>
    <t>https://podminky.urs.cz/item/CS_URS_2024_02/417361821</t>
  </si>
  <si>
    <t>"B3-V01" 0,32*0,3*99,85*60,63*1,1*0,001</t>
  </si>
  <si>
    <t>"B3-V02" 0,25*0,32*21,525*70,25*1,1*0,001</t>
  </si>
  <si>
    <t>"B3-V03" 0,175*0,1*89,3*122,35*1,1*0,001</t>
  </si>
  <si>
    <t>0,982*1,1 'Přepočtené koeficientem množství</t>
  </si>
  <si>
    <t>Komunikace pozemní</t>
  </si>
  <si>
    <t>77</t>
  </si>
  <si>
    <t>564730101</t>
  </si>
  <si>
    <t>Podklad nebo kryt z kameniva hrubého drceného vel. 16-32 mm s rozprostřením a zhutněním plochy jednotlivě do 100 m2, po zhutnění tl. 100 mm</t>
  </si>
  <si>
    <t>-581038915</t>
  </si>
  <si>
    <t>https://podminky.urs.cz/item/CS_URS_2024_02/564730101</t>
  </si>
  <si>
    <t>78</t>
  </si>
  <si>
    <t>564851111</t>
  </si>
  <si>
    <t>Podklad ze štěrkodrti ŠD s rozprostřením a zhutněním plochy přes 100 m2, po zhutnění tl. 150 mm</t>
  </si>
  <si>
    <t>213097300</t>
  </si>
  <si>
    <t>https://podminky.urs.cz/item/CS_URS_2024_02/564851111</t>
  </si>
  <si>
    <t>79</t>
  </si>
  <si>
    <t>576146311</t>
  </si>
  <si>
    <t>Asfaltový koberec otevřený AKO 16 (AKOH) s rozprostřením a se zhutněním z nemodifikovaného asfaltu v pruhu šířky do 3 m, po zhutnění tl. 50 mm</t>
  </si>
  <si>
    <t>1506875614</t>
  </si>
  <si>
    <t>https://podminky.urs.cz/item/CS_URS_2024_02/576146311</t>
  </si>
  <si>
    <t>18,45*2,3-18,45*1,15</t>
  </si>
  <si>
    <t>80</t>
  </si>
  <si>
    <t>596211110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</si>
  <si>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</si>
  <si>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1133728995</t>
  </si>
  <si>
    <t>https://podminky.urs.cz/item/CS_URS_2024_02/596211110</t>
  </si>
  <si>
    <t>81</t>
  </si>
  <si>
    <t>596811121</t>
  </si>
  <si>
    <t>Kladení dlažby z betonových nebo kameninových dlaždic komunikací pro pěší s vyplněním spár a se smetením přebytečného materiálu na vzdálenost do 3 m s ložem z kameniva těženého tl. do 30 mm velikosti dlaždic do 0,09 m2 (bez zámku), pro plochy přes 50 do 100 m2</t>
  </si>
  <si>
    <t>1424118655</t>
  </si>
  <si>
    <t>https://podminky.urs.cz/item/CS_URS_2024_02/596811121</t>
  </si>
  <si>
    <t>10. Venkovní zpevněné plochy</t>
  </si>
  <si>
    <t>ZP02</t>
  </si>
  <si>
    <t>C.2 Koordninační situace</t>
  </si>
  <si>
    <t>(15,195+3,5)*1,15</t>
  </si>
  <si>
    <t>82</t>
  </si>
  <si>
    <t>59245018</t>
  </si>
  <si>
    <t>dlažba skladebná betonová 200x100mm tl 60mm přírodní</t>
  </si>
  <si>
    <t>542338036</t>
  </si>
  <si>
    <t>21,499*1,05 'Přepočtené koeficientem množství</t>
  </si>
  <si>
    <t>83</t>
  </si>
  <si>
    <t>596811311</t>
  </si>
  <si>
    <t>Kladení velkoformátové dlažby pozemních komunikací a komunikací pro pěší s ložem z kameniva tl. 40 mm, s vyplněním spár, s hutněním, vibrováním a se smetením přebytečného materiálu tl. do 100 mm, velikosti dlaždic do 0,5 m2, pro plochy do 300 m2</t>
  </si>
  <si>
    <t>1551651986</t>
  </si>
  <si>
    <t>https://podminky.urs.cz/item/CS_URS_2024_02/596811311</t>
  </si>
  <si>
    <t>ZP01</t>
  </si>
  <si>
    <t>D.1.1.B.2 Půdorys 1.PP - nový stav</t>
  </si>
  <si>
    <t>84</t>
  </si>
  <si>
    <t>59248005R</t>
  </si>
  <si>
    <t>dlažba chodníková betonová 300x300mm tl 35 mm přírodní</t>
  </si>
  <si>
    <t>1142203144</t>
  </si>
  <si>
    <t>39,782</t>
  </si>
  <si>
    <t>247,402*1,05 'Přepočtené koeficientem množství</t>
  </si>
  <si>
    <t>Úpravy povrchů, podlahy a osazování výplní</t>
  </si>
  <si>
    <t>85</t>
  </si>
  <si>
    <t>611131105</t>
  </si>
  <si>
    <t>Podkladní a spojovací vrstva vnitřních omítaných ploch cementový postřik nanášený ručně celoplošně schodišťových konstrukcí</t>
  </si>
  <si>
    <t>-1997968024</t>
  </si>
  <si>
    <t>https://podminky.urs.cz/item/CS_URS_2024_02/611131105</t>
  </si>
  <si>
    <t>schodiště</t>
  </si>
  <si>
    <t>86</t>
  </si>
  <si>
    <t>611131121</t>
  </si>
  <si>
    <t>Podkladní a spojovací vrstva vnitřních omítaných ploch penetrace disperzní nanášená ručně stropů</t>
  </si>
  <si>
    <t>-1696606888</t>
  </si>
  <si>
    <t>https://podminky.urs.cz/item/CS_URS_2024_02/611131121</t>
  </si>
  <si>
    <t xml:space="preserve">D.1.1.1 Technická zpráva </t>
  </si>
  <si>
    <t>9. Kompletační činnost - omítky</t>
  </si>
  <si>
    <t>D.1.1.B.11 - Půdorys 1.PP - nový stav</t>
  </si>
  <si>
    <t>"B0.03" 39,44</t>
  </si>
  <si>
    <t>"B0.06" 12,33</t>
  </si>
  <si>
    <t>"B0.07" 16,31</t>
  </si>
  <si>
    <t>"B0.24" 20,84</t>
  </si>
  <si>
    <t>"B0.25" 16,08</t>
  </si>
  <si>
    <t>"B0.28" 10,3</t>
  </si>
  <si>
    <t>"B0.29" 5,91</t>
  </si>
  <si>
    <t>"B0.30" 9,94</t>
  </si>
  <si>
    <t>D.1.1.B.12 - Půdorys 1.NP - nový stav</t>
  </si>
  <si>
    <t>"B1.18" 17,36</t>
  </si>
  <si>
    <t>87</t>
  </si>
  <si>
    <t>611311141</t>
  </si>
  <si>
    <t>Omítka vápenná vnitřních ploch nanášená ručně dvouvrstvá štuková, tloušťky jádrové omítky do 10 mm a tloušťky štuku do 3 mm vodorovných konstrukcí stropů rovných</t>
  </si>
  <si>
    <t>946264139</t>
  </si>
  <si>
    <t>https://podminky.urs.cz/item/CS_URS_2024_02/611311141</t>
  </si>
  <si>
    <t>88</t>
  </si>
  <si>
    <t>611321145</t>
  </si>
  <si>
    <t>Omítka vápenocementová vnitřních ploch nanášená ručně dvouvrstvá, tloušťky jádrové omítky do 10 mm a tloušťky štuku do 3 mm štuková schodišťových konstrukcí stropů, stěn, ramen nebo nosníků</t>
  </si>
  <si>
    <t>936850661</t>
  </si>
  <si>
    <t>https://podminky.urs.cz/item/CS_URS_2024_02/611321145</t>
  </si>
  <si>
    <t>612125101</t>
  </si>
  <si>
    <t>Vyplnění spár vnitřních povrchů cementovou maltou, ploch z cihel stěn</t>
  </si>
  <si>
    <t>-803666784</t>
  </si>
  <si>
    <t>https://podminky.urs.cz/item/CS_URS_2024_02/612125101</t>
  </si>
  <si>
    <t>41,3*3,18</t>
  </si>
  <si>
    <t>(4,5*2+0,45+4,5*2+0,45+0,45+0,99+0,99+0,45+0,45*0,99+0,45+0,99+0,42+0,365+0,35*2+8,13*2+29,1*2+5,52*4+3,55*2+16,55+6,4+2,8+1,6*2)*3,18</t>
  </si>
  <si>
    <t>53,2*3,17</t>
  </si>
  <si>
    <t>(0,99+0,55)*2*3,17*6+(0,45+0,41)*2*3,17*2+21,3*2*3,17+16,55*3,17+6,4*3,17+4,5*2*3,17</t>
  </si>
  <si>
    <t>D.1.1.1.5 Půdorys 3.NP - stáv. stav + bourací práce</t>
  </si>
  <si>
    <t>10,16*3,15+6,2*3,15+13,4*3,15</t>
  </si>
  <si>
    <t>90</t>
  </si>
  <si>
    <t>612131121</t>
  </si>
  <si>
    <t>Podkladní a spojovací vrstva vnitřních omítaných ploch penetrace disperzní nanášená ručně stěn</t>
  </si>
  <si>
    <t>195948576</t>
  </si>
  <si>
    <t>https://podminky.urs.cz/item/CS_URS_2024_02/612131121</t>
  </si>
  <si>
    <t>om_jadro</t>
  </si>
  <si>
    <t>91</t>
  </si>
  <si>
    <t>612135101</t>
  </si>
  <si>
    <t>Hrubá výplň rýh maltou jakékoli šířky rýhy ve stěnách</t>
  </si>
  <si>
    <t>-659156009</t>
  </si>
  <si>
    <t>https://podminky.urs.cz/item/CS_URS_2024_02/612135101</t>
  </si>
  <si>
    <t>"§10" 3*3*0,25</t>
  </si>
  <si>
    <t>92</t>
  </si>
  <si>
    <t>612142001</t>
  </si>
  <si>
    <t>Pletivo vnitřních ploch v ploše nebo pruzích, na plném podkladu sklovláknité vtlačené do tmelu včetně tmelu stěn</t>
  </si>
  <si>
    <t>-1572088468</t>
  </si>
  <si>
    <t>https://podminky.urs.cz/item/CS_URS_2024_02/612142001</t>
  </si>
  <si>
    <t>"nika" 1,5*1,5*2</t>
  </si>
  <si>
    <t>"nika" 1,5*1,5*3+2,5*1,5</t>
  </si>
  <si>
    <t>D.1.1.B. 14 Půdorys 3.NP - nový stav</t>
  </si>
  <si>
    <t>"nika" 1*1,5*1,5*2+2,5*1,5</t>
  </si>
  <si>
    <t>93</t>
  </si>
  <si>
    <t>612311131</t>
  </si>
  <si>
    <t>Vápenný štuk vnitřních ploch tloušťky do 3 mm svislých konstrukcí stěn</t>
  </si>
  <si>
    <t>1374500382</t>
  </si>
  <si>
    <t>https://podminky.urs.cz/item/CS_URS_2024_02/612311131</t>
  </si>
  <si>
    <t>9. Kompletační konstrukce</t>
  </si>
  <si>
    <t>c) Povrchové úpravy - omítky</t>
  </si>
  <si>
    <t>D.1.1.B.11 - Půdorys 1.NP - nový stav</t>
  </si>
  <si>
    <t>"B0.01" 39,6*2,8-0,8*1,97*2-1,2*2,225+(1,2+2,225*2)*0,3</t>
  </si>
  <si>
    <t>"B0.02" (2,83+1,619)*2*3,18-0,8*1,97*2</t>
  </si>
  <si>
    <t>"B0.03" 18,6*3,18-1*1,97*2-1,6*1,97-1,8*2,02+(1,6+1,97*2)*0,45+(1,8+2,02*2)*0,45-1,3*1,97</t>
  </si>
  <si>
    <t>"B0.04" (2,8+2,8+5,32)*2,8-1,3*1,97-1,6*1,97+(1,6+1,97*2)*0,45</t>
  </si>
  <si>
    <t>"B0.06" (4,45+2,611)*3,18</t>
  </si>
  <si>
    <t>"B0.07" 3,448*3,18</t>
  </si>
  <si>
    <t>"B0.08" 6,81*3,18</t>
  </si>
  <si>
    <t>"B0.09" 7,32*3,18</t>
  </si>
  <si>
    <t>"B0.10" 1,85*2,6</t>
  </si>
  <si>
    <t>"B0.20" (1,87+2,125)*2,8-0,8*1,97</t>
  </si>
  <si>
    <t>"B0.21" 1,5*2,8-0,9*2,015+(0,9+2,015*2)*0,2</t>
  </si>
  <si>
    <t>"B0.22" (1,9+1,1)*2,8-0,7*1,97</t>
  </si>
  <si>
    <t>"B0.23" (3,26+5,52+3,26)*2,8-0,7*1,97-0,9*2,015-0,8*1,97-0,85*2,555*2+(0,85+2,555*2)*0,45*2</t>
  </si>
  <si>
    <t>"B0.24" 3,775*2*3,18-1*1,97</t>
  </si>
  <si>
    <t>"B0.25" (2,91+5,52+2,91)*3,18-1*1,97</t>
  </si>
  <si>
    <t>"B0.28" (2,9+3,55+2,9)*2,8-0,8*1,97</t>
  </si>
  <si>
    <t>"B0.29" (1,665+3,55+1,665)*2,8</t>
  </si>
  <si>
    <t>"B1.01"  26,7*2,8-1,85*2,365-0,6*2,1-1,2*2,18+(1,85+2,365*2)*0,45+(1,2+2,18*2)*0,3</t>
  </si>
  <si>
    <t>"B1.02" (1,669+3,09)*2*2,8-0,6*2,1</t>
  </si>
  <si>
    <t>"B1.03" (4,292+2,6)*2,8-1,2*2,1*2</t>
  </si>
  <si>
    <t>"B1.04" 2,625*2,8-1,2*2,1</t>
  </si>
  <si>
    <t>"B1.07" 2,575*2,8</t>
  </si>
  <si>
    <t>"B1.08" 2,5*2,8</t>
  </si>
  <si>
    <t>"B1.09" 2,6*2,8-1,2*2,1</t>
  </si>
  <si>
    <t>"B1.13" 1,775*2,6</t>
  </si>
  <si>
    <t>"B1.14" 1,9*2,6</t>
  </si>
  <si>
    <t>"B1.18" 3,936*2,8</t>
  </si>
  <si>
    <t>"B1.22" 3,055*2,8-1*2,365+(1+2,365*2)*0,45</t>
  </si>
  <si>
    <t>D.1.1.B.13 - Půdorys 2.NP - nový stav</t>
  </si>
  <si>
    <t>"B2.01" 26,7*2,8-1,85*2,365-0,6*2,1-1,2*2,18+(1,85+2,365*2)*0,45+(1,2+2,18*2)*0,3</t>
  </si>
  <si>
    <t>"B2.02"(1,669+3,09)*2*2,8-0,6*2,1</t>
  </si>
  <si>
    <t>"B2.03" (4,292+2,6)*2,8-1,2*2,1*2</t>
  </si>
  <si>
    <t>"B2.04" 2,625*2,8-1,2*2,1</t>
  </si>
  <si>
    <t>"B2.07" 2,575*2,6</t>
  </si>
  <si>
    <t>"B2.08" 2,5*2,6</t>
  </si>
  <si>
    <t>"B2.09" 2,6*2,6-1,2*2,1</t>
  </si>
  <si>
    <t>"B2.14"1,9*2,6</t>
  </si>
  <si>
    <t>"B2.18" 2,686*2,9</t>
  </si>
  <si>
    <t>"B2.22"2,455*2,8-1*2,35+(1+2,365*2)*0,45</t>
  </si>
  <si>
    <t>"B2.33" 1,775*2,6</t>
  </si>
  <si>
    <t>"B2.34" 13,4*2,8-4,995*2,7+(4,995+2,7*2)*0,45</t>
  </si>
  <si>
    <t>D.1.1.B.14 - Půdorys 3.NP - nový stav</t>
  </si>
  <si>
    <t>"B3.01" 17,54*2,8-1,85*2,365-0,9*1,7-1,2*2,18+(1,85+2,365*2)*0,3+(1,2+2,18*2)*0,3</t>
  </si>
  <si>
    <t>"B3.02" 9*2,8-0,9*1,97</t>
  </si>
  <si>
    <t>"B3.03" (4,292+2,6+1,68)*2,8-1,2*2,1*2-1,1*2,365+(1,1+2,365*2)*0,3</t>
  </si>
  <si>
    <t>"B3.04" 2,5*2,6-1,2*2,1</t>
  </si>
  <si>
    <t>"B3.07" 2,575*2,6</t>
  </si>
  <si>
    <t>"B3.08" 2,5*2,6</t>
  </si>
  <si>
    <t>"B3.09" 2,6*2,6-1,2*2,1</t>
  </si>
  <si>
    <t>"B3.13" 1,775*2,6</t>
  </si>
  <si>
    <t>"B3.14" 1,9*2,6</t>
  </si>
  <si>
    <t>"B3.19" 4,185*3,0</t>
  </si>
  <si>
    <t>"B3.22" 2,441*2,8-1*2,365+(1+2,365*2)*0,3</t>
  </si>
  <si>
    <t>"B3.29" (2,477+1,85)*2,8-1,2*2,1</t>
  </si>
  <si>
    <t>"B3.31" 1,81*2,8-1,2*2,1</t>
  </si>
  <si>
    <t>"B3.32" (4,667+6,87)*2,8-1,4*2,1-4,957*2,7+(1,4+2,1*2)*0,3+(4,957+2,7*2)*0,3</t>
  </si>
  <si>
    <t>štuk</t>
  </si>
  <si>
    <t>94</t>
  </si>
  <si>
    <t>612321121R</t>
  </si>
  <si>
    <t>Omítka vápenocementová vnitřních ploch nanášená ručně jednovrstvá, tloušťky do 10 mm hladká svislých konstrukcí stěn, v místech styku dvou různých materiálů přebandážovat výztužnou tkaninou</t>
  </si>
  <si>
    <t>798563029</t>
  </si>
  <si>
    <t>"B0.01" 39,6*3,18-0,8*1,97*2-1,2*2,225+(1,2+2,225*2)*0,3</t>
  </si>
  <si>
    <t>"B0.04" (2,8+2,8+5,32)*3,18-1,3*1,97-1,6*1,97+(1,6+1,97*2)*0,45</t>
  </si>
  <si>
    <t>"B0.10" 1,85*3,18</t>
  </si>
  <si>
    <t>"B0.20" (1,87+2,125)*3,18-0,8*1,97</t>
  </si>
  <si>
    <t>"B0.21" 1,5*3,18-0,9*2,015+(0,9+2,015*2)*0,2</t>
  </si>
  <si>
    <t>"B0.22" (1,9+1,1)*3,18-0,7*1,97</t>
  </si>
  <si>
    <t>"B0.23" (3,26+5,52+3,26)*3,18-0,7*1,97-0,9*2,015-0,8*1,97-0,85*2,555*2+(0,85+2,555*2)*0,45*2</t>
  </si>
  <si>
    <t>"B0.28" (2,9+3,55+2,9)*3,18-0,8*1,97</t>
  </si>
  <si>
    <t>"B0.29" (1,665+3,55+1,665)*3,18</t>
  </si>
  <si>
    <t>D.1.1.B.2 - Půdorys 1.NP - nový stav</t>
  </si>
  <si>
    <t>"B1.01"  26,7*3,12-1,85*2,365-0,6*2,1-1,2*2,18+(1,85+2,365*2)*0,45+(1,2+2,18*2)*0,3</t>
  </si>
  <si>
    <t>"B1.02" (1,669+3,09)*2*3,12-0,6*2,1</t>
  </si>
  <si>
    <t>"B1.03" (4,292+2,6)*3,12-1,2*2,1*2</t>
  </si>
  <si>
    <t>"B1.04" 2,625*3,12-1,2*2,1</t>
  </si>
  <si>
    <t>"B1.05" 2,5*3,12</t>
  </si>
  <si>
    <t>"B1.06" 19,9*3,12-1*1,765-1,2*1,765-1,85*2,365+(1+1,765*2)*0,45+(1,2+1,765*2)*0,45+(1,85+2,365*2)*0,45</t>
  </si>
  <si>
    <t>"B1.07" 2,575*3,12</t>
  </si>
  <si>
    <t>"B1.08" 2,5*3,12</t>
  </si>
  <si>
    <t>"B1.09" 2,6*3,12-1,2*2,1</t>
  </si>
  <si>
    <t>"B1.10" 2,6*3,12</t>
  </si>
  <si>
    <t>"B1.11" 5,2*3,12*2-1,2*1,765-2,5*2,365+(1,2+1,765*2)*0,45+(2,5+2,365*2)*0,45</t>
  </si>
  <si>
    <t>"B1.12" (4,38+5,57+4,38)*3,12-2*2,365+(2+2,365*2)*0,45</t>
  </si>
  <si>
    <t>"B1.13" 1,775*3,12</t>
  </si>
  <si>
    <t>"B1.14" 1,9*3,12</t>
  </si>
  <si>
    <t>"B1.15" (1+2,015+1)*3,12</t>
  </si>
  <si>
    <t>"B1.18" 3,936*3,12</t>
  </si>
  <si>
    <t>"B1.19" 2,19*3,12</t>
  </si>
  <si>
    <t>"B1.22" 3,055*3,121-1*2,365+(1+2,365*2)*0,45</t>
  </si>
  <si>
    <t>"B1.24" 2,7*3,12</t>
  </si>
  <si>
    <t>"B1.25" 3,805*3,12-2,2*2,365+(2,2+2,365*2)*0,45</t>
  </si>
  <si>
    <t>"B1.27" 5,01*3,12-1*2,365-2,2*2,365+(1+2,365*2)*0,45+(2,2+2,365*2)*0,45</t>
  </si>
  <si>
    <t>"B1.28"2,7*3,12</t>
  </si>
  <si>
    <t>D.1.1.B.3 - Půdorys 2.NP - nový stav</t>
  </si>
  <si>
    <t>"B2.01" 26,7*3,12-1,85*2,365-0,6*2,1-1,2*2,18+(1,85+2,365*2)*0,45+(1,2+2,18*2)*0,3</t>
  </si>
  <si>
    <t>"B2.02"(1,669+3,09)*2*3,12-0,6*2,1</t>
  </si>
  <si>
    <t>"B2.03" (4,292+2,6)*3,12-1,2*2,1*2</t>
  </si>
  <si>
    <t>"B2.04" 2,625*3,12-1,2*2,1</t>
  </si>
  <si>
    <t>"B2.05" 2,5*3,12</t>
  </si>
  <si>
    <t>"B2.07" 2,575*3,12</t>
  </si>
  <si>
    <t>"B2.08" 2,5*3,12</t>
  </si>
  <si>
    <t>"B2.09" 2,6*3,12-1,2*2,1</t>
  </si>
  <si>
    <t>"B2.10" 2,6*3,12</t>
  </si>
  <si>
    <t>"B2.13" (4,38+5,57+4,38)*3,12-2*2,365+(2+2,365*2)*0,45</t>
  </si>
  <si>
    <t>"B2.14"1,9*3,12</t>
  </si>
  <si>
    <t>"B2.15" (1+2,015+1)*3,12</t>
  </si>
  <si>
    <t>"B2.22"2,455*3,12-1*2,35+(1+2,365*2)*0,45</t>
  </si>
  <si>
    <t>"B2.25" 2,7*3,12</t>
  </si>
  <si>
    <t>"B2.28" 2,7*3,12</t>
  </si>
  <si>
    <t>"B2.32" 4,148*3,12</t>
  </si>
  <si>
    <t>"B2.33" 1,775*3,12</t>
  </si>
  <si>
    <t>D.1.1.B.4 - Půdorys 3.NP - nový stav</t>
  </si>
  <si>
    <t>"B3.01" 17,54*3,12-1,85*2,365-0,9*1,7-1,2*2,18+(1,85+2,365*2)*0,3+(1,2+2,18*2)*0,3</t>
  </si>
  <si>
    <t>"B3.02" 9*3,12-0,9*1,97</t>
  </si>
  <si>
    <t>"B3.03" (4,292+2,6+1,68)*3,12-1,2*2,1*2-1,1*2,365+(1,1+2,365*2)*0,3</t>
  </si>
  <si>
    <t>"B3.04" 2,5*3,12-1,2*2,1</t>
  </si>
  <si>
    <t>"B3.05" 2,5*3,12</t>
  </si>
  <si>
    <t>"B3.07" 2,575*3,12</t>
  </si>
  <si>
    <t>"B3.08" 2,5*3,12</t>
  </si>
  <si>
    <t>"B3.09" 2,6*3,12-1,2*2,1</t>
  </si>
  <si>
    <t>"B3.10" 2,6*3,12</t>
  </si>
  <si>
    <t>"B3.13" 1,775*3,12</t>
  </si>
  <si>
    <t>"B3.14" 1,9*3,12</t>
  </si>
  <si>
    <t>"B3.15" (1+2,015+1)*3,12</t>
  </si>
  <si>
    <t>"B3.19" 4,185*3,12</t>
  </si>
  <si>
    <t>"B3.22" 2,441*3,12-1*2,365+(1+2,365*2)*0,3</t>
  </si>
  <si>
    <t>"B3.24" 2,7*3,12</t>
  </si>
  <si>
    <t>"B3.27" 2,7*3,12</t>
  </si>
  <si>
    <t>"B3.29" (2,477+1,85)*3,12-1,2*2,1</t>
  </si>
  <si>
    <t>"B3.30"3,45*3,12</t>
  </si>
  <si>
    <t>"B3.31" 1,81*3,12-1,2*2,1</t>
  </si>
  <si>
    <t>"B3.32" (4,667+6,87)*3,12-1,4*2,1-4,957*2,7+(1,4+2,1*2)*0,3+(4,957+2,7*2)*0,3</t>
  </si>
  <si>
    <t>95</t>
  </si>
  <si>
    <t>612341131</t>
  </si>
  <si>
    <t>Sádrový štuk vnitřních ploch tloušťky do 3 mm svislých konstrukcí stěn</t>
  </si>
  <si>
    <t>1456599043</t>
  </si>
  <si>
    <t>https://podminky.urs.cz/item/CS_URS_2024_02/612341131</t>
  </si>
  <si>
    <t>96</t>
  </si>
  <si>
    <t>612341321</t>
  </si>
  <si>
    <t>Omítka sádrová nebo vápenosádrová vnitřních ploch nanášená strojně jednovrstvá, tloušťky do 10 mm hladká svislých konstrukcí stěn</t>
  </si>
  <si>
    <t>-636787390</t>
  </si>
  <si>
    <t>https://podminky.urs.cz/item/CS_URS_2024_02/612341321</t>
  </si>
  <si>
    <t>"B1.06" 19,9*2,8-1*1,765-1,2*1,765-1,85*2,365+(1+1,765*2)*0,45+(1,2+1,765*2)*0,45+(1,85+2,365*2)*0,45</t>
  </si>
  <si>
    <t>"B1.11" 5,2*2,8*2-1,2*1,765-2,5*2,365+(1,2+1,765*2)*0,45+(2,5+2,365*2)*0,45</t>
  </si>
  <si>
    <t>"B1.12" (4,38+5,57+4,38)*2,8-2*2,365+(2+2,365*2)*0,45</t>
  </si>
  <si>
    <t>"B1.25" 3,805*2,8-2,2*2,365+(2,2+2,365*2)*0,45</t>
  </si>
  <si>
    <t>"B1.27" 5,01*2,8-1*2,365-2,2*2,365+(1+2,365*2)*0,45+(2,2+2,365*2)*0,45</t>
  </si>
  <si>
    <t>"B2.06" 19,9*2,8-1*1,765-1,2*1,8-1,85*2,445+(1+1,765*2)*0,45+(1,2+1,8*2)*0,45+(1,85+2,445*2)*0,45</t>
  </si>
  <si>
    <t>"B2.11" 5,17*2,8*2-1,2*1,8-2,5*2,365+(1,2+1,8*2)*0,45+(2,5+2,365*2)*0,45</t>
  </si>
  <si>
    <t>"B2.12" (4,38+5,57+4,38)*2,8-2*2,365+(2+2,365*2)*0,45</t>
  </si>
  <si>
    <t>"B2.18" 3,504*2,8-2,2*2,365+(2,2+2,365*2)*0,45</t>
  </si>
  <si>
    <t>"B2.24" 3,777*2,8-2,2*2,365+(2,2+2,365*2)*0,45</t>
  </si>
  <si>
    <t>"B2.27" 5,01*2,8-1*2,365-2,2*2,365+(1+2,365*2)*0,45+(2,2+2,365*2)*0,45</t>
  </si>
  <si>
    <t>"B3.06" (7,354+3,765+7,354)*2,8-1*1,765-1,2*1,765-1,85*2,365+(1+1,765*2)*0,3+(1,2+1,765*2)*0,3+(1,85+2,365*2)*0,3</t>
  </si>
  <si>
    <t>"B3.11" 5,17*2*2,8-1,2*1,765-2,5*2,365+(1,2+1,765*2)*0,3+(2,5+2,365*2)*0,3</t>
  </si>
  <si>
    <t>"B3.12" 4,4*2*2,8-2*2,365+(2+2,365*2)*0,3</t>
  </si>
  <si>
    <t>"B3.16" 3,55*2,8</t>
  </si>
  <si>
    <t>"B3.17"3,635*2,8-1,1*2,365+(1,1+2,365*2)*0,3</t>
  </si>
  <si>
    <t>"B3.18" 3,504*2,8-2,2*2,365+(2,2+2,365*2)*0,3</t>
  </si>
  <si>
    <t>"B3.25" 3,754*2,8-2,2*2,365+(2,2+2,365*2)*0,3</t>
  </si>
  <si>
    <t>"B3.28"5*2,8-1*2,365-2,2*2,365+(1+2,365*2)*0,3+(2,2+2,365*2)*0,3</t>
  </si>
  <si>
    <t>"D3.35" (5,2+3,45*2)*2,8-1,2*2,1-1,125*2,055-2*2,655+(1,125+2,055*2)*0,3+(2+2,655*2)*0,3</t>
  </si>
  <si>
    <t>"D3.36" (5,2+3,35*2)*2,8-1,2*2,1-1,125*2,055-2*2,655+(1,125+2,055*2)*0,3+(2+2,655*2)*0,3</t>
  </si>
  <si>
    <t>"D3.37" (6,475+7,345)*2*2,8-5,625*2,055-4,957*2,7+(5,625+2,055*2)*0,3+(4,957+2,7*2)*0,3</t>
  </si>
  <si>
    <t>97</t>
  </si>
  <si>
    <t>613131121</t>
  </si>
  <si>
    <t>Podkladní a spojovací vrstva vnitřních omítaných ploch penetrace disperzní nanášená ručně pilířů nebo sloupů</t>
  </si>
  <si>
    <t>1440368897</t>
  </si>
  <si>
    <t>https://podminky.urs.cz/item/CS_URS_2024_02/613131121</t>
  </si>
  <si>
    <t>98</t>
  </si>
  <si>
    <t>613311131</t>
  </si>
  <si>
    <t>Vápenný štuk vnitřních ploch tloušťky do 3 mm svislých konstrukcí pilířů nebo sloupů</t>
  </si>
  <si>
    <t>-610897065</t>
  </si>
  <si>
    <t>https://podminky.urs.cz/item/CS_URS_2024_02/613311131</t>
  </si>
  <si>
    <t>((0,45+0,99)*2*2+(0,45+0,82)*2*2+(0,365+0,42)*2)*3,18</t>
  </si>
  <si>
    <t>99</t>
  </si>
  <si>
    <t>613321121R</t>
  </si>
  <si>
    <t>Omítka vápenocementová vnitřních ploch nanášená ručně jednovrstvá, tloušťky do 10 mm hladká svislých konstrukcí pilířů nebo sloupů, , v místech styku dvou různých materiálů přebandážovat výztužnou tkaninou</t>
  </si>
  <si>
    <t>-1916160496</t>
  </si>
  <si>
    <t>100</t>
  </si>
  <si>
    <t>613341131</t>
  </si>
  <si>
    <t>Sádrový štuk vnitřních ploch tloušťky do 3 mm svislých konstrukcí pilířů nebo sloupů</t>
  </si>
  <si>
    <t>722579285</t>
  </si>
  <si>
    <t>https://podminky.urs.cz/item/CS_URS_2024_02/613341131</t>
  </si>
  <si>
    <t>101</t>
  </si>
  <si>
    <t>613341321</t>
  </si>
  <si>
    <t>Omítka sádrová nebo vápenosádrová vnitřních ploch nanášená strojně jednovrstvá, tloušťky do 10 mm hladká svislých konstrukcí pilířů nebo sloupů</t>
  </si>
  <si>
    <t>-1882636505</t>
  </si>
  <si>
    <t>https://podminky.urs.cz/item/CS_URS_2024_02/613341321</t>
  </si>
  <si>
    <t>((0,895+0,485)*2+(0,965+0,45)*2+(0,45+0,92)*2+(0,4+0,92)*2+(0,42+0,92)*2+(0,92+0,45)*2+(0,41+0,463)*2)*3,12</t>
  </si>
  <si>
    <t>((0,25+0,25)*2*9)*3,12</t>
  </si>
  <si>
    <t>102</t>
  </si>
  <si>
    <t>619991011</t>
  </si>
  <si>
    <t>Zakrytí vnitřních ploch před znečištěním fólií včetně pozdějšího odkrytí samostatných konstrukcí a prvků</t>
  </si>
  <si>
    <t>-994823928</t>
  </si>
  <si>
    <t>https://podminky.urs.cz/item/CS_URS_2024_02/619991011</t>
  </si>
  <si>
    <t>9. Kompletační činnost</t>
  </si>
  <si>
    <t>D.1.1.B.16 SZ a JV pohled - nový stav</t>
  </si>
  <si>
    <t>D.1.1.B.17 JZ pohled - nový stav</t>
  </si>
  <si>
    <t>D.1.1.C.3.3 Seznam oken</t>
  </si>
  <si>
    <t>134,08</t>
  </si>
  <si>
    <t>D.1.1.C.3.2 Seznam exteriérových dveří</t>
  </si>
  <si>
    <t>6,98</t>
  </si>
  <si>
    <t>103</t>
  </si>
  <si>
    <t>619996127</t>
  </si>
  <si>
    <t>Ochrana stavebních konstrukcí a samostatných prvků včetně pozdějšího odstranění obedněním z OSB desek svislých ploch</t>
  </si>
  <si>
    <t>-1963846854</t>
  </si>
  <si>
    <t>https://podminky.urs.cz/item/CS_URS_2024_02/619996127</t>
  </si>
  <si>
    <t>"§27" 1,6*2,2</t>
  </si>
  <si>
    <t>104</t>
  </si>
  <si>
    <t>622131121</t>
  </si>
  <si>
    <t>Podkladní a spojovací vrstva vnějších omítaných ploch penetrace nanášená ručně stěn</t>
  </si>
  <si>
    <t>-1031995056</t>
  </si>
  <si>
    <t>https://podminky.urs.cz/item/CS_URS_2024_02/622131121</t>
  </si>
  <si>
    <t>105</t>
  </si>
  <si>
    <t>622135001</t>
  </si>
  <si>
    <t>Vyrovnání nerovností podkladu vnějších omítaných ploch maltou, tl. do 10 mm vápenocementovou stěn</t>
  </si>
  <si>
    <t>-777682145</t>
  </si>
  <si>
    <t>https://podminky.urs.cz/item/CS_URS_2024_02/622135001</t>
  </si>
  <si>
    <t>D.1.1.B.9 SV a JZ pohled - stáv. stav + bourací práce</t>
  </si>
  <si>
    <t>SV</t>
  </si>
  <si>
    <t>"§09"15*0,4</t>
  </si>
  <si>
    <t>JZ</t>
  </si>
  <si>
    <t>"§09"15*0,8</t>
  </si>
  <si>
    <t>D.1.1.B.10 SZ a JV pohled - stáv. stav + bourací práce</t>
  </si>
  <si>
    <t>JV</t>
  </si>
  <si>
    <t>"§09" 27,3+5,9</t>
  </si>
  <si>
    <t>SZ</t>
  </si>
  <si>
    <t>"§09" 24,4*0,4+3,2*0,9</t>
  </si>
  <si>
    <t>106</t>
  </si>
  <si>
    <t>622135091</t>
  </si>
  <si>
    <t>Vyrovnání nerovností podkladu vnějších omítaných ploch tmelem, tl. do 2 mm Příplatek k ceně za každých dalších 5 mm tloušťky podkladní vrstvy přes 10 mm maltou vápenocementovou stěn</t>
  </si>
  <si>
    <t>879855</t>
  </si>
  <si>
    <t>https://podminky.urs.cz/item/CS_URS_2024_02/622135091</t>
  </si>
  <si>
    <t>"§09"27,3+5,9</t>
  </si>
  <si>
    <t>"§09"24,4*0,4+3,2*0,9</t>
  </si>
  <si>
    <t>63,84*2</t>
  </si>
  <si>
    <t>HI_s*2</t>
  </si>
  <si>
    <t>107</t>
  </si>
  <si>
    <t>622142001</t>
  </si>
  <si>
    <t>Pletivo vnějších ploch v ploše nebo pruzích, na plném podkladu sklovláknité vtlačené do tmelu stěn</t>
  </si>
  <si>
    <t>-1398716758</t>
  </si>
  <si>
    <t>https://podminky.urs.cz/item/CS_URS_2024_02/622142001</t>
  </si>
  <si>
    <t>9) Kompletační konstrukce</t>
  </si>
  <si>
    <t>D.1.1.B.16 SZ a JV Pohled - nový stav</t>
  </si>
  <si>
    <t>D.1.1.B.17 JZ Pohled - nový stav</t>
  </si>
  <si>
    <t>40,23+5,32+36*0,3</t>
  </si>
  <si>
    <t>-(1,75*2,04+0,85*2,55*2)</t>
  </si>
  <si>
    <t>špalety</t>
  </si>
  <si>
    <t>W01</t>
  </si>
  <si>
    <t>(1,75+2,04*2+(0,85+2,55*2)*2)*0,2</t>
  </si>
  <si>
    <t>108</t>
  </si>
  <si>
    <t>622143002</t>
  </si>
  <si>
    <t>Montáž omítkových profilů plastových, pozinkovaných nebo dřevěných upevněných vtlačením do podkladní vrstvy nebo přibitím dilatačních s tkaninou</t>
  </si>
  <si>
    <t>-2127133674</t>
  </si>
  <si>
    <t>https://podminky.urs.cz/item/CS_URS_2024_02/622143002</t>
  </si>
  <si>
    <t>D.1.1.1 Technikcá zpráva</t>
  </si>
  <si>
    <t>"§11" (1,7+2,2*2)</t>
  </si>
  <si>
    <t>109</t>
  </si>
  <si>
    <t>59051500R</t>
  </si>
  <si>
    <t>zpěňovací pásek s dilatačním profilem, plastový profil s výztužnou tkanikou</t>
  </si>
  <si>
    <t>-382469135</t>
  </si>
  <si>
    <t>24,4*1,05 'Přepočtené koeficientem množství</t>
  </si>
  <si>
    <t>110</t>
  </si>
  <si>
    <t>622143003</t>
  </si>
  <si>
    <t>Montáž omítkových profilů plastových, pozinkovaných nebo dřevěných upevněných vtlačením do podkladní vrstvy nebo přibitím rohových s tkaninou</t>
  </si>
  <si>
    <t>-1704173959</t>
  </si>
  <si>
    <t>https://podminky.urs.cz/item/CS_URS_2024_02/622143003</t>
  </si>
  <si>
    <t>"§14" (1,7+2,12*2)</t>
  </si>
  <si>
    <t>111</t>
  </si>
  <si>
    <t>55343023</t>
  </si>
  <si>
    <t>profil rohový Pz s kulatou hlavou pro vnitřní omítky tl 15mm</t>
  </si>
  <si>
    <t>154281383</t>
  </si>
  <si>
    <t>5,94*1,05 'Přepočtené koeficientem množství</t>
  </si>
  <si>
    <t>112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</si>
  <si>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</si>
  <si>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</si>
  <si>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1517528784</t>
  </si>
  <si>
    <t>https://podminky.urs.cz/item/CS_URS_2024_02/622143004</t>
  </si>
  <si>
    <t>300,61</t>
  </si>
  <si>
    <t>113</t>
  </si>
  <si>
    <t>59051516</t>
  </si>
  <si>
    <t>profil začišťovací PVC pro ostění vnitřních omítek</t>
  </si>
  <si>
    <t>423264328</t>
  </si>
  <si>
    <t>300,61*1,05 'Přepočtené koeficientem množství</t>
  </si>
  <si>
    <t>114</t>
  </si>
  <si>
    <t>622151031</t>
  </si>
  <si>
    <t>Penetrační nátěr vnějších pastovitých tenkovrstvých omítek silikonový stěn</t>
  </si>
  <si>
    <t>1702804016</t>
  </si>
  <si>
    <t>https://podminky.urs.cz/item/CS_URS_2024_02/622151031</t>
  </si>
  <si>
    <t>W02a</t>
  </si>
  <si>
    <t>(1,2+1,765*2+1,85+2,365*2+1,2+1,765*2+2,5+2,365*2+2+2,365*2+1,1+2,365*2)*0,2*2</t>
  </si>
  <si>
    <t>(1,1+2,365*2+2,2+2,365*2+1+2,365*2)*0,2*2</t>
  </si>
  <si>
    <t>W02c</t>
  </si>
  <si>
    <t>(1,2+1,765*2+1,85+2,365*2+1,2+1,765*2+2,5+2,365*2+2+2,365*2+1,1+2,365*2)*0,2</t>
  </si>
  <si>
    <t>(1,1+2,365*2+2,2+2,365*2+1+2,365*2)*0,2</t>
  </si>
  <si>
    <t>(2,2+2,365*2+2,2+2,365*2+1,75+2,33*2)*0,2</t>
  </si>
  <si>
    <t>115</t>
  </si>
  <si>
    <t>622211021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</si>
  <si>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80 do 120 mm</t>
  </si>
  <si>
    <t>167640248</t>
  </si>
  <si>
    <t>https://podminky.urs.cz/item/CS_URS_2024_02/622211021</t>
  </si>
  <si>
    <t>D.1.1.B.10 SV a JZ pohled - nový stav</t>
  </si>
  <si>
    <t>D.1.1.B.11 SZ a JV pohled - nový stav</t>
  </si>
  <si>
    <t>(3,13+3,41)*2*1,2</t>
  </si>
  <si>
    <t>116</t>
  </si>
  <si>
    <t>28375938</t>
  </si>
  <si>
    <t>deska EPS 70 fasádní λ=0,039 tl 100mm</t>
  </si>
  <si>
    <t>1484480626</t>
  </si>
  <si>
    <t>15,696*1,05 'Přepočtené koeficientem množství</t>
  </si>
  <si>
    <t>117</t>
  </si>
  <si>
    <t>622211041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</si>
  <si>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160 do 200 mm</t>
  </si>
  <si>
    <t>-1005112130</t>
  </si>
  <si>
    <t>https://podminky.urs.cz/item/CS_URS_2024_02/622211041</t>
  </si>
  <si>
    <t>§03</t>
  </si>
  <si>
    <t>13,2*1,2</t>
  </si>
  <si>
    <t>118</t>
  </si>
  <si>
    <t>28376651</t>
  </si>
  <si>
    <t>deska XPS hrana polodrážková a hladký povrch 500kPA λ=0,035 tl 180mm</t>
  </si>
  <si>
    <t>467333637</t>
  </si>
  <si>
    <t>15,84*1,05 'Přepočtené koeficientem množství</t>
  </si>
  <si>
    <t>119</t>
  </si>
  <si>
    <t>622212001</t>
  </si>
  <si>
    <t>Montáž kontaktního zateplení vnějšího ostění, nadpraží nebo parapetu lepením z polystyrenových desek (dodávka ve specifikaci) hloubky špalet do 200 mm, tloušťky desek do 40 mm</t>
  </si>
  <si>
    <t>-2076978872</t>
  </si>
  <si>
    <t>https://podminky.urs.cz/item/CS_URS_2024_02/622212001</t>
  </si>
  <si>
    <t>Špaleta_W01/0,2</t>
  </si>
  <si>
    <t>120</t>
  </si>
  <si>
    <t>622221041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</si>
  <si>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160 do 200 mm</t>
  </si>
  <si>
    <t>-1555805369</t>
  </si>
  <si>
    <t>https://podminky.urs.cz/item/CS_URS_2024_02/622221041</t>
  </si>
  <si>
    <t>24,516*6,6</t>
  </si>
  <si>
    <t>-(1,2*1,765+1,85*2,365+1,2*1,765+2,5*2,365+2*2,365+1,1*2,365)*2</t>
  </si>
  <si>
    <t>12,665*6,6</t>
  </si>
  <si>
    <t>-(1,1*2,365+2*2,365+1*2,365)*2</t>
  </si>
  <si>
    <t>24,516*3,07</t>
  </si>
  <si>
    <t>-(1,2*1,765+1,85*2,365+1,2*1,765+2,5*2,365+2*2,365+1,1*2,365)</t>
  </si>
  <si>
    <t>12,665*3,07</t>
  </si>
  <si>
    <t>-(1,1*2,365+2*2,365+1*2,365)</t>
  </si>
  <si>
    <t>12,871*10,73</t>
  </si>
  <si>
    <t>-(1,75*2,33+2,2*2,365+2,2*2,365)</t>
  </si>
  <si>
    <t>W03b</t>
  </si>
  <si>
    <t>8,697*1</t>
  </si>
  <si>
    <t>121</t>
  </si>
  <si>
    <t>63152267</t>
  </si>
  <si>
    <t>deska tepelně izolační minerální kontaktních fasád podélné vlákno λ=0,034 tl 180mm</t>
  </si>
  <si>
    <t>1987749983</t>
  </si>
  <si>
    <t>397,204*1,05 'Přepočtené koeficientem množství</t>
  </si>
  <si>
    <t>122</t>
  </si>
  <si>
    <t>622222001</t>
  </si>
  <si>
    <t>Montáž kontaktního zateplení vnějšího ostění, nadpraží nebo parapetu lepením z desek z minerální vlny s podélnou nebo kolmou orientací vláken nebo z kombinovaných desek (dodávka ve specifikaci) hloubky špalet do 200 mm, tloušťky desek do 40 mm</t>
  </si>
  <si>
    <t>-340006358</t>
  </si>
  <si>
    <t>https://podminky.urs.cz/item/CS_URS_2024_02/622222001</t>
  </si>
  <si>
    <t>D.1.1. Technická zpráva</t>
  </si>
  <si>
    <t>9. Kompletační konstrukce - tepelná izolace a akustické izolace</t>
  </si>
  <si>
    <t>(1,2+1,765*2+1,85+2,365*2+1,2+1,765*2+2,5+2,365*2+2+2,365*2+1,1+2,365*2)*2</t>
  </si>
  <si>
    <t>(1,1+2,365*2+2+2,365*2+1+2,365*2)*2</t>
  </si>
  <si>
    <t>(1,2+1,765*2+1,85+2,365*2+1,2+1,765*2+2,5+2,365*2+2+2,365*2+1,1+2,365*2)</t>
  </si>
  <si>
    <t>(1,1+2,365*2+2+2,365*2+1+2,365*2)</t>
  </si>
  <si>
    <t>(2,2+2,365*2+2,2+2,365*2+1,75+2,33*2)</t>
  </si>
  <si>
    <t>D.4a Řez francouzským oknem, soklem</t>
  </si>
  <si>
    <t>parapety</t>
  </si>
  <si>
    <t>"K01" 1,85*3</t>
  </si>
  <si>
    <t>"K02" 1*5</t>
  </si>
  <si>
    <t>"K03" 1,2*6</t>
  </si>
  <si>
    <t>"K04" 2,2*4</t>
  </si>
  <si>
    <t>"K05" 2*2</t>
  </si>
  <si>
    <t>"K06" 1,1*2</t>
  </si>
  <si>
    <t>"K14" 0,86*2</t>
  </si>
  <si>
    <t>123</t>
  </si>
  <si>
    <t>28376104</t>
  </si>
  <si>
    <t>klín izolační spádový z čedičové minerální vaty 70kPa</t>
  </si>
  <si>
    <t>50366009</t>
  </si>
  <si>
    <t>parapet*0,19*0,1</t>
  </si>
  <si>
    <t>0,655*1,05 'Přepočtené koeficientem množství</t>
  </si>
  <si>
    <t>124</t>
  </si>
  <si>
    <t>622251101</t>
  </si>
  <si>
    <t>Montáž kontaktního zateplení lepením a mechanickým kotvením Příplatek k cenám za zápustnou montáž kotev s použitím tepelněizolačních zátek na vnější stěny z polystyrenu</t>
  </si>
  <si>
    <t>305221882</t>
  </si>
  <si>
    <t>https://podminky.urs.cz/item/CS_URS_2024_02/622251101</t>
  </si>
  <si>
    <t>125</t>
  </si>
  <si>
    <t>622251105</t>
  </si>
  <si>
    <t>Montáž kontaktního zateplení lepením a mechanickým kotvením Příplatek k cenám za zápustnou montáž kotev s použitím tepelněizolačních zátek na vnější stěny z minerální vlny</t>
  </si>
  <si>
    <t>-404371972</t>
  </si>
  <si>
    <t>https://podminky.urs.cz/item/CS_URS_2024_02/622251105</t>
  </si>
  <si>
    <t>126</t>
  </si>
  <si>
    <t>622252001</t>
  </si>
  <si>
    <t>Montáž profilů kontaktního zateplení zakládacích soklových připevněných hmoždinkami</t>
  </si>
  <si>
    <t>-1128821418</t>
  </si>
  <si>
    <t>https://podminky.urs.cz/item/CS_URS_2024_02/622252001</t>
  </si>
  <si>
    <t>127</t>
  </si>
  <si>
    <t>59051655</t>
  </si>
  <si>
    <t>profil zakládací Al tl 0,7mm pro ETICS pro izolant tl 180mm</t>
  </si>
  <si>
    <t>-2051180743</t>
  </si>
  <si>
    <t>29,065*1,05 'Přepočtené koeficientem množství</t>
  </si>
  <si>
    <t>128</t>
  </si>
  <si>
    <t>622252002</t>
  </si>
  <si>
    <t>Montáž profilů kontaktního zateplení ostatních stěnových, dilatačních apod. lepených do tmelu</t>
  </si>
  <si>
    <t>-216028362</t>
  </si>
  <si>
    <t>https://podminky.urs.cz/item/CS_URS_2024_02/622252002</t>
  </si>
  <si>
    <t>129</t>
  </si>
  <si>
    <t>63127416</t>
  </si>
  <si>
    <t>profil rohový PVC s výztužnou tkaninou š 100/100mm</t>
  </si>
  <si>
    <t>-1103195399</t>
  </si>
  <si>
    <t>174,61</t>
  </si>
  <si>
    <t>4*14,5</t>
  </si>
  <si>
    <t>232,61*1,05 'Přepočtené koeficientem množství</t>
  </si>
  <si>
    <t>130</t>
  </si>
  <si>
    <t>59051476</t>
  </si>
  <si>
    <t>profil napojovací okenní PVC s výztužnou tkaninou 9mm</t>
  </si>
  <si>
    <t>1692965726</t>
  </si>
  <si>
    <t>APU</t>
  </si>
  <si>
    <t>237,61*1,05 'Přepočtené koeficientem množství</t>
  </si>
  <si>
    <t>131</t>
  </si>
  <si>
    <t>59051510</t>
  </si>
  <si>
    <t>profil napojovací nadokenní PVC s okapnicí s výztužnou tkaninou</t>
  </si>
  <si>
    <t>1261757956</t>
  </si>
  <si>
    <t>nadpraží</t>
  </si>
  <si>
    <t>63*1,05 'Přepočtené koeficientem množství</t>
  </si>
  <si>
    <t>132</t>
  </si>
  <si>
    <t>59051512</t>
  </si>
  <si>
    <t>profil napojovací parapetní PVC s okapnicí a výztužnou tkaninou</t>
  </si>
  <si>
    <t>-1463689776</t>
  </si>
  <si>
    <t>60,05*1,05 'Přepočtené koeficientem množství</t>
  </si>
  <si>
    <t>133</t>
  </si>
  <si>
    <t>622531012</t>
  </si>
  <si>
    <t>Omítka tenkovrstvá silikonová vnějších ploch probarvená bez penetrace zatíraná (škrábaná), zrnitost 1,5 mm stěn</t>
  </si>
  <si>
    <t>1508110576</t>
  </si>
  <si>
    <t>https://podminky.urs.cz/item/CS_URS_2024_02/622531012</t>
  </si>
  <si>
    <t>134</t>
  </si>
  <si>
    <t>622531019R</t>
  </si>
  <si>
    <t>Betonová stěrka stěn pro exteriér, včetně penetrace podkladu, složení z oxidů křemíku a silikátů</t>
  </si>
  <si>
    <t>-74571620</t>
  </si>
  <si>
    <t>40,23+7,8+13,7*1,2</t>
  </si>
  <si>
    <t>-(0,85*1,705*2)</t>
  </si>
  <si>
    <t>(0,85+1,705*2)*2*0,2</t>
  </si>
  <si>
    <t>135</t>
  </si>
  <si>
    <t>629991011</t>
  </si>
  <si>
    <t>Zakrytí vnějších ploch před znečištěním včetně pozdějšího odkrytí výplní otvorů a svislých ploch fólií přilepenou lepící páskou</t>
  </si>
  <si>
    <t>-904905101</t>
  </si>
  <si>
    <t>https://podminky.urs.cz/item/CS_URS_2024_02/629991011</t>
  </si>
  <si>
    <t>136</t>
  </si>
  <si>
    <t>631311126</t>
  </si>
  <si>
    <t>Mazanina z betonu prostého bez zvýšených nároků na prostředí tl. přes 80 do 120 mm tř. C 25/30</t>
  </si>
  <si>
    <t>-1757789010</t>
  </si>
  <si>
    <t>https://podminky.urs.cz/item/CS_URS_2024_02/631311126</t>
  </si>
  <si>
    <t>9. Kompletační činnost - podlahy</t>
  </si>
  <si>
    <t>Skladba_F04cs*0,09</t>
  </si>
  <si>
    <t>Skladba_F04ds*0,085</t>
  </si>
  <si>
    <t>Skladba_F04es*0,085</t>
  </si>
  <si>
    <t>137</t>
  </si>
  <si>
    <t>631319012</t>
  </si>
  <si>
    <t>Příplatek k cenám mazanin za úpravu povrchu mazaniny přehlazením, mazanina tl. přes 80 do 120 mm</t>
  </si>
  <si>
    <t>-1540040272</t>
  </si>
  <si>
    <t>https://podminky.urs.cz/item/CS_URS_2024_02/631319012</t>
  </si>
  <si>
    <t>138</t>
  </si>
  <si>
    <t>631319173</t>
  </si>
  <si>
    <t>Příplatek k cenám mazanin za stržení povrchu spodní vrstvy mazaniny latí před vložením výztuže nebo pletiva pro tl. obou vrstev mazaniny přes 80 do 120 mm</t>
  </si>
  <si>
    <t>1933423614</t>
  </si>
  <si>
    <t>https://podminky.urs.cz/item/CS_URS_2024_02/631319173</t>
  </si>
  <si>
    <t>139</t>
  </si>
  <si>
    <t>631319183</t>
  </si>
  <si>
    <t>Příplatek k cenám mazanin za sklon přes 15° do 35° od vodorovné roviny mazanina tl. přes 80 do 120 mm</t>
  </si>
  <si>
    <t>-2121981922</t>
  </si>
  <si>
    <t>https://podminky.urs.cz/item/CS_URS_2024_02/631319183</t>
  </si>
  <si>
    <t>140</t>
  </si>
  <si>
    <t>631351101</t>
  </si>
  <si>
    <t>Bednění v podlahách rýh a hran zřízení</t>
  </si>
  <si>
    <t>-1565772967</t>
  </si>
  <si>
    <t>https://podminky.urs.cz/item/CS_URS_2024_02/631351101</t>
  </si>
  <si>
    <t>c) Povrchové úpravy - podlahy</t>
  </si>
  <si>
    <t>§00, §01</t>
  </si>
  <si>
    <t>22*1,27*0,2+2,642*0,2</t>
  </si>
  <si>
    <t>§01</t>
  </si>
  <si>
    <t>22*1,27*0,2+2,687*0,2</t>
  </si>
  <si>
    <t>141</t>
  </si>
  <si>
    <t>631351102</t>
  </si>
  <si>
    <t>Bednění v podlahách rýh a hran odstranění</t>
  </si>
  <si>
    <t>846105263</t>
  </si>
  <si>
    <t>https://podminky.urs.cz/item/CS_URS_2024_02/631351102</t>
  </si>
  <si>
    <t>142</t>
  </si>
  <si>
    <t>631362021</t>
  </si>
  <si>
    <t>Výztuž mazanin ze svařovaných sítí z drátů typu KARI</t>
  </si>
  <si>
    <t>-1691670763</t>
  </si>
  <si>
    <t>https://podminky.urs.cz/item/CS_URS_2024_02/631362021</t>
  </si>
  <si>
    <t>kari síť 150/150/4 - 1,35 kg/m2</t>
  </si>
  <si>
    <t>Skladba_F04cs*1,35*1,3*0,001</t>
  </si>
  <si>
    <t>Skladba_F04ds*1,35*1,3*0,001</t>
  </si>
  <si>
    <t>Skladba_F04es*1,35*1,3*0,001</t>
  </si>
  <si>
    <t>143</t>
  </si>
  <si>
    <t>632450123R</t>
  </si>
  <si>
    <t>Vyrovnávací betonový práh z prostého betonu tl. 50 mm</t>
  </si>
  <si>
    <t>-1188011814</t>
  </si>
  <si>
    <t>b) Vnitřní nenosné stěny - příčky a předstěny</t>
  </si>
  <si>
    <t>LW01</t>
  </si>
  <si>
    <t>§09</t>
  </si>
  <si>
    <t>(8,18+4,66+2,385+3,375+2,07*2+4,61+2,7+2,7+4,61+2,477*2+5,72*4+2,5+2,6+5,45+1,655*3+12+1,655*7+1,783)*0,2</t>
  </si>
  <si>
    <t>LW02</t>
  </si>
  <si>
    <t>(24,42+4,61*3+7,63+2,477+5,72*2)*0,2</t>
  </si>
  <si>
    <t>LW03</t>
  </si>
  <si>
    <t>0,618*0,2</t>
  </si>
  <si>
    <t>144</t>
  </si>
  <si>
    <t>632450124R</t>
  </si>
  <si>
    <t>Vyrovnávací betonový práh z prostého betonu tl. 100 mm</t>
  </si>
  <si>
    <t>1647082918</t>
  </si>
  <si>
    <t>(8,18+0,308+9,62+4,474*2+3,055+1,955+3,58+2,703+4,474+2,7+4,474+2,321+1,7+2,321+5,57*5+2,5+2,6+5,45+1,455*3+12,1+1,455*7+1,693)*0,2</t>
  </si>
  <si>
    <t>1.etapa</t>
  </si>
  <si>
    <t xml:space="preserve">-(2,321*2+1,693+2,956+1,79+1,455+5,57)*0,2   </t>
  </si>
  <si>
    <t>(8,18+0,308+3,579+2,25+3,27+2,155*2+3,58+2,7+2,7+4,445+1,7+2,321*2+5,57*3+2,5+2,6+5,45+1,455*3+12,1+1,455*7+1,693)*0,2</t>
  </si>
  <si>
    <t>(4,475+14,878)*0,2</t>
  </si>
  <si>
    <t>(24,42+4,47*2+5,57)*0,2</t>
  </si>
  <si>
    <t>145</t>
  </si>
  <si>
    <t>632451234R</t>
  </si>
  <si>
    <t>Potěr cementový samonivelační litý tř. CT-C25-F5, tl. přes 45 do 50 mm</t>
  </si>
  <si>
    <t>1777634416</t>
  </si>
  <si>
    <t>146</t>
  </si>
  <si>
    <t>632451292R</t>
  </si>
  <si>
    <t>Potěr cementový samonivelační litý Příplatek k cenám za každých dalších i započatých 5 mm tloušťky přes 50 mm tř. CT-C25-F5</t>
  </si>
  <si>
    <t>393276641</t>
  </si>
  <si>
    <t>Skladba_F01a*1</t>
  </si>
  <si>
    <t>Skladba_F01b*2</t>
  </si>
  <si>
    <t>Skladba_F02a*2</t>
  </si>
  <si>
    <t>Skladba_F02c*3</t>
  </si>
  <si>
    <t>Skladba_F04d*1</t>
  </si>
  <si>
    <t>Skladba_F04e*1</t>
  </si>
  <si>
    <t>147</t>
  </si>
  <si>
    <t>632451648R</t>
  </si>
  <si>
    <t xml:space="preserve">Cementová stěrka pro vyrovnání stupňů a mezipodesty tl. 50 mm </t>
  </si>
  <si>
    <t>1362618449</t>
  </si>
  <si>
    <t>22*1,27*0,3+2,642*1,169</t>
  </si>
  <si>
    <t>22*1,27*0,3+2,687*1,219</t>
  </si>
  <si>
    <t>148</t>
  </si>
  <si>
    <t>632451293R</t>
  </si>
  <si>
    <t xml:space="preserve">Cementová stěrka pro vyrovnání stupňů a mezipodesty. Příplatek k cenám za každých dalších i započatých 5 mm tloušťky přes 50 mm </t>
  </si>
  <si>
    <t>956313521</t>
  </si>
  <si>
    <t>(11*1,27*0,3+2,642*1,169)*6</t>
  </si>
  <si>
    <t>(22*1,27*0,3+2,687*1,219)*6</t>
  </si>
  <si>
    <t>149</t>
  </si>
  <si>
    <t>632481213</t>
  </si>
  <si>
    <t>Separační vrstva k oddělení podlahových vrstev z polyetylénové fólie</t>
  </si>
  <si>
    <t>-574129481</t>
  </si>
  <si>
    <t>https://podminky.urs.cz/item/CS_URS_2024_02/632481213</t>
  </si>
  <si>
    <t>150</t>
  </si>
  <si>
    <t>634112128</t>
  </si>
  <si>
    <t>Obvodová dilatace mezi stěnou a mazaninou nebo potěrem podlahovým páskem z pěnového PE s fólií tl. do 10 mm, výšky 150 mm</t>
  </si>
  <si>
    <t>646000787</t>
  </si>
  <si>
    <t>https://podminky.urs.cz/item/CS_URS_2024_02/634112128</t>
  </si>
  <si>
    <t>340,94+387,465+384,708+549,008</t>
  </si>
  <si>
    <t>151</t>
  </si>
  <si>
    <t>635211121</t>
  </si>
  <si>
    <t>Násyp lehký pod podlahy s udusáním a urovnáním povrchu z keramzitu</t>
  </si>
  <si>
    <t>-1950806236</t>
  </si>
  <si>
    <t>https://podminky.urs.cz/item/CS_URS_2024_02/635211121</t>
  </si>
  <si>
    <t>Skladba_F02c*0,01</t>
  </si>
  <si>
    <t>Skladba_F04cs*0,025</t>
  </si>
  <si>
    <t>Skladba_F04d*0,01</t>
  </si>
  <si>
    <t>Skladba_F04ds*0,01</t>
  </si>
  <si>
    <t>Skladba_F04e*0,025</t>
  </si>
  <si>
    <t>Skladba_F04es*0,015</t>
  </si>
  <si>
    <t>152</t>
  </si>
  <si>
    <t>636311133</t>
  </si>
  <si>
    <t>Kladení dlažby z betonových dlaždic na sucho na terče z umělé hmoty o rozměru dlažby 60x60 cm, o výšce terče přes 70 do 100 mm</t>
  </si>
  <si>
    <t>-389576771</t>
  </si>
  <si>
    <t>https://podminky.urs.cz/item/CS_URS_2024_02/636311133</t>
  </si>
  <si>
    <t>D.1.1.B.13 Půdorys 2.NP</t>
  </si>
  <si>
    <t>"terasa na krčku objektu A" 33,71</t>
  </si>
  <si>
    <t>153</t>
  </si>
  <si>
    <t>59246004R</t>
  </si>
  <si>
    <t>dlažba plošná terasová betonová 600x600mm tl 20mm, barva cementová - světle šedá</t>
  </si>
  <si>
    <t>-1375231793</t>
  </si>
  <si>
    <t>33,71*1,05 'Přepočtené koeficientem množství</t>
  </si>
  <si>
    <t>Ostatní konstrukce a práce, bourání</t>
  </si>
  <si>
    <t>154</t>
  </si>
  <si>
    <t>916331112</t>
  </si>
  <si>
    <t>Osazení zahradního obrubníku betonového s ložem tl. od 50 do 100 mm z betonu prostého tř. C 12/15 s boční opěrou z betonu prostého tř. C 12/15</t>
  </si>
  <si>
    <t>928097266</t>
  </si>
  <si>
    <t>https://podminky.urs.cz/item/CS_URS_2024_02/916331112</t>
  </si>
  <si>
    <t>15,195+3,5+35+42+41,5</t>
  </si>
  <si>
    <t>155</t>
  </si>
  <si>
    <t>59217001</t>
  </si>
  <si>
    <t>obrubník zahradní betonový 1000x50x250mm</t>
  </si>
  <si>
    <t>1267700650</t>
  </si>
  <si>
    <t>137,195*1,1 'Přepočtené koeficientem množství</t>
  </si>
  <si>
    <t>156</t>
  </si>
  <si>
    <t>919732211</t>
  </si>
  <si>
    <t>Styčná pracovní spára při napojení nového živičného povrchu na stávající se zalitím za tepla modifikovanou asfaltovou hmotou s posypem vápenným hydrátem šířky do 15 mm, hloubky do 25 mm včetně prořezání spáry</t>
  </si>
  <si>
    <t>1751354506</t>
  </si>
  <si>
    <t>https://podminky.urs.cz/item/CS_URS_2024_02/919732211</t>
  </si>
  <si>
    <t>18,45+2,3</t>
  </si>
  <si>
    <t>157</t>
  </si>
  <si>
    <t>919735112</t>
  </si>
  <si>
    <t>Řezání stávajícího živičného krytu nebo podkladu hloubky přes 50 do 100 mm</t>
  </si>
  <si>
    <t>505091807</t>
  </si>
  <si>
    <t>https://podminky.urs.cz/item/CS_URS_2024_02/919735112</t>
  </si>
  <si>
    <t>158</t>
  </si>
  <si>
    <t>941111122</t>
  </si>
  <si>
    <t>Lešení řadové trubkové lehké pracovní s podlahami s provozním zatížením tř. 3 do 200 kg/m2 šířky tř. W09 od 0,9 do 1,2 m, výšky výšky přes 10 do 25 m montáž</t>
  </si>
  <si>
    <t>-749909988</t>
  </si>
  <si>
    <t>https://podminky.urs.cz/item/CS_URS_2024_02/941111122</t>
  </si>
  <si>
    <t>17,5*12+24,5*14+22*10,5</t>
  </si>
  <si>
    <t>159</t>
  </si>
  <si>
    <t>941111222</t>
  </si>
  <si>
    <t>Lešení řadové trubkové lehké pracovní s podlahami s provozním zatížením tř. 3 do 200 kg/m2 šířky tř. W09 od 0,9 do 1,2 m, výšky výšky přes 10 do 25 m příplatek k ceně za každý den použití</t>
  </si>
  <si>
    <t>-1735347489</t>
  </si>
  <si>
    <t>https://podminky.urs.cz/item/CS_URS_2024_02/941111222</t>
  </si>
  <si>
    <t>leseni*180</t>
  </si>
  <si>
    <t>160</t>
  </si>
  <si>
    <t>941111822</t>
  </si>
  <si>
    <t>Lešení řadové trubkové lehké pracovní s podlahami s provozním zatížením tř. 3 do 200 kg/m2 šířky tř. W09 od 0,9 do 1,2 m, výšky výšky přes 10 do 25 m demontáž</t>
  </si>
  <si>
    <t>1164009688</t>
  </si>
  <si>
    <t>https://podminky.urs.cz/item/CS_URS_2024_02/941111822</t>
  </si>
  <si>
    <t>161</t>
  </si>
  <si>
    <t>944511111</t>
  </si>
  <si>
    <t>Síť ochranná zavěšená na konstrukci lešení z textilie z umělých vláken montáž</t>
  </si>
  <si>
    <t>20230065</t>
  </si>
  <si>
    <t>https://podminky.urs.cz/item/CS_URS_2024_02/944511111</t>
  </si>
  <si>
    <t>162</t>
  </si>
  <si>
    <t>944511211</t>
  </si>
  <si>
    <t>Síť ochranná zavěšená na konstrukci lešení z textilie z umělých vláken příplatek k ceně za každý den použití</t>
  </si>
  <si>
    <t>-1841409632</t>
  </si>
  <si>
    <t>https://podminky.urs.cz/item/CS_URS_2024_02/944511211</t>
  </si>
  <si>
    <t>163</t>
  </si>
  <si>
    <t>944511811</t>
  </si>
  <si>
    <t>Síť ochranná zavěšená na konstrukci lešení z textilie z umělých vláken demontáž</t>
  </si>
  <si>
    <t>-1562762958</t>
  </si>
  <si>
    <t>https://podminky.urs.cz/item/CS_URS_2024_02/944511811</t>
  </si>
  <si>
    <t>164</t>
  </si>
  <si>
    <t>944711114</t>
  </si>
  <si>
    <t>Stříška záchytná zřizovaná současně s lehkým nebo těžkým lešením šířky přes 2,5 m montáž</t>
  </si>
  <si>
    <t>1545317607</t>
  </si>
  <si>
    <t>https://podminky.urs.cz/item/CS_URS_2024_02/944711114</t>
  </si>
  <si>
    <t>165</t>
  </si>
  <si>
    <t>944711214</t>
  </si>
  <si>
    <t>Stříška záchytná zřizovaná současně s lehkým nebo těžkým lešením šířky přes 2,5 m příplatek k ceně za každý den použití</t>
  </si>
  <si>
    <t>1070409509</t>
  </si>
  <si>
    <t>https://podminky.urs.cz/item/CS_URS_2024_02/944711214</t>
  </si>
  <si>
    <t>10*180 'Přepočtené koeficientem množství</t>
  </si>
  <si>
    <t>166</t>
  </si>
  <si>
    <t>944711814</t>
  </si>
  <si>
    <t>Stříška záchytná zřizovaná současně s lehkým nebo těžkým lešením šířky přes 2,5 m demontáž</t>
  </si>
  <si>
    <t>1943421159</t>
  </si>
  <si>
    <t>https://podminky.urs.cz/item/CS_URS_2024_02/944711814</t>
  </si>
  <si>
    <t>167</t>
  </si>
  <si>
    <t>949101111</t>
  </si>
  <si>
    <t>Lešení pomocné pracovní pro objekty pozemních staveb pro zatížení do 150 kg/m2, o výšce lešeňové podlahy do 1,9 m</t>
  </si>
  <si>
    <t>759893828</t>
  </si>
  <si>
    <t>https://podminky.urs.cz/item/CS_URS_2024_02/949101111</t>
  </si>
  <si>
    <t>296,78</t>
  </si>
  <si>
    <t>330,58</t>
  </si>
  <si>
    <t>329,96</t>
  </si>
  <si>
    <t>536,12</t>
  </si>
  <si>
    <t>168</t>
  </si>
  <si>
    <t>952901111</t>
  </si>
  <si>
    <t>Vyčištění budov nebo objektů před předáním do užívání budov bytové nebo občanské výstavby, světlé výšky podlaží do 4 m</t>
  </si>
  <si>
    <t>852433930</t>
  </si>
  <si>
    <t>https://podminky.urs.cz/item/CS_URS_2024_02/952901111</t>
  </si>
  <si>
    <t>169</t>
  </si>
  <si>
    <t>953333329R</t>
  </si>
  <si>
    <t>Kompletní dodávka a montáž - rohová objektová dilatační lišta PVC, š. 70 mm</t>
  </si>
  <si>
    <t>-906755786</t>
  </si>
  <si>
    <t>D.1.1.C.3.8 Seznam ostatních výrobků</t>
  </si>
  <si>
    <t>OS 12</t>
  </si>
  <si>
    <t>D.1.1.B.14- Půdorys 3.NP - nový stav</t>
  </si>
  <si>
    <t>"OS12" 31,9</t>
  </si>
  <si>
    <t>170</t>
  </si>
  <si>
    <t>953333340R</t>
  </si>
  <si>
    <t>Kompletní dodávka a montáž - objektová dilatační lišta PVC, š. 70 mm</t>
  </si>
  <si>
    <t>-1727193498</t>
  </si>
  <si>
    <t>OS 11</t>
  </si>
  <si>
    <t>"OS11" 2,8</t>
  </si>
  <si>
    <t>171</t>
  </si>
  <si>
    <t>953333341R</t>
  </si>
  <si>
    <t>Kompletní dodávka a montáž - podlahová dilatační lišta k přemostění dilatačních spar, AL/PVC, výška 45 mmm, šířka 65 mmm</t>
  </si>
  <si>
    <t>2027099399</t>
  </si>
  <si>
    <t>OS 13</t>
  </si>
  <si>
    <t>"OS13" 9,1</t>
  </si>
  <si>
    <t>172</t>
  </si>
  <si>
    <t>953941211</t>
  </si>
  <si>
    <t>Osazování drobných kovových předmětů se zalitím maltou cementovou, do vysekaných kapes nebo připravených otvorů konzol nebo kotev, např. pro schodišťová madla do zdí, radiátorové konzoly apod.</t>
  </si>
  <si>
    <t>-1216791315</t>
  </si>
  <si>
    <t>https://podminky.urs.cz/item/CS_URS_2024_02/953941211</t>
  </si>
  <si>
    <t>D.1.1.C.3.7 Seznam truhlářských výrobků</t>
  </si>
  <si>
    <t>"T01" 12+12+12</t>
  </si>
  <si>
    <t>"T02" 49+47+47+55</t>
  </si>
  <si>
    <t>"Z16" 3*4</t>
  </si>
  <si>
    <t>173</t>
  </si>
  <si>
    <t>54889030R</t>
  </si>
  <si>
    <t>kotvení vodícícho madla na zeď, barva antracit RAL 7016</t>
  </si>
  <si>
    <t>-1372890938</t>
  </si>
  <si>
    <t>174</t>
  </si>
  <si>
    <t>953943211</t>
  </si>
  <si>
    <t>Osazování drobných kovových předmětů kotvených do stěny hasicího přístroje</t>
  </si>
  <si>
    <t>-4938310</t>
  </si>
  <si>
    <t>https://podminky.urs.cz/item/CS_URS_2024_02/953943211</t>
  </si>
  <si>
    <t>"OS33" 14</t>
  </si>
  <si>
    <t>"OS34" 8</t>
  </si>
  <si>
    <t>"OS35" 2</t>
  </si>
  <si>
    <t>"OS36" 1</t>
  </si>
  <si>
    <t>175</t>
  </si>
  <si>
    <t>44932114R</t>
  </si>
  <si>
    <t>přístroj hasicí ruční práškový 34A 183B 6kg včetně revize</t>
  </si>
  <si>
    <t>-1439055130</t>
  </si>
  <si>
    <t>176</t>
  </si>
  <si>
    <t>44932115R</t>
  </si>
  <si>
    <t>přístroj hasicí ruční práškový 43A 233B 6kg včetně revize</t>
  </si>
  <si>
    <t>1077580723</t>
  </si>
  <si>
    <t>"OS35"2</t>
  </si>
  <si>
    <t>177</t>
  </si>
  <si>
    <t>44932116R</t>
  </si>
  <si>
    <t>přístroj hasicí ruční práškový 21A 113B 6kg včetně revize</t>
  </si>
  <si>
    <t>-548852863</t>
  </si>
  <si>
    <t>178</t>
  </si>
  <si>
    <t>44932117R</t>
  </si>
  <si>
    <t>přístroj hasicí ruční TYP 255b-CO2 včetně revize</t>
  </si>
  <si>
    <t>-1103870885</t>
  </si>
  <si>
    <t>179</t>
  </si>
  <si>
    <t>953943219R</t>
  </si>
  <si>
    <t>Kompletní dodávka a montáž informačního systému, požární tabulky</t>
  </si>
  <si>
    <t>1543506280</t>
  </si>
  <si>
    <t xml:space="preserve">PBŘ </t>
  </si>
  <si>
    <t>180</t>
  </si>
  <si>
    <t>962031132</t>
  </si>
  <si>
    <t>Bourání příček nebo přizdívek z cihel pálených plných nebo dutých, tl. do 100 mm</t>
  </si>
  <si>
    <t>-289063500</t>
  </si>
  <si>
    <t>https://podminky.urs.cz/item/CS_URS_2024_02/962031132</t>
  </si>
  <si>
    <t>(2,005+2,611+1,48+1,795+1,28*2+0,88+3,5*2+1,61*2+3,5+2,601+3,15+0,6*5+1,83+1,25+2,11+0,6+1,49+1,49+0,6+0,7+1,13+0,98+2,05+1,45+0,77)*3,18</t>
  </si>
  <si>
    <t>-(1,1*1,97+1,1*1,97+0,6*1,97+0,6*1,97+0,6*1,97+0,6*1,97+0,6*1,97+0,9*1,97+0,6*1,97+1,4*1,97+0,6*1,97)</t>
  </si>
  <si>
    <t>-39,578</t>
  </si>
  <si>
    <t>(2,051+0,92+1,63+1,28*2+3,58+4,32+3,58+3,58+4,32+1,39+2,6+1,54+4,32+0,98+1,48*2+1+1,48*2+1+1,48*2+1+1,48*2+1)*3,17</t>
  </si>
  <si>
    <t>-(1,1*1,97+0,6*1,97+0,6*1,97+0,6*1,97+0,8*1,97+1,1*1,97+0,6*1,97+0,6*1,97*2+0,6*1,97*2+0,6*1,97*2+0,6*1,97*2)</t>
  </si>
  <si>
    <t>-25,618</t>
  </si>
  <si>
    <t>181</t>
  </si>
  <si>
    <t>962031133</t>
  </si>
  <si>
    <t>Bourání příček nebo přizdívek z cihel pálených plných nebo dutých, tl. přes 100 do 150 mm</t>
  </si>
  <si>
    <t>-1350169516</t>
  </si>
  <si>
    <t>https://podminky.urs.cz/item/CS_URS_2024_02/962031133</t>
  </si>
  <si>
    <t>(3,53+0,86+2,3+0,78+0,99+3,209+10,91+1,48+5,978+0,859+3,55)*3,18</t>
  </si>
  <si>
    <t>-(0,9*1,97+1,1*1,97+0,9*1,97*2+0,9*1,97*2+1,25*1,97)</t>
  </si>
  <si>
    <t>-22,209</t>
  </si>
  <si>
    <t>(0,795+3,58+4,32+0,81+2,199+0,5+4,309+0,5+3,073+0,5+4,205+0,5+2,97+0,5+4,27+0,5+2,93+0,5+4,245+0,98*3+5,57*7)*3,17</t>
  </si>
  <si>
    <t>-(0,6*1,97+1,1*1,97*8)</t>
  </si>
  <si>
    <t>-56,51</t>
  </si>
  <si>
    <t>182</t>
  </si>
  <si>
    <t>962032181</t>
  </si>
  <si>
    <t>Bourání zdiva nadzákladového z tvárnic nebo bloků pórobetonových na tenkovrstvou maltu, objemu do 1 m3</t>
  </si>
  <si>
    <t>-899841766</t>
  </si>
  <si>
    <t>https://podminky.urs.cz/item/CS_URS_2024_02/962032181</t>
  </si>
  <si>
    <t>"§20"23*0,6*0,175</t>
  </si>
  <si>
    <t>"§19"2,6*1,2*0,175</t>
  </si>
  <si>
    <t>183</t>
  </si>
  <si>
    <t>962032241</t>
  </si>
  <si>
    <t>Bourání zdiva nadzákladového z cihel pálených plných nebo lícových nebo vápenopískových, na maltu cementovou, objemu přes 1 m3</t>
  </si>
  <si>
    <t>-457928468</t>
  </si>
  <si>
    <t>https://podminky.urs.cz/item/CS_URS_2024_02/962032241</t>
  </si>
  <si>
    <t>(2,561*0,18+0,27*0,2+2,68*0,2+0,78*0,3+0,27*0,33+0,65*0,18+1,809*0,18+2,01*0,18+1,7*0,33+0,3*0,121+5,52*0,2+1,366*0,37+2,02*0,18)*3,18</t>
  </si>
  <si>
    <t>-(0,8*1,97*0,18+0,6*1,97*0,2)</t>
  </si>
  <si>
    <t xml:space="preserve">-(1,7*0,23+1,63*0,18+5,52*0,2)*3,18   </t>
  </si>
  <si>
    <t>(4,5*0,2+2,42*0,18+0,93*0,18+0,46*0,18+0,165*0,27+2,73*0,2+0,78*0,3+0,27*0,33+3,26*0,18+3,14*0,18+3,2*0,18+0,35*0,408+3,18*0,18+4,32*0,25)*3,17</t>
  </si>
  <si>
    <t>(0,31*0,35+3,2*0,18+4,16*0,18+0,23*0,31+0,67*0,758+3,86*0,45+3,2*0,45+0,56*0,36)*3,17</t>
  </si>
  <si>
    <t>-(0,9*1,97*0,18+0,6*1,97*0,2+0,6*1,97*0,18+0,89*1,97*0,18+1,1*1,97*0,18*2+0,9*1,97+1,3*1,97*0,18+0,9*1,97*0,18+1,25*1,97*0,18+1,1*1,97*0,45*2)</t>
  </si>
  <si>
    <t>-(0,31*0,41+3,09*0,18+0,78*0,67+3,22*0,45+3,89*0,45+6,88*0,45+1,7*0,45)*3,17</t>
  </si>
  <si>
    <t>-(-(0,9*1,97*0,18+1,1*1,97*2*0,45))</t>
  </si>
  <si>
    <t>35*1,703*2*0,45</t>
  </si>
  <si>
    <t>58,55*2*0,45</t>
  </si>
  <si>
    <t>-(1,2*1,6*0,45*3+0,85*2,115*0,45+1,27*2,115*0,45)</t>
  </si>
  <si>
    <t>184</t>
  </si>
  <si>
    <t>962052211</t>
  </si>
  <si>
    <t>Bourání zdiva železobetonového nadzákladového, objemu přes 1 m3</t>
  </si>
  <si>
    <t>-331081287</t>
  </si>
  <si>
    <t>https://podminky.urs.cz/item/CS_URS_2024_02/962052211</t>
  </si>
  <si>
    <t>obvodový sokl bazénu</t>
  </si>
  <si>
    <t>10,7*0,215</t>
  </si>
  <si>
    <t>185</t>
  </si>
  <si>
    <t>962081141</t>
  </si>
  <si>
    <t>Bourání příček nebo přizdívek ze skleněných tvárnic, tl. přes 100 do 150 mm</t>
  </si>
  <si>
    <t>-127074025</t>
  </si>
  <si>
    <t>https://podminky.urs.cz/item/CS_URS_2024_02/962081141</t>
  </si>
  <si>
    <t>D.1.1.1.10 SZ a JV pohled - stáv. stav + bourací práce</t>
  </si>
  <si>
    <t>"§03" 1,7*1+1,7*1,6</t>
  </si>
  <si>
    <t>186</t>
  </si>
  <si>
    <t>963051113</t>
  </si>
  <si>
    <t>Bourání železobetonových stropů deskových, tl. přes 80 mm</t>
  </si>
  <si>
    <t>-1498311175</t>
  </si>
  <si>
    <t>https://podminky.urs.cz/item/CS_URS_2024_02/963051113</t>
  </si>
  <si>
    <t>balkon</t>
  </si>
  <si>
    <t>((1,014*2,397)+(1,011*3,78))*0,2</t>
  </si>
  <si>
    <t>D.1.1.1.6 Půdorys střechy - stáv. stav + bourací práce</t>
  </si>
  <si>
    <t>D.1.1.1.7 Řez B1 - stáv. stav + bourací práce</t>
  </si>
  <si>
    <t>3*3,4*0,2</t>
  </si>
  <si>
    <t>187</t>
  </si>
  <si>
    <t>965042141</t>
  </si>
  <si>
    <t>Bourání mazanin betonových nebo z litého asfaltu tl. do 100 mm, plochy přes 4 m2</t>
  </si>
  <si>
    <t>1525978448</t>
  </si>
  <si>
    <t>https://podminky.urs.cz/item/CS_URS_2024_02/965042141</t>
  </si>
  <si>
    <t>364,78*0,065</t>
  </si>
  <si>
    <t>tl. 70 mm</t>
  </si>
  <si>
    <t>(34,8+19,05+19,55+19,38+19,21)*0,07</t>
  </si>
  <si>
    <t>188</t>
  </si>
  <si>
    <t>965042241</t>
  </si>
  <si>
    <t>Bourání mazanin betonových nebo z litého asfaltu tl. přes 100 mm, plochy přes 4 m2</t>
  </si>
  <si>
    <t>-1770298253</t>
  </si>
  <si>
    <t>https://podminky.urs.cz/item/CS_URS_2024_02/965042241</t>
  </si>
  <si>
    <t>D.1.1.1.2 Půdorys 1.NP - stáv. stav + bourací práce</t>
  </si>
  <si>
    <t>tl.140 mm</t>
  </si>
  <si>
    <t>4,91*0,14</t>
  </si>
  <si>
    <t>tl.170 mm</t>
  </si>
  <si>
    <t>(328,05-111,99-4,91)*0,17</t>
  </si>
  <si>
    <t>D.1.1.1.3 Půdorys 2.NP - stáv. stav + bourací práce</t>
  </si>
  <si>
    <t>tl. 145 mm</t>
  </si>
  <si>
    <t>5,06*0,145</t>
  </si>
  <si>
    <t>tl. 170 mm</t>
  </si>
  <si>
    <t>(328,05-111,99-5,06)*0,17</t>
  </si>
  <si>
    <t>D.1.1.1.4 Půdorys 3.NP - stáv. stav + bourací práce</t>
  </si>
  <si>
    <t>419,12*0,15</t>
  </si>
  <si>
    <t>189</t>
  </si>
  <si>
    <t>965049111</t>
  </si>
  <si>
    <t>Bourání mazanin Příplatek k cenám za bourání mazanin betonových se svařovanou sítí, tl. do 100 mm</t>
  </si>
  <si>
    <t>-116535152</t>
  </si>
  <si>
    <t>https://podminky.urs.cz/item/CS_URS_2024_02/965049111</t>
  </si>
  <si>
    <t>190</t>
  </si>
  <si>
    <t>965049112</t>
  </si>
  <si>
    <t>Bourání mazanin Příplatek k cenám za bourání mazanin betonových se svařovanou sítí, tl. přes 100 mm</t>
  </si>
  <si>
    <t>623608407</t>
  </si>
  <si>
    <t>https://podminky.urs.cz/item/CS_URS_2024_02/965049112</t>
  </si>
  <si>
    <t>191</t>
  </si>
  <si>
    <t>965081213</t>
  </si>
  <si>
    <t>Bourání podlah z dlaždic bez podkladního lože nebo mazaniny, s jakoukoliv výplní spár keramických nebo xylolitových tl. do 10 mm, plochy přes 1 m2</t>
  </si>
  <si>
    <t>1302643489</t>
  </si>
  <si>
    <t>https://podminky.urs.cz/item/CS_URS_2024_02/965081213</t>
  </si>
  <si>
    <t>364,78</t>
  </si>
  <si>
    <t>328,05</t>
  </si>
  <si>
    <t>419,12</t>
  </si>
  <si>
    <t>mezipodesty</t>
  </si>
  <si>
    <t>2,9*1,22*3</t>
  </si>
  <si>
    <t>192</t>
  </si>
  <si>
    <t>966080103</t>
  </si>
  <si>
    <t>Bourání kontaktního zateplení včetně povrchové úpravy omítkou nebo nátěrem z polystyrénových desek, tloušťky přes 60 do 120 mm</t>
  </si>
  <si>
    <t>2081348948</t>
  </si>
  <si>
    <t>https://podminky.urs.cz/item/CS_URS_2024_02/966080103</t>
  </si>
  <si>
    <t>"§21"60</t>
  </si>
  <si>
    <t>193</t>
  </si>
  <si>
    <t>967031742</t>
  </si>
  <si>
    <t>Přisekání (špicování) plošné nebo rovných ostění zdiva z cihel pálených plošné, na maltu vápennou nebo vápenocementovou, tl. na maltu cementovou, tl. do 100 mm</t>
  </si>
  <si>
    <t>-280757358</t>
  </si>
  <si>
    <t>https://podminky.urs.cz/item/CS_URS_2024_02/967031742</t>
  </si>
  <si>
    <t>"§01" 0,3*2,25*2</t>
  </si>
  <si>
    <t>D.1.1.B.4 Půdorys 3.NP - stáv. stav + bourací práce</t>
  </si>
  <si>
    <t>194</t>
  </si>
  <si>
    <t>968072455</t>
  </si>
  <si>
    <t>Vybourání kovových rámů oken s křídly, dveřních zárubní, vrat, stěn, ostění nebo obkladů dveřních zárubní, plochy do 2 m2</t>
  </si>
  <si>
    <t>-783908058</t>
  </si>
  <si>
    <t>https://podminky.urs.cz/item/CS_URS_2024_02/968072455</t>
  </si>
  <si>
    <t>0,6*1,97*7</t>
  </si>
  <si>
    <t>0,8*1,97*4</t>
  </si>
  <si>
    <t>0,9*1,97*6</t>
  </si>
  <si>
    <t>0,6*1,97*14</t>
  </si>
  <si>
    <t>0,8*1,97*1</t>
  </si>
  <si>
    <t>0,9*1,97*3</t>
  </si>
  <si>
    <t>0,6*1,97*13</t>
  </si>
  <si>
    <t>0,8*1,97*2</t>
  </si>
  <si>
    <t>0,7*1,97*5</t>
  </si>
  <si>
    <t>0,8*1,97*6</t>
  </si>
  <si>
    <t>0,9*1,97*8</t>
  </si>
  <si>
    <t>195</t>
  </si>
  <si>
    <t>968072456</t>
  </si>
  <si>
    <t>Vybourání kovových rámů oken s křídly, dveřních zárubní, vrat, stěn, ostění nebo obkladů dveřních zárubní, plochy přes 2 m2</t>
  </si>
  <si>
    <t>1710256017</t>
  </si>
  <si>
    <t>https://podminky.urs.cz/item/CS_URS_2024_02/968072456</t>
  </si>
  <si>
    <t>1,25*1,97*2</t>
  </si>
  <si>
    <t>1,8*2,5</t>
  </si>
  <si>
    <t>1,1*1,97*10</t>
  </si>
  <si>
    <t>1,25*1,97</t>
  </si>
  <si>
    <t>1,3*1,97</t>
  </si>
  <si>
    <t>1,1*1,97*17</t>
  </si>
  <si>
    <t>1,1*1,97*9</t>
  </si>
  <si>
    <t>196</t>
  </si>
  <si>
    <t>968082015</t>
  </si>
  <si>
    <t>Vybourání plastových rámů oken s křídly, dveřních zárubní, vrat rámu oken s křídly, plochy do 1 m2</t>
  </si>
  <si>
    <t>906579424</t>
  </si>
  <si>
    <t>https://podminky.urs.cz/item/CS_URS_2024_02/968082015</t>
  </si>
  <si>
    <t>0,85*0,6*7</t>
  </si>
  <si>
    <t>1,2*0,58*4</t>
  </si>
  <si>
    <t>0,9*0,55*4</t>
  </si>
  <si>
    <t>197</t>
  </si>
  <si>
    <t>968082016</t>
  </si>
  <si>
    <t>Vybourání plastových rámů oken s křídly, dveřních zárubní, vrat rámu oken s křídly, plochy přes 1 do 2 m2</t>
  </si>
  <si>
    <t>1138652034</t>
  </si>
  <si>
    <t>https://podminky.urs.cz/item/CS_URS_2024_02/968082016</t>
  </si>
  <si>
    <t>1,2*1,6*3</t>
  </si>
  <si>
    <t>0,85*2,115</t>
  </si>
  <si>
    <t>1,27*2,115</t>
  </si>
  <si>
    <t>198</t>
  </si>
  <si>
    <t>968082017</t>
  </si>
  <si>
    <t>Vybourání plastových rámů oken s křídly, dveřních zárubní, vrat rámu oken s křídly, plochy přes 2 do 4 m2</t>
  </si>
  <si>
    <t>425665853</t>
  </si>
  <si>
    <t>https://podminky.urs.cz/item/CS_URS_2024_02/968082017</t>
  </si>
  <si>
    <t>1,2*1,8*(14+10)</t>
  </si>
  <si>
    <t>1,85*2,365+1,27*2+1*2,2+1,2*2,36+1,47*1,97+1,7*1+1,3*2,7</t>
  </si>
  <si>
    <t>1,2*1,8*(14+11)</t>
  </si>
  <si>
    <t>1,85*2,365+1,27*2+1*2,365*2+1,7*1,6</t>
  </si>
  <si>
    <t>199</t>
  </si>
  <si>
    <t>968082022</t>
  </si>
  <si>
    <t>Vybourání plastových rámů oken s křídly, dveřních zárubní, vrat dveřních zárubní, plochy přes 2 do 4 m2</t>
  </si>
  <si>
    <t>492623395</t>
  </si>
  <si>
    <t>https://podminky.urs.cz/item/CS_URS_2024_02/968082022</t>
  </si>
  <si>
    <t>1,27*2+1*2,2+1,2*2,36+1,47*1,97+1,2*1,97</t>
  </si>
  <si>
    <t>1,27*2+1*2,365*2+1,2*2,36</t>
  </si>
  <si>
    <t>200</t>
  </si>
  <si>
    <t>971035641</t>
  </si>
  <si>
    <t>Vybourání otvorů ve zdivu základovém nebo nadzákladovém z cihel, tvárnic, příčkovek z cihel pálených na maltu cementovou plochy do 4 m2, tl. do 300 mm</t>
  </si>
  <si>
    <t>-1719837476</t>
  </si>
  <si>
    <t>https://podminky.urs.cz/item/CS_URS_2024_02/971035641</t>
  </si>
  <si>
    <t>0,87*2,02*0,15</t>
  </si>
  <si>
    <t>(0,79*2,015+0,9*2,015)*0,2</t>
  </si>
  <si>
    <t>201</t>
  </si>
  <si>
    <t>971035661</t>
  </si>
  <si>
    <t>Vybourání otvorů ve zdivu základovém nebo nadzákladovém z cihel, tvárnic, příčkovek z cihel pálených na maltu cementovou plochy do 4 m2, tl. do 600 mm</t>
  </si>
  <si>
    <t>1706818690</t>
  </si>
  <si>
    <t>https://podminky.urs.cz/item/CS_URS_2024_02/971035661</t>
  </si>
  <si>
    <t>D.1.1.1.1 Půdorys 1.PP - stáv. stav + bourací práce</t>
  </si>
  <si>
    <t>§04, §05</t>
  </si>
  <si>
    <t>(1,1*2,02+1,8*1,97+1,4*2,02+1,7*2,02)*0,45</t>
  </si>
  <si>
    <t>(0,85*1,955*2+1,2*0,72)*0,45</t>
  </si>
  <si>
    <t>(1,75*2,35-1,47*1,97)*0,45</t>
  </si>
  <si>
    <t>(2,2*2,615-1,2*1,8)*0,45*2</t>
  </si>
  <si>
    <t>1,7*2,6*0,45</t>
  </si>
  <si>
    <t>1,435*2,277*0,45</t>
  </si>
  <si>
    <t>6,285*3,17*0,45</t>
  </si>
  <si>
    <t>(1,5*2,6-1,2*1,8)*0,45</t>
  </si>
  <si>
    <t>(2*2,51-1,2*1,8)*0,45</t>
  </si>
  <si>
    <t>(2,5*2,51-1,2*1,8*2)*0,45</t>
  </si>
  <si>
    <t>(1,2*0,27*0,45)</t>
  </si>
  <si>
    <t>1*1,765*0,45</t>
  </si>
  <si>
    <t>(1,85*2,615-1,2*1,97)*0,45</t>
  </si>
  <si>
    <t>1,27*2,135*0,45*2</t>
  </si>
  <si>
    <t>0,3*2,615*0,45</t>
  </si>
  <si>
    <t>0,59*2,615*0,45</t>
  </si>
  <si>
    <t>0,65*2,615*0,45</t>
  </si>
  <si>
    <t>0,57*2,615*0,45</t>
  </si>
  <si>
    <t>0,6*2,615*0,45*2</t>
  </si>
  <si>
    <t>1,27*2,135*0,6*2</t>
  </si>
  <si>
    <t>202</t>
  </si>
  <si>
    <t>971042551</t>
  </si>
  <si>
    <t>Vybourání otvorů v betonových příčkách a zdech základových nebo nadzákladových plochy do 1 m2, tl. jakékoliv</t>
  </si>
  <si>
    <t>-659463972</t>
  </si>
  <si>
    <t>https://podminky.urs.cz/item/CS_URS_2024_02/971042551</t>
  </si>
  <si>
    <t>"§11" 0,85*1,025*0,45*2</t>
  </si>
  <si>
    <t>203</t>
  </si>
  <si>
    <t>973031151</t>
  </si>
  <si>
    <t>Vysekání výklenků nebo kapes ve zdivu z cihel na maltu vápennou nebo vápenocementovou výklenků, pohledové plochy přes 0,25 m2</t>
  </si>
  <si>
    <t>1345503670</t>
  </si>
  <si>
    <t>https://podminky.urs.cz/item/CS_URS_2024_02/973031151</t>
  </si>
  <si>
    <t>"nika" 0,71*0,41*0,1</t>
  </si>
  <si>
    <t>"nika" 1*0,75*0,15*2+1*2,1*0,125</t>
  </si>
  <si>
    <t>"nika" 1*2,1*0,125+1*0,75*0,125+1*0,75*0,125</t>
  </si>
  <si>
    <t>"nika" 1*2,1*0,125+1*0,75*0,125*2</t>
  </si>
  <si>
    <t>204</t>
  </si>
  <si>
    <t>974031164</t>
  </si>
  <si>
    <t>Vysekání rýh ve zdivu cihelném na maltu vápennou nebo vápenocementovou do hl. 150 mm a šířky do 150 mm</t>
  </si>
  <si>
    <t>146850500</t>
  </si>
  <si>
    <t>https://podminky.urs.cz/item/CS_URS_2024_02/974031164</t>
  </si>
  <si>
    <t>"§10" 3*3</t>
  </si>
  <si>
    <t>205</t>
  </si>
  <si>
    <t>974031666</t>
  </si>
  <si>
    <t>Vysekání rýh ve zdivu cihelném na maltu vápennou nebo vápenocementovou pro vtahování nosníků do zdí, před vybouráním otvoru do hl. 150 mm, při v. nosníku do 250 mm</t>
  </si>
  <si>
    <t>-459189747</t>
  </si>
  <si>
    <t>https://podminky.urs.cz/item/CS_URS_2024_02/974031666</t>
  </si>
  <si>
    <t>(2,25+1,25*3+2+1,5+2,25+1,75)*3</t>
  </si>
  <si>
    <t>D.1.2.04 Půdorys 1NP</t>
  </si>
  <si>
    <t>(1,25*2+1,5*3+3+2,5+1,75*2+2,25*2+2,75*2)*3</t>
  </si>
  <si>
    <t>D.1.2.06 Půdorys 2NP</t>
  </si>
  <si>
    <t>206</t>
  </si>
  <si>
    <t>977151119</t>
  </si>
  <si>
    <t>Jádrové vrty diamantovými korunkami do stavebních materiálů (železobetonu, betonu, cihel, obkladů, dlažeb, kamene) průměru přes 100 do 110 mm</t>
  </si>
  <si>
    <t>181137426</t>
  </si>
  <si>
    <t>https://podminky.urs.cz/item/CS_URS_2024_02/977151119</t>
  </si>
  <si>
    <t>0,32</t>
  </si>
  <si>
    <t>207</t>
  </si>
  <si>
    <t>977151123</t>
  </si>
  <si>
    <t>Jádrové vrty diamantovými korunkami do stavebních materiálů (železobetonu, betonu, cihel, obkladů, dlažeb, kamene) průměru přes 130 do 150 mm</t>
  </si>
  <si>
    <t>-418858366</t>
  </si>
  <si>
    <t>https://podminky.urs.cz/item/CS_URS_2024_02/977151123</t>
  </si>
  <si>
    <t>"prostup" 0,25*13</t>
  </si>
  <si>
    <t>208</t>
  </si>
  <si>
    <t>977151125</t>
  </si>
  <si>
    <t>Jádrové vrty diamantovými korunkami do stavebních materiálů (železobetonu, betonu, cihel, obkladů, dlažeb, kamene) průměru přes 180 do 200 mm</t>
  </si>
  <si>
    <t>1889648932</t>
  </si>
  <si>
    <t>https://podminky.urs.cz/item/CS_URS_2024_02/977151125</t>
  </si>
  <si>
    <t>"prostup" 0,25*1</t>
  </si>
  <si>
    <t>209</t>
  </si>
  <si>
    <t>977211113</t>
  </si>
  <si>
    <t>Řezání konstrukcí stěnovou pilou betonových nebo železobetonových průměru řezané výztuže do 16 mm hloubka řezu přes 350 do 420 mm</t>
  </si>
  <si>
    <t>980529814</t>
  </si>
  <si>
    <t>https://podminky.urs.cz/item/CS_URS_2024_02/977211113</t>
  </si>
  <si>
    <t>"§25" 4,6</t>
  </si>
  <si>
    <t>210</t>
  </si>
  <si>
    <t>978013191</t>
  </si>
  <si>
    <t>Otlučení vápenných nebo vápenocementových omítek vnitřních ploch stěn s vyškrabáním spar, s očištěním zdiva, v rozsahu přes 50 do 100 %</t>
  </si>
  <si>
    <t>444138342</t>
  </si>
  <si>
    <t>https://podminky.urs.cz/item/CS_URS_2024_02/978013191</t>
  </si>
  <si>
    <t xml:space="preserve">Součet </t>
  </si>
  <si>
    <t>211</t>
  </si>
  <si>
    <t>978059541</t>
  </si>
  <si>
    <t>Odsekání obkladů stěn včetně otlučení podkladní omítky až na zdivo z obkládaček vnitřních, z jakýchkoliv materiálů, plochy přes 1 m2</t>
  </si>
  <si>
    <t>109265103</t>
  </si>
  <si>
    <t>https://podminky.urs.cz/item/CS_URS_2024_02/978059541</t>
  </si>
  <si>
    <t>17,8+17,4+7,6+8,8+12,1+19,6+19,6+14,6+19,7+12,1+7,8</t>
  </si>
  <si>
    <t>212</t>
  </si>
  <si>
    <t>978059641</t>
  </si>
  <si>
    <t>Odsekání obkladů stěn včetně otlučení podkladní omítky až na zdivo z obkládaček vnějších, z jakýchkoliv materiálů, plochy přes 1 m2</t>
  </si>
  <si>
    <t>333863750</t>
  </si>
  <si>
    <t>https://podminky.urs.cz/item/CS_URS_2024_02/978059641</t>
  </si>
  <si>
    <t>D.1.1.1.9 SV a JZ pohled - stáv. stav + bourací práce</t>
  </si>
  <si>
    <t>15*0,4</t>
  </si>
  <si>
    <t>15*0,8</t>
  </si>
  <si>
    <t>27,3+5,9</t>
  </si>
  <si>
    <t>24,4*0,4+3,2*0,9</t>
  </si>
  <si>
    <t>213</t>
  </si>
  <si>
    <t>981011111</t>
  </si>
  <si>
    <t>Demolice budov postupným rozebíráním dřevěných lehkých, jednostranně obitých</t>
  </si>
  <si>
    <t>1545823604</t>
  </si>
  <si>
    <t>https://podminky.urs.cz/item/CS_URS_2024_02/981011111</t>
  </si>
  <si>
    <t>altán</t>
  </si>
  <si>
    <t>19,5*4,5</t>
  </si>
  <si>
    <t>214</t>
  </si>
  <si>
    <t>981011988R</t>
  </si>
  <si>
    <t>Opatření proti vyplavení hotové části bloku B po odbourání podkroví a střechy</t>
  </si>
  <si>
    <t>1979866492</t>
  </si>
  <si>
    <t>35*15,2</t>
  </si>
  <si>
    <t>997</t>
  </si>
  <si>
    <t>Přesun sutě</t>
  </si>
  <si>
    <t>215</t>
  </si>
  <si>
    <t>997006511</t>
  </si>
  <si>
    <t>Vodorovná doprava suti na skládku s naložením na dopravní prostředek a složením do 100 m</t>
  </si>
  <si>
    <t>-904887859</t>
  </si>
  <si>
    <t>https://podminky.urs.cz/item/CS_URS_2024_02/997006511</t>
  </si>
  <si>
    <t>216</t>
  </si>
  <si>
    <t>997006519</t>
  </si>
  <si>
    <t>Vodorovná doprava suti na skládku Příplatek k ceně -6512 za každý další i započatý 1 km</t>
  </si>
  <si>
    <t>1962593284</t>
  </si>
  <si>
    <t>https://podminky.urs.cz/item/CS_URS_2024_02/997006519</t>
  </si>
  <si>
    <t>1186,298*50 'Přepočtené koeficientem množství</t>
  </si>
  <si>
    <t>217</t>
  </si>
  <si>
    <t>997013114</t>
  </si>
  <si>
    <t>Vnitrostaveništní doprava suti a vybouraných hmot vodorovně do 50 m s naložením základní pro budovy a haly výšky přes 12 do 15 m</t>
  </si>
  <si>
    <t>-2012912910</t>
  </si>
  <si>
    <t>https://podminky.urs.cz/item/CS_URS_2024_02/997013114</t>
  </si>
  <si>
    <t>218</t>
  </si>
  <si>
    <t>997013631</t>
  </si>
  <si>
    <t>Poplatek za uložení stavebního odpadu na skládce (skládkovné) směsného stavebního a demoličního zatříděného do Katalogu odpadů pod kódem 17 09 04</t>
  </si>
  <si>
    <t>-1260011286</t>
  </si>
  <si>
    <t>https://podminky.urs.cz/item/CS_URS_2024_02/997013631</t>
  </si>
  <si>
    <t>219</t>
  </si>
  <si>
    <t>997013645</t>
  </si>
  <si>
    <t>Poplatek za uložení stavebního odpadu na skládce (skládkovné) asfaltového bez obsahu dehtu zatříděného do Katalogu odpadů pod kódem 17 03 02</t>
  </si>
  <si>
    <t>920066803</t>
  </si>
  <si>
    <t>https://podminky.urs.cz/item/CS_URS_2024_02/997013645</t>
  </si>
  <si>
    <t>220</t>
  </si>
  <si>
    <t>997013811</t>
  </si>
  <si>
    <t>Poplatek za uložení stavebního odpadu na skládce (skládkovné) dřevěného zatříděného do Katalogu odpadů pod kódem 17 02 01</t>
  </si>
  <si>
    <t>-1206673038</t>
  </si>
  <si>
    <t>https://podminky.urs.cz/item/CS_URS_2024_02/997013811</t>
  </si>
  <si>
    <t>221</t>
  </si>
  <si>
    <t>997013812</t>
  </si>
  <si>
    <t>Poplatek za uložení stavebního odpadu na skládce (skládkovné) z materiálů na bázi sádry zatříděného do Katalogu odpadů pod kódem 17 08 02</t>
  </si>
  <si>
    <t>1341251758</t>
  </si>
  <si>
    <t>https://podminky.urs.cz/item/CS_URS_2024_02/997013812</t>
  </si>
  <si>
    <t>222</t>
  </si>
  <si>
    <t>997013814</t>
  </si>
  <si>
    <t>Poplatek za uložení stavebního odpadu na skládce (skládkovné) z izolačních materiálů zatříděného do Katalogu odpadů pod kódem 17 06 04</t>
  </si>
  <si>
    <t>85641833</t>
  </si>
  <si>
    <t>https://podminky.urs.cz/item/CS_URS_2024_02/997013814</t>
  </si>
  <si>
    <t>223</t>
  </si>
  <si>
    <t>997013841R</t>
  </si>
  <si>
    <t xml:space="preserve">Zisk zhotovitele za výkup železného a ocelového odpadu </t>
  </si>
  <si>
    <t>379258207</t>
  </si>
  <si>
    <t>"oddíl 764" -4,436</t>
  </si>
  <si>
    <t>"oddíl 767"  -16,791</t>
  </si>
  <si>
    <t>224</t>
  </si>
  <si>
    <t>997013861</t>
  </si>
  <si>
    <t>Poplatek za uložení stavebního odpadu na recyklační skládce (skládkovné) z prostého betonu zatříděného do Katalogu odpadů pod kódem 17 01 01</t>
  </si>
  <si>
    <t>-1545390742</t>
  </si>
  <si>
    <t>https://podminky.urs.cz/item/CS_URS_2024_02/997013861</t>
  </si>
  <si>
    <t>225</t>
  </si>
  <si>
    <t>997013862</t>
  </si>
  <si>
    <t>Poplatek za uložení stavebního odpadu na recyklační skládce (skládkovné) z armovaného betonu zatříděného do Katalogu odpadů pod kódem 17 01 01</t>
  </si>
  <si>
    <t>987766987</t>
  </si>
  <si>
    <t>https://podminky.urs.cz/item/CS_URS_2024_02/997013862</t>
  </si>
  <si>
    <t>226</t>
  </si>
  <si>
    <t>997013863</t>
  </si>
  <si>
    <t>Poplatek za uložení stavebního odpadu na recyklační skládce (skládkovné) cihelného zatříděného do Katalogu odpadů pod kódem 17 01 02</t>
  </si>
  <si>
    <t>-1658647546</t>
  </si>
  <si>
    <t>https://podminky.urs.cz/item/CS_URS_2024_02/997013863</t>
  </si>
  <si>
    <t>998</t>
  </si>
  <si>
    <t>Přesun hmot</t>
  </si>
  <si>
    <t>227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</si>
  <si>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</si>
  <si>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</si>
  <si>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-479990682</t>
  </si>
  <si>
    <t>https://podminky.urs.cz/item/CS_URS_2024_02/998011003</t>
  </si>
  <si>
    <t>PSV</t>
  </si>
  <si>
    <t>Práce a dodávky PSV</t>
  </si>
  <si>
    <t>711</t>
  </si>
  <si>
    <t>Izolace proti vodě, vlhkosti a plynům</t>
  </si>
  <si>
    <t>228</t>
  </si>
  <si>
    <t>711111001</t>
  </si>
  <si>
    <t>Provedení izolace proti zemní vlhkosti natěradly a tmely za studena na ploše vodorovné V nátěrem penetračním</t>
  </si>
  <si>
    <t>-44472547</t>
  </si>
  <si>
    <t>https://podminky.urs.cz/item/CS_URS_2024_02/711111001</t>
  </si>
  <si>
    <t>F01a, F01b, F01bs</t>
  </si>
  <si>
    <t>229</t>
  </si>
  <si>
    <t>11163150</t>
  </si>
  <si>
    <t>lak penetrační asfaltový</t>
  </si>
  <si>
    <t>-1733857352</t>
  </si>
  <si>
    <t>323,5*0,00035 'Přepočtené koeficientem množství</t>
  </si>
  <si>
    <t>230</t>
  </si>
  <si>
    <t>711112001</t>
  </si>
  <si>
    <t>Provedení izolace proti zemní vlhkosti natěradly a tmely za studena na ploše svislé S nátěrem penetračním</t>
  </si>
  <si>
    <t>1452145630</t>
  </si>
  <si>
    <t>https://podminky.urs.cz/item/CS_URS_2024_02/711112001</t>
  </si>
  <si>
    <t>25,5*3,6</t>
  </si>
  <si>
    <t>231</t>
  </si>
  <si>
    <t>1532537281</t>
  </si>
  <si>
    <t>HI_S</t>
  </si>
  <si>
    <t>91,8*0,00035 'Přepočtené koeficientem množství</t>
  </si>
  <si>
    <t>232</t>
  </si>
  <si>
    <t>711141558R</t>
  </si>
  <si>
    <t>Provedení hydroizolační a protiradonové vrstvy pásy přitavením NAIP celoplošně vodorovné V, součástí hydroizolačního souvrství jsou veškeré systémové a pomocné prvky pro plynotěsné provedení izolace (systémové prostupy, kotvící prvky, přechodové lišty, dilatační provazce, tmely)</t>
  </si>
  <si>
    <t>-2033444421</t>
  </si>
  <si>
    <t>F01a, F01as, F01b, F01bs, F01c</t>
  </si>
  <si>
    <t>D.1.1.B.1 Základy - nový stav</t>
  </si>
  <si>
    <t>233</t>
  </si>
  <si>
    <t>711141559R</t>
  </si>
  <si>
    <t>Provedení hydroizolační a protiradonové vrstvy pásy přitavením NAIP bodově k ploše vodorovné V, součástí hydroizolačního souvrství jsou veškeré systémové a pomocné prvky pro plynotěsné provedení izolace (systémové prostupy, kotvící prvky, přechodové lišty, dilatační provazce, tmely)</t>
  </si>
  <si>
    <t>-1300653093</t>
  </si>
  <si>
    <t>234</t>
  </si>
  <si>
    <t>62853150R</t>
  </si>
  <si>
    <t>SBS modifikovaný asfaltový pás tl. 4mm s vložkou ze skleněné tkaniny 200 g/m2</t>
  </si>
  <si>
    <t>-988962477</t>
  </si>
  <si>
    <t>HI_v*2</t>
  </si>
  <si>
    <t>ZP_spoj*0,5*2</t>
  </si>
  <si>
    <t>943,183*1,15 'Přepočtené koeficientem množství</t>
  </si>
  <si>
    <t>235</t>
  </si>
  <si>
    <t>711142558R</t>
  </si>
  <si>
    <t>Provedení hydroizolační a protiradonové vrstvy pásy přitavením NAIP celoplošně svislé S, součástí hydroizolačního souvrství jsou veškeré systémové a pomocné prvky pro plynotěsné provedení izolace (systémové prostupy, kotvící prvky, přechodové lišty, dilatační provazce, tmely)</t>
  </si>
  <si>
    <t>-1669088906</t>
  </si>
  <si>
    <t>236</t>
  </si>
  <si>
    <t>62833150R</t>
  </si>
  <si>
    <t>925158485</t>
  </si>
  <si>
    <t>91,8*1,2 'Přepočtené koeficientem množství</t>
  </si>
  <si>
    <t>237</t>
  </si>
  <si>
    <t>711142559R</t>
  </si>
  <si>
    <t>Provedení hydroizolační a protiradonové vrstvy pásy přitavením NAIP bodově k ploše svislé S, součástí hydroizolačního souvrství jsou veškeré systémové a pomocné prvky pro plynotěsné provedení izolace (systémové prostupy, kotvící prvky, přechodové lišty, dilatační provazce, tmely)</t>
  </si>
  <si>
    <t>900841222</t>
  </si>
  <si>
    <t>238</t>
  </si>
  <si>
    <t>62855005R</t>
  </si>
  <si>
    <t>pás asfaltový natavitelný modifikovaný SBS tl 4,2mm s vložkou z polyesterové rohože</t>
  </si>
  <si>
    <t>1658688293</t>
  </si>
  <si>
    <t>239</t>
  </si>
  <si>
    <t>711161215</t>
  </si>
  <si>
    <t>Izolace proti zemní vlhkosti a beztlakové vodě nopovými fóliemi na ploše svislé S vrstva ochranná, odvětrávací a drenážní výška nopku 20,0 mm, tl. fólie do 1,0 mm</t>
  </si>
  <si>
    <t>-982353265</t>
  </si>
  <si>
    <t>https://podminky.urs.cz/item/CS_URS_2024_02/711161215</t>
  </si>
  <si>
    <t>15,3*3,6</t>
  </si>
  <si>
    <t>11,7*3,6</t>
  </si>
  <si>
    <t>8,628*0,6</t>
  </si>
  <si>
    <t>240</t>
  </si>
  <si>
    <t>711161383</t>
  </si>
  <si>
    <t>Izolace proti zemní vlhkosti a beztlakové vodě nopovými fóliemi ostatní ukončení izolace lištou</t>
  </si>
  <si>
    <t>-544946946</t>
  </si>
  <si>
    <t>https://podminky.urs.cz/item/CS_URS_2024_02/711161383</t>
  </si>
  <si>
    <t>25,5</t>
  </si>
  <si>
    <t>241</t>
  </si>
  <si>
    <t>711191201</t>
  </si>
  <si>
    <t>Provedení izolace proti zemní vlhkosti hydroizolační stěrkou na ploše vodorovné V dvouvrstvá na betonu</t>
  </si>
  <si>
    <t>613728085</t>
  </si>
  <si>
    <t>https://podminky.urs.cz/item/CS_URS_2024_02/711191201</t>
  </si>
  <si>
    <t>242</t>
  </si>
  <si>
    <t>24551275</t>
  </si>
  <si>
    <t>stěrka minerální hydroizolační 2-složková cementem pojená</t>
  </si>
  <si>
    <t>-305418489</t>
  </si>
  <si>
    <t>134,777*3,4 'Přepočtené koeficientem množství</t>
  </si>
  <si>
    <t>243</t>
  </si>
  <si>
    <t>711192201</t>
  </si>
  <si>
    <t>Provedení izolace proti zemní vlhkosti hydroizolační stěrkou na ploše svislé S dvouvrstvá na betonu</t>
  </si>
  <si>
    <t>-1213983154</t>
  </si>
  <si>
    <t>https://podminky.urs.cz/item/CS_URS_2024_02/711192201</t>
  </si>
  <si>
    <t>D.1.1.B.11 Půdorys 1.PP - stávající stav + bourací práce</t>
  </si>
  <si>
    <t>(3,091+1,1275)*2</t>
  </si>
  <si>
    <t>3,55*2</t>
  </si>
  <si>
    <t>5,52*2</t>
  </si>
  <si>
    <t>(0,99+0,45)*2*2+(0,82+0,45)*2*2+(0,42+0,45)*2+(0,82+0,45)*2</t>
  </si>
  <si>
    <t>(34,811+15)*2*2</t>
  </si>
  <si>
    <t>4,26*2</t>
  </si>
  <si>
    <t>8,141*2</t>
  </si>
  <si>
    <t>29,086*2</t>
  </si>
  <si>
    <t>2,68*2</t>
  </si>
  <si>
    <t>2,4*2</t>
  </si>
  <si>
    <t>(3,49+1,619)*2</t>
  </si>
  <si>
    <t>4,34*2</t>
  </si>
  <si>
    <t>372,533*0,2</t>
  </si>
  <si>
    <t>244</t>
  </si>
  <si>
    <t>24551050R</t>
  </si>
  <si>
    <t>hydroizolační minerální stěrka</t>
  </si>
  <si>
    <t>-2005992284</t>
  </si>
  <si>
    <t>74,507*3,5 'Přepočtené koeficientem množství</t>
  </si>
  <si>
    <t>245</t>
  </si>
  <si>
    <t>711199101</t>
  </si>
  <si>
    <t>Provedení izolace proti zemní vlhkosti hydroizolační stěrkou doplňků vodotěsné těsnící pásky pro dilatační a styčné spáry</t>
  </si>
  <si>
    <t>1773697586</t>
  </si>
  <si>
    <t>https://podminky.urs.cz/item/CS_URS_2024_02/711199101</t>
  </si>
  <si>
    <t>D1.1.C.2 Detaily konstrukcí</t>
  </si>
  <si>
    <t>D.1d - Balkon</t>
  </si>
  <si>
    <t>D.1.1.B.2 Půdorys 1.NP - nový stav</t>
  </si>
  <si>
    <t>D.1.1.B.3 Půdorys 2.NP - nový stav</t>
  </si>
  <si>
    <t>D.1.1.B.4 Půdorys 3.NP - nový stav</t>
  </si>
  <si>
    <t>(18+1,8)*2</t>
  </si>
  <si>
    <t>(13+1,8)*2+(18+1,8)*2</t>
  </si>
  <si>
    <t>246</t>
  </si>
  <si>
    <t>28355022</t>
  </si>
  <si>
    <t>páska pružná těsnící hydroizolační š do 125mm</t>
  </si>
  <si>
    <t>-1084905835</t>
  </si>
  <si>
    <t>178*1,1 'Přepočtené koeficientem množství</t>
  </si>
  <si>
    <t>247</t>
  </si>
  <si>
    <t>711199101R</t>
  </si>
  <si>
    <t>Provedení izolace proti zemní vlhkosti hydroizolační stěrkou doplňků - fabion</t>
  </si>
  <si>
    <t>656402330</t>
  </si>
  <si>
    <t>248</t>
  </si>
  <si>
    <t>28355022R</t>
  </si>
  <si>
    <t>fabion hydroizolace</t>
  </si>
  <si>
    <t>36355805</t>
  </si>
  <si>
    <t>372,533*1,05 'Přepočtené koeficientem množství</t>
  </si>
  <si>
    <t>249</t>
  </si>
  <si>
    <t>711199102</t>
  </si>
  <si>
    <t>Provedení izolace proti zemní vlhkosti hydroizolační stěrkou doplňků vodotěsné těsnící pásky pro vnější a vnitřní roh</t>
  </si>
  <si>
    <t>-505023361</t>
  </si>
  <si>
    <t>https://podminky.urs.cz/item/CS_URS_2024_02/711199102</t>
  </si>
  <si>
    <t>250</t>
  </si>
  <si>
    <t>59054004</t>
  </si>
  <si>
    <t>páska pružná těsnící hydroizolační-roh</t>
  </si>
  <si>
    <t>737992936</t>
  </si>
  <si>
    <t>251</t>
  </si>
  <si>
    <t>59054242</t>
  </si>
  <si>
    <t>páska pružná těsnící hydroizolační -kout</t>
  </si>
  <si>
    <t>-311071648</t>
  </si>
  <si>
    <t>252</t>
  </si>
  <si>
    <t>711491172</t>
  </si>
  <si>
    <t>Provedení doplňků izolace proti vodě textilií na ploše vodorovné V vrstva ochranná</t>
  </si>
  <si>
    <t>-857271385</t>
  </si>
  <si>
    <t>https://podminky.urs.cz/item/CS_URS_2024_02/711491172</t>
  </si>
  <si>
    <t>ochrana hydroizolace</t>
  </si>
  <si>
    <t>253</t>
  </si>
  <si>
    <t>69311202</t>
  </si>
  <si>
    <t>geotextilie netkaná separační, ochranná, filtrační, drenážní PES(70%)+PP(30%) 500g/m2</t>
  </si>
  <si>
    <t>183057628</t>
  </si>
  <si>
    <t>323,5*1,15 'Přepočtené koeficientem množství</t>
  </si>
  <si>
    <t>254</t>
  </si>
  <si>
    <t>998711203</t>
  </si>
  <si>
    <t>Přesun hmot pro izolace proti vodě, vlhkosti a plynům stanovený procentní sazbou (%) z ceny vodorovná dopravní vzdálenost do 50 m základní v objektech výšky přes 12 do 60 m</t>
  </si>
  <si>
    <t>%</t>
  </si>
  <si>
    <t>338235040</t>
  </si>
  <si>
    <t>https://podminky.urs.cz/item/CS_URS_2024_02/998711203</t>
  </si>
  <si>
    <t>712</t>
  </si>
  <si>
    <t>Povlakové krytiny</t>
  </si>
  <si>
    <t>255</t>
  </si>
  <si>
    <t>712311101</t>
  </si>
  <si>
    <t>Provedení povlakové krytiny střech plochých do 10° natěradly a tmely za studena nátěrem lakem penetračním nebo asfaltovým</t>
  </si>
  <si>
    <t>-1543608901</t>
  </si>
  <si>
    <t>https://podminky.urs.cz/item/CS_URS_2024_02/712311101</t>
  </si>
  <si>
    <t>R01, R02, R03</t>
  </si>
  <si>
    <t>R01 a R02</t>
  </si>
  <si>
    <t>3,41*3,13</t>
  </si>
  <si>
    <t>256</t>
  </si>
  <si>
    <t>-2139924516</t>
  </si>
  <si>
    <t>581,423*0,0003 'Přepočtené koeficientem množství</t>
  </si>
  <si>
    <t>257</t>
  </si>
  <si>
    <t>712341559</t>
  </si>
  <si>
    <t>Provedení povlakové krytiny střech plochých do 10° pásy přitavením NAIP v plné ploše</t>
  </si>
  <si>
    <t>901022254</t>
  </si>
  <si>
    <t>https://podminky.urs.cz/item/CS_URS_2024_02/712341559</t>
  </si>
  <si>
    <t>258</t>
  </si>
  <si>
    <t>62853004</t>
  </si>
  <si>
    <t>pás asfaltový natavitelný modifikovaný SBS s vložkou ze skleněné tkaniny a spalitelnou PE fólií nebo jemnozrnným minerálním posypem na horním povrchu tl 4,0mm</t>
  </si>
  <si>
    <t>-2047127191</t>
  </si>
  <si>
    <t>581,423*1,15 'Přepočtené koeficientem množství</t>
  </si>
  <si>
    <t>259</t>
  </si>
  <si>
    <t>712341715</t>
  </si>
  <si>
    <t>Provedení povlakové krytiny střech plochých do 10° pásy přitavením NAIP ostatní činnosti při pokládání pásů (materiál ve specifikaci) zaizolování prostupů střešní rovinou kruhový průřez, průměr do 300 mm</t>
  </si>
  <si>
    <t>-917776914</t>
  </si>
  <si>
    <t>https://podminky.urs.cz/item/CS_URS_2024_02/712341715</t>
  </si>
  <si>
    <t>"OS22" 1</t>
  </si>
  <si>
    <t>"OS23" 1</t>
  </si>
  <si>
    <t>"OS24" 1</t>
  </si>
  <si>
    <t>260</t>
  </si>
  <si>
    <t>62851030</t>
  </si>
  <si>
    <t>prostup parozábranou s integrovanou manžetou z modifikovaného asfaltového pásu DN 50</t>
  </si>
  <si>
    <t>1409838112</t>
  </si>
  <si>
    <t>261</t>
  </si>
  <si>
    <t>62851034R</t>
  </si>
  <si>
    <t>prostup parozábranou s integrovanou manžetou z modifikovaného asfaltového pásu DN 150</t>
  </si>
  <si>
    <t>1611847848</t>
  </si>
  <si>
    <t>262</t>
  </si>
  <si>
    <t>712361701R</t>
  </si>
  <si>
    <t>Provedení povlakové krytiny střech plochých do 10° fólií položenou volně s přilepením spojů (v tomto souvrství se realizuje napojení odvodňovacího systému - vtoky, pojistné přepady, šachty, okrajové lišty)</t>
  </si>
  <si>
    <t>-1897246453</t>
  </si>
  <si>
    <t>263</t>
  </si>
  <si>
    <t>28343012</t>
  </si>
  <si>
    <t>fólie hydroizolační střešní mPVC určená ke stabilizaci přitížením a do vegetačních střech tl 1,5mm</t>
  </si>
  <si>
    <t>-1776761310</t>
  </si>
  <si>
    <t>570,75*1,15 'Přepočtené koeficientem množství</t>
  </si>
  <si>
    <t>264</t>
  </si>
  <si>
    <t>712361703</t>
  </si>
  <si>
    <t>Provedení povlakové krytiny střech plochých do 10° fólií přilepenou lepidlem v plné ploše</t>
  </si>
  <si>
    <t>-1533701217</t>
  </si>
  <si>
    <t>https://podminky.urs.cz/item/CS_URS_2024_02/712361703</t>
  </si>
  <si>
    <t>265</t>
  </si>
  <si>
    <t>28342411</t>
  </si>
  <si>
    <t>fólie hydroizolační střešní mPVC s nakašírovaným PES rounem určená k lepení tl 1,5mm</t>
  </si>
  <si>
    <t>-1112277067</t>
  </si>
  <si>
    <t>34,116*1,15 'Přepočtené koeficientem množství</t>
  </si>
  <si>
    <t>266</t>
  </si>
  <si>
    <t>712363115</t>
  </si>
  <si>
    <t>Provedení povlakové krytiny střech plochých do 10° fólií ostatní činnosti při pokládání hydroizolačních fólií (materiál ve specifikaci) zaizolování prostupů střešní rovinou kruhový průřez, průměr do 300 mm</t>
  </si>
  <si>
    <t>1240468825</t>
  </si>
  <si>
    <t>https://podminky.urs.cz/item/CS_URS_2024_02/712363115</t>
  </si>
  <si>
    <t>"OS06"10</t>
  </si>
  <si>
    <t>267</t>
  </si>
  <si>
    <t>28342013</t>
  </si>
  <si>
    <t>manžeta těsnící pro prostupy hydroizolací z PVC uzavřená kruhová vnitřní průměr 90-114</t>
  </si>
  <si>
    <t>-1355960319</t>
  </si>
  <si>
    <t>"OS06" 10</t>
  </si>
  <si>
    <t>268</t>
  </si>
  <si>
    <t>28342000R</t>
  </si>
  <si>
    <t>prostup pro chlazení a pro prostup kabelů z FVE s integrovanou PVC manžetou DN 150 - systémová tvarovka pro prostup s PVC folií</t>
  </si>
  <si>
    <t>-1923126115</t>
  </si>
  <si>
    <t>269</t>
  </si>
  <si>
    <t>28342001R</t>
  </si>
  <si>
    <t>prostup pro kabelyí s integrovanou PVC manžetou DN 50 - systémová tvarovka pro prostup s PVC folií</t>
  </si>
  <si>
    <t>-181399684</t>
  </si>
  <si>
    <t>270</t>
  </si>
  <si>
    <t>712363352</t>
  </si>
  <si>
    <t>Povlakové krytiny střech plochých do 10° z tvarovaných poplastovaných lišt pro mPVC vnitřní koutová lišta rš 100 mm</t>
  </si>
  <si>
    <t>-1256870101</t>
  </si>
  <si>
    <t>https://podminky.urs.cz/item/CS_URS_2024_02/712363352</t>
  </si>
  <si>
    <t>Klempířské prvky</t>
  </si>
  <si>
    <t>D.1.1.C.3.5 Seznam klempířských výrobků</t>
  </si>
  <si>
    <t>"K09" 78,6</t>
  </si>
  <si>
    <t>"K10" 13,1</t>
  </si>
  <si>
    <t>271</t>
  </si>
  <si>
    <t>712363352R</t>
  </si>
  <si>
    <t>Povlakové krytiny střech plochých do 10° z tvarovaných poplastovaných lišt pro mPVC vnitřní koutová lišta rš 71 mm</t>
  </si>
  <si>
    <t>774901220</t>
  </si>
  <si>
    <t>272</t>
  </si>
  <si>
    <t>712363353R</t>
  </si>
  <si>
    <t>Povlakové krytiny střech plochých do 10° z tvarovaných poplastovaných lišt pro mPVC vnější koutová lišta rš 71 mm</t>
  </si>
  <si>
    <t>449315035</t>
  </si>
  <si>
    <t>273</t>
  </si>
  <si>
    <t>712363358</t>
  </si>
  <si>
    <t>Povlakové krytiny střech plochých do 10° z tvarovaných poplastovaných lišt pro mPVC závětrná lišta rš 250 mm</t>
  </si>
  <si>
    <t>-1548625234</t>
  </si>
  <si>
    <t>https://podminky.urs.cz/item/CS_URS_2024_02/712363358</t>
  </si>
  <si>
    <t>274</t>
  </si>
  <si>
    <t>712391171</t>
  </si>
  <si>
    <t>Provedení povlakové krytiny střech plochých do 10° -ostatní práce provedení vrstvy textilní podkladní</t>
  </si>
  <si>
    <t>-1297062396</t>
  </si>
  <si>
    <t>https://podminky.urs.cz/item/CS_URS_2024_02/712391171</t>
  </si>
  <si>
    <t>D.1.1.B.5 Půdorys střechy - nový stav</t>
  </si>
  <si>
    <t>275</t>
  </si>
  <si>
    <t>28343122</t>
  </si>
  <si>
    <t>rohož separační ze skelných vláken 120g/m2 pod hydroizolační fólie</t>
  </si>
  <si>
    <t>-519149615</t>
  </si>
  <si>
    <t>10,673*1,15 'Přepočtené koeficientem množství</t>
  </si>
  <si>
    <t>276</t>
  </si>
  <si>
    <t>712391172</t>
  </si>
  <si>
    <t>Provedení povlakové krytiny střech plochých do 10° -ostatní práce provedení vrstvy textilní ochranné</t>
  </si>
  <si>
    <t>-1008955508</t>
  </si>
  <si>
    <t>https://podminky.urs.cz/item/CS_URS_2024_02/712391172</t>
  </si>
  <si>
    <t>277</t>
  </si>
  <si>
    <t>69311068</t>
  </si>
  <si>
    <t>geotextilie netkaná separační, ochranná, filtrační, drenážní PP 300g/m2</t>
  </si>
  <si>
    <t>238017895</t>
  </si>
  <si>
    <t>594,193*1,15 'Přepočtené koeficientem množství</t>
  </si>
  <si>
    <t>278</t>
  </si>
  <si>
    <t>-1946223404</t>
  </si>
  <si>
    <t>279</t>
  </si>
  <si>
    <t>69311082</t>
  </si>
  <si>
    <t>geotextilie netkaná separační, ochranná, filtrační, drenážní PP 500g/m2</t>
  </si>
  <si>
    <t>-2088729828</t>
  </si>
  <si>
    <t>280</t>
  </si>
  <si>
    <t>712391382</t>
  </si>
  <si>
    <t>Provedení povlakové krytiny střech plochých do 10° -ostatní práce dokončení izolace násypem z hrubého kameniva frakce 16 - 22, tl. 50 mm</t>
  </si>
  <si>
    <t>-1952398420</t>
  </si>
  <si>
    <t>https://podminky.urs.cz/item/CS_URS_2024_02/712391382</t>
  </si>
  <si>
    <t>281</t>
  </si>
  <si>
    <t>712391482</t>
  </si>
  <si>
    <t>Provedení povlakové krytiny střech plochých do 10° -ostatní práce dokončení izolace násypem z hrubého kameniva Příplatek k ceně za každých dalších 10 mm</t>
  </si>
  <si>
    <t>-706350642</t>
  </si>
  <si>
    <t>https://podminky.urs.cz/item/CS_URS_2024_02/712391482</t>
  </si>
  <si>
    <t>Skladba_R01_R02*3</t>
  </si>
  <si>
    <t>282</t>
  </si>
  <si>
    <t>58337403</t>
  </si>
  <si>
    <t>kamenivo dekorační (kačírek) frakce 16/32</t>
  </si>
  <si>
    <t>-1159076040</t>
  </si>
  <si>
    <t>Skladba_R01_R02*0,08*2,3</t>
  </si>
  <si>
    <t>283</t>
  </si>
  <si>
    <t>712461803R</t>
  </si>
  <si>
    <t>Odstranění provizorního zaatikového fóliového žlabu</t>
  </si>
  <si>
    <t>-1206497931</t>
  </si>
  <si>
    <t>D.1.1.B.5 Půdorys střechy - stáv. stav + bourací práce</t>
  </si>
  <si>
    <t>"§22" 6,6</t>
  </si>
  <si>
    <t>284</t>
  </si>
  <si>
    <t>712811101</t>
  </si>
  <si>
    <t>Provedení povlakové krytiny střech samostatným vytažením izolačního povlaku za studena na konstrukce převyšující úroveň střechy, nátěrem penetračním</t>
  </si>
  <si>
    <t>1362877046</t>
  </si>
  <si>
    <t>https://podminky.urs.cz/item/CS_URS_2024_02/712811101</t>
  </si>
  <si>
    <t>D.1.1.B.6 Řez D1 - nový stav</t>
  </si>
  <si>
    <t>(3,13+3,41)*2*0,6</t>
  </si>
  <si>
    <t>285</t>
  </si>
  <si>
    <t>1159115344</t>
  </si>
  <si>
    <t>55,008*0,00035 'Přepočtené koeficientem množství</t>
  </si>
  <si>
    <t>286</t>
  </si>
  <si>
    <t>712831101</t>
  </si>
  <si>
    <t>Provedení povlakové krytiny střech samostatným vytažením izolačního povlaku pásy na sucho na konstrukce převyšující úroveň střechy, AIP, NAIP nebo tkaninou</t>
  </si>
  <si>
    <t>-1345292324</t>
  </si>
  <si>
    <t>https://podminky.urs.cz/item/CS_URS_2024_02/712831101</t>
  </si>
  <si>
    <t>287</t>
  </si>
  <si>
    <t>1424835092</t>
  </si>
  <si>
    <t>55,008*1,15 'Přepočtené koeficientem množství</t>
  </si>
  <si>
    <t>288</t>
  </si>
  <si>
    <t>712841559</t>
  </si>
  <si>
    <t>Provedení povlakové krytiny střech samostatným vytažením izolačního povlaku pásy přitavením na konstrukce převyšující úroveň střechy, NAIP</t>
  </si>
  <si>
    <t>1439097232</t>
  </si>
  <si>
    <t>https://podminky.urs.cz/item/CS_URS_2024_02/712841559</t>
  </si>
  <si>
    <t>289</t>
  </si>
  <si>
    <t>-1603148692</t>
  </si>
  <si>
    <t>290</t>
  </si>
  <si>
    <t>712861705</t>
  </si>
  <si>
    <t>Provedení povlakové krytiny střech samostatným vytažením izolačního povlaku fólií na konstrukce převyšující úroveň střechy, přilepenou se svařovanými spoji</t>
  </si>
  <si>
    <t>322550657</t>
  </si>
  <si>
    <t>https://podminky.urs.cz/item/CS_URS_2024_02/712861705</t>
  </si>
  <si>
    <t>291</t>
  </si>
  <si>
    <t>175429537</t>
  </si>
  <si>
    <t>292</t>
  </si>
  <si>
    <t>712861803</t>
  </si>
  <si>
    <t>Odstranění povlakové krytiny ze svislých ploch z fólií na konstrukcích převyšující úroveň střechy přilepenou lepidlem v plné ploše</t>
  </si>
  <si>
    <t>-578757405</t>
  </si>
  <si>
    <t>https://podminky.urs.cz/item/CS_URS_2024_02/712861803</t>
  </si>
  <si>
    <t>"§20"27*1,2</t>
  </si>
  <si>
    <t>293</t>
  </si>
  <si>
    <t>712998106</t>
  </si>
  <si>
    <t>Provedení povlakové krytiny střech - ostatní práce montáž odvodňovacího prvku doplňků ochranného koše chrliče</t>
  </si>
  <si>
    <t>-1660692573</t>
  </si>
  <si>
    <t>https://podminky.urs.cz/item/CS_URS_2024_02/712998106</t>
  </si>
  <si>
    <t>"OS03" 4</t>
  </si>
  <si>
    <t>294</t>
  </si>
  <si>
    <t>28349103</t>
  </si>
  <si>
    <t>koš perforovaný ochranný pro odvodnění ploché střechy s kačírkem 200mm</t>
  </si>
  <si>
    <t>385747693</t>
  </si>
  <si>
    <t>295</t>
  </si>
  <si>
    <t>998712203</t>
  </si>
  <si>
    <t>Přesun hmot pro povlakové krytiny stanovený procentní sazbou (%) z ceny vodorovná dopravní vzdálenost do 50 m základní v objektech výšky přes 12 do 24 m</t>
  </si>
  <si>
    <t>-733013276</t>
  </si>
  <si>
    <t>https://podminky.urs.cz/item/CS_URS_2024_02/998712203</t>
  </si>
  <si>
    <t>713</t>
  </si>
  <si>
    <t>Izolace tepelné</t>
  </si>
  <si>
    <t>296</t>
  </si>
  <si>
    <t>713110813</t>
  </si>
  <si>
    <t>Odstranění tepelné izolace stropů nebo podhledů z rohoží, pásů, dílců, desek, bloků volně kladených z vláknitých materiálů suchých, tloušťka izolace přes 100 do 200 mm</t>
  </si>
  <si>
    <t>1748883718</t>
  </si>
  <si>
    <t>https://podminky.urs.cz/item/CS_URS_2024_02/713110813</t>
  </si>
  <si>
    <t>34,2*14,7</t>
  </si>
  <si>
    <t>297</t>
  </si>
  <si>
    <t>713121111</t>
  </si>
  <si>
    <t>Montáž tepelné izolace podlah rohožemi, pásy, deskami, dílci, bloky (izolační materiál ve specifikaci) kladenými volně jednovrstvá</t>
  </si>
  <si>
    <t>267689059</t>
  </si>
  <si>
    <t>https://podminky.urs.cz/item/CS_URS_2024_02/713121111</t>
  </si>
  <si>
    <t>298</t>
  </si>
  <si>
    <t>28376360R</t>
  </si>
  <si>
    <t>deska z polystyrénu XPS, hrana rovná, polo či pero drážka a hladký povrch λ ≤ 0,032 tl 20mm</t>
  </si>
  <si>
    <t>-419703857</t>
  </si>
  <si>
    <t>296,78*1,02 'Přepočtené koeficientem množství</t>
  </si>
  <si>
    <t>299</t>
  </si>
  <si>
    <t>28375908</t>
  </si>
  <si>
    <t>deska EPS 150 pro konstrukce s vysokým zatížením λ=0,035 tl 40mm</t>
  </si>
  <si>
    <t>863885349</t>
  </si>
  <si>
    <t>46,69*1,05 'Přepočtené koeficientem množství</t>
  </si>
  <si>
    <t>300</t>
  </si>
  <si>
    <t>28375910</t>
  </si>
  <si>
    <t>deska EPS 150 pro konstrukce s vysokým zatížením λ=0,035 tl 60mm</t>
  </si>
  <si>
    <t>-629985178</t>
  </si>
  <si>
    <t>405,78*1,05 'Přepočtené koeficientem množství</t>
  </si>
  <si>
    <t>301</t>
  </si>
  <si>
    <t>28375673</t>
  </si>
  <si>
    <t>deska polystyrénová pro snížení kročejového hluku (max. zatížení 4 kN/m2) tl 30mm</t>
  </si>
  <si>
    <t>1358204258</t>
  </si>
  <si>
    <t>282,94*1,05 'Přepočtené koeficientem množství</t>
  </si>
  <si>
    <t>302</t>
  </si>
  <si>
    <t>713121121</t>
  </si>
  <si>
    <t>Montáž tepelné izolace podlah rohožemi, pásy, deskami, dílci, bloky (izolační materiál ve specifikaci) kladenými volně dvouvrstvá</t>
  </si>
  <si>
    <t>1203722058</t>
  </si>
  <si>
    <t>https://podminky.urs.cz/item/CS_URS_2024_02/713121121</t>
  </si>
  <si>
    <t>303</t>
  </si>
  <si>
    <t>656961312</t>
  </si>
  <si>
    <t>52,4*2,1 'Přepočtené koeficientem množství</t>
  </si>
  <si>
    <t>304</t>
  </si>
  <si>
    <t>1694081449</t>
  </si>
  <si>
    <t>382,49*2,1 'Přepočtené koeficientem množství</t>
  </si>
  <si>
    <t>305</t>
  </si>
  <si>
    <t>713130853</t>
  </si>
  <si>
    <t>Odstranění tepelné izolace stěn a příček z rohoží, pásů, dílců, desek, bloků připevněných lepením z polystyrenu, tloušťka izolace přes 100 do 200 mm</t>
  </si>
  <si>
    <t>-775582292</t>
  </si>
  <si>
    <t>https://podminky.urs.cz/item/CS_URS_2024_02/713130853</t>
  </si>
  <si>
    <t>"§20"23*0,6</t>
  </si>
  <si>
    <t>"§19"2,6*1,2</t>
  </si>
  <si>
    <t>306</t>
  </si>
  <si>
    <t>713131143</t>
  </si>
  <si>
    <t>Montáž tepelné izolace stěn rohožemi, pásy, deskami, dílci, bloky (izolační materiál ve specifikaci) lepením celoplošně s mechanickým kotvením</t>
  </si>
  <si>
    <t>CS ÚRS 2021 02</t>
  </si>
  <si>
    <t>-5331616</t>
  </si>
  <si>
    <t>https://podminky.urs.cz/item/CS_URS_2021_02/713131143</t>
  </si>
  <si>
    <t>W03a</t>
  </si>
  <si>
    <t>70*0,6</t>
  </si>
  <si>
    <t>8,6*0,6</t>
  </si>
  <si>
    <t>D.1.1.B.11 Půdorys 1.PP</t>
  </si>
  <si>
    <t>35,5*3,6-(1,6*1,97+0,85*2,55*2)</t>
  </si>
  <si>
    <t>307</t>
  </si>
  <si>
    <t>28375950</t>
  </si>
  <si>
    <t>deska EPS 100 fasádní λ=0,037 tl 100mm</t>
  </si>
  <si>
    <t>1976705349</t>
  </si>
  <si>
    <t>47,16*1,05 'Přepočtené koeficientem množství</t>
  </si>
  <si>
    <t>308</t>
  </si>
  <si>
    <t>28376357</t>
  </si>
  <si>
    <t>deska perimetrická pro zateplení spodních staveb 200kPa λ=0,034 tl 140mm</t>
  </si>
  <si>
    <t>-1788568189</t>
  </si>
  <si>
    <t>120,313*1,05 'Přepočtené koeficientem množství</t>
  </si>
  <si>
    <t>309</t>
  </si>
  <si>
    <t>713151219R</t>
  </si>
  <si>
    <t>Montáž UV difuzní folie pro provětrávané fasády (izolační materiál ve specifikaci), včetně oblepení prostupujících úhleníků, skrze fólií dokotveno talířovými hmoždinkami</t>
  </si>
  <si>
    <t>496042509</t>
  </si>
  <si>
    <t>D.1.1.B.15 SV, SZ, JV a JZ pohled - nový stav</t>
  </si>
  <si>
    <t>W02b</t>
  </si>
  <si>
    <t>15,295*6,6-(1,7*2,29*2+1*1,765*2)</t>
  </si>
  <si>
    <t>8,985*6,6-(1*2,365*2+2,2*2,365*2)</t>
  </si>
  <si>
    <t>špalety W02b</t>
  </si>
  <si>
    <t>(1,7+2,29*2+1+1,765*2)*2*0,2</t>
  </si>
  <si>
    <t>(1+2,365*2+2,2+2,365*2)*2*0,2</t>
  </si>
  <si>
    <t xml:space="preserve">parapety </t>
  </si>
  <si>
    <t>1*2*0,2</t>
  </si>
  <si>
    <t>W02d</t>
  </si>
  <si>
    <t>15,295*3,07-(1,7*2,29+1*1,765)</t>
  </si>
  <si>
    <t>8,985*3,07-(1*2,365+2,2*2,365)</t>
  </si>
  <si>
    <t>špalety W02d</t>
  </si>
  <si>
    <t>(1,7+2,29*2+1+1,765*2)*0,2</t>
  </si>
  <si>
    <t>(1+2,365*2+2,2+2,365*2)*0,2</t>
  </si>
  <si>
    <t>1*0,2</t>
  </si>
  <si>
    <t>(15,9+15,295+21,9)*1</t>
  </si>
  <si>
    <t>310</t>
  </si>
  <si>
    <t>713131162R</t>
  </si>
  <si>
    <t>Montáž UV difuzní folie pro provětrávané fasády - podhledy, oblepit prostupující úhelníky, skrze fólii dokotveno talířovými hmoždinkami</t>
  </si>
  <si>
    <t>-2103466990</t>
  </si>
  <si>
    <t>R02</t>
  </si>
  <si>
    <t>D.1.1.B.18 Řez B1 - nový stav</t>
  </si>
  <si>
    <t>15,9*1,655</t>
  </si>
  <si>
    <t>311</t>
  </si>
  <si>
    <t>28329038R</t>
  </si>
  <si>
    <t>UV difuzní folie pro provětrávané fasády</t>
  </si>
  <si>
    <t>-1686426795</t>
  </si>
  <si>
    <t>289,202*1,2 'Přepočtené koeficientem množství</t>
  </si>
  <si>
    <t>312</t>
  </si>
  <si>
    <t>713131173R</t>
  </si>
  <si>
    <t>Montáž tepelné izolace stěn rohožemi, pásy, deskami, dílci, bloky (izolační materiál ve specifikaci) napíchané na nosné stěnové úhelníky, dokotveno srkze fólii talířovými hmoždinkami</t>
  </si>
  <si>
    <t>-1193137956</t>
  </si>
  <si>
    <t>313</t>
  </si>
  <si>
    <t>63148165R</t>
  </si>
  <si>
    <t>tepelná minerální izolace pro provětrávané fasády λd≤ 0,034 W/(mK) tl 180mm</t>
  </si>
  <si>
    <t>-558245268</t>
  </si>
  <si>
    <t>ALU_fasada</t>
  </si>
  <si>
    <t>248,205*1,05 'Přepočtené koeficientem množství</t>
  </si>
  <si>
    <t>314</t>
  </si>
  <si>
    <t>713131174R</t>
  </si>
  <si>
    <t>Montáž tepelné izolace podhledů rohožemi, pásy, deskami, dílci, bloky (izolační materiál ve specifikaci) napíchané na nosné stěnové úhelníky, dokotveno srkze fólii talířovými hmoždinkami</t>
  </si>
  <si>
    <t>-1844141206</t>
  </si>
  <si>
    <t>315</t>
  </si>
  <si>
    <t>63148161R</t>
  </si>
  <si>
    <t>deska tepelně izolační minerální provětrávaných fasád λ=0,034 tl 100mm</t>
  </si>
  <si>
    <t>-369671256</t>
  </si>
  <si>
    <t>26,315*1,05 'Přepočtené koeficientem množství</t>
  </si>
  <si>
    <t>316</t>
  </si>
  <si>
    <t>713141131</t>
  </si>
  <si>
    <t>Montáž tepelné izolace střech plochých rohožemi, pásy, deskami, dílci, bloky (izolační materiál ve specifikaci) přilepenými za studena jednovrstvá zplna</t>
  </si>
  <si>
    <t>-630738777</t>
  </si>
  <si>
    <t>https://podminky.urs.cz/item/CS_URS_2024_02/713141131</t>
  </si>
  <si>
    <t>D.1 Detail D01a</t>
  </si>
  <si>
    <t>78,6*0,175</t>
  </si>
  <si>
    <t>317</t>
  </si>
  <si>
    <t>-1757686826</t>
  </si>
  <si>
    <t>13,755*1,05 'Přepočtené koeficientem množství</t>
  </si>
  <si>
    <t>318</t>
  </si>
  <si>
    <t>713141151</t>
  </si>
  <si>
    <t>Montáž tepelné izolace střech plochých rohožemi, pásy, deskami, dílci, bloky (izolační materiál ve specifikaci) kladenými volně jednovrstvá</t>
  </si>
  <si>
    <t>-1186129472</t>
  </si>
  <si>
    <t>https://podminky.urs.cz/item/CS_URS_2024_02/713141151</t>
  </si>
  <si>
    <t>319</t>
  </si>
  <si>
    <t>28372313</t>
  </si>
  <si>
    <t>deska EPS 100 pro konstrukce s běžným zatížením λ=0,037 tl 130mm</t>
  </si>
  <si>
    <t>-1924116757</t>
  </si>
  <si>
    <t>570,75*1,05 'Přepočtené koeficientem množství</t>
  </si>
  <si>
    <t>320</t>
  </si>
  <si>
    <t>28376426</t>
  </si>
  <si>
    <t>deska XPS hrana polodrážková a hladký povrch 300kPA λ=0,035 tl 150mm</t>
  </si>
  <si>
    <t>1952325855</t>
  </si>
  <si>
    <t>D.1.1.B.16 Řez B1 - nový stav</t>
  </si>
  <si>
    <t>"§10" (3,13+3,41)*2*0,5</t>
  </si>
  <si>
    <t>6,54*1,05 'Přepočtené koeficientem množství</t>
  </si>
  <si>
    <t>321</t>
  </si>
  <si>
    <t>713141311</t>
  </si>
  <si>
    <t>Montáž tepelné izolace střech plochých spádovými klíny v ploše kladenými volně</t>
  </si>
  <si>
    <t>-1483023288</t>
  </si>
  <si>
    <t>https://podminky.urs.cz/item/CS_URS_2024_02/713141311</t>
  </si>
  <si>
    <t>322</t>
  </si>
  <si>
    <t>28376141</t>
  </si>
  <si>
    <t>klín izolační spád do 5% EPS 100</t>
  </si>
  <si>
    <t>-1782595697</t>
  </si>
  <si>
    <t>Skladba_R01_R02*(0,385+0,03)/2</t>
  </si>
  <si>
    <t>Skladba_R03*(0,12+0,15)/2</t>
  </si>
  <si>
    <t>119,872*1,05 'Přepočtené koeficientem množství</t>
  </si>
  <si>
    <t>323</t>
  </si>
  <si>
    <t>998713203</t>
  </si>
  <si>
    <t>Přesun hmot pro izolace tepelné stanovený procentní sazbou (%) z ceny vodorovná dopravní vzdálenost do 50 m s užitím mechanizace v objektech výšky přes 12 do 24 m</t>
  </si>
  <si>
    <t>-825114486</t>
  </si>
  <si>
    <t>https://podminky.urs.cz/item/CS_URS_2024_02/998713203</t>
  </si>
  <si>
    <t>721</t>
  </si>
  <si>
    <t>Zdravotechnika - vnitřní kanalizace</t>
  </si>
  <si>
    <t>324</t>
  </si>
  <si>
    <t>721239114</t>
  </si>
  <si>
    <t>Střešní vtoky (vpusti) montáž střešních vtoků ostatních typů se svislým odtokem do DN 160</t>
  </si>
  <si>
    <t>-799529297</t>
  </si>
  <si>
    <t>https://podminky.urs.cz/item/CS_URS_2024_02/721239114</t>
  </si>
  <si>
    <t>325</t>
  </si>
  <si>
    <t>56231116R</t>
  </si>
  <si>
    <t>vtok vpusť dvouúrovňová s vyhříváním DN 110 mm</t>
  </si>
  <si>
    <t>-433243868</t>
  </si>
  <si>
    <t>326</t>
  </si>
  <si>
    <t>998721203</t>
  </si>
  <si>
    <t>Přesun hmot pro vnitřní kanalizaci stanovený procentní sazbou (%) z ceny vodorovná dopravní vzdálenost do 50 m základní v objektech výšky přes 12 do 24 m</t>
  </si>
  <si>
    <t>1255985841</t>
  </si>
  <si>
    <t>https://podminky.urs.cz/item/CS_URS_2024_02/998721203</t>
  </si>
  <si>
    <t>722</t>
  </si>
  <si>
    <t>Zdravotechnika - vnitřní vodovod</t>
  </si>
  <si>
    <t>327</t>
  </si>
  <si>
    <t>722250132R</t>
  </si>
  <si>
    <t>Požární hydrant (skříň požárního hydrantu) pro zabudování do zdiva, plná dvířka, barva bílá, tvarově stálá hadice dl. 20 mm (710x710x175 mm)</t>
  </si>
  <si>
    <t>soubor</t>
  </si>
  <si>
    <t>1204641810</t>
  </si>
  <si>
    <t>"OS01" 4</t>
  </si>
  <si>
    <t>328</t>
  </si>
  <si>
    <t>998722203</t>
  </si>
  <si>
    <t>Přesun hmot pro vnitřní vodovod stanovený procentní sazbou (%) z ceny vodorovná dopravní vzdálenost do 50 m základní v objektech výšky přes 12 do 24 m</t>
  </si>
  <si>
    <t>564786980</t>
  </si>
  <si>
    <t>https://podminky.urs.cz/item/CS_URS_2024_02/998722203</t>
  </si>
  <si>
    <t>725</t>
  </si>
  <si>
    <t>Zdravotechnika - zařizovací předměty</t>
  </si>
  <si>
    <t>329</t>
  </si>
  <si>
    <t>725110811</t>
  </si>
  <si>
    <t>Demontáž klozetů splachovacíchch s nádrží nebo tlakovým splachovačem</t>
  </si>
  <si>
    <t>251282003</t>
  </si>
  <si>
    <t>https://podminky.urs.cz/item/CS_URS_2024_02/725110811</t>
  </si>
  <si>
    <t>D.1.1.B.2 Půdorys 1.NP - stávající stav + bourací práce</t>
  </si>
  <si>
    <t>D.1.1.B.3 Půdorys 2.NP - stávající stav + bourací práce</t>
  </si>
  <si>
    <t>D.1.1.B.4 Půdorys 3.NP - stávající stav + bourací práce</t>
  </si>
  <si>
    <t>330</t>
  </si>
  <si>
    <t>725210821</t>
  </si>
  <si>
    <t>Demontáž umyvadel bez výtokových armatur umyvadel</t>
  </si>
  <si>
    <t>1862675446</t>
  </si>
  <si>
    <t>https://podminky.urs.cz/item/CS_URS_2024_02/725210821</t>
  </si>
  <si>
    <t>331</t>
  </si>
  <si>
    <t>725291664</t>
  </si>
  <si>
    <t>Montáž doplňků zařízení koupelen a záchodů štětky závěsné</t>
  </si>
  <si>
    <t>1060147711</t>
  </si>
  <si>
    <t>https://podminky.urs.cz/item/CS_URS_2024_02/725291664</t>
  </si>
  <si>
    <t>D.1.1.C.3.8  Seznam ostatních výrobků</t>
  </si>
  <si>
    <t>"OS.37" 27</t>
  </si>
  <si>
    <t>332</t>
  </si>
  <si>
    <t>55779012R</t>
  </si>
  <si>
    <t>štětka na WC závěsná  kartáč nylon, lesklý chrom a bílá keramika</t>
  </si>
  <si>
    <t>1363321654</t>
  </si>
  <si>
    <t>333</t>
  </si>
  <si>
    <t>725291665</t>
  </si>
  <si>
    <t>Montáž doplňků zařízení koupelen a záchodů police</t>
  </si>
  <si>
    <t>-2039675381</t>
  </si>
  <si>
    <t>https://podminky.urs.cz/item/CS_URS_2024_02/725291665</t>
  </si>
  <si>
    <t>"OS.38" 19</t>
  </si>
  <si>
    <t>334</t>
  </si>
  <si>
    <t>55779010R</t>
  </si>
  <si>
    <t>polička do sprchy, drátěný držák 20x10,5x3 cm, nerez lesklý</t>
  </si>
  <si>
    <t>1958262926</t>
  </si>
  <si>
    <t>335</t>
  </si>
  <si>
    <t>725291666</t>
  </si>
  <si>
    <t>Montáž doplňků zařízení koupelen a záchodů háčku</t>
  </si>
  <si>
    <t>1709347960</t>
  </si>
  <si>
    <t>https://podminky.urs.cz/item/CS_URS_2024_02/725291666</t>
  </si>
  <si>
    <t>"OS.39" 23</t>
  </si>
  <si>
    <t>336</t>
  </si>
  <si>
    <t>55441011R</t>
  </si>
  <si>
    <t>háček koupelnový, nerez - lesk</t>
  </si>
  <si>
    <t>1012644841</t>
  </si>
  <si>
    <t>337</t>
  </si>
  <si>
    <t>55431082R</t>
  </si>
  <si>
    <t>koš odpadkový, nerez - lesk</t>
  </si>
  <si>
    <t>-1936564400</t>
  </si>
  <si>
    <t>"OS.40" 22</t>
  </si>
  <si>
    <t>338</t>
  </si>
  <si>
    <t>725980123R</t>
  </si>
  <si>
    <t>Revizní dvířka 200x300 mm, plast</t>
  </si>
  <si>
    <t>499348807</t>
  </si>
  <si>
    <t>"OS07" 8</t>
  </si>
  <si>
    <t>339</t>
  </si>
  <si>
    <t>998725203</t>
  </si>
  <si>
    <t>Přesun hmot pro zařizovací předměty stanovený procentní sazbou (%) z ceny vodorovná dopravní vzdálenost do 50 m základní v objektech výšky přes 12 do 24 m</t>
  </si>
  <si>
    <t>-1167631872</t>
  </si>
  <si>
    <t>https://podminky.urs.cz/item/CS_URS_2024_02/998725203</t>
  </si>
  <si>
    <t>741</t>
  </si>
  <si>
    <t>Elektroinstalace - silnoproud</t>
  </si>
  <si>
    <t>340</t>
  </si>
  <si>
    <t>741372821R</t>
  </si>
  <si>
    <t xml:space="preserve">Demontáž svítidel bez zachování funkčnosti (do suti) venkovních </t>
  </si>
  <si>
    <t>1041721780</t>
  </si>
  <si>
    <t>341</t>
  </si>
  <si>
    <t>741920452</t>
  </si>
  <si>
    <t>Protipožární ucpávky svazků kabelů prostup stropem tloušťky 150 mm tmelem, požární odolnost EI 90 při 30% zaplnění prostupu kabely průměr prostupu 120 mm</t>
  </si>
  <si>
    <t>-151107581</t>
  </si>
  <si>
    <t>https://podminky.urs.cz/item/CS_URS_2024_02/741920452</t>
  </si>
  <si>
    <t>1+1</t>
  </si>
  <si>
    <t>342</t>
  </si>
  <si>
    <t>998741203</t>
  </si>
  <si>
    <t>Přesun hmot pro silnoproud stanovený procentní sazbou (%) z ceny vodorovná dopravní vzdálenost do 50 m základní v objektech výšky přes 12 do 24 m</t>
  </si>
  <si>
    <t>-1481546890</t>
  </si>
  <si>
    <t>https://podminky.urs.cz/item/CS_URS_2024_02/998741203</t>
  </si>
  <si>
    <t>742</t>
  </si>
  <si>
    <t>Elektroinstalace - slaboproud</t>
  </si>
  <si>
    <t>343</t>
  </si>
  <si>
    <t>742420821R</t>
  </si>
  <si>
    <t>Demontáž antény ze střechy bloku B a přemístění na střechu bloku C</t>
  </si>
  <si>
    <t>-280710159</t>
  </si>
  <si>
    <t>344</t>
  </si>
  <si>
    <t>998742203</t>
  </si>
  <si>
    <t>Přesun hmot pro slaboproud stanovený procentní sazbou (%) z ceny vodorovná dopravní vzdálenost do 50 m základní v objektech výšky přes 12 do 24 m</t>
  </si>
  <si>
    <t>-493006004</t>
  </si>
  <si>
    <t>https://podminky.urs.cz/item/CS_URS_2024_02/998742203</t>
  </si>
  <si>
    <t>751</t>
  </si>
  <si>
    <t>345</t>
  </si>
  <si>
    <t>751514776</t>
  </si>
  <si>
    <t>Montáž protidešťové stříšky nebo výfukové hlavice do plechového potrubí kruhové bez příruby, průměru přes 100 do 200 mm</t>
  </si>
  <si>
    <t>-1501980990</t>
  </si>
  <si>
    <t>https://podminky.urs.cz/item/CS_URS_2024_02/751514776</t>
  </si>
  <si>
    <t>"OS05" 1</t>
  </si>
  <si>
    <t>346</t>
  </si>
  <si>
    <t>55349589R</t>
  </si>
  <si>
    <t>střešní protidešťová hlavice odvětrání výtahové šachty DN 200mm (pozink) včetně těsnící manžety pro prostup PVC fólií</t>
  </si>
  <si>
    <t>995909685</t>
  </si>
  <si>
    <t>347</t>
  </si>
  <si>
    <t>998751202</t>
  </si>
  <si>
    <t>Přesun hmot pro vzduchotechniku stanovený procentní sazbou (%) z ceny vodorovná dopravní vzdálenost do 50 m základní v objektech výšky přes 12 do 24 m</t>
  </si>
  <si>
    <t>1914734571</t>
  </si>
  <si>
    <t>https://podminky.urs.cz/item/CS_URS_2024_02/998751202</t>
  </si>
  <si>
    <t>762</t>
  </si>
  <si>
    <t>Konstrukce tesařské</t>
  </si>
  <si>
    <t>348</t>
  </si>
  <si>
    <t>762342812</t>
  </si>
  <si>
    <t>Demontáž bednění a laťování laťování střech sklonu do 60° se všemi nadstřešními konstrukcemi, z latí průřezové plochy do 25 cm2 při osové vzdálenosti přes 0,22 do 0,50 m</t>
  </si>
  <si>
    <t>-1239691023</t>
  </si>
  <si>
    <t>https://podminky.urs.cz/item/CS_URS_2024_02/762342812</t>
  </si>
  <si>
    <t>9,121*2*35,65</t>
  </si>
  <si>
    <t>349</t>
  </si>
  <si>
    <t>762361322R</t>
  </si>
  <si>
    <t>Konstrukční vrstva pod klempířské prvky pro oplechování horních ploch zdí a nadezdívek (atik) z desek cementotřískových šroubovaných do podkladu, tloušťky desky 20 mm</t>
  </si>
  <si>
    <t>-1293979688</t>
  </si>
  <si>
    <t>D.1.1.C.2.1 Detaily konstrukcí - detail D01 - atika, balkon, ostění okna</t>
  </si>
  <si>
    <t>78,6*0,6</t>
  </si>
  <si>
    <t>D.1.1.B.17 Řez B2 - nový stav</t>
  </si>
  <si>
    <t>350</t>
  </si>
  <si>
    <t>998762203</t>
  </si>
  <si>
    <t>Přesun hmot pro konstrukce tesařské stanovený procentní sazbou (%) z ceny vodorovná dopravní vzdálenost do 50 m základní v objektech výšky přes 12 do 24 m</t>
  </si>
  <si>
    <t>-1617265955</t>
  </si>
  <si>
    <t>https://podminky.urs.cz/item/CS_URS_2024_02/998762203</t>
  </si>
  <si>
    <t>763</t>
  </si>
  <si>
    <t>Konstrukce suché výstavby</t>
  </si>
  <si>
    <t>351</t>
  </si>
  <si>
    <t>763111316</t>
  </si>
  <si>
    <t>Příčka ze sádrokartonových desek s nosnou konstrukcí z jednoduchých ocelových profilů UW, CW jednoduše opláštěná deskou standardní A tl. 12,5 mm, příčka tl. 125 mm, profil 100, s izolací, EI 30, Rw do 48 dB</t>
  </si>
  <si>
    <t>1220712505</t>
  </si>
  <si>
    <t>https://podminky.urs.cz/item/CS_URS_2024_02/763111316</t>
  </si>
  <si>
    <t>D.1.1.B.12 Půdorys 1.NP</t>
  </si>
  <si>
    <t>"§23" 3,5*3,05+1,6*2,2+2,9*3,1</t>
  </si>
  <si>
    <t>"§23" 1,6*2,2+2,9*3,1</t>
  </si>
  <si>
    <t>352</t>
  </si>
  <si>
    <t>763111354</t>
  </si>
  <si>
    <t>Příčka ze sádrokartonových desek s nosnou konstrukcí z jednoduchých ocelových profilů UW, CW jednoduše opláštěná deskou vysokopevnostní protipožární impregnovanou DFRIH2 tl. 12,5 mm s izolací, EI 45, příčka tl. 75 mm, profil 50, Rw do 48 dB</t>
  </si>
  <si>
    <t>-810765613</t>
  </si>
  <si>
    <t>https://podminky.urs.cz/item/CS_URS_2024_02/763111354</t>
  </si>
  <si>
    <t>9) Kompletační konstrukce - vnitřní nenosné stěny - příčky a předstěny</t>
  </si>
  <si>
    <t>0,618*3,125</t>
  </si>
  <si>
    <t>353</t>
  </si>
  <si>
    <t>763111356</t>
  </si>
  <si>
    <t>Příčka ze sádrokartonových desek s nosnou konstrukcí z jednoduchých ocelových profilů UW, CW jednoduše opláštěná deskou vysokopevnostní protipožární impregnovanou DFRIH2 tl. 12,5 mm s izolací, EI 45, příčka tl. 125 mm, profil 100, Rw do 53 dB</t>
  </si>
  <si>
    <t>-309212330</t>
  </si>
  <si>
    <t>https://podminky.urs.cz/item/CS_URS_2024_02/763111356</t>
  </si>
  <si>
    <t>(3,68+0,308+6,354+3,46+0,385+3,46+1,885+17,714+3,5+1,885+3,5+1,905+3,209+4,121+5,52*4+2,125*2+1,9+5,52+3,255+3+6,2*2)*3,18</t>
  </si>
  <si>
    <t>-(1,6*1,97+0,9*1,97*2+1,3*1,97*4+0,9*1,97+1,1*2,02+0,7*1,97)</t>
  </si>
  <si>
    <t>-75,257</t>
  </si>
  <si>
    <t>(8,18+0,308+9,62+4,474*2+3,055+1,955+3,58+2,703+4,474+2,7+4,474+2,321+1,7+2,321+5,57*5+2,5+2,6+5,45+1,455*3+12,1+1,455*7+1,693+3,2+3,75)*3,125</t>
  </si>
  <si>
    <t>-(1,4*2,1+0,9*2,1+1*2,1+0,8*2,1+0,7*1,97*2+0,9*2,1*4+0,9*2,1*2+1,2*2,1+0,9*2,1+1,2*2,1+0,9*2,1+1,2*2,1+1,2*2,1+0,7*2,1*7+1,4*2,1*2)</t>
  </si>
  <si>
    <t>-44,401</t>
  </si>
  <si>
    <t>(8,18+0,308+3,579+2,25+3,27+2,155*2+3,58+2,7+2,7+4,445+1,7+2,321*2+5,57*3+2,5+2,6+5,45+1,455*3+12,1+1,455*7+1,693+3,2+3,8)*3,125</t>
  </si>
  <si>
    <t>-(1,4*2,1+0,7*1,97*2+0,9*2,1*4+0,9*2,1*2+1,2*2,1+1,2*2,1+0,9*2,1+1,2*2,1+0,9*2,1+1,2*2,1+1,2*2,1+0,7*2,1*7+1,4*2,1*2)</t>
  </si>
  <si>
    <t>(8,18+4,66+2,385+3,375+2,07*2+4,61+2,7+2,7+4,61+2,477*2+5,72*4+2,5+2,6+5,45+1,655*3+12+1,655*7+1,783+7,2)*3,125</t>
  </si>
  <si>
    <t>-(1,4*2,1+0,7*1,97*2+1,2*2,1+0,9*2,1+0,9*2,1+1,2*2,1+0,9*2,1*2+1,2*2,1+0,9*2,1+1,2*2,1+0,9*2,1+1,2*2,1+1,2*2,1+0,7*2,1*7+1,4*2,1*2)</t>
  </si>
  <si>
    <t>354</t>
  </si>
  <si>
    <t>763111466</t>
  </si>
  <si>
    <t>Příčka ze sádrokartonových desek s nosnou konstrukcí z jednoduchých ocelových profilů UW, CW dvojitě opláštěná deskami vysokopevnostními protipožárními impregnovanými DFRIH2 tl. 2 x 12,5 mm s izolací, EI 90, příčka tl. 125 mm, profil 75, Rw do 61 dB</t>
  </si>
  <si>
    <t>1972903211</t>
  </si>
  <si>
    <t>https://podminky.urs.cz/item/CS_URS_2024_02/763111466</t>
  </si>
  <si>
    <t>LW10</t>
  </si>
  <si>
    <t>(18,1+4,9)*3,12-0,8*1,97*3</t>
  </si>
  <si>
    <t>355</t>
  </si>
  <si>
    <t>763111811</t>
  </si>
  <si>
    <t>Demontáž příček ze sádrokartonových desek s nosnou konstrukcí z ocelových profilů jednoduchých, opláštění jednoduché</t>
  </si>
  <si>
    <t>-1953769601</t>
  </si>
  <si>
    <t>https://podminky.urs.cz/item/CS_URS_2024_02/763111811</t>
  </si>
  <si>
    <t>(4,25*7+31,36+2,619+1,51+1,5+0,91+0,4+0,76+1,13+2,27+1,09+2,38+2,95+2,261+1,995+3,15)*3,12</t>
  </si>
  <si>
    <t>(29,43+3,74+1,995+1,59+1,805+5,47+1,32+2,57+3,02+1,25+2,7+2,57+5,47+1,72+2,57+3,02+2,7+2,57+5,47+1,72+2,57*2+2,7+3,02+1,32+5,62+1+2,19+0,72)*3,12</t>
  </si>
  <si>
    <t>-(0,9*1,97*7+1,1*1,97*8+0,8*1,97*6+0,7*1,97*5)</t>
  </si>
  <si>
    <t>356</t>
  </si>
  <si>
    <t>763111821</t>
  </si>
  <si>
    <t>Demontáž příček ze sádrokartonových desek s nosnou konstrukcí z ocelových profilů zdvojených mezibytových nebo instalačních, opláštění dvojité</t>
  </si>
  <si>
    <t>1093271895</t>
  </si>
  <si>
    <t>https://podminky.urs.cz/item/CS_URS_2024_02/763111821</t>
  </si>
  <si>
    <t>(4,25*2+0,58+3,37+0,47+3,06+0,47+3,912+0,47+1,47+1,53+0,635)*3,12</t>
  </si>
  <si>
    <t>357</t>
  </si>
  <si>
    <t>763112341</t>
  </si>
  <si>
    <t>Příčka mezibytová ze sádrokartonových desek s nosnou konstrukcí ze zdvojených ocelových profilů UW, CW dvojitě opláštěná deskami vysokopevnostními protipožárními impregnovanými DFRIH2 tl. 2 x 12,5 mm s dvojitou izolací, EI 90, příčka tl. 155 mm, profil 50, Rw do 68 dB</t>
  </si>
  <si>
    <t>677849206</t>
  </si>
  <si>
    <t>https://podminky.urs.cz/item/CS_URS_2024_02/763112341</t>
  </si>
  <si>
    <t>(4,475+14,878)*3,125</t>
  </si>
  <si>
    <t>(24,42+4,47*2+5,57)*3,125</t>
  </si>
  <si>
    <t>-(0,8*2,1*3+1,2*2,1*2+1,2*2,1*2)</t>
  </si>
  <si>
    <t>(24,42+4,61*3+7,63+2,477+5,72*2)*3,125</t>
  </si>
  <si>
    <t>-(0,8*2,1*3+1,2*2,1*2)</t>
  </si>
  <si>
    <t>358</t>
  </si>
  <si>
    <t>763113352R</t>
  </si>
  <si>
    <t>Předstěna instalační ze sádrokartonových desek s nosnou konstrukcí ze zdvojených ocelových profilů UW, CW s mezerou, CW profily navzájem spojeny páskem sádry jednoduše opláštěná deskou vysokopevnostní protipožárními impregnovanými DFRIH2 tl. 12,5 mm s izolací, EI 90, Rw do 62 dB, příčka tl. 175 mm, profil 75</t>
  </si>
  <si>
    <t>-252942695</t>
  </si>
  <si>
    <t>LW05</t>
  </si>
  <si>
    <t>"B1.14" 1,9*3,125</t>
  </si>
  <si>
    <t>"B2.14" 1,9*3,125</t>
  </si>
  <si>
    <t>"B3.14" 1,9*3,125</t>
  </si>
  <si>
    <t>359</t>
  </si>
  <si>
    <t>763113353R</t>
  </si>
  <si>
    <t>Předstěna instalační ze sádrokartonových desek s nosnou konstrukcí ze zdvojených ocelových profilů UW, CW s mezerou, CW profily navzájem spojeny páskem sádry jednoduše opláštěná deskou vysokopevnostní protipožárními impregnovanými DFRIH2 tl. 12,5 mm, příčka tl. 200 mm, profil 75</t>
  </si>
  <si>
    <t>-1446683492</t>
  </si>
  <si>
    <t>LW04</t>
  </si>
  <si>
    <t>"B0.09" 2,5*3,18</t>
  </si>
  <si>
    <t>"B0.22" (1,1+0,9)*3,18</t>
  </si>
  <si>
    <t>"B0.23" 3,26*3,18</t>
  </si>
  <si>
    <t>"B0.32" 3*3,18</t>
  </si>
  <si>
    <t>"B0.33" 3*3,18</t>
  </si>
  <si>
    <t>"B1.05" 2,45*3,125</t>
  </si>
  <si>
    <t>"B1.10" 2,45*3,125</t>
  </si>
  <si>
    <t>"B1.15" (1+1)*3,125</t>
  </si>
  <si>
    <t>"B1.24" 2,702*3,125</t>
  </si>
  <si>
    <t>"B1.28" 2,7*3,125</t>
  </si>
  <si>
    <t>"B2.05" 2,45*3,125</t>
  </si>
  <si>
    <t>"B2.10" 2,45*3,125</t>
  </si>
  <si>
    <t>"B2.15" (1+1)*3,125</t>
  </si>
  <si>
    <t>"B2.25" 2,7*3,125</t>
  </si>
  <si>
    <t>"B2.28" 2,7*3,15</t>
  </si>
  <si>
    <t>"B2.32" 2,7*3,125</t>
  </si>
  <si>
    <t>"B3.05" 2,45*3,125</t>
  </si>
  <si>
    <t>"B3.10" 2,435*3,125</t>
  </si>
  <si>
    <t>"B3.15" (1+2,05+1)*3,125</t>
  </si>
  <si>
    <t>"B3.19" 2,7*3,125</t>
  </si>
  <si>
    <t>"B3.24" 2,7*3,125</t>
  </si>
  <si>
    <t>"B3.27" 2,7*3,125</t>
  </si>
  <si>
    <t>"B3.30" 3,45*3,125</t>
  </si>
  <si>
    <t>360</t>
  </si>
  <si>
    <t>763121456R</t>
  </si>
  <si>
    <t>Stěna předsazená ze sádrokartonových desek bez nosné konstrukce jednoduše opláštěná deskou vysokopevnostní protipožární impregnovanou DFRIH2 tl. 12,5 mm, lepenou celoplošně</t>
  </si>
  <si>
    <t>-2143977360</t>
  </si>
  <si>
    <t>"§08" 0,99*3,18*2</t>
  </si>
  <si>
    <t>"§08" 0,865*3,1255+0,45*3,125</t>
  </si>
  <si>
    <t>"§08" 0,865*3,125+0,45*3,125</t>
  </si>
  <si>
    <t>361</t>
  </si>
  <si>
    <t>763121458R</t>
  </si>
  <si>
    <t>Stěna instalační, spřažená ze sádrokartonových desek s nosnou konstrukcí z ocelových profilů CD, UD jednoduše opláštěná deskou vysokopevnostní protipožární impregnovanou DFRIH2 tl. 12,5 mm, stěna tl. 113 mm, intalační mezera</t>
  </si>
  <si>
    <t>797798505</t>
  </si>
  <si>
    <t>LW08</t>
  </si>
  <si>
    <t>2,462*3,125</t>
  </si>
  <si>
    <t>362</t>
  </si>
  <si>
    <t>763121571R</t>
  </si>
  <si>
    <t>Stěna předsazená ze sádrokartonových desek s nosnou konstrukcí z ocelových profilů CD a UD, s kotvením CD po 1 500 mm dvojitě opláštěná deskami vysokopevnostními protipožárními impregnovanými DFRIH2 tl. 2 x 12,5 mm, stěna tl. 75 mm, s aku. minerální izolací tl. 50 mm o min objemové hmotnosti 15 kg/m3</t>
  </si>
  <si>
    <t>387553677</t>
  </si>
  <si>
    <t>LW07</t>
  </si>
  <si>
    <t>(4,954+2,045)*3,125</t>
  </si>
  <si>
    <t>363</t>
  </si>
  <si>
    <t>763121811</t>
  </si>
  <si>
    <t>Demontáž předsazených nebo šachtových stěn ze sádrokartonových desek s nosnou konstrukcí z ocelových profilů jednoduchých, opláštění jednoduché</t>
  </si>
  <si>
    <t>1741870623</t>
  </si>
  <si>
    <t>https://podminky.urs.cz/item/CS_URS_2024_02/763121811</t>
  </si>
  <si>
    <t>34,2*2*1,7</t>
  </si>
  <si>
    <t>364</t>
  </si>
  <si>
    <t>763122521R</t>
  </si>
  <si>
    <t>Stěna šachtová z vysokpevnostních sádrokartonových desek s nosnou konstrukcí ze zdvojených ocelových profilů UW, CW dvojitě opláštěná deskami vysokpevnostními protipožárními impregnovanými DFRIH2 tl. 2 x 12,5 mm tl. 75 mm, profil 50</t>
  </si>
  <si>
    <t>-2064301986</t>
  </si>
  <si>
    <t>LWš</t>
  </si>
  <si>
    <t>1,65*3,18</t>
  </si>
  <si>
    <t>1,65*3,12</t>
  </si>
  <si>
    <t>365</t>
  </si>
  <si>
    <t>763131511</t>
  </si>
  <si>
    <t>Podhled ze sádrokartonových desek jednovrstvá zavěšená spodní konstrukce z ocelových profilů CD, UD jednoduše opláštěná deskou standardní A, tl. 12,5 mm, bez izolace</t>
  </si>
  <si>
    <t>-1569529416</t>
  </si>
  <si>
    <t>https://podminky.urs.cz/item/CS_URS_2024_02/763131511</t>
  </si>
  <si>
    <t>Podhledy</t>
  </si>
  <si>
    <t>"B0.02" 4,42</t>
  </si>
  <si>
    <t>"B0.04" 15,46</t>
  </si>
  <si>
    <t>"B0.20" 3,97</t>
  </si>
  <si>
    <t>"B0.21" 3,19</t>
  </si>
  <si>
    <t>"B0.23" 17,52</t>
  </si>
  <si>
    <t>"B1.04" 7,86</t>
  </si>
  <si>
    <t>"B1.06" 29,3</t>
  </si>
  <si>
    <t>"B1.09" 7,79</t>
  </si>
  <si>
    <t>"B1.11" 28,96</t>
  </si>
  <si>
    <t>"B1.12" 24,51</t>
  </si>
  <si>
    <t>"B1.20" 2,98</t>
  </si>
  <si>
    <t>"B1.21" 3,17</t>
  </si>
  <si>
    <t>"B1.22" 6,87</t>
  </si>
  <si>
    <t>"B1.23" 5,34</t>
  </si>
  <si>
    <t>"B1.25" 16,33</t>
  </si>
  <si>
    <t>"B1.26" 5,06</t>
  </si>
  <si>
    <t>"B1.27" 21,89</t>
  </si>
  <si>
    <t>"B2.04" 7,86</t>
  </si>
  <si>
    <t>"B2.06" 29,3</t>
  </si>
  <si>
    <t>"B2.09" 7,79</t>
  </si>
  <si>
    <t>"B2.11" 28,8</t>
  </si>
  <si>
    <t>"B2.12" 24,51</t>
  </si>
  <si>
    <t>"B2.18" 20,95</t>
  </si>
  <si>
    <t>"B2.21" 3,13</t>
  </si>
  <si>
    <t>"B2.23" 5,31</t>
  </si>
  <si>
    <t>"B2.24" 16,23</t>
  </si>
  <si>
    <t>"B2.26" 5,06</t>
  </si>
  <si>
    <t>"B2.27" 21,76</t>
  </si>
  <si>
    <t>"B3.04" 7,83</t>
  </si>
  <si>
    <t>"B3.06" 31,58</t>
  </si>
  <si>
    <t>"B3.09" 8,14</t>
  </si>
  <si>
    <t>"B3.11" 29,42</t>
  </si>
  <si>
    <t>"B3.12" 25,04</t>
  </si>
  <si>
    <t>"B3.16" 26,64</t>
  </si>
  <si>
    <t>"B3.17" 20,68</t>
  </si>
  <si>
    <t>"B3.18" 16,51</t>
  </si>
  <si>
    <t>"B3.21" 5,59</t>
  </si>
  <si>
    <t>"B3.23" 5,31</t>
  </si>
  <si>
    <t>"B3.25" 17,59</t>
  </si>
  <si>
    <t>"B3.26" 5,24</t>
  </si>
  <si>
    <t>"B3.28" 22,79</t>
  </si>
  <si>
    <t>"B3.29"4,52</t>
  </si>
  <si>
    <t>"B3.31" 4,46</t>
  </si>
  <si>
    <t>"B3.32" 31,63</t>
  </si>
  <si>
    <t>"D3.35" 17,63</t>
  </si>
  <si>
    <t>"D3.36" 17,32</t>
  </si>
  <si>
    <t>"D.37" 48,73</t>
  </si>
  <si>
    <t>366</t>
  </si>
  <si>
    <t>763131531R</t>
  </si>
  <si>
    <t>Podhled ze sádrokartonových desek jednovrstvá zavěšená spodní konstrukce z ocelových profilů CD, UD jednoduše opláštěná deskou protipožární DF, tl. 12,5 mm, bez izolace, EI 30</t>
  </si>
  <si>
    <t>272550429</t>
  </si>
  <si>
    <t>"B0.01" 34,35-(2,7*1,8+6,6*1,4)</t>
  </si>
  <si>
    <t>"B1.01" 36,57-(2,7*1,8+6,3*1,8)</t>
  </si>
  <si>
    <t>"B1.03" 60,3-(24*1,4)</t>
  </si>
  <si>
    <t>"B1.19" 9,64-1,8*4,475</t>
  </si>
  <si>
    <t>"B2.01" 36,61-(2,7*1,8+6,3*1,8)</t>
  </si>
  <si>
    <t>"B2.03" 60,16-(24*1,4)</t>
  </si>
  <si>
    <t>"B2.22" 9,13-1,8*3,02</t>
  </si>
  <si>
    <t>"B3.01" 39,49-6,3*1,8</t>
  </si>
  <si>
    <t>"B3.03" 73,7-(24*1,4+7,2*1,4)</t>
  </si>
  <si>
    <t>"B3.22" 9,61-1,8*3,17</t>
  </si>
  <si>
    <t>367</t>
  </si>
  <si>
    <t>763131551</t>
  </si>
  <si>
    <t>Podhled ze sádrokartonových desek jednovrstvá zavěšená spodní konstrukce z ocelových profilů CD, UD jednoduše opláštěná deskou impregnovanou H2, tl. 12,5 mm, bez izolace</t>
  </si>
  <si>
    <t>-572040172</t>
  </si>
  <si>
    <t>https://podminky.urs.cz/item/CS_URS_2024_02/763131551</t>
  </si>
  <si>
    <t>"B0.22" 3,61</t>
  </si>
  <si>
    <t>"B1.05" 5,64</t>
  </si>
  <si>
    <t>"B1.10" 5,88</t>
  </si>
  <si>
    <t>"B1.24" 5,94</t>
  </si>
  <si>
    <t>"B1.28" 5,94</t>
  </si>
  <si>
    <t>"B2.05" 5,64</t>
  </si>
  <si>
    <t>"B2.10" 5,88</t>
  </si>
  <si>
    <t>"B2.25" 5,94</t>
  </si>
  <si>
    <t>"B2.28" 5,94</t>
  </si>
  <si>
    <t>"B2.32" 5,94</t>
  </si>
  <si>
    <t>"B3.05" 5,6</t>
  </si>
  <si>
    <t>"B3.10" 5,84</t>
  </si>
  <si>
    <t>"B3.19" 5,94</t>
  </si>
  <si>
    <t>"B3.24" 6,18</t>
  </si>
  <si>
    <t>"B3.27" 6,18</t>
  </si>
  <si>
    <t>"B3.30" 7,86</t>
  </si>
  <si>
    <t>368</t>
  </si>
  <si>
    <t>763131712</t>
  </si>
  <si>
    <t>Podhled ze sádrokartonových desek ostatní práce a konstrukce na podhledech ze sádrokartonových desek napojení na jiný druh podhledu</t>
  </si>
  <si>
    <t>-1560525097</t>
  </si>
  <si>
    <t>https://podminky.urs.cz/item/CS_URS_2024_02/763131712</t>
  </si>
  <si>
    <t>"B0.01" (6,6+1,4)*2</t>
  </si>
  <si>
    <t>"B0.01" (2,7+1,8)*2</t>
  </si>
  <si>
    <t>"B1.01" (2,7+1,8)*2+(6,3+1,8)*2</t>
  </si>
  <si>
    <t>"B1.03" (24+1,4)*2</t>
  </si>
  <si>
    <t>"B1.19" (4,475+1,8)*2</t>
  </si>
  <si>
    <t>"B2.01" (2,7+1,8)*2+(6,3+1,8)*2</t>
  </si>
  <si>
    <t>"B2.03" (24+1,4)*2</t>
  </si>
  <si>
    <t>"B2.22" (3,02+1,8)*2</t>
  </si>
  <si>
    <t>"B3.01" (6,3+1,8)*2</t>
  </si>
  <si>
    <t>"B3.03" (24+1,4)*2+(7,2+1,4)*2</t>
  </si>
  <si>
    <t>"B3.22" (1,8+3,17)*2</t>
  </si>
  <si>
    <t>369</t>
  </si>
  <si>
    <t>763131721</t>
  </si>
  <si>
    <t>Podhled ze sádrokartonových desek ostatní práce a konstrukce na podhledech ze sádrokartonových desek skokové změny výšky podhledu do 0,5 m</t>
  </si>
  <si>
    <t>-1603673908</t>
  </si>
  <si>
    <t>https://podminky.urs.cz/item/CS_URS_2024_02/763131721</t>
  </si>
  <si>
    <t>§21</t>
  </si>
  <si>
    <t>"B1.03" 4,292+2,6</t>
  </si>
  <si>
    <t>"B1.04" 2,995</t>
  </si>
  <si>
    <t>"B1.26" 1,945</t>
  </si>
  <si>
    <t>"B2.03" 4,292+2,6</t>
  </si>
  <si>
    <t>"B2.04" 2,995</t>
  </si>
  <si>
    <t>"B2.23" 1,08</t>
  </si>
  <si>
    <t>"B2.26" 1,945</t>
  </si>
  <si>
    <t>"B3.03" 4,292+2,6</t>
  </si>
  <si>
    <t>"B3.16" 6,195+7,885+3,671</t>
  </si>
  <si>
    <t>"B3.34" 4,415</t>
  </si>
  <si>
    <t>370</t>
  </si>
  <si>
    <t>763131731</t>
  </si>
  <si>
    <t>Podhled ze sádrokartonových desek ostatní práce a konstrukce na podhledech ze sádrokartonových desek čelo pro kazetové podhledy (F lišta) tl. 12,5 mm</t>
  </si>
  <si>
    <t>2046110690</t>
  </si>
  <si>
    <t>https://podminky.urs.cz/item/CS_URS_2024_02/763131731</t>
  </si>
  <si>
    <t>2,74+4,292+2,6</t>
  </si>
  <si>
    <t>4,292</t>
  </si>
  <si>
    <t>371</t>
  </si>
  <si>
    <t>763131761</t>
  </si>
  <si>
    <t>Podhled ze sádrokartonových desek Příplatek k cenám za plochu do 3 m2 jednotlivě</t>
  </si>
  <si>
    <t>1397578673</t>
  </si>
  <si>
    <t>https://podminky.urs.cz/item/CS_URS_2024_02/763131761</t>
  </si>
  <si>
    <t>"B1.20" 2,94</t>
  </si>
  <si>
    <t>"B2.20" 2,94</t>
  </si>
  <si>
    <t>"B3.20" 2,98</t>
  </si>
  <si>
    <t>372</t>
  </si>
  <si>
    <t>763131765</t>
  </si>
  <si>
    <t>Podhled ze sádrokartonových desek Příplatek k cenám za výšku zavěšení přes 0,5 do 1,0 m</t>
  </si>
  <si>
    <t>252840904</t>
  </si>
  <si>
    <t>https://podminky.urs.cz/item/CS_URS_2024_02/763131765</t>
  </si>
  <si>
    <t>373</t>
  </si>
  <si>
    <t>763161821</t>
  </si>
  <si>
    <t>Demontáž podkroví ze sádrokartonových desek s nosnou konstrukcí dvouvrstvou z ocelových profilů, opláštění jednoduché</t>
  </si>
  <si>
    <t>-1707206802</t>
  </si>
  <si>
    <t>https://podminky.urs.cz/item/CS_URS_2024_02/763161821</t>
  </si>
  <si>
    <t>374</t>
  </si>
  <si>
    <t>763164539</t>
  </si>
  <si>
    <t>Obklad konstrukcí sádrokartonovými deskami včetně ochranných úhelníků ve tvaru L rozvinuté šíře přes 0,4 do 0,8 m, opláštěný deskou vysokopevnostní protipožární impregnovanou DFRIH2, tl. 12,5 mm</t>
  </si>
  <si>
    <t>-644726372</t>
  </si>
  <si>
    <t>https://podminky.urs.cz/item/CS_URS_2024_02/763164539</t>
  </si>
  <si>
    <t>"§07" 3,18*3</t>
  </si>
  <si>
    <t>"§25" 2,7</t>
  </si>
  <si>
    <t>"§07" 3,125*2</t>
  </si>
  <si>
    <t>375</t>
  </si>
  <si>
    <t>763164759</t>
  </si>
  <si>
    <t>Obklad konstrukcí sádrokartonovými deskami včetně ochranných úhelníků uzavřeného tvaru rozvinuté šíře přes 1,6 m, opláštěný deskou vysokopevnostní protipožární impregnovanou DFRIH2, tl. 12,5 mm</t>
  </si>
  <si>
    <t>498439078</t>
  </si>
  <si>
    <t>https://podminky.urs.cz/item/CS_URS_2024_02/763164759</t>
  </si>
  <si>
    <t>D.1.1.B.14  Půdorys 3.NP</t>
  </si>
  <si>
    <t>D.1.1.B.16  Řezy B1 - nový stav</t>
  </si>
  <si>
    <t xml:space="preserve"> (1,5+1,5)*2*1,1</t>
  </si>
  <si>
    <t>376</t>
  </si>
  <si>
    <t>763172382</t>
  </si>
  <si>
    <t>Montáž dvířek pro konstrukce ze sádrokartonových desek revizních dvouplášťových pro příčky a předsazené stěny velikost (šxv) 300 x 300 mm</t>
  </si>
  <si>
    <t>-535162638</t>
  </si>
  <si>
    <t>https://podminky.urs.cz/item/CS_URS_2024_02/763172382</t>
  </si>
  <si>
    <t>"OS27" 4</t>
  </si>
  <si>
    <t>377</t>
  </si>
  <si>
    <t>59030755</t>
  </si>
  <si>
    <t>dvířka revizní jednokřídlá dvouplášťová s automatickým zámkem 300x300mm</t>
  </si>
  <si>
    <t>315550456</t>
  </si>
  <si>
    <t>378</t>
  </si>
  <si>
    <t>763172412</t>
  </si>
  <si>
    <t>Montáž dvířek pro konstrukce ze sádrokartonových desek revizních protipožárních pro příčky a předsazené stěny velikost (šxv) 300 x 300 mm</t>
  </si>
  <si>
    <t>-1691909785</t>
  </si>
  <si>
    <t>https://podminky.urs.cz/item/CS_URS_2024_02/763172412</t>
  </si>
  <si>
    <t>"OS32" 1</t>
  </si>
  <si>
    <t>379</t>
  </si>
  <si>
    <t>59030760R</t>
  </si>
  <si>
    <t>dvířka revizní protipožární pro stěny a podhledy EI 30 DP1 300x300 mm</t>
  </si>
  <si>
    <t>1332518573</t>
  </si>
  <si>
    <t>380</t>
  </si>
  <si>
    <t>763172453</t>
  </si>
  <si>
    <t>Montáž dvířek pro konstrukce ze sádrokartonových desek revizních protipožárních pro podhledy velikost (šxv) 400 x 400 mm</t>
  </si>
  <si>
    <t>1925645316</t>
  </si>
  <si>
    <t>https://podminky.urs.cz/item/CS_URS_2024_02/763172453</t>
  </si>
  <si>
    <t>"OS26" 15</t>
  </si>
  <si>
    <t>381</t>
  </si>
  <si>
    <t>59030761R</t>
  </si>
  <si>
    <t>dvířka revizní protipožární pro stěny a podhledy min EI 30 DP1, 400x400 mm</t>
  </si>
  <si>
    <t>-235241960</t>
  </si>
  <si>
    <t>382</t>
  </si>
  <si>
    <t>763181421</t>
  </si>
  <si>
    <t>Výplně otvorů konstrukcí ze sádrokartonových desek ztužující výplň otvoru pro dveře s UA a UW profilem, výšky příčky přes 2,80 do 3,25 m</t>
  </si>
  <si>
    <t>-918322530</t>
  </si>
  <si>
    <t>https://podminky.urs.cz/item/CS_URS_2024_02/763181421</t>
  </si>
  <si>
    <t>383</t>
  </si>
  <si>
    <t>763183111</t>
  </si>
  <si>
    <t>Výplně otvorů konstrukcí ze sádrokartonových desek montáž stavebního pouzdra posuvných dveří do sádrokartonové příčky s jednou kapsou pro jedno dveřní křídlo, průchozí šířky do 800 mm</t>
  </si>
  <si>
    <t>747030918</t>
  </si>
  <si>
    <t>https://podminky.urs.cz/item/CS_URS_2024_02/763183111</t>
  </si>
  <si>
    <t>c) Povrchové úpravy - výplně otvorů</t>
  </si>
  <si>
    <t>D.1.1.C.3.1 Seznam interiérových dveří</t>
  </si>
  <si>
    <t>"D39/B" 6</t>
  </si>
  <si>
    <t>384</t>
  </si>
  <si>
    <t>55331691</t>
  </si>
  <si>
    <t>pouzdro stavební do SDK pro 1 křídlo posuvných dveří š 700mm v do 2100mm</t>
  </si>
  <si>
    <t>1781810281</t>
  </si>
  <si>
    <t>385</t>
  </si>
  <si>
    <t>763411111R</t>
  </si>
  <si>
    <t>Sanitární příčky vhodné do mokrého prostředí dělící ze sendvičové desky z XPS s HPL-laminátem, zalištovaná Al profily. Nožičky nerezové, stavitelné s hliníkovou krytkou.</t>
  </si>
  <si>
    <t>-687528823</t>
  </si>
  <si>
    <t>https://podminky.urs.cz/item/CS_URS_2024_02/763411111R</t>
  </si>
  <si>
    <t>"OS28" (2,5+1,55)*2,15-0,6*1,97*2</t>
  </si>
  <si>
    <t>"OS29" (3,2+0,3)*2,15-0,6*1,97</t>
  </si>
  <si>
    <t>"OS30" (0,39+0,4+0,39+0,9*2)*2,15</t>
  </si>
  <si>
    <t>"OS31" (3+1,3*2)*2,15-0,6*1,97*3</t>
  </si>
  <si>
    <t>386</t>
  </si>
  <si>
    <t>763411121R</t>
  </si>
  <si>
    <t>Sanitární příčky vhodné do mokrého prostředí dveře vnitřní do sanitárních příček šířky do 800 mm, výšky do 2 000 mm ze sendvičové desky z XPS s HPL-laminátem, zalištovaná Al profily. Nožičky nerezové, stavitelné s hliníkovou krytkou. Kování (klika, panty, zámek) z eloxovaného hliníku</t>
  </si>
  <si>
    <t>-1034652212</t>
  </si>
  <si>
    <t>"OS28" 2</t>
  </si>
  <si>
    <t>"OS29" 1</t>
  </si>
  <si>
    <t>"OS31" 3</t>
  </si>
  <si>
    <t>387</t>
  </si>
  <si>
    <t>763431001</t>
  </si>
  <si>
    <t>Montáž podhledu minerálního včetně zavěšeného roštu viditelného s panely vyjímatelnými, velikosti panelů do 0,36 m2</t>
  </si>
  <si>
    <t>-946249463</t>
  </si>
  <si>
    <t>https://podminky.urs.cz/item/CS_URS_2024_02/763431001</t>
  </si>
  <si>
    <t>"B0.08" 14,5</t>
  </si>
  <si>
    <t>"B0.09" 9,89</t>
  </si>
  <si>
    <t>"B0.31" 41,94</t>
  </si>
  <si>
    <t>"B0.32" 9,18</t>
  </si>
  <si>
    <t>"B0.33" 7,3</t>
  </si>
  <si>
    <t>"B1.02" 5,06</t>
  </si>
  <si>
    <t>"B1.07" 3,75</t>
  </si>
  <si>
    <t>"B1.08" 3,64</t>
  </si>
  <si>
    <t>"B1.13" 2,58</t>
  </si>
  <si>
    <t>"B1.14" 2,47</t>
  </si>
  <si>
    <t>"B1.15" 5,76</t>
  </si>
  <si>
    <t>"B2.02" 5,06</t>
  </si>
  <si>
    <t>"B2.07" 3,75</t>
  </si>
  <si>
    <t>"B2.08" 3,64</t>
  </si>
  <si>
    <t>"B2.13" 2,58</t>
  </si>
  <si>
    <t>"B2.14" 2,43</t>
  </si>
  <si>
    <t>"B2.15" 5,76</t>
  </si>
  <si>
    <t>"B2.20" 3,93</t>
  </si>
  <si>
    <t>"B3.02" 4,83</t>
  </si>
  <si>
    <t>"B3.07" 4,22</t>
  </si>
  <si>
    <t>"B3.08" 4,1</t>
  </si>
  <si>
    <t>"B3.13" 2,91</t>
  </si>
  <si>
    <t>"B3.14" 2,85</t>
  </si>
  <si>
    <t>"B3.15" 6,21</t>
  </si>
  <si>
    <t>"B3.20" 3,96</t>
  </si>
  <si>
    <t>388</t>
  </si>
  <si>
    <t>59036500</t>
  </si>
  <si>
    <t>deska podhledová minerální rovná bílá jemně texturovaná bez perforace 15x600x600mm</t>
  </si>
  <si>
    <t>-881026608</t>
  </si>
  <si>
    <t>162,3*1,05 'Přepočtené koeficientem množství</t>
  </si>
  <si>
    <t>389</t>
  </si>
  <si>
    <t>763431001R</t>
  </si>
  <si>
    <t>Montáž podhledu minerálního včetně zavěšeného roštu viditelného s panely vyjímatelnými, velikosti panelů do 1,0 m2 s požární odolnosti EI 30</t>
  </si>
  <si>
    <t>1331197275</t>
  </si>
  <si>
    <t>"B0.01" 6,6*1,4</t>
  </si>
  <si>
    <t>"B1.03" 24*1,4</t>
  </si>
  <si>
    <t>"B2.03" 24*1,4</t>
  </si>
  <si>
    <t>"B3.03" 24*1,4+7,2*1,4</t>
  </si>
  <si>
    <t>"B0.01" 2,7*1,8</t>
  </si>
  <si>
    <t>"B1.01" 2,7*1,8+6,3*1,8</t>
  </si>
  <si>
    <t>"B1.19" 1,8*4,475</t>
  </si>
  <si>
    <t>"B2.01" 2,7*1,8+6,3*1,8</t>
  </si>
  <si>
    <t>"B2.22" 1,8*3,02</t>
  </si>
  <si>
    <t>"B3.01" 6,3*1,8</t>
  </si>
  <si>
    <t>"B3.22" 3,17*1,8</t>
  </si>
  <si>
    <t>390</t>
  </si>
  <si>
    <t>59036500R</t>
  </si>
  <si>
    <t>deska podhledová minerální 40x600x1400mm s požární odolností EI 30</t>
  </si>
  <si>
    <t>-1591749776</t>
  </si>
  <si>
    <t>120,12*1,05 'Přepočtené koeficientem množství</t>
  </si>
  <si>
    <t>391</t>
  </si>
  <si>
    <t>59036501R</t>
  </si>
  <si>
    <t>deska podhledová minerální 40x300x1800mm s požární odolností EI 30</t>
  </si>
  <si>
    <t>-541410935</t>
  </si>
  <si>
    <t>67,797*1,05 'Přepočtené koeficientem množství</t>
  </si>
  <si>
    <t>392</t>
  </si>
  <si>
    <t>763431041</t>
  </si>
  <si>
    <t>Montáž podhledu minerálního včetně zavěšeného roštu Příplatek k cenám: za výšku zavěšení přes 0,5 do 1,0 m</t>
  </si>
  <si>
    <t>1452470833</t>
  </si>
  <si>
    <t>https://podminky.urs.cz/item/CS_URS_2024_02/763431041</t>
  </si>
  <si>
    <t>393</t>
  </si>
  <si>
    <t>998763403</t>
  </si>
  <si>
    <t>Přesun hmot pro konstrukce montované z desek sádrokartonových, sádrovláknitých, cementovláknitých nebo cementových stanovený procentní sazbou (%) z ceny vodorovná dopravní vzdálenost do 50 m základní v objektech výšky přes 12 do 24 m</t>
  </si>
  <si>
    <t>1548530566</t>
  </si>
  <si>
    <t>https://podminky.urs.cz/item/CS_URS_2024_02/998763403</t>
  </si>
  <si>
    <t>764</t>
  </si>
  <si>
    <t>Konstrukce klempířské</t>
  </si>
  <si>
    <t>394</t>
  </si>
  <si>
    <t>764001831</t>
  </si>
  <si>
    <t>Demontáž klempířských konstrukcí krytiny z taškových tabulí do suti</t>
  </si>
  <si>
    <t>139098147</t>
  </si>
  <si>
    <t>https://podminky.urs.cz/item/CS_URS_2024_02/764001831</t>
  </si>
  <si>
    <t>395</t>
  </si>
  <si>
    <t>764001851</t>
  </si>
  <si>
    <t>Demontáž klempířských konstrukcí oplechování hřebene s větrací mřížkou nebo podkladním plechem do suti</t>
  </si>
  <si>
    <t>-8361514</t>
  </si>
  <si>
    <t>https://podminky.urs.cz/item/CS_URS_2024_02/764001851</t>
  </si>
  <si>
    <t>35,65</t>
  </si>
  <si>
    <t>396</t>
  </si>
  <si>
    <t>764002801</t>
  </si>
  <si>
    <t>Demontáž klempířských konstrukcí závětrné lišty do suti</t>
  </si>
  <si>
    <t>-1290180999</t>
  </si>
  <si>
    <t>https://podminky.urs.cz/item/CS_URS_2024_02/764002801</t>
  </si>
  <si>
    <t>9,121*4</t>
  </si>
  <si>
    <t>397</t>
  </si>
  <si>
    <t>764002851</t>
  </si>
  <si>
    <t>Demontáž klempířských konstrukcí oplechování parapetů do suti</t>
  </si>
  <si>
    <t>-1505909787</t>
  </si>
  <si>
    <t>https://podminky.urs.cz/item/CS_URS_2024_02/764002851</t>
  </si>
  <si>
    <t>0,85*6+1,2*6+0,6+1,2*18+0,9*4</t>
  </si>
  <si>
    <t>1,2*14+0,6+1,2*13+1,7+1,2*3</t>
  </si>
  <si>
    <t>1,2*3</t>
  </si>
  <si>
    <t>398</t>
  </si>
  <si>
    <t>764004801</t>
  </si>
  <si>
    <t>Demontáž klempířských konstrukcí žlabu podokapního do suti</t>
  </si>
  <si>
    <t>1223982437</t>
  </si>
  <si>
    <t>https://podminky.urs.cz/item/CS_URS_2024_02/764004801</t>
  </si>
  <si>
    <t>35,65*2</t>
  </si>
  <si>
    <t>399</t>
  </si>
  <si>
    <t>764004861</t>
  </si>
  <si>
    <t>Demontáž klempířských konstrukcí svodu do suti</t>
  </si>
  <si>
    <t>-1378550005</t>
  </si>
  <si>
    <t>https://podminky.urs.cz/item/CS_URS_2024_02/764004861</t>
  </si>
  <si>
    <t>D.1.1.1.10 SZ a JV  pohled - stávající stav + bourací práce</t>
  </si>
  <si>
    <t>10+11*2+3</t>
  </si>
  <si>
    <t>"§22" 5</t>
  </si>
  <si>
    <t>400</t>
  </si>
  <si>
    <t>764226443R</t>
  </si>
  <si>
    <t>Oplechování parapetů z hliníkového plechu rovných celoplošně lepené, bez rohů rš 265 mm</t>
  </si>
  <si>
    <t>-80503554</t>
  </si>
  <si>
    <t>401</t>
  </si>
  <si>
    <t>764226445R</t>
  </si>
  <si>
    <t>Oplechování parapetů z hliníkového plechu rovných celoplošně lepené, bez rohů rš 345 mm</t>
  </si>
  <si>
    <t>861767941</t>
  </si>
  <si>
    <t>"K06" 2*1,1</t>
  </si>
  <si>
    <t>"K14" 2*0,86</t>
  </si>
  <si>
    <t>402</t>
  </si>
  <si>
    <t>764226465</t>
  </si>
  <si>
    <t>Oplechování parapetů z hliníkového plechu rovných celoplošně lepené, bez rohů Příplatek k cenám za zvýšenou pracnost při provedení rohu nebo koutu do rš 400 mm</t>
  </si>
  <si>
    <t>-877659890</t>
  </si>
  <si>
    <t>https://podminky.urs.cz/item/CS_URS_2024_02/764226465</t>
  </si>
  <si>
    <t>"K01" 3*2</t>
  </si>
  <si>
    <t>"K02" 5*2</t>
  </si>
  <si>
    <t>"K03" 6*2</t>
  </si>
  <si>
    <t>"K04" 4*2</t>
  </si>
  <si>
    <t>"K06" 2*2</t>
  </si>
  <si>
    <t>"K14" 2*2</t>
  </si>
  <si>
    <t>403</t>
  </si>
  <si>
    <t>764228454R</t>
  </si>
  <si>
    <t>Oplechování ostění u hliníkového obkladu včetně rohů, Al tl. 1,4 mm mechanicky kotvené rš 340 mm</t>
  </si>
  <si>
    <t>544476264</t>
  </si>
  <si>
    <t>"K07" 17,66+19,55+19,39</t>
  </si>
  <si>
    <t>404</t>
  </si>
  <si>
    <t>764228456R</t>
  </si>
  <si>
    <t>Oplechování nadpraží u hliníkového obkladu včetně rohů, Al tl. 1,4 mm mechanicky kotvené rš 435 mm</t>
  </si>
  <si>
    <t>1082142284</t>
  </si>
  <si>
    <t>"K08" 6,05+6,05+6,05</t>
  </si>
  <si>
    <t>405</t>
  </si>
  <si>
    <t>998764203</t>
  </si>
  <si>
    <t>Přesun hmot pro konstrukce klempířské stanovený procentní sazbou (%) z ceny vodorovná dopravní vzdálenost do 50 m s užitím mechanizace v objektech výšky přes 12 do 24 m</t>
  </si>
  <si>
    <t>-1373237037</t>
  </si>
  <si>
    <t>https://podminky.urs.cz/item/CS_URS_2024_02/998764203</t>
  </si>
  <si>
    <t>766</t>
  </si>
  <si>
    <t>Konstrukce truhlářské</t>
  </si>
  <si>
    <t>406</t>
  </si>
  <si>
    <t>766_D01/B</t>
  </si>
  <si>
    <t>Dodávka a montáž interiérových dveří 800x1970 mm, bezfalcové křídlo, odlehčená DTD deska, HPL laminát, včetně dodávky a osazení ocelové zárubně pro kyvné dveře, v provedení dle PD</t>
  </si>
  <si>
    <t>-461723067</t>
  </si>
  <si>
    <t>"D01/B" 1</t>
  </si>
  <si>
    <t>407</t>
  </si>
  <si>
    <t>766_D02/B</t>
  </si>
  <si>
    <t>Dodávka a montáž protipožárních interiérových dveří 800x1970 mm, bezfalcové křídlo, odlehčená DTD deska, HPL laminát EI 30-DP3, včetně dodávky a osazení ocelové zárubně pro kyvné dveře, samozavírač, padací práh, v provedení dle PD</t>
  </si>
  <si>
    <t>931823085</t>
  </si>
  <si>
    <t>"D02/B" 1</t>
  </si>
  <si>
    <t>408</t>
  </si>
  <si>
    <t>766_D03/B</t>
  </si>
  <si>
    <t>752858320</t>
  </si>
  <si>
    <t>"D03/B" 1</t>
  </si>
  <si>
    <t>409</t>
  </si>
  <si>
    <t>766_D04/B</t>
  </si>
  <si>
    <t>Dodávka a montáž protipožárních interiérových prosklených dvoukřídlých dveří 1600x1970 mm, EI 30-DP3, bezfalcové křídlo, odlehčená DTD deska, HPL laminát, včetně dodávky a osazení ocelové zárubně pro kyvné dveře, samozavírač, padací práh, koordinátor, vodorovné madlo, okapový plech, v provedení dle PD</t>
  </si>
  <si>
    <t>-172139418</t>
  </si>
  <si>
    <t>"D04/B" 1</t>
  </si>
  <si>
    <t>410</t>
  </si>
  <si>
    <t>766_D05/B</t>
  </si>
  <si>
    <t>Dodávka a montáž protipožárních interiérových dveří 800x1970 mm, bezfalcové křídlo, odlehčená DTD deska, HPL laminát EI 45-DP2, včetně dodávky a osazení ocelové zárubně pro kyvné dveře, samozavírač, v provedení dle PD</t>
  </si>
  <si>
    <t>670002659</t>
  </si>
  <si>
    <t>"D05/B" 2</t>
  </si>
  <si>
    <t>411</t>
  </si>
  <si>
    <t>766_D06/B</t>
  </si>
  <si>
    <t>-50276743</t>
  </si>
  <si>
    <t>"D06/B" 1</t>
  </si>
  <si>
    <t>412</t>
  </si>
  <si>
    <t>766_D07/B</t>
  </si>
  <si>
    <t xml:space="preserve">Dodávka a montáž interiérových dvoukřídlých dveří 1600x1970 mm, bezfalcové křídlo, odlehčená DTD deska, HPL laminát, včetně dodávky a osazení ocelové zárubně pro kyvné dveře, okopový plech, v provedení dle PD </t>
  </si>
  <si>
    <t>2104753693</t>
  </si>
  <si>
    <t>"D07/B" 1</t>
  </si>
  <si>
    <t>413</t>
  </si>
  <si>
    <t>766_D08/B</t>
  </si>
  <si>
    <t>Dodávka a montáž interiérových dveří 700x1970 mm, bezfalcové křídlo, odlehčená DTD deska, HPL laminát, včetně dodávky a osazení ocelové zárubně pro kyvné dveře, v provedení dle PD</t>
  </si>
  <si>
    <t>994446197</t>
  </si>
  <si>
    <t>"D08/B" 1</t>
  </si>
  <si>
    <t>414</t>
  </si>
  <si>
    <t>766_D09/B</t>
  </si>
  <si>
    <t>Dodávka a montáž interiérových dveří 900x1970 mm, bezfalcové křídlo, odlehčená DTD deska, HPL laminát, včetně dodávky a osazení ocelové zárubně pro kyvné dveře, v provedení dle PD</t>
  </si>
  <si>
    <t>2077019577</t>
  </si>
  <si>
    <t>"D09/B" 1</t>
  </si>
  <si>
    <t>415</t>
  </si>
  <si>
    <t>766_D10/B</t>
  </si>
  <si>
    <t>-547385958</t>
  </si>
  <si>
    <t>"D10/B" 1</t>
  </si>
  <si>
    <t>416</t>
  </si>
  <si>
    <t>766_D11/B</t>
  </si>
  <si>
    <t>-957102076</t>
  </si>
  <si>
    <t>"D11/B" 1</t>
  </si>
  <si>
    <t>417</t>
  </si>
  <si>
    <t>766_D12/B</t>
  </si>
  <si>
    <t>Dodávka a montáž interiérových dveří 700x1970 mm, bezfalcové křídlo, odlehčená DTD deska, HPL laminát, včetně dodávky a osazení ocelové zárubně pro kyvné dveře, větrací mřížka, v provedení dle PD</t>
  </si>
  <si>
    <t>-592065312</t>
  </si>
  <si>
    <t>"D12/B" 1</t>
  </si>
  <si>
    <t>418</t>
  </si>
  <si>
    <t>766_D13/B</t>
  </si>
  <si>
    <t>-1796823010</t>
  </si>
  <si>
    <t>"D13/B"5</t>
  </si>
  <si>
    <t>419</t>
  </si>
  <si>
    <t>766_D14/B</t>
  </si>
  <si>
    <t>2107303893</t>
  </si>
  <si>
    <t>"D14/B"1</t>
  </si>
  <si>
    <t>420</t>
  </si>
  <si>
    <t>766_D15/B</t>
  </si>
  <si>
    <t>1126948489</t>
  </si>
  <si>
    <t>"D15/B"2</t>
  </si>
  <si>
    <t>421</t>
  </si>
  <si>
    <t>766_D15a/B</t>
  </si>
  <si>
    <t>Dodávka a montáž protipožárních interiérových dveří 1000x1970 mm, Ew 30-DP3 bezfalcové křídlo, odlehčená DTD deska, HPL laminát, samozavířač, včetně dodávky a osazení ocelové zárubně pro kyvné dveře, v provedení dle PD</t>
  </si>
  <si>
    <t>1866000045</t>
  </si>
  <si>
    <t>"D15a/B" 1</t>
  </si>
  <si>
    <t>422</t>
  </si>
  <si>
    <t>766_D15b/B</t>
  </si>
  <si>
    <t>Dodávka a montáž interiérových dveří 1000x1970 mm, bezfalcové křídlo, odlehčená DTD deska, HPL laminát, včetně dodávky a osazení ocelové zárubně pro kyvné dveře, v provedení dle PD</t>
  </si>
  <si>
    <t>-1721029406</t>
  </si>
  <si>
    <t>"D15b/B"1</t>
  </si>
  <si>
    <t>423</t>
  </si>
  <si>
    <t>766_D17/B</t>
  </si>
  <si>
    <t>Dodávka a montáž interiérových dvoukřídlých dveří 1300x1970 mm, bezfalcové křídlo, odlehčená DTD deska, HPL laminát, včetně dodávky a osazení ocelové zárubně pro kyvné dveře, v provedení dle PD</t>
  </si>
  <si>
    <t>-1205067207</t>
  </si>
  <si>
    <t>"D17/B" 1</t>
  </si>
  <si>
    <t>424</t>
  </si>
  <si>
    <t>766_D21/B</t>
  </si>
  <si>
    <t>Dodávka a montáž protipožárních interiérových dvoukřídlých dveří 1200x2100 mm, EI 30-DP3, bezfalcové křídlo, odlehčená DTD deska, HPL laminát, včetně dodávky a osazení ocelové zárubně pro kyvné dveře, padací práh, v provedení dle PD</t>
  </si>
  <si>
    <t>1033038046</t>
  </si>
  <si>
    <t>"D21/B" 2</t>
  </si>
  <si>
    <t>425</t>
  </si>
  <si>
    <t>766_D22/B</t>
  </si>
  <si>
    <t>Dodávka a montáž protipožárních interiérových prosklených dvoukřídlých dveří 1400x2100 mm, EI 15-DP3, bezfalcové křídlo, odlehčená DTD deska, HPL laminát, včetně dodávky a osazení ocelové zárubně pro kyvné dveře, samozavírač, padací práh, koordinátor, vodorovné madlo, okapový plech, v provedení dle PD</t>
  </si>
  <si>
    <t>1888975634</t>
  </si>
  <si>
    <t>"D22/B" 1</t>
  </si>
  <si>
    <t>426</t>
  </si>
  <si>
    <t>766_D23/B</t>
  </si>
  <si>
    <t>Dodávka a montáž protipožárních interiérových dveří 600x1970 mm, bezfalcové křídlo, odlehčená DTD deska, HPL laminát EI 30-DP3, včetně dodávky a osazení ocelové zárubně pro kyvné dveře, samozavírač, padací práh, v provedení dle PD</t>
  </si>
  <si>
    <t>-832760854</t>
  </si>
  <si>
    <t>"D23/B" 1</t>
  </si>
  <si>
    <t>427</t>
  </si>
  <si>
    <t>766_D24/B</t>
  </si>
  <si>
    <t>-548991005</t>
  </si>
  <si>
    <t>"D24/B" 2</t>
  </si>
  <si>
    <t>428</t>
  </si>
  <si>
    <t>766_D25/B</t>
  </si>
  <si>
    <t>Dodávka a montáž protipožárních interiérových dveří 900x2100 mm, bezfalcové křídlo, odlehčená DTD deska, HPL laminát EI 15-DP3, včetně dodávky a osazení ocelové zárubně pro kyvné dveře, samozavírač, v provedení dle PD</t>
  </si>
  <si>
    <t>1153611591</t>
  </si>
  <si>
    <t>"D25/B" 1</t>
  </si>
  <si>
    <t>429</t>
  </si>
  <si>
    <t>766_D26/B</t>
  </si>
  <si>
    <t>Dodávka a montáž protipožárních interiérových dveří 1000x2100 mm, bezfalcové křídlo, odlehčená DTD deska, HPL laminát EI 15-DP3, včetně dodávky a osazení ocelové zárubně pro kyvné dveře, samozavírač, v provedení dle PD</t>
  </si>
  <si>
    <t>-811300389</t>
  </si>
  <si>
    <t>"D26/B" 1</t>
  </si>
  <si>
    <t>430</t>
  </si>
  <si>
    <t>766_D27/B</t>
  </si>
  <si>
    <t>Dodávka a montáž protipožárních interiérových dveří 800x2100 mm, bezfalcové křídlo, odlehčená DTD deska, HPL laminát EI 30-DP3, včetně dodávky a osazení ocelové zárubně pro kyvné dveře, samozavírač, v provedení dle PD</t>
  </si>
  <si>
    <t>-671801033</t>
  </si>
  <si>
    <t>"D27/B"2</t>
  </si>
  <si>
    <t>431</t>
  </si>
  <si>
    <t>766_D27b/B</t>
  </si>
  <si>
    <t>-940813188</t>
  </si>
  <si>
    <t>"D27b/B"1</t>
  </si>
  <si>
    <t>432</t>
  </si>
  <si>
    <t>766_D28/B</t>
  </si>
  <si>
    <t>-229688751</t>
  </si>
  <si>
    <t>"D28/B" 4</t>
  </si>
  <si>
    <t>433</t>
  </si>
  <si>
    <t>766_D29/B</t>
  </si>
  <si>
    <t>Dodávka a montáž interiérových dveří 900x2100 mm, bezfalcové křídlo, odlehčená DTD deska, HPL laminát, včetně dodávky a osazení ocelové zárubně pro kyvné dveře, v provedení dle PD</t>
  </si>
  <si>
    <t>-362761157</t>
  </si>
  <si>
    <t>"D29/B" 3</t>
  </si>
  <si>
    <t>434</t>
  </si>
  <si>
    <t>766_D29a/B</t>
  </si>
  <si>
    <t>314221534</t>
  </si>
  <si>
    <t>"D29a/B" 5</t>
  </si>
  <si>
    <t>435</t>
  </si>
  <si>
    <t>766_D30/B</t>
  </si>
  <si>
    <t>-1039897061</t>
  </si>
  <si>
    <t>"D30/B" 4</t>
  </si>
  <si>
    <t>436</t>
  </si>
  <si>
    <t>766_D31/B</t>
  </si>
  <si>
    <t>-521060724</t>
  </si>
  <si>
    <t>"D31/B" 3</t>
  </si>
  <si>
    <t>437</t>
  </si>
  <si>
    <t>766_D31a/B</t>
  </si>
  <si>
    <t>-475141649</t>
  </si>
  <si>
    <t>"D31a/B" 3</t>
  </si>
  <si>
    <t>438</t>
  </si>
  <si>
    <t>766_D32/B</t>
  </si>
  <si>
    <t>Dodávka a montáž interiérových dvoukřídlých dveří 1200x2100 mm, bezfalcové křídlo, odlehčená DTD deska, HPL laminát, včetně dodávky a osazení ocelové zárubně pro kyvné dveře, vodorovné madlo, okopový plech, v provedení dle PD</t>
  </si>
  <si>
    <t>-1332620109</t>
  </si>
  <si>
    <t>"D32/B"6</t>
  </si>
  <si>
    <t>439</t>
  </si>
  <si>
    <t>766_D33/B</t>
  </si>
  <si>
    <t>-1688281281</t>
  </si>
  <si>
    <t>"D33/B"5</t>
  </si>
  <si>
    <t>440</t>
  </si>
  <si>
    <t>766_D34/B</t>
  </si>
  <si>
    <t>Dodávka a montáž protipožárních interiérových prosklených dvoukřídlých dveří 1400x2100 mm, EI 15-DP3, bezfalcové křídlo, odlehčená DTD deska, HPL laminát, včetně dodávky a osazení ocelové zárubně pro kyvné dveře, samozavírač, koordinátor, vodorovné madlo, okapový plech, v provedení dle PD</t>
  </si>
  <si>
    <t>1253154352</t>
  </si>
  <si>
    <t>"D34/B" 1</t>
  </si>
  <si>
    <t>441</t>
  </si>
  <si>
    <t>766_D34b/B</t>
  </si>
  <si>
    <t>Dodávka a montáž protipožárních interiérových prosklených dvoukřídlých dveří 1400x2100 mm, EI 15-DP3, EPS-Z, bezfalcové křídlo, odlehčená DTD deska, HPL laminát, včetně dodávky a osazení ocelové zárubně pro kyvné dveře, samozavírač, koordinátor, vodorovné madlo, okapový plech, napojeno na EPS, v provedení dle PD</t>
  </si>
  <si>
    <t>593666429</t>
  </si>
  <si>
    <t>"D34b/B" 1</t>
  </si>
  <si>
    <t>442</t>
  </si>
  <si>
    <t>766_D35/B</t>
  </si>
  <si>
    <t>Dodávka a montáž interiérových posuvných dveří 900x2100 mm, bezfalcové křídlo, odlehčená DTD deska, HPL laminát, včetně dodávky a osazení ocelové zárubně pro posuvné dveře, kastlík s kolejnicí, v provedení dle PD</t>
  </si>
  <si>
    <t>-549121626</t>
  </si>
  <si>
    <t>"D35/B" 1</t>
  </si>
  <si>
    <t>443</t>
  </si>
  <si>
    <t>766_D36/B</t>
  </si>
  <si>
    <t>754522693</t>
  </si>
  <si>
    <t>"D36/B" 1</t>
  </si>
  <si>
    <t>444</t>
  </si>
  <si>
    <t>766_D37a/B</t>
  </si>
  <si>
    <t>Dodávka a montáž protipožárních interiérových dveří 700x2100 mm, bezfalcové křídlo, odlehčená DTD deska, HPL laminát EI 30-DP3, včetně dodávky a osazení ocelové zárubně pro kyvné dveře, samozavírač, v provedení dle PD</t>
  </si>
  <si>
    <t>1306567998</t>
  </si>
  <si>
    <t>"D37a/B" 3</t>
  </si>
  <si>
    <t>445</t>
  </si>
  <si>
    <t>766_D37b/B</t>
  </si>
  <si>
    <t>-2109281615</t>
  </si>
  <si>
    <t>"D37b/B" 6</t>
  </si>
  <si>
    <t>446</t>
  </si>
  <si>
    <t>766_D38/B</t>
  </si>
  <si>
    <t>-870907251</t>
  </si>
  <si>
    <t>"D38/B" 6</t>
  </si>
  <si>
    <t>447</t>
  </si>
  <si>
    <t>766_D39/B</t>
  </si>
  <si>
    <t>Dodávka a montáž interiérových posuvných dveří 700x1970 mm do stavebníhopouzdra, bezfalcové křídlo, odlehčená DTD deska, HPL laminát, v provedení dle PD</t>
  </si>
  <si>
    <t>1132916442</t>
  </si>
  <si>
    <t>448</t>
  </si>
  <si>
    <t>766_D40/B</t>
  </si>
  <si>
    <t>Dodávka a montáž protipožárních interiérových dvoukřídlých dveří 1200x2100 mm, EI 30-DP3, bezfalcové křídlo, odlehčená DTD deska, HPL laminát, včetně dodávky a osazení ocelové zárubně pro kyvné dveře, padací práh, vodorovné madlo, okopový plech, magnetický senzor otevření křídla, v provedení dle PD</t>
  </si>
  <si>
    <t>906978629</t>
  </si>
  <si>
    <t>"D40/B" 2</t>
  </si>
  <si>
    <t>449</t>
  </si>
  <si>
    <t>766_D41/B</t>
  </si>
  <si>
    <t>403246104</t>
  </si>
  <si>
    <t>"D41/B" 2</t>
  </si>
  <si>
    <t>450</t>
  </si>
  <si>
    <t>766_D42/B</t>
  </si>
  <si>
    <t>Dodávka a montáž protipožárních interiérových dveří 600x2100 mm, bezfalcové křídlo, odlehčená DTD deska, HPL laminát EI 30-DP3, včetně dodávky a osazení ocelové zárubně pro kyvné dveře, samozavírač, padací práh, větrací mřížka, v provedení dle PD</t>
  </si>
  <si>
    <t>19635346</t>
  </si>
  <si>
    <t>"D42/B" 1</t>
  </si>
  <si>
    <t>451</t>
  </si>
  <si>
    <t>766_D43/B</t>
  </si>
  <si>
    <t>Dodávka a montáž protipožárních interiérových dveří 900x1970 mm, bezfalcové křídlo, odlehčená DTD deska, HPL laminát EI 30-DP3, včetně dodávky a osazení ocelové zárubně pro kyvné dveře, padací práh, v provedení dle PD</t>
  </si>
  <si>
    <t>13924321</t>
  </si>
  <si>
    <t>"D43/B" 1</t>
  </si>
  <si>
    <t>452</t>
  </si>
  <si>
    <t>766_D44/B</t>
  </si>
  <si>
    <t>-24478735</t>
  </si>
  <si>
    <t>"D44/B" 1</t>
  </si>
  <si>
    <t>453</t>
  </si>
  <si>
    <t>766_D45/B</t>
  </si>
  <si>
    <t>1639624772</t>
  </si>
  <si>
    <t>"D45/B" 1</t>
  </si>
  <si>
    <t>454</t>
  </si>
  <si>
    <t>766_D46/B</t>
  </si>
  <si>
    <t>Dodávka a montáž interiérových dveří 800x1970 mm, bezfalcové křídlo, odlehčená DTD deska, HPL laminát, včetně dodávky a osazení ocelové zárubně pro kyvné dveře, větrací mřížka, v provedení dle PD</t>
  </si>
  <si>
    <t>507716845</t>
  </si>
  <si>
    <t>"D46/B"1</t>
  </si>
  <si>
    <t>455</t>
  </si>
  <si>
    <t>766_D48/B</t>
  </si>
  <si>
    <t>Dodávka a montáž interiérových dveří 900x1970 mm, bezfalcové křídlo, odlehčená DTD deska, HPL laminát, včetně dodávky a osazení ocelové zárubně pro kyvné dveře, větrací mřížka, v provedení dle PD</t>
  </si>
  <si>
    <t>1080437560</t>
  </si>
  <si>
    <t>"D48/B" 1</t>
  </si>
  <si>
    <t>456</t>
  </si>
  <si>
    <t>766211201R</t>
  </si>
  <si>
    <t xml:space="preserve">Kompletní dodávka a montáž okopové lišty / obklad stěn z vermikulitu, povrch HPL, průřez 240x20 mm včetně kotevních prvků </t>
  </si>
  <si>
    <t>-1613215240</t>
  </si>
  <si>
    <t>"T03" 50,8+46,5+47,1+54,6</t>
  </si>
  <si>
    <t>457</t>
  </si>
  <si>
    <t>766211611</t>
  </si>
  <si>
    <t>Montáž schodišťových madel kotvených do stěny dřevěných průběžných, šířky do 150 mm</t>
  </si>
  <si>
    <t>580826753</t>
  </si>
  <si>
    <t>https://podminky.urs.cz/item/CS_URS_2024_02/766211611</t>
  </si>
  <si>
    <t>"T01" 11,8+11,9+11,9</t>
  </si>
  <si>
    <t>"T02" 48,3+46,5+46,3+54,6</t>
  </si>
  <si>
    <t>458</t>
  </si>
  <si>
    <t>05217101R</t>
  </si>
  <si>
    <t>madlo - dub - hoblovaný, transparentní lakovaný, pr. 48 mm</t>
  </si>
  <si>
    <t>-113619320</t>
  </si>
  <si>
    <t>231,3*1,1 'Přepočtené koeficientem množství</t>
  </si>
  <si>
    <t>459</t>
  </si>
  <si>
    <t>766423231</t>
  </si>
  <si>
    <t>Montáž obložení podhledů členitých panely obkladovými dýhovanými, plochy do 0,60 m2</t>
  </si>
  <si>
    <t>1728475241</t>
  </si>
  <si>
    <t>https://podminky.urs.cz/item/CS_URS_2024_02/766423231</t>
  </si>
  <si>
    <t>460</t>
  </si>
  <si>
    <t>553336R</t>
  </si>
  <si>
    <t>dřevěný akustický podhled, panely třívrstvé masivní desky (SWP) perforované do profilů, panely obsahují obsorbér, imitace laťování, přírodní dřevo,, včetně nátěru 1x základní odolný UV záření a 1x finální nátěr s bílým pigmentem s přebroušením mezivrstvy, kotvení systémov, rastr 8/25</t>
  </si>
  <si>
    <t>1702452692</t>
  </si>
  <si>
    <t>"D3.37" 30</t>
  </si>
  <si>
    <t>30*1,05 'Přepočtené koeficientem množství</t>
  </si>
  <si>
    <t>461</t>
  </si>
  <si>
    <t>766629631</t>
  </si>
  <si>
    <t>Předsazená montáž otvorových výplní dveří utěsnění připojovací spáry ostění nebo nadpraží komprimační páskou</t>
  </si>
  <si>
    <t>-1716316724</t>
  </si>
  <si>
    <t>https://podminky.urs.cz/item/CS_URS_2024_02/766629631</t>
  </si>
  <si>
    <t>"§14" (1,7+2,12)*2</t>
  </si>
  <si>
    <t>462</t>
  </si>
  <si>
    <t>59071025</t>
  </si>
  <si>
    <t>páska okenní těsnící měkčený pěnový PUR impregnovaná s integrovanou páskou 6-22x58mm</t>
  </si>
  <si>
    <t>1196396708</t>
  </si>
  <si>
    <t>7,64*1,1 'Přepočtené koeficientem množství</t>
  </si>
  <si>
    <t>463</t>
  </si>
  <si>
    <t>766674811</t>
  </si>
  <si>
    <t>Demontáž střešních oken na krytině hladké a drážkové, sklonu přes 30 do 45°</t>
  </si>
  <si>
    <t>1174026856</t>
  </si>
  <si>
    <t>https://podminky.urs.cz/item/CS_URS_2024_02/766674811</t>
  </si>
  <si>
    <t>464</t>
  </si>
  <si>
    <t>766691914</t>
  </si>
  <si>
    <t>Ostatní práce vyvěšení nebo zavěšení křídel dřevěných dveřních, plochy do 2 m2</t>
  </si>
  <si>
    <t>809172804</t>
  </si>
  <si>
    <t>https://podminky.urs.cz/item/CS_URS_2024_02/766691914</t>
  </si>
  <si>
    <t>465</t>
  </si>
  <si>
    <t>766691915</t>
  </si>
  <si>
    <t>Ostatní práce vyvěšení nebo zavěšení křídel dřevěných dveřních, plochy přes 2 m2</t>
  </si>
  <si>
    <t>-866257678</t>
  </si>
  <si>
    <t>https://podminky.urs.cz/item/CS_URS_2024_02/766691915</t>
  </si>
  <si>
    <t>2+1</t>
  </si>
  <si>
    <t>10+1+1</t>
  </si>
  <si>
    <t>466</t>
  </si>
  <si>
    <t>766694116</t>
  </si>
  <si>
    <t>Montáž ostatních truhlářských konstrukcí parapetních desek dřevěných nebo plastových šířky do 300 mm</t>
  </si>
  <si>
    <t>864566163</t>
  </si>
  <si>
    <t>https://podminky.urs.cz/item/CS_URS_2024_02/766694116</t>
  </si>
  <si>
    <t>"O04_3.NP" 1*1</t>
  </si>
  <si>
    <t>"O05_3.NP" 2*1,2</t>
  </si>
  <si>
    <t>467</t>
  </si>
  <si>
    <t>61144401R</t>
  </si>
  <si>
    <t>okenní parapet PVC - plastový komůrkový, š 240 mm, tl. 20 mm, bílý, se zaobleným nosem</t>
  </si>
  <si>
    <t>880013043</t>
  </si>
  <si>
    <t>3,4*1,05 'Přepočtené koeficientem množství</t>
  </si>
  <si>
    <t>468</t>
  </si>
  <si>
    <t>766694126</t>
  </si>
  <si>
    <t>Montáž ostatních truhlářských konstrukcí parapetních desek dřevěných nebo plastových šířky přes 300 mm</t>
  </si>
  <si>
    <t>-409120384</t>
  </si>
  <si>
    <t>https://podminky.urs.cz/item/CS_URS_2024_02/766694126</t>
  </si>
  <si>
    <t>"O04" 2*1</t>
  </si>
  <si>
    <t>"O05" 4*1,2</t>
  </si>
  <si>
    <t>"T04_1.PP" 2*0,85</t>
  </si>
  <si>
    <t>469</t>
  </si>
  <si>
    <t>60794104R</t>
  </si>
  <si>
    <t>okenní parapet PVC - plastový komůrkový, š 375 mm, tl. 20 mm, bílý, se zaobleným nosem</t>
  </si>
  <si>
    <t>-1669828207</t>
  </si>
  <si>
    <t>1,7*1,05 'Přepočtené koeficientem množství</t>
  </si>
  <si>
    <t>470</t>
  </si>
  <si>
    <t>60794105R</t>
  </si>
  <si>
    <t>okenní parapet PVC - plastový komůrkový, š 380 mm, tl. 20 mm, bílý, se zaobleným nosem</t>
  </si>
  <si>
    <t>994580649</t>
  </si>
  <si>
    <t>6,8*1,05 'Přepočtené koeficientem množství</t>
  </si>
  <si>
    <t>471</t>
  </si>
  <si>
    <t>61144019</t>
  </si>
  <si>
    <t>koncovka k parapetu plastovému vnitřnímu 1 pár</t>
  </si>
  <si>
    <t>sada</t>
  </si>
  <si>
    <t>139303214</t>
  </si>
  <si>
    <t>472</t>
  </si>
  <si>
    <t>998766203</t>
  </si>
  <si>
    <t>Přesun hmot pro konstrukce truhlářské stanovený procentní sazbou (%) z ceny vodorovná dopravní vzdálenost do 50 m základní v objektech výšky přes 12 do 24 m</t>
  </si>
  <si>
    <t>1693054798</t>
  </si>
  <si>
    <t>https://podminky.urs.cz/item/CS_URS_2024_02/998766203</t>
  </si>
  <si>
    <t>767</t>
  </si>
  <si>
    <t>Konstrukce zámečnické</t>
  </si>
  <si>
    <t>473</t>
  </si>
  <si>
    <t>767_B.24</t>
  </si>
  <si>
    <t>Kompletní dodávka a montáž hladící boxu vnitřní rozměr 4050x3830x2300 mm, bez podlahy, panel boxu tl. min. 80 mm, 1x chladírenské dveře o rozměru min. 900/2000mm, bezprahové provedení, s konstrukčním zámkem pospojování/lakované komaxit; vnitřní strana těchto dveří musí být vybavena bezpečnostní klikou a kliku na vnější straně, dveře opatřeny zámkem dveří, verze chladírenské dveře se zdvihacími panty.</t>
  </si>
  <si>
    <t>1883410934</t>
  </si>
  <si>
    <t>§06</t>
  </si>
  <si>
    <t>"B.24"1</t>
  </si>
  <si>
    <t>474</t>
  </si>
  <si>
    <t>767_B.24b</t>
  </si>
  <si>
    <t>Kompletní dodávka a montáž splitové jednotky, oddelená řídící jednotka, vzdálený agregát, ovládání osvětlení na řídící jednotce, nutnost připojení na odpad, jendotka výkonově a parametricky vhodná pro použití k chladícímu boxu 1,62 kW/230V</t>
  </si>
  <si>
    <t>2025947024</t>
  </si>
  <si>
    <t>475</t>
  </si>
  <si>
    <t>767_B.25</t>
  </si>
  <si>
    <t xml:space="preserve">Kompletní dodávka a montáž chladícího boxu, vnitřní rozměr 3060x2660x2300 mm,bez podlahy, panel boxu tl. min. 80 mm, 1x chladírenské dveře o rozměru min. 1000/2000mm, bezprahové provedení, s konstrukčním zámkem pospojování/lakované komaxit;_x000D_
vnitřní strana těchto dveří musí být vybavena bezpečnostní klikou a kliku na vnější straně, dveře opatřeny zámkem dveří, verze chladírenské dveře se zdvihacími panty. </t>
  </si>
  <si>
    <t>-2106336907</t>
  </si>
  <si>
    <t>"B.25"1</t>
  </si>
  <si>
    <t>476</t>
  </si>
  <si>
    <t>767_B.25b</t>
  </si>
  <si>
    <t>Kompletní dodávka a montáž splitové jednotky, oddelená řídící jednotka, vzdálený agregát, ovládání osvětlení na řídící jednotce, nutnost připojení na odpad, jendotka výkonově a parametricky vhodná pro použití k chladícímu boxu 1,2 kW/230V</t>
  </si>
  <si>
    <t>878335405</t>
  </si>
  <si>
    <t>477</t>
  </si>
  <si>
    <t>767_De04/B</t>
  </si>
  <si>
    <t>Dodávka a montáž Al vstupních dveří 1100x2365 mm, Ud&lt;1,24W/m2K, provedení dle PD</t>
  </si>
  <si>
    <t>1152551443</t>
  </si>
  <si>
    <t>D.1.1.C.3.2 Seznam exteriérových  dveří</t>
  </si>
  <si>
    <t>"De04" 1</t>
  </si>
  <si>
    <t>478</t>
  </si>
  <si>
    <t>767_De05/B</t>
  </si>
  <si>
    <t>Dodávka a montáž Al vstupních dveří 1850x2365 mm, Ud&lt;1,24W/m2K, provedení dle PD</t>
  </si>
  <si>
    <t>-807907368</t>
  </si>
  <si>
    <t>"De05" 1</t>
  </si>
  <si>
    <t>479</t>
  </si>
  <si>
    <t>767_O01/B</t>
  </si>
  <si>
    <t>Dodávka a montáž Al fixního okna 820x1690 mm, izolační trojsklo, Uw&lt;0,92 W/m2K, v provedení dle PD</t>
  </si>
  <si>
    <t>940733462</t>
  </si>
  <si>
    <t>"O01/B" 1</t>
  </si>
  <si>
    <t>480</t>
  </si>
  <si>
    <t>767_O02/B</t>
  </si>
  <si>
    <t>Dodávka a montáž Al balkonové dveře 820x1690 mm, izolační trojsklo, Uw&lt;0,92 W/m2K, v provedení dle PD</t>
  </si>
  <si>
    <t>-411065305</t>
  </si>
  <si>
    <t>"O02/B" 1</t>
  </si>
  <si>
    <t>481</t>
  </si>
  <si>
    <t>767_O03/B</t>
  </si>
  <si>
    <t>Dodávka a montáž Al dvoukřídlé balkonové okno otevíravé 1850x2365 mm, izolační trojsklo, Uw&lt;0,92 W/m2K, v provedení dle PD</t>
  </si>
  <si>
    <t>-2103963595</t>
  </si>
  <si>
    <t>"O03/B" 1</t>
  </si>
  <si>
    <t>482</t>
  </si>
  <si>
    <t>767_O04/B</t>
  </si>
  <si>
    <t>Dodávka a montáž Al jednokřídlého okna otevíravého a sklopného 970x1750 mm, izolační trojsklo, Uw&lt;0,92 W/m2K, v provedení dle PD</t>
  </si>
  <si>
    <t>140035557</t>
  </si>
  <si>
    <t>"O04/B" 3</t>
  </si>
  <si>
    <t>483</t>
  </si>
  <si>
    <t>767_O05/B</t>
  </si>
  <si>
    <t>Dodávka a montáž Al jednokřídlého okna otevíravého a sklopného 1170x1750 mm, izolační trojsklo, Uw&lt;0,92 W/m2K, v provedení dle PD</t>
  </si>
  <si>
    <t>-652204258</t>
  </si>
  <si>
    <t>"O05/B" 6</t>
  </si>
  <si>
    <t>484</t>
  </si>
  <si>
    <t>767_O06/B</t>
  </si>
  <si>
    <t>Dodávka a montáž Al fixního okna s balkonovými dveřmi 1820x2350 mm, izolační trojsklo, Uw&lt;0,92 W/m2K, v provedení dle PD</t>
  </si>
  <si>
    <t>-1483403516</t>
  </si>
  <si>
    <t>"O06/B"2</t>
  </si>
  <si>
    <t>485</t>
  </si>
  <si>
    <t>767_O07/B</t>
  </si>
  <si>
    <t>Dodávka a montáž Al fixního okna s balkonovými dveřmi 2470x2350 mm, izolační trojsklo, Uw&lt;0,92 W/m2K, v provedení dle PD</t>
  </si>
  <si>
    <t>29132774</t>
  </si>
  <si>
    <t>"O07/B" 2</t>
  </si>
  <si>
    <t>486</t>
  </si>
  <si>
    <t>767_O08/B</t>
  </si>
  <si>
    <t>Dodávka a montáž Al fixního okna s balkonovými dveřmi 1970x2350 mm, izolační trojsklo, Uw&lt;0,92 W/m2K, v provedení dle PD</t>
  </si>
  <si>
    <t>-877928527</t>
  </si>
  <si>
    <t>"O08/B" 2</t>
  </si>
  <si>
    <t>487</t>
  </si>
  <si>
    <t>767_O10/B</t>
  </si>
  <si>
    <t>Dodávka a montáž Al fixního okna 970x2350 mm, izolační trojsklo, Uw&lt;0,92 W/m2K, v provedení dle PD</t>
  </si>
  <si>
    <t>2023431698</t>
  </si>
  <si>
    <t>"O10/B" 4</t>
  </si>
  <si>
    <t>488</t>
  </si>
  <si>
    <t>767_O11/B</t>
  </si>
  <si>
    <t>Dodávka a montáž Al fixního okna s balkonovými dveřmi 1720x2350 mm, izolační trojsklo, Uw&lt;0,92 W/m2K, v provedení dle PD</t>
  </si>
  <si>
    <t>91644309</t>
  </si>
  <si>
    <t>"O11/B" 1</t>
  </si>
  <si>
    <t>489</t>
  </si>
  <si>
    <t>767_O12/B</t>
  </si>
  <si>
    <t>-2104502256</t>
  </si>
  <si>
    <t>"O12/B"1</t>
  </si>
  <si>
    <t>490</t>
  </si>
  <si>
    <t>767_O13/B</t>
  </si>
  <si>
    <t>-367907436</t>
  </si>
  <si>
    <t>"O13/B" 1</t>
  </si>
  <si>
    <t>491</t>
  </si>
  <si>
    <t>767_O14/B</t>
  </si>
  <si>
    <t>-64136378</t>
  </si>
  <si>
    <t>"O14/B" 1</t>
  </si>
  <si>
    <t>492</t>
  </si>
  <si>
    <t>767_O16/B</t>
  </si>
  <si>
    <t>Dodávka a montáž Al fixního okna s balkonovými dveřmi 2170x2350 mm, izolační trojsklo, Uw&lt;0,92 W/m2K, v provedení dle PD</t>
  </si>
  <si>
    <t>318411162</t>
  </si>
  <si>
    <t>"O16/B" 2</t>
  </si>
  <si>
    <t>493</t>
  </si>
  <si>
    <t>767_O17/B</t>
  </si>
  <si>
    <t>-699083338</t>
  </si>
  <si>
    <t>"O17/B" 1</t>
  </si>
  <si>
    <t>494</t>
  </si>
  <si>
    <t>767_O18/B</t>
  </si>
  <si>
    <t>Dodávka a montáž Al balkonové dveře, otevíravé, sklopné 970x2350 mm, izolační trojsklo, Uw&lt;0,92 W/m2K, v provedení dle PD</t>
  </si>
  <si>
    <t>-141194839</t>
  </si>
  <si>
    <t>"O18/B" 1</t>
  </si>
  <si>
    <t>495</t>
  </si>
  <si>
    <t>767_O19/B</t>
  </si>
  <si>
    <t>Dodávka a montáž Al fixního okna 970x2340 mm, izolační trojsklo, Uw&lt;0,92 W/m2K, v provedení dle PD</t>
  </si>
  <si>
    <t>-380088604</t>
  </si>
  <si>
    <t>"O19/B" 1</t>
  </si>
  <si>
    <t>496</t>
  </si>
  <si>
    <t>767_O20/B</t>
  </si>
  <si>
    <t>Dodávka a montáž Al balkonové dveře, otevíravé, sklopné 1100x2365 mm, izolační trojsklo, Uw&lt;0,92 W/m2K, v provedení dle PD</t>
  </si>
  <si>
    <t>-2057374782</t>
  </si>
  <si>
    <t>"O20/B" 1</t>
  </si>
  <si>
    <t>497</t>
  </si>
  <si>
    <t>767_O21/B</t>
  </si>
  <si>
    <t>1235212631</t>
  </si>
  <si>
    <t>"O21/B" 2+2</t>
  </si>
  <si>
    <t>498</t>
  </si>
  <si>
    <t>767_O22/B</t>
  </si>
  <si>
    <t>-1660159979</t>
  </si>
  <si>
    <t>"O22/B" 2</t>
  </si>
  <si>
    <t>499</t>
  </si>
  <si>
    <t>767_OS25/B</t>
  </si>
  <si>
    <t>Kompletní dodávka a montáž skleněného předokenního zábradlí, systémový prvek kotvený přímo do rámu (hliník/sklo) 850x350 mm</t>
  </si>
  <si>
    <t>1365526860</t>
  </si>
  <si>
    <t>"OS25" 3</t>
  </si>
  <si>
    <t>500</t>
  </si>
  <si>
    <t>767_Z01</t>
  </si>
  <si>
    <t xml:space="preserve">Kompletní dodávka a montáž schodšťového zábradlí dl. 3680 mm, v. 1055 mm, včetně povrchové úpravy, bukového madla, kotvení </t>
  </si>
  <si>
    <t>1112331860</t>
  </si>
  <si>
    <t>Zámečnické prvky</t>
  </si>
  <si>
    <t>D.1.1.C.3.6 Seznam zámečnických výrobků</t>
  </si>
  <si>
    <t>"Z01" 2</t>
  </si>
  <si>
    <t>501</t>
  </si>
  <si>
    <t>767_Z02</t>
  </si>
  <si>
    <t xml:space="preserve">Kompletní dodávka a montáž schodšťového zábradlí dl. 3700 mm, v. 1055 mm, včetně povrchové úpravy, bukového madla, kotvení </t>
  </si>
  <si>
    <t>-861079128</t>
  </si>
  <si>
    <t>"Z02" 4</t>
  </si>
  <si>
    <t>502</t>
  </si>
  <si>
    <t>767_Z03</t>
  </si>
  <si>
    <t xml:space="preserve">Kompletní dodávka a montáž schodšťového zábradlí dl. 1600 mm, v. 1100 mm, včetně povrchové úpravy, bukového madla, kotvení </t>
  </si>
  <si>
    <t>746600980</t>
  </si>
  <si>
    <t>"Z03" 1</t>
  </si>
  <si>
    <t>503</t>
  </si>
  <si>
    <t>767_Z04</t>
  </si>
  <si>
    <t>Kompletní dodávka a montáž posuvné stínící zástěny z Al lamel 2580x1000 mm, rám jackl 40x40 m, včetně dodávky horního i dolního zavěšení</t>
  </si>
  <si>
    <t>-1053748804</t>
  </si>
  <si>
    <t>"Z04" 34</t>
  </si>
  <si>
    <t>504</t>
  </si>
  <si>
    <t>767_Z05</t>
  </si>
  <si>
    <t>Kompletní dodávka a montáž závěsné kolejnice pro stínící zástěnu</t>
  </si>
  <si>
    <t>1478063081</t>
  </si>
  <si>
    <t>spodní vedení</t>
  </si>
  <si>
    <t>"Z05" 25+25+23</t>
  </si>
  <si>
    <t>horní vedení</t>
  </si>
  <si>
    <t>505</t>
  </si>
  <si>
    <t>767_Z06</t>
  </si>
  <si>
    <t>Kompletní dodávka a montáž konstrukčních prvků pro uchycení kolejnic posuvných zástěn (jekl 60x80x3 a 50x50x3, zárově zinkováno)</t>
  </si>
  <si>
    <t>-1388959730</t>
  </si>
  <si>
    <t>"Z06" (50*6,2+68*0,27*4,16)*1,2</t>
  </si>
  <si>
    <t>506</t>
  </si>
  <si>
    <t>767_Z06a</t>
  </si>
  <si>
    <t>1167725646</t>
  </si>
  <si>
    <t>"Z06a" (14*6,2+19*0,35*4,16)*1,2</t>
  </si>
  <si>
    <t>507</t>
  </si>
  <si>
    <t>767_Z07</t>
  </si>
  <si>
    <t>Kompletní dodávka a montáž konstrukčních prvků pro uchycení kolejnic posuvných zástěn 3.NP atika (zárově zinkováno)</t>
  </si>
  <si>
    <t>-1797304919</t>
  </si>
  <si>
    <t>"Z07" 34</t>
  </si>
  <si>
    <t>508</t>
  </si>
  <si>
    <t>767_Z08</t>
  </si>
  <si>
    <t>Kompletní dodávka a montáž zábradlí lodžie v. 1480 mm, pásová ocel, uzavřené profily, madlo včetně povrchové úpravy a kotvících prvků</t>
  </si>
  <si>
    <t>546841500</t>
  </si>
  <si>
    <t>"Z08" 14,3+25,5+25,5</t>
  </si>
  <si>
    <t>509</t>
  </si>
  <si>
    <t>767_Z09</t>
  </si>
  <si>
    <t xml:space="preserve">Kompletní dodávka a montáž schodšťového zábradlí dl. 4400 mm, v. 1100 mm, včetně povrchové úpravy, bukového madla, kotvení </t>
  </si>
  <si>
    <t>372274357</t>
  </si>
  <si>
    <t>"Z09" 1</t>
  </si>
  <si>
    <t>510</t>
  </si>
  <si>
    <t>767_Z10</t>
  </si>
  <si>
    <t xml:space="preserve">Kompletní dodávka a montáž předokenního zábradlí s brankou dl. 2060 mm, v. 950 mm, včetně povrchové úpravy, kotvící prvky </t>
  </si>
  <si>
    <t>-956295086</t>
  </si>
  <si>
    <t>"Z10" 1</t>
  </si>
  <si>
    <t>511</t>
  </si>
  <si>
    <t>767_Z11</t>
  </si>
  <si>
    <t xml:space="preserve">Kompletní dodávka a montáž zábradlí zastřešené terasy s brankou dl. (5115 + 1600) mm, v. 950 mm, včetně povrchové úpravy, kotvící prvky </t>
  </si>
  <si>
    <t>1287729041</t>
  </si>
  <si>
    <t>"Z11" 1</t>
  </si>
  <si>
    <t>512</t>
  </si>
  <si>
    <t>767_Z12</t>
  </si>
  <si>
    <t xml:space="preserve">Kompletní dodávka a montáž předokenního zábradlí dl. 1860 mm, v. 950 mm, včetně povrchové úpravy, kotvící prvky </t>
  </si>
  <si>
    <t>-1435592784</t>
  </si>
  <si>
    <t>"Z12" 2</t>
  </si>
  <si>
    <t>513</t>
  </si>
  <si>
    <t>767_Z13</t>
  </si>
  <si>
    <t xml:space="preserve">Kompletní dodávka a montáž předokenního zábradlí dl. 1000 mm, v. 950 mm, včetně povrchové úpravy, kotvící prvky </t>
  </si>
  <si>
    <t>1807207801</t>
  </si>
  <si>
    <t>"Z13" 2</t>
  </si>
  <si>
    <t>514</t>
  </si>
  <si>
    <t>767_Z14</t>
  </si>
  <si>
    <t xml:space="preserve">Kompletní dodávka a montáž předokenního zábradlí dl. 860 mm, v. 950 mm, včetně povrchové úpravy, kotvící prvky </t>
  </si>
  <si>
    <t>-1452831915</t>
  </si>
  <si>
    <t>"Z14" 2</t>
  </si>
  <si>
    <t>515</t>
  </si>
  <si>
    <t>767_Z15</t>
  </si>
  <si>
    <t xml:space="preserve">Kompletní dodávka a montáž předokenního zábradlí dl. 2060 mm, v. 950 mm, včetně povrchové úpravy, kotvící prvky </t>
  </si>
  <si>
    <t>-1079969005</t>
  </si>
  <si>
    <t>"Z15" 2</t>
  </si>
  <si>
    <t>516</t>
  </si>
  <si>
    <t>767_Z18</t>
  </si>
  <si>
    <t>Kompletní dodávka a montáž dělící stěny balkónu 840x2835 mm - rám pro obložení, jackl, žárově zinkováno, svařovaný prvek, kotvení pásová ocel 40/4 a 80/4</t>
  </si>
  <si>
    <t>-1033197618</t>
  </si>
  <si>
    <t>"Z18" 6</t>
  </si>
  <si>
    <t>517</t>
  </si>
  <si>
    <t>767_Z19</t>
  </si>
  <si>
    <t>Kompletní dodávka a montáž dělící stěny balkónu 695x2835 mm - rám pro obložení, jackl, žárově zinkováno, svařovaný prvek, kotvení pásová ocel 40/4 a 80/4</t>
  </si>
  <si>
    <t>148234919</t>
  </si>
  <si>
    <t>"Z19" 6</t>
  </si>
  <si>
    <t>518</t>
  </si>
  <si>
    <t>767001119R</t>
  </si>
  <si>
    <t>Dodávka a montáž podkladních izolačních profilů v. 60 mm, dle projektové dokumentace</t>
  </si>
  <si>
    <t>-237251085</t>
  </si>
  <si>
    <t>"O01/B" 0,82*1</t>
  </si>
  <si>
    <t>"O02/B" 0,82*1</t>
  </si>
  <si>
    <t>519</t>
  </si>
  <si>
    <t>767001120R</t>
  </si>
  <si>
    <t>Dodávka a montáž podkladních izolačních profilů v. 115 mm, dle projektové dokumentace</t>
  </si>
  <si>
    <t>2014170208</t>
  </si>
  <si>
    <t>"O06/B" 1,82*2</t>
  </si>
  <si>
    <t>"O07/B" 2,47*2</t>
  </si>
  <si>
    <t>"O08/B" 1,97*2</t>
  </si>
  <si>
    <t>520</t>
  </si>
  <si>
    <t>767001124R</t>
  </si>
  <si>
    <t>Dodávka a montáž podkladních izolačních profilů v. 220 mm, dle projektové dokumentace</t>
  </si>
  <si>
    <t>-2072070855</t>
  </si>
  <si>
    <t>"O03/B" 1,85</t>
  </si>
  <si>
    <t>"O10/B" 0,97*4</t>
  </si>
  <si>
    <t>"O11/B" 2,17*4</t>
  </si>
  <si>
    <t>"O17/B" 1,85*1</t>
  </si>
  <si>
    <t>521</t>
  </si>
  <si>
    <t>767001125R</t>
  </si>
  <si>
    <t>Dodávka a montáž podkladních izolačních profilů v. 165 mm, dle projektové dokumentace</t>
  </si>
  <si>
    <t>-223284535</t>
  </si>
  <si>
    <t>"De04/B" 1,1</t>
  </si>
  <si>
    <t>"De05/B" 1,85</t>
  </si>
  <si>
    <t>"O12/B" 1,82*1</t>
  </si>
  <si>
    <t>"O13/B" 2,47*1</t>
  </si>
  <si>
    <t>"O14/B" 1,97*1</t>
  </si>
  <si>
    <t>"O16/B" 2,17*2</t>
  </si>
  <si>
    <t>"O18/B" 0,97*1</t>
  </si>
  <si>
    <t>"O19/B" 0,97*1</t>
  </si>
  <si>
    <t>"O20/B" 1,1*1</t>
  </si>
  <si>
    <t>522</t>
  </si>
  <si>
    <t>767161813</t>
  </si>
  <si>
    <t>Demontáž zábradlí do suti rovného nerozebíratelný spoj hmotnosti 1 m zábradlí do 20 kg</t>
  </si>
  <si>
    <t>-67018569</t>
  </si>
  <si>
    <t>https://podminky.urs.cz/item/CS_URS_2024_02/767161813</t>
  </si>
  <si>
    <t>(1,011+2,303+1,011)+(1,014+2,397+1,014)+(1,011+3,78+1,011)</t>
  </si>
  <si>
    <t>523</t>
  </si>
  <si>
    <t>767161823</t>
  </si>
  <si>
    <t>Demontáž zábradlí do suti schodišťového nerozebíratelný spoj hmotnosti 1 m zábradlí do 20 kg</t>
  </si>
  <si>
    <t>1566290548</t>
  </si>
  <si>
    <t>https://podminky.urs.cz/item/CS_URS_2024_02/767161823</t>
  </si>
  <si>
    <t>"§02" 3,4*6+1,5</t>
  </si>
  <si>
    <t>524</t>
  </si>
  <si>
    <t>767161851</t>
  </si>
  <si>
    <t>Demontáž zábradlí do suti madel schodišťových</t>
  </si>
  <si>
    <t>1346251349</t>
  </si>
  <si>
    <t>https://podminky.urs.cz/item/CS_URS_2024_02/767161851</t>
  </si>
  <si>
    <t>"§02"3,4*6*2</t>
  </si>
  <si>
    <t>525</t>
  </si>
  <si>
    <t>767162111R</t>
  </si>
  <si>
    <t>Dělící stěny lodžie 1680 x 2700 mm oboustranně obložené Al fasádní systém - imitace dřevěných prken, nosná konstrukce žárově zinkovaná HEA 120, kotevní materiál</t>
  </si>
  <si>
    <t>1988411822</t>
  </si>
  <si>
    <t>"OS02" 6</t>
  </si>
  <si>
    <t>526</t>
  </si>
  <si>
    <t>767165111</t>
  </si>
  <si>
    <t>Montáž zábradlí madel šroubováním</t>
  </si>
  <si>
    <t>720912136</t>
  </si>
  <si>
    <t>https://podminky.urs.cz/item/CS_URS_2024_02/767165111</t>
  </si>
  <si>
    <t>"Z16" 1,7+1,7+1,7</t>
  </si>
  <si>
    <t>527</t>
  </si>
  <si>
    <t>55342300R</t>
  </si>
  <si>
    <t>madlo na obloukové stěně - nerezová trubka - leštěná, prům 48 mm</t>
  </si>
  <si>
    <t>993602510</t>
  </si>
  <si>
    <t>528</t>
  </si>
  <si>
    <t>767250199R</t>
  </si>
  <si>
    <t>Kompletní výroba, dodávka a montáž nosné ocelové konstrukce balkonů včetně zábradlí dle PD</t>
  </si>
  <si>
    <t>-1430263460</t>
  </si>
  <si>
    <t>D.1.2.10 Výkres balkónů A</t>
  </si>
  <si>
    <t>9167</t>
  </si>
  <si>
    <t>D.1.2.11 Výkres balkónů B</t>
  </si>
  <si>
    <t>6444</t>
  </si>
  <si>
    <t>529</t>
  </si>
  <si>
    <t>767316310</t>
  </si>
  <si>
    <t>Montáž světlíků bodových do 1 m2</t>
  </si>
  <si>
    <t>171528894</t>
  </si>
  <si>
    <t>https://podminky.urs.cz/item/CS_URS_2024_02/767316310</t>
  </si>
  <si>
    <t>"OS10" 1</t>
  </si>
  <si>
    <t>530</t>
  </si>
  <si>
    <t>56245354R</t>
  </si>
  <si>
    <t>poklop pro odvod kouře 600x600 mm, plný, bez prosklení,  Uw=1,1 W/m2K, tepelně izolační nehořlavá manžeta (plechová nebo s oplechováním) včetně límce pro napojení na izolaci a PVC hydroizolaci,  s elektromotorickým ovládáním (s úchytem pro elektrický otvírač), napojení na EPS</t>
  </si>
  <si>
    <t>-919588838</t>
  </si>
  <si>
    <t>531</t>
  </si>
  <si>
    <t>767316313</t>
  </si>
  <si>
    <t>Montáž světlíků bodových přes 2 do 2,5 m2</t>
  </si>
  <si>
    <t>-1836893801</t>
  </si>
  <si>
    <t>https://podminky.urs.cz/item/CS_URS_2024_02/767316313</t>
  </si>
  <si>
    <t>"OS04" 1</t>
  </si>
  <si>
    <t>532</t>
  </si>
  <si>
    <t>56245355R</t>
  </si>
  <si>
    <t>světlík pro odvod kouře 1500x1500 mm,plný, bez prosklení,  Uw=1,1 W/m2K, tepelně izolační nehořlavá manžeta (plechová nebo s oplechováním) včetně límce pro napojení na izolaci a PVC hydroizolaci,  s elektromotorickým ovládáním (s úchytem pro elektrický otvírač), napojení na EPS</t>
  </si>
  <si>
    <t>516877300</t>
  </si>
  <si>
    <t>533</t>
  </si>
  <si>
    <t>767412224R</t>
  </si>
  <si>
    <t>Montáž obložení stěn - Al fasádní systém, včetně kotevního materiálu</t>
  </si>
  <si>
    <t>737028132</t>
  </si>
  <si>
    <t>balkony</t>
  </si>
  <si>
    <t>(15,827*10,465+1,635*10,465*2)-6,9*2,8*6+(18,5*3,32-6,9*2,8*2)*3</t>
  </si>
  <si>
    <t>(12,75*10,465+1,635*10,465*2)-11,24*2,8*3+(15,3*3,32-6,9*2,8*2)*3</t>
  </si>
  <si>
    <t>534</t>
  </si>
  <si>
    <t>767412225R</t>
  </si>
  <si>
    <t>Montáž obložení podhledu - Al fasádní systém, včetně kotevního materiálu</t>
  </si>
  <si>
    <t>813471941</t>
  </si>
  <si>
    <t>F05, R05</t>
  </si>
  <si>
    <t>15,827*1,655+7,579*1,655+7,576*1,655</t>
  </si>
  <si>
    <t>12,724*1,655+7,876*1,655+4,331*1,655</t>
  </si>
  <si>
    <t>7,579*1,655+7,576*1,655</t>
  </si>
  <si>
    <t>7,876*1,655+4,331*1,655</t>
  </si>
  <si>
    <t>535</t>
  </si>
  <si>
    <t>767422101R</t>
  </si>
  <si>
    <t>Montáž nosného hliníkového roštu stěn včetně kotevních úhelníků, kotvených do zdiva (nosný hliníkový profil 40/40 mm + montážní hliníkový profil 20/40 mm)</t>
  </si>
  <si>
    <t>-1752592095</t>
  </si>
  <si>
    <t>536</t>
  </si>
  <si>
    <t>767422102R</t>
  </si>
  <si>
    <t>Montáž nosného hliníkového roštu podhledů včetně kotevních úhelníků, kotvených do ŽB desky</t>
  </si>
  <si>
    <t>-1870849369</t>
  </si>
  <si>
    <t>537</t>
  </si>
  <si>
    <t>61198126R</t>
  </si>
  <si>
    <t>fasádní obklad - Al imitace dřevěných prken, včetně systémových doplňků (začišťovacích lišt, větracích prvků) včetně hliníkového nosného roštu (nosný hliníkový profil 40/40 mm + montážní hliníkový profil 20/40 mm), obložení - mezera 10 mm, složené z 5 odstínů stejného dekoru a dvou šířek obkladu (60 a 80 mm)</t>
  </si>
  <si>
    <t>-562385552</t>
  </si>
  <si>
    <t>698,161*1,1 'Přepočtené koeficientem množství</t>
  </si>
  <si>
    <t>538</t>
  </si>
  <si>
    <t>767422112R</t>
  </si>
  <si>
    <t>Ukončení provětrávané fasády z důvodu etapizace - včetně difuzní folie</t>
  </si>
  <si>
    <t>582101170</t>
  </si>
  <si>
    <t>"§19"11,5+10,5</t>
  </si>
  <si>
    <t>539</t>
  </si>
  <si>
    <t>767627310</t>
  </si>
  <si>
    <t>Ostatní práce a doplňky při montáži oken a stěn připojovací spára oken a stěn mezi ostěním a rámem kompletní impregnovaná komprimační páska</t>
  </si>
  <si>
    <t>-518992454</t>
  </si>
  <si>
    <t>https://podminky.urs.cz/item/CS_URS_2024_02/767627310</t>
  </si>
  <si>
    <t>D.1.1.C.3.3 Kniha oken</t>
  </si>
  <si>
    <t>285,25</t>
  </si>
  <si>
    <t>D.1.1.C.3.2 Kniha exteriérových  dveří</t>
  </si>
  <si>
    <t>15,36</t>
  </si>
  <si>
    <t>540</t>
  </si>
  <si>
    <t>767651821</t>
  </si>
  <si>
    <t>Demontáž garážových a průmyslových vrat otvíravých, plochy do 6 m2</t>
  </si>
  <si>
    <t>-2113663816</t>
  </si>
  <si>
    <t>https://podminky.urs.cz/item/CS_URS_2024_02/767651821</t>
  </si>
  <si>
    <t>541</t>
  </si>
  <si>
    <t>767661811</t>
  </si>
  <si>
    <t>Demontáž mříží pevných nebo otevíravých</t>
  </si>
  <si>
    <t>1464461410</t>
  </si>
  <si>
    <t>https://podminky.urs.cz/item/CS_URS_2024_02/767661811</t>
  </si>
  <si>
    <t>"§12" 0,85*0,6*7+0,6*1,2*1+1,2*0,58*4+0,9*0,55*4+1,2*1,5*20</t>
  </si>
  <si>
    <t>542</t>
  </si>
  <si>
    <t>767881_DD</t>
  </si>
  <si>
    <t>Záchytný systém - dílenská dokumentace</t>
  </si>
  <si>
    <t>294729141</t>
  </si>
  <si>
    <t>543</t>
  </si>
  <si>
    <t>767881_R</t>
  </si>
  <si>
    <t>Záchytný systém - revize a předání do užívání</t>
  </si>
  <si>
    <t>1703653451</t>
  </si>
  <si>
    <t>544</t>
  </si>
  <si>
    <t>767881112</t>
  </si>
  <si>
    <t>Montáž záchytného systému proti pádu bodů samostatných nebo v systému s poddajným kotvícím vedením do železobetonu chemickou kotvou</t>
  </si>
  <si>
    <t>-1175153564</t>
  </si>
  <si>
    <t>https://podminky.urs.cz/item/CS_URS_2024_02/767881112</t>
  </si>
  <si>
    <t>"U1" 3</t>
  </si>
  <si>
    <t>"U2" 7</t>
  </si>
  <si>
    <t>545</t>
  </si>
  <si>
    <t>767881_U1</t>
  </si>
  <si>
    <t>nerezový kotvicí bod pro betonové konstrukce, délka 500 mm</t>
  </si>
  <si>
    <t>-1120941977</t>
  </si>
  <si>
    <t>546</t>
  </si>
  <si>
    <t>767881_U2</t>
  </si>
  <si>
    <t>nerezový kotvicí bod pro betonové konstrukce, délka 600 mm</t>
  </si>
  <si>
    <t>449470854</t>
  </si>
  <si>
    <t>547</t>
  </si>
  <si>
    <t>767881_L</t>
  </si>
  <si>
    <t>záchytný systém -  montážní lano</t>
  </si>
  <si>
    <t>755289632</t>
  </si>
  <si>
    <t>548</t>
  </si>
  <si>
    <t>767881_NL</t>
  </si>
  <si>
    <t>záchytný systém -  pernamentní nerezové lano, včetně spojek</t>
  </si>
  <si>
    <t>2055219690</t>
  </si>
  <si>
    <t>32,5+7,5</t>
  </si>
  <si>
    <t>549</t>
  </si>
  <si>
    <t>767893816</t>
  </si>
  <si>
    <t>Demontáž stříšek nad venkovními vstupy z kovových profilů, výplň z plechu</t>
  </si>
  <si>
    <t>-1603139</t>
  </si>
  <si>
    <t>https://podminky.urs.cz/item/CS_URS_2024_02/767893816</t>
  </si>
  <si>
    <t>550</t>
  </si>
  <si>
    <t>767896120</t>
  </si>
  <si>
    <t>Montáž lišt a okopových plechů okopových plechů výšky do 500 mm</t>
  </si>
  <si>
    <t>-1109460569</t>
  </si>
  <si>
    <t>https://podminky.urs.cz/item/CS_URS_2024_02/767896120</t>
  </si>
  <si>
    <t>"Z17" 1,7+1,7+1,7</t>
  </si>
  <si>
    <t>551</t>
  </si>
  <si>
    <t>54915214R</t>
  </si>
  <si>
    <t>okopová lišta do oblouku (obklad stěny), ohýbaný nerezový plech, leštěný povrch, výška 240 mm</t>
  </si>
  <si>
    <t>249234908</t>
  </si>
  <si>
    <t>552</t>
  </si>
  <si>
    <t>767996702R</t>
  </si>
  <si>
    <t>Demontáž stávajícího evakuačního schodiště ve štítu bloku B - k dalšímu použití</t>
  </si>
  <si>
    <t>-98932307</t>
  </si>
  <si>
    <t>"schody" 18*5</t>
  </si>
  <si>
    <t>"podesta" 31,99*1,8*3,3</t>
  </si>
  <si>
    <t>"I 120" 11,1*1,4*2</t>
  </si>
  <si>
    <t>"U 100" 10,6*(1,8+3,3)*2</t>
  </si>
  <si>
    <t>"zábradlí" 15*8</t>
  </si>
  <si>
    <t>"HEB 140" 33,7*4*1,2</t>
  </si>
  <si>
    <t>553</t>
  </si>
  <si>
    <t>767996703R</t>
  </si>
  <si>
    <t>Montáž stávajícího evakuačního schodiště ve štítu bloku B, včetně doplnění proroštu 1750x275 mm</t>
  </si>
  <si>
    <t>141433150</t>
  </si>
  <si>
    <t>"pororošt" 15</t>
  </si>
  <si>
    <t>554</t>
  </si>
  <si>
    <t>767996703</t>
  </si>
  <si>
    <t>Demontáž ostatních zámečnických konstrukcí řezáním o hmotnosti jednotlivých dílů přes 100 do 250 kg</t>
  </si>
  <si>
    <t>859317849</t>
  </si>
  <si>
    <t>https://podminky.urs.cz/item/CS_URS_2024_02/767996703</t>
  </si>
  <si>
    <t>"ocelová vaznice IPE 120 - 10,6 kg/bm " 35,65*2*10,6</t>
  </si>
  <si>
    <t>"ocelový svařený rám 2xUPE 180 - 2*19,7 kg/bm" 8,8*2*39,4*10</t>
  </si>
  <si>
    <t>"ocelový profil Jekl 100/60 - 7,07 kg/bm" 35,65*16*7,07</t>
  </si>
  <si>
    <t>"ocelová kleština IPE 100 - 8,1 kg/bm" 34*10,4*8,1</t>
  </si>
  <si>
    <t>"ocelové prvky L45/45/4 - 3,38 kg/bm" (3,7*2+4,1*7+3,7*2)*3*3,38</t>
  </si>
  <si>
    <t>555</t>
  </si>
  <si>
    <t>998767203</t>
  </si>
  <si>
    <t>Přesun hmot pro zámečnické konstrukce stanovený procentní sazbou (%) z ceny vodorovná dopravní vzdálenost do 50 m základní v objektech výšky přes 12 do 24 m</t>
  </si>
  <si>
    <t>-2058667031</t>
  </si>
  <si>
    <t>https://podminky.urs.cz/item/CS_URS_2024_02/998767203</t>
  </si>
  <si>
    <t>771</t>
  </si>
  <si>
    <t>Podlahy z dlaždic</t>
  </si>
  <si>
    <t>556</t>
  </si>
  <si>
    <t>771121011</t>
  </si>
  <si>
    <t>Příprava podkladu před provedením dlažby nátěr penetrační na podlahu</t>
  </si>
  <si>
    <t>-185981552</t>
  </si>
  <si>
    <t>https://podminky.urs.cz/item/CS_URS_2024_02/771121011</t>
  </si>
  <si>
    <t>15,85*1,845</t>
  </si>
  <si>
    <t>12,75*1,845+15,85*1,845</t>
  </si>
  <si>
    <t>557</t>
  </si>
  <si>
    <t>771161023</t>
  </si>
  <si>
    <t>Příprava podkladu před provedením dlažby montáž profilu ukončujícího profilu pro balkony a terasy</t>
  </si>
  <si>
    <t>-933545770</t>
  </si>
  <si>
    <t>https://podminky.urs.cz/item/CS_URS_2024_02/771161023</t>
  </si>
  <si>
    <t>"K11" 14+25+25</t>
  </si>
  <si>
    <t>"K12" 12,8</t>
  </si>
  <si>
    <t>"K13" 8,3+8,3+8,3</t>
  </si>
  <si>
    <t>558</t>
  </si>
  <si>
    <t>59054340R</t>
  </si>
  <si>
    <t>balkonový profil  rš 100 mm, Al ohýbaný  plech tl. 1,0 mm, antracit RAL 7016, PU nátěr/nástřik</t>
  </si>
  <si>
    <t>1193207928</t>
  </si>
  <si>
    <t>24,9*1,1 'Přepočtené koeficientem množství</t>
  </si>
  <si>
    <t>559</t>
  </si>
  <si>
    <t>59054341R</t>
  </si>
  <si>
    <t>balkonový okapní profil  rš 112 mm, Al ohýbaný lakovaný plech, antracit RAL 7016</t>
  </si>
  <si>
    <t>-2110478799</t>
  </si>
  <si>
    <t>12,8*1,1 'Přepočtené koeficientem množství</t>
  </si>
  <si>
    <t>560</t>
  </si>
  <si>
    <t>59054342R</t>
  </si>
  <si>
    <t>balkonový okapní profil  rš 130 mm, Al ohýbaný lakovaný plech, antracit RAL 7016</t>
  </si>
  <si>
    <t>-1852999529</t>
  </si>
  <si>
    <t>64*1,1 'Přepočtené koeficientem množství</t>
  </si>
  <si>
    <t>561</t>
  </si>
  <si>
    <t>771474113</t>
  </si>
  <si>
    <t>Montáž soklů z dlaždic keramických lepených cementovým flexibilním lepidlem rovných, výšky přes 90 do 120 mm</t>
  </si>
  <si>
    <t>-895366719</t>
  </si>
  <si>
    <t>https://podminky.urs.cz/item/CS_URS_2024_02/771474113</t>
  </si>
  <si>
    <t>15,85+1,845*2</t>
  </si>
  <si>
    <t>12,75+1,845*2+15,85+1,845*2</t>
  </si>
  <si>
    <t>562</t>
  </si>
  <si>
    <t>59761184</t>
  </si>
  <si>
    <t>sokl keramický mrazuvzdorný povrch hladký/matný tl do 10mm výšky přes 65 do 90mm</t>
  </si>
  <si>
    <t>1415429135</t>
  </si>
  <si>
    <t>91,5*1,1 'Přepočtené koeficientem množství</t>
  </si>
  <si>
    <t>563</t>
  </si>
  <si>
    <t>771574262</t>
  </si>
  <si>
    <t>Montáž podlah z dlaždic keramických lepených flexibilním lepidlem velkoformátových pro vysoké mechanické zatížení protiskluzných nebo reliéfních (bezbariérových) přes 4 do 6 ks/m2</t>
  </si>
  <si>
    <t>-196900303</t>
  </si>
  <si>
    <t>https://podminky.urs.cz/item/CS_URS_2021_02/771574262</t>
  </si>
  <si>
    <t>564</t>
  </si>
  <si>
    <t>59761420</t>
  </si>
  <si>
    <t>dlažba velkoformátová keramická slinutá protiskluzná do interiéru i exteriéru pro vysoké mechanické namáhání přes 4 do 6ks/m2</t>
  </si>
  <si>
    <t>2066301410</t>
  </si>
  <si>
    <t>134,777*1,15 'Přepočtené koeficientem množství</t>
  </si>
  <si>
    <t>565</t>
  </si>
  <si>
    <t>771591112</t>
  </si>
  <si>
    <t>Izolace podlahy pod dlažbu nátěrem nebo stěrkou ve dvou vrstvách</t>
  </si>
  <si>
    <t>1284233220</t>
  </si>
  <si>
    <t>https://podminky.urs.cz/item/CS_URS_2024_02/771591112</t>
  </si>
  <si>
    <t>"B0.09" 9,89+12,9*0,3</t>
  </si>
  <si>
    <t>"B0.32" 9,18+12,1*0,3</t>
  </si>
  <si>
    <t>110,9*0,3</t>
  </si>
  <si>
    <t>34,8*0,3</t>
  </si>
  <si>
    <t>69,3*0,3</t>
  </si>
  <si>
    <t>566</t>
  </si>
  <si>
    <t>771591241</t>
  </si>
  <si>
    <t>Izolace podlahy pod dlažbu těsnícími izolačními pásy vnitřní kout</t>
  </si>
  <si>
    <t>1943044179</t>
  </si>
  <si>
    <t>https://podminky.urs.cz/item/CS_URS_2024_02/771591241</t>
  </si>
  <si>
    <t>567</t>
  </si>
  <si>
    <t>771591264</t>
  </si>
  <si>
    <t>Izolace podlahy pod dlažbu těsnícími izolačními pásy mezi podlahou a stěnu</t>
  </si>
  <si>
    <t>-874331330</t>
  </si>
  <si>
    <t>https://podminky.urs.cz/item/CS_URS_2024_02/771591264</t>
  </si>
  <si>
    <t>"B0.09" 12,9</t>
  </si>
  <si>
    <t>"B0.32" 12,1</t>
  </si>
  <si>
    <t>110,9</t>
  </si>
  <si>
    <t>34,8</t>
  </si>
  <si>
    <t>69,3</t>
  </si>
  <si>
    <t>568</t>
  </si>
  <si>
    <t>998771203</t>
  </si>
  <si>
    <t>Přesun hmot pro podlahy z dlaždic stanovený procentní sazbou (%) z ceny vodorovná dopravní vzdálenost do 50 m základní v objektech výšky přes 12 do 24 m</t>
  </si>
  <si>
    <t>-1413926097</t>
  </si>
  <si>
    <t>https://podminky.urs.cz/item/CS_URS_2024_02/998771203</t>
  </si>
  <si>
    <t>776</t>
  </si>
  <si>
    <t>Podlahy povlakové</t>
  </si>
  <si>
    <t>569</t>
  </si>
  <si>
    <t>776111112</t>
  </si>
  <si>
    <t>Příprava podkladu povlakových podlah a stěn broušení podlah nového podkladu betonového</t>
  </si>
  <si>
    <t>184498561</t>
  </si>
  <si>
    <t>https://podminky.urs.cz/item/CS_URS_2024_02/776111112</t>
  </si>
  <si>
    <t>570</t>
  </si>
  <si>
    <t>776111311</t>
  </si>
  <si>
    <t>Příprava podkladu povlakových podlah a stěn vysátí podlah</t>
  </si>
  <si>
    <t>-1331565430</t>
  </si>
  <si>
    <t>https://podminky.urs.cz/item/CS_URS_2024_02/776111311</t>
  </si>
  <si>
    <t>"B0.01" 34,65</t>
  </si>
  <si>
    <t>"B0.04" 15.46</t>
  </si>
  <si>
    <t>"B0.08" 14,50</t>
  </si>
  <si>
    <t>"B0.28" 10,30</t>
  </si>
  <si>
    <t>"B0.33" 7,30</t>
  </si>
  <si>
    <t>"B1.01" 36,57</t>
  </si>
  <si>
    <t>"B1.03" 60,3</t>
  </si>
  <si>
    <t>"B2.01" 36,61</t>
  </si>
  <si>
    <t>"B2.03" 60,16</t>
  </si>
  <si>
    <t>"B2.22" 9,13</t>
  </si>
  <si>
    <t>Skladba F04cs</t>
  </si>
  <si>
    <t>"B.1.19" 9,64</t>
  </si>
  <si>
    <t>"B2.33" 2,58</t>
  </si>
  <si>
    <t>Skladba F04d</t>
  </si>
  <si>
    <t>Skladba F04ds</t>
  </si>
  <si>
    <t>"B3.01" 39,49</t>
  </si>
  <si>
    <t>"B3.03" 73,70</t>
  </si>
  <si>
    <t>"B3.17"20,68</t>
  </si>
  <si>
    <t>"B3.22" 9,61</t>
  </si>
  <si>
    <t>"B3.29" 4,52</t>
  </si>
  <si>
    <t>"B3.32" 31,62</t>
  </si>
  <si>
    <t>Skladba F04es</t>
  </si>
  <si>
    <t>"B3.30" 7,89</t>
  </si>
  <si>
    <t>"D3.37" 48,73</t>
  </si>
  <si>
    <t>571</t>
  </si>
  <si>
    <t>776121113</t>
  </si>
  <si>
    <t>Příprava podkladu povlakových podlah a stěn penetrace vodou ředitelná schodišť</t>
  </si>
  <si>
    <t>-318342079</t>
  </si>
  <si>
    <t>https://podminky.urs.cz/item/CS_URS_2024_02/776121113</t>
  </si>
  <si>
    <t>3*22*1,27*(0,156+0,3)</t>
  </si>
  <si>
    <t>572</t>
  </si>
  <si>
    <t>776121321</t>
  </si>
  <si>
    <t>Příprava podkladu povlakových podlah a stěn penetrace neředěná podlah</t>
  </si>
  <si>
    <t>-166090710</t>
  </si>
  <si>
    <t>https://podminky.urs.cz/item/CS_URS_2024_02/776121321</t>
  </si>
  <si>
    <t>573</t>
  </si>
  <si>
    <t>776121321R</t>
  </si>
  <si>
    <t>Příprava podkladu penetrace neředěná stěn</t>
  </si>
  <si>
    <t>457556112</t>
  </si>
  <si>
    <t>574</t>
  </si>
  <si>
    <t>776141121R</t>
  </si>
  <si>
    <t>Vyrovnání podkladu povlakových podlah stěrkou pevnosti od 30 MPa tl do 3 mm</t>
  </si>
  <si>
    <t>-1616115599</t>
  </si>
  <si>
    <t>575</t>
  </si>
  <si>
    <t>776141221</t>
  </si>
  <si>
    <t>Příprava podkladu povlakových podlah a stěn vyrovnání samonivelační stěrkou schodišť min.pevnosti 35 MPa, tloušťky do 3 mm</t>
  </si>
  <si>
    <t>-136509560</t>
  </si>
  <si>
    <t>https://podminky.urs.cz/item/CS_URS_2024_02/776141221</t>
  </si>
  <si>
    <t>66*1,27*(0,156+0,3)</t>
  </si>
  <si>
    <t>576</t>
  </si>
  <si>
    <t>776221111</t>
  </si>
  <si>
    <t>Montáž podlahovin z PVC lepením standardním lepidlem z pásů</t>
  </si>
  <si>
    <t>1851131745</t>
  </si>
  <si>
    <t>https://podminky.urs.cz/item/CS_URS_2024_02/776221111</t>
  </si>
  <si>
    <t>577</t>
  </si>
  <si>
    <t>28412285R</t>
  </si>
  <si>
    <t>PVC podlaha; celoplošně lepeno; protiskluz R10, tř.zátěže: 34/43</t>
  </si>
  <si>
    <t>568828193</t>
  </si>
  <si>
    <t>schody</t>
  </si>
  <si>
    <t>4*22*1,27*(0,156+0,3)*1,2</t>
  </si>
  <si>
    <t>1400,505*1,1 'Přepočtené koeficientem množství</t>
  </si>
  <si>
    <t>578</t>
  </si>
  <si>
    <t>776221111R</t>
  </si>
  <si>
    <t>Příplatek za prořez u vícebarevných PVC krytin</t>
  </si>
  <si>
    <t>-975096988</t>
  </si>
  <si>
    <t>PVC_Fab*0,08*1,2</t>
  </si>
  <si>
    <t>579</t>
  </si>
  <si>
    <t>776222111</t>
  </si>
  <si>
    <t>Montáž podlahovin z PVC lepením 2-složkovým lepidlem (do vlhkých prostor) z pásů</t>
  </si>
  <si>
    <t>-1634305957</t>
  </si>
  <si>
    <t>https://podminky.urs.cz/item/CS_URS_2024_02/776222111</t>
  </si>
  <si>
    <t>580</t>
  </si>
  <si>
    <t>28411000R</t>
  </si>
  <si>
    <t>PVC podlaha s posypem - mokré provrchy; celoplošně lepeno; protiskluz dle ČSN EN 13845 ESb, tř.zátěže: 34/43</t>
  </si>
  <si>
    <t>842889711</t>
  </si>
  <si>
    <t>223,974*1,1 'Přepočtené koeficientem množství</t>
  </si>
  <si>
    <t>581</t>
  </si>
  <si>
    <t>776223112</t>
  </si>
  <si>
    <t>Montáž podlahovin z PVC spoj podlah svařováním za studena</t>
  </si>
  <si>
    <t>-1795860753</t>
  </si>
  <si>
    <t>https://podminky.urs.cz/item/CS_URS_2024_02/776223112</t>
  </si>
  <si>
    <t>582</t>
  </si>
  <si>
    <t>776321111</t>
  </si>
  <si>
    <t>Montáž podlahovin z PVC na schodišťové stupně stupnic, šířky do 300 mm</t>
  </si>
  <si>
    <t>-2101187688</t>
  </si>
  <si>
    <t>https://podminky.urs.cz/item/CS_URS_2024_02/776321111</t>
  </si>
  <si>
    <t>66*1,27</t>
  </si>
  <si>
    <t>583</t>
  </si>
  <si>
    <t>776321211</t>
  </si>
  <si>
    <t>Montáž podlahovin z PVC na schodišťové stupně podstupnic, výšky do 200 mm</t>
  </si>
  <si>
    <t>-30285130</t>
  </si>
  <si>
    <t>https://podminky.urs.cz/item/CS_URS_2024_02/776321211</t>
  </si>
  <si>
    <t>584</t>
  </si>
  <si>
    <t>776411116R</t>
  </si>
  <si>
    <t>Montáž systémových fabionů (kouty, rohy) na stěně</t>
  </si>
  <si>
    <t>411618299</t>
  </si>
  <si>
    <t>c) Povrchové úpravy - obklady stěn</t>
  </si>
  <si>
    <t>"B0.08" 4*2,4</t>
  </si>
  <si>
    <t>"B0.33" 4*2,4</t>
  </si>
  <si>
    <t>"B1.05" 4*2,6</t>
  </si>
  <si>
    <t>"B1.10" 4*2,6</t>
  </si>
  <si>
    <t>"B1.15" 2*4*2,6</t>
  </si>
  <si>
    <t>"B1.19"6*2,6</t>
  </si>
  <si>
    <t>"B1.24"  4*2,6</t>
  </si>
  <si>
    <t>"B1.28"  4*2,6</t>
  </si>
  <si>
    <t>"B2.05" 4*2,6</t>
  </si>
  <si>
    <t>"B2.10" 4*2,6</t>
  </si>
  <si>
    <t>"B2.13" 4*2,6</t>
  </si>
  <si>
    <t>"B2.15"  2*4*2,6</t>
  </si>
  <si>
    <t>"B2.25"  4*2,6</t>
  </si>
  <si>
    <t>"B2.28"  4*2,6</t>
  </si>
  <si>
    <t>"B2.32"  4*2,6</t>
  </si>
  <si>
    <t>"B3.05" 4*2,6</t>
  </si>
  <si>
    <t>"B3.10" 4*2,6</t>
  </si>
  <si>
    <t>"B3.15"  4*2*2,6</t>
  </si>
  <si>
    <t>"B3.19" 4*2,6</t>
  </si>
  <si>
    <t>"B3.24"  4*2,6</t>
  </si>
  <si>
    <t>"B3.27"  4*2,6</t>
  </si>
  <si>
    <t>"B3.30"  4*2,6</t>
  </si>
  <si>
    <t>585</t>
  </si>
  <si>
    <t>28411011R</t>
  </si>
  <si>
    <t>lišta stěnová - fabion</t>
  </si>
  <si>
    <t>1208558519</t>
  </si>
  <si>
    <t>"B1.15" 12*2,6</t>
  </si>
  <si>
    <t>"B2.15"  12*2,6</t>
  </si>
  <si>
    <t>"B2.33"  4*2,6</t>
  </si>
  <si>
    <t>"B3.15"  12*2,6</t>
  </si>
  <si>
    <t>254,8*1,02 'Přepočtené koeficientem množství</t>
  </si>
  <si>
    <t>586</t>
  </si>
  <si>
    <t>776411211</t>
  </si>
  <si>
    <t>Montáž soklíků tahaných (fabiony) z PVC obvodových, výšky do 80 mm</t>
  </si>
  <si>
    <t>1210316174</t>
  </si>
  <si>
    <t>https://podminky.urs.cz/item/CS_URS_2024_02/776411211</t>
  </si>
  <si>
    <t>sokl - odměřeno z PD</t>
  </si>
  <si>
    <t>"B0.01" 43,325</t>
  </si>
  <si>
    <t>"B0.03" 39,939</t>
  </si>
  <si>
    <t>"B0.04" 16,64</t>
  </si>
  <si>
    <t>"B0.08" 18,008</t>
  </si>
  <si>
    <t>"B0.09" 12,911</t>
  </si>
  <si>
    <t>"B0.10" 7,582</t>
  </si>
  <si>
    <t>"B0.20" 7,991</t>
  </si>
  <si>
    <t>"B0.21" 7,25</t>
  </si>
  <si>
    <t>"B0.22" 7,65</t>
  </si>
  <si>
    <t>"B0.23" 17,559</t>
  </si>
  <si>
    <t>"B0.24" 18,591</t>
  </si>
  <si>
    <t>"B0.25" 16,867</t>
  </si>
  <si>
    <t>"B0.31" 30,208</t>
  </si>
  <si>
    <t>"B0.32" 12,12</t>
  </si>
  <si>
    <t>"B0.33" 11,69</t>
  </si>
  <si>
    <t>"B1.01" 34,289</t>
  </si>
  <si>
    <t>"B1.02" 9,517</t>
  </si>
  <si>
    <t>"B1.03" 60,395</t>
  </si>
  <si>
    <t>"B1.07" 8,061</t>
  </si>
  <si>
    <t>"B1.08" 7,91</t>
  </si>
  <si>
    <t>"B1.18" 18,707</t>
  </si>
  <si>
    <t>"B1.19"13,486</t>
  </si>
  <si>
    <t>"B1.20" 7,041</t>
  </si>
  <si>
    <t>"B1.21" 7,22</t>
  </si>
  <si>
    <t>"B1.22" 10,609</t>
  </si>
  <si>
    <t>"B2.01" 34,301</t>
  </si>
  <si>
    <t>"B2.02" 9,517</t>
  </si>
  <si>
    <t>"B2.03" 60,31</t>
  </si>
  <si>
    <t>"B2.07" 8,061</t>
  </si>
  <si>
    <t>"B2.08" 7,91</t>
  </si>
  <si>
    <t>"B2.13" 6,462</t>
  </si>
  <si>
    <t>"B2.20" 6,981</t>
  </si>
  <si>
    <t>"B2.22" 12,088</t>
  </si>
  <si>
    <t>"B1.14" 6,36</t>
  </si>
  <si>
    <t>"B1.15" 11,442</t>
  </si>
  <si>
    <t>"B1.19" 13,45</t>
  </si>
  <si>
    <t>"B1.24" 9,8</t>
  </si>
  <si>
    <t>"B1.28" 9,8</t>
  </si>
  <si>
    <t>"B2.14" 6,36</t>
  </si>
  <si>
    <t>"B2.15" 11,442</t>
  </si>
  <si>
    <t>"B2.25" 9,8</t>
  </si>
  <si>
    <t>"B2.28" 9,8</t>
  </si>
  <si>
    <t>"B2.33" 6,462</t>
  </si>
  <si>
    <t>"B1.13" 6,462</t>
  </si>
  <si>
    <t>"B1.05" 9,5</t>
  </si>
  <si>
    <t>"B1.10" 9,7</t>
  </si>
  <si>
    <t>"B2.05" 9,5</t>
  </si>
  <si>
    <t>"B2.10" 9,7</t>
  </si>
  <si>
    <t>"B3.01" 26,824</t>
  </si>
  <si>
    <t>"B3.02" 8,967</t>
  </si>
  <si>
    <t>"B3.03" 73,976</t>
  </si>
  <si>
    <t>"B3.07" 8,431</t>
  </si>
  <si>
    <t>"B3.08" 8,28</t>
  </si>
  <si>
    <t>"B3.13" 6,832</t>
  </si>
  <si>
    <t>"B3.16" 22,299</t>
  </si>
  <si>
    <t>"B3.17"18,65</t>
  </si>
  <si>
    <t>"B3.20" 8,695</t>
  </si>
  <si>
    <t>"B3.22" 12,404</t>
  </si>
  <si>
    <t>"B3.32" 23,1</t>
  </si>
  <si>
    <t>"B3.05" 9,47</t>
  </si>
  <si>
    <t>"B3.10" 9,67</t>
  </si>
  <si>
    <t>"B3.14" 6,8</t>
  </si>
  <si>
    <t>"B3.15" 11,442</t>
  </si>
  <si>
    <t>"B3.19" 9,8</t>
  </si>
  <si>
    <t>"B3.24" 9,98</t>
  </si>
  <si>
    <t>"B3.27" 9,98</t>
  </si>
  <si>
    <t>"B3.30" 11,5</t>
  </si>
  <si>
    <t>66*0,5</t>
  </si>
  <si>
    <t>587</t>
  </si>
  <si>
    <t>28342165</t>
  </si>
  <si>
    <t>lišta podlahová PVC zakončovací s fabionem</t>
  </si>
  <si>
    <t>-271647185</t>
  </si>
  <si>
    <t>1060,874*1,1 'Přepočtené koeficientem množství</t>
  </si>
  <si>
    <t>588</t>
  </si>
  <si>
    <t>28342163</t>
  </si>
  <si>
    <t>lišta podlahová PVC fabion</t>
  </si>
  <si>
    <t>1777350556</t>
  </si>
  <si>
    <t>589</t>
  </si>
  <si>
    <t>776411213</t>
  </si>
  <si>
    <t>Montáž soklíků tahaných (fabiony) z PVC vnitřních rohů</t>
  </si>
  <si>
    <t>1312988573</t>
  </si>
  <si>
    <t>https://podminky.urs.cz/item/CS_URS_2024_02/776411213</t>
  </si>
  <si>
    <t>590</t>
  </si>
  <si>
    <t>776411214</t>
  </si>
  <si>
    <t>Montáž soklíků tahaných (fabiony) z PVC vnějších rohů</t>
  </si>
  <si>
    <t>79915955</t>
  </si>
  <si>
    <t>https://podminky.urs.cz/item/CS_URS_2024_02/776411214</t>
  </si>
  <si>
    <t>591</t>
  </si>
  <si>
    <t>776421111</t>
  </si>
  <si>
    <t>Montáž lišt obvodových lepených</t>
  </si>
  <si>
    <t>1345309503</t>
  </si>
  <si>
    <t>https://podminky.urs.cz/item/CS_URS_2024_02/776421111</t>
  </si>
  <si>
    <t>"B0.02" 9,197</t>
  </si>
  <si>
    <t>"B0.28" 12,9</t>
  </si>
  <si>
    <t>"B0.29" 10,43</t>
  </si>
  <si>
    <t>"B0.30" 14,64</t>
  </si>
  <si>
    <t>"B0.06" 15,741</t>
  </si>
  <si>
    <t>"B0.07" 17,26</t>
  </si>
  <si>
    <t>"B1.23" 9,495</t>
  </si>
  <si>
    <t>"B1.25" 16,499</t>
  </si>
  <si>
    <t>"B1.26" 11,24</t>
  </si>
  <si>
    <t>"B1.27" 20,719</t>
  </si>
  <si>
    <t>"B2.18" 24,024</t>
  </si>
  <si>
    <t>"B2.23" 9,491</t>
  </si>
  <si>
    <t>"B2.24" 16,443</t>
  </si>
  <si>
    <t>"B2.26" 11,24</t>
  </si>
  <si>
    <t>"B2.27" 20,658</t>
  </si>
  <si>
    <t>"B1.04" 11,24</t>
  </si>
  <si>
    <t>"B1.06" 25,298</t>
  </si>
  <si>
    <t>"B1.09" 11,19</t>
  </si>
  <si>
    <t>"B1.11" 21,54</t>
  </si>
  <si>
    <t>"B1.12" 19,941</t>
  </si>
  <si>
    <t>"B2.04" 11,24</t>
  </si>
  <si>
    <t>"B2.06" 25,298</t>
  </si>
  <si>
    <t>"B2.09" 11,19</t>
  </si>
  <si>
    <t>"B2.11" 21,48</t>
  </si>
  <si>
    <t>"B2.12" 19,941</t>
  </si>
  <si>
    <t>"B3.04" 11,26</t>
  </si>
  <si>
    <t>"B3.06" 25,808</t>
  </si>
  <si>
    <t>"B3.09" 11,46</t>
  </si>
  <si>
    <t>"B3.11" 21,72</t>
  </si>
  <si>
    <t>"B3.12" 20,181</t>
  </si>
  <si>
    <t>"B3.18" 17,144</t>
  </si>
  <si>
    <t>"B3.21" 9,539</t>
  </si>
  <si>
    <t>"B3.23" 9,331</t>
  </si>
  <si>
    <t>"B3.25" 17,134</t>
  </si>
  <si>
    <t>"B3.26" 9,831</t>
  </si>
  <si>
    <t>"B3.28" 19,661</t>
  </si>
  <si>
    <t>"B3.29" 8,597</t>
  </si>
  <si>
    <t>"B3.31" 8,545</t>
  </si>
  <si>
    <t>"B3.35" 17,153</t>
  </si>
  <si>
    <t>"B3.36" 17,032</t>
  </si>
  <si>
    <t>"B3.37" 28,14</t>
  </si>
  <si>
    <t>592</t>
  </si>
  <si>
    <t>28411010R</t>
  </si>
  <si>
    <t>-302191121</t>
  </si>
  <si>
    <t>693,171*1,1 'Přepočtené koeficientem množství</t>
  </si>
  <si>
    <t>593</t>
  </si>
  <si>
    <t>776421311R</t>
  </si>
  <si>
    <t>Montáž lišt přechodových samolepících</t>
  </si>
  <si>
    <t>1928146</t>
  </si>
  <si>
    <t>594</t>
  </si>
  <si>
    <t>59054153R</t>
  </si>
  <si>
    <t>přechodová lišta, AL, ve tvaru T, povrch elošovaný, pohledová šířka 20 mm</t>
  </si>
  <si>
    <t>-1623267119</t>
  </si>
  <si>
    <t>51,1*1,1 'Přepočtené koeficientem množství</t>
  </si>
  <si>
    <t>595</t>
  </si>
  <si>
    <t>776431211</t>
  </si>
  <si>
    <t>Montáž schodišťových hran kovových nebo plastových šroubovaných</t>
  </si>
  <si>
    <t>-582603965</t>
  </si>
  <si>
    <t>https://podminky.urs.cz/item/CS_URS_2024_02/776431211</t>
  </si>
  <si>
    <t>596</t>
  </si>
  <si>
    <t>59054140</t>
  </si>
  <si>
    <t>profil schodový protiskluzový ušlechtilá ocel V2A R10 V6 2x1000mm</t>
  </si>
  <si>
    <t>-434405408</t>
  </si>
  <si>
    <t>83,82*1,1 'Přepočtené koeficientem množství</t>
  </si>
  <si>
    <t>597</t>
  </si>
  <si>
    <t>776521112</t>
  </si>
  <si>
    <t>Montáž podlahovin z PVC na stěnu lepením pásů, výšky přes 2 m do 3,8 m</t>
  </si>
  <si>
    <t>1214202118</t>
  </si>
  <si>
    <t>https://podminky.urs.cz/item/CS_URS_2024_02/776521112</t>
  </si>
  <si>
    <t>"B0.08" (3,255+3,604)*2*2,4-0,8*1,97*2</t>
  </si>
  <si>
    <t>"B0.33" (6,85+6,205)*2*2,4-0,8*1,97*2</t>
  </si>
  <si>
    <t>"B1.05" 9,5*2,6-0,9*2,1</t>
  </si>
  <si>
    <t>"B1.10" 9,7*2,6-0,9*2,1</t>
  </si>
  <si>
    <t>"B1.15" ((1+1,28)*2*2,6-0,7*1,97)*2</t>
  </si>
  <si>
    <t>"B1.19"13,45*2,6-1*2,1</t>
  </si>
  <si>
    <t>"B1.24" 9,8*2,6-0,9*2,1</t>
  </si>
  <si>
    <t>"B1.28" 9,8*2,6-0,9*2,1</t>
  </si>
  <si>
    <t>"B2.05" 9,5*2,6-0,9*2,1</t>
  </si>
  <si>
    <t>"B2.10" 9,7*2,6-0,9*2,1</t>
  </si>
  <si>
    <t>"B2.13" 6,462*2,6-0,7*2,1</t>
  </si>
  <si>
    <t>"B2.15" ((1+1,28)*2*2,6-0,7*1,97)*2</t>
  </si>
  <si>
    <t>"B2.25" 9,8*2,6-0,9*2,1</t>
  </si>
  <si>
    <t>"B2.28" 9,8*2,6-0,9*2,1</t>
  </si>
  <si>
    <t>"B2.32" 9,8*2,6-0,9*2,1</t>
  </si>
  <si>
    <t>"B3.05" 9,47*2,6-0,9*2,1</t>
  </si>
  <si>
    <t>"B3.10" 9,67*2,6-0,9*2,1</t>
  </si>
  <si>
    <t>"B3.15" ((1+1,28)*2*2,6-0,7*1,97)*2</t>
  </si>
  <si>
    <t>"B3.19" 9,8*2,6-0,9*2,1</t>
  </si>
  <si>
    <t>"B3.24" 9,98*2,6-0,9*2,1</t>
  </si>
  <si>
    <t>"B3.27" 9,98*2,6-0,9*2,1</t>
  </si>
  <si>
    <t>"B3.30" 11,5*2,6-0,9*2,1*2</t>
  </si>
  <si>
    <t>598</t>
  </si>
  <si>
    <t>28412245R</t>
  </si>
  <si>
    <t>PVC krytina na stěny</t>
  </si>
  <si>
    <t>985151281</t>
  </si>
  <si>
    <t>554,386*1,1 'Přepočtené koeficientem množství</t>
  </si>
  <si>
    <t>599</t>
  </si>
  <si>
    <t>776151031R</t>
  </si>
  <si>
    <t>Celoplošné vyrovnání podkladu pod PVC stěny hydrofobní vyrobnávací stěrkou, tloušťky 3 mm</t>
  </si>
  <si>
    <t>-1694865000</t>
  </si>
  <si>
    <t>600</t>
  </si>
  <si>
    <t>776991111</t>
  </si>
  <si>
    <t>Ostatní práce spárování silikonem</t>
  </si>
  <si>
    <t>-99756175</t>
  </si>
  <si>
    <t>https://podminky.urs.cz/item/CS_URS_2024_02/776991111</t>
  </si>
  <si>
    <t>601</t>
  </si>
  <si>
    <t>776991221</t>
  </si>
  <si>
    <t>Ostatní práce údržba nových podlahovin po pokládce čištění včetně ošetření polymerním nátěrem jednosložkovým jednovrstvým</t>
  </si>
  <si>
    <t>-1621283935</t>
  </si>
  <si>
    <t>https://podminky.urs.cz/item/CS_URS_2024_02/776991221</t>
  </si>
  <si>
    <t>602</t>
  </si>
  <si>
    <t>998776203</t>
  </si>
  <si>
    <t>Přesun hmot pro podlahy povlakové stanovený procentní sazbou (%) z ceny vodorovná dopravní vzdálenost do 50 m základní v objektech výšky přes 12 do 24 m</t>
  </si>
  <si>
    <t>430906205</t>
  </si>
  <si>
    <t>https://podminky.urs.cz/item/CS_URS_2024_02/998776203</t>
  </si>
  <si>
    <t>777</t>
  </si>
  <si>
    <t>Podlahy lité</t>
  </si>
  <si>
    <t>603</t>
  </si>
  <si>
    <t>777111111</t>
  </si>
  <si>
    <t>Příprava podkladu před provedením litých podlah vysátí</t>
  </si>
  <si>
    <t>-23446418</t>
  </si>
  <si>
    <t>https://podminky.urs.cz/item/CS_URS_2024_02/777111111</t>
  </si>
  <si>
    <t>604</t>
  </si>
  <si>
    <t>777131103</t>
  </si>
  <si>
    <t>Penetrační nátěr podlahy epoxidový na podklad vlhký nebo s nízkou nasákavostí</t>
  </si>
  <si>
    <t>-1950518200</t>
  </si>
  <si>
    <t>https://podminky.urs.cz/item/CS_URS_2024_02/777131103</t>
  </si>
  <si>
    <t>605</t>
  </si>
  <si>
    <t>777511123</t>
  </si>
  <si>
    <t>Krycí stěrka průmyslová epoxidová, tloušťky přes 1 do 2 mm</t>
  </si>
  <si>
    <t>1610280002</t>
  </si>
  <si>
    <t>https://podminky.urs.cz/item/CS_URS_2024_02/777511123</t>
  </si>
  <si>
    <t>606</t>
  </si>
  <si>
    <t>777511181</t>
  </si>
  <si>
    <t>Krycí stěrka Příplatek k cenám za zvýšenou pracnost provádění soklíků na svislé ploše podlahových</t>
  </si>
  <si>
    <t>-645562634</t>
  </si>
  <si>
    <t>https://podminky.urs.cz/item/CS_URS_2024_02/777511181</t>
  </si>
  <si>
    <t>607</t>
  </si>
  <si>
    <t>777612103</t>
  </si>
  <si>
    <t>Uzavírací nátěr podlahy epoxidový transparentní</t>
  </si>
  <si>
    <t>-289812241</t>
  </si>
  <si>
    <t>https://podminky.urs.cz/item/CS_URS_2024_02/777612103</t>
  </si>
  <si>
    <t>608</t>
  </si>
  <si>
    <t>777612151</t>
  </si>
  <si>
    <t>Uzavírací nátěr Příplatek za zvýšenou pracnost provádění soklíků na svislé ploše podlahových</t>
  </si>
  <si>
    <t>572615354</t>
  </si>
  <si>
    <t>https://podminky.urs.cz/item/CS_URS_2024_02/777612151</t>
  </si>
  <si>
    <t>609</t>
  </si>
  <si>
    <t>998777203</t>
  </si>
  <si>
    <t>Přesun hmot pro podlahy lité stanovený procentní sazbou (%) z ceny vodorovná dopravní vzdálenost do 50 m základní v objektech výšky přes 12 do 24 m</t>
  </si>
  <si>
    <t>-1083985708</t>
  </si>
  <si>
    <t>https://podminky.urs.cz/item/CS_URS_2024_02/998777203</t>
  </si>
  <si>
    <t>781</t>
  </si>
  <si>
    <t>Dokončovací práce - obklady</t>
  </si>
  <si>
    <t>610</t>
  </si>
  <si>
    <t>781111011</t>
  </si>
  <si>
    <t>Příprava podkladu před provedením obkladu oprášení (ometení) stěny</t>
  </si>
  <si>
    <t>358244503</t>
  </si>
  <si>
    <t>https://podminky.urs.cz/item/CS_URS_2024_02/781111011</t>
  </si>
  <si>
    <t>"B0.09" (1+2,2)*2,4</t>
  </si>
  <si>
    <t>"B0.32" (1+3+1)*2,4</t>
  </si>
  <si>
    <t>611</t>
  </si>
  <si>
    <t>781121011</t>
  </si>
  <si>
    <t>Příprava podkladu před provedením obkladu nátěr penetrační na stěnu</t>
  </si>
  <si>
    <t>-7127926</t>
  </si>
  <si>
    <t>https://podminky.urs.cz/item/CS_URS_2024_02/781121011</t>
  </si>
  <si>
    <t>612</t>
  </si>
  <si>
    <t>781131112</t>
  </si>
  <si>
    <t>Izolace stěny pod obklad izolace nátěrem nebo stěrkou ve dvou vrstvách</t>
  </si>
  <si>
    <t>-76035646</t>
  </si>
  <si>
    <t>https://podminky.urs.cz/item/CS_URS_2024_02/781131112</t>
  </si>
  <si>
    <t>"B0.09" (1,2+2,5+1,2)*2,4+1+2*0,5</t>
  </si>
  <si>
    <t>"B0.21" 0,5</t>
  </si>
  <si>
    <t>"B0.22" 0,5*2</t>
  </si>
  <si>
    <t>"B0.32" (1,2+3+1,2)*2,4+2</t>
  </si>
  <si>
    <t>"B0.33" 3*0,5</t>
  </si>
  <si>
    <t>"B1.05" (1,5+1,5)*2,4+1,5*1,5</t>
  </si>
  <si>
    <t>"B1.10"(1,5+1,5)*2,4+1,5*1,5</t>
  </si>
  <si>
    <t>"B1.14" 1,9*1,5</t>
  </si>
  <si>
    <t>"B1.15" 2,15*1,5</t>
  </si>
  <si>
    <t>"B1.19"(1,5+1,5)*2,4+1,5*1,5</t>
  </si>
  <si>
    <t>"B1.21" 1,925*1,5</t>
  </si>
  <si>
    <t>"B1.22" 2,25*1,5</t>
  </si>
  <si>
    <t>"B1.24" (1,5+1,5)*2,4+1,5*1,5</t>
  </si>
  <si>
    <t>"B1.28" (1,5+1,5)*2,4+1,5*1,5</t>
  </si>
  <si>
    <t>"B2.05" (1,5+1,5)*2,4+1,5*1,5</t>
  </si>
  <si>
    <t>"B2.10" (1,5+1,5)*2,4+1,5*1,5</t>
  </si>
  <si>
    <t>"B2.14" 1,925*1,5</t>
  </si>
  <si>
    <t>"B2.15" 2,15*1,5</t>
  </si>
  <si>
    <t>"B2.25"(1,5+1,5)*2,4+1,5*1,5</t>
  </si>
  <si>
    <t>"B2.28" (1,5+1,5)*2,4+1,5*1,5</t>
  </si>
  <si>
    <t>"B2.33" (1,5+1,5)*2,4+1,5*1,5</t>
  </si>
  <si>
    <t>"B3.05" (1,5+1,5)*2,4+1,5*1,5</t>
  </si>
  <si>
    <t>"B3.10" (1,5+1,5)*2,4+1,5*1,5</t>
  </si>
  <si>
    <t>"B3.14" 1,9*1,5</t>
  </si>
  <si>
    <t>"B3.15" 2,15*1,5</t>
  </si>
  <si>
    <t>"B3.24" (1,5+1,5)*2,4+1,5*1,5</t>
  </si>
  <si>
    <t>"B3.27" (1,5+1,5)*2,4+1,5*1,5</t>
  </si>
  <si>
    <t>"B3.30" (1,5+1,5)*2,4+1,5*1,5</t>
  </si>
  <si>
    <t>613</t>
  </si>
  <si>
    <t>781131264R</t>
  </si>
  <si>
    <t>Izolace stěny pod obklad izolace těsnícími izolačními pásy mezi podlahou a stěnu</t>
  </si>
  <si>
    <t>-1264567092</t>
  </si>
  <si>
    <t>https://podminky.urs.cz/item/CS_URS_2024_02/781131264R</t>
  </si>
  <si>
    <t>"B0.09" 2*2,4</t>
  </si>
  <si>
    <t>"B0.32" 2*2,4</t>
  </si>
  <si>
    <t>"B1.05" 1*2,4</t>
  </si>
  <si>
    <t>"B1.10" 1*2,4</t>
  </si>
  <si>
    <t>"B1.19"1*2,4</t>
  </si>
  <si>
    <t>"B1.24" 1*2,4</t>
  </si>
  <si>
    <t>"B1.28" 1*2,4</t>
  </si>
  <si>
    <t>"B2.05" 1*2,4</t>
  </si>
  <si>
    <t>"B2.10"1*2,4</t>
  </si>
  <si>
    <t>"B2.25"1*2,4</t>
  </si>
  <si>
    <t>"B2.28" 1*2,4</t>
  </si>
  <si>
    <t>"B2.33" 1*2,4</t>
  </si>
  <si>
    <t>"B3.05" 1*2,4</t>
  </si>
  <si>
    <t>"B3.10"1*2,4</t>
  </si>
  <si>
    <t>"B3.24" 1*2,4</t>
  </si>
  <si>
    <t>"B3.27" 1*2,4</t>
  </si>
  <si>
    <t>"B3.30" 1*2,4</t>
  </si>
  <si>
    <t>614</t>
  </si>
  <si>
    <t>781472214</t>
  </si>
  <si>
    <t>Montáž keramických obkladů stěn lepených cementovým flexibilním lepidlem hladkých přes 4 do 6 ks/m2</t>
  </si>
  <si>
    <t>251398289</t>
  </si>
  <si>
    <t>https://podminky.urs.cz/item/CS_URS_2024_02/781472214</t>
  </si>
  <si>
    <t>615</t>
  </si>
  <si>
    <t>59761717</t>
  </si>
  <si>
    <t>obklad keramický nemrazuvzdorný povrch hladký/matný tl do 10mm přes 4 do 6ks/m2</t>
  </si>
  <si>
    <t>-1193590918</t>
  </si>
  <si>
    <t>19,68*1,15 'Přepočtené koeficientem množství</t>
  </si>
  <si>
    <t>616</t>
  </si>
  <si>
    <t>781472291</t>
  </si>
  <si>
    <t>Montáž keramických obkladů stěn lepených cementovým flexibilním lepidlem Příplatek k cenám za plochu do 10 m2 jednotlivě</t>
  </si>
  <si>
    <t>1315311809</t>
  </si>
  <si>
    <t>https://podminky.urs.cz/item/CS_URS_2024_02/781472291</t>
  </si>
  <si>
    <t>617</t>
  </si>
  <si>
    <t>781492251</t>
  </si>
  <si>
    <t>Obklad - dokončující práce montáž profilu lepeného flexibilním cementovým lepidlem ukončovacího</t>
  </si>
  <si>
    <t>1143243646</t>
  </si>
  <si>
    <t>https://podminky.urs.cz/item/CS_URS_2024_02/781492251</t>
  </si>
  <si>
    <t>2,4*4</t>
  </si>
  <si>
    <t>618</t>
  </si>
  <si>
    <t>19416013</t>
  </si>
  <si>
    <t>lišta ukončovací nerezová 12,5mm</t>
  </si>
  <si>
    <t>2021978233</t>
  </si>
  <si>
    <t>9,6*1,05 'Přepočtené koeficientem množství</t>
  </si>
  <si>
    <t>619</t>
  </si>
  <si>
    <t>781495115</t>
  </si>
  <si>
    <t>Obklad - dokončující práce ostatní práce spárování silikonem</t>
  </si>
  <si>
    <t>-2128436986</t>
  </si>
  <si>
    <t>https://podminky.urs.cz/item/CS_URS_2024_02/781495115</t>
  </si>
  <si>
    <t>"B0.09" (1+2,2)+2,4</t>
  </si>
  <si>
    <t>"B0.32" (1+3+1)+2,4*2</t>
  </si>
  <si>
    <t>620</t>
  </si>
  <si>
    <t>781495141</t>
  </si>
  <si>
    <t>Obklad - dokončující práce průnik obkladem kruhový, bez izolace do DN 30</t>
  </si>
  <si>
    <t>-1355069203</t>
  </si>
  <si>
    <t>https://podminky.urs.cz/item/CS_URS_2024_02/781495141</t>
  </si>
  <si>
    <t>621</t>
  </si>
  <si>
    <t>781495211</t>
  </si>
  <si>
    <t>Čištění vnitřních ploch po provedení obkladu stěn chemickými prostředky</t>
  </si>
  <si>
    <t>-1262384732</t>
  </si>
  <si>
    <t>https://podminky.urs.cz/item/CS_URS_2024_02/781495211</t>
  </si>
  <si>
    <t>622</t>
  </si>
  <si>
    <t>998781203</t>
  </si>
  <si>
    <t>Přesun hmot pro obklady keramické stanovený procentní sazbou (%) z ceny vodorovná dopravní vzdálenost do 50 m základní v objektech výšky přes 12 do 24 m</t>
  </si>
  <si>
    <t>933907667</t>
  </si>
  <si>
    <t>https://podminky.urs.cz/item/CS_URS_2024_02/998781203</t>
  </si>
  <si>
    <t>783</t>
  </si>
  <si>
    <t>Dokončovací práce - nátěry</t>
  </si>
  <si>
    <t>623</t>
  </si>
  <si>
    <t>783826615R</t>
  </si>
  <si>
    <t>Hydrofobní nátěr omítek pro exteriérové použití - vodou ředitelný jednosložkový bezbarvý email</t>
  </si>
  <si>
    <t>661535667</t>
  </si>
  <si>
    <t>(35,4+21,6)*0,3</t>
  </si>
  <si>
    <t>Dokončovací práce - malby a tapety</t>
  </si>
  <si>
    <t>624</t>
  </si>
  <si>
    <t>784111001</t>
  </si>
  <si>
    <t>Oprášení (ometení) podkladu v místnostech výšky do 3,80 m</t>
  </si>
  <si>
    <t>-297405857</t>
  </si>
  <si>
    <t>https://podminky.urs.cz/item/CS_URS_2024_02/784111001</t>
  </si>
  <si>
    <t>om_schod</t>
  </si>
  <si>
    <t>"B0.01" 43,6*2,7-0,8*1,97*2-1,2*2,225+(1,2+2,225*2)*0,3</t>
  </si>
  <si>
    <t>"B0.02" (2,83+1,619)*2*3,1-0,8*1,97*2</t>
  </si>
  <si>
    <t>"B0.03" 52,6*3,1-1*1,97*2-1,6*1,97-1,8*2,02+(1,6+1,97*2)*0,45+(1,8+2,02*2)*0,45-1,3*1,97</t>
  </si>
  <si>
    <t>"B0.04" (2,8+5,32)*2*2,7-1,3*1,97-0,8*1,97-1,6*1,97+(1,6+1,97*2)*0,45</t>
  </si>
  <si>
    <t>"B0.06" 15,9*3,1-0,9*1,97</t>
  </si>
  <si>
    <t>"B0.07" 17,3*3,1-0,9*1,97</t>
  </si>
  <si>
    <t>"B0.08" 18,1*2,7-0,8*1,97-0,9*1,97</t>
  </si>
  <si>
    <t>"B0.09" 9,41*3,1-0,8*1,97</t>
  </si>
  <si>
    <t>"B0.20" (1,87+2,125)*2*2,7-0,8*1,97</t>
  </si>
  <si>
    <t>"B0.21" 7,25*2,7-0,9*2,015+(0,9+2,015*2)*0,2</t>
  </si>
  <si>
    <t>"B0.22" 7,65*2,7-0,7*1,97</t>
  </si>
  <si>
    <t>"B0.23" (3,26+5,52)*2*2,7-0,7*1,97-0,9*2,015-0,8*1,97-0,85*2,555*2+(0,85+2,555*2)*0,45*2</t>
  </si>
  <si>
    <t>"B0.24" 18,6*3,18-1*1,97</t>
  </si>
  <si>
    <t>"B0.25" (2,91+5,52)*2*3,18-1*1,97</t>
  </si>
  <si>
    <t>"B0.28" (2,9+3,55)*2*3,18-0,8*1,97-0,9*1,97</t>
  </si>
  <si>
    <t>"B0.29" (1,665+3,55)*2*3,18-0,9*1,97</t>
  </si>
  <si>
    <t>"B0.30" 14,67*3,18-0,9*1,97</t>
  </si>
  <si>
    <t>"B0.31" 30,208*2,7-0,9*1,97-0,8*1,97</t>
  </si>
  <si>
    <t>"B0.32"7,4*2,7-0,7*1,97-0,8*1,97</t>
  </si>
  <si>
    <t>"B0.33" 11,69*2,7-0,7*1,97</t>
  </si>
  <si>
    <t>"B1.01"  43,6*2,7-1,85*2,445-0,6*2,1-1,2*2,18-1,75*2,1-1,4*2,1+(1,85+2,365*2)*0,45+(1,2+2,18*2)*0,3+(1,75+2,1*2)*0,45</t>
  </si>
  <si>
    <t>"B1.02" (1,669+3,09)*2*2,7-0,6*2,1</t>
  </si>
  <si>
    <t>"B1.03" 58,3*2,7-(1,4*2,1*2+0,9*2,1+1*2,1+1,2*2,1*3+0,7*1,97*5+0,8*2,1)</t>
  </si>
  <si>
    <t>"B1.04" (2,625*2+2,995)*2,7-1,2*2,1-0,9*2,1</t>
  </si>
  <si>
    <t>"B1.06" 22,3*2,7-1*1,765-1,2*1,765-1,85*2,365+(1+1,765*2)*0,45+(1,2+1,765*2)*0,45+(1,85+2,365*2)*0,45</t>
  </si>
  <si>
    <t>"B1.07" (1,455+2,575)*2*2,7-0,7*2,1</t>
  </si>
  <si>
    <t>"B1.08" (2,5+1,455)*2*2,7-0,7*2,1</t>
  </si>
  <si>
    <t>"B1.09" (2,6+2,995)*2,7-1,2*2,1*3-0,9*2,1</t>
  </si>
  <si>
    <t>"B1.11" (5,2+5,57)*2*2,7-1,2*2,1-1,2*1,765-2,5*2,365+(1,2+1,765*2)*0,45+(2,5+2,365*2)*0,45</t>
  </si>
  <si>
    <t>"B1.12" (4,38+5,57)*2*2,7-1,2*2,1-2*2,365+(2+2,365*2)*0,45</t>
  </si>
  <si>
    <t>"B1.13" (1,455+1,775)*2*2,7-0,7*2,1</t>
  </si>
  <si>
    <t>"B1.14" (1,455+1,9)*2*2,7-0,7*2,1</t>
  </si>
  <si>
    <t>"B1.15" (1,455+2,015)*2*2,7-0,7*1,97*3</t>
  </si>
  <si>
    <t>"B1.18" (3,936+3,579+0,895)*2*3,1-0,9*2,1</t>
  </si>
  <si>
    <t>"B1.20" (1,42+2,1)*2*2,7-0,8*2,1-0,7*1,97*2</t>
  </si>
  <si>
    <t>"B1.21" (1,52+2,1)*2*2,7-0,7*1,97</t>
  </si>
  <si>
    <t>"B1.22" (3,055+2,25)*2*3,121-0,7*1,97-1*2,365+(1+2,365*2)*0,45</t>
  </si>
  <si>
    <t>"B1.23" (2,727*2+1,945+0,865)*2,7-1,2*2,1-0,9*2,1</t>
  </si>
  <si>
    <t>"B1.25" (3,805+4,445)*2*2,7-2,2*2,365+(2,2+2,365*2)*0,45</t>
  </si>
  <si>
    <t>"B1.26" 9,435*2,7-0,9*2,1-1,2*2,1</t>
  </si>
  <si>
    <t>"B1.27" (5,01+4,5)*2*2,7-1*2,365-2,2*2,365+(1+2,365*2)*0,45+(2,2+2,365*2)*0,45</t>
  </si>
  <si>
    <t>"B2.01" 43,6*2,7-1,85*2,365-0,6*2,1-1,38*2,2-1,435*2,33-1,4*2,1+(1,85+2,365*2)*0,45+(1,38+2,2*2)*0,3+(1,435+2,33*2)*0,45</t>
  </si>
  <si>
    <t>"B2.02"(1,669+3,09)*2*2,7-0,6*2,1</t>
  </si>
  <si>
    <t>"B2.03" 58,3*2,7-(1,4*2,1*2+0,9*2,1+1*2,1+1,2*2,1*3+0,7*1,97*5+0,8*2,1)</t>
  </si>
  <si>
    <t>"B2.04" (2,625*2+2,995)*2,7-1,2*2,1-0,9*2,1</t>
  </si>
  <si>
    <t>"B2.06" 22,3*2,7-1*1,765-1,2*1,8-1,85*2,445+(1+1,765*2)*0,45+(1,2+1,8*2)*0,45+(1,85+2,445*2)*0,45</t>
  </si>
  <si>
    <t>"B2.07" (1,455+2,575)*2*2,7-0,7*2,1</t>
  </si>
  <si>
    <t>"B2.08"  (2,5+1,455)*2*2,7-0,7*2,1</t>
  </si>
  <si>
    <t>"B2.09" (2,6+2,995)*2,7-1,2*2,1*3-0,9*2,1</t>
  </si>
  <si>
    <t>"B2.11"(5,2+5,57)*2*2,7-1,2*2,1-1,2*1,765-2,5*2,365+(1,2+1,765*2)*0,45+(2,5+2,365*2)*0,45</t>
  </si>
  <si>
    <t>"B2.12" (4,38+5,57)*2*2,7-1,2*2,1-2*2,365+(2+2,365*2)*0,45</t>
  </si>
  <si>
    <t>"B2.13" (4,38+5,57)*2*2,7-1,2*2,1-2*2,365+(2+2,365*2)*0,45</t>
  </si>
  <si>
    <t>"B2.14"(1,455+1,9)*2*2,7-0,7*2,1</t>
  </si>
  <si>
    <t>"B2.15" (1,455+2,05)*2*2,7-0,7*1,97*3</t>
  </si>
  <si>
    <t>"B2.18" (2,686+4,445)*2,9-0,8*2,1</t>
  </si>
  <si>
    <t>"B2.20" (1,42+2,1)*2*2,7-0,8*2,1-0,7*1,97*2</t>
  </si>
  <si>
    <t>"B2.21" (1,52+2,1)*2*2,7-0,7*1,97</t>
  </si>
  <si>
    <t>"B2.22"(2,455+2,225)*2*2,7-0,7*1,97-1*2,35+(1+2,365*2)*0,45</t>
  </si>
  <si>
    <t>"B2.23" (2,727*2+1,945+0,865)*2,7-1,2*2,1-0,9*2,1</t>
  </si>
  <si>
    <t>"B2.24" (3,777+4,445)*2*2,7-2,2*2,365+(2,2+2,365*2)*0,45</t>
  </si>
  <si>
    <t>"B2.26" 9,435*2,7-0,9*2,1-1,2*2,1</t>
  </si>
  <si>
    <t>"B2.27" (5,01+4,5)*2*2,7-1*2,365-2,2*2,365+(1+2,365*2)*0,45+(2,2+2,365*2)*0,45</t>
  </si>
  <si>
    <t>"B2.32" (4,148+4,445)*2*2,7-0,8*2,1</t>
  </si>
  <si>
    <t>"B3.01"39,58*2,8-1,85*2,365-0,9*1,7-1,38*2,2-1,4*2,1+(1,85+2,365*2)*0,3+(1,38+2,22*2)*0,3</t>
  </si>
  <si>
    <t>"B3.02" (2,68+1,819)*2,7-0,9*1,97</t>
  </si>
  <si>
    <t>"B3.03" 73,6*2,7-(1,4*2,1*3+0,9*2,1+1*2,1+1,2*2,1*5+0,7*1,97*5+0,8*2,1+1,1*2,365)+(1,1+2,365*2)*0,45</t>
  </si>
  <si>
    <t>"B3.04" (2,5+3,145)*2*2,7-1,2*2,1-0,9*2,1-1,2*2,1</t>
  </si>
  <si>
    <t>"B3.06" (7,354+5,72)*2*2,7-1,2*2,1-1*1,765-1,2*1,765-1,85*2,365+(1+1,765*2)*0,3+(1,2+1,765*2)*0,3+(1,85+2,365*2)*0,3</t>
  </si>
  <si>
    <t>"B3.07" (2,575+1,655)*2*2,7-0,7*2,1</t>
  </si>
  <si>
    <t>"B3.08" (2,5+1,655)*2*2,7-0,7*2,1</t>
  </si>
  <si>
    <t>"B3.09" (2,6+3,145)*2*2,7-1,2*2,1*3-0,9*2,1</t>
  </si>
  <si>
    <t>"B3.11" (5,17+5,705)*2*2,7-1,2*2,1-1,2*1,765-2,5*2,365+(1,2+1,765*2)*0,3+(2,5+2,365*2)*0,3</t>
  </si>
  <si>
    <t>"B3.12" (4,4+5,72)*2*2,7-1,2*2,1-2*2,365+(2+2,365*2)*0,3</t>
  </si>
  <si>
    <t>"B3.13" (1,775+1,655)*2*2,7-0,7*2,1</t>
  </si>
  <si>
    <t>"B3.14" (1,9+1,655)*2*2,7-0,7*2,1</t>
  </si>
  <si>
    <t>"B3.16" 16,6*2,7-1,4*2,1-1,2*2,1</t>
  </si>
  <si>
    <t>"B3.17"(3,635+5,72)*2*2,7-1,2*2,1-1,1*2,365+(1,1+2,365*2)*0,3</t>
  </si>
  <si>
    <t>"B3.18" (2,686+4,61)*2*3-0,8*2,1</t>
  </si>
  <si>
    <t>"B3.20" (1,44+2,07)*2*2,7-0,8*2,1-0,7*1,97</t>
  </si>
  <si>
    <t>"B3.21" (1,625+2,07)*2*2,7-0,7*1,97</t>
  </si>
  <si>
    <t>"B3.22" (2,441+2,4)*2*2,7-0,7*1,97-1*2,365+(1+2,365*2)*0,3</t>
  </si>
  <si>
    <t>"B3.23" (2,7+1,965)*2*2,7-1,2*2,1*2-0,9*2,1</t>
  </si>
  <si>
    <t>"B3.25" (3,754+4,61)*2*2,7-1,2*2,1-2,2*2,365+(2,2+2,365*2)*0,3</t>
  </si>
  <si>
    <t>"B3.26" (2,7+1,965)*2*2,7-1,2*2,1*2-0,9*2,1</t>
  </si>
  <si>
    <t>"B3.28" (5+4,61)*2*2,7-1,2*2,1-1*2,365-2,2*2,365+(1+2,365*2)*0,3+(2,2+2,365*2)*0,3</t>
  </si>
  <si>
    <t>"B3.29" (2,477+1,85)*2*2,7-1,2*2,1*2-0,9*2,1</t>
  </si>
  <si>
    <t>"B3.31" (2,821+1,81)*2*2,7-1,2*2,1-1,435*2,955+(1,435+2,955*2)*0,45</t>
  </si>
  <si>
    <t>"B3.32" 17,8*2,7-1,4*2,1*2-4,995*2,7+(4,995+2,7*2)*0,45+(1,4+2,1*2)*0,45</t>
  </si>
  <si>
    <t>"B3.35" (5,161+3,43)*2*2,7-1,2*2,1-1,125*2,055-2*2,655+(1,125+2,055*2)*0,45+(2+2,655*2)*0,45</t>
  </si>
  <si>
    <t>"B3.36" (5,161+3,43)*2*2,7-1,2*2,1-1,125*2,055-2*2,655+(1,125+2,055*2)*0,45+(2+2,655*2)*0,45</t>
  </si>
  <si>
    <t>"B3.37" (6,475+7,375)*2*2,7-5,565*2,3-4,957*2,3+(5,565+2,3*2)*0,45+(4,957+2,3*2)*0,45</t>
  </si>
  <si>
    <t>625</t>
  </si>
  <si>
    <t>784181121</t>
  </si>
  <si>
    <t>Penetrace podkladu jednonásobná hloubková akrylátová bezbarvá v místnostech výšky do 3,80 m</t>
  </si>
  <si>
    <t>1619175305</t>
  </si>
  <si>
    <t>https://podminky.urs.cz/item/CS_URS_2024_02/784181121</t>
  </si>
  <si>
    <t>626</t>
  </si>
  <si>
    <t>784211101R</t>
  </si>
  <si>
    <t>Dvojnásobné bílé malby ze směsí, výborně otěruvzdorných, vodovzdorných, s vysokou krycí schopností a bělostí, paropropustná, v místnostech výšky do 3,80 m</t>
  </si>
  <si>
    <t>-956633772</t>
  </si>
  <si>
    <t>627</t>
  </si>
  <si>
    <t>784381003R</t>
  </si>
  <si>
    <t>Malby transparentním keramickým lakem</t>
  </si>
  <si>
    <t>2041705387</t>
  </si>
  <si>
    <t>c) Povrchové úpravy</t>
  </si>
  <si>
    <t>"B0.01" 43*1,3</t>
  </si>
  <si>
    <t>"B0.03" (39,9+13,7)*1,3</t>
  </si>
  <si>
    <t>"B0.04"16,5*1,3</t>
  </si>
  <si>
    <t>"B0.09" 8,3*2,4</t>
  </si>
  <si>
    <t>"B0.22" 7,65*1,5</t>
  </si>
  <si>
    <t>"B0.23" 3,26*1,5</t>
  </si>
  <si>
    <t>"B0.24" 12,9*1,8</t>
  </si>
  <si>
    <t>"B0.25" 11,2*1,8</t>
  </si>
  <si>
    <t>"B0.30" 14,6*1,3</t>
  </si>
  <si>
    <t>"B0.32" 7,2*2,4</t>
  </si>
  <si>
    <t>"B0.33" 11,04*2,4</t>
  </si>
  <si>
    <t>"B1.01" 34,3*1,3</t>
  </si>
  <si>
    <t>"B1.03" 57,4*1,3</t>
  </si>
  <si>
    <t>"B1.14" 2,72*1,5</t>
  </si>
  <si>
    <t>"B.1.15" (2,015+0,745+0,745)*1,5</t>
  </si>
  <si>
    <t>"B1.16" 1,5*1,5</t>
  </si>
  <si>
    <t>"B1.21" 3,3*1,5</t>
  </si>
  <si>
    <t>"B1.22" 3,5*1,6</t>
  </si>
  <si>
    <t>"B2.01"  34,3*1,3</t>
  </si>
  <si>
    <t>"B2.03" 57,4*1,3</t>
  </si>
  <si>
    <t>"B2.14" 2,72*1,5</t>
  </si>
  <si>
    <t>"B.2.15" (2,015+0,745+0,745)*1,5</t>
  </si>
  <si>
    <t>"B2.16" 1,5*1,5</t>
  </si>
  <si>
    <t>"B2.21"  3,3*1,5</t>
  </si>
  <si>
    <t>"B2.22" 3,5*1,6</t>
  </si>
  <si>
    <t>"B3.01" 34,3*1,3</t>
  </si>
  <si>
    <t>"B3.03" 72,7*1,3</t>
  </si>
  <si>
    <t>"B3.14" 2,72*1,5</t>
  </si>
  <si>
    <t>"B.3.15" (2,015+0,745+0,745)*1,5</t>
  </si>
  <si>
    <t>"B3.16" 1,5*1,5</t>
  </si>
  <si>
    <t>"B3.21"  3,3*1,5</t>
  </si>
  <si>
    <t>"B3.22" 3,5*1,6</t>
  </si>
  <si>
    <t>786</t>
  </si>
  <si>
    <t>Dokončovací práce - čalounické úpravy</t>
  </si>
  <si>
    <t>628</t>
  </si>
  <si>
    <t>786_OS14/B</t>
  </si>
  <si>
    <t>Kompletní dodávka a montáž boxu pro žaluzie z tepelně-izolačních desek 330x180x330 mm dl. 1 000 mm</t>
  </si>
  <si>
    <t>-1063960609</t>
  </si>
  <si>
    <t>"OS14" 6</t>
  </si>
  <si>
    <t>629</t>
  </si>
  <si>
    <t>786_OS15/B</t>
  </si>
  <si>
    <t>Kompletní dodávka a montáž boxu pro žaluzie z tepelně-izolačních desek 330x180x330 mm dl. 2 000 mm</t>
  </si>
  <si>
    <t>-1001989722</t>
  </si>
  <si>
    <t>"OS15" 3</t>
  </si>
  <si>
    <t>630</t>
  </si>
  <si>
    <t>786_OS16/B</t>
  </si>
  <si>
    <t>Kompletní dodávka a montáž boxu pro žaluzie z tepelně-izolačních desek 330x180x330 mm dl. 1 100 mm</t>
  </si>
  <si>
    <t>-85909980</t>
  </si>
  <si>
    <t>"OS16" 3</t>
  </si>
  <si>
    <t>631</t>
  </si>
  <si>
    <t>786_OS17/B</t>
  </si>
  <si>
    <t>Kompletní dodávka a montáž boxu pro žaluzie z tepelně-izolačních desek 330x180x330 mm dl. 2 200 mm</t>
  </si>
  <si>
    <t>-448663861</t>
  </si>
  <si>
    <t>"OS17" 5</t>
  </si>
  <si>
    <t>632</t>
  </si>
  <si>
    <t>786_OS18/B</t>
  </si>
  <si>
    <t>Kompletní dodávka a montáž venkovní Al žaluzie ZETTA 70, pro okno 1000x1765 mm, RAL 7016, včetně dálkového ovládání, tlačitka, povětrnostního čidla, postraních vodících lišt, umístění do boxu</t>
  </si>
  <si>
    <t>-118597392</t>
  </si>
  <si>
    <t>"OS18" 6</t>
  </si>
  <si>
    <t>633</t>
  </si>
  <si>
    <t>786_OS19/B</t>
  </si>
  <si>
    <t>Kompletní dodávka a montáž venkovní Al žaluzie ZETTA 70, pro okno 2000x2365 mm, RAL 7016, včetně dálkového ovládání, tlačitka, povětrnostního čidla, postraních vodících lišt, umístění do boxu</t>
  </si>
  <si>
    <t>-566917155</t>
  </si>
  <si>
    <t>"OS19" 3</t>
  </si>
  <si>
    <t>634</t>
  </si>
  <si>
    <t>786_OS20/B</t>
  </si>
  <si>
    <t>Kompletní dodávka a montáž venkovní Al žaluzie ZETTA 70, pro okno 1100x2365 mm, RAL 7016, včetně dálkového ovládání, tlačitka, povětrnostního čidla, postraních vodících lišt, umístění do boxu</t>
  </si>
  <si>
    <t>-722607340</t>
  </si>
  <si>
    <t>"OS20" 3</t>
  </si>
  <si>
    <t>635</t>
  </si>
  <si>
    <t>786_OS21/B</t>
  </si>
  <si>
    <t>Kompletní dodávka a montáž venkovní Al žaluzie ZETTA 70, pro okno 2200x2365 mm, RAL 7016, včetně dálkového ovládání, tlačitka, povětrnostního čidla, postraních vodících lišt, umístění do boxu</t>
  </si>
  <si>
    <t>1742094134</t>
  </si>
  <si>
    <t>"OS21" 5</t>
  </si>
  <si>
    <t>636</t>
  </si>
  <si>
    <t>998786203</t>
  </si>
  <si>
    <t>Přesun hmot pro stínění a čalounické úpravy stanovený procentní sazbou (%) z ceny vodorovná dopravní vzdálenost do 50 m základní v objektech výšky přes 12 do 24 m</t>
  </si>
  <si>
    <t>450071942</t>
  </si>
  <si>
    <t>https://podminky.urs.cz/item/CS_URS_2024_02/998786203</t>
  </si>
  <si>
    <t>Práce a dodávky M</t>
  </si>
  <si>
    <t>33-M</t>
  </si>
  <si>
    <t>Montáže dopr.zaříz.,sklad. zař. a váh</t>
  </si>
  <si>
    <t>637</t>
  </si>
  <si>
    <t>33-DM-1</t>
  </si>
  <si>
    <t>Demontáž kabiny výtahu včetně dveří, zárubní, vyvažovacího závaží a celé technologie</t>
  </si>
  <si>
    <t>113508684</t>
  </si>
  <si>
    <t>638</t>
  </si>
  <si>
    <t>33-M-S15</t>
  </si>
  <si>
    <t>Dodávka, montáž výtahu ve specifikaci dle projektové dokumentace včetně uvedení do provozu, revizí, zaškolení obsluhy</t>
  </si>
  <si>
    <t>1973741206</t>
  </si>
  <si>
    <t>HZS</t>
  </si>
  <si>
    <t>Hodinové zúčtovací sazby</t>
  </si>
  <si>
    <t>639</t>
  </si>
  <si>
    <t>HZS2232</t>
  </si>
  <si>
    <t>Hodinové zúčtovací sazby profesí PSV provádění stavebních instalací elektrikář odborný</t>
  </si>
  <si>
    <t>-1138729305</t>
  </si>
  <si>
    <t>https://podminky.urs.cz/item/CS_URS_2024_02/HZS2232</t>
  </si>
  <si>
    <t>demontáž stávajících el. zařízení</t>
  </si>
  <si>
    <t>640</t>
  </si>
  <si>
    <t>HZS2492</t>
  </si>
  <si>
    <t>Hodinové zúčtovací sazby profesí PSV zednické výpomoci a pomocné práce PSV pomocný dělník PSV</t>
  </si>
  <si>
    <t>-158197389</t>
  </si>
  <si>
    <t>https://podminky.urs.cz/item/CS_URS_2024_02/HZS2492</t>
  </si>
  <si>
    <t>demontáže stávajících zařízení</t>
  </si>
  <si>
    <t>Úroveň 4:</t>
  </si>
  <si>
    <t>D.1.4.B_A - Zdravotně technické instalace</t>
  </si>
  <si>
    <t>P-AQUA s.r.o.</t>
  </si>
  <si>
    <t>Ing. Z. Pilař</t>
  </si>
  <si>
    <t xml:space="preserve">    8 - Trubní vedení</t>
  </si>
  <si>
    <t xml:space="preserve">    726 - Zdravotechnika - předstěnové instalace</t>
  </si>
  <si>
    <t xml:space="preserve">    727 - Zdravotechnika - požární ochrana</t>
  </si>
  <si>
    <t>132251102</t>
  </si>
  <si>
    <t>Hloubení nezapažených rýh šířky do 800 mm strojně s urovnáním dna do předepsaného profilu a spádu v hornině třídy těžitelnosti I skupiny 3 přes 20 do 50 m3</t>
  </si>
  <si>
    <t>https://podminky.urs.cz/item/CS_URS_2024_02/132251102</t>
  </si>
  <si>
    <t>P</t>
  </si>
  <si>
    <t>Poznámka k položce:_x000D_
https://podminky.urs.cz/item/CS_URS_2024_02/132251102_x000D_
Poznámka k položce: - výkopy od kóty HTU (-3,645)</t>
  </si>
  <si>
    <t>46,04 "rýha š. 800 mm pro ležaté kanalizace"</t>
  </si>
  <si>
    <t>151101101</t>
  </si>
  <si>
    <t>Zřízení pažení a rozepření stěn rýh pro podzemní vedení příložné pro jakoukoliv mezerovitost, hloubky do 2 m</t>
  </si>
  <si>
    <t>https://podminky.urs.cz/item/CS_URS_2024_02/151101101</t>
  </si>
  <si>
    <t>Poznámka k položce:_x000D_
https://podminky.urs.cz/item/CS_URS_2024_02/151101101</t>
  </si>
  <si>
    <t>115,11 "pažení rýh pro ležatou kanalizaci - prům. hloubka 1,13 m"</t>
  </si>
  <si>
    <t>151101111</t>
  </si>
  <si>
    <t>Odstranění pažení a rozepření stěn rýh pro podzemní vedení s uložením materiálu na vzdálenost do 3 m od kraje výkopu příložné, hloubky do 2 m</t>
  </si>
  <si>
    <t>https://podminky.urs.cz/item/CS_URS_2024_02/151101111</t>
  </si>
  <si>
    <t>Poznámka k položce:_x000D_
https://podminky.urs.cz/item/CS_URS_2024_02/151101111_x000D_
Poznámka k položce: - viz položka výše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</si>
  <si>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</si>
  <si>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</si>
  <si>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https://podminky.urs.cz/item/CS_URS_2024_02/162751117</t>
  </si>
  <si>
    <t>Poznámka k položce:_x000D_
https://podminky.urs.cz/item/CS_URS_2024_02/162751117</t>
  </si>
  <si>
    <t>4,32+18,26+0,89 "vytlačená zemina = lože + obsyp + potrubí"</t>
  </si>
  <si>
    <t>167151101</t>
  </si>
  <si>
    <t>Nakládání, skládání a překládání neulehlého výkopku nebo sypaniny strojně nakládání, množství do 100 m3, z horniny třídy těžitelnosti I, skupiny 1 až 3</t>
  </si>
  <si>
    <t>https://podminky.urs.cz/item/CS_URS_2024_02/167151101</t>
  </si>
  <si>
    <t>Poznámka k položce:_x000D_
https://podminky.urs.cz/item/CS_URS_2024_02/167151101_x000D_
Poznámka k položce: - viz položka výše</t>
  </si>
  <si>
    <t>171201221</t>
  </si>
  <si>
    <t>Poplatek za uložení stavebního odpadu na skládce (skládkovné) zeminy a kamení zatříděného do Katalogu odpadů pod kódem 17 05 04</t>
  </si>
  <si>
    <t>https://podminky.urs.cz/item/CS_URS_2024_02/171201221</t>
  </si>
  <si>
    <t>Poznámka k položce:_x000D_
https://podminky.urs.cz/item/CS_URS_2024_02/171201221_x000D_
Poznámka k položce: - viz položka výše</t>
  </si>
  <si>
    <t>23,47*2,0 "přepočet na t"</t>
  </si>
  <si>
    <t>174151101</t>
  </si>
  <si>
    <t>https://podminky.urs.cz/item/CS_URS_2024_02/174151101</t>
  </si>
  <si>
    <t>Poznámka k položce:_x000D_
https://podminky.urs.cz/item/CS_URS_2024_02/174151101</t>
  </si>
  <si>
    <t>46,04-23,47 "výkop - vytlačená zemina"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</si>
  <si>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</si>
  <si>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</si>
  <si>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https://podminky.urs.cz/item/CS_URS_2024_02/175111101</t>
  </si>
  <si>
    <t>Poznámka k položce:_x000D_
https://podminky.urs.cz/item/CS_URS_2024_02/175111101</t>
  </si>
  <si>
    <t>18,26 "obsyp ležatého potrubí"</t>
  </si>
  <si>
    <t>58331351</t>
  </si>
  <si>
    <t>kamenivo těžené drobné frakce 0/4</t>
  </si>
  <si>
    <t>Poznámka k položce:_x000D_
Poznámka k položce: - přepočet na tuny</t>
  </si>
  <si>
    <t>18,26*2 "Přepočtené koeficientem množství</t>
  </si>
  <si>
    <t>451541111</t>
  </si>
  <si>
    <t>Lože pod potrubí, stoky a drobné objekty v otevřeném výkopu ze štěrkodrtě 0-63 mm</t>
  </si>
  <si>
    <t>https://podminky.urs.cz/item/CS_URS_2024_02/451541111</t>
  </si>
  <si>
    <t>Poznámka k položce:_x000D_
https://podminky.urs.cz/item/CS_URS_2024_02/451541111</t>
  </si>
  <si>
    <t>4,32 "lože pod ležatou kanalizaci"</t>
  </si>
  <si>
    <t>452313151</t>
  </si>
  <si>
    <t>Podkladní a zajišťovací konstrukce z betonu prostého v otevřeném výkopu bez zvýšených nároků na prostředí bloky pro potrubí z betonu tř. C 20/25</t>
  </si>
  <si>
    <t>https://podminky.urs.cz/item/CS_URS_2024_02/452313151</t>
  </si>
  <si>
    <t>Poznámka k položce:_x000D_
https://podminky.urs.cz/item/CS_URS_2024_02/452313151</t>
  </si>
  <si>
    <t>0,105*0,150*8,0 "betonový sokl (podezdívka) pod potrubí pitné vody"</t>
  </si>
  <si>
    <t>452353111</t>
  </si>
  <si>
    <t>Bednění podkladních a zajišťovacích konstrukcí v otevřeném výkopu bloků pro potrubí zřízení</t>
  </si>
  <si>
    <t>https://podminky.urs.cz/item/CS_URS_2024_02/452353111</t>
  </si>
  <si>
    <t>Poznámka k položce:_x000D_
https://podminky.urs.cz/item/CS_URS_2024_02/452353111</t>
  </si>
  <si>
    <t>0,105*8,0+2*0,105*0,150 "bednění soklu pod potrubí pitné vody"</t>
  </si>
  <si>
    <t>452353112</t>
  </si>
  <si>
    <t>Bednění podkladních a zajišťovacích konstrukcí v otevřeném výkopu bloků pro potrubí odstranění</t>
  </si>
  <si>
    <t>https://podminky.urs.cz/item/CS_URS_2024_02/452353112</t>
  </si>
  <si>
    <t>Poznámka k položce:_x000D_
https://podminky.urs.cz/item/CS_URS_2024_02/452353112</t>
  </si>
  <si>
    <t>631311123</t>
  </si>
  <si>
    <t>Mazanina z betonu prostého bez zvýšených nároků na prostředí tl. přes 80 do 120 mm tř. C 12/15</t>
  </si>
  <si>
    <t>https://podminky.urs.cz/item/CS_URS_2024_02/631311123</t>
  </si>
  <si>
    <t>Poznámka k položce:_x000D_
https://podminky.urs.cz/item/CS_URS_2024_02/631311123_x000D_
Poznámka k položce: oprava v místech vložených odboček na ležatém potrubí, pod odbnouranými betonovými bloky a pod novou ležatou větví kanalizace 14</t>
  </si>
  <si>
    <t>(3*0,8+4*0,2*0,2+8,0*0,8)*0,100 "podkladní beton - oprava"</t>
  </si>
  <si>
    <t>631311136</t>
  </si>
  <si>
    <t>Mazanina z betonu prostého bez zvýšených nároků na prostředí tl. přes 120 do 240 mm tř. C 25/30</t>
  </si>
  <si>
    <t>https://podminky.urs.cz/item/CS_URS_2024_02/631311136</t>
  </si>
  <si>
    <t>Poznámka k položce:_x000D_
https://podminky.urs.cz/item/CS_URS_2024_02/631311136_x000D_
Poznámka k položce: oprava v místech vložených odboček na ležatém potrubí, pod odbnouranými betonovými bloky a pod novou ležatou větví kanalizace 14</t>
  </si>
  <si>
    <t>(3*0,8+4*0,2*0,2+8,0*0,8)*0,200 "betonová podlaha - oprava"</t>
  </si>
  <si>
    <t>Poznámka k položce:_x000D_
https://podminky.urs.cz/item/CS_URS_2024_02/631362021_x000D_
Poznámka k položce: oprava v místech vložených odboček na ležatém potrubí, pod odbnouranými betonovými bloky a pod novou ležatou větví kanalizace 14</t>
  </si>
  <si>
    <t>(3*0,8+4*0,2*0,2+8,0*0,8)*0,008 "výztuž podlahy - oprava podlahy; přepočet na tuny"</t>
  </si>
  <si>
    <t>632451211</t>
  </si>
  <si>
    <t>Potěr cementový samonivelační litý tř. C 20, tl. přes 30 do 35 mm</t>
  </si>
  <si>
    <t>https://podminky.urs.cz/item/CS_URS_2024_02/632451211</t>
  </si>
  <si>
    <t>Poznámka k položce:_x000D_
https://podminky.urs.cz/item/CS_URS_2024_02/632451211_x000D_
Poznámka k položce: oprava v místech vložených odboček na ležatém potrubí, pod odbnouranými betonovými bloky a pod novou ležatou větví kanalizace 14</t>
  </si>
  <si>
    <t>3*0,8+4*0,2*0,2+8,0*0,8 "oprava podlahy"</t>
  </si>
  <si>
    <t>635111115</t>
  </si>
  <si>
    <t>Násyp ze štěrkopísku, písku nebo kameniva pod podlahy s udusáním a urovnáním povrchu ze štěrkopísku</t>
  </si>
  <si>
    <t>https://podminky.urs.cz/item/CS_URS_2024_02/635111115</t>
  </si>
  <si>
    <t>Poznámka k položce:_x000D_
https://podminky.urs.cz/item/CS_URS_2024_02/635111115_x000D_
Poznámka k položce: oprava v místech vložených odboček na ležatém potrubí, pod odbnouranými betonovými bloky a pod novou ležatou větví kanalizace 14</t>
  </si>
  <si>
    <t>(3*0,8+4*0,2*0,2+8,0*0,8)*0,100 "podsyp pod podkladní beton - oprava podlahy"</t>
  </si>
  <si>
    <t>Trubní vedení</t>
  </si>
  <si>
    <t>857212122</t>
  </si>
  <si>
    <t>Montáž litinových tvarovek na potrubí litinovém tlakovém jednoosých na potrubí z trub přírubových v otevřeném výkopu, kanálu nebo v šachtě DN 50</t>
  </si>
  <si>
    <t>https://podminky.urs.cz/item/CS_URS_2024_02/857212122</t>
  </si>
  <si>
    <t>Poznámka k položce:_x000D_
https://podminky.urs.cz/item/CS_URS_2024_02/857212122_x000D_
Poznámka k položce: multitol. přír. d63/DN50</t>
  </si>
  <si>
    <t>857212122dem</t>
  </si>
  <si>
    <t>Demontáž litinových tvarovek na potrubí litinovém tlakovém jednoosých na potrubí z trub přírubových v otevřeném výkopu, kanálu nebo v šachtě DN 50</t>
  </si>
  <si>
    <t>Poznámka k položce:_x000D_
Poznámka k položce: multitol. přír. d63/DN50</t>
  </si>
  <si>
    <t>857242122</t>
  </si>
  <si>
    <t>Montáž litinových tvarovek na potrubí litinovém tlakovém jednoosých na potrubí z trub přírubových v otevřeném výkopu, kanálu nebo v šachtě DN 80</t>
  </si>
  <si>
    <t>https://podminky.urs.cz/item/CS_URS_2024_02/857242122</t>
  </si>
  <si>
    <t>Poznámka k položce:_x000D_
https://podminky.urs.cz/item/CS_URS_2024_02/857242122_x000D_
Poznámka k položce: multitol. přír. d90/DN80, FFR 80/50</t>
  </si>
  <si>
    <t>857242122dem</t>
  </si>
  <si>
    <t>demontáž litinových tvarovek na potrubí litinovém tlakovém jednoosých na potrubí z trub přírubových v otevřeném výkopu, kanálu nebo v šachtě DN 80</t>
  </si>
  <si>
    <t>Poznámka k položce:_x000D_
Poznámka k položce: multitol. přír. d90/DN80, FFR 80/50, 2 x Q80</t>
  </si>
  <si>
    <t>871211141</t>
  </si>
  <si>
    <t>Montáž vodovodního potrubí z polyetylenu PE100 RC v otevřeném výkopu svařovaných na tupo SDR 11/PN16 d 63 x 5,8 mm</t>
  </si>
  <si>
    <t>https://podminky.urs.cz/item/CS_URS_2024_02/871211141</t>
  </si>
  <si>
    <t>Poznámka k položce:_x000D_
https://podminky.urs.cz/item/CS_URS_2024_02/871211141_x000D_
Poznámka k položce: přívod z nádrže požární vody do AT stanice požární vody - nové potrubí</t>
  </si>
  <si>
    <t>28613503</t>
  </si>
  <si>
    <t>potrubí vodovodní dvouvrstvé PE100 RC SDR11 63x5,8mm</t>
  </si>
  <si>
    <t>6,89655172413792*1,015 "Přepočtené koeficientem množství</t>
  </si>
  <si>
    <t>871211811</t>
  </si>
  <si>
    <t>Bourání stávajícího potrubí z polyetylenu v otevřeném výkopu D do 50 mm</t>
  </si>
  <si>
    <t>https://podminky.urs.cz/item/CS_URS_2024_02/871211811</t>
  </si>
  <si>
    <t>Poznámka k položce:_x000D_
https://podminky.urs.cz/item/CS_URS_2024_02/871211811_x000D_
Poznámka k položce: odstranění stáv. přívodu požární vody</t>
  </si>
  <si>
    <t>871241141</t>
  </si>
  <si>
    <t>Montáž vodovodního potrubí z polyetylenu PE100 RC v otevřeném výkopu svařovaných na tupo SDR 11/PN16 d 90 x 8,2 mm</t>
  </si>
  <si>
    <t>https://podminky.urs.cz/item/CS_URS_2024_02/871241141</t>
  </si>
  <si>
    <t>Poznámka k položce:_x000D_
https://podminky.urs.cz/item/CS_URS_2024_02/871241141_x000D_
Poznámka k položce: přívod z nádrže/vodojemu do AT stanice pitné vody - nové potrubí</t>
  </si>
  <si>
    <t>28613556</t>
  </si>
  <si>
    <t>potrubí vodovodní dvouvrstvé PE100 RC SDR11 90x8,2mm</t>
  </si>
  <si>
    <t>8,86699507389162*1,015 "Přepočtené koeficientem množství</t>
  </si>
  <si>
    <t>871251811</t>
  </si>
  <si>
    <t>Bourání stávajícího potrubí z polyetylenu v otevřeném výkopu D přes 50 do 90 mm</t>
  </si>
  <si>
    <t>https://podminky.urs.cz/item/CS_URS_2024_02/871251811</t>
  </si>
  <si>
    <t>Poznámka k položce:_x000D_
https://podminky.urs.cz/item/CS_URS_2024_02/871251811_x000D_
Poznámka k položce: odstranění stáv. přívodu pitné vody</t>
  </si>
  <si>
    <t>871273120</t>
  </si>
  <si>
    <t>Montáž kanalizačního potrubí z tvrdého PVC-U hladkého plnostěnného tuhost SN 4 DN 125</t>
  </si>
  <si>
    <t>https://podminky.urs.cz/item/CS_URS_2024_02/871273120</t>
  </si>
  <si>
    <t>Poznámka k položce:_x000D_
https://podminky.urs.cz/item/CS_URS_2024_02/871273120_x000D_
Poznámka k položce: propojení k nasazovaným odbočkám</t>
  </si>
  <si>
    <t>28611129</t>
  </si>
  <si>
    <t>trubka kanalizační PVC DN 125x5000mm SN4</t>
  </si>
  <si>
    <t>2*1,03 "Přepočtené koeficientem množství</t>
  </si>
  <si>
    <t>877211112</t>
  </si>
  <si>
    <t>Montáž tvarovek na vodovodním plastovém potrubí z polyetylenu PE 100 elektrotvarovek SDR 11/PN16 kolen 90° d 63</t>
  </si>
  <si>
    <t>https://podminky.urs.cz/item/CS_URS_2024_02/877211112</t>
  </si>
  <si>
    <t>Poznámka k položce:_x000D_
https://podminky.urs.cz/item/CS_URS_2024_02/877211112_x000D_
Poznámka k položce: nová elektrokolena na přívodu požární vody</t>
  </si>
  <si>
    <t>28653055</t>
  </si>
  <si>
    <t>elektrokoleno 90° PE 100 D 63mm</t>
  </si>
  <si>
    <t>877241112</t>
  </si>
  <si>
    <t>Montáž tvarovek na vodovodním plastovém potrubí z polyetylenu PE 100 elektrotvarovek SDR 11/PN16 kolen 90° d 90</t>
  </si>
  <si>
    <t>https://podminky.urs.cz/item/CS_URS_2024_02/877241112</t>
  </si>
  <si>
    <t>Poznámka k položce:_x000D_
https://podminky.urs.cz/item/CS_URS_2024_02/877241112_x000D_
Poznámka k položce: nová elektrokolena na přívodu pitné vody</t>
  </si>
  <si>
    <t>28653060</t>
  </si>
  <si>
    <t>elektrokoleno 90° PE 100 D 90mm</t>
  </si>
  <si>
    <t>877270320</t>
  </si>
  <si>
    <t>Montáž tvarovek na kanalizačním plastovém potrubí z PP nebo PVC-U hladkého plnostěnného odboček DN 125</t>
  </si>
  <si>
    <t>https://podminky.urs.cz/item/CS_URS_2024_02/877270320</t>
  </si>
  <si>
    <t>Poznámka k položce:_x000D_
https://podminky.urs.cz/item/CS_URS_2024_02/877270320</t>
  </si>
  <si>
    <t>28611388</t>
  </si>
  <si>
    <t>odbočka kanalizační plastová s hrdlem KG 125/110/45°</t>
  </si>
  <si>
    <t>28611389</t>
  </si>
  <si>
    <t>odbočka kanalizační plastová s hrdlem KG 125/125/45°</t>
  </si>
  <si>
    <t>877270330</t>
  </si>
  <si>
    <t>Montáž tvarovek na kanalizačním plastovém potrubí z PP nebo PVC-U hladkého plnostěnného spojek nebo redukcí DN 125</t>
  </si>
  <si>
    <t>https://podminky.urs.cz/item/CS_URS_2024_02/877270330</t>
  </si>
  <si>
    <t>Poznámka k položce:_x000D_
https://podminky.urs.cz/item/CS_URS_2024_02/877270330</t>
  </si>
  <si>
    <t>28611566</t>
  </si>
  <si>
    <t>objímka převlečná kanalizace plastové KG DN 125</t>
  </si>
  <si>
    <t>891241222</t>
  </si>
  <si>
    <t>Montáž vodovodních armatur na potrubí šoupátek nebo klapek uzavíracích v šachtách s ručním kolečkem DN 80</t>
  </si>
  <si>
    <t>https://podminky.urs.cz/item/CS_URS_2024_02/891241222</t>
  </si>
  <si>
    <t>Poznámka k položce:_x000D_
https://podminky.urs.cz/item/CS_URS_2024_02/891241222</t>
  </si>
  <si>
    <t>891241821</t>
  </si>
  <si>
    <t>Demontáž vodovodních armatur na potrubí šoupátek nebo klapek uzavíracích v šachtách s ručním kolečkem DN 80</t>
  </si>
  <si>
    <t>https://podminky.urs.cz/item/CS_URS_2024_02/891241821</t>
  </si>
  <si>
    <t>Poznámka k položce:_x000D_
https://podminky.urs.cz/item/CS_URS_2024_02/891241821</t>
  </si>
  <si>
    <t>892233122</t>
  </si>
  <si>
    <t>Proplach a dezinfekce vodovodního potrubí DN od 40 do 70</t>
  </si>
  <si>
    <t>https://podminky.urs.cz/item/CS_URS_2024_02/892233122</t>
  </si>
  <si>
    <t>Poznámka k položce:_x000D_
https://podminky.urs.cz/item/CS_URS_2024_02/892233122</t>
  </si>
  <si>
    <t>892241111</t>
  </si>
  <si>
    <t>Tlakové zkoušky vodou na potrubí DN do 80</t>
  </si>
  <si>
    <t>https://podminky.urs.cz/item/CS_URS_2024_02/892241111</t>
  </si>
  <si>
    <t>Poznámka k položce:_x000D_
https://podminky.urs.cz/item/CS_URS_2024_02/892241111</t>
  </si>
  <si>
    <t>892273122</t>
  </si>
  <si>
    <t>Proplach a dezinfekce vodovodního potrubí DN od 80 do 125</t>
  </si>
  <si>
    <t>https://podminky.urs.cz/item/CS_URS_2024_02/892273122</t>
  </si>
  <si>
    <t>Poznámka k položce:_x000D_
https://podminky.urs.cz/item/CS_URS_2024_02/892273122</t>
  </si>
  <si>
    <t>892372111</t>
  </si>
  <si>
    <t>Tlakové zkoušky vodou zabezpečení konců potrubí při tlakových zkouškách DN do 300</t>
  </si>
  <si>
    <t>https://podminky.urs.cz/item/CS_URS_2024_02/892372111</t>
  </si>
  <si>
    <t>Poznámka k položce:_x000D_
https://podminky.urs.cz/item/CS_URS_2024_02/892372111</t>
  </si>
  <si>
    <t>899 200r</t>
  </si>
  <si>
    <t>Úprava prostupů vod. potrubí do objektu pro osazení kolen na nové trasy potrubí</t>
  </si>
  <si>
    <t>kpl</t>
  </si>
  <si>
    <t>Poznámka k položce:_x000D_
Poznámka k položce: Rozebrání / odstranění původního těsnění, případné zvětšení prostupu, osazení / protažení potrubí vč. tvarovek, opětovné zatěsnění prostupu, vč. případné dobetonávky či obdobné úpravy</t>
  </si>
  <si>
    <t>899 201r</t>
  </si>
  <si>
    <t>Vyčerpání nádrží / snížení hladin pod kótu nátoků ve vodojemu na pitnou vodu a v nádrži na požární vodu</t>
  </si>
  <si>
    <t>Poznámka k položce:_x000D_
Poznámka k položce: Zajištění čerpadla, el. energie, odtoku, vstupu / spuštění obsluhy vč. splnění požadavků BOZP, případně vč. stočného při vypuštění do kanalizace, vč. zabezpečení vstupu, atd. atd.</t>
  </si>
  <si>
    <t>899 202r</t>
  </si>
  <si>
    <t>Zajištění / zamezení nátoků do obou nádrží po dobu provádění prací</t>
  </si>
  <si>
    <t>Poznámka k položce:_x000D_
Poznámka k položce: Zabezpečení těsnosti nátoků po dobu provádění prací, zastavení dopouštění vodojemu, případně pohotovost čerpadla / čerpadel po dobu provádění prací</t>
  </si>
  <si>
    <t>899 203r</t>
  </si>
  <si>
    <t>Zajištění dočasného zásobování pitnou vodou</t>
  </si>
  <si>
    <t>899 204r</t>
  </si>
  <si>
    <t>Zajištění doplnění nádrže na pitnou vodu (vodojemu) dostatečným množstvím kvalitní pitné vody (dovoz cisternou vč. doplnění)</t>
  </si>
  <si>
    <t>899 205r</t>
  </si>
  <si>
    <t>Zajištění doplnění požární nádrže - dovoz a doplnění cisternou</t>
  </si>
  <si>
    <t>899 206r</t>
  </si>
  <si>
    <t>Požární těsnění nových prostupů stěnou technické místnosti</t>
  </si>
  <si>
    <t>Poznámka k položce:_x000D_
Poznámka k položce: - pro potrubí d90 mm a d63 mm</t>
  </si>
  <si>
    <t>899 207r</t>
  </si>
  <si>
    <t>Zapravení (zazdění / zabetonování) původních prostupů do technické místnosti vč. požární odolnosti</t>
  </si>
  <si>
    <t>Poznámka k položce:_x000D_
Poznámka k položce: - pro původní prostupy pro potrubí d90 mm a d 63 mm</t>
  </si>
  <si>
    <t>961044111</t>
  </si>
  <si>
    <t>Bourání základů z betonu prostého</t>
  </si>
  <si>
    <t>https://podminky.urs.cz/item/CS_URS_2024_02/961044111</t>
  </si>
  <si>
    <t>Poznámka k položce:_x000D_
https://podminky.urs.cz/item/CS_URS_2024_02/961044111</t>
  </si>
  <si>
    <t>3,0*0,8*0,1"vybourání podkladního betonuv místech nových odboček na ležaté kanalizaci"</t>
  </si>
  <si>
    <t>961055111</t>
  </si>
  <si>
    <t>Bourání základů z betonu železového</t>
  </si>
  <si>
    <t>https://podminky.urs.cz/item/CS_URS_2024_02/961055111</t>
  </si>
  <si>
    <t>Poznámka k položce:_x000D_
https://podminky.urs.cz/item/CS_URS_2024_02/961055111</t>
  </si>
  <si>
    <t>3,0*0,8*0,20 "vybourání podlahy v místech nových odboček na ležaté kanalizaci"</t>
  </si>
  <si>
    <t>962042334</t>
  </si>
  <si>
    <t>Bourání zdiva z betonu prostého pilířů průřezu do 0,36 m2</t>
  </si>
  <si>
    <t>https://podminky.urs.cz/item/CS_URS_2024_02/962042334</t>
  </si>
  <si>
    <t>Poznámka k položce:_x000D_
https://podminky.urs.cz/item/CS_URS_2024_02/962042334</t>
  </si>
  <si>
    <t>4*0,200*0,200*0,100 "vybourání podkladních bloků pod stávajícími trasami potrubí, mimo techn. místnost"</t>
  </si>
  <si>
    <t>965045112</t>
  </si>
  <si>
    <t>Bourání potěrů tl. do 50 mm cementových nebo pískocementových, plochy do 4 m2</t>
  </si>
  <si>
    <t>https://podminky.urs.cz/item/CS_URS_2024_02/965045112</t>
  </si>
  <si>
    <t>Poznámka k položce:_x000D_
https://podminky.urs.cz/item/CS_URS_2024_02/965045112</t>
  </si>
  <si>
    <t>(3*0,8+4*0,2*0,2) "plocha opravovaných podlah"</t>
  </si>
  <si>
    <t>974049143</t>
  </si>
  <si>
    <t>Vysekání rýh v betonových zdech do hl. 70 mm a šířky do 100 mm</t>
  </si>
  <si>
    <t>https://podminky.urs.cz/item/CS_URS_2024_02/974049143</t>
  </si>
  <si>
    <t>Poznámka k položce:_x000D_
https://podminky.urs.cz/item/CS_URS_2024_02/974049143_x000D_
Poznámka k položce: nová drážka v obvodové zdi pro potrubí požární vody d63 mm</t>
  </si>
  <si>
    <t>997013213</t>
  </si>
  <si>
    <t>Vnitrostaveništní doprava suti a vybouraných hmot vodorovně do 50 m s naložením ručně pro budovy a haly výšky přes 9 do 12 m</t>
  </si>
  <si>
    <t>https://podminky.urs.cz/item/CS_URS_2024_02/997013213</t>
  </si>
  <si>
    <t>Poznámka k položce:_x000D_
https://podminky.urs.cz/item/CS_URS_2024_02/997013213</t>
  </si>
  <si>
    <t>997013501</t>
  </si>
  <si>
    <t>Odvoz suti a vybouraných hmot na skládku nebo meziskládku se složením, na vzdálenost do 1 km</t>
  </si>
  <si>
    <t>https://podminky.urs.cz/item/CS_URS_2024_02/997013501</t>
  </si>
  <si>
    <t>Poznámka k položce:_x000D_
https://podminky.urs.cz/item/CS_URS_2024_02/997013501</t>
  </si>
  <si>
    <t>997013509</t>
  </si>
  <si>
    <t>Odvoz suti a vybouraných hmot na skládku nebo meziskládku se složením, na vzdálenost Příplatek k ceně za každý další započatý 1 km přes 1 km</t>
  </si>
  <si>
    <t>https://podminky.urs.cz/item/CS_URS_2024_02/997013509</t>
  </si>
  <si>
    <t>Poznámka k položce:_x000D_
https://podminky.urs.cz/item/CS_URS_2024_02/997013509</t>
  </si>
  <si>
    <t>2,108*9 "Přepočtené koeficientem množství</t>
  </si>
  <si>
    <t>997013601</t>
  </si>
  <si>
    <t>Poplatek za uložení stavebního odpadu na skládce (skládkovné) z prostého betonu zatříděného do Katalogu odpadů pod kódem 17 01 01</t>
  </si>
  <si>
    <t>https://podminky.urs.cz/item/CS_URS_2024_02/997013601</t>
  </si>
  <si>
    <t>Poznámka k položce:_x000D_
https://podminky.urs.cz/item/CS_URS_2024_02/997013601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</si>
  <si>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</si>
  <si>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</si>
  <si>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https://podminky.urs.cz/item/CS_URS_2024_02/998276101</t>
  </si>
  <si>
    <t>Poznámka k položce:_x000D_
https://podminky.urs.cz/item/CS_URS_2024_02/998276101</t>
  </si>
  <si>
    <t>711141559</t>
  </si>
  <si>
    <t>Provedení izolace proti zemní vlhkosti pásy přitavením NAIP na ploše vodorovné V</t>
  </si>
  <si>
    <t>https://podminky.urs.cz/item/CS_URS_2024_02/711141559</t>
  </si>
  <si>
    <t>Poznámka k položce:_x000D_
https://podminky.urs.cz/item/CS_URS_2024_02/711141559</t>
  </si>
  <si>
    <t>2*((3+2*0,1)*(0,8+2*0,1)) "oprava hydroizolace v místech vložení odboček na ležatém potrubí - 2 x pás,  typ dle skladby podlahy"</t>
  </si>
  <si>
    <t>62832001</t>
  </si>
  <si>
    <t>pás asfaltový natavitelný oxidovaný s vložkou ze skleněné rohože typu V60 s jemnozrnným minerálním posypem tl 3,5mm</t>
  </si>
  <si>
    <t>6,4*1,1655 "Přepočtené koeficientem množství</t>
  </si>
  <si>
    <t>711141821</t>
  </si>
  <si>
    <t>Odstranění izolace proti vodě, vlhkosti a plynům z přitavených pásů NAIP z plochy vodorovné V dvouvrstvé</t>
  </si>
  <si>
    <t>https://podminky.urs.cz/item/CS_URS_2024_02/711141821</t>
  </si>
  <si>
    <t>Poznámka k položce:_x000D_
https://podminky.urs.cz/item/CS_URS_2024_02/711141821</t>
  </si>
  <si>
    <t>2*((3+2*0,1)*(0,8+2*0,1)) "2 x pás - v místech vložení odboček na ležatém potrubí"</t>
  </si>
  <si>
    <t>998711102</t>
  </si>
  <si>
    <t>Přesun hmot pro izolace proti vodě, vlhkosti a plynům stanovený z hmotnosti přesunovaného materiálu vodorovná dopravní vzdálenost do 50 m základní v objektech výšky přes 6 do 12 m</t>
  </si>
  <si>
    <t>https://podminky.urs.cz/item/CS_URS_2024_02/998711102</t>
  </si>
  <si>
    <t>Poznámka k položce:_x000D_
https://podminky.urs.cz/item/CS_URS_2024_02/998711102</t>
  </si>
  <si>
    <t>721173401</t>
  </si>
  <si>
    <t>Potrubí z trub PVC SN4 svodné (ležaté) DN 110</t>
  </si>
  <si>
    <t>https://podminky.urs.cz/item/CS_URS_2024_02/721173401</t>
  </si>
  <si>
    <t>Poznámka k položce:_x000D_
https://podminky.urs.cz/item/CS_URS_2024_02/721173401</t>
  </si>
  <si>
    <t>721173402</t>
  </si>
  <si>
    <t>Potrubí z trub PVC SN4 svodné (ležaté) DN 125</t>
  </si>
  <si>
    <t>https://podminky.urs.cz/item/CS_URS_2024_02/721173402</t>
  </si>
  <si>
    <t>Poznámka k položce:_x000D_
https://podminky.urs.cz/item/CS_URS_2024_02/721173402</t>
  </si>
  <si>
    <t>721173403</t>
  </si>
  <si>
    <t>Potrubí z trub PVC SN4 svodné (ležaté) DN 160</t>
  </si>
  <si>
    <t>https://podminky.urs.cz/item/CS_URS_2024_02/721173403</t>
  </si>
  <si>
    <t>Poznámka k položce:_x000D_
https://podminky.urs.cz/item/CS_URS_2024_02/721173403</t>
  </si>
  <si>
    <t>721174006</t>
  </si>
  <si>
    <t>Potrubí z trub polypropylenových svodné (ležaté) DN 125</t>
  </si>
  <si>
    <t>https://podminky.urs.cz/item/CS_URS_2024_02/721174006</t>
  </si>
  <si>
    <t>Poznámka k položce:_x000D_
https://podminky.urs.cz/item/CS_URS_2024_02/721174006</t>
  </si>
  <si>
    <t>721174007</t>
  </si>
  <si>
    <t>Potrubí z trub polypropylenových svodné (ležaté) DN 160</t>
  </si>
  <si>
    <t>https://podminky.urs.cz/item/CS_URS_2024_02/721174007</t>
  </si>
  <si>
    <t>Poznámka k položce:_x000D_
https://podminky.urs.cz/item/CS_URS_2024_02/721174007</t>
  </si>
  <si>
    <t>721174023r</t>
  </si>
  <si>
    <t>Potrubí z trub polypropylenových odpadní (svislé) DN 50</t>
  </si>
  <si>
    <t>721174024</t>
  </si>
  <si>
    <t>Potrubí z trub polypropylenových odpadní (svislé) DN 75</t>
  </si>
  <si>
    <t>https://podminky.urs.cz/item/CS_URS_2024_02/721174024</t>
  </si>
  <si>
    <t>Poznámka k položce:_x000D_
https://podminky.urs.cz/item/CS_URS_2024_02/721174024</t>
  </si>
  <si>
    <t>721174025</t>
  </si>
  <si>
    <t>Potrubí z trub polypropylenových odpadní (svislé) DN 110</t>
  </si>
  <si>
    <t>https://podminky.urs.cz/item/CS_URS_2024_02/721174025</t>
  </si>
  <si>
    <t>Poznámka k položce:_x000D_
https://podminky.urs.cz/item/CS_URS_2024_02/721174025</t>
  </si>
  <si>
    <t>721174026</t>
  </si>
  <si>
    <t>Potrubí z trub polypropylenových odpadní (svislé) DN 125</t>
  </si>
  <si>
    <t>https://podminky.urs.cz/item/CS_URS_2024_02/721174026</t>
  </si>
  <si>
    <t>Poznámka k položce:_x000D_
https://podminky.urs.cz/item/CS_URS_2024_02/721174026</t>
  </si>
  <si>
    <t>721174042</t>
  </si>
  <si>
    <t>Potrubí z trub polypropylenových připojovací DN 40</t>
  </si>
  <si>
    <t>https://podminky.urs.cz/item/CS_URS_2024_02/721174042</t>
  </si>
  <si>
    <t>Poznámka k položce:_x000D_
https://podminky.urs.cz/item/CS_URS_2024_02/721174042</t>
  </si>
  <si>
    <t>721174043</t>
  </si>
  <si>
    <t>Potrubí z trub polypropylenových připojovací DN 50</t>
  </si>
  <si>
    <t>https://podminky.urs.cz/item/CS_URS_2024_02/721174043</t>
  </si>
  <si>
    <t>Poznámka k položce:_x000D_
https://podminky.urs.cz/item/CS_URS_2024_02/721174043</t>
  </si>
  <si>
    <t>721174044</t>
  </si>
  <si>
    <t>Potrubí z trub polypropylenových připojovací DN 75</t>
  </si>
  <si>
    <t>https://podminky.urs.cz/item/CS_URS_2024_02/721174044</t>
  </si>
  <si>
    <t>Poznámka k položce:_x000D_
https://podminky.urs.cz/item/CS_URS_2024_02/721174044</t>
  </si>
  <si>
    <t>721174045</t>
  </si>
  <si>
    <t>Potrubí z trub polypropylenových připojovací DN 110</t>
  </si>
  <si>
    <t>https://podminky.urs.cz/item/CS_URS_2024_02/721174045</t>
  </si>
  <si>
    <t>Poznámka k položce:_x000D_
https://podminky.urs.cz/item/CS_URS_2024_02/721174045</t>
  </si>
  <si>
    <t>28615602</t>
  </si>
  <si>
    <t>čistící tvarovka odpadní pro vysoké teploty HTRE DN 75</t>
  </si>
  <si>
    <t>28615603</t>
  </si>
  <si>
    <t>čistící tvarovka odpadní pro vysoké teploty HTRE DN 110</t>
  </si>
  <si>
    <t>28615604</t>
  </si>
  <si>
    <t>čistící tvarovka odpadní pro vysoké teploty HTRE DN 125</t>
  </si>
  <si>
    <t>28615690</t>
  </si>
  <si>
    <t>zátka hrdlová odpadní HTM DN 75</t>
  </si>
  <si>
    <t>721194105</t>
  </si>
  <si>
    <t>Vyměření přípojek na potrubí vyvedení a upevnění odpadních výpustek DN 50</t>
  </si>
  <si>
    <t>https://podminky.urs.cz/item/CS_URS_2024_02/721194105</t>
  </si>
  <si>
    <t>Poznámka k položce:_x000D_
https://podminky.urs.cz/item/CS_URS_2024_02/721194105</t>
  </si>
  <si>
    <t>721194109</t>
  </si>
  <si>
    <t>Vyměření přípojek na potrubí vyvedení a upevnění odpadních výpustek DN 110</t>
  </si>
  <si>
    <t>https://podminky.urs.cz/item/CS_URS_2024_02/721194109</t>
  </si>
  <si>
    <t>Poznámka k položce:_x000D_
https://podminky.urs.cz/item/CS_URS_2024_02/721194109</t>
  </si>
  <si>
    <t>7212120 1</t>
  </si>
  <si>
    <t>Vpusť pro PVC podlahy s vyjímatelným zápachovým uzávěrem. Boční odtok 75/50 mm. Výškově stavitelný nástavec s těsnící přírubou pro instalaci do syntetických/vinylových krytin o síle 1 - 4 mm. Kryt z bílého polymeru třída zatížení K. Dodávka + montáž.</t>
  </si>
  <si>
    <t>Poznámka k položce:_x000D_
Poznámka k položce: Odtok ze sprchových koutů v pokojích.</t>
  </si>
  <si>
    <t>721227 01</t>
  </si>
  <si>
    <t>Podomítková zápachová uzávěrka DN 40/50 pro pračky s přivzdušňovacím ventilem, s připojovacím kolenem, krycí deska z nerezové oceli 110x225 mm - dodávka + montáž</t>
  </si>
  <si>
    <t>Poznámka k položce:_x000D_
Poznámka k položce: Su</t>
  </si>
  <si>
    <t>721227 02</t>
  </si>
  <si>
    <t>Podomítková zápachová uzávěrka DN 40/50 pro pračky a myčky v kombinaci s připojením rozvodu vody, pochromovaným výtokovým ventilem 1/2'' se zpětnou klapkou a přivzdušněním, připojovacím kolenem, krycí deska z nerezové oceli 100x118 mm - dodávka + montáž</t>
  </si>
  <si>
    <t>Poznámka k položce:_x000D_
Poznámka k položce: My + Ap</t>
  </si>
  <si>
    <t>7212332 1bp</t>
  </si>
  <si>
    <t>Střešní vtok pro ploché střechy svislý odtok DN 110, elektrický ohřev se samoregulací (10-30 W,230V), s PVC pevnou izolační přírubou - komplet dodávka + montáž</t>
  </si>
  <si>
    <t>Poznámka k položce:_x000D_
Poznámka k položce: - včetně odvodňovacího kroužku - včetně nástavce</t>
  </si>
  <si>
    <t>721273152</t>
  </si>
  <si>
    <t>Ventilační hlavice z polypropylenu (PP) DN 75</t>
  </si>
  <si>
    <t>https://podminky.urs.cz/item/CS_URS_2024_02/721273152</t>
  </si>
  <si>
    <t>Poznámka k položce:_x000D_
https://podminky.urs.cz/item/CS_URS_2024_02/721273152</t>
  </si>
  <si>
    <t>721273153</t>
  </si>
  <si>
    <t>Ventilační hlavice z polypropylenu (PP) DN 110</t>
  </si>
  <si>
    <t>https://podminky.urs.cz/item/CS_URS_2024_02/721273153</t>
  </si>
  <si>
    <t>Poznámka k položce:_x000D_
https://podminky.urs.cz/item/CS_URS_2024_02/721273153</t>
  </si>
  <si>
    <t>721274123</t>
  </si>
  <si>
    <t>Ventily přivzdušňovací odpadních potrubí vnitřní DN 100</t>
  </si>
  <si>
    <t>https://podminky.urs.cz/item/CS_URS_2024_02/721274123</t>
  </si>
  <si>
    <t>Poznámka k položce:_x000D_
https://podminky.urs.cz/item/CS_URS_2024_02/721274123</t>
  </si>
  <si>
    <t>721274125</t>
  </si>
  <si>
    <t>Ventily přivzdušňovací odpadních potrubí vnitřní DN 75</t>
  </si>
  <si>
    <t>https://podminky.urs.cz/item/CS_URS_2024_02/721274125</t>
  </si>
  <si>
    <t>Poznámka k položce:_x000D_
https://podminky.urs.cz/item/CS_URS_2024_02/721274125</t>
  </si>
  <si>
    <t>7212742 r1</t>
  </si>
  <si>
    <t>Kanalizační přivzdušňovací ventil DN50/75/110 s dvojitou izolační stěnou, s masivní pryžovou membránou, s odnímatelnou mřížkou jak proti hmyzu, tak i pro čištění - dodávka + montáž</t>
  </si>
  <si>
    <t>Poznámka k položce:_x000D_
Poznámka k položce: - Odpovídá EN 12380-1 a požadavkům ČSN 756760. Průtok vzduchu pro DN110 dle zkoušek podle EN 1</t>
  </si>
  <si>
    <t xml:space="preserve">2+1 "DN 100 + DN 75" </t>
  </si>
  <si>
    <t>7212742 r2</t>
  </si>
  <si>
    <t>Kanalizační přivzdušňovací ventil - určený pro podomítkovou instalaci do příček, včetně krytu - dodávka + montáž</t>
  </si>
  <si>
    <t>Poznámka k položce:_x000D_
Poznámka k položce:  Je určen pro přivzdušnění připojovacích potrubí. Zařazen do třídy A1 (-20 st.C až +60 st.C) a pro použití i pod úrovní vody v zařizovacích předmětech.</t>
  </si>
  <si>
    <t>721276 01</t>
  </si>
  <si>
    <t>Kondenzační sifon - vodní zápachová uzávěrka DN 40 s přídavnou mechanickou uzávěrkou (kulička) a čistící vložkou - dodávka + montáž</t>
  </si>
  <si>
    <t>721289 91</t>
  </si>
  <si>
    <t>Zavěšení a upevnění kanalizačního potrubí - dodávka + montáž; vč. objímky, navrtání, uchycení, ...</t>
  </si>
  <si>
    <t>bm</t>
  </si>
  <si>
    <t>721289 92</t>
  </si>
  <si>
    <t>Izolace připojovacího potrubí - PE izolace tl. 9 mm</t>
  </si>
  <si>
    <t>721289 93</t>
  </si>
  <si>
    <t>Izolace svislého (odpadního) potrubí - PE izolace tl. 20 mm</t>
  </si>
  <si>
    <t>721290111</t>
  </si>
  <si>
    <t>Zkouška těsnosti kanalizace v objektech vodou do DN 125</t>
  </si>
  <si>
    <t>https://podminky.urs.cz/item/CS_URS_2024_02/721290111</t>
  </si>
  <si>
    <t>Poznámka k položce:_x000D_
https://podminky.urs.cz/item/CS_URS_2024_02/721290111</t>
  </si>
  <si>
    <t>721290112</t>
  </si>
  <si>
    <t>Zkouška těsnosti kanalizace v objektech vodou DN 150 nebo DN 200</t>
  </si>
  <si>
    <t>https://podminky.urs.cz/item/CS_URS_2024_02/721290112</t>
  </si>
  <si>
    <t>Poznámka k položce:_x000D_
https://podminky.urs.cz/item/CS_URS_2024_02/721290112</t>
  </si>
  <si>
    <t>998721 90r</t>
  </si>
  <si>
    <t>Stavební přípomoce</t>
  </si>
  <si>
    <t>Poznámka k položce:_x000D_
Poznámka k položce: Stavební přípomoce (vysekání drážek, vysekání / úprava prostupů, dobetonávky, dozdění, ...)</t>
  </si>
  <si>
    <t>998721 97r</t>
  </si>
  <si>
    <t>Napojení ležatého potrubí d160 v šachtě</t>
  </si>
  <si>
    <t>998721 98r</t>
  </si>
  <si>
    <t>Výřez na ležatém potrubí d125 s vysazením odbočky</t>
  </si>
  <si>
    <t>Poznámka k položce:_x000D_
Poznámka k položce: - včetně případného řezání potrubí - včetně případné přesuvky nebo hrdla</t>
  </si>
  <si>
    <t>998721 99r</t>
  </si>
  <si>
    <t>Propojení na úsek svislého potrubí z 1. etapy, DN 75 - 110</t>
  </si>
  <si>
    <t>Poznámka k položce:_x000D_
Poznámka k položce: - splaškové i dešťové potrubí</t>
  </si>
  <si>
    <t>998721102</t>
  </si>
  <si>
    <t>Přesun hmot pro vnitřní kanalizaci stanovený z hmotnosti přesunovaného materiálu vodorovná dopravní vzdálenost do 50 m základní v objektech výšky přes 6 do 12 m</t>
  </si>
  <si>
    <t>https://podminky.urs.cz/item/CS_URS_2024_02/998721102</t>
  </si>
  <si>
    <t>Poznámka k položce:_x000D_
https://podminky.urs.cz/item/CS_URS_2024_02/998721102</t>
  </si>
  <si>
    <t>722130234</t>
  </si>
  <si>
    <t>Potrubí z ocelových trubek pozinkovaných závitových svařovaných běžných DN 32</t>
  </si>
  <si>
    <t>https://podminky.urs.cz/item/CS_URS_2024_02/722130234</t>
  </si>
  <si>
    <t>Poznámka k položce:_x000D_
https://podminky.urs.cz/item/CS_URS_2024_02/722130234</t>
  </si>
  <si>
    <t>722130235</t>
  </si>
  <si>
    <t>Potrubí z ocelových trubek pozinkovaných závitových svařovaných běžných DN 40</t>
  </si>
  <si>
    <t>https://podminky.urs.cz/item/CS_URS_2024_02/722130235</t>
  </si>
  <si>
    <t>Poznámka k položce:_x000D_
https://podminky.urs.cz/item/CS_URS_2024_02/722130235</t>
  </si>
  <si>
    <t>722170804</t>
  </si>
  <si>
    <t>Demontáž rozvodů vody z plastů přes 25 do Ø 50 mm</t>
  </si>
  <si>
    <t>https://podminky.urs.cz/item/CS_URS_2024_02/722170804</t>
  </si>
  <si>
    <t>Poznámka k položce:_x000D_
https://podminky.urs.cz/item/CS_URS_2024_02/722170804_x000D_
Poznámka k položce: zvětšení dimenze u napojení v 1. PP</t>
  </si>
  <si>
    <t>722175002</t>
  </si>
  <si>
    <t>Potrubí z plastových trubek z polypropylenu PP-RCT svařovaných polyfúzně D 20 x 2,8</t>
  </si>
  <si>
    <t>https://podminky.urs.cz/item/CS_URS_2024_02/722175002</t>
  </si>
  <si>
    <t>Poznámka k položce:_x000D_
https://podminky.urs.cz/item/CS_URS_2024_02/722175002</t>
  </si>
  <si>
    <t>88 "S.V. = PP-RCT EVO"</t>
  </si>
  <si>
    <t>193 "T.V. + CIRK. = PP-RCT s čedič. vrstvou"</t>
  </si>
  <si>
    <t>722175003</t>
  </si>
  <si>
    <t>Potrubí z plastových trubek z polypropylenu PP-RCT svařovaných polyfúzně D 25 x 3,5</t>
  </si>
  <si>
    <t>https://podminky.urs.cz/item/CS_URS_2024_02/722175003</t>
  </si>
  <si>
    <t>Poznámka k položce:_x000D_
https://podminky.urs.cz/item/CS_URS_2024_02/722175003</t>
  </si>
  <si>
    <t>92 "S.V. = PP-RCT EVO"</t>
  </si>
  <si>
    <t>146 "T.V. + CIRK. = PP-RCT s čedič. vrstvou"</t>
  </si>
  <si>
    <t>722175004</t>
  </si>
  <si>
    <t>Potrubí z plastových trubek z polypropylenu PP-RCT svařovaných polyfúzně D 32 x 4,4</t>
  </si>
  <si>
    <t>https://podminky.urs.cz/item/CS_URS_2024_02/722175004</t>
  </si>
  <si>
    <t>Poznámka k položce:_x000D_
https://podminky.urs.cz/item/CS_URS_2024_02/722175004</t>
  </si>
  <si>
    <t>203 "S.V. = PP-RCT EVO"</t>
  </si>
  <si>
    <t>242 "T.V. + CIRK. = PP-RCT s čedič. vrstvou"</t>
  </si>
  <si>
    <t>722175005</t>
  </si>
  <si>
    <t>Potrubí z plastových trubek z polypropylenu PP-RCT svařovaných polyfúzně D 40 x 5,5</t>
  </si>
  <si>
    <t>https://podminky.urs.cz/item/CS_URS_2024_02/722175005</t>
  </si>
  <si>
    <t>Poznámka k položce:_x000D_
https://podminky.urs.cz/item/CS_URS_2024_02/722175005</t>
  </si>
  <si>
    <t>41 "S.V. = PP-RCT EVO"</t>
  </si>
  <si>
    <t>54 "T.V. + CIRK. = PP-RCT s čedič. vrstvou"</t>
  </si>
  <si>
    <t>722175006</t>
  </si>
  <si>
    <t>Potrubí z plastových trubek z polypropylenu PP-RCT svařovaných polyfúzně D 50 x 6,9</t>
  </si>
  <si>
    <t>https://podminky.urs.cz/item/CS_URS_2024_02/722175006</t>
  </si>
  <si>
    <t>Poznámka k položce:_x000D_
https://podminky.urs.cz/item/CS_URS_2024_02/722175006</t>
  </si>
  <si>
    <t>46 "S.V. = PP-RCT EVO"</t>
  </si>
  <si>
    <t>21 "T.V. = PP-RCT s čedič. vrstvou"</t>
  </si>
  <si>
    <t>722175007</t>
  </si>
  <si>
    <t>Potrubí z plastových trubek z polypropylenu PP-RCT svařovaných polyfúzně D 63 x 8,6</t>
  </si>
  <si>
    <t>https://podminky.urs.cz/item/CS_URS_2024_02/722175007</t>
  </si>
  <si>
    <t>Poznámka k položce:_x000D_
https://podminky.urs.cz/item/CS_URS_2024_02/722175007</t>
  </si>
  <si>
    <t>21 "S.V. = PP-RCT EVO"</t>
  </si>
  <si>
    <t>3 "T.V. = PP-RCT s čedič. vrstvou"</t>
  </si>
  <si>
    <t>722181241</t>
  </si>
  <si>
    <t>Ochrana potrubí termoizolačními trubicemi z pěnového polyetylenu PE přilepenými v příčných a podélných spojích, tloušťky izolace přes 13 do 20 mm, vnitřního průměru izolace DN do 22 mm</t>
  </si>
  <si>
    <t>https://podminky.urs.cz/item/CS_URS_2024_02/722181241</t>
  </si>
  <si>
    <t>Poznámka k položce:_x000D_
https://podminky.urs.cz/item/CS_URS_2024_02/722181241_x000D_
Poznámka k položce: d20 S+T</t>
  </si>
  <si>
    <t>722181242</t>
  </si>
  <si>
    <t>Ochrana potrubí termoizolačními trubicemi z pěnového polyetylenu PE přilepenými v příčných a podélných spojích, tloušťky izolace přes 13 do 20 mm, vnitřního průměru izolace DN přes 22 do 45 mm</t>
  </si>
  <si>
    <t>https://podminky.urs.cz/item/CS_URS_2024_02/722181242</t>
  </si>
  <si>
    <t>Poznámka k položce:_x000D_
https://podminky.urs.cz/item/CS_URS_2024_02/722181242_x000D_
Poznámka k položce: d25 vše, d32, d40 - S</t>
  </si>
  <si>
    <t>238+203+41</t>
  </si>
  <si>
    <t>722181243</t>
  </si>
  <si>
    <t>Ochrana potrubí termoizolačními trubicemi z pěnového polyetylenu PE přilepenými v příčných a podélných spojích, tloušťky izolace přes 13 do 20 mm, vnitřního průměru izolace DN přes 45 do 63 mm</t>
  </si>
  <si>
    <t>https://podminky.urs.cz/item/CS_URS_2024_02/722181243</t>
  </si>
  <si>
    <t>Poznámka k položce:_x000D_
https://podminky.urs.cz/item/CS_URS_2024_02/722181243_x000D_
Poznámka k položce: d50, d63 - S</t>
  </si>
  <si>
    <t>46+21</t>
  </si>
  <si>
    <t>722182 323</t>
  </si>
  <si>
    <t>Potrubí pouzdro z kamenné vlny pro izolaci rozvodů tepla a teplé vody; d 35 mm, tl. izolace 30 mm</t>
  </si>
  <si>
    <t>Poznámka k položce:_x000D_
Poznámka k položce: d32 - T+C</t>
  </si>
  <si>
    <t>722182 403</t>
  </si>
  <si>
    <t>Potrubí pouzdro z kamenné vlny pro izolaci rozvodů tepla a teplé vody; d 42 mm, tl. izolace 30 mm</t>
  </si>
  <si>
    <t>Poznámka k položce:_x000D_
Poznámka k položce: d40 - T+C</t>
  </si>
  <si>
    <t>722182 504</t>
  </si>
  <si>
    <t>Potrubí pouzdro z kamenné vlny pro izolaci rozvodů tepla a teplé vody; d 54 mm, tl. izolace 40 mm</t>
  </si>
  <si>
    <t>Poznámka k položce:_x000D_
Poznámka k položce: d50 - T+C</t>
  </si>
  <si>
    <t>722182 635</t>
  </si>
  <si>
    <t>Potrubí pouzdro z kamenné vlny pro izolaci rozvodů tepla a teplé vody; d 64 mm, tl. izolace 50 mm</t>
  </si>
  <si>
    <t>Poznámka k položce:_x000D_
Poznámka k položce: d63 - T+ C</t>
  </si>
  <si>
    <t>722220111</t>
  </si>
  <si>
    <t>Armatury s jedním závitem nástěnky pro výtokový ventil G 1/2"</t>
  </si>
  <si>
    <t>https://podminky.urs.cz/item/CS_URS_2024_02/722220111</t>
  </si>
  <si>
    <t>Poznámka k položce:_x000D_
https://podminky.urs.cz/item/CS_URS_2024_02/722220111</t>
  </si>
  <si>
    <t>722220122</t>
  </si>
  <si>
    <t>Armatury s jedním závitem nástěnky pro baterii G 3/4"</t>
  </si>
  <si>
    <t>pár</t>
  </si>
  <si>
    <t>https://podminky.urs.cz/item/CS_URS_2024_02/722220122</t>
  </si>
  <si>
    <t>Poznámka k položce:_x000D_
https://podminky.urs.cz/item/CS_URS_2024_02/722220122</t>
  </si>
  <si>
    <t>722220861</t>
  </si>
  <si>
    <t>Demontáž armatur závitových se dvěma závity do G 3/4</t>
  </si>
  <si>
    <t>https://podminky.urs.cz/item/CS_URS_2024_02/722220861</t>
  </si>
  <si>
    <t>Poznámka k položce:_x000D_
https://podminky.urs.cz/item/CS_URS_2024_02/722220861_x000D_
Poznámka k položce: vyv. v. DN 20</t>
  </si>
  <si>
    <t>722220862</t>
  </si>
  <si>
    <t>Demontáž armatur závitových se dvěma závity přes 3/4 do G 5/4</t>
  </si>
  <si>
    <t>https://podminky.urs.cz/item/CS_URS_2024_02/722220862</t>
  </si>
  <si>
    <t>Poznámka k položce:_x000D_
https://podminky.urs.cz/item/CS_URS_2024_02/722220862_x000D_
Poznámka k položce: vyv. v. DN 25 + 2x k.v. DN 32</t>
  </si>
  <si>
    <t>722220863</t>
  </si>
  <si>
    <t>Demontáž armatur závitových se dvěma závity G 6/4</t>
  </si>
  <si>
    <t>https://podminky.urs.cz/item/CS_URS_2024_02/722220863</t>
  </si>
  <si>
    <t>Poznámka k položce:_x000D_
https://podminky.urs.cz/item/CS_URS_2024_02/722220863_x000D_
Poznámka k položce: k.v. DN 40</t>
  </si>
  <si>
    <t>722231074</t>
  </si>
  <si>
    <t>Armatury se dvěma závity ventily zpětné mosazné PN 10 do 110°C G 1"</t>
  </si>
  <si>
    <t>https://podminky.urs.cz/item/CS_URS_2024_02/722231074</t>
  </si>
  <si>
    <t>Poznámka k položce:_x000D_
https://podminky.urs.cz/item/CS_URS_2024_02/722231074</t>
  </si>
  <si>
    <t>722232044</t>
  </si>
  <si>
    <t>Armatury se dvěma závity kulové kohouty PN 42 do 185 °C přímé vnitřní závit G 3/4"</t>
  </si>
  <si>
    <t>https://podminky.urs.cz/item/CS_URS_2024_02/722232044</t>
  </si>
  <si>
    <t>Poznámka k položce:_x000D_
https://podminky.urs.cz/item/CS_URS_2024_02/722232044</t>
  </si>
  <si>
    <t>722232045</t>
  </si>
  <si>
    <t>Armatury se dvěma závity kulové kohouty PN 42 do 185 °C přímé vnitřní závit G 1"</t>
  </si>
  <si>
    <t>https://podminky.urs.cz/item/CS_URS_2024_02/722232045</t>
  </si>
  <si>
    <t>Poznámka k položce:_x000D_
https://podminky.urs.cz/item/CS_URS_2024_02/722232045</t>
  </si>
  <si>
    <t>722232046</t>
  </si>
  <si>
    <t>Armatury se dvěma závity kulové kohouty PN 42 do 185 °C přímé vnitřní závit G 5/4"</t>
  </si>
  <si>
    <t>https://podminky.urs.cz/item/CS_URS_2024_02/722232046</t>
  </si>
  <si>
    <t>Poznámka k položce:_x000D_
https://podminky.urs.cz/item/CS_URS_2024_02/722232046</t>
  </si>
  <si>
    <t>722232047</t>
  </si>
  <si>
    <t>Armatury se dvěma závity kulové kohouty PN 42 do 185 °C přímé vnitřní závit G 6/4"</t>
  </si>
  <si>
    <t>https://podminky.urs.cz/item/CS_URS_2024_02/722232047</t>
  </si>
  <si>
    <t>Poznámka k položce:_x000D_
https://podminky.urs.cz/item/CS_URS_2024_02/722232047</t>
  </si>
  <si>
    <t>722232048</t>
  </si>
  <si>
    <t>Armatury se dvěma závity kulové kohouty PN 42 do 185 °C přímé vnitřní závit G 2"</t>
  </si>
  <si>
    <t>https://podminky.urs.cz/item/CS_URS_2024_02/722232048</t>
  </si>
  <si>
    <t>Poznámka k položce:_x000D_
https://podminky.urs.cz/item/CS_URS_2024_02/722232048</t>
  </si>
  <si>
    <t>722251 2</t>
  </si>
  <si>
    <t>Požární příslušenství a armatury hydrantový systém s tvarově stálou hadicí celoplechový D 25 x 30 m</t>
  </si>
  <si>
    <t>Poznámka k položce:_x000D_
Poznámka k položce: - včetně hydrantové skříně, dodávka + montáž</t>
  </si>
  <si>
    <t>722262301</t>
  </si>
  <si>
    <t>Vodoměry pro vodu do 40°C závitové vertikální vícevtokové mokroběžné G 1"x 105 mm Qn 2,5</t>
  </si>
  <si>
    <t>https://podminky.urs.cz/item/CS_URS_2024_02/722262301</t>
  </si>
  <si>
    <t>Poznámka k položce:_x000D_
https://podminky.urs.cz/item/CS_URS_2024_02/722262301</t>
  </si>
  <si>
    <t>722263252</t>
  </si>
  <si>
    <t>Vodoměry pro vodu do 100°C závitové vertikální vícevtokové mokroběžné G 3/4"x 190 mm Qn 2,5</t>
  </si>
  <si>
    <t>https://podminky.urs.cz/item/CS_URS_2024_02/722263252</t>
  </si>
  <si>
    <t>Poznámka k položce:_x000D_
https://podminky.urs.cz/item/CS_URS_2024_02/722263252</t>
  </si>
  <si>
    <t>722280 11</t>
  </si>
  <si>
    <t>Vyvažovací ventil s vypouštěním 1/2''; možnost uzavření; závit pro vypouštění; Venturiho trubice s měřícími vsuvkami - dodávka + montáž</t>
  </si>
  <si>
    <t>722280 12</t>
  </si>
  <si>
    <t>Vyvažovací ventil s vypouštěním 3/4''; možnost uzavření; závit pro vypouštění; Venturiho trubice s měřícími vsuvkami - dodávka + montáž</t>
  </si>
  <si>
    <t>722280 14</t>
  </si>
  <si>
    <t>Vyvažovací ventil s vypouštěním 5/4''; možnost uzavření; závit pro vypouštění; Venturiho trubice s měřícími vsuvkami - dodávka + montáž</t>
  </si>
  <si>
    <t>722289 91</t>
  </si>
  <si>
    <t>Zavěšení a upevnění vodovodního potrubí - dodávka + montáž; vč. objímky, navrtání, uchycení, ...</t>
  </si>
  <si>
    <t>722290226</t>
  </si>
  <si>
    <t>Zkoušky, proplach a desinfekce vodovodního potrubí zkoušky těsnosti vodovodního potrubí závitového do DN 50</t>
  </si>
  <si>
    <t>https://podminky.urs.cz/item/CS_URS_2024_02/722290226</t>
  </si>
  <si>
    <t>Poznámka k položce:_x000D_
https://podminky.urs.cz/item/CS_URS_2024_02/722290226</t>
  </si>
  <si>
    <t>722290246</t>
  </si>
  <si>
    <t>Zkoušky, proplach a desinfekce vodovodního potrubí zkoušky těsnosti vodovodního potrubí plastového do DN 40</t>
  </si>
  <si>
    <t>https://podminky.urs.cz/item/CS_URS_2024_02/722290246</t>
  </si>
  <si>
    <t>Poznámka k položce:_x000D_
https://podminky.urs.cz/item/CS_URS_2024_02/722290246</t>
  </si>
  <si>
    <t>722290249</t>
  </si>
  <si>
    <t>Zkoušky, proplach a desinfekce vodovodního potrubí zkoušky těsnosti vodovodního potrubí plastového přes DN 40 do DN 90</t>
  </si>
  <si>
    <t>https://podminky.urs.cz/item/CS_URS_2024_02/722290249</t>
  </si>
  <si>
    <t>Poznámka k položce:_x000D_
https://podminky.urs.cz/item/CS_URS_2024_02/722290249</t>
  </si>
  <si>
    <t>998722 90r</t>
  </si>
  <si>
    <t>Stavební přípomoce (vysekání drážek, vysekání / úprava prostupů, dobetonávky, dozdění, ...)</t>
  </si>
  <si>
    <t>998722 96r</t>
  </si>
  <si>
    <t>Hydraulické vyvážení rozvodu teplé vody a cirkulace</t>
  </si>
  <si>
    <t>998722102</t>
  </si>
  <si>
    <t>Přesun hmot pro vnitřní vodovod stanovený z hmotnosti přesunovaného materiálu vodorovná dopravní vzdálenost do 50 m základní v objektech výšky přes 6 do 12 m</t>
  </si>
  <si>
    <t>https://podminky.urs.cz/item/CS_URS_2024_02/998722102</t>
  </si>
  <si>
    <t>Poznámka k položce:_x000D_
https://podminky.urs.cz/item/CS_URS_2024_02/998722102</t>
  </si>
  <si>
    <t>725112 06</t>
  </si>
  <si>
    <t>Zařízení záchodů klozety keramické prodloužené pro invalidní, samostatně stojící kombinované s hlubokým splachováním odpad vodorovný; keramický, bílý - dodávka + montáž, včetně duroplastového sedátka barevného, výrazného (např. červeného), odmímatelného, s kovovými úchyty</t>
  </si>
  <si>
    <t>Poznámka k položce:_x000D_
Poznámka k položce: - vč. sedátka, viz Katalog předmětů - pokoje v 1. a 2. NP</t>
  </si>
  <si>
    <t>725112 08</t>
  </si>
  <si>
    <t>Zařízení záchodů klozety keramické závěsné pro invaliní, na nosné stěny s hlubokým splachováním odpad vodorovný; keramický, bílý - dodávka + montáž, včetně duroplastového sedátka bez poklopu, bílého, odmímatelného, s kovovými úchyty</t>
  </si>
  <si>
    <t>Poznámka k položce:_x000D_
Poznámka k položce: - vč. sedátka, viz Katalog předmětů</t>
  </si>
  <si>
    <t>725112 09</t>
  </si>
  <si>
    <t>Příslušenství k WC pro imobilní dle vyhlášky 398/2009 Sb. v platném znění - madlo pevné, madlo sklopné, oddálené splachování, ... - dodávka + montáž</t>
  </si>
  <si>
    <t>Poznámka k položce:_x000D_
Poznámka k položce: - sklopné madlo - pevné madlo s držákem toal. papíru - oddálené splachování</t>
  </si>
  <si>
    <t>725112022</t>
  </si>
  <si>
    <t>Zařízení záchodů klozety keramické závěsné na nosné stěny s hlubokým splachováním odpad vodorovný</t>
  </si>
  <si>
    <t>https://podminky.urs.cz/item/CS_URS_2024_02/725112022</t>
  </si>
  <si>
    <t>Poznámka k položce:_x000D_
https://podminky.urs.cz/item/CS_URS_2024_02/725112022</t>
  </si>
  <si>
    <t>725211 08</t>
  </si>
  <si>
    <t>Umyvadla keramická bez výtokových armatur zdravotní bílá; pro imobilní osoby; keranické, bílé, 640 x 550 x 170 mm, s otvorem pro baterii uprostřed - dodávka + montáž</t>
  </si>
  <si>
    <t>Poznámka k položce:_x000D_
Poznámka k položce: - vč. výpusti, viz Katalog předmětů</t>
  </si>
  <si>
    <t>725211 09</t>
  </si>
  <si>
    <t>Příslušenství k umyvadlu pro imobilní dle vyhlášky 398/2009 Sb. v platném znění - 2 x madlo pevné, podomítkový sifon, sklopné zrcadlo, ... - dodávka + montáž</t>
  </si>
  <si>
    <t>Poznámka k položce:_x000D_
Poznámka k položce: - pevné madlo, ke každému umyvadlu 2x - včetně zrcadla pro invalidy - viz Katalog předmětů</t>
  </si>
  <si>
    <t>725211603</t>
  </si>
  <si>
    <t>Umyvadla keramická bílá bez výtokových armatur připevněná na stěnu šrouby bez sloupu nebo krytu na sifon, šířka umyvadla 600 mm</t>
  </si>
  <si>
    <t>https://podminky.urs.cz/item/CS_URS_2024_02/725211603</t>
  </si>
  <si>
    <t>Poznámka k položce:_x000D_
https://podminky.urs.cz/item/CS_URS_2024_02/725211603</t>
  </si>
  <si>
    <t>725241112</t>
  </si>
  <si>
    <t>Sprchové vaničky akrylátové čtvercové 900x900 mm</t>
  </si>
  <si>
    <t>https://podminky.urs.cz/item/CS_URS_2024_02/725241112</t>
  </si>
  <si>
    <t>Poznámka k položce:_x000D_
https://podminky.urs.cz/item/CS_URS_2024_02/725241112</t>
  </si>
  <si>
    <t>725241125</t>
  </si>
  <si>
    <t>Sprchové vaničky akrylátové obdélníkové 1000x900 mm</t>
  </si>
  <si>
    <t>https://podminky.urs.cz/item/CS_URS_2024_02/725241125</t>
  </si>
  <si>
    <t>Poznámka k položce:_x000D_
https://podminky.urs.cz/item/CS_URS_2024_02/725241125</t>
  </si>
  <si>
    <t>725244623</t>
  </si>
  <si>
    <t>Sprchové dveře a zástěny zástěny sprchové rohové čtvercové/obdélníkové polorámové skleněné tl. 6 mm dveře otvíravé jednokřídlové, vstup z čela, na vaničku 900x800 mm</t>
  </si>
  <si>
    <t>https://podminky.urs.cz/item/CS_URS_2024_02/725244623</t>
  </si>
  <si>
    <t>Poznámka k položce:_x000D_
https://podminky.urs.cz/item/CS_URS_2024_02/725244623</t>
  </si>
  <si>
    <t>725244626</t>
  </si>
  <si>
    <t>Sprchové dveře a zástěny zástěny sprchové rohové čtvercové/obdélníkové polorámové skleněné tl. 6 mm dveře otvíravé jednokřídlové, vstup z čela, na vaničku 1000x900 mm</t>
  </si>
  <si>
    <t>https://podminky.urs.cz/item/CS_URS_2024_02/725244626</t>
  </si>
  <si>
    <t>Poznámka k položce:_x000D_
https://podminky.urs.cz/item/CS_URS_2024_02/725244626</t>
  </si>
  <si>
    <t>725245 03r</t>
  </si>
  <si>
    <t>Tyč pro sprchový závěs, 90 x 90 cm; dodávka + montáž</t>
  </si>
  <si>
    <t>725245 04r</t>
  </si>
  <si>
    <t>Sprchový závěs 180 x 200 cm, polyester, bílá</t>
  </si>
  <si>
    <t>72529220r</t>
  </si>
  <si>
    <t>Nerezové sedátko závěsné sklopné, pro tělesně postižené, nosnost 150 kg, 450 x 450 mm, matný povrch, včetně úchytové sady - dodávka + montáž</t>
  </si>
  <si>
    <t>725311111</t>
  </si>
  <si>
    <t>Dřezy bez výtokových armatur jednoduché se zápachovou uzávěrkou keramické 590x450 mm</t>
  </si>
  <si>
    <t>https://podminky.urs.cz/item/CS_URS_2024_02/725311111</t>
  </si>
  <si>
    <t>Poznámka k položce:_x000D_
https://podminky.urs.cz/item/CS_URS_2024_02/725311111</t>
  </si>
  <si>
    <t>725331211</t>
  </si>
  <si>
    <t>Výlevky bez výtokových armatur a splachovací nádrže nerezové připevněné na zeď konzolou 450 x 550 x 300 mm</t>
  </si>
  <si>
    <t>https://podminky.urs.cz/item/CS_URS_2024_02/725331211</t>
  </si>
  <si>
    <t>Poznámka k položce:_x000D_
https://podminky.urs.cz/item/CS_URS_2024_02/725331211</t>
  </si>
  <si>
    <t>7253313 r1</t>
  </si>
  <si>
    <t>Pedikérská vanička - dodávka + montáž</t>
  </si>
  <si>
    <t>Poznámka k položce:_x000D_
Poznámka k položce: - vč. napojení na roh. ventily a odpad</t>
  </si>
  <si>
    <t>725813111</t>
  </si>
  <si>
    <t>Ventily rohové bez připojovací trubičky nebo flexi hadičky G 1/2"</t>
  </si>
  <si>
    <t>https://podminky.urs.cz/item/CS_URS_2024_02/725813111</t>
  </si>
  <si>
    <t>Poznámka k položce:_x000D_
https://podminky.urs.cz/item/CS_URS_2024_02/725813111</t>
  </si>
  <si>
    <t>725814 01</t>
  </si>
  <si>
    <t>Připojovací trubička nebo flexi hadička 3/8''</t>
  </si>
  <si>
    <t>Poznámka k položce:_x000D_
Poznámka k položce: - ke klozetům</t>
  </si>
  <si>
    <t>725821325</t>
  </si>
  <si>
    <t>Baterie dřezové stojánkové pákové s otáčivým ústím a délkou ramínka 220 mm</t>
  </si>
  <si>
    <t>https://podminky.urs.cz/item/CS_URS_2024_02/725821325</t>
  </si>
  <si>
    <t>Poznámka k položce:_x000D_
https://podminky.urs.cz/item/CS_URS_2024_02/725821325</t>
  </si>
  <si>
    <t>725822611</t>
  </si>
  <si>
    <t>Baterie umyvadlové stojánkové pákové bez výpusti</t>
  </si>
  <si>
    <t>https://podminky.urs.cz/item/CS_URS_2024_02/725822611</t>
  </si>
  <si>
    <t>Poznámka k položce:_x000D_
https://podminky.urs.cz/item/CS_URS_2024_02/725822611</t>
  </si>
  <si>
    <t>7258227</t>
  </si>
  <si>
    <t>Baterie umyvadlové stojánkové pákové s výpustí s prodlouženým ramínkem pro imobilní</t>
  </si>
  <si>
    <t>Poznámka k položce:_x000D_
Poznámka k položce: viz Katalog předmětů</t>
  </si>
  <si>
    <t>725831322</t>
  </si>
  <si>
    <t>Baterie vanové nástěnné klasické s roztečí 100 mm otočný výtok</t>
  </si>
  <si>
    <t>https://podminky.urs.cz/item/CS_URS_2024_02/725831322</t>
  </si>
  <si>
    <t>Poznámka k položce:_x000D_
https://podminky.urs.cz/item/CS_URS_2024_02/725831322_x000D_
Poznámka k položce: - pro výlevky</t>
  </si>
  <si>
    <t>725841333</t>
  </si>
  <si>
    <t>Baterie sprchové podomítkové (zápustné) s přepínačem a pevnou sprchou</t>
  </si>
  <si>
    <t>https://podminky.urs.cz/item/CS_URS_2024_02/725841333</t>
  </si>
  <si>
    <t>Poznámka k položce:_x000D_
https://podminky.urs.cz/item/CS_URS_2024_02/725841333</t>
  </si>
  <si>
    <t>725842 13r</t>
  </si>
  <si>
    <t>Baterie termostatická sprchová nástěnná páková, pro tělesně postižené, rozteč 150 mm - dodávka + montáž</t>
  </si>
  <si>
    <t>725842 14r</t>
  </si>
  <si>
    <t>Sprchový set, sprcha s 1 funkcí, tyč, hadice 170 cm - dodávka + montáž</t>
  </si>
  <si>
    <t>725861102</t>
  </si>
  <si>
    <t>Zápachové uzávěrky zařizovacích předmětů pro umyvadla DN 40</t>
  </si>
  <si>
    <t>https://podminky.urs.cz/item/CS_URS_2024_02/725861102</t>
  </si>
  <si>
    <t>Poznámka k položce:_x000D_
https://podminky.urs.cz/item/CS_URS_2024_02/725861102</t>
  </si>
  <si>
    <t>725861312</t>
  </si>
  <si>
    <t>Zápachové uzávěrky zařizovacích předmětů pro umyvadla podomítkové DN 40/50</t>
  </si>
  <si>
    <t>https://podminky.urs.cz/item/CS_URS_2024_02/725861312</t>
  </si>
  <si>
    <t>Poznámka k položce:_x000D_
https://podminky.urs.cz/item/CS_URS_2024_02/725861312_x000D_
Poznámka k položce: - pro umyvadla pro invalidy, specifikace viz Katalog předmětů</t>
  </si>
  <si>
    <t>725862103</t>
  </si>
  <si>
    <t>Zápachové uzávěrky zařizovacích předmětů pro dřezy DN 40/50</t>
  </si>
  <si>
    <t>https://podminky.urs.cz/item/CS_URS_2024_02/725862103</t>
  </si>
  <si>
    <t>Poznámka k položce:_x000D_
https://podminky.urs.cz/item/CS_URS_2024_02/725862103</t>
  </si>
  <si>
    <t>725865311</t>
  </si>
  <si>
    <t>Zápachové uzávěrky zařizovacích předmětů pro vany sprchových koutů s kulovým kloubem na odtoku DN 40/50</t>
  </si>
  <si>
    <t>https://podminky.urs.cz/item/CS_URS_2024_02/725865311</t>
  </si>
  <si>
    <t>Poznámka k položce:_x000D_
https://podminky.urs.cz/item/CS_URS_2024_02/725865311</t>
  </si>
  <si>
    <t>998725102</t>
  </si>
  <si>
    <t>Přesun hmot pro zařizovací předměty stanovený z hmotnosti přesunovaného materiálu vodorovná dopravní vzdálenost do 50 m základní v objektech výšky přes 6 do 12 m</t>
  </si>
  <si>
    <t>https://podminky.urs.cz/item/CS_URS_2024_02/998725102</t>
  </si>
  <si>
    <t>Poznámka k položce:_x000D_
https://podminky.urs.cz/item/CS_URS_2024_02/998725102</t>
  </si>
  <si>
    <t>726</t>
  </si>
  <si>
    <t>Zdravotechnika - předstěnové instalace</t>
  </si>
  <si>
    <t>726131001</t>
  </si>
  <si>
    <t>Předstěnové instalační systémy do lehkých stěn s kovovou konstrukcí pro umyvadla stavební výšky do 1120 mm se stojánkovou baterií</t>
  </si>
  <si>
    <t>https://podminky.urs.cz/item/CS_URS_2024_02/726131001</t>
  </si>
  <si>
    <t>Poznámka k položce:_x000D_
https://podminky.urs.cz/item/CS_URS_2024_02/726131001</t>
  </si>
  <si>
    <t>726131002</t>
  </si>
  <si>
    <t>Předstěnové instalační systémy do lehkých stěn s kovovou konstrukcí pro umyvadla stavební výšky do 1120 mm pro tělesně postižené</t>
  </si>
  <si>
    <t>https://podminky.urs.cz/item/CS_URS_2024_02/726131002</t>
  </si>
  <si>
    <t>Poznámka k položce:_x000D_
https://podminky.urs.cz/item/CS_URS_2024_02/726131002</t>
  </si>
  <si>
    <t>726131041</t>
  </si>
  <si>
    <t>Předstěnové instalační systémy do lehkých stěn s kovovou konstrukcí pro závěsné klozety ovládání zepředu, stavební výšky 1120 mm</t>
  </si>
  <si>
    <t>https://podminky.urs.cz/item/CS_URS_2024_02/726131041</t>
  </si>
  <si>
    <t>Poznámka k položce:_x000D_
https://podminky.urs.cz/item/CS_URS_2024_02/726131041</t>
  </si>
  <si>
    <t>726131043</t>
  </si>
  <si>
    <t>Předstěnové instalační systémy do lehkých stěn s kovovou konstrukcí pro závěsné klozety ovládání zepředu, stavební výšky 1120 mm pro tělesně postižené</t>
  </si>
  <si>
    <t>https://podminky.urs.cz/item/CS_URS_2024_02/726131043</t>
  </si>
  <si>
    <t>Poznámka k položce:_x000D_
https://podminky.urs.cz/item/CS_URS_2024_02/726131043</t>
  </si>
  <si>
    <t>726191001</t>
  </si>
  <si>
    <t>Ostatní příslušenství instalačních systémů zvukoizolační souprava pro WC a bidet</t>
  </si>
  <si>
    <t>https://podminky.urs.cz/item/CS_URS_2024_02/726191001</t>
  </si>
  <si>
    <t>Poznámka k položce:_x000D_
https://podminky.urs.cz/item/CS_URS_2024_02/726191001</t>
  </si>
  <si>
    <t>726191002</t>
  </si>
  <si>
    <t>Ostatní příslušenství instalačních systémů souprava pro předstěnovou montáž</t>
  </si>
  <si>
    <t>https://podminky.urs.cz/item/CS_URS_2024_02/726191002</t>
  </si>
  <si>
    <t>Poznámka k položce:_x000D_
https://podminky.urs.cz/item/CS_URS_2024_02/726191002</t>
  </si>
  <si>
    <t>998726112</t>
  </si>
  <si>
    <t>Přesun hmot pro instalační prefabrikáty stanovený z hmotnosti přesunovaného materiálu vodorovná dopravní vzdálenost do 50 m základní v objektech výšky přes 6 m do 12 m</t>
  </si>
  <si>
    <t>https://podminky.urs.cz/item/CS_URS_2024_02/998726112</t>
  </si>
  <si>
    <t>Poznámka k položce:_x000D_
https://podminky.urs.cz/item/CS_URS_2024_02/998726112</t>
  </si>
  <si>
    <t>727</t>
  </si>
  <si>
    <t>Zdravotechnika - požární ochrana</t>
  </si>
  <si>
    <t>727289 40</t>
  </si>
  <si>
    <t>Požární prostup střešní konstrukcí - potrubí do DN 125 - požární manžeta + pož. tmel, dodávka + montáž - vč. osazení, vypěnění, zatmelení, apod ...</t>
  </si>
  <si>
    <t>Poznámka k položce:_x000D_
Poznámka k položce: prostupy kanalizace (i dešťové) střešní konstrukcí</t>
  </si>
  <si>
    <t>727289 42</t>
  </si>
  <si>
    <t>Požární prostup stropní konstrukcí - potrubí do DN 125 - požární manžeta + pož. tmel, dodávka + montáž - vč. osazení, vypěnění, zatmelení, apod ...</t>
  </si>
  <si>
    <t>Poznámka k položce:_x000D_
Poznámka k položce: prostupy kanalizace stropní konstrukcí</t>
  </si>
  <si>
    <t>727289 45</t>
  </si>
  <si>
    <t>Požární prostup konstrukcí stěny - potrubí do DN 100 - požární manžeta + pož. tmel, dodávka + montáž - vč. osazení, vypěnění, zatmelení, apod ...</t>
  </si>
  <si>
    <t>Poznámka k položce:_x000D_
Poznámka k položce: prostupy připojovacího potrubí dělícími stěnami mezi pož. úseky</t>
  </si>
  <si>
    <t>727289 48</t>
  </si>
  <si>
    <t>Požární prostup konstrukcí stěny - potrubí přes DN 100 - požární manžeta + pož. tmel, dodávka + montáž - vč. osazení, vypěnění, zatmelení, apod ...</t>
  </si>
  <si>
    <t>Poznámka k položce:_x000D_
Poznámka k položce: prostupy svodných potrubí (i zavěšených) dělícími stěnami požárních úseků</t>
  </si>
  <si>
    <t>727289 50</t>
  </si>
  <si>
    <t>Požární prostup stropní konstrukcí - potrubí do DN 50 - pož. tmel, dodávka + montáž - vč. osazení, vypěnění, zatmelení, apod ...</t>
  </si>
  <si>
    <t>Poznámka k položce:_x000D_
Poznámka k položce: prostup vodovodních stoupaček (i požárních) stropní konstrzukcí</t>
  </si>
  <si>
    <t>727289 55</t>
  </si>
  <si>
    <t>Požární prostup konstrukcí stěny - potrubí do DN 50 - pož. tmel, dodávka + montáž - vč. osazení, vypěnění, zatmelení, apod ...</t>
  </si>
  <si>
    <t>Poznámka k položce:_x000D_
Poznámka k položce: prostup vodovodního potrubí (i požárního) stěnami mezi požárními úseky</t>
  </si>
  <si>
    <t>727289 58</t>
  </si>
  <si>
    <t>Požární prostup konstrukcí stěny - společný až pro 3 vodovodní potrubí - pož. tmel, dodávka + montáž - vč. osazení, vypěnění, zatmelení, apod ...</t>
  </si>
  <si>
    <t>Poznámka k položce:_x000D_
Poznámka k položce: prostup společného vedení vody (sv, tv, cirkulace) stěnami mezi požárními úseky</t>
  </si>
  <si>
    <t>D.1.4.B_B - Vytápění</t>
  </si>
  <si>
    <t>01841025</t>
  </si>
  <si>
    <t>Ondřej Zikán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</si>
  <si>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</si>
  <si>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</si>
  <si>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</si>
  <si>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736 - Ústřední vytápění - plošné vytápění a chlazení</t>
  </si>
  <si>
    <t>713463131</t>
  </si>
  <si>
    <t>Montáž izolace tepelné potrubí potrubními pouzdry bez úpravy slepenými 1x tl izolace do 25 mm</t>
  </si>
  <si>
    <t>517539801</t>
  </si>
  <si>
    <t>https://podminky.urs.cz/item/CS_URS_2024_02/713463131</t>
  </si>
  <si>
    <t>312+26</t>
  </si>
  <si>
    <t>28377106</t>
  </si>
  <si>
    <t>pouzdro izolační potrubní z pěnového polyetylenu 18/20mm</t>
  </si>
  <si>
    <t>-1000582003</t>
  </si>
  <si>
    <t>240*1,3 'Přepočtené koeficientem množství</t>
  </si>
  <si>
    <t>28377013</t>
  </si>
  <si>
    <t>pouzdro izolační potrubní z pěnového polyetylenu 25/20mm</t>
  </si>
  <si>
    <t>-2084800101</t>
  </si>
  <si>
    <t>20*1,3 'Přepočtené koeficientem množství</t>
  </si>
  <si>
    <t>713463211</t>
  </si>
  <si>
    <t>Montáž izolace tepelné potrubí a ohybů tvarovkami nebo deskami potrubními pouzdry s povrchovou úpravou hliníkovou fólií (izolační materiál ve specifikaci) přelepenými samolepící hliníkovou páskou potrubí jednovrstvá D do 50 mm</t>
  </si>
  <si>
    <t>2057426796</t>
  </si>
  <si>
    <t>https://podminky.urs.cz/item/CS_URS_2024_02/713463211</t>
  </si>
  <si>
    <t>169+78</t>
  </si>
  <si>
    <t>63154601</t>
  </si>
  <si>
    <t>pouzdro izolační potrubní z minerální vlny s Al fólií max. 250/100°C 28/50mm</t>
  </si>
  <si>
    <t>1955665559</t>
  </si>
  <si>
    <t>130*1,3 'Přepočtené koeficientem množství</t>
  </si>
  <si>
    <t>63154602</t>
  </si>
  <si>
    <t>pouzdro izolační potrubní z minerální vlny s Al fólií max. 250/100°C 35/50mm</t>
  </si>
  <si>
    <t>-215566555</t>
  </si>
  <si>
    <t>60*1,3 'Přepočtené koeficientem množství</t>
  </si>
  <si>
    <t>998713102</t>
  </si>
  <si>
    <t>Přesun hmot pro izolace tepelné stanovený z hmotnosti přesunovaného materiálu vodorovná dopravní vzdálenost do 50 m s užitím mechanizace v objektech výšky přes 6 m do 12 m</t>
  </si>
  <si>
    <t>-1415213042</t>
  </si>
  <si>
    <t>https://podminky.urs.cz/item/CS_URS_2024_02/998713102</t>
  </si>
  <si>
    <t>998713192</t>
  </si>
  <si>
    <t>Přesun hmot pro izolace tepelné stanovený z hmotnosti přesunovaného materiálu vodorovná dopravní vzdálenost do 50 m Příplatek k cenám za zvětšený přesun přes vymezenou vodorovnou dopravní vzdálenost do 100 m</t>
  </si>
  <si>
    <t>-1129894893</t>
  </si>
  <si>
    <t>https://podminky.urs.cz/item/CS_URS_2024_02/998713192</t>
  </si>
  <si>
    <t>733</t>
  </si>
  <si>
    <t>Ústřední vytápění - rozvodné potrubí</t>
  </si>
  <si>
    <t>733322221</t>
  </si>
  <si>
    <t>Potrubí z trubek plastových ze zesíťovaného polyethylenu (PE-Xa) spojovaných mechanicky násuvnou objímkou plastovou D 16/2,2</t>
  </si>
  <si>
    <t>-803068764</t>
  </si>
  <si>
    <t>https://podminky.urs.cz/item/CS_URS_2024_02/733322221</t>
  </si>
  <si>
    <t>733322223</t>
  </si>
  <si>
    <t>Potrubí z trubek plastových ze zesíťovaného polyethylenu (PE-Xa) spojovaných mechanicky násuvnou objímkou plastovou D 25/3,5</t>
  </si>
  <si>
    <t>-465648888</t>
  </si>
  <si>
    <t>https://podminky.urs.cz/item/CS_URS_2024_02/733322223</t>
  </si>
  <si>
    <t>733322224</t>
  </si>
  <si>
    <t>Potrubí z trubek plastových ze zesíťovaného polyethylenu (PE-Xa) spojovaných mechanicky násuvnou objímkou plastovou D 32/4,4</t>
  </si>
  <si>
    <t>947658465</t>
  </si>
  <si>
    <t>https://podminky.urs.cz/item/CS_URS_2024_02/733322224</t>
  </si>
  <si>
    <t>733391101</t>
  </si>
  <si>
    <t>Zkoušky těsnosti potrubí z trubek plastových Ø do 32/3,0</t>
  </si>
  <si>
    <t>2123239855</t>
  </si>
  <si>
    <t>https://podminky.urs.cz/item/CS_URS_2024_02/733391101</t>
  </si>
  <si>
    <t>240+150+60</t>
  </si>
  <si>
    <t>733X101</t>
  </si>
  <si>
    <t>Topná, dilatační a provozní zkouška.</t>
  </si>
  <si>
    <t>TRŽNÍ CENA 2024</t>
  </si>
  <si>
    <t>707165977</t>
  </si>
  <si>
    <t>733X102</t>
  </si>
  <si>
    <t>Stavbení přípomoce a ostatní pomocné práce, včetně úklidu.</t>
  </si>
  <si>
    <t>767962776</t>
  </si>
  <si>
    <t>733X103</t>
  </si>
  <si>
    <t>Montážní plošian přenosná.</t>
  </si>
  <si>
    <t>-713665028</t>
  </si>
  <si>
    <t>733X104</t>
  </si>
  <si>
    <t>Těsnění prostupů požárních - dělících konstrukcí požárním tmelem.</t>
  </si>
  <si>
    <t>591093813</t>
  </si>
  <si>
    <t>733X105</t>
  </si>
  <si>
    <t>Propojení na stávající rozvody topné vody - ostsnít práce.</t>
  </si>
  <si>
    <t>862492500</t>
  </si>
  <si>
    <t>998733112</t>
  </si>
  <si>
    <t>Přesun hmot pro rozvody potrubí stanovený z hmotnosti přesunovaného materiálu vodorovná dopravní vzdálenost do 50 m s omezením mechanizace v objektech výšky přes 6 do 12 m</t>
  </si>
  <si>
    <t>1379849273</t>
  </si>
  <si>
    <t>https://podminky.urs.cz/item/CS_URS_2024_02/998733112</t>
  </si>
  <si>
    <t>998733193</t>
  </si>
  <si>
    <t>Přesun hmot pro rozvody potrubí stanovený z hmotnosti přesunovaného materiálu vodorovná dopravní vzdálenost do 50 m Příplatek k cenám za zvětšený přesun přes vymezenou vodorovnou dopravní vzdálenost do 500 m</t>
  </si>
  <si>
    <t>-409037583</t>
  </si>
  <si>
    <t>https://podminky.urs.cz/item/CS_URS_2024_02/998733193</t>
  </si>
  <si>
    <t>734</t>
  </si>
  <si>
    <t>Ústřední vytápění - armatury</t>
  </si>
  <si>
    <t>734211120</t>
  </si>
  <si>
    <t>Ventily odvzdušňovací závitové automatické PN 14 do 120°C G 1/2</t>
  </si>
  <si>
    <t>-536032670</t>
  </si>
  <si>
    <t>https://podminky.urs.cz/item/CS_URS_2024_02/734211120</t>
  </si>
  <si>
    <t>734220102</t>
  </si>
  <si>
    <t>Ventily regulační závitové vyvažovací přímé bez vypouštění PN 20 do 100°C G 1</t>
  </si>
  <si>
    <t>471723015</t>
  </si>
  <si>
    <t>https://podminky.urs.cz/item/CS_URS_2024_02/734220102</t>
  </si>
  <si>
    <t>734221682</t>
  </si>
  <si>
    <t>Ventily regulační závitové hlavice termostatické pro ovládání ventilů PN 10 do 110°C kapalinové otopných těles VK</t>
  </si>
  <si>
    <t>-1041208158</t>
  </si>
  <si>
    <t>https://podminky.urs.cz/item/CS_URS_2024_02/734221682</t>
  </si>
  <si>
    <t>734261403</t>
  </si>
  <si>
    <t>Šroubení připojovací armatury radiátorů VK PN 10 do 110°C, regulační uzavíratelné rohové G 3/4 x 18</t>
  </si>
  <si>
    <t>842172323</t>
  </si>
  <si>
    <t>https://podminky.urs.cz/item/CS_URS_2024_02/734261403</t>
  </si>
  <si>
    <t>734291123</t>
  </si>
  <si>
    <t>Kohout plnící a vypouštěcí G 1/2 PN 10 do 110°C závitový</t>
  </si>
  <si>
    <t>-718532109</t>
  </si>
  <si>
    <t>https://podminky.urs.cz/item/CS_URS_2024_02/734291123</t>
  </si>
  <si>
    <t>734292774</t>
  </si>
  <si>
    <t>Ostatní armatury kulové kohouty PN 42 do 185°C plnoprůtokové vnitřní závit G 1</t>
  </si>
  <si>
    <t>-1454345338</t>
  </si>
  <si>
    <t>https://podminky.urs.cz/item/CS_URS_2024_02/734292774</t>
  </si>
  <si>
    <t>734441112</t>
  </si>
  <si>
    <t>Regulátory tlaku s jednoobvodovým mikrospínačem membránové, tlak 1 až 10 kPa</t>
  </si>
  <si>
    <t>114769243</t>
  </si>
  <si>
    <t>https://podminky.urs.cz/item/CS_URS_2024_02/734441112</t>
  </si>
  <si>
    <t>7 "regulátor diferenčního tlaku k rozdělovači podlahového vytápění - RDT 20 / 5kPa-25kPa</t>
  </si>
  <si>
    <t>998734112</t>
  </si>
  <si>
    <t>Přesun hmot pro armatury stanovený z hmotnosti přesunovaného materiálu vodorovná dopravní vzdálenost do 50 m s omezením mechanizace v objektech výšky přes 6 do 12 m</t>
  </si>
  <si>
    <t>-1588978826</t>
  </si>
  <si>
    <t>https://podminky.urs.cz/item/CS_URS_2024_02/998734112</t>
  </si>
  <si>
    <t>998734193</t>
  </si>
  <si>
    <t>Přesun hmot pro armatury stanovený z hmotnosti přesunovaného materiálu vodorovná dopravní vzdálenost do 50 m Příplatek k cenám za zvětšený přesun přes vymezenou vodorovnou dopravní vzdálenost do 500 m</t>
  </si>
  <si>
    <t>557330664</t>
  </si>
  <si>
    <t>https://podminky.urs.cz/item/CS_URS_2024_02/998734193</t>
  </si>
  <si>
    <t>735</t>
  </si>
  <si>
    <t>Ústřední vytápění - otopná tělesa</t>
  </si>
  <si>
    <t>735000912</t>
  </si>
  <si>
    <t>Regulace otopného systému při opravách vyregulování dvojregulačních ventilů a kohoutů s termostatickým ovládáním</t>
  </si>
  <si>
    <t>1179760225</t>
  </si>
  <si>
    <t>https://podminky.urs.cz/item/CS_URS_2024_02/735000912</t>
  </si>
  <si>
    <t>7+8+12+10+12+10+12+12 "vyregulování ventilových vložek otopných těles a regulačních šroubení podlahového vytápění</t>
  </si>
  <si>
    <t>735152581</t>
  </si>
  <si>
    <t>Otopná tělesa panelová VK dvoudesková PN 1,0 MPa, T do 110°C se dvěma přídavnými přestupními plochami výšky tělesa 600 mm stavební délky / výkonu 1600 mm / 2686 W</t>
  </si>
  <si>
    <t>-1497640376</t>
  </si>
  <si>
    <t>https://podminky.urs.cz/item/CS_URS_2024_02/735152581</t>
  </si>
  <si>
    <t>735152583</t>
  </si>
  <si>
    <t>Otopná tělesa panelová VK dvoudesková PN 1,0 MPa, T do 110°C se dvěma přídavnými přestupními plochami výšky tělesa 600 mm stavební délky / výkonu 2000 mm / 3358 W</t>
  </si>
  <si>
    <t>1923694760</t>
  </si>
  <si>
    <t>https://podminky.urs.cz/item/CS_URS_2024_02/735152583</t>
  </si>
  <si>
    <t>735152595</t>
  </si>
  <si>
    <t>Otopná tělesa panelová VK dvoudesková PN 1,0 MPa, T do 110°C se dvěma přídavnými přestupními plochami výšky tělesa 900 mm stavební délky / výkonu 800 mm / 1850 W</t>
  </si>
  <si>
    <t>267205332</t>
  </si>
  <si>
    <t>https://podminky.urs.cz/item/CS_URS_2024_02/735152595</t>
  </si>
  <si>
    <t>735152695</t>
  </si>
  <si>
    <t>Otopná tělesa panelová VK třídesková PN 1,0 MPa, T do 110°C se třemi přídavnými přestupními plochami výšky tělesa 900 mm stavební délky / výkonu 800 mm / 2662 W</t>
  </si>
  <si>
    <t>-387956596</t>
  </si>
  <si>
    <t>https://podminky.urs.cz/item/CS_URS_2024_02/735152695</t>
  </si>
  <si>
    <t>735164252</t>
  </si>
  <si>
    <t>Otopná tělesa trubková přímotopná elektrická na stěnu výšky tělesa 1215 mm, délky 600 mm</t>
  </si>
  <si>
    <t>-1846319596</t>
  </si>
  <si>
    <t>https://podminky.urs.cz/item/CS_URS_2024_02/735164252</t>
  </si>
  <si>
    <t>735191905</t>
  </si>
  <si>
    <t>Ostatní opravy otopných těles odvzdušnění tělesa</t>
  </si>
  <si>
    <t>795440796</t>
  </si>
  <si>
    <t>https://podminky.urs.cz/item/CS_URS_2024_02/735191905</t>
  </si>
  <si>
    <t>7+8+12+10+12+10+12+12+15 "odvzdušnění otopných těles a smyček podlahového vytápění</t>
  </si>
  <si>
    <t>735191910</t>
  </si>
  <si>
    <t>Ostatní opravy otopných těles napuštění vody do otopného systému včetně potrubí (bez kotle a ohříváků) otopných těles</t>
  </si>
  <si>
    <t>1843855741</t>
  </si>
  <si>
    <t>https://podminky.urs.cz/item/CS_URS_2024_02/735191910</t>
  </si>
  <si>
    <t>998735101</t>
  </si>
  <si>
    <t>Přesun hmot pro otopná tělesa stanovený z hmotnosti přesunovaného materiálu vodorovná dopravní vzdálenost do 50 m základní v objektech výšky do 6 m</t>
  </si>
  <si>
    <t>-1063056199</t>
  </si>
  <si>
    <t>https://podminky.urs.cz/item/CS_URS_2024_02/998735101</t>
  </si>
  <si>
    <t>998735102</t>
  </si>
  <si>
    <t>Přesun hmot pro otopná tělesa stanovený z hmotnosti přesunovaného materiálu vodorovná dopravní vzdálenost do 50 m základní v objektech výšky přes 6 do 12 m</t>
  </si>
  <si>
    <t>-1274668997</t>
  </si>
  <si>
    <t>https://podminky.urs.cz/item/CS_URS_2024_02/998735102</t>
  </si>
  <si>
    <t>998735193</t>
  </si>
  <si>
    <t>Přesun hmot pro otopná tělesa stanovený z hmotnosti přesunovaného materiálu vodorovná dopravní vzdálenost do 50 m Příplatek k cenám za zvětšený přesun přes vymezenou vodorovnou dopravní vzdálenost do 500 m</t>
  </si>
  <si>
    <t>-1745917710</t>
  </si>
  <si>
    <t>https://podminky.urs.cz/item/CS_URS_2024_02/998735193</t>
  </si>
  <si>
    <t>736</t>
  </si>
  <si>
    <t>Ústřední vytápění - plošné vytápění a chlazení</t>
  </si>
  <si>
    <t>736110212</t>
  </si>
  <si>
    <t>Trubkové teplovodní podlahové vytápění rozvod v systémové desce potrubí polyethylen PE-Xa nebo PE-Xb (s kyslíkovou bariérou) rozvodné potrubí 17x2 mm, rozteč 150 mm</t>
  </si>
  <si>
    <t>-1704213090</t>
  </si>
  <si>
    <t>https://podminky.urs.cz/item/CS_URS_2024_02/736110212</t>
  </si>
  <si>
    <t>1205+765+1205+905+1260+1230+930</t>
  </si>
  <si>
    <t>7500*1,3 'Přepočtené koeficientem množství</t>
  </si>
  <si>
    <t>736110262</t>
  </si>
  <si>
    <t>Trubkové teplovodní podlahové vytápění rozvod v systémové desce systémová deska s tepelnou izolací, výšky 50 až 53 mm</t>
  </si>
  <si>
    <t>-1739720320</t>
  </si>
  <si>
    <t>https://podminky.urs.cz/item/CS_URS_2024_02/736110262</t>
  </si>
  <si>
    <t>164,3+111,5+163,9+128,6+191,9+160,6+133,4</t>
  </si>
  <si>
    <t>1054,2*1,2 'Přepočtené koeficientem množství</t>
  </si>
  <si>
    <t>736110652</t>
  </si>
  <si>
    <t>Trubkové teplovodní podlahové vytápění doplňkové prvky okrajový izolační pruh</t>
  </si>
  <si>
    <t>91966801</t>
  </si>
  <si>
    <t>https://podminky.urs.cz/item/CS_URS_2024_02/736110652</t>
  </si>
  <si>
    <t>736110653</t>
  </si>
  <si>
    <t>Trubkové teplovodní podlahové vytápění doplňkové prvky ochranná trubka</t>
  </si>
  <si>
    <t>126060827</t>
  </si>
  <si>
    <t>https://podminky.urs.cz/item/CS_URS_2024_02/736110653</t>
  </si>
  <si>
    <t>736110654</t>
  </si>
  <si>
    <t>Trubkové teplovodní podlahové vytápění doplňkové prvky spárový (dilatační) profil</t>
  </si>
  <si>
    <t>-1987818026</t>
  </si>
  <si>
    <t>https://podminky.urs.cz/item/CS_URS_2024_02/736110654</t>
  </si>
  <si>
    <t>736111007</t>
  </si>
  <si>
    <t>Trubkové teplovodní podlahové vytápění rozdělovače mosazné s průtokoměry osmiokruhové</t>
  </si>
  <si>
    <t>-1662153277</t>
  </si>
  <si>
    <t>https://podminky.urs.cz/item/CS_URS_2024_02/736111007</t>
  </si>
  <si>
    <t>736111009</t>
  </si>
  <si>
    <t>Trubkové teplovodní podlahové vytápění rozdělovače mosazné s průtokoměry desítiokruhové</t>
  </si>
  <si>
    <t>-1078871060</t>
  </si>
  <si>
    <t>https://podminky.urs.cz/item/CS_URS_2024_02/736111009</t>
  </si>
  <si>
    <t>736111011</t>
  </si>
  <si>
    <t>Trubkové teplovodní podlahové vytápění rozdělovače mosazné s průtokoměry dvanáctiokruhové</t>
  </si>
  <si>
    <t>636041211</t>
  </si>
  <si>
    <t>https://podminky.urs.cz/item/CS_URS_2024_02/736111011</t>
  </si>
  <si>
    <t>736111104</t>
  </si>
  <si>
    <t>Trubkové teplovodní podlahové vytápění skříně rozdělovače pod omítku, pro rozdělovač s počtem okruhů 8-12</t>
  </si>
  <si>
    <t>1444442787</t>
  </si>
  <si>
    <t>https://podminky.urs.cz/item/CS_URS_2024_02/736111104</t>
  </si>
  <si>
    <t>736111132</t>
  </si>
  <si>
    <t>Trubkové teplovodní podlahové vytápění regulační zařízení prostorový termostat programovatelný</t>
  </si>
  <si>
    <t>480347126</t>
  </si>
  <si>
    <t>https://podminky.urs.cz/item/CS_URS_2024_02/736111132</t>
  </si>
  <si>
    <t>21 "bezdrátový programovatelný termostat v obytných místnostech pro vytápění a chlazení</t>
  </si>
  <si>
    <t>736111133</t>
  </si>
  <si>
    <t>Trubkové teplovodní podlahové vytápění regulační zařízení elektrotermická hlavice</t>
  </si>
  <si>
    <t>127544729</t>
  </si>
  <si>
    <t>https://podminky.urs.cz/item/CS_URS_2024_02/736111133</t>
  </si>
  <si>
    <t>8+(2*10)+(4*12)</t>
  </si>
  <si>
    <t>736111134</t>
  </si>
  <si>
    <t>Trubkové teplovodní podlahové vytápění regulační zařízení elektronický rozvaděč</t>
  </si>
  <si>
    <t>-2057854678</t>
  </si>
  <si>
    <t>https://podminky.urs.cz/item/CS_URS_2024_02/736111134</t>
  </si>
  <si>
    <t>D.1.4.B_C1 - Elektroinstalace - silnoproudé instalace</t>
  </si>
  <si>
    <t>88275248</t>
  </si>
  <si>
    <t>Jiří Škop-elektroprojekce, Duhová 269, Náchod</t>
  </si>
  <si>
    <t xml:space="preserve">    46-M - Zemní práce při extr.mont.pracích</t>
  </si>
  <si>
    <t>VRN - Vedlejší rozpočtové náklady</t>
  </si>
  <si>
    <t xml:space="preserve">    VRN1 - Průzkumné, geodetické a projektové práce</t>
  </si>
  <si>
    <t>R110</t>
  </si>
  <si>
    <t>Demontáže stávající elektroinstalace, včetně ekologické likvidace</t>
  </si>
  <si>
    <t>-244034476</t>
  </si>
  <si>
    <t>741110121</t>
  </si>
  <si>
    <t>Montáž trubka pancéřová plastová tuhá D přes 16 do 23 mm uložená pod omítku</t>
  </si>
  <si>
    <t>-2068191231</t>
  </si>
  <si>
    <t>https://podminky.urs.cz/item/CS_URS_2024_02/741110121</t>
  </si>
  <si>
    <t>34571107</t>
  </si>
  <si>
    <t>trubka elektroinstalační pancéřová pevná z PH D 15,8/20mm, délka 3m</t>
  </si>
  <si>
    <t>-309586582</t>
  </si>
  <si>
    <t>741112003</t>
  </si>
  <si>
    <t>Montáž krabice zapuštěná plastová čtyřhranná</t>
  </si>
  <si>
    <t>2066824562</t>
  </si>
  <si>
    <t>https://podminky.urs.cz/item/CS_URS_2024_02/741112003</t>
  </si>
  <si>
    <t>R096</t>
  </si>
  <si>
    <t>krabice na zkušební svorku do země, nerez, 200x200x105mm</t>
  </si>
  <si>
    <t>2071748270</t>
  </si>
  <si>
    <t>741112061</t>
  </si>
  <si>
    <t>Montáž krabice přístrojová zapuštěná plastová kruhová</t>
  </si>
  <si>
    <t>1275515372</t>
  </si>
  <si>
    <t>https://podminky.urs.cz/item/CS_URS_2024_02/741112061</t>
  </si>
  <si>
    <t>34571450</t>
  </si>
  <si>
    <t>krabice pod omítku PVC přístrojová kruhová D 70mm</t>
  </si>
  <si>
    <t>-1545889639</t>
  </si>
  <si>
    <t>741112101</t>
  </si>
  <si>
    <t>Montáž rozvodka zapuštěná plastová kruhová</t>
  </si>
  <si>
    <t>83464004</t>
  </si>
  <si>
    <t>https://podminky.urs.cz/item/CS_URS_2024_02/741112101</t>
  </si>
  <si>
    <t>34571521</t>
  </si>
  <si>
    <t>krabice pod omítku PVC odbočná kruhová D 70mm s víčkem a svorkovnicí</t>
  </si>
  <si>
    <t>665085987</t>
  </si>
  <si>
    <t>741120001</t>
  </si>
  <si>
    <t>Montáž vodič Cu izolovaný plný a laněný žíla 0,35-6 mm2 pod omítku (např. CY)</t>
  </si>
  <si>
    <t>443081041</t>
  </si>
  <si>
    <t>https://podminky.urs.cz/item/CS_URS_2024_02/741120001</t>
  </si>
  <si>
    <t>34140825</t>
  </si>
  <si>
    <t>vodič propojovací jádro Cu plné izolace PVC 450/750V (H07V-U) 1x4mm2</t>
  </si>
  <si>
    <t>-1730509174</t>
  </si>
  <si>
    <t>741120003</t>
  </si>
  <si>
    <t>Montáž vodič Cu izolovaný plný a laněný žíla 10-16 mm2 pod omítku (např. CY)</t>
  </si>
  <si>
    <t>266539893</t>
  </si>
  <si>
    <t>https://podminky.urs.cz/item/CS_URS_2024_02/741120003</t>
  </si>
  <si>
    <t>34141029</t>
  </si>
  <si>
    <t>vodič propojovací flexibilní jádro Cu lanované izolace PVC 450/750V (H07V-K) 1x16mm2</t>
  </si>
  <si>
    <t>-1919038653</t>
  </si>
  <si>
    <t>741120005</t>
  </si>
  <si>
    <t>Montáž vodič Cu izolovaný plný a laněný žíla 25-35 mm2 pod omítku (např. CY)</t>
  </si>
  <si>
    <t>-2073491461</t>
  </si>
  <si>
    <t>https://podminky.urs.cz/item/CS_URS_2024_02/741120005</t>
  </si>
  <si>
    <t>34141030</t>
  </si>
  <si>
    <t>vodič propojovací flexibilní jádro Cu lanované izolace PVC 450/750V (H07V-K) 1x25mm2</t>
  </si>
  <si>
    <t>-845195085</t>
  </si>
  <si>
    <t>741120541</t>
  </si>
  <si>
    <t>Montáž šňůra Cu těžká do 2,5 mm2 do 7 žil uložená volně (např. CGTG)</t>
  </si>
  <si>
    <t>5571313</t>
  </si>
  <si>
    <t>https://podminky.urs.cz/item/CS_URS_2024_02/741120541</t>
  </si>
  <si>
    <t>34113407</t>
  </si>
  <si>
    <t>kabel instalační flexibilní jádro Cu lanované izolace pryž plášť pryž 300/500V (H05RR-F) 3x2,50mm2</t>
  </si>
  <si>
    <t>-550716308</t>
  </si>
  <si>
    <t>741122011</t>
  </si>
  <si>
    <t>Montáž kabel Cu bez ukončení uložený pod omítku plný kulatý 2x1,5 až 2,5 mm2 (např. CYKY)</t>
  </si>
  <si>
    <t>-1762296525</t>
  </si>
  <si>
    <t>https://podminky.urs.cz/item/CS_URS_2024_02/741122011</t>
  </si>
  <si>
    <t>34111005</t>
  </si>
  <si>
    <t>kabel instalační jádro Cu plné izolace PVC plášť PVC 450/750V (CYKY) 2x1,5mm2</t>
  </si>
  <si>
    <t>-1051168564</t>
  </si>
  <si>
    <t>741122015</t>
  </si>
  <si>
    <t>Montáž kabel Cu bez ukončení uložený pod omítku plný kulatý 3x1,5 mm2 (např. CYKY)</t>
  </si>
  <si>
    <t>835295223</t>
  </si>
  <si>
    <t>https://podminky.urs.cz/item/CS_URS_2024_02/741122015</t>
  </si>
  <si>
    <t>R024</t>
  </si>
  <si>
    <t>kabel CYKY-O 3x1,5</t>
  </si>
  <si>
    <t>-732587992</t>
  </si>
  <si>
    <t>34111030</t>
  </si>
  <si>
    <t>kabel CXKH-R-J 3x1,5</t>
  </si>
  <si>
    <t>-1297124804</t>
  </si>
  <si>
    <t>741122016</t>
  </si>
  <si>
    <t>Montáž kabel Cu bez ukončení uložený pod omítku plný kulatý 3x2,5 až 6 mm2 (např. CYKY)</t>
  </si>
  <si>
    <t>-1208806384</t>
  </si>
  <si>
    <t>https://podminky.urs.cz/item/CS_URS_2024_02/741122016</t>
  </si>
  <si>
    <t>R025</t>
  </si>
  <si>
    <t>kabel CXKH-V-J 3x2,5</t>
  </si>
  <si>
    <t>692163804</t>
  </si>
  <si>
    <t>34111036</t>
  </si>
  <si>
    <t>kabel instalační jádro Cu plné izolace PVC plášť PVC 450/750V (CYKY) 3x2,5mm2</t>
  </si>
  <si>
    <t>-1670592164</t>
  </si>
  <si>
    <t>741122031</t>
  </si>
  <si>
    <t>Montáž kabel Cu bez ukončení uložený pod omítku plný kulatý 5x1,5 až 2,5 mm2 (např. CYKY)</t>
  </si>
  <si>
    <t>1571218442</t>
  </si>
  <si>
    <t>https://podminky.urs.cz/item/CS_URS_2024_02/741122031</t>
  </si>
  <si>
    <t>R023</t>
  </si>
  <si>
    <t>kabel CXKH-V-J 5x2,5</t>
  </si>
  <si>
    <t>-951848022</t>
  </si>
  <si>
    <t>34111090</t>
  </si>
  <si>
    <t>kabel instalační jádro Cu plné izolace PVC plášť PVC 450/750V (CYKY) 5x1,5mm2</t>
  </si>
  <si>
    <t>1907465781</t>
  </si>
  <si>
    <t>34111094</t>
  </si>
  <si>
    <t>kabel instalační jádro Cu plné izolace PVC plášť PVC 450/750V (CYKY) 5x2,5mm2</t>
  </si>
  <si>
    <t>2119072434</t>
  </si>
  <si>
    <t>741122032</t>
  </si>
  <si>
    <t>Montáž kabel Cu bez ukončení uložený pod omítku plný kulatý 5x4 až 6 mm2 (např. CYKY)</t>
  </si>
  <si>
    <t>510099498</t>
  </si>
  <si>
    <t>https://podminky.urs.cz/item/CS_URS_2024_02/741122032</t>
  </si>
  <si>
    <t>34111098</t>
  </si>
  <si>
    <t>kabel instalační jádro Cu plné izolace PVC plášť PVC 450/750V (CYKY) 5x4mm2</t>
  </si>
  <si>
    <t>1790089151</t>
  </si>
  <si>
    <t>-650798970</t>
  </si>
  <si>
    <t>R049</t>
  </si>
  <si>
    <t>kabel CXKH-V-J 5x4</t>
  </si>
  <si>
    <t>-1061082321</t>
  </si>
  <si>
    <t>R050</t>
  </si>
  <si>
    <t>kabel CXKH-V-J 5x6</t>
  </si>
  <si>
    <t>-305347052</t>
  </si>
  <si>
    <t>741122033</t>
  </si>
  <si>
    <t>Montáž kabel Cu bez ukončení uložený pod omítku plný kulatý 5x10 mm2 (např. CYKY)</t>
  </si>
  <si>
    <t>1938904960</t>
  </si>
  <si>
    <t>https://podminky.urs.cz/item/CS_URS_2024_02/741122033</t>
  </si>
  <si>
    <t>34113034</t>
  </si>
  <si>
    <t>kabel instalační jádro Cu plné izolace PVC plášť PVC 450/750V (CYKY) 5x10mm2</t>
  </si>
  <si>
    <t>-337994362</t>
  </si>
  <si>
    <t>741122145</t>
  </si>
  <si>
    <t>Montáž kabel Cu plný kulatý žíla 5x16 mm2 zatažený v trubkách (např. CYKY)</t>
  </si>
  <si>
    <t>811128716</t>
  </si>
  <si>
    <t>https://podminky.urs.cz/item/CS_URS_2024_02/741122145</t>
  </si>
  <si>
    <t>34113035</t>
  </si>
  <si>
    <t>kabel instalační jádro Cu plné izolace PVC plášť PVC 450/750V (CYKY) 5x16mm2</t>
  </si>
  <si>
    <t>576729749</t>
  </si>
  <si>
    <t>741210006</t>
  </si>
  <si>
    <t>Montáž rozvodnice oceloplechová nebo plastová běžná do 300 kg</t>
  </si>
  <si>
    <t>-2041632488</t>
  </si>
  <si>
    <t>https://podminky.urs.cz/item/CS_URS_2024_02/741210006</t>
  </si>
  <si>
    <t>R018</t>
  </si>
  <si>
    <t>Rozvaděč RS-B0</t>
  </si>
  <si>
    <t>958180911</t>
  </si>
  <si>
    <t>R019</t>
  </si>
  <si>
    <t>Rozvaděč RP-B3</t>
  </si>
  <si>
    <t>-1792946159</t>
  </si>
  <si>
    <t>741310101</t>
  </si>
  <si>
    <t>Montáž vypínač (polo)zapuštěný bezšroubové připojení 1-jednopólový</t>
  </si>
  <si>
    <t>118852054</t>
  </si>
  <si>
    <t>https://podminky.urs.cz/item/CS_URS_2024_02/741310101</t>
  </si>
  <si>
    <t>34539010</t>
  </si>
  <si>
    <t>přístroj spínače jednopólového, řazení 1, 1So bezšroubové svorky</t>
  </si>
  <si>
    <t>-501190887</t>
  </si>
  <si>
    <t>34539049</t>
  </si>
  <si>
    <t>kryt spínače jednoduchý</t>
  </si>
  <si>
    <t>521215576</t>
  </si>
  <si>
    <t>34539059</t>
  </si>
  <si>
    <t>rámeček jednonásobný</t>
  </si>
  <si>
    <t>-147690150</t>
  </si>
  <si>
    <t>741310104</t>
  </si>
  <si>
    <t>Montáž spínačů jedno nebo dvoupólových polozapuštěných nebo zapuštěných se zapojením vodičů bezšroubové připojení spínačů, řazení 2-dvoupólových</t>
  </si>
  <si>
    <t>1167067753</t>
  </si>
  <si>
    <t>https://podminky.urs.cz/item/CS_URS_2024_02/741310104</t>
  </si>
  <si>
    <t>RMAT0002</t>
  </si>
  <si>
    <t>DALI ovladač</t>
  </si>
  <si>
    <t>1273272459</t>
  </si>
  <si>
    <t>741310121</t>
  </si>
  <si>
    <t>Montáž přepínač (polo)zapuštěný bezšroubové připojení 5-seriový</t>
  </si>
  <si>
    <t>-2106428274</t>
  </si>
  <si>
    <t>https://podminky.urs.cz/item/CS_URS_2024_02/741310121</t>
  </si>
  <si>
    <t>34539012</t>
  </si>
  <si>
    <t>přístroj přepínače sériového, řazení 5 bezšroubové svorky</t>
  </si>
  <si>
    <t>17987879</t>
  </si>
  <si>
    <t>34539050</t>
  </si>
  <si>
    <t>kryt spínače dělený</t>
  </si>
  <si>
    <t>-1161568046</t>
  </si>
  <si>
    <t>-1870408469</t>
  </si>
  <si>
    <t>741310122</t>
  </si>
  <si>
    <t>Montáž přepínač (polo)zapuštěný bezšroubové připojení 6-střídavý</t>
  </si>
  <si>
    <t>105245435</t>
  </si>
  <si>
    <t>https://podminky.urs.cz/item/CS_URS_2024_02/741310122</t>
  </si>
  <si>
    <t>34539016</t>
  </si>
  <si>
    <t>přístroj přepínače střídavého, řazení 6, 6So, 6S bezšroubové svorky</t>
  </si>
  <si>
    <t>-1675008748</t>
  </si>
  <si>
    <t>-405916643</t>
  </si>
  <si>
    <t>280038867</t>
  </si>
  <si>
    <t>741310125</t>
  </si>
  <si>
    <t>Montáž přepínač (polo)zapuštěný bezšroubové připojení 6+6-dvojitý střídavý</t>
  </si>
  <si>
    <t>-1167315864</t>
  </si>
  <si>
    <t>https://podminky.urs.cz/item/CS_URS_2024_02/741310125</t>
  </si>
  <si>
    <t>34539017</t>
  </si>
  <si>
    <t>přístroj přepínače střídavého dvojitého, řazení 6+6(6+1) bezšroubové svorky</t>
  </si>
  <si>
    <t>-1992878360</t>
  </si>
  <si>
    <t>-162299530</t>
  </si>
  <si>
    <t>93678276</t>
  </si>
  <si>
    <t>741310126</t>
  </si>
  <si>
    <t>Montáž přepínač (polo)zapuštěný bezšroubové připojení 7-křížový</t>
  </si>
  <si>
    <t>881740024</t>
  </si>
  <si>
    <t>https://podminky.urs.cz/item/CS_URS_2024_02/741310126</t>
  </si>
  <si>
    <t>34539014</t>
  </si>
  <si>
    <t>přístroj přepínače křížového, řazení 7, 7So bezšroubové svorky</t>
  </si>
  <si>
    <t>1126180799</t>
  </si>
  <si>
    <t>-91381322</t>
  </si>
  <si>
    <t>786102291</t>
  </si>
  <si>
    <t>741310221</t>
  </si>
  <si>
    <t>Montáž spínač (polo)zapuštěný šroubové připojení řazení 2-pro žaluzie</t>
  </si>
  <si>
    <t>1514119221</t>
  </si>
  <si>
    <t>https://podminky.urs.cz/item/CS_URS_2024_02/741310221</t>
  </si>
  <si>
    <t>832009634</t>
  </si>
  <si>
    <t>1222771614</t>
  </si>
  <si>
    <t>34539008</t>
  </si>
  <si>
    <t>přístroj ovládače zapínacího dvojitého, řazení 1/0+1/0 šroubové svorky</t>
  </si>
  <si>
    <t>-810687998</t>
  </si>
  <si>
    <t>741311003</t>
  </si>
  <si>
    <t>Montáž čidlo pohybu vestavné se zapojením vodičů</t>
  </si>
  <si>
    <t>603829015</t>
  </si>
  <si>
    <t>https://podminky.urs.cz/item/CS_URS_2024_02/741311003</t>
  </si>
  <si>
    <t>R026</t>
  </si>
  <si>
    <t>pohybový spínač, úhel 360°, IP20</t>
  </si>
  <si>
    <t>395715387</t>
  </si>
  <si>
    <t>R027</t>
  </si>
  <si>
    <t>pohybový spínač, úhel 360°, IP54</t>
  </si>
  <si>
    <t>-488346370</t>
  </si>
  <si>
    <t>741313002</t>
  </si>
  <si>
    <t>Montáž zásuvka (polo)zapuštěná bezšroubové připojení 2P+PE dvojí zapojení - průběžná</t>
  </si>
  <si>
    <t>-840590625</t>
  </si>
  <si>
    <t>https://podminky.urs.cz/item/CS_URS_2024_02/741313002</t>
  </si>
  <si>
    <t>R033</t>
  </si>
  <si>
    <t>přístroj zásuvky zápustné jednonásobné, krytka s clonkami, bezšroubové svorky, integrovaná USB nabíječka</t>
  </si>
  <si>
    <t>1329570498</t>
  </si>
  <si>
    <t>34555241</t>
  </si>
  <si>
    <t>přístroj zásuvky zápustné jednonásobné, krytka s clonkami, bezšroubové svorky</t>
  </si>
  <si>
    <t>958264539</t>
  </si>
  <si>
    <t>741313004</t>
  </si>
  <si>
    <t>Montáž zásuvka (polo)zapuštěná bezšroubové připojení 2x(2P+PE) dvojnásobná šikmá</t>
  </si>
  <si>
    <t>-1771825368</t>
  </si>
  <si>
    <t>https://podminky.urs.cz/item/CS_URS_2024_02/741313004</t>
  </si>
  <si>
    <t>34555242</t>
  </si>
  <si>
    <t>zásuvka zápustná dvojnásobná, šikmá, s clonkami, bezšroubové svorky</t>
  </si>
  <si>
    <t>-1937836416</t>
  </si>
  <si>
    <t>741313005</t>
  </si>
  <si>
    <t>Montáž zásuvka (polo)zapuštěná bezšroubové připojení 2P + PE s přepěťovou ochranou</t>
  </si>
  <si>
    <t>-1263336137</t>
  </si>
  <si>
    <t>https://podminky.urs.cz/item/CS_URS_2024_02/741313005</t>
  </si>
  <si>
    <t>-1830080282</t>
  </si>
  <si>
    <t>34555244</t>
  </si>
  <si>
    <t>přístroj zásuvky zápustné jednonásobné s optickou přepěťovou ochranou, krytka s clonkami, bezšroubové svorky</t>
  </si>
  <si>
    <t>-317060540</t>
  </si>
  <si>
    <t>741313052</t>
  </si>
  <si>
    <t>Montáž zásuvka nástěnná šroubové připojení 3P+N+PE se zapojením vodičů</t>
  </si>
  <si>
    <t>869956403</t>
  </si>
  <si>
    <t>https://podminky.urs.cz/item/CS_URS_2024_02/741313052</t>
  </si>
  <si>
    <t>35811477</t>
  </si>
  <si>
    <t>zásuvka nástěnná 16A - 5pól, řazení 3P+N+PE IP44, šroubové svorky</t>
  </si>
  <si>
    <t>-2138350333</t>
  </si>
  <si>
    <t>741371002</t>
  </si>
  <si>
    <t>Montáž svítidlo zářivkové bytové stropní přisazené 1 zdroj s krytem</t>
  </si>
  <si>
    <t>587940187</t>
  </si>
  <si>
    <t>https://podminky.urs.cz/item/CS_URS_2024_02/741371002</t>
  </si>
  <si>
    <t>R056</t>
  </si>
  <si>
    <t>N3 + N4-nouzové LED svítidlo přisazené, 24V, DC, adresovatelné, 2W, 200lm, area, IP20, CBS</t>
  </si>
  <si>
    <t>-136135298</t>
  </si>
  <si>
    <t>R028</t>
  </si>
  <si>
    <t>NP-nouzové LED svítidlo s piktogramem 24V, DC, adresovatelné, 50lm, IP20, CBS</t>
  </si>
  <si>
    <t>-1389414941</t>
  </si>
  <si>
    <t>741371021</t>
  </si>
  <si>
    <t>Montáž svítidlo zářivkové bytové stropní vestavné 1 zdroj</t>
  </si>
  <si>
    <t>595618235</t>
  </si>
  <si>
    <t>https://podminky.urs.cz/item/CS_URS_2024_02/741371021</t>
  </si>
  <si>
    <t>R030</t>
  </si>
  <si>
    <t>N1-nouzové LED svítidlo vestavné, 24V, DC, adresovatelné, 2W, 190lm, area, IP42, CBS</t>
  </si>
  <si>
    <t>1922881190</t>
  </si>
  <si>
    <t>R031</t>
  </si>
  <si>
    <t>N2-nouzové LED svítidlo vestavné, 24V, DC, adresovatelné, 2W, 200lm, corridor, IP42, CBS</t>
  </si>
  <si>
    <t>-2124969612</t>
  </si>
  <si>
    <t>741372042</t>
  </si>
  <si>
    <t>Montáž svítidlo LED bytové přisazené stropní páskové lištové</t>
  </si>
  <si>
    <t>1060783677</t>
  </si>
  <si>
    <t>https://podminky.urs.cz/item/CS_URS_2024_02/741372042</t>
  </si>
  <si>
    <t>R058</t>
  </si>
  <si>
    <t>LED1 - LED pásek 9,6W/m, 3000K, včetně Al profilu, difuzoru, napaječe</t>
  </si>
  <si>
    <t>-1915365182</t>
  </si>
  <si>
    <t>R059</t>
  </si>
  <si>
    <t>LED 2 - LED pásek 20W/m, 3000K, atyp Al profil 8x14mm, včetně difuzoru, napaječe</t>
  </si>
  <si>
    <t>279381489</t>
  </si>
  <si>
    <t>741372061</t>
  </si>
  <si>
    <t>Montáž svítidel s integrovaným zdrojem LED se zapojením vodičů interiérových přisazených stropních hranatých nebo kruhových, plochy do 0,09 m2</t>
  </si>
  <si>
    <t>-1064451617</t>
  </si>
  <si>
    <t>https://podminky.urs.cz/item/CS_URS_2024_02/741372061</t>
  </si>
  <si>
    <t>RMAT0003</t>
  </si>
  <si>
    <t>F2 - přisazené LED svítidlo 40W, 5580lm, DALI, vč. mont. příslušenství</t>
  </si>
  <si>
    <t>-768611264</t>
  </si>
  <si>
    <t>741372062</t>
  </si>
  <si>
    <t>Montáž svítidlo LED bytové přisazené stropní panelové do 0,36 m2</t>
  </si>
  <si>
    <t>2002722215</t>
  </si>
  <si>
    <t>https://podminky.urs.cz/item/CS_URS_2024_02/741372062</t>
  </si>
  <si>
    <t>R063</t>
  </si>
  <si>
    <t>D1 - nástěnné hliníkové LED svítidlo, liniové, přisazené, 19W, 3000K, 2320lm, bílé, 290x50mm, vč. zdroje</t>
  </si>
  <si>
    <t>-1480661254</t>
  </si>
  <si>
    <t>R064</t>
  </si>
  <si>
    <t>E1 - stropní kruhové LED svítidlo, 17W, 3000K, 1800lm, IP30, hliníkové, mikroprismatický difuzor, d=220mm, v=50mm, vč. zdroje</t>
  </si>
  <si>
    <t>2023371261</t>
  </si>
  <si>
    <t>R010</t>
  </si>
  <si>
    <t>B3-nástěnné LED svítidlo, 12W, 3000K, IP44, hranaté, chrom, d=586mm, š=78mm, v=40mm, vč. zdroje</t>
  </si>
  <si>
    <t>91408079</t>
  </si>
  <si>
    <t>R005</t>
  </si>
  <si>
    <t>B2-přisazené LED svítidlo, 25W, 3000K, IP66, kulaté, bílé, d=330mm, v=54mm, vč. zdroje</t>
  </si>
  <si>
    <t>-2062001194</t>
  </si>
  <si>
    <t>R006</t>
  </si>
  <si>
    <t>C1.300-stropní LED svítidlo, 30W, 3000K, 2136lm, kulaté, bílé, se zapuštěným difuzorem, IP20, d=300mm, v=55mm, vč. zdroje</t>
  </si>
  <si>
    <t>1252210871</t>
  </si>
  <si>
    <t>R008</t>
  </si>
  <si>
    <t>P1-přisazené LED svítidlo, 37W, 4000K, 5160lm, 1250x83x76mm, vč. zdroje</t>
  </si>
  <si>
    <t>-1944910408</t>
  </si>
  <si>
    <t>R009</t>
  </si>
  <si>
    <t>V1-venkovní stropní svítidlo, LED, 9W, 3000K, 750lm, IP66, kulaté, d=82mm, v=81mm, vč. zdroje</t>
  </si>
  <si>
    <t>1112034659</t>
  </si>
  <si>
    <t>741372063</t>
  </si>
  <si>
    <t>Montáž svítidel s integrovaným zdrojem LED se zapojením vodičů exteriérových přisazených nástěnných hranatých nebo kruhových</t>
  </si>
  <si>
    <t>2089722463</t>
  </si>
  <si>
    <t>https://podminky.urs.cz/item/CS_URS_2024_02/741372063</t>
  </si>
  <si>
    <t>RMAT0001</t>
  </si>
  <si>
    <t>V2 - venkovní LED svítidlo 16W, 3000K,  IP66, asymetrická optika, rozměr 155x210mm, černá</t>
  </si>
  <si>
    <t>367061336</t>
  </si>
  <si>
    <t>741372101</t>
  </si>
  <si>
    <t>Montáž svítidlo LED bytové vestavné podhledové bodové</t>
  </si>
  <si>
    <t>1771603012</t>
  </si>
  <si>
    <t>https://podminky.urs.cz/item/CS_URS_2024_02/741372101</t>
  </si>
  <si>
    <t>R003</t>
  </si>
  <si>
    <t>B1-podhledové LED svítidlo, 20,5W, 3000K, 2300lm, mikroprismatický difuzor, IP54, kulaté, bílé, d=230mm, v=44mm, vč. zdroje</t>
  </si>
  <si>
    <t>570416472</t>
  </si>
  <si>
    <t>R004</t>
  </si>
  <si>
    <t>G1-vestavné LED kruhové svítidlo, 17,4W, 3000K, 2650lm, opálové sklo, fasetový reflektor, bílé, d=230mm, v=105mm, IP54, vč. zdroje</t>
  </si>
  <si>
    <t>1383376450</t>
  </si>
  <si>
    <t>741372112</t>
  </si>
  <si>
    <t>Montáž svítidlo LED bytové vestavné podhledové čtvercové do 0,36 m2</t>
  </si>
  <si>
    <t>421362581</t>
  </si>
  <si>
    <t>https://podminky.urs.cz/item/CS_URS_2024_02/741372112</t>
  </si>
  <si>
    <t>R015</t>
  </si>
  <si>
    <t>M-vestavné LED liniové svítidlo do připravených roštů, 26,8W, 3000K, 3720lm, IP44, mikroprismatický difuzor, bílé, 1125x64mm, RG0, vč. zdroje a rámečků</t>
  </si>
  <si>
    <t>1293699122</t>
  </si>
  <si>
    <t>R002</t>
  </si>
  <si>
    <t>A2 - vestavné podhledové svítidlo 32W, 3000K, 4320lm, IP54, Ugr19, RG0, tř. izolace II, 597x597x40mm,bílé, vč. zdroje, montážní rám</t>
  </si>
  <si>
    <t>-61005283</t>
  </si>
  <si>
    <t>741410021</t>
  </si>
  <si>
    <t>Montáž vodič uzemňovací pásek průřezu do 120 mm2 v městské zástavbě v zemi</t>
  </si>
  <si>
    <t>417091201</t>
  </si>
  <si>
    <t>https://podminky.urs.cz/item/CS_URS_2024_02/741410021</t>
  </si>
  <si>
    <t>35442062</t>
  </si>
  <si>
    <t>pás zemnící 30x4mm FeZn</t>
  </si>
  <si>
    <t>787950145</t>
  </si>
  <si>
    <t>741410041</t>
  </si>
  <si>
    <t>Montáž vodič uzemňovací drát nebo lano D do 10 mm v městské zástavbě</t>
  </si>
  <si>
    <t>-1333174716</t>
  </si>
  <si>
    <t>https://podminky.urs.cz/item/CS_URS_2024_02/741410041</t>
  </si>
  <si>
    <t>35441073</t>
  </si>
  <si>
    <t>drát D 10mm FeZn</t>
  </si>
  <si>
    <t>-2075083393</t>
  </si>
  <si>
    <t>741420001</t>
  </si>
  <si>
    <t>Montáž drát nebo lano hromosvodné svodové D do 10 mm s podpěrou</t>
  </si>
  <si>
    <t>1100256733</t>
  </si>
  <si>
    <t>https://podminky.urs.cz/item/CS_URS_2024_02/741420001</t>
  </si>
  <si>
    <t>35441077</t>
  </si>
  <si>
    <t>drát D 8mm AlMgSi</t>
  </si>
  <si>
    <t>390991681</t>
  </si>
  <si>
    <t>741420011</t>
  </si>
  <si>
    <t>Montáž drát nebo lano hromosvodné svodové D do 10 mm bez podpěry</t>
  </si>
  <si>
    <t>1338991184</t>
  </si>
  <si>
    <t>https://podminky.urs.cz/item/CS_URS_2024_02/741420011</t>
  </si>
  <si>
    <t>35442136</t>
  </si>
  <si>
    <t>drát D 8/11 mm AlMgSi + PVC</t>
  </si>
  <si>
    <t>-703795035</t>
  </si>
  <si>
    <t>741420021</t>
  </si>
  <si>
    <t>Montáž svorka hromosvodná se 2 šrouby</t>
  </si>
  <si>
    <t>1103164440</t>
  </si>
  <si>
    <t>https://podminky.urs.cz/item/CS_URS_2024_02/741420021</t>
  </si>
  <si>
    <t>35441885</t>
  </si>
  <si>
    <t>svorka spojovací pro lano D 8-10mm</t>
  </si>
  <si>
    <t>529650556</t>
  </si>
  <si>
    <t>35441895</t>
  </si>
  <si>
    <t>svorka připojovací k připojení kovových částí</t>
  </si>
  <si>
    <t>380065545</t>
  </si>
  <si>
    <t>35441925</t>
  </si>
  <si>
    <t>svorka zkušební pro lano D 6-12mm, FeZn</t>
  </si>
  <si>
    <t>-1871751597</t>
  </si>
  <si>
    <t>741420022</t>
  </si>
  <si>
    <t>Montáž svorka hromosvodná se 3 a více šrouby</t>
  </si>
  <si>
    <t>-1760367323</t>
  </si>
  <si>
    <t>https://podminky.urs.cz/item/CS_URS_2024_02/741420022</t>
  </si>
  <si>
    <t>35441875</t>
  </si>
  <si>
    <t>svorka křížová pro vodič D 6-10mm</t>
  </si>
  <si>
    <t>-1679667018</t>
  </si>
  <si>
    <t>35441986</t>
  </si>
  <si>
    <t>svorka odbočovací a spojovací pro pásek 30x4 mm, FeZn</t>
  </si>
  <si>
    <t>-1975587777</t>
  </si>
  <si>
    <t>R052</t>
  </si>
  <si>
    <t>podpěra vedení na ploché střechy PV21</t>
  </si>
  <si>
    <t>816194706</t>
  </si>
  <si>
    <t>35441996</t>
  </si>
  <si>
    <t>svorka odbočovací a spojovací pro spojování kruhových a páskových vodičů, FeZn</t>
  </si>
  <si>
    <t>-381748205</t>
  </si>
  <si>
    <t>741420083</t>
  </si>
  <si>
    <t>Montáž vedení hromosvodné-štítek k označení svodu</t>
  </si>
  <si>
    <t>-1583875199</t>
  </si>
  <si>
    <t>https://podminky.urs.cz/item/CS_URS_2024_02/741420083</t>
  </si>
  <si>
    <t>35442110</t>
  </si>
  <si>
    <t>štítek plastový - čísla svodů</t>
  </si>
  <si>
    <t>450929532</t>
  </si>
  <si>
    <t>741430005</t>
  </si>
  <si>
    <t>Montáž tyč jímací délky do 3 m na stojan</t>
  </si>
  <si>
    <t>-1588297276</t>
  </si>
  <si>
    <t>https://podminky.urs.cz/item/CS_URS_2024_02/741430005</t>
  </si>
  <si>
    <t>35441121</t>
  </si>
  <si>
    <t>tyč jímací s rovným koncem 1000mm nerez</t>
  </si>
  <si>
    <t>-1516622139</t>
  </si>
  <si>
    <t>35441124</t>
  </si>
  <si>
    <t>tyč jímací s rovným koncem 3000mm nerez</t>
  </si>
  <si>
    <t>105769392</t>
  </si>
  <si>
    <t>35442262</t>
  </si>
  <si>
    <t>podstavec betonový pro jímací tyč se závitem M16 s PVC podložkou 25 kg</t>
  </si>
  <si>
    <t>-1154268128</t>
  </si>
  <si>
    <t>741810003</t>
  </si>
  <si>
    <t>Zkoušky a prohlídky elektrických rozvodů a zařízení celková prohlídka a vyhotovení revizní zprávy pro objem montážních prací přes 500 do 1000 tis. Kč</t>
  </si>
  <si>
    <t>-175991668</t>
  </si>
  <si>
    <t>https://podminky.urs.cz/item/CS_URS_2024_02/741810003</t>
  </si>
  <si>
    <t>741810011</t>
  </si>
  <si>
    <t>Zkoušky a prohlídky elektrických rozvodů a zařízení celková prohlídka a vyhotovení revizní zprávy pro objem montážních prací Příplatek k ceně 0003 za každých dalších i započatých 500 tis. Kč přes 1000 tis. Kč</t>
  </si>
  <si>
    <t>-1634689762</t>
  </si>
  <si>
    <t>https://podminky.urs.cz/item/CS_URS_2024_02/741810011</t>
  </si>
  <si>
    <t>741820012</t>
  </si>
  <si>
    <t>Měření zemnící síť délky pásku do 200 m</t>
  </si>
  <si>
    <t>697478565</t>
  </si>
  <si>
    <t>https://podminky.urs.cz/item/CS_URS_2024_02/741820012</t>
  </si>
  <si>
    <t>741910412</t>
  </si>
  <si>
    <t>Montáž žlab kovový šířky do 100 mm bez víka</t>
  </si>
  <si>
    <t>-649828020</t>
  </si>
  <si>
    <t>https://podminky.urs.cz/item/CS_URS_2024_02/741910412</t>
  </si>
  <si>
    <t>R046</t>
  </si>
  <si>
    <t>drátěný kabelový žlab s integrovanou spojkou a s požární odolností, 60x60mm, včetně tvarovek a uchycení</t>
  </si>
  <si>
    <t>-230765095</t>
  </si>
  <si>
    <t>741920024</t>
  </si>
  <si>
    <t>Montáž se zhotovením ohnivzdorná podložka pod přístroje a svítidla tl do 8 mm do 1,0 m2</t>
  </si>
  <si>
    <t>643401449</t>
  </si>
  <si>
    <t>https://podminky.urs.cz/item/CS_URS_2024_02/741920024</t>
  </si>
  <si>
    <t>R035</t>
  </si>
  <si>
    <t>typový protipožární kastlík na svítidlo, 1200x600mm</t>
  </si>
  <si>
    <t>1618208116</t>
  </si>
  <si>
    <t>R099</t>
  </si>
  <si>
    <t>zapojování vodičů, kabelů ve skříních, rozvaděčích, svorkovnicích, ukončování</t>
  </si>
  <si>
    <t>-573927764</t>
  </si>
  <si>
    <t>RMONT001</t>
  </si>
  <si>
    <t>Dozbrojení rozvaděče RP-B0, RP-B1, RP-B2, dle výkresové dokumentace</t>
  </si>
  <si>
    <t>1843765311</t>
  </si>
  <si>
    <t>742190004</t>
  </si>
  <si>
    <t>Požárně těsnící materiál do prostupu</t>
  </si>
  <si>
    <t>-213871840</t>
  </si>
  <si>
    <t>https://podminky.urs.cz/item/CS_URS_2024_02/742190004</t>
  </si>
  <si>
    <t>R095</t>
  </si>
  <si>
    <t>Prostup PBŘ a ucpávka</t>
  </si>
  <si>
    <t>-296850763</t>
  </si>
  <si>
    <t>46-M</t>
  </si>
  <si>
    <t>Zemní práce při extr.mont.pracích</t>
  </si>
  <si>
    <t>460010011</t>
  </si>
  <si>
    <t>Vytyčení trasy vedení vzdušného silového nn v terénu přehledném</t>
  </si>
  <si>
    <t>km</t>
  </si>
  <si>
    <t>-173958404</t>
  </si>
  <si>
    <t>https://podminky.urs.cz/item/CS_URS_2024_02/460010011</t>
  </si>
  <si>
    <t>460030011</t>
  </si>
  <si>
    <t>Sejmutí drnu při elektromontážích jakékoliv tloušťky</t>
  </si>
  <si>
    <t>-1236288504</t>
  </si>
  <si>
    <t>https://podminky.urs.cz/item/CS_URS_2024_02/460030011</t>
  </si>
  <si>
    <t>460171175</t>
  </si>
  <si>
    <t>Hloubení kabelových nezapažených rýh strojně š 35 cm hl 80 cm v hornině tř III skupiny 6</t>
  </si>
  <si>
    <t>2112048643</t>
  </si>
  <si>
    <t>https://podminky.urs.cz/item/CS_URS_2024_02/460171175</t>
  </si>
  <si>
    <t>460241111</t>
  </si>
  <si>
    <t>Příplatek za ztížení vykopávky při elektromontážích v blízkosti podzemního vedení</t>
  </si>
  <si>
    <t>607121576</t>
  </si>
  <si>
    <t>https://podminky.urs.cz/item/CS_URS_2024_02/460241111</t>
  </si>
  <si>
    <t>460341113</t>
  </si>
  <si>
    <t>Vodorovné přemístění horniny jakékoliv třídy dopravními prostředky při elektromontážích do 1000 m</t>
  </si>
  <si>
    <t>1222633873</t>
  </si>
  <si>
    <t>https://podminky.urs.cz/item/CS_URS_2024_02/460341113</t>
  </si>
  <si>
    <t>460341121</t>
  </si>
  <si>
    <t>Příplatek k vodorovnému přemístění horniny dopravními prostředky při elektromontážích za každých dalších 1000 m</t>
  </si>
  <si>
    <t>-1405467670</t>
  </si>
  <si>
    <t>https://podminky.urs.cz/item/CS_URS_2024_02/460341121</t>
  </si>
  <si>
    <t>460361111</t>
  </si>
  <si>
    <t>Poplatek za uložení zeminy na skládce (skládkovné) kód odpadu 17 05 04</t>
  </si>
  <si>
    <t>568927215</t>
  </si>
  <si>
    <t>https://podminky.urs.cz/item/CS_URS_2024_02/460361111</t>
  </si>
  <si>
    <t>460451184</t>
  </si>
  <si>
    <t>Zásyp kabelových rýh strojně se zhutněním š 35 cm hl 80 cm z horniny tř II skupiny 5</t>
  </si>
  <si>
    <t>744252274</t>
  </si>
  <si>
    <t>https://podminky.urs.cz/item/CS_URS_2024_02/460451184</t>
  </si>
  <si>
    <t>460661512</t>
  </si>
  <si>
    <t>Kabelové lože z písku pro kabely nn kryté plastovou fólií š lože do 50 cm</t>
  </si>
  <si>
    <t>1956687583</t>
  </si>
  <si>
    <t>https://podminky.urs.cz/item/CS_URS_2024_02/460661512</t>
  </si>
  <si>
    <t>460671111</t>
  </si>
  <si>
    <t>Výstražná fólie pro krytí kabelů šířky 20 cm</t>
  </si>
  <si>
    <t>811494062</t>
  </si>
  <si>
    <t>https://podminky.urs.cz/item/CS_URS_2024_02/460671111</t>
  </si>
  <si>
    <t>JTA.0013681.URS</t>
  </si>
  <si>
    <t>EXTRUNET - výstražná fólie z polyethylenu šíře 22cm</t>
  </si>
  <si>
    <t>-1824468782</t>
  </si>
  <si>
    <t>HZS2491</t>
  </si>
  <si>
    <t>Hodinová zúčtovací sazba dělník zednických výpomocí</t>
  </si>
  <si>
    <t>513355532</t>
  </si>
  <si>
    <t>https://podminky.urs.cz/item/CS_URS_2024_02/HZS2491</t>
  </si>
  <si>
    <t>HZS4232</t>
  </si>
  <si>
    <t>Hodinová zúčtovací sazba technik odborný</t>
  </si>
  <si>
    <t>1479985842</t>
  </si>
  <si>
    <t>https://podminky.urs.cz/item/CS_URS_2024_02/HZS4232</t>
  </si>
  <si>
    <t>VRN1</t>
  </si>
  <si>
    <t>Průzkumné, geodetické a projektové práce</t>
  </si>
  <si>
    <t>013254000</t>
  </si>
  <si>
    <t>Dokumentace skutečného provedení stavby</t>
  </si>
  <si>
    <t>1024</t>
  </si>
  <si>
    <t>-1012788927</t>
  </si>
  <si>
    <t>https://podminky.urs.cz/item/CS_URS_2024_02/013254000</t>
  </si>
  <si>
    <t>D.1.4.B_C2 - Elektroinstalace - slaboproudé instalace</t>
  </si>
  <si>
    <t>88276923</t>
  </si>
  <si>
    <t>741112001</t>
  </si>
  <si>
    <t>Montáž krabice zapuštěná plastová kruhová</t>
  </si>
  <si>
    <t>1310597317</t>
  </si>
  <si>
    <t>https://podminky.urs.cz/item/CS_URS_2024_02/741112001</t>
  </si>
  <si>
    <t>132585597</t>
  </si>
  <si>
    <t>-1133596697</t>
  </si>
  <si>
    <t>1661688044</t>
  </si>
  <si>
    <t>-136835655</t>
  </si>
  <si>
    <t>1044255000</t>
  </si>
  <si>
    <t>741122101</t>
  </si>
  <si>
    <t>Montáž kabel Cu plný plochý 2x1,5 až 2,5 mm2 zatažený v trubkách (např. CYKYLo)</t>
  </si>
  <si>
    <t>-1442100246</t>
  </si>
  <si>
    <t>https://podminky.urs.cz/item/CS_URS_2024_02/741122101</t>
  </si>
  <si>
    <t>R021</t>
  </si>
  <si>
    <t>kabel CHKE-R 2x2,5</t>
  </si>
  <si>
    <t>745443613</t>
  </si>
  <si>
    <t>742110001</t>
  </si>
  <si>
    <t>Montáž trubek pro slaboproud plastových ohebných uložených pod omítku se zasekáním</t>
  </si>
  <si>
    <t>1562295334</t>
  </si>
  <si>
    <t>34571073</t>
  </si>
  <si>
    <t>trubka elektroinstalační ohebná z PVC (EN) 2325</t>
  </si>
  <si>
    <t>893026023</t>
  </si>
  <si>
    <t>34571062</t>
  </si>
  <si>
    <t>trubka elektroinstalační ohebná z PVC (ČSN)2316</t>
  </si>
  <si>
    <t>-1351616797</t>
  </si>
  <si>
    <t>34571074</t>
  </si>
  <si>
    <t>trubka elektroinstalační ohebná z PVC (EN) 2332</t>
  </si>
  <si>
    <t>-598253012</t>
  </si>
  <si>
    <t>742110041</t>
  </si>
  <si>
    <t>Montáž lišt vkládacích pro slaboproud</t>
  </si>
  <si>
    <t>705605775</t>
  </si>
  <si>
    <t>https://podminky.urs.cz/item/CS_URS_2024_02/742110041</t>
  </si>
  <si>
    <t>lišta LHD 140x60, včetně tvarovek, víka, uchycení</t>
  </si>
  <si>
    <t>403250929</t>
  </si>
  <si>
    <t>742110102</t>
  </si>
  <si>
    <t>Montáž kabelového žlabu pro slaboproud drátěného 150/100 mm</t>
  </si>
  <si>
    <t>1741740740</t>
  </si>
  <si>
    <t>https://podminky.urs.cz/item/CS_URS_2024_02/742110102</t>
  </si>
  <si>
    <t>R001</t>
  </si>
  <si>
    <t>kabelový žlab drátěný 100x50, včetně tvarovek, podpěr, uchycení</t>
  </si>
  <si>
    <t>-652416900</t>
  </si>
  <si>
    <t>742110502</t>
  </si>
  <si>
    <t>Montáž krabic pro slaboproud zapuštěných plastových odbočných čtyřhranných s víčkem</t>
  </si>
  <si>
    <t>-2052658460</t>
  </si>
  <si>
    <t>https://podminky.urs.cz/item/CS_URS_2024_02/742110502</t>
  </si>
  <si>
    <t>R020</t>
  </si>
  <si>
    <t>krabice KT250</t>
  </si>
  <si>
    <t>84733878</t>
  </si>
  <si>
    <t>742110506</t>
  </si>
  <si>
    <t>Montáž krabic elektroinstalačních s víčkem zapuštěných plastových odbočných univerzálních</t>
  </si>
  <si>
    <t>1250027319</t>
  </si>
  <si>
    <t>https://podminky.urs.cz/item/CS_URS_2024_02/742110506</t>
  </si>
  <si>
    <t>34571458</t>
  </si>
  <si>
    <t>krabice pod omítku PVC odbočná kruhová D 100mm s víčkem</t>
  </si>
  <si>
    <t>527425840</t>
  </si>
  <si>
    <t>742121001</t>
  </si>
  <si>
    <t>Montáž kabelů sdělovacích pro vnitřní rozvody do 15 žil</t>
  </si>
  <si>
    <t>1807774117</t>
  </si>
  <si>
    <t>https://podminky.urs.cz/item/CS_URS_2024_02/742121001</t>
  </si>
  <si>
    <t>kabel FTP 5e LSOH</t>
  </si>
  <si>
    <t>993398668</t>
  </si>
  <si>
    <t>kabel UTP 5e LSOH</t>
  </si>
  <si>
    <t>-848275612</t>
  </si>
  <si>
    <t>kabel FTP cat6</t>
  </si>
  <si>
    <t>1281446830</t>
  </si>
  <si>
    <t>koaxiální kabel 75 Ohm</t>
  </si>
  <si>
    <t>742146587</t>
  </si>
  <si>
    <t>742121002</t>
  </si>
  <si>
    <t>Montáž kabelů sdělovacích pro vnitřní rozvody přes 15 žil</t>
  </si>
  <si>
    <t>-353216377</t>
  </si>
  <si>
    <t>https://podminky.urs.cz/item/CS_URS_2024_02/742121002</t>
  </si>
  <si>
    <t>R007</t>
  </si>
  <si>
    <t>instalační sběrnicový kabel 2x24AWG + 2x20AWG</t>
  </si>
  <si>
    <t>-1951697083</t>
  </si>
  <si>
    <t>1737511670</t>
  </si>
  <si>
    <t>prostup a PBŘ ucpávka</t>
  </si>
  <si>
    <t>-1130288524</t>
  </si>
  <si>
    <t>742220002</t>
  </si>
  <si>
    <t>Montáž ústředny PZTS přes 16 do 48 zón a 8 podsystémů s komunikátorem na PCO a zdrojem</t>
  </si>
  <si>
    <t>1392142636</t>
  </si>
  <si>
    <t>R029</t>
  </si>
  <si>
    <t>ústředna PZTS</t>
  </si>
  <si>
    <t>129102817</t>
  </si>
  <si>
    <t>742220081</t>
  </si>
  <si>
    <t>Montáž čtečky bezkontaktních karet bez PIN</t>
  </si>
  <si>
    <t>-639581398</t>
  </si>
  <si>
    <t>https://podminky.urs.cz/item/CS_URS_2024_02/742220081</t>
  </si>
  <si>
    <t>čtečka RFID bez klávesnice, interierová</t>
  </si>
  <si>
    <t>-806127701</t>
  </si>
  <si>
    <t>R032</t>
  </si>
  <si>
    <t>čtečka RFID s klávesnicí, interierová</t>
  </si>
  <si>
    <t>827468532</t>
  </si>
  <si>
    <t>742220121</t>
  </si>
  <si>
    <t>Montáž modulu do systému PZTS pro 8 relé</t>
  </si>
  <si>
    <t>-2088251677</t>
  </si>
  <si>
    <t>https://podminky.urs.cz/item/CS_URS_2024_02/742220121</t>
  </si>
  <si>
    <t>R037</t>
  </si>
  <si>
    <t>sběrnicový magnetický modul</t>
  </si>
  <si>
    <t>1916838881</t>
  </si>
  <si>
    <t>R038</t>
  </si>
  <si>
    <t>sběrnicový magnetický modul připojení</t>
  </si>
  <si>
    <t>858495005</t>
  </si>
  <si>
    <t>742220221</t>
  </si>
  <si>
    <t>Montáž systémového zdroje s akumulátorem a 8 kanálovým expandérem</t>
  </si>
  <si>
    <t>1769847694</t>
  </si>
  <si>
    <t>https://podminky.urs.cz/item/CS_URS_2024_02/742220221</t>
  </si>
  <si>
    <t>napájecí zdroj</t>
  </si>
  <si>
    <t>-1159499065</t>
  </si>
  <si>
    <t>742220231</t>
  </si>
  <si>
    <t>Montáž kloubového držáku na strop nebo na stěnu pro pohybový detektor</t>
  </si>
  <si>
    <t>801228883</t>
  </si>
  <si>
    <t>https://podminky.urs.cz/item/CS_URS_2024_02/742220231</t>
  </si>
  <si>
    <t>kloubový držák PIR detektoru</t>
  </si>
  <si>
    <t>39299428</t>
  </si>
  <si>
    <t>742220232</t>
  </si>
  <si>
    <t>Montáž detektoru na stěnu nebo na strop</t>
  </si>
  <si>
    <t>-1186727404</t>
  </si>
  <si>
    <t>https://podminky.urs.cz/item/CS_URS_2024_02/742220232</t>
  </si>
  <si>
    <t>PIR čidlo s videoverifikací</t>
  </si>
  <si>
    <t>-429793071</t>
  </si>
  <si>
    <t>742220235</t>
  </si>
  <si>
    <t>Montáž magnetického kontaktu povrchového</t>
  </si>
  <si>
    <t>-859443632</t>
  </si>
  <si>
    <t>https://podminky.urs.cz/item/CS_URS_2024_02/742220235</t>
  </si>
  <si>
    <t>magnetický dveřní, okenní kontakt</t>
  </si>
  <si>
    <t>1114299653</t>
  </si>
  <si>
    <t>742230003</t>
  </si>
  <si>
    <t>Montáž venkovní kamery</t>
  </si>
  <si>
    <t>2065411722</t>
  </si>
  <si>
    <t>https://podminky.urs.cz/item/CS_URS_2024_02/742230003</t>
  </si>
  <si>
    <t>IP kamera exterierová, rozlišení 1920x1080 px, noční vidění</t>
  </si>
  <si>
    <t>-1767260678</t>
  </si>
  <si>
    <t>742230004</t>
  </si>
  <si>
    <t>Montáž vnitřní kamery</t>
  </si>
  <si>
    <t>1669642410</t>
  </si>
  <si>
    <t>https://podminky.urs.cz/item/CS_URS_2024_02/742230004</t>
  </si>
  <si>
    <t>R036</t>
  </si>
  <si>
    <t>IP kamera interierová, rozlišení 1920x1080 px, noční vidění</t>
  </si>
  <si>
    <t>2075937586</t>
  </si>
  <si>
    <t>742320001</t>
  </si>
  <si>
    <t>Montáž elektrického zámku s mechanickým přepínačem otevřeno/zavřeno</t>
  </si>
  <si>
    <t>688516965</t>
  </si>
  <si>
    <t>https://podminky.urs.cz/item/CS_URS_2024_02/742320001</t>
  </si>
  <si>
    <t>R039</t>
  </si>
  <si>
    <t>elektromagnetický zámek</t>
  </si>
  <si>
    <t>733621421</t>
  </si>
  <si>
    <t>R040</t>
  </si>
  <si>
    <t>elektrický otvírač</t>
  </si>
  <si>
    <t>-1177750846</t>
  </si>
  <si>
    <t>742330001</t>
  </si>
  <si>
    <t>Montáž rozvaděče nástěnného</t>
  </si>
  <si>
    <t>1095196585</t>
  </si>
  <si>
    <t>https://podminky.urs.cz/item/CS_URS_2024_02/742330001</t>
  </si>
  <si>
    <t>R048</t>
  </si>
  <si>
    <t>rozvaděč 600x600, 12U</t>
  </si>
  <si>
    <t>1128334938</t>
  </si>
  <si>
    <t>742330024</t>
  </si>
  <si>
    <t>Montáž patch panelu 24 portů UTP/FTP</t>
  </si>
  <si>
    <t>1842258398</t>
  </si>
  <si>
    <t>https://podminky.urs.cz/item/CS_URS_2024_02/742330024</t>
  </si>
  <si>
    <t>patch panel neosazený, modulární, 24 portů</t>
  </si>
  <si>
    <t>-2091904869</t>
  </si>
  <si>
    <t>742330041</t>
  </si>
  <si>
    <t>Montáž datové jednozásuvky</t>
  </si>
  <si>
    <t>-1219784136</t>
  </si>
  <si>
    <t>https://podminky.urs.cz/item/CS_URS_2024_02/742330041</t>
  </si>
  <si>
    <t>R042</t>
  </si>
  <si>
    <t>zásuvka 1 x RJ45 do omítky, včetně rámečku</t>
  </si>
  <si>
    <t>-223159355</t>
  </si>
  <si>
    <t>R041</t>
  </si>
  <si>
    <t>konektor RJ45</t>
  </si>
  <si>
    <t>717568282</t>
  </si>
  <si>
    <t>742330042</t>
  </si>
  <si>
    <t>Montáž datové dvouzásuvky</t>
  </si>
  <si>
    <t>-1295208153</t>
  </si>
  <si>
    <t>https://podminky.urs.cz/item/CS_URS_2024_02/742330042</t>
  </si>
  <si>
    <t>R043</t>
  </si>
  <si>
    <t>zásuvka 2 x RJ45, včetně rámečku</t>
  </si>
  <si>
    <t>1019279406</t>
  </si>
  <si>
    <t>742360001</t>
  </si>
  <si>
    <t>Montáž lůžkové jednotky bez osvětlení</t>
  </si>
  <si>
    <t>136705375</t>
  </si>
  <si>
    <t>https://podminky.urs.cz/item/CS_URS_2024_02/742360001</t>
  </si>
  <si>
    <t>lůžková jednotka IP, včetně instalačního rámečku středního</t>
  </si>
  <si>
    <t>799442057</t>
  </si>
  <si>
    <t>742360012</t>
  </si>
  <si>
    <t>Montáž závěsu lůžkové jednotky s konektorem</t>
  </si>
  <si>
    <t>1049594659</t>
  </si>
  <si>
    <t>https://podminky.urs.cz/item/CS_URS_2024_02/742360012</t>
  </si>
  <si>
    <t>závěs lůžkové jednotky s konektorem IP</t>
  </si>
  <si>
    <t>1729537586</t>
  </si>
  <si>
    <t>742360022</t>
  </si>
  <si>
    <t>Montáž komunikační jednotky s displejem</t>
  </si>
  <si>
    <t>1442823671</t>
  </si>
  <si>
    <t>https://podminky.urs.cz/item/CS_URS_2024_02/742360022</t>
  </si>
  <si>
    <t>komunikační jednotka s displejem IP, včetně instalačního rámečku velkého</t>
  </si>
  <si>
    <t>-652747973</t>
  </si>
  <si>
    <t>742360125</t>
  </si>
  <si>
    <t>Montáž zásuvky ethernet</t>
  </si>
  <si>
    <t>-934538152</t>
  </si>
  <si>
    <t>https://podminky.urs.cz/item/CS_URS_2024_02/742360125</t>
  </si>
  <si>
    <t>R012</t>
  </si>
  <si>
    <t>zásuvka ethernet IP</t>
  </si>
  <si>
    <t>1740957440</t>
  </si>
  <si>
    <t>742360126</t>
  </si>
  <si>
    <t>Montáž terminálu personálu signalizačního</t>
  </si>
  <si>
    <t>-852904548</t>
  </si>
  <si>
    <t>https://podminky.urs.cz/item/CS_URS_2024_02/742360126</t>
  </si>
  <si>
    <t>R011</t>
  </si>
  <si>
    <t>terminál personálu IP</t>
  </si>
  <si>
    <t>-140036013</t>
  </si>
  <si>
    <t>742360161</t>
  </si>
  <si>
    <t>Montáž táhla nouzového volání</t>
  </si>
  <si>
    <t>-594939329</t>
  </si>
  <si>
    <t>https://podminky.urs.cz/item/CS_URS_2024_02/742360161</t>
  </si>
  <si>
    <t>R014</t>
  </si>
  <si>
    <t>táhlo nouzového volání IP, včetně instalačního rámečku malého</t>
  </si>
  <si>
    <t>-1822548175</t>
  </si>
  <si>
    <t>742360162</t>
  </si>
  <si>
    <t>Montáž táhla nouzového volání s tlačítkem</t>
  </si>
  <si>
    <t>103943217</t>
  </si>
  <si>
    <t>https://podminky.urs.cz/item/CS_URS_2024_02/742360162</t>
  </si>
  <si>
    <t>táhlo nouzového volání s tlačítkem IP, včetně instalačního rámečku malého</t>
  </si>
  <si>
    <t>-591416162</t>
  </si>
  <si>
    <t>742360201</t>
  </si>
  <si>
    <t>Montáž svítidla</t>
  </si>
  <si>
    <t>998751392</t>
  </si>
  <si>
    <t>https://podminky.urs.cz/item/CS_URS_2024_02/742360201</t>
  </si>
  <si>
    <t>R016</t>
  </si>
  <si>
    <t>svítidlo IP</t>
  </si>
  <si>
    <t>-849340541</t>
  </si>
  <si>
    <t>742360301</t>
  </si>
  <si>
    <t>Montáž switch modulu</t>
  </si>
  <si>
    <t>1575448479</t>
  </si>
  <si>
    <t>https://podminky.urs.cz/item/CS_URS_2024_02/742360301</t>
  </si>
  <si>
    <t>R017</t>
  </si>
  <si>
    <t>switch modul 2+6 PoE</t>
  </si>
  <si>
    <t>868869299</t>
  </si>
  <si>
    <t>742360302</t>
  </si>
  <si>
    <t>Montáž napáječe</t>
  </si>
  <si>
    <t>-1132811757</t>
  </si>
  <si>
    <t>https://podminky.urs.cz/item/CS_URS_2024_02/742360302</t>
  </si>
  <si>
    <t>napaječ 24V/250W IP</t>
  </si>
  <si>
    <t>-522913699</t>
  </si>
  <si>
    <t>742360402</t>
  </si>
  <si>
    <t>Montáž systému pacient-sestra nastavení a oživení systému modul audio programů</t>
  </si>
  <si>
    <t>-1921933895</t>
  </si>
  <si>
    <t>https://podminky.urs.cz/item/CS_URS_2024_02/742360402</t>
  </si>
  <si>
    <t>SW licenceaudio programu</t>
  </si>
  <si>
    <t>1920629664</t>
  </si>
  <si>
    <t>742360411</t>
  </si>
  <si>
    <t>SW licence účastníka</t>
  </si>
  <si>
    <t>1511148794</t>
  </si>
  <si>
    <t>https://podminky.urs.cz/item/CS_URS_2024_02/742360411</t>
  </si>
  <si>
    <t>-666298110</t>
  </si>
  <si>
    <t>742360412</t>
  </si>
  <si>
    <t>SW licence historie volání</t>
  </si>
  <si>
    <t>-1826682641</t>
  </si>
  <si>
    <t>https://podminky.urs.cz/item/CS_URS_2024_02/742360412</t>
  </si>
  <si>
    <t>463191860</t>
  </si>
  <si>
    <t>742360413</t>
  </si>
  <si>
    <t>SW licence aktivace sdruženého provozu</t>
  </si>
  <si>
    <t>-1689312349</t>
  </si>
  <si>
    <t>https://podminky.urs.cz/item/CS_URS_2024_02/742360413</t>
  </si>
  <si>
    <t>742360421</t>
  </si>
  <si>
    <t>Kontrola a otestování rozvodného vedení</t>
  </si>
  <si>
    <t>-89269740</t>
  </si>
  <si>
    <t>https://podminky.urs.cz/item/CS_URS_2024_02/742360421</t>
  </si>
  <si>
    <t>742420121</t>
  </si>
  <si>
    <t>Montáž televizní zásuvky koncové nebo průběžné</t>
  </si>
  <si>
    <t>-1275587047</t>
  </si>
  <si>
    <t>https://podminky.urs.cz/item/CS_URS_2024_02/742420121</t>
  </si>
  <si>
    <t>R044</t>
  </si>
  <si>
    <t>zásuvka STA do omítky, koncová, včetně rámečku</t>
  </si>
  <si>
    <t>-2125842178</t>
  </si>
  <si>
    <t>kontrola provozu a zaškolení</t>
  </si>
  <si>
    <t>2040483092</t>
  </si>
  <si>
    <t>RMONT002</t>
  </si>
  <si>
    <t>naprogramování a konfigurace systému</t>
  </si>
  <si>
    <t>318129308</t>
  </si>
  <si>
    <t>-1053722104</t>
  </si>
  <si>
    <t>HZS4212</t>
  </si>
  <si>
    <t>Hodinová zúčtovací sazba revizní technik specialista</t>
  </si>
  <si>
    <t>946070967</t>
  </si>
  <si>
    <t>https://podminky.urs.cz/item/CS_URS_2024_02/HZS4212</t>
  </si>
  <si>
    <t>1867761649</t>
  </si>
  <si>
    <t>D.1.4.B_D - Vzduchotechnika</t>
  </si>
  <si>
    <t xml:space="preserve">    D1 - Ostatní náklady</t>
  </si>
  <si>
    <t>D1</t>
  </si>
  <si>
    <t>Ostatní náklady</t>
  </si>
  <si>
    <t>751101103.R01</t>
  </si>
  <si>
    <t>Zprovoznění zařízení, měření, zaregulování a uvedení do provozu rekuperačních VZT jednotek</t>
  </si>
  <si>
    <t>393686568</t>
  </si>
  <si>
    <t>751101104.R02</t>
  </si>
  <si>
    <t>Zprovoznění zařízení, měření, zaregulování a uvedení do provozu zařízení velkých odvodních ventilátorů</t>
  </si>
  <si>
    <t>-2070845897</t>
  </si>
  <si>
    <t>751101106.R04</t>
  </si>
  <si>
    <t>Dopravní a režijní náklady</t>
  </si>
  <si>
    <t>1662798287</t>
  </si>
  <si>
    <t>751101107.R05</t>
  </si>
  <si>
    <t>Stavební přípomoci, sekání, vrtání, drážkování, sádrování, stavební zapravení a zahození, úprava povrchů, ostatní pomocné práce, hodinová zúčtovací sazba včetně použitého materiálu</t>
  </si>
  <si>
    <t>1880344426</t>
  </si>
  <si>
    <t>751101108.R06</t>
  </si>
  <si>
    <t>Závěsový a montážní materiál pro uložení potrubí a zařízení</t>
  </si>
  <si>
    <t>1823308227</t>
  </si>
  <si>
    <t>751101109.R07</t>
  </si>
  <si>
    <t>Pomocné modulové pozinkované konstrukce pro uložení zařízení</t>
  </si>
  <si>
    <t>-291069177</t>
  </si>
  <si>
    <t>751101110.R08</t>
  </si>
  <si>
    <t>Montážní plošina přenosná - instalace a zpětná demontáž</t>
  </si>
  <si>
    <t>483065203</t>
  </si>
  <si>
    <t>751101111.R09</t>
  </si>
  <si>
    <t>Pryžové podložky pro stacionární vzduchotechnickou jednotku</t>
  </si>
  <si>
    <t>2018771733</t>
  </si>
  <si>
    <t>75130018.R10</t>
  </si>
  <si>
    <t>Těsnění prostupů požárními dělícími konstrukcemi - požární ucpávky a tmely pro potrubí, vnitřní průměr otvoru 150mm</t>
  </si>
  <si>
    <t>74182024</t>
  </si>
  <si>
    <t>75130018.R11</t>
  </si>
  <si>
    <t>Těsnění prostupů požárními dělícími konstrukcemi - požární ucpávky a tmely pro potrubí, vnitřní průměr otvoru 200mm</t>
  </si>
  <si>
    <t>-468391016</t>
  </si>
  <si>
    <t>75130018.R12</t>
  </si>
  <si>
    <t>Těsnění prostupů požárními dělícími konstrukcemi - požární ucpávky a tmely pro potrubí, vnitřní rozměr otvoru 350x200mm</t>
  </si>
  <si>
    <t>-1680552555</t>
  </si>
  <si>
    <t>75130018.R14</t>
  </si>
  <si>
    <t>Těsnění prostupů požárními dělícími konstrukcemi - požární ucpávky a tmely pro potrubí, vnitřní rozměr otvoru 500x350mm</t>
  </si>
  <si>
    <t>286886962</t>
  </si>
  <si>
    <t>75130018.R15</t>
  </si>
  <si>
    <t>Těsnění prostupů požárními dělícími konstrukcemi - požární ucpávky a tmely pro potrubí, vnitřní rozměr otvoru 1050x550mm</t>
  </si>
  <si>
    <t>-746935602</t>
  </si>
  <si>
    <t>713210143.R01</t>
  </si>
  <si>
    <t>Oplechování vnějšího potrubí VZT poznkovaným plechem tl. 1mm - dodávka a montáž</t>
  </si>
  <si>
    <t>-1659040806</t>
  </si>
  <si>
    <t>5"odečteno z projektového modelu"</t>
  </si>
  <si>
    <t>5*1,3 'Přepočtené koeficientem množství</t>
  </si>
  <si>
    <t>713411121</t>
  </si>
  <si>
    <t>Montáž izolace tepelné potrubí a ohybů pásy nebo rohožemi s povrchovou úpravou hliníkovou fólií připevněnými ocelovým drátem potrubí jednovrstvá</t>
  </si>
  <si>
    <t>1364206590</t>
  </si>
  <si>
    <t>https://podminky.urs.cz/item/CS_URS_2024_02/713411121</t>
  </si>
  <si>
    <t>55+16"odečteno z projektového modelu"</t>
  </si>
  <si>
    <t>71*1,3 'Přepočtené koeficientem množství</t>
  </si>
  <si>
    <t>63153726</t>
  </si>
  <si>
    <t>deska izolační z minerální vlny pro technickou izolaci 150kg/m3 max.teplota do 650°C tl 60mm</t>
  </si>
  <si>
    <t>-2081165604</t>
  </si>
  <si>
    <t>55"odečteno z projektového modelu"</t>
  </si>
  <si>
    <t>55*1,3 'Přepočtené koeficientem množství</t>
  </si>
  <si>
    <t>63153740</t>
  </si>
  <si>
    <t>deska izolační z minerální vlny pro technickou izolaci 45-55kg/m3 max.teplota do 400°C tl 40mm</t>
  </si>
  <si>
    <t>-1786366721</t>
  </si>
  <si>
    <t>16"odečteno z projektového modelu"</t>
  </si>
  <si>
    <t>16*1,5 'Přepočtené koeficientem množství</t>
  </si>
  <si>
    <t>700700191.R01</t>
  </si>
  <si>
    <t>Al páska šířky 50mm</t>
  </si>
  <si>
    <t>1706094571</t>
  </si>
  <si>
    <t>751101103.R20</t>
  </si>
  <si>
    <t>Úpravy trasy potrubí stávajícího dočasného odvětrání koupelen v 1.NP a 2.NP vyžádané stavebními úpravami před napojením na patrové VZT jednotky</t>
  </si>
  <si>
    <t>1828930449</t>
  </si>
  <si>
    <t>751514615</t>
  </si>
  <si>
    <t>Montáž škrtící klapky nebo zpětné klapky do plechového potrubí čtyřhranné s přírubou, průřezu přes 0,210 do 0,280 m2</t>
  </si>
  <si>
    <t>-553863294</t>
  </si>
  <si>
    <t>https://podminky.urs.cz/item/CS_URS_2024_02/751514615</t>
  </si>
  <si>
    <t>42982464.R02</t>
  </si>
  <si>
    <t>klapka čtyřhranná uzavírací Pz 450x560mm, s motorickým pohonem</t>
  </si>
  <si>
    <t>-198362738</t>
  </si>
  <si>
    <t>42982464.R01</t>
  </si>
  <si>
    <t>klapka čtyřhranná uzavírací Pz 500x500mm, s motorickým pohonem</t>
  </si>
  <si>
    <t>-1024116043</t>
  </si>
  <si>
    <t>751611122</t>
  </si>
  <si>
    <t>Montáž vzduchotechnické jednotky s rekuperací tepla centrální podstropní s výměnou vzduchu přes 1000 do 4500 m3/h</t>
  </si>
  <si>
    <t>-1874484152</t>
  </si>
  <si>
    <t>https://podminky.urs.cz/item/CS_URS_2024_02/751611122</t>
  </si>
  <si>
    <t>42944031</t>
  </si>
  <si>
    <t>jednotka VZT podstropní s rekuperací tepla a ovládací jednotkou do 2000m3/hod</t>
  </si>
  <si>
    <t>1062433423</t>
  </si>
  <si>
    <t>3"protiproudý výměník pro ZZT, vzduchový výkon 1190 m3/h, 300Pa, filtry G4 na straně sání a výtlaku, integrovaná regulace"</t>
  </si>
  <si>
    <t>1"protiproudý výměník pro ZZT, vzduchový výkon 1030 m3/h, 300Pa, filtry G4 na straně sání a výtlaku, integrovaná regulace"</t>
  </si>
  <si>
    <t>751355032</t>
  </si>
  <si>
    <t>Montáž ohřívačů, chladičů, eliminátorů kapek ohřívače vodního, na potrubí průměru přes 200 do 400 mm</t>
  </si>
  <si>
    <t>526392626</t>
  </si>
  <si>
    <t>https://podminky.urs.cz/item/CS_URS_2024_02/751355032</t>
  </si>
  <si>
    <t>42956168</t>
  </si>
  <si>
    <t>ohřívač vodní D 315mm</t>
  </si>
  <si>
    <t>-1184550018</t>
  </si>
  <si>
    <t>4 "O tepelném výkonu 2,175kW. Směšovací uzel v dodávce části vytápění. Reg. topného výkonu směšovacího uzlu zajištěna řídícím systémem VZT jednotky."</t>
  </si>
  <si>
    <t>751614121</t>
  </si>
  <si>
    <t>Montáž monitorovacího, řídícího a ovládacího zařízení čidla CO2</t>
  </si>
  <si>
    <t>-2109683118</t>
  </si>
  <si>
    <t>https://podminky.urs.cz/item/CS_URS_2024_02/751614121</t>
  </si>
  <si>
    <t>40461005</t>
  </si>
  <si>
    <t>čidlo oxidu uhličitého CO2 IP30</t>
  </si>
  <si>
    <t>1961917069</t>
  </si>
  <si>
    <t>4"odečteno z projektového modelu"</t>
  </si>
  <si>
    <t>751122114</t>
  </si>
  <si>
    <t>Montáž ventilátoru radiálního nízkotlakého potrubního základního do čtyřhranného potrubí, průřezu přes 0,210 do 0,280 m2</t>
  </si>
  <si>
    <t>-1819479235</t>
  </si>
  <si>
    <t>https://podminky.urs.cz/item/CS_URS_2024_02/751122114</t>
  </si>
  <si>
    <t>42917607.R01</t>
  </si>
  <si>
    <t>ventilátor radiální do čtyřhranného potrubí pro větrání CHÚC B, vzduchový výkon 5700m3/h, 2200W, 400V</t>
  </si>
  <si>
    <t>-980614636</t>
  </si>
  <si>
    <t>751122117</t>
  </si>
  <si>
    <t>Montáž ventilátoru radiálního nízkotlakého potrubního základního do čtyřhranného potrubí, průřezu přes 0,420 do 0,490 m2</t>
  </si>
  <si>
    <t>-561816824</t>
  </si>
  <si>
    <t>https://podminky.urs.cz/item/CS_URS_2024_02/751122117</t>
  </si>
  <si>
    <t>42917607.R02</t>
  </si>
  <si>
    <t>ventilátor radiální do čtyřhranného potrubí pro větrání CHÚC B, vzduchový výkon 15000m3/h, 5500W, 400V</t>
  </si>
  <si>
    <t>2191790</t>
  </si>
  <si>
    <t>751711111</t>
  </si>
  <si>
    <t>Montáž klimatizační jednotky vnitřní nástěnné o výkonu (pro objem místnosti) do 3,5 kW (do 35 m3)</t>
  </si>
  <si>
    <t>654786922</t>
  </si>
  <si>
    <t>https://podminky.urs.cz/item/CS_URS_2024_02/751711111</t>
  </si>
  <si>
    <t>42952001</t>
  </si>
  <si>
    <t>jednotka klimatizační nástěnná (vnitřní a venkovní) o výkonu do 3,5kW</t>
  </si>
  <si>
    <t>262793849</t>
  </si>
  <si>
    <t>751721111</t>
  </si>
  <si>
    <t>Montáž klimatizační jednotky venkovní jednofázové napájení do 2 vnitřních jednotek</t>
  </si>
  <si>
    <t>586330052</t>
  </si>
  <si>
    <t>https://podminky.urs.cz/item/CS_URS_2024_02/751721111</t>
  </si>
  <si>
    <t>42952015</t>
  </si>
  <si>
    <t>jednotka klimatizační venkovní jednofázové napájení do 2 vnitřních jednotek o výkonu do 5,5kW</t>
  </si>
  <si>
    <t>1209332333</t>
  </si>
  <si>
    <t>751791121.R02</t>
  </si>
  <si>
    <t>CU-chladírenské potrubí 6-10/1 mm izolovaná PEX 9mm vč. náplně  - dodávka a montáž</t>
  </si>
  <si>
    <t>-1884568390</t>
  </si>
  <si>
    <t>45"odečteno z projektového modelu"</t>
  </si>
  <si>
    <t>45*1,2 'Přepočtené koeficientem množství</t>
  </si>
  <si>
    <t>75130015.R03</t>
  </si>
  <si>
    <t>Ochrana kondenzátního potrubí elektrickým topným kabelem ve venkovním prostředí - dodávka a montáž</t>
  </si>
  <si>
    <t>1286533270</t>
  </si>
  <si>
    <t>751322111</t>
  </si>
  <si>
    <t>Montáž talířových ventilů, anemostatů, dýz anemostatu kruhového bez skříně, průměru do 300 mm</t>
  </si>
  <si>
    <t>-570095800</t>
  </si>
  <si>
    <t>https://podminky.urs.cz/item/CS_URS_2024_02/751322111</t>
  </si>
  <si>
    <t>42972808.R04</t>
  </si>
  <si>
    <t>anemostat kruhový s vířivým efektem pro přívod/odvod vzduchu ocelový D 125mm</t>
  </si>
  <si>
    <t>-318259714</t>
  </si>
  <si>
    <t>77"odečteno z projektového modelu"</t>
  </si>
  <si>
    <t>751322012</t>
  </si>
  <si>
    <t>Montáž talířového ventilu D přes 100 do 200 mm</t>
  </si>
  <si>
    <t>-1813198602</t>
  </si>
  <si>
    <t>https://podminky.urs.cz/item/CS_URS_2024_02/751322012</t>
  </si>
  <si>
    <t>42972213</t>
  </si>
  <si>
    <t>ventil talířový pro odvod vzduchu kovový D 125mm</t>
  </si>
  <si>
    <t>753773807</t>
  </si>
  <si>
    <t>68+7</t>
  </si>
  <si>
    <t>42972215</t>
  </si>
  <si>
    <t>ventil talířový pro odvod vzduchu kovový D 160mm</t>
  </si>
  <si>
    <t>1700129637</t>
  </si>
  <si>
    <t>751322134</t>
  </si>
  <si>
    <t>Montáž talířových ventilů, anemostatů, dýz anemostatu čtvercového vířivého se skříní, průřezu přes 0,350 do 0,500 m2</t>
  </si>
  <si>
    <t>-460739141</t>
  </si>
  <si>
    <t>https://podminky.urs.cz/item/CS_URS_2024_02/751322134</t>
  </si>
  <si>
    <t>42972218</t>
  </si>
  <si>
    <t>anemostat vířivý pro přívod/odvod vzduchu čtvercový ocelový bílý 600x600mm 16 lamel</t>
  </si>
  <si>
    <t>-1273070342</t>
  </si>
  <si>
    <t>751311091</t>
  </si>
  <si>
    <t>Montáž vyústi čtyřhranné do čtyřhranného potrubí, průřezu do 0,040 m2</t>
  </si>
  <si>
    <t>-1911193475</t>
  </si>
  <si>
    <t>https://podminky.urs.cz/item/CS_URS_2024_02/751311091</t>
  </si>
  <si>
    <t>42972702</t>
  </si>
  <si>
    <t>výústka komfortní dvouřadá Al 200x100mm</t>
  </si>
  <si>
    <t>1864322736</t>
  </si>
  <si>
    <t>42972709</t>
  </si>
  <si>
    <t>výústka komfortní dvouřadá Al 400x100mm</t>
  </si>
  <si>
    <t>1406906382</t>
  </si>
  <si>
    <t>751311093</t>
  </si>
  <si>
    <t>Montáž vyústi čtyřhranné do čtyřhranného potrubí, průřezu přes 0,080 do 0,150 m2</t>
  </si>
  <si>
    <t>-911519226</t>
  </si>
  <si>
    <t>https://podminky.urs.cz/item/CS_URS_2024_02/751311093</t>
  </si>
  <si>
    <t>42972676</t>
  </si>
  <si>
    <t>výústka komfortní jednořadá Al 500x300mm</t>
  </si>
  <si>
    <t>1940480907</t>
  </si>
  <si>
    <t>751311094</t>
  </si>
  <si>
    <t>Montáž vyústi čtyřhranné do čtyřhranného potrubí, průřezu přes 0,150 do 0,200 m2</t>
  </si>
  <si>
    <t>-2046002004</t>
  </si>
  <si>
    <t>https://podminky.urs.cz/item/CS_URS_2024_02/751311094</t>
  </si>
  <si>
    <t>42972672</t>
  </si>
  <si>
    <t>výústka komfortní jednořadá Al 400x400mm</t>
  </si>
  <si>
    <t>-1034917829</t>
  </si>
  <si>
    <t>751311096</t>
  </si>
  <si>
    <t>Montáž vyústi čtyřhranné do čtyřhranného potrubí, průřezu přes 0,250 m2</t>
  </si>
  <si>
    <t>-1205995503</t>
  </si>
  <si>
    <t>https://podminky.urs.cz/item/CS_URS_2024_02/751311096</t>
  </si>
  <si>
    <t>42972701</t>
  </si>
  <si>
    <t>výústka komfortní jednořadá Al 1000x500mm</t>
  </si>
  <si>
    <t>-1909967444</t>
  </si>
  <si>
    <t>751398052</t>
  </si>
  <si>
    <t>Montáž ostatních zařízení protidešťové žaluzie nebo žaluziové klapky na čtyřhranné potrubí, průřezu přes 0,150 do 0,300 m2</t>
  </si>
  <si>
    <t>1505985907</t>
  </si>
  <si>
    <t>https://podminky.urs.cz/item/CS_URS_2024_02/751398052</t>
  </si>
  <si>
    <t>42972921</t>
  </si>
  <si>
    <t>žaluzie protidešťová s pevnými lamelami, pozink, pro potrubí 500x500mm</t>
  </si>
  <si>
    <t>1414258508</t>
  </si>
  <si>
    <t>751398053</t>
  </si>
  <si>
    <t>Montáž ostatních zařízení protidešťové žaluzie nebo žaluziové klapky na čtyřhranné potrubí, průřezu přes 0,300 do 0,450 m2</t>
  </si>
  <si>
    <t>1925805638</t>
  </si>
  <si>
    <t>https://podminky.urs.cz/item/CS_URS_2024_02/751398053</t>
  </si>
  <si>
    <t>42972970.R01</t>
  </si>
  <si>
    <t>protidešťová žaluzie s ochranným pletivem proti hmyzu, pro potrubí 1000x400mm</t>
  </si>
  <si>
    <t>2060596271</t>
  </si>
  <si>
    <t>751398041</t>
  </si>
  <si>
    <t>Montáž ostatních zařízení protidešťové žaluzie nebo žaluziové klapky na kruhové potrubí, průměru do 300 mm</t>
  </si>
  <si>
    <t>-212252257</t>
  </si>
  <si>
    <t>https://podminky.urs.cz/item/CS_URS_2024_02/751398041</t>
  </si>
  <si>
    <t>42972903.R01</t>
  </si>
  <si>
    <t xml:space="preserve">Fasádní box horizontální sdružený pro potrubí pr. 250mm </t>
  </si>
  <si>
    <t>-1525146428</t>
  </si>
  <si>
    <t>751344121.R06</t>
  </si>
  <si>
    <t>Montáž tlumičů hluku pro čtyřhranné potrubí, průřezu do 0,150 m2</t>
  </si>
  <si>
    <t>364517476</t>
  </si>
  <si>
    <t>42976041.R07</t>
  </si>
  <si>
    <t>Přeslechový čtyřhranný stěnový tlumič hluku o rozměru 370x130 mm, akustický útlum 6dB</t>
  </si>
  <si>
    <t>-128200992</t>
  </si>
  <si>
    <t>8"odečteno z projektového modelu"</t>
  </si>
  <si>
    <t>42976041.R08</t>
  </si>
  <si>
    <t>Přeslechový čtyřhranný stěnový tlumič hluku o rozměru 870x130 mm, akustický útlum 6dB</t>
  </si>
  <si>
    <t>1979596872</t>
  </si>
  <si>
    <t>2"odečteno z projektového modelu"</t>
  </si>
  <si>
    <t>751344121</t>
  </si>
  <si>
    <t>-1221943617</t>
  </si>
  <si>
    <t>https://podminky.urs.cz/item/CS_URS_2024_02/751344121</t>
  </si>
  <si>
    <t>42976029.R01</t>
  </si>
  <si>
    <t>tlumič hluku čtyřhranný Pz 400x200x1000mm</t>
  </si>
  <si>
    <t>-39059184</t>
  </si>
  <si>
    <t>751514679</t>
  </si>
  <si>
    <t>Montáž škrtící klapky nebo zpětné klapky do plechového potrubí kruhové bez příruby, průměru přes 100 do 200 mm</t>
  </si>
  <si>
    <t>1036257085</t>
  </si>
  <si>
    <t>https://podminky.urs.cz/item/CS_URS_2024_02/751514679</t>
  </si>
  <si>
    <t>42971003.R22</t>
  </si>
  <si>
    <t>klapka kruhová požární Pz D 125mm, s motorickým pohonem</t>
  </si>
  <si>
    <t>477327664</t>
  </si>
  <si>
    <t>45"odměřeno z projektového modelu"</t>
  </si>
  <si>
    <t>42971005.R23</t>
  </si>
  <si>
    <t>klapka kruhová požární Pz D 160mm, s motorickým pohonem</t>
  </si>
  <si>
    <t>-1942170798</t>
  </si>
  <si>
    <t>6"odměřeno z projektového modelu"</t>
  </si>
  <si>
    <t>751514681.R14</t>
  </si>
  <si>
    <t>Montáž požární klapky nebo stěnového uzávěru do 0,07 m2</t>
  </si>
  <si>
    <t>1019649553</t>
  </si>
  <si>
    <t>429681222.R16</t>
  </si>
  <si>
    <t>Požární klapka 315x160mm, s motorickým pohonem</t>
  </si>
  <si>
    <t>-2187332</t>
  </si>
  <si>
    <t>32"odečteno z projektového modelu"</t>
  </si>
  <si>
    <t>751510011</t>
  </si>
  <si>
    <t>Vzduchotechnické potrubí z pozinkovaného plechu čtyřhranné s přírubou, průřezu přes 0,01 do 0,03 m2</t>
  </si>
  <si>
    <t>246179085</t>
  </si>
  <si>
    <t>https://podminky.urs.cz/item/CS_URS_2024_02/751510011</t>
  </si>
  <si>
    <t>9+10+10+35+10"+20% tvarovky,+10%prořez - odečten součet z projektového modelu"</t>
  </si>
  <si>
    <t>74*1,3 'Přepočtené koeficientem množství</t>
  </si>
  <si>
    <t>751510012.1</t>
  </si>
  <si>
    <t>Vzduchotechnické potrubí z pozinkovaného plechu čtyřhranné s přírubou, průřezu přes 0,03 do 0,07 m2</t>
  </si>
  <si>
    <t>1448123530</t>
  </si>
  <si>
    <t>https://podminky.urs.cz/item/CS_URS_2024_02/751510012.1</t>
  </si>
  <si>
    <t>93"+20% tvarovky,+10%prořez - odečten součet z projektového modelu"</t>
  </si>
  <si>
    <t>93*1,3 'Přepočtené koeficientem množství</t>
  </si>
  <si>
    <t>751510014</t>
  </si>
  <si>
    <t>Vzduchotechnické potrubí z pozinkovaného plechu čtyřhranné s přírubou, průřezu přes 0,13 do 0,28 m2</t>
  </si>
  <si>
    <t>-1083305723</t>
  </si>
  <si>
    <t>https://podminky.urs.cz/item/CS_URS_2024_02/751510014</t>
  </si>
  <si>
    <t>10+1+1+1+1+2"+20% tvarovky,+10%prořez - odečten součet z projektového modelu"</t>
  </si>
  <si>
    <t>16*1,3 'Přepočtené koeficientem množství</t>
  </si>
  <si>
    <t>751510015.1</t>
  </si>
  <si>
    <t>Vzduchotechnické potrubí z pozinkovaného plechu čtyřhranné s přírubou, průřezu přes 0,28 do 0,50 m2</t>
  </si>
  <si>
    <t>-1466208359</t>
  </si>
  <si>
    <t>https://podminky.urs.cz/item/CS_URS_2024_02/751510015.1</t>
  </si>
  <si>
    <t>2+1+5+1"+20% tvarovky,+10%prořez - odečten součet z projektového modelu"</t>
  </si>
  <si>
    <t>9*1,3 'Přepočtené koeficientem množství</t>
  </si>
  <si>
    <t>751510042</t>
  </si>
  <si>
    <t>Vzduchotechnické potrubí z pozinkovaného plechu kruhové, trouba spirálně vinutá bez příruby, průměru přes 100 do 200 mm</t>
  </si>
  <si>
    <t>-378006892</t>
  </si>
  <si>
    <t>https://podminky.urs.cz/item/CS_URS_2024_02/751510042</t>
  </si>
  <si>
    <t>50"pr. 125+20% tvarovky,+10%prořez - odečten součet z projektového modelu"</t>
  </si>
  <si>
    <t>20"pr. 160+20% tvarovky,+10%prořez - odečten součet z projektového modelu"</t>
  </si>
  <si>
    <t>70*1,3 'Přepočtené koeficientem množství</t>
  </si>
  <si>
    <t>751510043</t>
  </si>
  <si>
    <t>Vzduchotechnické potrubí z pozinkovaného plechu kruhové, trouba spirálně vinutá bez příruby, průměru přes 200 do 300 mm</t>
  </si>
  <si>
    <t>-1963751317</t>
  </si>
  <si>
    <t>https://podminky.urs.cz/item/CS_URS_2024_02/751510043</t>
  </si>
  <si>
    <t>5"pr. 200+20% tvarovky,+10%prořez - odečten součet z projektového modelu"</t>
  </si>
  <si>
    <t>30"pr. 250+20% tvarovky,+10%prořez - odečten součet z projektového modelu"</t>
  </si>
  <si>
    <t>30*1,3 'Přepočtené koeficientem množství</t>
  </si>
  <si>
    <t>751510044</t>
  </si>
  <si>
    <t>Vzduchotechnické potrubí z pozinkovaného plechu kruhové, trouba spirálně vinutá bez příruby, průměru přes 300 do 400 mm</t>
  </si>
  <si>
    <t>-1743325358</t>
  </si>
  <si>
    <t>https://podminky.urs.cz/item/CS_URS_2024_02/751510044</t>
  </si>
  <si>
    <t>10"pr. 315+20% tvarovky,+10%prořez - odečten součet z projektového modelu"</t>
  </si>
  <si>
    <t>10*1,3 'Přepočtené koeficientem množství</t>
  </si>
  <si>
    <t>751537146</t>
  </si>
  <si>
    <t>Montáž potrubí ohebného kruhového izolovaného minerální vatou Al hadice (izolace tepelná i hluková), průměru přes 100 do 150 mm</t>
  </si>
  <si>
    <t>-1557861598</t>
  </si>
  <si>
    <t>https://podminky.urs.cz/item/CS_URS_2024_02/751537146</t>
  </si>
  <si>
    <t>360"pr. 125 odečteno z projektového modelu"</t>
  </si>
  <si>
    <t>360*1,3 'Přepočtené koeficientem množství</t>
  </si>
  <si>
    <t>42981730</t>
  </si>
  <si>
    <t>hadice ohebná z Al s tepelnou a hlukovou izolací 25mm, délka 10m D 127mm</t>
  </si>
  <si>
    <t>-95445875</t>
  </si>
  <si>
    <t>751537147</t>
  </si>
  <si>
    <t>Montáž potrubí ohebného kruhového izolovaného minerální vatou Al hadice (izolace tepelná i hluková), průměru přes 150 do 200 mm</t>
  </si>
  <si>
    <t>1299281028</t>
  </si>
  <si>
    <t>https://podminky.urs.cz/item/CS_URS_2024_02/751537147</t>
  </si>
  <si>
    <t>12"pr. 160 odečteno z projektového modelu"</t>
  </si>
  <si>
    <t>12*1,3 'Přepočtené koeficientem množství</t>
  </si>
  <si>
    <t>42981732</t>
  </si>
  <si>
    <t>hadice ohebná z Al s tepelnou a hlukovou izolací 25mm, délka 10m D 160mm</t>
  </si>
  <si>
    <t>-877646617</t>
  </si>
  <si>
    <t>751537149</t>
  </si>
  <si>
    <t>Montáž potrubí ohebného kruhového izolovaného minerální vatou Al hadice (izolace tepelná i hluková), průměru přes 250 do 300 mm</t>
  </si>
  <si>
    <t>-1835097358</t>
  </si>
  <si>
    <t>https://podminky.urs.cz/item/CS_URS_2024_02/751537149</t>
  </si>
  <si>
    <t>42981735</t>
  </si>
  <si>
    <t>hadice ohebná z Al s tepelnou a hlukovou izolací 25mm, délka 10m D 254mm</t>
  </si>
  <si>
    <t>-959468189</t>
  </si>
  <si>
    <t>998751201</t>
  </si>
  <si>
    <t>Přesun hmot pro vzduchotechniku stanovený procentní sazbou (%) z ceny vodorovná dopravní vzdálenost do 50 m v objektech výšky do 12 m</t>
  </si>
  <si>
    <t>-203611653</t>
  </si>
  <si>
    <t>https://podminky.urs.cz/item/CS_URS_2024_02/998751201</t>
  </si>
  <si>
    <t>998751291</t>
  </si>
  <si>
    <t>Přesun hmot pro vzduchotechniku stanovený procentní sazbou (%) z ceny Příplatek k cenám za zvětšený přesun přes vymezenou největší dopravní vzdálenost do 500 m</t>
  </si>
  <si>
    <t>-1298970977</t>
  </si>
  <si>
    <t>https://podminky.urs.cz/item/CS_URS_2024_02/998751291</t>
  </si>
  <si>
    <t>D.1.4.B_E - Zařízení slaboproudé elektrotechniky - Elektrická požární signalizace</t>
  </si>
  <si>
    <t>05074495</t>
  </si>
  <si>
    <t>Pavel Schánil</t>
  </si>
  <si>
    <t>D4 - Elektrická požární signalizace</t>
  </si>
  <si>
    <t xml:space="preserve">    D1 - Ústředna a periférie-EPS</t>
  </si>
  <si>
    <t xml:space="preserve">    D2 - Kabelové rozvody a trasy </t>
  </si>
  <si>
    <t xml:space="preserve">    D3 - Vedlejší rozpočtové náklady</t>
  </si>
  <si>
    <t>Kód ÚRS</t>
  </si>
  <si>
    <t>D4</t>
  </si>
  <si>
    <t>Elektrická požární signalizace</t>
  </si>
  <si>
    <t>Ústředna a periférie-EPS</t>
  </si>
  <si>
    <t>742210006</t>
  </si>
  <si>
    <t>Montáž rozšiřující karty do ústředny EPS</t>
  </si>
  <si>
    <t>CS ÚRS 2024 II</t>
  </si>
  <si>
    <t>772476</t>
  </si>
  <si>
    <t>karta se třemi pozicemi pro MM</t>
  </si>
  <si>
    <t>804382.D0</t>
  </si>
  <si>
    <t>mikromodul jednoho analogového kruhového vedení, pro max.127 hlásičů. Vedení umožňuje připojení a napájení k tomu určených signalizačních zařízení a hlásičů se signalizačními zařízeními.</t>
  </si>
  <si>
    <t>742210031</t>
  </si>
  <si>
    <t>Montáž napájecího zdroje pro ústřednu EPS dle EN54-4</t>
  </si>
  <si>
    <t>HLSPS50</t>
  </si>
  <si>
    <t>systémový zdroj spínaný 24V/5A, certifikovaný dle EN54-4, plechový kryt, max. připojitelné Aku2x17 Ah</t>
  </si>
  <si>
    <t>742210041</t>
  </si>
  <si>
    <t>Montáž akumulátoru 2x12 V pro ústřednu EPS</t>
  </si>
  <si>
    <t>18007</t>
  </si>
  <si>
    <t>akumulátor bezúdržbový 12 V, kapacita 17 Ah</t>
  </si>
  <si>
    <t>742210071</t>
  </si>
  <si>
    <t>Montáž ovládacího tabla externího pro EPS</t>
  </si>
  <si>
    <t>Pol1</t>
  </si>
  <si>
    <t>Obslužný a signalizační panel externí</t>
  </si>
  <si>
    <t>742210151</t>
  </si>
  <si>
    <t>Montáž tlačítkového hlásiče se sklíčkem</t>
  </si>
  <si>
    <t>804971</t>
  </si>
  <si>
    <t>hlásič tlačítkový s izolátorem včetně červeného krytu se sklíčkem</t>
  </si>
  <si>
    <t>59081469</t>
  </si>
  <si>
    <t>klíč resetovací tlačítkového hlásiče</t>
  </si>
  <si>
    <t>742210121</t>
  </si>
  <si>
    <t>Montáž hlásiče automatického bodového</t>
  </si>
  <si>
    <t>802271</t>
  </si>
  <si>
    <t>hlásič adresný teplotní</t>
  </si>
  <si>
    <t>802371</t>
  </si>
  <si>
    <t>hlásič kouře adresný optický</t>
  </si>
  <si>
    <t>802373</t>
  </si>
  <si>
    <t>hlásič opticko teplotní adresný</t>
  </si>
  <si>
    <t>742210131</t>
  </si>
  <si>
    <t>Montáž soklu hlásiče nebo patice</t>
  </si>
  <si>
    <t>59081470</t>
  </si>
  <si>
    <t>patice hlásiče standardní</t>
  </si>
  <si>
    <t>742210261</t>
  </si>
  <si>
    <t>Montáž sirény nebo majáku nebo signalizace</t>
  </si>
  <si>
    <t>807205R</t>
  </si>
  <si>
    <t>siréna adresná</t>
  </si>
  <si>
    <t>742210305</t>
  </si>
  <si>
    <t>Montáž vstupně výstupního reléového prvku 5 a více kontaktů s krytem</t>
  </si>
  <si>
    <t>808610.10</t>
  </si>
  <si>
    <t>koppler 12 relé VdS včetně izolátoru a skříně pro koppler montáž na omítku</t>
  </si>
  <si>
    <t>808623</t>
  </si>
  <si>
    <t>koppler se 4 vstupy a 2 volně programovatelnými reléovými výstupy včetně skříně pro koppler montáž na omítku</t>
  </si>
  <si>
    <t>742210251</t>
  </si>
  <si>
    <t>Připojení kontaktu ovládaného nebo monitorovaného</t>
  </si>
  <si>
    <t>Pol2</t>
  </si>
  <si>
    <t>samolepící popiska s adresací hlásičů, modulů a sirén</t>
  </si>
  <si>
    <t>741112023</t>
  </si>
  <si>
    <t>Montáž krabice nástěnná plastová čtyřhranná do 250x250 mm</t>
  </si>
  <si>
    <t>38491006</t>
  </si>
  <si>
    <t>krabice instalační požárně odolná 4 plastové průchodky dvě keramické svorkovnice 120x50x100mm</t>
  </si>
  <si>
    <t>742210241</t>
  </si>
  <si>
    <t>Montáž dveřního koordinátoru s postupným zavíráním dvoukřídlých dveří</t>
  </si>
  <si>
    <t>Pol3</t>
  </si>
  <si>
    <t>Požární konzole s elektromagnetickým zařízením na zajištění dveří v otevřené poloze =  dveřní zavírač s požární konzolí s integrovaným mechanickým koordinátorem pro dvoukřídlé dveře.</t>
  </si>
  <si>
    <t>742210421</t>
  </si>
  <si>
    <t>Programování a oživení systému na jeden detektor EPS adresný prvek</t>
  </si>
  <si>
    <t>742210503</t>
  </si>
  <si>
    <t>Provedení koordinační funkční zkoušky EPS</t>
  </si>
  <si>
    <t>742210521</t>
  </si>
  <si>
    <t>Výchozí revize systému EPS na jeden detektor-adresný prvek</t>
  </si>
  <si>
    <t>742210501</t>
  </si>
  <si>
    <t>Provedení zkoušky TIČR pro EPS</t>
  </si>
  <si>
    <t>Pol4</t>
  </si>
  <si>
    <t>zkušební plyn pro optickokouřové hlásiče, obsah 250 ml</t>
  </si>
  <si>
    <t>Pol5</t>
  </si>
  <si>
    <t>Proměření neporušenosti kabeláže před kompletací</t>
  </si>
  <si>
    <t>D2</t>
  </si>
  <si>
    <t xml:space="preserve">Kabelové rozvody a trasy </t>
  </si>
  <si>
    <t>34121132</t>
  </si>
  <si>
    <t>kabel sdělovací oheň retardující bez halogenový stíněný laminovanou Al fólií s příložným CuSn drátem s funkčností při požáru 180min a P90-R/PH120-R reakce na oheň B2cas1d1a1 jádro Cu plné 100V (SSKFH-V) 1x2x0,8mm2</t>
  </si>
  <si>
    <t>34121134</t>
  </si>
  <si>
    <t>kabel sdělovací oheň retardující bez halogenový stíněný laminovanou Al fólií s příložným CuSn drátem s funkčností při požáru 180min a P90-R/PH120-R reakce na oheň B2cas1d1a1 jádro Cu plné 100V (SSKFH-V) 2x2x0,8mm2</t>
  </si>
  <si>
    <t>34121231</t>
  </si>
  <si>
    <t>kabel sdělovací stíněný laminovanou Al fólií s příložným Cu drátem jádro Cu plné izolace PVC plášť PVC 300V (J-Y(St)Y…Lg) 1x2x0,8mm2</t>
  </si>
  <si>
    <t>741122601</t>
  </si>
  <si>
    <t>Montáž kabel Cu plný kulatý žíla 2x1,5 až 6 mm2 uložený pevně (např. CYKY)</t>
  </si>
  <si>
    <t>34111524</t>
  </si>
  <si>
    <t>kabel silový oheň retardující bez halogenový s funkčností při požáru 180min a P60-R reakce na oheň B2cas1d1a1 jádro Cu 0,6/1kV (1-CSKH-V) 2x1,5mm2</t>
  </si>
  <si>
    <t>Pol6</t>
  </si>
  <si>
    <t>Požárně odolná trasa certifikovaná, třída P-30R - kombinace pevných trubek na příchytkách a kabelové příchytky na jednotlivý kabel. Provedení v souladu s ČSN 73 0895. Součást položky materiál+montáž.</t>
  </si>
  <si>
    <t>Pol7</t>
  </si>
  <si>
    <t>Trasa kombinace pevných trubek na příchytkách nebo kabelové příchytky na jednotlivý kabel. Součást položky materiál+montáž.</t>
  </si>
  <si>
    <t>742110002</t>
  </si>
  <si>
    <t>Montáž trubek pro slaboproud plastových ohebných uložených pod omítku</t>
  </si>
  <si>
    <t>34571152</t>
  </si>
  <si>
    <t>trubka elektroinstalační ohebná z PH, D 12/20mm</t>
  </si>
  <si>
    <t>34571154</t>
  </si>
  <si>
    <t>trubka elektroinstalační ohebná z PH, D 22,9/28,5mm</t>
  </si>
  <si>
    <t>34571157</t>
  </si>
  <si>
    <t>trubka elektroinstalační ohebná z PH, D 35,9/42,2mm</t>
  </si>
  <si>
    <t>742190002</t>
  </si>
  <si>
    <t>Značení trasy vedení pro slaboproud</t>
  </si>
  <si>
    <t>Pol8</t>
  </si>
  <si>
    <t>Drobný pomocný materiál (vruty, kotvy, hmoždinky, pásky, tmel ...)</t>
  </si>
  <si>
    <t>741920437</t>
  </si>
  <si>
    <t>Ucpávka prostupu kabelového svazku pěnou otvorem D 250 mm zaplnění prostupu kabely ze 60% stropem tl 150 mm požární odolnost EI 60</t>
  </si>
  <si>
    <t>24771150</t>
  </si>
  <si>
    <t>Bandáž protipožární materiál protipožární utěsnění kabelových prostupů dle ČSN 33 2000-5-52</t>
  </si>
  <si>
    <t>742190005</t>
  </si>
  <si>
    <t>Vložení požárně těsnicího materiálu pro prostup</t>
  </si>
  <si>
    <t>23170003</t>
  </si>
  <si>
    <t>pěna montážní PUR protipožární jednosložková</t>
  </si>
  <si>
    <t>litr</t>
  </si>
  <si>
    <t>971052241</t>
  </si>
  <si>
    <t>Vybourání nebo prorážení otvorů v ŽB příčkách a zdech pl do 0,0225 m2 tl do 300 mm</t>
  </si>
  <si>
    <t>971052261</t>
  </si>
  <si>
    <t>Vybourání nebo prorážení otvorů v ŽB příčkách a zdech pl do 0,0225 m2 tl do 600 mm</t>
  </si>
  <si>
    <t>Odvoz suti a vybouraných hmot na skládku nebo meziskládku se složením, na vzdálenost do 1km</t>
  </si>
  <si>
    <t>997013602</t>
  </si>
  <si>
    <t>Poplatek za uložení stavebního odpadu na skládce (skládkovné) z armovaného betonu zatříděného do katalogu odpadů pod kódem 17 02 01</t>
  </si>
  <si>
    <t>997013215</t>
  </si>
  <si>
    <t>Vnitro staveništní doprava suti a vybouraných hmot pro budovy přes 15 do 18 m ručně</t>
  </si>
  <si>
    <t>998742103</t>
  </si>
  <si>
    <t>Přesun hmot pro EPS stanovený z hmotnosti přesunovaného materiálu vodorovná dopravní vzdálenost do 50 m v objektech výšky přes 12 do 24 m</t>
  </si>
  <si>
    <t>D3</t>
  </si>
  <si>
    <t>Pol9</t>
  </si>
  <si>
    <t>Koordinace při realizaci zakázky s ostatními profesemi</t>
  </si>
  <si>
    <t>Pol10</t>
  </si>
  <si>
    <t>Zaškolení obsluhy včetně předání provozní dokumentace</t>
  </si>
  <si>
    <t>Pol11</t>
  </si>
  <si>
    <t>Montážní dodavatelská dokumentace a projekt skutečného provedení</t>
  </si>
  <si>
    <t>Pol12</t>
  </si>
  <si>
    <t>Doprava osob a materiálu, použití montážních mechanismů, plošin, lešení apod.</t>
  </si>
  <si>
    <t>Pol13</t>
  </si>
  <si>
    <t>Zařízení a zabezpečení staveniště</t>
  </si>
  <si>
    <t>R</t>
  </si>
  <si>
    <t>rýha</t>
  </si>
  <si>
    <t>0,999</t>
  </si>
  <si>
    <t>j</t>
  </si>
  <si>
    <t>jáma</t>
  </si>
  <si>
    <t>44,64</t>
  </si>
  <si>
    <t>24,54</t>
  </si>
  <si>
    <t>SO.06 - Mostek</t>
  </si>
  <si>
    <t>131251100</t>
  </si>
  <si>
    <t>Hloubení nezapažených jam a zářezů strojně s urovnáním dna do předepsaného profilu a spádu v hornině třídy těžitelnosti I skupiny 3 do 20 m3</t>
  </si>
  <si>
    <t>-88233024</t>
  </si>
  <si>
    <t>https://podminky.urs.cz/item/CS_URS_2024_02/131251100</t>
  </si>
  <si>
    <t>5,2*3,2</t>
  </si>
  <si>
    <t>35*0,8</t>
  </si>
  <si>
    <t>132351101</t>
  </si>
  <si>
    <t>Hloubení nezapažených rýh šířky do 800 mm strojně s urovnáním dna do předepsaného profilu a spádu v hornině třídy těžitelnosti II skupiny 4 do 20 m3</t>
  </si>
  <si>
    <t>-358765829</t>
  </si>
  <si>
    <t>https://podminky.urs.cz/item/CS_URS_2024_02/132351101</t>
  </si>
  <si>
    <t>D.1.1.B.21 Výkres mostku</t>
  </si>
  <si>
    <t>03 Výkres tvaru mostku</t>
  </si>
  <si>
    <t>2,774*0,6*0,6</t>
  </si>
  <si>
    <t>162251102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</si>
  <si>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</si>
  <si>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225944356</t>
  </si>
  <si>
    <t>https://podminky.urs.cz/item/CS_URS_2024_02/162251102</t>
  </si>
  <si>
    <t>J+R</t>
  </si>
  <si>
    <t>1185490567</t>
  </si>
  <si>
    <t>J-z</t>
  </si>
  <si>
    <t>162351123</t>
  </si>
  <si>
    <t>Vodorovné přemístění výkopku nebo sypaniny po suchu na obvyklém dopravním prostředku, bez naložení výkopku, avšak se složením bez rozhrnutí z horniny třídy těžitelnosti II skupiny 4 a 5 na vzdálenost přes 50 do 500 m</t>
  </si>
  <si>
    <t>-1587283054</t>
  </si>
  <si>
    <t>https://podminky.urs.cz/item/CS_URS_2024_02/162351123</t>
  </si>
  <si>
    <t>-233532120</t>
  </si>
  <si>
    <t>-1750549717</t>
  </si>
  <si>
    <t>2,2*3,2</t>
  </si>
  <si>
    <t>(15,4+19,6)*0,5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</si>
  <si>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</si>
  <si>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</si>
  <si>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-1813324929</t>
  </si>
  <si>
    <t>https://podminky.urs.cz/item/CS_URS_2024_02/181111111</t>
  </si>
  <si>
    <t>181351003</t>
  </si>
  <si>
    <t>Rozprostření a urovnání ornice v rovině nebo ve svahu sklonu do 1:5 strojně při souvislé ploše do 100 m2, tl. vrstvy do 200 mm</t>
  </si>
  <si>
    <t>-421207383</t>
  </si>
  <si>
    <t>https://podminky.urs.cz/item/CS_URS_2024_02/181351003</t>
  </si>
  <si>
    <t>181411131</t>
  </si>
  <si>
    <t>Založení trávníku na půdě předem připravené plochy do 1000 m2 výsevem včetně utažení parkového v rovině nebo na svahu do 1:5</t>
  </si>
  <si>
    <t>1314173316</t>
  </si>
  <si>
    <t>https://podminky.urs.cz/item/CS_URS_2024_02/181411131</t>
  </si>
  <si>
    <t>-1325461790</t>
  </si>
  <si>
    <t>60*0,05 'Přepočtené koeficientem množství</t>
  </si>
  <si>
    <t>211971110</t>
  </si>
  <si>
    <t>Zřízení opláštění výplně z geotextilie odvodňovacích žeber nebo trativodů v rýze nebo zářezu se stěnami šikmými o sklonu do 1:2</t>
  </si>
  <si>
    <t>1799451192</t>
  </si>
  <si>
    <t>https://podminky.urs.cz/item/CS_URS_2024_02/211971110</t>
  </si>
  <si>
    <t>svahovky</t>
  </si>
  <si>
    <t>8,183</t>
  </si>
  <si>
    <t>(6,275+7,345+3,55)</t>
  </si>
  <si>
    <t>69311081</t>
  </si>
  <si>
    <t>geotextilie netkaná separační, ochranná, filtrační, drenážní PES 300g/m2</t>
  </si>
  <si>
    <t>120373166</t>
  </si>
  <si>
    <t>25,353*1,1845 'Přepočtené koeficientem množství</t>
  </si>
  <si>
    <t>212532111</t>
  </si>
  <si>
    <t>Lože pro trativody z kameniva hrubého drceného</t>
  </si>
  <si>
    <t>-1477046382</t>
  </si>
  <si>
    <t>https://podminky.urs.cz/item/CS_URS_2024_02/212532111</t>
  </si>
  <si>
    <t>8,183*0,2*0,2</t>
  </si>
  <si>
    <t>(6,275+7,345+3,55)*0,2*0,2</t>
  </si>
  <si>
    <t>212755215</t>
  </si>
  <si>
    <t>Trativody bez lože z drenážních trubek plastových flexibilních D 125 mm</t>
  </si>
  <si>
    <t>579314076</t>
  </si>
  <si>
    <t>https://podminky.urs.cz/item/CS_URS_2024_02/212755215</t>
  </si>
  <si>
    <t>213141131</t>
  </si>
  <si>
    <t>Zřízení vrstvy z geotextilie filtrační, separační, odvodňovací, ochranné, výztužné nebo protierozní ve sklonu přes 1:2 do 1:1, šířky do 3 m</t>
  </si>
  <si>
    <t>-565207793</t>
  </si>
  <si>
    <t>https://podminky.urs.cz/item/CS_URS_2024_02/213141131</t>
  </si>
  <si>
    <t>15,4+19,6+9,1</t>
  </si>
  <si>
    <t>69311080</t>
  </si>
  <si>
    <t>geotextilie netkaná separační, ochranná, filtrační, drenážní PES 200g/m2</t>
  </si>
  <si>
    <t>1185594888</t>
  </si>
  <si>
    <t>44,1*1,1845 'Přepočtené koeficientem množství</t>
  </si>
  <si>
    <t>271532211R</t>
  </si>
  <si>
    <t>Podsyp pod základové konstrukce se zhutněním a urovnáním povrchu z kameniva hrubého, frakce 0 - 63 mm</t>
  </si>
  <si>
    <t>-1864429310</t>
  </si>
  <si>
    <t>8,183*0,6*0,6</t>
  </si>
  <si>
    <t>(6,275+7,345+1,55)*0,6*0,6</t>
  </si>
  <si>
    <t>271532212</t>
  </si>
  <si>
    <t>Podsyp pod základové konstrukce se zhutněním a urovnáním povrchu z kameniva hrubého, frakce 16 - 32 mm</t>
  </si>
  <si>
    <t>1939182003</t>
  </si>
  <si>
    <t>https://podminky.urs.cz/item/CS_URS_2024_02/271532212</t>
  </si>
  <si>
    <t>9,1*0,15</t>
  </si>
  <si>
    <t>273322511</t>
  </si>
  <si>
    <t>Základy z betonu železového (bez výztuže) desky z betonu se zvýšenými nároky na prostředí tř. C 25/30</t>
  </si>
  <si>
    <t>2121733388</t>
  </si>
  <si>
    <t>https://podminky.urs.cz/item/CS_URS_2024_02/273322511</t>
  </si>
  <si>
    <t>9,1*0,25</t>
  </si>
  <si>
    <t>934048091</t>
  </si>
  <si>
    <t>(2,774+0,25+3,715+0,25+2,207+0,25+2,783+0,25)*0,3</t>
  </si>
  <si>
    <t>2026165310</t>
  </si>
  <si>
    <t>-1110434506</t>
  </si>
  <si>
    <t>9,1*0,25*120*0,001</t>
  </si>
  <si>
    <t>274322511</t>
  </si>
  <si>
    <t>Základy z betonu železového (bez výztuže) pasy z betonu se zvýšenými nároky na prostředí tř. C 25/30</t>
  </si>
  <si>
    <t>-1096653654</t>
  </si>
  <si>
    <t>https://podminky.urs.cz/item/CS_URS_2024_02/274322511</t>
  </si>
  <si>
    <t>274351121</t>
  </si>
  <si>
    <t>Bednění základů pasů rovné zřízení</t>
  </si>
  <si>
    <t>8645654</t>
  </si>
  <si>
    <t>https://podminky.urs.cz/item/CS_URS_2024_02/274351121</t>
  </si>
  <si>
    <t>2,774*0,6*2+(0,6*0,6)*2</t>
  </si>
  <si>
    <t>274351122</t>
  </si>
  <si>
    <t>Bednění základů pasů rovné odstranění</t>
  </si>
  <si>
    <t>-322924144</t>
  </si>
  <si>
    <t>https://podminky.urs.cz/item/CS_URS_2024_02/274351122</t>
  </si>
  <si>
    <t>274361821</t>
  </si>
  <si>
    <t>Výztuž základů pasů z betonářské oceli 10 505 (R) nebo BSt 500</t>
  </si>
  <si>
    <t>422457629</t>
  </si>
  <si>
    <t>https://podminky.urs.cz/item/CS_URS_2024_02/274361821</t>
  </si>
  <si>
    <t>2,774*0,6*0,6*120*0,001</t>
  </si>
  <si>
    <t>311322611</t>
  </si>
  <si>
    <t>Nadzákladové zdi z betonu železového (bez výztuže) nosné odolného proti agresivnímu prostředí tř. C 30/37</t>
  </si>
  <si>
    <t>-1413033889</t>
  </si>
  <si>
    <t>https://podminky.urs.cz/item/CS_URS_2024_02/311322611</t>
  </si>
  <si>
    <t>2,774*2,63*0,25</t>
  </si>
  <si>
    <t>2,207*2,35*0,25</t>
  </si>
  <si>
    <t>(2,783+0,25+0,25)*0,1*0,08</t>
  </si>
  <si>
    <t>(3,715+0,25+0,25)*0,1*0,08</t>
  </si>
  <si>
    <t>311351121</t>
  </si>
  <si>
    <t>Bednění nadzákladových zdí nosných rovné oboustranné za každou stranu zřízení</t>
  </si>
  <si>
    <t>290815253</t>
  </si>
  <si>
    <t>https://podminky.urs.cz/item/CS_URS_2024_02/311351121</t>
  </si>
  <si>
    <t>2,774*2,63*2+2,63*0,25*2</t>
  </si>
  <si>
    <t>2,207*2,35*2+2,35*0,25*2</t>
  </si>
  <si>
    <t>(2,783+0,25+0,25)*0,1*2+0,1*0,08*2</t>
  </si>
  <si>
    <t>(3,715+0,25+0,25)*0,1*2+0,1*0,08*2</t>
  </si>
  <si>
    <t>311351122</t>
  </si>
  <si>
    <t>Bednění nadzákladových zdí nosných rovné oboustranné za každou stranu odstranění</t>
  </si>
  <si>
    <t>-676900412</t>
  </si>
  <si>
    <t>https://podminky.urs.cz/item/CS_URS_2024_02/311351122</t>
  </si>
  <si>
    <t>-1527423786</t>
  </si>
  <si>
    <t>2,774*2,63*0,25*125*0,001</t>
  </si>
  <si>
    <t>2,207*2,35*0,25*125*0,001</t>
  </si>
  <si>
    <t>(2,783+0,25+0,25)*0,1*0,08*125*0,001</t>
  </si>
  <si>
    <t>(3,715+0,25+0,25)*0,1*0,08*125*0,001</t>
  </si>
  <si>
    <t>1825009796</t>
  </si>
  <si>
    <t>15,4+19,6</t>
  </si>
  <si>
    <t>1683048578</t>
  </si>
  <si>
    <t>9,1*0,2</t>
  </si>
  <si>
    <t>-316099663</t>
  </si>
  <si>
    <t>9,1+(2,774+0,25+3,715+0,25+2,207+0,25+2,783+0,25)*0,2</t>
  </si>
  <si>
    <t>-316546142</t>
  </si>
  <si>
    <t>-967739361</t>
  </si>
  <si>
    <t>16058291</t>
  </si>
  <si>
    <t>-998504373</t>
  </si>
  <si>
    <t>9,1*0,2*120*0,001</t>
  </si>
  <si>
    <t>-194791501</t>
  </si>
  <si>
    <t>-1482977112</t>
  </si>
  <si>
    <t>2,774*2,63</t>
  </si>
  <si>
    <t>stěny schodiště</t>
  </si>
  <si>
    <t>19,19+7,04</t>
  </si>
  <si>
    <t>621321121</t>
  </si>
  <si>
    <t>Omítka vápenocementová vnějších ploch nanášená ručně jednovrstvá, tloušťky do 15 mm hladká podhledů</t>
  </si>
  <si>
    <t>-535685524</t>
  </si>
  <si>
    <t>https://podminky.urs.cz/item/CS_URS_2024_02/621321121</t>
  </si>
  <si>
    <t>622213001</t>
  </si>
  <si>
    <t>Montáž kontaktního zateplení lepením na vnější stěny, na podklad betonový nebo z tvárnic keramických nebo vápenopískových, z desek polystyrenových (dodávka ve specifikaci), tloušťky desek do 40 mm</t>
  </si>
  <si>
    <t>407737986</t>
  </si>
  <si>
    <t>https://podminky.urs.cz/item/CS_URS_2024_02/622213001</t>
  </si>
  <si>
    <t>28376416</t>
  </si>
  <si>
    <t>deska XPS hrana polodrážková a hladký povrch 300kPA λ=0,035 tl 40mm</t>
  </si>
  <si>
    <t>-204286886</t>
  </si>
  <si>
    <t>26,23*1,05 'Přepočtené koeficientem množství</t>
  </si>
  <si>
    <t>622321121</t>
  </si>
  <si>
    <t>Omítka vápenocementová vnějších ploch nanášená ručně jednovrstvá, tloušťky do 15 mm hladká stěn</t>
  </si>
  <si>
    <t>316758315</t>
  </si>
  <si>
    <t>https://podminky.urs.cz/item/CS_URS_2024_02/622321121</t>
  </si>
  <si>
    <t>622531018R</t>
  </si>
  <si>
    <t>Betonová stěrka podhledů pro exteriér, včetně penetrace podkladu, složení z oxidů křemíku a silikátů</t>
  </si>
  <si>
    <t>-604294245</t>
  </si>
  <si>
    <t>7,51</t>
  </si>
  <si>
    <t>922159676</t>
  </si>
  <si>
    <t>633831111</t>
  </si>
  <si>
    <t>Povrchová úprava betonových podlah zdrsnění kartáčováním ručně</t>
  </si>
  <si>
    <t>-94670703</t>
  </si>
  <si>
    <t>https://podminky.urs.cz/item/CS_URS_2024_02/633831111</t>
  </si>
  <si>
    <t>985131311</t>
  </si>
  <si>
    <t>Očištění ploch stěn, rubu kleneb a podlah ruční dočištění ocelovými kartáči</t>
  </si>
  <si>
    <t>1624062393</t>
  </si>
  <si>
    <t>https://podminky.urs.cz/item/CS_URS_2024_02/985131311</t>
  </si>
  <si>
    <t>998011001</t>
  </si>
  <si>
    <t>Přesun hmot pro budovy občanské výstavby, bydlení, výrobu a služby s nosnou svislou konstrukcí zděnou z cihel, tvárnic nebo kamene vodorovná dopravní vzdálenost do 100 m základní pro budovy výšky do 6 m</t>
  </si>
  <si>
    <t>-2078776669</t>
  </si>
  <si>
    <t>https://podminky.urs.cz/item/CS_URS_2024_02/998011001</t>
  </si>
  <si>
    <t>711113117</t>
  </si>
  <si>
    <t>Izolace proti zemní vlhkosti natěradly a tmely za studena na ploše vodorovné V těsnicí stěrkou jednosložkovu na bázi cementu</t>
  </si>
  <si>
    <t>-1835901196</t>
  </si>
  <si>
    <t>https://podminky.urs.cz/item/CS_URS_2024_02/711113117</t>
  </si>
  <si>
    <t>711113127</t>
  </si>
  <si>
    <t>Izolace proti zemní vlhkosti natěradly a tmely za studena na ploše svislé S těsnicí stěrkou jednosložkovu na bázi cementu</t>
  </si>
  <si>
    <t>2059341246</t>
  </si>
  <si>
    <t>https://podminky.urs.cz/item/CS_URS_2024_02/711113127</t>
  </si>
  <si>
    <t>2,774*3,8</t>
  </si>
  <si>
    <t>2,207*2,85*2</t>
  </si>
  <si>
    <t>711161212</t>
  </si>
  <si>
    <t>Izolace proti zemní vlhkosti a beztlakové vodě nopovými fóliemi na ploše svislé S vrstva ochranná, odvětrávací a drenážní výška nopku 8,0 mm, tl. fólie do 0,6 mm</t>
  </si>
  <si>
    <t>1208144947</t>
  </si>
  <si>
    <t>https://podminky.urs.cz/item/CS_URS_2024_02/711161212</t>
  </si>
  <si>
    <t>998711201</t>
  </si>
  <si>
    <t>Přesun hmot pro izolace proti vodě, vlhkosti a plynům stanovený procentní sazbou (%) z ceny vodorovná dopravní vzdálenost do 50 m základní v objektech výšky do 6 m</t>
  </si>
  <si>
    <t>929086928</t>
  </si>
  <si>
    <t>https://podminky.urs.cz/item/CS_URS_2024_02/998711201</t>
  </si>
  <si>
    <t>767163122</t>
  </si>
  <si>
    <t>Montáž zábradlí přímého v exteriéru v rovině (na rovné ploše) kotveného do betonu</t>
  </si>
  <si>
    <t>589043824</t>
  </si>
  <si>
    <t>https://podminky.urs.cz/item/CS_URS_2024_02/767163122</t>
  </si>
  <si>
    <t>"Z20" 9,34</t>
  </si>
  <si>
    <t>55342293R</t>
  </si>
  <si>
    <t>zábradlí na mostku, výška 750 mm, jackl 50x20x2, výplň pásovina tl. 4 mm, šířky 40 mm, žárově zinkováno, komaxit RAL 7016, madlo 2x ø43mm; h=900 a 750mm nad poch.plochou, broušená nerez, kotveno zhodra do obruby přes pružnou podložku</t>
  </si>
  <si>
    <t>-1454919380</t>
  </si>
  <si>
    <t>998767201</t>
  </si>
  <si>
    <t>Přesun hmot pro zámečnické konstrukce stanovený procentní sazbou (%) z ceny vodorovná dopravní vzdálenost do 50 m základní v objektech výšky do 6 m</t>
  </si>
  <si>
    <t>1108994654</t>
  </si>
  <si>
    <t>https://podminky.urs.cz/item/CS_URS_2024_02/998767201</t>
  </si>
  <si>
    <t xml:space="preserve">    VRN3 - Zařízení staveniště</t>
  </si>
  <si>
    <t xml:space="preserve">    VRN4 - Inženýrská činnost</t>
  </si>
  <si>
    <t xml:space="preserve">    VRN7 - Provozní vlivy</t>
  </si>
  <si>
    <t>011124000R</t>
  </si>
  <si>
    <t>Doplňkový radonový průzkum včetně dílenské dokumentace navržené ochrany proti pronikání radonu z podloží</t>
  </si>
  <si>
    <t>-840791956</t>
  </si>
  <si>
    <t>012203000</t>
  </si>
  <si>
    <t>Geodetické práce při provádění stavby</t>
  </si>
  <si>
    <t>soub</t>
  </si>
  <si>
    <t>1061391759</t>
  </si>
  <si>
    <t>012303000</t>
  </si>
  <si>
    <t>Geodetické práce po výstavbě</t>
  </si>
  <si>
    <t>-123248173</t>
  </si>
  <si>
    <t>012403000R</t>
  </si>
  <si>
    <t>Vytvoření geometrikcého plánu</t>
  </si>
  <si>
    <t>-962689067</t>
  </si>
  <si>
    <t>Geometrický plán objektů podléhajících vkladu do katastru nemovitostí (budovy, inženýrské sítě, věcná břemena k částem pozemků)</t>
  </si>
  <si>
    <t>6 vyhotovení + 1x elektronicky CD</t>
  </si>
  <si>
    <t>-1841258383</t>
  </si>
  <si>
    <t>013294001R</t>
  </si>
  <si>
    <t>Armovací výkresy zpracované v souladu se schématy vyztužení uvedenými v části D.1.2 (statika)</t>
  </si>
  <si>
    <t>408885550</t>
  </si>
  <si>
    <t>013294003R</t>
  </si>
  <si>
    <t>Podrobná výrobní, dílenská dokumentace pro provedení zámečnických konstrukcí</t>
  </si>
  <si>
    <t>1707152157</t>
  </si>
  <si>
    <t>013294004R</t>
  </si>
  <si>
    <t>Dílenské dokumentace truhlářských výrobků (dle PD interiéru, dle truhlářských výrobků - šatní skříně, tv. skříňky, komody, kuchyňské linky, koupelnové skříňky, vybavení kanceláří, sesterny, denní místnosti, a aktivizačních místností atd.)</t>
  </si>
  <si>
    <t>1958604193</t>
  </si>
  <si>
    <t>013294005R</t>
  </si>
  <si>
    <t>Kladečský plán spádových klínů</t>
  </si>
  <si>
    <t>258003803</t>
  </si>
  <si>
    <t>013294006R</t>
  </si>
  <si>
    <t xml:space="preserve">Vypracování detailů stavby v rozsahu nutném pro realizaci stavby (detaily v PD jsou v rozsahu zadávací dokumentace (dle vyhl.499/2006Sb.) a neslouží tedy k realizaci stavby, ale k sestavení soupisu prací a dodávek a následnému výběru zhotovitele stavby).Zhotovitel je doplní dle jím zvolených konstrukčních postupů o detaily jako jsou kotevní prvky, tmely, provazce, příponky tak, aby detaily konstrukcí plnili bezpečně svou funkci (vzduchotěsnost, vodotěsnost, dilatace, atd..) </t>
  </si>
  <si>
    <t>-305271096</t>
  </si>
  <si>
    <t>013294007R</t>
  </si>
  <si>
    <t>Dílenská dokumentace požárních ucpávek a požárních klapek v rozsahu nutném pro realizaci stavby a v souladu se zadávací dokumentací</t>
  </si>
  <si>
    <t>-1961601559</t>
  </si>
  <si>
    <t>013294008R</t>
  </si>
  <si>
    <t>Dílenská dokumentace interiéru v rozsahu nutném pro realizaci stavby a v souladu se zadávací dokumentací - spárořezy obkladů a dlažeb, spárořezy rastrových podhledů</t>
  </si>
  <si>
    <t>-1648006360</t>
  </si>
  <si>
    <t>013294009R</t>
  </si>
  <si>
    <t>Technologický postup demolice stávající stavby (bouracích prací), včetně statického posouzení</t>
  </si>
  <si>
    <t>-1281678073</t>
  </si>
  <si>
    <t>013294010R</t>
  </si>
  <si>
    <t>Dílenská dokumentace záchytného systému proti pádu z výšky</t>
  </si>
  <si>
    <t>1644515121</t>
  </si>
  <si>
    <t>013294013R</t>
  </si>
  <si>
    <t xml:space="preserve">Dílenská dokumentace a pohledové plány všech fasád </t>
  </si>
  <si>
    <t>-529142643</t>
  </si>
  <si>
    <t>013294014R</t>
  </si>
  <si>
    <t>Dílenské dokumentace výplní otvorů (světlíky, dveře, vrata..) včetně jejich HW vybavení</t>
  </si>
  <si>
    <t>888558231</t>
  </si>
  <si>
    <t>VRN3</t>
  </si>
  <si>
    <t>Zařízení staveniště</t>
  </si>
  <si>
    <t>031103000</t>
  </si>
  <si>
    <t>Projektové práce pro zařízení staveniště</t>
  </si>
  <si>
    <t>-1456866755</t>
  </si>
  <si>
    <t>https://podminky.urs.cz/item/CS_URS_2024_02/031103000</t>
  </si>
  <si>
    <t>032103000</t>
  </si>
  <si>
    <t>Náklady na stavební buňky</t>
  </si>
  <si>
    <t>měsíc</t>
  </si>
  <si>
    <t>-1960334022</t>
  </si>
  <si>
    <t>032103009R</t>
  </si>
  <si>
    <t>Náklady na zřízení stavebních buněk a zřízení zařízení staveniště</t>
  </si>
  <si>
    <t>1866308934</t>
  </si>
  <si>
    <t>032403000R</t>
  </si>
  <si>
    <t>Zařízení staveniště - úprava příjezdů, dočasné zpevněné plochy.</t>
  </si>
  <si>
    <t>1787537743</t>
  </si>
  <si>
    <t>032603000R</t>
  </si>
  <si>
    <t>Pravidelné čištění komunikací vlivem výstavby</t>
  </si>
  <si>
    <t>1485911488</t>
  </si>
  <si>
    <t>032903000</t>
  </si>
  <si>
    <t>Náklady na provoz a údržbu vybavení staveniště</t>
  </si>
  <si>
    <t>-419367331</t>
  </si>
  <si>
    <t>033103000</t>
  </si>
  <si>
    <t>Připojení energií</t>
  </si>
  <si>
    <t>-1990673033</t>
  </si>
  <si>
    <t>033203000</t>
  </si>
  <si>
    <t>Energie pro zařízení staveniště</t>
  </si>
  <si>
    <t>-201336330</t>
  </si>
  <si>
    <t>034103000</t>
  </si>
  <si>
    <t>Oplocení staveniště</t>
  </si>
  <si>
    <t>2077157320</t>
  </si>
  <si>
    <t>039103000</t>
  </si>
  <si>
    <t>Rozebrání, bourání a odvoz zařízení staveniště</t>
  </si>
  <si>
    <t>1919752716</t>
  </si>
  <si>
    <t>VRN4</t>
  </si>
  <si>
    <t>Inženýrská činnost</t>
  </si>
  <si>
    <t>041903001R</t>
  </si>
  <si>
    <t>Autorský dozor statika (kontrola a průběžné odsouhlasování výrobní a dílenské dokumentace z hlediska souladu se zadávací dokumentací)</t>
  </si>
  <si>
    <t>1954069102</t>
  </si>
  <si>
    <t>042503000</t>
  </si>
  <si>
    <t>Plán BOZP na staveništi</t>
  </si>
  <si>
    <t>-608969655</t>
  </si>
  <si>
    <t>042903000R</t>
  </si>
  <si>
    <t xml:space="preserve">Dokumentace zásad organizace výstavby </t>
  </si>
  <si>
    <t>-1548909492</t>
  </si>
  <si>
    <t>043002000</t>
  </si>
  <si>
    <t>Zkoušky a ostatní měření</t>
  </si>
  <si>
    <t>336108066</t>
  </si>
  <si>
    <t>045002000</t>
  </si>
  <si>
    <t>Kompletační a koordinační činnost</t>
  </si>
  <si>
    <t>1964548495</t>
  </si>
  <si>
    <t>045002006R</t>
  </si>
  <si>
    <t xml:space="preserve">Dočasné dopravní značení související se stavbou a potřeb dokumentace DIO </t>
  </si>
  <si>
    <t>1470671523</t>
  </si>
  <si>
    <t>045002009R</t>
  </si>
  <si>
    <t>Náklady na zaškolení obsluhy technických zařízení, zpracování a dodání provozních řádů a manuálů</t>
  </si>
  <si>
    <t>-795272890</t>
  </si>
  <si>
    <t>049103000R</t>
  </si>
  <si>
    <t>Vedení elektronického stavebního deníku</t>
  </si>
  <si>
    <t>-1463123201</t>
  </si>
  <si>
    <t>VRN7</t>
  </si>
  <si>
    <t>Provozní vlivy</t>
  </si>
  <si>
    <t>071002000</t>
  </si>
  <si>
    <t>Provoz investora, třetích osob</t>
  </si>
  <si>
    <t>1273418175</t>
  </si>
  <si>
    <t>SEZNAM FIGUR</t>
  </si>
  <si>
    <t>Výměra</t>
  </si>
  <si>
    <t>SO.01/ SO.01.B_II/ D.1.1.B</t>
  </si>
  <si>
    <t>Al_ext_dvere</t>
  </si>
  <si>
    <t>Al exteriérové dveře</t>
  </si>
  <si>
    <t>6,177</t>
  </si>
  <si>
    <t>Al_okna</t>
  </si>
  <si>
    <t>okna</t>
  </si>
  <si>
    <t>130,88</t>
  </si>
  <si>
    <t>Použití figury:</t>
  </si>
  <si>
    <t>Montáž obložení stěn plochy přes 1 m2 palubkami modřínovými přes 100 mm</t>
  </si>
  <si>
    <t>terasový profil dřevěný tl 27mm sibiřský modřín</t>
  </si>
  <si>
    <t>Montáž izolace tepelné stěn připevněné samolepícími trny rohoží, pásů, dílců, desek vně objektu</t>
  </si>
  <si>
    <t>Montáž fasádních kovových obkladů - roštu opláštění</t>
  </si>
  <si>
    <t>deska tepelně izolační minerální provětrávaných fasád λ=0,033-0,035 tl 180mm</t>
  </si>
  <si>
    <t>Zřízení bednění nosníků a průvlaků bez podpěrné kce výšky přes 100 cm</t>
  </si>
  <si>
    <t>Odstranění bednění nosníků a průvlaků bez podpěrné kce výšky přes 100 cm</t>
  </si>
  <si>
    <t>Zřízení podpěrné konstrukce nosníků výšky podepření do 4 m pro nosník výšky přes 100 cm</t>
  </si>
  <si>
    <t>Odstranění podpěrné konstrukce nosníků výšky podepření do 4 m pro nosník výšky přes 100 cm</t>
  </si>
  <si>
    <t>Zřízení bednění čtyřúhelníkových sloupů v do 4 m průřezu přes 0,04 do 0,08 m2</t>
  </si>
  <si>
    <t>Odstranění bednění čtyřúhelníkových sloupů v do 4 m průřezu do 0,08 m2</t>
  </si>
  <si>
    <t>Zřízení bednění stropů deskových tl přes 5 do 25 cm bez podpěrné kce</t>
  </si>
  <si>
    <t>Odstranění bednění stropů deskových tl přes 5 do 25 cm bez podpěrné kce</t>
  </si>
  <si>
    <t>Zřízení podpěrné konstrukce stropů výšky do 4 m tl přes 15 do 25 cm</t>
  </si>
  <si>
    <t>Odstranění podpěrné konstrukce stropů výšky do 4 m tl přes 15 do 25 cm</t>
  </si>
  <si>
    <t>Zřízení podpěrné konstrukce stropů výšky do 4 m tl přes 5 do 15 cm</t>
  </si>
  <si>
    <t>Odstranění podpěrné konstrukce stropů výšky do 4 m tl přes 5 do 15 cm</t>
  </si>
  <si>
    <t>Zřízení bednění ztužujících věnců</t>
  </si>
  <si>
    <t>Odstranění bednění ztužujících věnců</t>
  </si>
  <si>
    <t>Zřízení bednění základových desek</t>
  </si>
  <si>
    <t>Odstranění bednění základových desek</t>
  </si>
  <si>
    <t>BED_ZP</t>
  </si>
  <si>
    <t>bednění základových pasů</t>
  </si>
  <si>
    <t>fasada_B</t>
  </si>
  <si>
    <t>fasáda A</t>
  </si>
  <si>
    <t>Provedení izolace proti zemní vlhkosti svislé za studena nátěrem penetračním</t>
  </si>
  <si>
    <t>Vyrovnání podkladu vnějších stěn maltou vápenocementovou tl do 10 mm</t>
  </si>
  <si>
    <t>Příplatek k vyrovnání vnějších stěn maltou vápenocementovou za každých dalších 5 mm tloušťky</t>
  </si>
  <si>
    <t>Provedení izolace proti zemní vlhkosti pásy přitavením svislé NAIP</t>
  </si>
  <si>
    <t>pás asfaltový natavitelný modifikovaný SBS tl 4,2mm s vložkou z polyesterové rohože a hrubozrnným břidličným posypem na horním povrchu</t>
  </si>
  <si>
    <t>HI_s_1</t>
  </si>
  <si>
    <t>Provedení izolace proti zemní vlhkosti vodorovné za studena nátěrem penetračním</t>
  </si>
  <si>
    <t>Provedení izolace proti zemní vlhkosti pásy přitavením vodorovné NAIP</t>
  </si>
  <si>
    <t>Provedení doplňků izolace proti vodě na vodorovné ploše z textilií vrstva ochranná</t>
  </si>
  <si>
    <t>HI_v_1</t>
  </si>
  <si>
    <t>J</t>
  </si>
  <si>
    <t>jadro_pilir</t>
  </si>
  <si>
    <t>omítka jádrová pilíře</t>
  </si>
  <si>
    <t>Ometení (oprášení) stěny při přípravě podkladu</t>
  </si>
  <si>
    <t>Nátěr penetrační na stěnu</t>
  </si>
  <si>
    <t>Montáž obkladů keramických hladkých lepených cementovým flexibilním lepidlem přes 4 do 6 ks/m2</t>
  </si>
  <si>
    <t>Čištění vnitřních ploch stěn po provedení obkladu chemickými prostředky</t>
  </si>
  <si>
    <t>ker_obklad</t>
  </si>
  <si>
    <t>ker_obklad_1</t>
  </si>
  <si>
    <t>Montáž profilů kontaktního zateplení lepených</t>
  </si>
  <si>
    <t>Montáž kontaktního zateplení vnějších stěn lepením a mechanickým kotvením polystyrénových desek do betonu a zdiva tl přes 80 do 120 mm</t>
  </si>
  <si>
    <t>Příplatek k cenám kontaktního zateplení vnějších stěn za zápustnou montáž a použití tepelněizolačních zátek z polystyrenu</t>
  </si>
  <si>
    <t>Penetrační silikonový nátěr vnějších pastovitých tenkovrstvých omítek stěn</t>
  </si>
  <si>
    <t>Tenkovrstvá silikonová zatíraná omítka zrnitost 1,5 mm vnějších stěn</t>
  </si>
  <si>
    <t>Montáž kontaktního zateplení vnějších stěn lepením a mechanickým kotvením desek z minerální vlny s podélnou orientací do zdiva a betonu tl přes 160 do 200 mm</t>
  </si>
  <si>
    <t>Příplatek k cenám kontaktního zateplení vnějších stěn za zápustnou montáž a použití tepelněizolačních zátek z minerální vlny</t>
  </si>
  <si>
    <t>Penetrační nátěr vnějších stěn nanášený ručně</t>
  </si>
  <si>
    <t>Montáž profilů kontaktního zateplení připevněných mechanicky</t>
  </si>
  <si>
    <t>Montáž lešení řadového trubkového lehkého s podlahami zatížení do 200 kg/m2 š od 0,9 do 1,2 m v přes 10 do 25 m</t>
  </si>
  <si>
    <t>Příplatek k lešení řadovému trubkovému lehkému s podlahami do 200 kg/m2 š od 0,9 do 1,2 m v přes 10 do 25 m za každý den použití</t>
  </si>
  <si>
    <t>Demontáž lešení řadového trubkového lehkého s podlahami zatížení do 200 kg/m2 š od 0,9 do 1,2 m v přes 10 do 25 m</t>
  </si>
  <si>
    <t>Montáž ochranné sítě z textilie z umělých vláken</t>
  </si>
  <si>
    <t>Příplatek k ochranné síti za každý den použití</t>
  </si>
  <si>
    <t>Demontáž ochranné sítě z textilie z umělých vláken</t>
  </si>
  <si>
    <t>Montáž obvodových lišt lepením</t>
  </si>
  <si>
    <t>Spárování silikonem</t>
  </si>
  <si>
    <t>Oprášení (ometení ) podkladu v místnostech v do 3,80 m</t>
  </si>
  <si>
    <t>Hloubková jednonásobná bezbarvá penetrace podkladu v místnostech v do 3,80 m</t>
  </si>
  <si>
    <t>Montáž minerálního podhledu s vyjímatelnými panely vel. do 0,36 m2 na zavěšený viditelný rošt</t>
  </si>
  <si>
    <t>Příplatek k montáži minerálního podhledu na zavěšený rošt za výšku zavěšení přes 0,5 do 1,0 m</t>
  </si>
  <si>
    <t>Penetrační disperzní nátěr vnitřních stěn nanášený ručně</t>
  </si>
  <si>
    <t>Cementový postřik vnitřních schodišťových konstrukcí nanášený celoplošně ručně</t>
  </si>
  <si>
    <t>Penetrační disperzní nátěr vnitřních stropů nanášený ručně</t>
  </si>
  <si>
    <t>Vápenná omítka štuková dvouvrstvá vnitřních stropů rovných nanášená ručně</t>
  </si>
  <si>
    <t>OM_strop_1</t>
  </si>
  <si>
    <t>OM_strop_2</t>
  </si>
  <si>
    <t>Montáž kontaktního zateplení vnějšího ostění, nadpraží nebo parapetu hl. špalety do 200 mm lepením desek z minerální vlny tl do 40 mm</t>
  </si>
  <si>
    <t>podlaha_B</t>
  </si>
  <si>
    <t>podlaha A</t>
  </si>
  <si>
    <t>Montáž tahaných obvodových soklíků z PVC výšky do 80 mm</t>
  </si>
  <si>
    <t>Lepení pásů z PVC na stěnu výšky přes 2,0 m do 3,8 m</t>
  </si>
  <si>
    <t>Vodou ředitelná penetrace savého podkladu povlakových podlah neředěná</t>
  </si>
  <si>
    <t>Celoplošné vyrovnání podkladu stěrkou tl 3 mm</t>
  </si>
  <si>
    <t>R_4</t>
  </si>
  <si>
    <t>rýha 4</t>
  </si>
  <si>
    <t>Hloubení rýh nezapažených š do 2000 mm v hornině třídy těžitelnosti I skupiny 3 objem do 100 m3 strojně</t>
  </si>
  <si>
    <t>Vodorovné přemístění přes 50 do 500 m výkopku/sypaniny z horniny třídy těžitelnosti I skupiny 1 až 3</t>
  </si>
  <si>
    <t>Příplatek k SDK podhledu za výšku zavěšení přes 0,5 do 1,0 m</t>
  </si>
  <si>
    <t>SDK podhled deska 1xH2 12,5 bez izolace jednovrstvá spodní kce profil CD+UD</t>
  </si>
  <si>
    <t>SDK podhled deska 1xA 12,5 bez izolace jednovrstvá spodní kce profil CD+UD</t>
  </si>
  <si>
    <t>Vysátí podkladu povlakových podlah</t>
  </si>
  <si>
    <t>Potěr cementový samonivelační litý Příplatek k cenám za každých dalších i započatých 5 mm tloušťky přes 50 mm tř.  CT-C25-F5</t>
  </si>
  <si>
    <t>Separační vrstva z PE fólie</t>
  </si>
  <si>
    <t>Montáž izolace tepelné podlah volně kladenými rohožemi, pásy, dílci, deskami 1 vrstva</t>
  </si>
  <si>
    <t>Broušení betonového podkladu povlakových podlah</t>
  </si>
  <si>
    <t>Neředěná penetrace savého podkladu povlakových podlah</t>
  </si>
  <si>
    <t>Vyrovnání podkladu povlakových podlah stěrkou pevnosti 30 MPa tl do 3 mm</t>
  </si>
  <si>
    <t>Lepení pásů z PVC standardním lepidlem</t>
  </si>
  <si>
    <t>Základní čištění nově položených podlahovin včetně jednosložkového jednovrstvého polymerního nátěru</t>
  </si>
  <si>
    <t>Skladba_F01as</t>
  </si>
  <si>
    <t>Skladba F01 as</t>
  </si>
  <si>
    <t>Vysátí podkladu před provedením lité podlahy</t>
  </si>
  <si>
    <t>Penetrační epoxidový nátěr podlahy na vlhký nebo nenasákavý podklad</t>
  </si>
  <si>
    <t>Krycí epoxidová stěrka tloušťky přes 1 do 2 mm průmyslové lité podlahy</t>
  </si>
  <si>
    <t>Příplatek k cenám krycí stěrky za zvýšenou pracnost provádění podlahových soklíků</t>
  </si>
  <si>
    <t>Uzavírací epoxidový transparentní nátěr podlahy</t>
  </si>
  <si>
    <t>Příplatek k cenám uzavíracího nátěru za za zvýšenou pracnost provádění podlahových soklíků</t>
  </si>
  <si>
    <t>Skladba_F02as</t>
  </si>
  <si>
    <t>Násyp pod podlahy z keramzitu</t>
  </si>
  <si>
    <t>Montáž izolace tepelné podlah volně kladenými rohožemi, pásy, dílci, deskami 2 vrstvy</t>
  </si>
  <si>
    <t>Skladba_F03</t>
  </si>
  <si>
    <t>Skladba F03</t>
  </si>
  <si>
    <t>Mazanina tl přes 80 do 120 mm z betonu prostého bez zvýšených nároků na prostředí tř. C 25/30</t>
  </si>
  <si>
    <t>Příplatek k mazanině tl přes 80 do 120 mm za přehlazení povrchu</t>
  </si>
  <si>
    <t>Příplatek k mazanině tl přes 80 do 120 mm za stržení povrchu spodní vrstvy před vložením výztuže</t>
  </si>
  <si>
    <t>Příplatek k mazanině tl přes 80 do 120 mm za sklon přes 15 do 35°</t>
  </si>
  <si>
    <t>Výztuž mazanin svařovanými sítěmi Kari</t>
  </si>
  <si>
    <t>Izolace pod dlažbu nátěrem nebo stěrkou ve dvou vrstvách</t>
  </si>
  <si>
    <t>Lepení pásů z PVC 2-složkovým lepidlem</t>
  </si>
  <si>
    <t>Nátěr penetrační na podlahu</t>
  </si>
  <si>
    <t>Stropy trámové nebo kazetové ze ŽB tř. C 30/37</t>
  </si>
  <si>
    <t>Bednění stropů ztracené z hraněných trapézových vln v 60 mm plech pozinkovaný tl 1,0 mm</t>
  </si>
  <si>
    <t>Provedení izolace proti zemní vlhkosti hydroizolační stěrkou vodorovné na betonu, 2 vrstvy</t>
  </si>
  <si>
    <t>Montáž podlah keramických velkoformát pro mechanické zatížení protiskluzných lepených flexibilním lepidlem přes 4 do 6 ks/m2</t>
  </si>
  <si>
    <t>Provedení povlakové krytiny střech do 10° za studena lakem penetračním nebo asfaltovým</t>
  </si>
  <si>
    <t>Provedení povlakové krytiny střech do 10° pásy NAIP přitavením v plné ploše</t>
  </si>
  <si>
    <t>Provedení povlakové krytiny střech do 10° fólií položenou volně s přilepením spojů</t>
  </si>
  <si>
    <t>Provedení povlakové krytiny střech do 10° ochranné textilní vrstvy</t>
  </si>
  <si>
    <t>Provedení povlakové krytiny střech do 10° násypem z hrubého kameniva tl 50 mm</t>
  </si>
  <si>
    <t>Příplatek k povlakové krytině střech do 10° ZKD 10 mm násypu z hrubého kameniva</t>
  </si>
  <si>
    <t>Montáž izolace tepelné střech plochých kladené volně 1 vrstva rohoží, pásů, dílců, desek</t>
  </si>
  <si>
    <t>Montáž izolace tepelné střech plochých kladené volně, spádová vrstva</t>
  </si>
  <si>
    <t>Provedení povlakové krytiny střech do 10° fólií přilepenou v plné ploše</t>
  </si>
  <si>
    <t>Provedení povlakové krytiny střech do 10° podkladní textilní vrstvy</t>
  </si>
  <si>
    <t>Výztuž stropů svařovanými sítěmi Kari</t>
  </si>
  <si>
    <t>Montáž izolace tepelné stěn a základů lepením celoplošně v kombinaci s mechanickým kotvením rohoží, pásů, dílců, desek</t>
  </si>
  <si>
    <t>Provedení povlakové krytiny vytažením na konstrukce za studena nátěrem penetračním</t>
  </si>
  <si>
    <t>Provedení povlakové krytiny vytažením na konstrukce pásy na sucho AIP, NAIP nebo tkaninou</t>
  </si>
  <si>
    <t>Provedení povlakové krytiny vytažením na konstrukce pásy přitavením NAIP</t>
  </si>
  <si>
    <t>Provedení povlakové krytiny vytažením na konstrukce fólií lepenou se svařovanými spoji</t>
  </si>
  <si>
    <t>Sádrová nebo vápenosádrová omítka hladká jednovrstvá vnitřních stěn nanášená strojně</t>
  </si>
  <si>
    <t>Sádrový štuk vnitřních stěn tloušťky do 3 mm</t>
  </si>
  <si>
    <t>Sádrová nebo vápenosádrová omítka hladká jednovrstvá vnitřních pilířů nebo sloupů nanášená strojně</t>
  </si>
  <si>
    <t>Penetrační disperzní nátěr vnitřních pilířů nebo sloupů nanášený ručně</t>
  </si>
  <si>
    <t>Sádrový štuk vnitřních pilířů nebo sloupů tloušťky do 3 mm</t>
  </si>
  <si>
    <t>Betonová stěrka pro exteriér, včetně penetrace podkladu, složení z oxidů křemíku a silikátů</t>
  </si>
  <si>
    <t>Montáž kontaktního zateplení vnějšího ostění, nadpraží nebo parapetu hl. špalety do 200 mm lepením desek z polystyrenu tl do 40 mm</t>
  </si>
  <si>
    <t>špaleta_W02a</t>
  </si>
  <si>
    <t>špaleta W02a</t>
  </si>
  <si>
    <t>špaleta_W02c</t>
  </si>
  <si>
    <t>špaleta W02d</t>
  </si>
  <si>
    <t>Vápenný štuk vnitřních pilířů nebo sloupů tloušťky do 3 mm</t>
  </si>
  <si>
    <t>Vápenocementová omítka hladká jednovrstvá vnitřních pilířů nebo sloupů nanášená ručně</t>
  </si>
  <si>
    <t>Venk_jadro</t>
  </si>
  <si>
    <t>venkovní jádro</t>
  </si>
  <si>
    <t>VOM</t>
  </si>
  <si>
    <t>omítka</t>
  </si>
  <si>
    <t>Zásyp jam, šachet rýh nebo kolem objektů sypaninou se zhutněním</t>
  </si>
  <si>
    <t>Nakládání výkopku z hornin třídy těžitelnosti I skupiny 1 až 3 přes 100 m3</t>
  </si>
  <si>
    <t>Uložení sypaniny z hornin soudržných do násypů zhutněných strojně</t>
  </si>
  <si>
    <t>Kladení velkoformátové betonové dlažby tl do 100 mm velikosti do 0,5 m2 pl do 300 m2</t>
  </si>
  <si>
    <t>Úprava pláně v hornině třídy těžitelnosti I skupiny 1 až 3 se zhutněním strojně</t>
  </si>
  <si>
    <t>Podklad ze štěrkodrtě ŠD plochy přes 100 m2 tl 150 mm</t>
  </si>
  <si>
    <t>Kladení betonové dlažby komunikací pro pěší do lože z kameniva velikosti do 0,09 m2 pl přes 50 do 100 m2</t>
  </si>
  <si>
    <t>Hloubení jam nezapažených v hornině třídy těžitelnosti I skupiny 3 objem do 20 m3 strojně</t>
  </si>
  <si>
    <t>Vodorovné přemístění přes 20 do 50 m výkopku/sypaniny z horniny třídy těžitelnosti I skupiny 1 až 3</t>
  </si>
  <si>
    <t>Hloubení rýh nezapažených š do 800 mm v hornině třídy těžitelnosti II skupiny 4 objem do 20 m3 strojně</t>
  </si>
  <si>
    <t>Vodorovné přemístění přes 50 do 500 m výkopku/sypaniny z hornin třídy těžitelnosti II skupiny 4 a 5</t>
  </si>
  <si>
    <t>Nakládání výkopku z hornin třídy těžitelnosti I skupiny 1 až 3 do 100 m3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</si>
  <si>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</si>
  <si>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</si>
  <si>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</si>
  <si>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</si>
  <si>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</si>
  <si>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</si>
  <si>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</si>
  <si>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</si>
  <si>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</si>
  <si>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</si>
  <si>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</si>
  <si>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</si>
  <si>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</si>
  <si>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</si>
  <si>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</si>
  <si>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</si>
  <si>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</si>
  <si>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</si>
  <si>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</si>
  <si>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Ostatní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</si>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</sst>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%"/>
    <numFmt numFmtId="165" formatCode="dd\.mm\.yyyy"/>
    <numFmt numFmtId="166" formatCode="#,##0.00000"/>
    <numFmt numFmtId="167" formatCode="#,##0.000"/>
  </numFmts>
  <fonts count="58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12"/>
      <color rgb="FF000000"/>
      <name val="Arial CE"/>
    </font>
    <font>
      <sz val="10"/>
      <color rgb="FF0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charset val="238"/>
    </font>
    <font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6" fillId="0" borderId="0" applyNumberFormat="0" applyFill="0" applyBorder="0" applyAlignment="0" applyProtection="0"/>
  </cellStyleXfs>
  <cellXfs count="437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8" fillId="0" borderId="15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4" fontId="28" fillId="0" borderId="20" xfId="0" applyNumberFormat="1" applyFont="1" applyBorder="1" applyAlignment="1" applyProtection="1">
      <alignment vertical="center"/>
    </xf>
    <xf numFmtId="4" fontId="28" fillId="0" borderId="21" xfId="0" applyNumberFormat="1" applyFont="1" applyBorder="1" applyAlignment="1" applyProtection="1">
      <alignment vertical="center"/>
    </xf>
    <xf numFmtId="166" fontId="28" fillId="0" borderId="21" xfId="0" applyNumberFormat="1" applyFont="1" applyBorder="1" applyAlignment="1" applyProtection="1">
      <alignment vertical="center"/>
    </xf>
    <xf numFmtId="4" fontId="28" fillId="0" borderId="22" xfId="0" applyNumberFormat="1" applyFont="1" applyBorder="1" applyAlignment="1" applyProtection="1">
      <alignment vertical="center"/>
    </xf>
    <xf numFmtId="0" fontId="31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31" fillId="0" borderId="0" xfId="0" applyFont="1" applyAlignment="1">
      <alignment horizontal="left"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35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6" fillId="0" borderId="13" xfId="0" applyNumberFormat="1" applyFont="1" applyBorder="1" applyAlignment="1" applyProtection="1"/>
    <xf numFmtId="166" fontId="36" fillId="0" borderId="14" xfId="0" applyNumberFormat="1" applyFont="1" applyBorder="1" applyAlignment="1" applyProtection="1"/>
    <xf numFmtId="4" fontId="37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8" fillId="0" borderId="0" xfId="0" applyFont="1" applyAlignment="1" applyProtection="1">
      <alignment horizontal="left" vertical="center"/>
    </xf>
    <xf numFmtId="0" fontId="39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40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1" fillId="0" borderId="23" xfId="0" applyFont="1" applyBorder="1" applyAlignment="1" applyProtection="1">
      <alignment horizontal="center" vertical="center"/>
    </xf>
    <xf numFmtId="49" fontId="41" fillId="0" borderId="23" xfId="0" applyNumberFormat="1" applyFont="1" applyBorder="1" applyAlignment="1" applyProtection="1">
      <alignment horizontal="left" vertical="center" wrapText="1"/>
    </xf>
    <xf numFmtId="0" fontId="41" fillId="0" borderId="23" xfId="0" applyFont="1" applyBorder="1" applyAlignment="1" applyProtection="1">
      <alignment horizontal="left" vertical="center" wrapText="1"/>
    </xf>
    <xf numFmtId="0" fontId="41" fillId="0" borderId="23" xfId="0" applyFont="1" applyBorder="1" applyAlignment="1" applyProtection="1">
      <alignment horizontal="center" vertical="center" wrapText="1"/>
    </xf>
    <xf numFmtId="167" fontId="41" fillId="0" borderId="23" xfId="0" applyNumberFormat="1" applyFont="1" applyBorder="1" applyAlignment="1" applyProtection="1">
      <alignment vertical="center"/>
    </xf>
    <xf numFmtId="4" fontId="41" fillId="2" borderId="23" xfId="0" applyNumberFormat="1" applyFont="1" applyFill="1" applyBorder="1" applyAlignment="1" applyProtection="1">
      <alignment vertical="center"/>
      <protection locked="0"/>
    </xf>
    <xf numFmtId="4" fontId="41" fillId="0" borderId="23" xfId="0" applyNumberFormat="1" applyFont="1" applyBorder="1" applyAlignment="1" applyProtection="1">
      <alignment vertical="center"/>
    </xf>
    <xf numFmtId="0" fontId="42" fillId="0" borderId="4" xfId="0" applyFont="1" applyBorder="1" applyAlignment="1">
      <alignment vertical="center"/>
    </xf>
    <xf numFmtId="0" fontId="41" fillId="2" borderId="15" xfId="0" applyFont="1" applyFill="1" applyBorder="1" applyAlignment="1" applyProtection="1">
      <alignment horizontal="left" vertical="center"/>
      <protection locked="0"/>
    </xf>
    <xf numFmtId="0" fontId="41" fillId="0" borderId="0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43" fillId="0" borderId="0" xfId="0" applyFont="1" applyAlignment="1" applyProtection="1">
      <alignment vertical="center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0" fillId="0" borderId="4" xfId="0" applyFont="1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4" fillId="0" borderId="17" xfId="0" applyFont="1" applyBorder="1" applyAlignment="1">
      <alignment horizontal="left" vertical="center" wrapText="1"/>
    </xf>
    <xf numFmtId="0" fontId="44" fillId="0" borderId="23" xfId="0" applyFont="1" applyBorder="1" applyAlignment="1">
      <alignment horizontal="left" vertical="center" wrapText="1"/>
    </xf>
    <xf numFmtId="0" fontId="44" fillId="0" borderId="23" xfId="0" applyFont="1" applyBorder="1" applyAlignment="1">
      <alignment horizontal="left" vertical="center"/>
    </xf>
    <xf numFmtId="167" fontId="44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7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5" fillId="0" borderId="24" xfId="0" applyFont="1" applyBorder="1" applyAlignment="1">
      <alignment vertical="center" wrapText="1"/>
    </xf>
    <xf numFmtId="0" fontId="45" fillId="0" borderId="25" xfId="0" applyFont="1" applyBorder="1" applyAlignment="1">
      <alignment vertical="center" wrapText="1"/>
    </xf>
    <xf numFmtId="0" fontId="45" fillId="0" borderId="26" xfId="0" applyFont="1" applyBorder="1" applyAlignment="1">
      <alignment vertical="center" wrapText="1"/>
    </xf>
    <xf numFmtId="0" fontId="45" fillId="0" borderId="27" xfId="0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45" fillId="0" borderId="27" xfId="0" applyFont="1" applyBorder="1" applyAlignment="1">
      <alignment vertical="center" wrapText="1"/>
    </xf>
    <xf numFmtId="0" fontId="45" fillId="0" borderId="28" xfId="0" applyFont="1" applyBorder="1" applyAlignment="1">
      <alignment vertical="center" wrapText="1"/>
    </xf>
    <xf numFmtId="0" fontId="47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 wrapText="1"/>
    </xf>
    <xf numFmtId="0" fontId="49" fillId="0" borderId="27" xfId="0" applyFont="1" applyBorder="1" applyAlignment="1">
      <alignment vertical="center" wrapText="1"/>
    </xf>
    <xf numFmtId="0" fontId="48" fillId="0" borderId="1" xfId="0" applyFont="1" applyBorder="1" applyAlignment="1">
      <alignment vertical="center" wrapText="1"/>
    </xf>
    <xf numFmtId="0" fontId="48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vertical="center"/>
    </xf>
    <xf numFmtId="49" fontId="48" fillId="0" borderId="1" xfId="0" applyNumberFormat="1" applyFont="1" applyBorder="1" applyAlignment="1">
      <alignment vertical="center" wrapText="1"/>
    </xf>
    <xf numFmtId="0" fontId="45" fillId="0" borderId="30" xfId="0" applyFont="1" applyBorder="1" applyAlignment="1">
      <alignment vertical="center" wrapText="1"/>
    </xf>
    <xf numFmtId="0" fontId="50" fillId="0" borderId="29" xfId="0" applyFont="1" applyBorder="1" applyAlignment="1">
      <alignment vertical="center" wrapText="1"/>
    </xf>
    <xf numFmtId="0" fontId="45" fillId="0" borderId="31" xfId="0" applyFont="1" applyBorder="1" applyAlignment="1">
      <alignment vertical="center" wrapText="1"/>
    </xf>
    <xf numFmtId="0" fontId="45" fillId="0" borderId="1" xfId="0" applyFont="1" applyBorder="1" applyAlignment="1">
      <alignment vertical="top"/>
    </xf>
    <xf numFmtId="0" fontId="45" fillId="0" borderId="0" xfId="0" applyFont="1" applyAlignment="1">
      <alignment vertical="top"/>
    </xf>
    <xf numFmtId="0" fontId="45" fillId="0" borderId="24" xfId="0" applyFont="1" applyBorder="1" applyAlignment="1">
      <alignment horizontal="left" vertical="center"/>
    </xf>
    <xf numFmtId="0" fontId="45" fillId="0" borderId="25" xfId="0" applyFont="1" applyBorder="1" applyAlignment="1">
      <alignment horizontal="left" vertical="center"/>
    </xf>
    <xf numFmtId="0" fontId="45" fillId="0" borderId="26" xfId="0" applyFont="1" applyBorder="1" applyAlignment="1">
      <alignment horizontal="left" vertical="center"/>
    </xf>
    <xf numFmtId="0" fontId="45" fillId="0" borderId="27" xfId="0" applyFont="1" applyBorder="1" applyAlignment="1">
      <alignment horizontal="left" vertical="center"/>
    </xf>
    <xf numFmtId="0" fontId="45" fillId="0" borderId="28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7" fillId="0" borderId="29" xfId="0" applyFont="1" applyBorder="1" applyAlignment="1">
      <alignment horizontal="center" vertical="center"/>
    </xf>
    <xf numFmtId="0" fontId="51" fillId="0" borderId="29" xfId="0" applyFont="1" applyBorder="1" applyAlignment="1">
      <alignment horizontal="left" vertical="center"/>
    </xf>
    <xf numFmtId="0" fontId="52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center" vertical="center"/>
    </xf>
    <xf numFmtId="0" fontId="48" fillId="0" borderId="0" xfId="0" applyFont="1" applyAlignment="1">
      <alignment horizontal="left" vertical="center"/>
    </xf>
    <xf numFmtId="0" fontId="49" fillId="0" borderId="27" xfId="0" applyFont="1" applyBorder="1" applyAlignment="1">
      <alignment horizontal="left" vertical="center"/>
    </xf>
    <xf numFmtId="0" fontId="48" fillId="0" borderId="1" xfId="0" applyFont="1" applyFill="1" applyBorder="1" applyAlignment="1">
      <alignment horizontal="left" vertical="center"/>
    </xf>
    <xf numFmtId="0" fontId="48" fillId="0" borderId="1" xfId="0" applyFont="1" applyFill="1" applyBorder="1" applyAlignment="1">
      <alignment horizontal="center" vertical="center"/>
    </xf>
    <xf numFmtId="0" fontId="45" fillId="0" borderId="30" xfId="0" applyFont="1" applyBorder="1" applyAlignment="1">
      <alignment horizontal="left" vertical="center"/>
    </xf>
    <xf numFmtId="0" fontId="50" fillId="0" borderId="29" xfId="0" applyFont="1" applyBorder="1" applyAlignment="1">
      <alignment horizontal="left" vertical="center"/>
    </xf>
    <xf numFmtId="0" fontId="45" fillId="0" borderId="3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9" fillId="0" borderId="29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center" vertical="center" wrapText="1"/>
    </xf>
    <xf numFmtId="0" fontId="45" fillId="0" borderId="24" xfId="0" applyFont="1" applyBorder="1" applyAlignment="1">
      <alignment horizontal="left" vertical="center" wrapText="1"/>
    </xf>
    <xf numFmtId="0" fontId="45" fillId="0" borderId="25" xfId="0" applyFont="1" applyBorder="1" applyAlignment="1">
      <alignment horizontal="left" vertical="center" wrapText="1"/>
    </xf>
    <xf numFmtId="0" fontId="45" fillId="0" borderId="26" xfId="0" applyFont="1" applyBorder="1" applyAlignment="1">
      <alignment horizontal="left" vertical="center" wrapText="1"/>
    </xf>
    <xf numFmtId="0" fontId="45" fillId="0" borderId="27" xfId="0" applyFont="1" applyBorder="1" applyAlignment="1">
      <alignment horizontal="left" vertical="center" wrapText="1"/>
    </xf>
    <xf numFmtId="0" fontId="45" fillId="0" borderId="28" xfId="0" applyFont="1" applyBorder="1" applyAlignment="1">
      <alignment horizontal="left" vertical="center" wrapText="1"/>
    </xf>
    <xf numFmtId="0" fontId="51" fillId="0" borderId="27" xfId="0" applyFont="1" applyBorder="1" applyAlignment="1">
      <alignment horizontal="left" vertical="center" wrapText="1"/>
    </xf>
    <xf numFmtId="0" fontId="51" fillId="0" borderId="28" xfId="0" applyFont="1" applyBorder="1" applyAlignment="1">
      <alignment horizontal="left" vertical="center" wrapText="1"/>
    </xf>
    <xf numFmtId="0" fontId="49" fillId="0" borderId="27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center"/>
    </xf>
    <xf numFmtId="0" fontId="49" fillId="0" borderId="28" xfId="0" applyFont="1" applyBorder="1" applyAlignment="1">
      <alignment horizontal="left" vertical="center" wrapText="1"/>
    </xf>
    <xf numFmtId="0" fontId="49" fillId="0" borderId="28" xfId="0" applyFont="1" applyBorder="1" applyAlignment="1">
      <alignment horizontal="left" vertical="center"/>
    </xf>
    <xf numFmtId="0" fontId="49" fillId="0" borderId="30" xfId="0" applyFont="1" applyBorder="1" applyAlignment="1">
      <alignment horizontal="left" vertical="center" wrapText="1"/>
    </xf>
    <xf numFmtId="0" fontId="49" fillId="0" borderId="29" xfId="0" applyFont="1" applyBorder="1" applyAlignment="1">
      <alignment horizontal="left" vertical="center" wrapText="1"/>
    </xf>
    <xf numFmtId="0" fontId="49" fillId="0" borderId="3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top"/>
    </xf>
    <xf numFmtId="0" fontId="48" fillId="0" borderId="1" xfId="0" applyFont="1" applyBorder="1" applyAlignment="1">
      <alignment horizontal="center" vertical="top"/>
    </xf>
    <xf numFmtId="0" fontId="49" fillId="0" borderId="30" xfId="0" applyFont="1" applyBorder="1" applyAlignment="1">
      <alignment horizontal="left" vertical="center"/>
    </xf>
    <xf numFmtId="0" fontId="49" fillId="0" borderId="31" xfId="0" applyFont="1" applyBorder="1" applyAlignment="1">
      <alignment horizontal="left" vertical="center"/>
    </xf>
    <xf numFmtId="0" fontId="49" fillId="0" borderId="1" xfId="0" applyFont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47" fillId="0" borderId="1" xfId="0" applyFont="1" applyBorder="1" applyAlignment="1">
      <alignment vertical="center"/>
    </xf>
    <xf numFmtId="0" fontId="51" fillId="0" borderId="29" xfId="0" applyFont="1" applyBorder="1" applyAlignment="1">
      <alignment vertical="center"/>
    </xf>
    <xf numFmtId="0" fontId="47" fillId="0" borderId="29" xfId="0" applyFont="1" applyBorder="1" applyAlignment="1">
      <alignment vertical="center"/>
    </xf>
    <xf numFmtId="0" fontId="48" fillId="0" borderId="1" xfId="0" applyFont="1" applyBorder="1" applyAlignment="1">
      <alignment vertical="top"/>
    </xf>
    <xf numFmtId="49" fontId="48" fillId="0" borderId="1" xfId="0" applyNumberFormat="1" applyFont="1" applyBorder="1" applyAlignment="1">
      <alignment horizontal="left" vertical="center"/>
    </xf>
    <xf numFmtId="0" fontId="54" fillId="0" borderId="27" xfId="0" applyFont="1" applyBorder="1" applyAlignment="1" applyProtection="1">
      <alignment horizontal="left" vertical="center"/>
    </xf>
    <xf numFmtId="0" fontId="55" fillId="0" borderId="1" xfId="0" applyFont="1" applyBorder="1" applyAlignment="1" applyProtection="1">
      <alignment vertical="top"/>
    </xf>
    <xf numFmtId="0" fontId="55" fillId="0" borderId="1" xfId="0" applyFont="1" applyBorder="1" applyAlignment="1" applyProtection="1">
      <alignment horizontal="left" vertical="center"/>
    </xf>
    <xf numFmtId="0" fontId="55" fillId="0" borderId="1" xfId="0" applyFont="1" applyBorder="1" applyAlignment="1" applyProtection="1">
      <alignment horizontal="center" vertical="center"/>
    </xf>
    <xf numFmtId="49" fontId="55" fillId="0" borderId="1" xfId="0" applyNumberFormat="1" applyFont="1" applyBorder="1" applyAlignment="1" applyProtection="1">
      <alignment horizontal="left" vertical="center"/>
    </xf>
    <xf numFmtId="0" fontId="54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7" fillId="0" borderId="29" xfId="0" applyFont="1" applyBorder="1" applyAlignment="1">
      <alignment horizontal="left"/>
    </xf>
    <xf numFmtId="0" fontId="51" fillId="0" borderId="29" xfId="0" applyFont="1" applyBorder="1" applyAlignment="1"/>
    <xf numFmtId="0" fontId="45" fillId="0" borderId="27" xfId="0" applyFont="1" applyBorder="1" applyAlignment="1">
      <alignment vertical="top"/>
    </xf>
    <xf numFmtId="0" fontId="45" fillId="0" borderId="28" xfId="0" applyFont="1" applyBorder="1" applyAlignment="1">
      <alignment vertical="top"/>
    </xf>
    <xf numFmtId="0" fontId="45" fillId="0" borderId="30" xfId="0" applyFont="1" applyBorder="1" applyAlignment="1">
      <alignment vertical="top"/>
    </xf>
    <xf numFmtId="0" fontId="45" fillId="0" borderId="29" xfId="0" applyFont="1" applyBorder="1" applyAlignment="1">
      <alignment vertical="top"/>
    </xf>
    <xf numFmtId="0" fontId="45" fillId="0" borderId="31" xfId="0" applyFont="1" applyBorder="1" applyAlignment="1">
      <alignment vertical="top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26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 wrapText="1"/>
    </xf>
    <xf numFmtId="0" fontId="22" fillId="4" borderId="8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8" fillId="0" borderId="6" xfId="0" applyNumberFormat="1" applyFont="1" applyBorder="1" applyAlignment="1" applyProtection="1">
      <alignment vertical="center"/>
    </xf>
    <xf numFmtId="0" fontId="0" fillId="0" borderId="6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4" fontId="19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left" vertical="center"/>
    </xf>
    <xf numFmtId="0" fontId="0" fillId="0" borderId="0" xfId="0"/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4" fontId="7" fillId="0" borderId="0" xfId="0" applyNumberFormat="1" applyFont="1" applyAlignment="1" applyProtection="1">
      <alignment horizontal="right" vertical="center"/>
    </xf>
    <xf numFmtId="4" fontId="27" fillId="0" borderId="0" xfId="0" applyNumberFormat="1" applyFont="1" applyAlignment="1" applyProtection="1">
      <alignment horizontal="right" vertical="center"/>
    </xf>
    <xf numFmtId="0" fontId="27" fillId="0" borderId="0" xfId="0" applyFont="1" applyAlignment="1" applyProtection="1">
      <alignment vertical="center"/>
    </xf>
    <xf numFmtId="0" fontId="22" fillId="4" borderId="8" xfId="0" applyFont="1" applyFill="1" applyBorder="1" applyAlignment="1" applyProtection="1">
      <alignment horizontal="right"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4" fontId="24" fillId="0" borderId="0" xfId="0" applyNumberFormat="1" applyFont="1" applyAlignment="1" applyProtection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21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vertical="center"/>
    </xf>
    <xf numFmtId="0" fontId="3" fillId="0" borderId="0" xfId="0" applyFont="1" applyAlignment="1">
      <alignment horizontal="left" vertical="top" wrapText="1"/>
    </xf>
    <xf numFmtId="0" fontId="48" fillId="0" borderId="1" xfId="0" applyFont="1" applyBorder="1" applyAlignment="1">
      <alignment horizontal="left" vertical="center" wrapText="1"/>
    </xf>
    <xf numFmtId="0" fontId="47" fillId="0" borderId="29" xfId="0" applyFont="1" applyBorder="1" applyAlignment="1">
      <alignment horizontal="left" wrapText="1"/>
    </xf>
    <xf numFmtId="0" fontId="46" fillId="0" borderId="1" xfId="0" applyFont="1" applyBorder="1" applyAlignment="1">
      <alignment horizontal="center" vertical="center" wrapText="1"/>
    </xf>
    <xf numFmtId="49" fontId="48" fillId="0" borderId="1" xfId="0" applyNumberFormat="1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/>
    </xf>
    <xf numFmtId="0" fontId="47" fillId="0" borderId="29" xfId="0" applyFont="1" applyBorder="1" applyAlignment="1">
      <alignment horizontal="left"/>
    </xf>
    <xf numFmtId="0" fontId="48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top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podminky.urs.cz/item/CS_URS_2024_02/031103000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4_02/634112128" TargetMode="External"/><Relationship Id="rId299" Type="http://schemas.openxmlformats.org/officeDocument/2006/relationships/hyperlink" Target="https://podminky.urs.cz/item/CS_URS_2024_02/771591241" TargetMode="External"/><Relationship Id="rId303" Type="http://schemas.openxmlformats.org/officeDocument/2006/relationships/hyperlink" Target="https://podminky.urs.cz/item/CS_URS_2024_02/776111311" TargetMode="External"/><Relationship Id="rId21" Type="http://schemas.openxmlformats.org/officeDocument/2006/relationships/hyperlink" Target="https://podminky.urs.cz/item/CS_URS_2024_02/273361821" TargetMode="External"/><Relationship Id="rId42" Type="http://schemas.openxmlformats.org/officeDocument/2006/relationships/hyperlink" Target="https://podminky.urs.cz/item/CS_URS_2024_02/330321610" TargetMode="External"/><Relationship Id="rId63" Type="http://schemas.openxmlformats.org/officeDocument/2006/relationships/hyperlink" Target="https://podminky.urs.cz/item/CS_URS_2024_02/417321616" TargetMode="External"/><Relationship Id="rId84" Type="http://schemas.openxmlformats.org/officeDocument/2006/relationships/hyperlink" Target="https://podminky.urs.cz/item/CS_URS_2024_02/613131121" TargetMode="External"/><Relationship Id="rId138" Type="http://schemas.openxmlformats.org/officeDocument/2006/relationships/hyperlink" Target="https://podminky.urs.cz/item/CS_URS_2024_02/962032181" TargetMode="External"/><Relationship Id="rId159" Type="http://schemas.openxmlformats.org/officeDocument/2006/relationships/hyperlink" Target="https://podminky.urs.cz/item/CS_URS_2024_02/973031151" TargetMode="External"/><Relationship Id="rId324" Type="http://schemas.openxmlformats.org/officeDocument/2006/relationships/hyperlink" Target="https://podminky.urs.cz/item/CS_URS_2024_02/777511181" TargetMode="External"/><Relationship Id="rId170" Type="http://schemas.openxmlformats.org/officeDocument/2006/relationships/hyperlink" Target="https://podminky.urs.cz/item/CS_URS_2024_02/997006511" TargetMode="External"/><Relationship Id="rId191" Type="http://schemas.openxmlformats.org/officeDocument/2006/relationships/hyperlink" Target="https://podminky.urs.cz/item/CS_URS_2024_02/998711203" TargetMode="External"/><Relationship Id="rId205" Type="http://schemas.openxmlformats.org/officeDocument/2006/relationships/hyperlink" Target="https://podminky.urs.cz/item/CS_URS_2024_02/712831101" TargetMode="External"/><Relationship Id="rId226" Type="http://schemas.openxmlformats.org/officeDocument/2006/relationships/hyperlink" Target="https://podminky.urs.cz/item/CS_URS_2024_02/725291665" TargetMode="External"/><Relationship Id="rId247" Type="http://schemas.openxmlformats.org/officeDocument/2006/relationships/hyperlink" Target="https://podminky.urs.cz/item/CS_URS_2024_02/763131721" TargetMode="External"/><Relationship Id="rId107" Type="http://schemas.openxmlformats.org/officeDocument/2006/relationships/hyperlink" Target="https://podminky.urs.cz/item/CS_URS_2024_02/622531012" TargetMode="External"/><Relationship Id="rId268" Type="http://schemas.openxmlformats.org/officeDocument/2006/relationships/hyperlink" Target="https://podminky.urs.cz/item/CS_URS_2024_02/764004861" TargetMode="External"/><Relationship Id="rId289" Type="http://schemas.openxmlformats.org/officeDocument/2006/relationships/hyperlink" Target="https://podminky.urs.cz/item/CS_URS_2024_02/767881112" TargetMode="External"/><Relationship Id="rId11" Type="http://schemas.openxmlformats.org/officeDocument/2006/relationships/hyperlink" Target="https://podminky.urs.cz/item/CS_URS_2024_02/181111112" TargetMode="External"/><Relationship Id="rId32" Type="http://schemas.openxmlformats.org/officeDocument/2006/relationships/hyperlink" Target="https://podminky.urs.cz/item/CS_URS_2024_02/317168054" TargetMode="External"/><Relationship Id="rId53" Type="http://schemas.openxmlformats.org/officeDocument/2006/relationships/hyperlink" Target="https://podminky.urs.cz/item/CS_URS_2024_02/411354313" TargetMode="External"/><Relationship Id="rId74" Type="http://schemas.openxmlformats.org/officeDocument/2006/relationships/hyperlink" Target="https://podminky.urs.cz/item/CS_URS_2024_02/611131121" TargetMode="External"/><Relationship Id="rId128" Type="http://schemas.openxmlformats.org/officeDocument/2006/relationships/hyperlink" Target="https://podminky.urs.cz/item/CS_URS_2024_02/944511811" TargetMode="External"/><Relationship Id="rId149" Type="http://schemas.openxmlformats.org/officeDocument/2006/relationships/hyperlink" Target="https://podminky.urs.cz/item/CS_URS_2024_02/967031742" TargetMode="External"/><Relationship Id="rId314" Type="http://schemas.openxmlformats.org/officeDocument/2006/relationships/hyperlink" Target="https://podminky.urs.cz/item/CS_URS_2024_02/776411214" TargetMode="External"/><Relationship Id="rId335" Type="http://schemas.openxmlformats.org/officeDocument/2006/relationships/hyperlink" Target="https://podminky.urs.cz/item/CS_URS_2024_02/781495115" TargetMode="External"/><Relationship Id="rId5" Type="http://schemas.openxmlformats.org/officeDocument/2006/relationships/hyperlink" Target="https://podminky.urs.cz/item/CS_URS_2024_02/115101301" TargetMode="External"/><Relationship Id="rId95" Type="http://schemas.openxmlformats.org/officeDocument/2006/relationships/hyperlink" Target="https://podminky.urs.cz/item/CS_URS_2024_02/622143003" TargetMode="External"/><Relationship Id="rId160" Type="http://schemas.openxmlformats.org/officeDocument/2006/relationships/hyperlink" Target="https://podminky.urs.cz/item/CS_URS_2024_02/974031164" TargetMode="External"/><Relationship Id="rId181" Type="http://schemas.openxmlformats.org/officeDocument/2006/relationships/hyperlink" Target="https://podminky.urs.cz/item/CS_URS_2024_02/998011003" TargetMode="External"/><Relationship Id="rId216" Type="http://schemas.openxmlformats.org/officeDocument/2006/relationships/hyperlink" Target="https://podminky.urs.cz/item/CS_URS_2024_02/713141131" TargetMode="External"/><Relationship Id="rId237" Type="http://schemas.openxmlformats.org/officeDocument/2006/relationships/hyperlink" Target="https://podminky.urs.cz/item/CS_URS_2024_02/763111354" TargetMode="External"/><Relationship Id="rId258" Type="http://schemas.openxmlformats.org/officeDocument/2006/relationships/hyperlink" Target="https://podminky.urs.cz/item/CS_URS_2024_02/763183111" TargetMode="External"/><Relationship Id="rId279" Type="http://schemas.openxmlformats.org/officeDocument/2006/relationships/hyperlink" Target="https://podminky.urs.cz/item/CS_URS_2024_02/998766203" TargetMode="External"/><Relationship Id="rId22" Type="http://schemas.openxmlformats.org/officeDocument/2006/relationships/hyperlink" Target="https://podminky.urs.cz/item/CS_URS_2024_02/273362021" TargetMode="External"/><Relationship Id="rId43" Type="http://schemas.openxmlformats.org/officeDocument/2006/relationships/hyperlink" Target="https://podminky.urs.cz/item/CS_URS_2024_02/331351115" TargetMode="External"/><Relationship Id="rId64" Type="http://schemas.openxmlformats.org/officeDocument/2006/relationships/hyperlink" Target="https://podminky.urs.cz/item/CS_URS_2024_02/417351115" TargetMode="External"/><Relationship Id="rId118" Type="http://schemas.openxmlformats.org/officeDocument/2006/relationships/hyperlink" Target="https://podminky.urs.cz/item/CS_URS_2024_02/635211121" TargetMode="External"/><Relationship Id="rId139" Type="http://schemas.openxmlformats.org/officeDocument/2006/relationships/hyperlink" Target="https://podminky.urs.cz/item/CS_URS_2024_02/962032241" TargetMode="External"/><Relationship Id="rId290" Type="http://schemas.openxmlformats.org/officeDocument/2006/relationships/hyperlink" Target="https://podminky.urs.cz/item/CS_URS_2024_02/767893816" TargetMode="External"/><Relationship Id="rId304" Type="http://schemas.openxmlformats.org/officeDocument/2006/relationships/hyperlink" Target="https://podminky.urs.cz/item/CS_URS_2024_02/776121113" TargetMode="External"/><Relationship Id="rId325" Type="http://schemas.openxmlformats.org/officeDocument/2006/relationships/hyperlink" Target="https://podminky.urs.cz/item/CS_URS_2024_02/777612103" TargetMode="External"/><Relationship Id="rId85" Type="http://schemas.openxmlformats.org/officeDocument/2006/relationships/hyperlink" Target="https://podminky.urs.cz/item/CS_URS_2024_02/613311131" TargetMode="External"/><Relationship Id="rId150" Type="http://schemas.openxmlformats.org/officeDocument/2006/relationships/hyperlink" Target="https://podminky.urs.cz/item/CS_URS_2024_02/968072455" TargetMode="External"/><Relationship Id="rId171" Type="http://schemas.openxmlformats.org/officeDocument/2006/relationships/hyperlink" Target="https://podminky.urs.cz/item/CS_URS_2024_02/997006519" TargetMode="External"/><Relationship Id="rId192" Type="http://schemas.openxmlformats.org/officeDocument/2006/relationships/hyperlink" Target="https://podminky.urs.cz/item/CS_URS_2024_02/712311101" TargetMode="External"/><Relationship Id="rId206" Type="http://schemas.openxmlformats.org/officeDocument/2006/relationships/hyperlink" Target="https://podminky.urs.cz/item/CS_URS_2024_02/712841559" TargetMode="External"/><Relationship Id="rId227" Type="http://schemas.openxmlformats.org/officeDocument/2006/relationships/hyperlink" Target="https://podminky.urs.cz/item/CS_URS_2024_02/725291666" TargetMode="External"/><Relationship Id="rId248" Type="http://schemas.openxmlformats.org/officeDocument/2006/relationships/hyperlink" Target="https://podminky.urs.cz/item/CS_URS_2024_02/763131731" TargetMode="External"/><Relationship Id="rId269" Type="http://schemas.openxmlformats.org/officeDocument/2006/relationships/hyperlink" Target="https://podminky.urs.cz/item/CS_URS_2024_02/764226465" TargetMode="External"/><Relationship Id="rId12" Type="http://schemas.openxmlformats.org/officeDocument/2006/relationships/hyperlink" Target="https://podminky.urs.cz/item/CS_URS_2024_02/181411132" TargetMode="External"/><Relationship Id="rId33" Type="http://schemas.openxmlformats.org/officeDocument/2006/relationships/hyperlink" Target="https://podminky.urs.cz/item/CS_URS_2024_02/317168055" TargetMode="External"/><Relationship Id="rId108" Type="http://schemas.openxmlformats.org/officeDocument/2006/relationships/hyperlink" Target="https://podminky.urs.cz/item/CS_URS_2024_02/629991011" TargetMode="External"/><Relationship Id="rId129" Type="http://schemas.openxmlformats.org/officeDocument/2006/relationships/hyperlink" Target="https://podminky.urs.cz/item/CS_URS_2024_02/944711114" TargetMode="External"/><Relationship Id="rId280" Type="http://schemas.openxmlformats.org/officeDocument/2006/relationships/hyperlink" Target="https://podminky.urs.cz/item/CS_URS_2024_02/767161813" TargetMode="External"/><Relationship Id="rId315" Type="http://schemas.openxmlformats.org/officeDocument/2006/relationships/hyperlink" Target="https://podminky.urs.cz/item/CS_URS_2024_02/776421111" TargetMode="External"/><Relationship Id="rId336" Type="http://schemas.openxmlformats.org/officeDocument/2006/relationships/hyperlink" Target="https://podminky.urs.cz/item/CS_URS_2024_02/781495141" TargetMode="External"/><Relationship Id="rId54" Type="http://schemas.openxmlformats.org/officeDocument/2006/relationships/hyperlink" Target="https://podminky.urs.cz/item/CS_URS_2024_02/411354314" TargetMode="External"/><Relationship Id="rId75" Type="http://schemas.openxmlformats.org/officeDocument/2006/relationships/hyperlink" Target="https://podminky.urs.cz/item/CS_URS_2024_02/611311141" TargetMode="External"/><Relationship Id="rId96" Type="http://schemas.openxmlformats.org/officeDocument/2006/relationships/hyperlink" Target="https://podminky.urs.cz/item/CS_URS_2024_02/622143004" TargetMode="External"/><Relationship Id="rId140" Type="http://schemas.openxmlformats.org/officeDocument/2006/relationships/hyperlink" Target="https://podminky.urs.cz/item/CS_URS_2024_02/962052211" TargetMode="External"/><Relationship Id="rId161" Type="http://schemas.openxmlformats.org/officeDocument/2006/relationships/hyperlink" Target="https://podminky.urs.cz/item/CS_URS_2024_02/974031666" TargetMode="External"/><Relationship Id="rId182" Type="http://schemas.openxmlformats.org/officeDocument/2006/relationships/hyperlink" Target="https://podminky.urs.cz/item/CS_URS_2024_02/711111001" TargetMode="External"/><Relationship Id="rId217" Type="http://schemas.openxmlformats.org/officeDocument/2006/relationships/hyperlink" Target="https://podminky.urs.cz/item/CS_URS_2024_02/713141151" TargetMode="External"/><Relationship Id="rId6" Type="http://schemas.openxmlformats.org/officeDocument/2006/relationships/hyperlink" Target="https://podminky.urs.cz/item/CS_URS_2024_02/132251253" TargetMode="External"/><Relationship Id="rId238" Type="http://schemas.openxmlformats.org/officeDocument/2006/relationships/hyperlink" Target="https://podminky.urs.cz/item/CS_URS_2024_02/763111356" TargetMode="External"/><Relationship Id="rId259" Type="http://schemas.openxmlformats.org/officeDocument/2006/relationships/hyperlink" Target="https://podminky.urs.cz/item/CS_URS_2024_02/763411111R" TargetMode="External"/><Relationship Id="rId23" Type="http://schemas.openxmlformats.org/officeDocument/2006/relationships/hyperlink" Target="https://podminky.urs.cz/item/CS_URS_2024_02/310232055" TargetMode="External"/><Relationship Id="rId119" Type="http://schemas.openxmlformats.org/officeDocument/2006/relationships/hyperlink" Target="https://podminky.urs.cz/item/CS_URS_2024_02/636311133" TargetMode="External"/><Relationship Id="rId270" Type="http://schemas.openxmlformats.org/officeDocument/2006/relationships/hyperlink" Target="https://podminky.urs.cz/item/CS_URS_2024_02/998764203" TargetMode="External"/><Relationship Id="rId291" Type="http://schemas.openxmlformats.org/officeDocument/2006/relationships/hyperlink" Target="https://podminky.urs.cz/item/CS_URS_2024_02/767896120" TargetMode="External"/><Relationship Id="rId305" Type="http://schemas.openxmlformats.org/officeDocument/2006/relationships/hyperlink" Target="https://podminky.urs.cz/item/CS_URS_2024_02/776121321" TargetMode="External"/><Relationship Id="rId326" Type="http://schemas.openxmlformats.org/officeDocument/2006/relationships/hyperlink" Target="https://podminky.urs.cz/item/CS_URS_2024_02/777612151" TargetMode="External"/><Relationship Id="rId44" Type="http://schemas.openxmlformats.org/officeDocument/2006/relationships/hyperlink" Target="https://podminky.urs.cz/item/CS_URS_2024_02/331351116" TargetMode="External"/><Relationship Id="rId65" Type="http://schemas.openxmlformats.org/officeDocument/2006/relationships/hyperlink" Target="https://podminky.urs.cz/item/CS_URS_2024_02/417351116" TargetMode="External"/><Relationship Id="rId86" Type="http://schemas.openxmlformats.org/officeDocument/2006/relationships/hyperlink" Target="https://podminky.urs.cz/item/CS_URS_2024_02/613341131" TargetMode="External"/><Relationship Id="rId130" Type="http://schemas.openxmlformats.org/officeDocument/2006/relationships/hyperlink" Target="https://podminky.urs.cz/item/CS_URS_2024_02/944711214" TargetMode="External"/><Relationship Id="rId151" Type="http://schemas.openxmlformats.org/officeDocument/2006/relationships/hyperlink" Target="https://podminky.urs.cz/item/CS_URS_2024_02/968072456" TargetMode="External"/><Relationship Id="rId172" Type="http://schemas.openxmlformats.org/officeDocument/2006/relationships/hyperlink" Target="https://podminky.urs.cz/item/CS_URS_2024_02/997013114" TargetMode="External"/><Relationship Id="rId193" Type="http://schemas.openxmlformats.org/officeDocument/2006/relationships/hyperlink" Target="https://podminky.urs.cz/item/CS_URS_2024_02/712341559" TargetMode="External"/><Relationship Id="rId207" Type="http://schemas.openxmlformats.org/officeDocument/2006/relationships/hyperlink" Target="https://podminky.urs.cz/item/CS_URS_2024_02/712861705" TargetMode="External"/><Relationship Id="rId228" Type="http://schemas.openxmlformats.org/officeDocument/2006/relationships/hyperlink" Target="https://podminky.urs.cz/item/CS_URS_2024_02/998725203" TargetMode="External"/><Relationship Id="rId249" Type="http://schemas.openxmlformats.org/officeDocument/2006/relationships/hyperlink" Target="https://podminky.urs.cz/item/CS_URS_2024_02/763131761" TargetMode="External"/><Relationship Id="rId13" Type="http://schemas.openxmlformats.org/officeDocument/2006/relationships/hyperlink" Target="https://podminky.urs.cz/item/CS_URS_2024_02/181951112" TargetMode="External"/><Relationship Id="rId109" Type="http://schemas.openxmlformats.org/officeDocument/2006/relationships/hyperlink" Target="https://podminky.urs.cz/item/CS_URS_2024_02/631311126" TargetMode="External"/><Relationship Id="rId260" Type="http://schemas.openxmlformats.org/officeDocument/2006/relationships/hyperlink" Target="https://podminky.urs.cz/item/CS_URS_2024_02/763431001" TargetMode="External"/><Relationship Id="rId281" Type="http://schemas.openxmlformats.org/officeDocument/2006/relationships/hyperlink" Target="https://podminky.urs.cz/item/CS_URS_2024_02/767161823" TargetMode="External"/><Relationship Id="rId316" Type="http://schemas.openxmlformats.org/officeDocument/2006/relationships/hyperlink" Target="https://podminky.urs.cz/item/CS_URS_2024_02/776431211" TargetMode="External"/><Relationship Id="rId337" Type="http://schemas.openxmlformats.org/officeDocument/2006/relationships/hyperlink" Target="https://podminky.urs.cz/item/CS_URS_2024_02/781495211" TargetMode="External"/><Relationship Id="rId34" Type="http://schemas.openxmlformats.org/officeDocument/2006/relationships/hyperlink" Target="https://podminky.urs.cz/item/CS_URS_2024_02/317168056" TargetMode="External"/><Relationship Id="rId55" Type="http://schemas.openxmlformats.org/officeDocument/2006/relationships/hyperlink" Target="https://podminky.urs.cz/item/CS_URS_2024_02/411361821" TargetMode="External"/><Relationship Id="rId76" Type="http://schemas.openxmlformats.org/officeDocument/2006/relationships/hyperlink" Target="https://podminky.urs.cz/item/CS_URS_2024_02/611321145" TargetMode="External"/><Relationship Id="rId97" Type="http://schemas.openxmlformats.org/officeDocument/2006/relationships/hyperlink" Target="https://podminky.urs.cz/item/CS_URS_2024_02/622151031" TargetMode="External"/><Relationship Id="rId120" Type="http://schemas.openxmlformats.org/officeDocument/2006/relationships/hyperlink" Target="https://podminky.urs.cz/item/CS_URS_2024_02/916331112" TargetMode="External"/><Relationship Id="rId141" Type="http://schemas.openxmlformats.org/officeDocument/2006/relationships/hyperlink" Target="https://podminky.urs.cz/item/CS_URS_2024_02/962081141" TargetMode="External"/><Relationship Id="rId7" Type="http://schemas.openxmlformats.org/officeDocument/2006/relationships/hyperlink" Target="https://podminky.urs.cz/item/CS_URS_2024_02/162351103" TargetMode="External"/><Relationship Id="rId162" Type="http://schemas.openxmlformats.org/officeDocument/2006/relationships/hyperlink" Target="https://podminky.urs.cz/item/CS_URS_2024_02/977151119" TargetMode="External"/><Relationship Id="rId183" Type="http://schemas.openxmlformats.org/officeDocument/2006/relationships/hyperlink" Target="https://podminky.urs.cz/item/CS_URS_2024_02/711112001" TargetMode="External"/><Relationship Id="rId218" Type="http://schemas.openxmlformats.org/officeDocument/2006/relationships/hyperlink" Target="https://podminky.urs.cz/item/CS_URS_2024_02/713141311" TargetMode="External"/><Relationship Id="rId239" Type="http://schemas.openxmlformats.org/officeDocument/2006/relationships/hyperlink" Target="https://podminky.urs.cz/item/CS_URS_2024_02/763111466" TargetMode="External"/><Relationship Id="rId250" Type="http://schemas.openxmlformats.org/officeDocument/2006/relationships/hyperlink" Target="https://podminky.urs.cz/item/CS_URS_2024_02/763131765" TargetMode="External"/><Relationship Id="rId271" Type="http://schemas.openxmlformats.org/officeDocument/2006/relationships/hyperlink" Target="https://podminky.urs.cz/item/CS_URS_2024_02/766211611" TargetMode="External"/><Relationship Id="rId292" Type="http://schemas.openxmlformats.org/officeDocument/2006/relationships/hyperlink" Target="https://podminky.urs.cz/item/CS_URS_2024_02/767996703" TargetMode="External"/><Relationship Id="rId306" Type="http://schemas.openxmlformats.org/officeDocument/2006/relationships/hyperlink" Target="https://podminky.urs.cz/item/CS_URS_2024_02/776141221" TargetMode="External"/><Relationship Id="rId24" Type="http://schemas.openxmlformats.org/officeDocument/2006/relationships/hyperlink" Target="https://podminky.urs.cz/item/CS_URS_2024_02/311235111" TargetMode="External"/><Relationship Id="rId45" Type="http://schemas.openxmlformats.org/officeDocument/2006/relationships/hyperlink" Target="https://podminky.urs.cz/item/CS_URS_2024_02/331361821" TargetMode="External"/><Relationship Id="rId66" Type="http://schemas.openxmlformats.org/officeDocument/2006/relationships/hyperlink" Target="https://podminky.urs.cz/item/CS_URS_2024_02/417361821" TargetMode="External"/><Relationship Id="rId87" Type="http://schemas.openxmlformats.org/officeDocument/2006/relationships/hyperlink" Target="https://podminky.urs.cz/item/CS_URS_2024_02/613341321" TargetMode="External"/><Relationship Id="rId110" Type="http://schemas.openxmlformats.org/officeDocument/2006/relationships/hyperlink" Target="https://podminky.urs.cz/item/CS_URS_2024_02/631319012" TargetMode="External"/><Relationship Id="rId131" Type="http://schemas.openxmlformats.org/officeDocument/2006/relationships/hyperlink" Target="https://podminky.urs.cz/item/CS_URS_2024_02/944711814" TargetMode="External"/><Relationship Id="rId327" Type="http://schemas.openxmlformats.org/officeDocument/2006/relationships/hyperlink" Target="https://podminky.urs.cz/item/CS_URS_2024_02/998777203" TargetMode="External"/><Relationship Id="rId152" Type="http://schemas.openxmlformats.org/officeDocument/2006/relationships/hyperlink" Target="https://podminky.urs.cz/item/CS_URS_2024_02/968082015" TargetMode="External"/><Relationship Id="rId173" Type="http://schemas.openxmlformats.org/officeDocument/2006/relationships/hyperlink" Target="https://podminky.urs.cz/item/CS_URS_2024_02/997013631" TargetMode="External"/><Relationship Id="rId194" Type="http://schemas.openxmlformats.org/officeDocument/2006/relationships/hyperlink" Target="https://podminky.urs.cz/item/CS_URS_2024_02/712341715" TargetMode="External"/><Relationship Id="rId208" Type="http://schemas.openxmlformats.org/officeDocument/2006/relationships/hyperlink" Target="https://podminky.urs.cz/item/CS_URS_2024_02/712861803" TargetMode="External"/><Relationship Id="rId229" Type="http://schemas.openxmlformats.org/officeDocument/2006/relationships/hyperlink" Target="https://podminky.urs.cz/item/CS_URS_2024_02/741920452" TargetMode="External"/><Relationship Id="rId240" Type="http://schemas.openxmlformats.org/officeDocument/2006/relationships/hyperlink" Target="https://podminky.urs.cz/item/CS_URS_2024_02/763111811" TargetMode="External"/><Relationship Id="rId261" Type="http://schemas.openxmlformats.org/officeDocument/2006/relationships/hyperlink" Target="https://podminky.urs.cz/item/CS_URS_2024_02/763431041" TargetMode="External"/><Relationship Id="rId14" Type="http://schemas.openxmlformats.org/officeDocument/2006/relationships/hyperlink" Target="https://podminky.urs.cz/item/CS_URS_2024_02/182251101" TargetMode="External"/><Relationship Id="rId35" Type="http://schemas.openxmlformats.org/officeDocument/2006/relationships/hyperlink" Target="https://podminky.urs.cz/item/CS_URS_2024_02/317168057" TargetMode="External"/><Relationship Id="rId56" Type="http://schemas.openxmlformats.org/officeDocument/2006/relationships/hyperlink" Target="https://podminky.urs.cz/item/CS_URS_2024_02/411362021" TargetMode="External"/><Relationship Id="rId77" Type="http://schemas.openxmlformats.org/officeDocument/2006/relationships/hyperlink" Target="https://podminky.urs.cz/item/CS_URS_2024_02/612125101" TargetMode="External"/><Relationship Id="rId100" Type="http://schemas.openxmlformats.org/officeDocument/2006/relationships/hyperlink" Target="https://podminky.urs.cz/item/CS_URS_2024_02/622212001" TargetMode="External"/><Relationship Id="rId282" Type="http://schemas.openxmlformats.org/officeDocument/2006/relationships/hyperlink" Target="https://podminky.urs.cz/item/CS_URS_2024_02/767161851" TargetMode="External"/><Relationship Id="rId317" Type="http://schemas.openxmlformats.org/officeDocument/2006/relationships/hyperlink" Target="https://podminky.urs.cz/item/CS_URS_2024_02/776521112" TargetMode="External"/><Relationship Id="rId338" Type="http://schemas.openxmlformats.org/officeDocument/2006/relationships/hyperlink" Target="https://podminky.urs.cz/item/CS_URS_2024_02/998781203" TargetMode="External"/><Relationship Id="rId8" Type="http://schemas.openxmlformats.org/officeDocument/2006/relationships/hyperlink" Target="https://podminky.urs.cz/item/CS_URS_2024_02/167151111" TargetMode="External"/><Relationship Id="rId98" Type="http://schemas.openxmlformats.org/officeDocument/2006/relationships/hyperlink" Target="https://podminky.urs.cz/item/CS_URS_2024_02/622211021" TargetMode="External"/><Relationship Id="rId121" Type="http://schemas.openxmlformats.org/officeDocument/2006/relationships/hyperlink" Target="https://podminky.urs.cz/item/CS_URS_2024_02/919732211" TargetMode="External"/><Relationship Id="rId142" Type="http://schemas.openxmlformats.org/officeDocument/2006/relationships/hyperlink" Target="https://podminky.urs.cz/item/CS_URS_2024_02/963051113" TargetMode="External"/><Relationship Id="rId163" Type="http://schemas.openxmlformats.org/officeDocument/2006/relationships/hyperlink" Target="https://podminky.urs.cz/item/CS_URS_2024_02/977151123" TargetMode="External"/><Relationship Id="rId184" Type="http://schemas.openxmlformats.org/officeDocument/2006/relationships/hyperlink" Target="https://podminky.urs.cz/item/CS_URS_2024_02/711161215" TargetMode="External"/><Relationship Id="rId219" Type="http://schemas.openxmlformats.org/officeDocument/2006/relationships/hyperlink" Target="https://podminky.urs.cz/item/CS_URS_2024_02/998713203" TargetMode="External"/><Relationship Id="rId230" Type="http://schemas.openxmlformats.org/officeDocument/2006/relationships/hyperlink" Target="https://podminky.urs.cz/item/CS_URS_2024_02/998741203" TargetMode="External"/><Relationship Id="rId251" Type="http://schemas.openxmlformats.org/officeDocument/2006/relationships/hyperlink" Target="https://podminky.urs.cz/item/CS_URS_2024_02/763161821" TargetMode="External"/><Relationship Id="rId25" Type="http://schemas.openxmlformats.org/officeDocument/2006/relationships/hyperlink" Target="https://podminky.urs.cz/item/CS_URS_2024_02/311235145" TargetMode="External"/><Relationship Id="rId46" Type="http://schemas.openxmlformats.org/officeDocument/2006/relationships/hyperlink" Target="https://podminky.urs.cz/item/CS_URS_2024_02/342244201" TargetMode="External"/><Relationship Id="rId67" Type="http://schemas.openxmlformats.org/officeDocument/2006/relationships/hyperlink" Target="https://podminky.urs.cz/item/CS_URS_2024_02/564730101" TargetMode="External"/><Relationship Id="rId116" Type="http://schemas.openxmlformats.org/officeDocument/2006/relationships/hyperlink" Target="https://podminky.urs.cz/item/CS_URS_2024_02/632481213" TargetMode="External"/><Relationship Id="rId137" Type="http://schemas.openxmlformats.org/officeDocument/2006/relationships/hyperlink" Target="https://podminky.urs.cz/item/CS_URS_2024_02/962031133" TargetMode="External"/><Relationship Id="rId158" Type="http://schemas.openxmlformats.org/officeDocument/2006/relationships/hyperlink" Target="https://podminky.urs.cz/item/CS_URS_2024_02/971042551" TargetMode="External"/><Relationship Id="rId272" Type="http://schemas.openxmlformats.org/officeDocument/2006/relationships/hyperlink" Target="https://podminky.urs.cz/item/CS_URS_2024_02/766423231" TargetMode="External"/><Relationship Id="rId293" Type="http://schemas.openxmlformats.org/officeDocument/2006/relationships/hyperlink" Target="https://podminky.urs.cz/item/CS_URS_2024_02/998767203" TargetMode="External"/><Relationship Id="rId302" Type="http://schemas.openxmlformats.org/officeDocument/2006/relationships/hyperlink" Target="https://podminky.urs.cz/item/CS_URS_2024_02/776111112" TargetMode="External"/><Relationship Id="rId307" Type="http://schemas.openxmlformats.org/officeDocument/2006/relationships/hyperlink" Target="https://podminky.urs.cz/item/CS_URS_2024_02/776221111" TargetMode="External"/><Relationship Id="rId323" Type="http://schemas.openxmlformats.org/officeDocument/2006/relationships/hyperlink" Target="https://podminky.urs.cz/item/CS_URS_2024_02/777511123" TargetMode="External"/><Relationship Id="rId328" Type="http://schemas.openxmlformats.org/officeDocument/2006/relationships/hyperlink" Target="https://podminky.urs.cz/item/CS_URS_2024_02/781111011" TargetMode="External"/><Relationship Id="rId344" Type="http://schemas.openxmlformats.org/officeDocument/2006/relationships/drawing" Target="../drawings/drawing2.xml"/><Relationship Id="rId20" Type="http://schemas.openxmlformats.org/officeDocument/2006/relationships/hyperlink" Target="https://podminky.urs.cz/item/CS_URS_2024_02/273351122" TargetMode="External"/><Relationship Id="rId41" Type="http://schemas.openxmlformats.org/officeDocument/2006/relationships/hyperlink" Target="https://podminky.urs.cz/item/CS_URS_2024_02/319202114" TargetMode="External"/><Relationship Id="rId62" Type="http://schemas.openxmlformats.org/officeDocument/2006/relationships/hyperlink" Target="https://podminky.urs.cz/item/CS_URS_2024_02/413361821" TargetMode="External"/><Relationship Id="rId83" Type="http://schemas.openxmlformats.org/officeDocument/2006/relationships/hyperlink" Target="https://podminky.urs.cz/item/CS_URS_2024_02/612341321" TargetMode="External"/><Relationship Id="rId88" Type="http://schemas.openxmlformats.org/officeDocument/2006/relationships/hyperlink" Target="https://podminky.urs.cz/item/CS_URS_2024_02/619991011" TargetMode="External"/><Relationship Id="rId111" Type="http://schemas.openxmlformats.org/officeDocument/2006/relationships/hyperlink" Target="https://podminky.urs.cz/item/CS_URS_2024_02/631319173" TargetMode="External"/><Relationship Id="rId132" Type="http://schemas.openxmlformats.org/officeDocument/2006/relationships/hyperlink" Target="https://podminky.urs.cz/item/CS_URS_2024_02/949101111" TargetMode="External"/><Relationship Id="rId153" Type="http://schemas.openxmlformats.org/officeDocument/2006/relationships/hyperlink" Target="https://podminky.urs.cz/item/CS_URS_2024_02/968082016" TargetMode="External"/><Relationship Id="rId174" Type="http://schemas.openxmlformats.org/officeDocument/2006/relationships/hyperlink" Target="https://podminky.urs.cz/item/CS_URS_2024_02/997013645" TargetMode="External"/><Relationship Id="rId179" Type="http://schemas.openxmlformats.org/officeDocument/2006/relationships/hyperlink" Target="https://podminky.urs.cz/item/CS_URS_2024_02/997013862" TargetMode="External"/><Relationship Id="rId195" Type="http://schemas.openxmlformats.org/officeDocument/2006/relationships/hyperlink" Target="https://podminky.urs.cz/item/CS_URS_2024_02/712361703" TargetMode="External"/><Relationship Id="rId209" Type="http://schemas.openxmlformats.org/officeDocument/2006/relationships/hyperlink" Target="https://podminky.urs.cz/item/CS_URS_2024_02/712998106" TargetMode="External"/><Relationship Id="rId190" Type="http://schemas.openxmlformats.org/officeDocument/2006/relationships/hyperlink" Target="https://podminky.urs.cz/item/CS_URS_2024_02/711491172" TargetMode="External"/><Relationship Id="rId204" Type="http://schemas.openxmlformats.org/officeDocument/2006/relationships/hyperlink" Target="https://podminky.urs.cz/item/CS_URS_2024_02/712811101" TargetMode="External"/><Relationship Id="rId220" Type="http://schemas.openxmlformats.org/officeDocument/2006/relationships/hyperlink" Target="https://podminky.urs.cz/item/CS_URS_2024_02/721239114" TargetMode="External"/><Relationship Id="rId225" Type="http://schemas.openxmlformats.org/officeDocument/2006/relationships/hyperlink" Target="https://podminky.urs.cz/item/CS_URS_2024_02/725291664" TargetMode="External"/><Relationship Id="rId241" Type="http://schemas.openxmlformats.org/officeDocument/2006/relationships/hyperlink" Target="https://podminky.urs.cz/item/CS_URS_2024_02/763111821" TargetMode="External"/><Relationship Id="rId246" Type="http://schemas.openxmlformats.org/officeDocument/2006/relationships/hyperlink" Target="https://podminky.urs.cz/item/CS_URS_2024_02/763131712" TargetMode="External"/><Relationship Id="rId267" Type="http://schemas.openxmlformats.org/officeDocument/2006/relationships/hyperlink" Target="https://podminky.urs.cz/item/CS_URS_2024_02/764004801" TargetMode="External"/><Relationship Id="rId288" Type="http://schemas.openxmlformats.org/officeDocument/2006/relationships/hyperlink" Target="https://podminky.urs.cz/item/CS_URS_2024_02/767661811" TargetMode="External"/><Relationship Id="rId15" Type="http://schemas.openxmlformats.org/officeDocument/2006/relationships/hyperlink" Target="https://podminky.urs.cz/item/CS_URS_2024_02/182351123" TargetMode="External"/><Relationship Id="rId36" Type="http://schemas.openxmlformats.org/officeDocument/2006/relationships/hyperlink" Target="https://podminky.urs.cz/item/CS_URS_2024_02/317168058" TargetMode="External"/><Relationship Id="rId57" Type="http://schemas.openxmlformats.org/officeDocument/2006/relationships/hyperlink" Target="https://podminky.urs.cz/item/CS_URS_2024_02/413321616" TargetMode="External"/><Relationship Id="rId106" Type="http://schemas.openxmlformats.org/officeDocument/2006/relationships/hyperlink" Target="https://podminky.urs.cz/item/CS_URS_2024_02/622252002" TargetMode="External"/><Relationship Id="rId127" Type="http://schemas.openxmlformats.org/officeDocument/2006/relationships/hyperlink" Target="https://podminky.urs.cz/item/CS_URS_2024_02/944511211" TargetMode="External"/><Relationship Id="rId262" Type="http://schemas.openxmlformats.org/officeDocument/2006/relationships/hyperlink" Target="https://podminky.urs.cz/item/CS_URS_2024_02/998763403" TargetMode="External"/><Relationship Id="rId283" Type="http://schemas.openxmlformats.org/officeDocument/2006/relationships/hyperlink" Target="https://podminky.urs.cz/item/CS_URS_2024_02/767165111" TargetMode="External"/><Relationship Id="rId313" Type="http://schemas.openxmlformats.org/officeDocument/2006/relationships/hyperlink" Target="https://podminky.urs.cz/item/CS_URS_2024_02/776411213" TargetMode="External"/><Relationship Id="rId318" Type="http://schemas.openxmlformats.org/officeDocument/2006/relationships/hyperlink" Target="https://podminky.urs.cz/item/CS_URS_2024_02/776991111" TargetMode="External"/><Relationship Id="rId339" Type="http://schemas.openxmlformats.org/officeDocument/2006/relationships/hyperlink" Target="https://podminky.urs.cz/item/CS_URS_2024_02/784111001" TargetMode="External"/><Relationship Id="rId10" Type="http://schemas.openxmlformats.org/officeDocument/2006/relationships/hyperlink" Target="https://podminky.urs.cz/item/CS_URS_2024_02/174101101" TargetMode="External"/><Relationship Id="rId31" Type="http://schemas.openxmlformats.org/officeDocument/2006/relationships/hyperlink" Target="https://podminky.urs.cz/item/CS_URS_2024_02/317168053" TargetMode="External"/><Relationship Id="rId52" Type="http://schemas.openxmlformats.org/officeDocument/2006/relationships/hyperlink" Target="https://podminky.urs.cz/item/CS_URS_2024_02/411354312" TargetMode="External"/><Relationship Id="rId73" Type="http://schemas.openxmlformats.org/officeDocument/2006/relationships/hyperlink" Target="https://podminky.urs.cz/item/CS_URS_2024_02/611131105" TargetMode="External"/><Relationship Id="rId78" Type="http://schemas.openxmlformats.org/officeDocument/2006/relationships/hyperlink" Target="https://podminky.urs.cz/item/CS_URS_2024_02/612131121" TargetMode="External"/><Relationship Id="rId94" Type="http://schemas.openxmlformats.org/officeDocument/2006/relationships/hyperlink" Target="https://podminky.urs.cz/item/CS_URS_2024_02/622143002" TargetMode="External"/><Relationship Id="rId99" Type="http://schemas.openxmlformats.org/officeDocument/2006/relationships/hyperlink" Target="https://podminky.urs.cz/item/CS_URS_2024_02/622211041" TargetMode="External"/><Relationship Id="rId101" Type="http://schemas.openxmlformats.org/officeDocument/2006/relationships/hyperlink" Target="https://podminky.urs.cz/item/CS_URS_2024_02/622221041" TargetMode="External"/><Relationship Id="rId122" Type="http://schemas.openxmlformats.org/officeDocument/2006/relationships/hyperlink" Target="https://podminky.urs.cz/item/CS_URS_2024_02/919735112" TargetMode="External"/><Relationship Id="rId143" Type="http://schemas.openxmlformats.org/officeDocument/2006/relationships/hyperlink" Target="https://podminky.urs.cz/item/CS_URS_2024_02/965042141" TargetMode="External"/><Relationship Id="rId148" Type="http://schemas.openxmlformats.org/officeDocument/2006/relationships/hyperlink" Target="https://podminky.urs.cz/item/CS_URS_2024_02/966080103" TargetMode="External"/><Relationship Id="rId164" Type="http://schemas.openxmlformats.org/officeDocument/2006/relationships/hyperlink" Target="https://podminky.urs.cz/item/CS_URS_2024_02/977151125" TargetMode="External"/><Relationship Id="rId169" Type="http://schemas.openxmlformats.org/officeDocument/2006/relationships/hyperlink" Target="https://podminky.urs.cz/item/CS_URS_2024_02/981011111" TargetMode="External"/><Relationship Id="rId185" Type="http://schemas.openxmlformats.org/officeDocument/2006/relationships/hyperlink" Target="https://podminky.urs.cz/item/CS_URS_2024_02/711161383" TargetMode="External"/><Relationship Id="rId334" Type="http://schemas.openxmlformats.org/officeDocument/2006/relationships/hyperlink" Target="https://podminky.urs.cz/item/CS_URS_2024_02/781492251" TargetMode="External"/><Relationship Id="rId4" Type="http://schemas.openxmlformats.org/officeDocument/2006/relationships/hyperlink" Target="https://podminky.urs.cz/item/CS_URS_2024_02/115101201" TargetMode="External"/><Relationship Id="rId9" Type="http://schemas.openxmlformats.org/officeDocument/2006/relationships/hyperlink" Target="https://podminky.urs.cz/item/CS_URS_2024_02/171151103" TargetMode="External"/><Relationship Id="rId180" Type="http://schemas.openxmlformats.org/officeDocument/2006/relationships/hyperlink" Target="https://podminky.urs.cz/item/CS_URS_2024_02/997013863" TargetMode="External"/><Relationship Id="rId210" Type="http://schemas.openxmlformats.org/officeDocument/2006/relationships/hyperlink" Target="https://podminky.urs.cz/item/CS_URS_2024_02/998712203" TargetMode="External"/><Relationship Id="rId215" Type="http://schemas.openxmlformats.org/officeDocument/2006/relationships/hyperlink" Target="https://podminky.urs.cz/item/CS_URS_2021_02/713131143" TargetMode="External"/><Relationship Id="rId236" Type="http://schemas.openxmlformats.org/officeDocument/2006/relationships/hyperlink" Target="https://podminky.urs.cz/item/CS_URS_2024_02/763111316" TargetMode="External"/><Relationship Id="rId257" Type="http://schemas.openxmlformats.org/officeDocument/2006/relationships/hyperlink" Target="https://podminky.urs.cz/item/CS_URS_2024_02/763181421" TargetMode="External"/><Relationship Id="rId278" Type="http://schemas.openxmlformats.org/officeDocument/2006/relationships/hyperlink" Target="https://podminky.urs.cz/item/CS_URS_2024_02/766694126" TargetMode="External"/><Relationship Id="rId26" Type="http://schemas.openxmlformats.org/officeDocument/2006/relationships/hyperlink" Target="https://podminky.urs.cz/item/CS_URS_2024_02/311235161" TargetMode="External"/><Relationship Id="rId231" Type="http://schemas.openxmlformats.org/officeDocument/2006/relationships/hyperlink" Target="https://podminky.urs.cz/item/CS_URS_2024_02/998742203" TargetMode="External"/><Relationship Id="rId252" Type="http://schemas.openxmlformats.org/officeDocument/2006/relationships/hyperlink" Target="https://podminky.urs.cz/item/CS_URS_2024_02/763164539" TargetMode="External"/><Relationship Id="rId273" Type="http://schemas.openxmlformats.org/officeDocument/2006/relationships/hyperlink" Target="https://podminky.urs.cz/item/CS_URS_2024_02/766629631" TargetMode="External"/><Relationship Id="rId294" Type="http://schemas.openxmlformats.org/officeDocument/2006/relationships/hyperlink" Target="https://podminky.urs.cz/item/CS_URS_2024_02/771121011" TargetMode="External"/><Relationship Id="rId308" Type="http://schemas.openxmlformats.org/officeDocument/2006/relationships/hyperlink" Target="https://podminky.urs.cz/item/CS_URS_2024_02/776222111" TargetMode="External"/><Relationship Id="rId329" Type="http://schemas.openxmlformats.org/officeDocument/2006/relationships/hyperlink" Target="https://podminky.urs.cz/item/CS_URS_2024_02/781121011" TargetMode="External"/><Relationship Id="rId47" Type="http://schemas.openxmlformats.org/officeDocument/2006/relationships/hyperlink" Target="https://podminky.urs.cz/item/CS_URS_2024_02/411321616" TargetMode="External"/><Relationship Id="rId68" Type="http://schemas.openxmlformats.org/officeDocument/2006/relationships/hyperlink" Target="https://podminky.urs.cz/item/CS_URS_2024_02/564851111" TargetMode="External"/><Relationship Id="rId89" Type="http://schemas.openxmlformats.org/officeDocument/2006/relationships/hyperlink" Target="https://podminky.urs.cz/item/CS_URS_2024_02/619996127" TargetMode="External"/><Relationship Id="rId112" Type="http://schemas.openxmlformats.org/officeDocument/2006/relationships/hyperlink" Target="https://podminky.urs.cz/item/CS_URS_2024_02/631319183" TargetMode="External"/><Relationship Id="rId133" Type="http://schemas.openxmlformats.org/officeDocument/2006/relationships/hyperlink" Target="https://podminky.urs.cz/item/CS_URS_2024_02/952901111" TargetMode="External"/><Relationship Id="rId154" Type="http://schemas.openxmlformats.org/officeDocument/2006/relationships/hyperlink" Target="https://podminky.urs.cz/item/CS_URS_2024_02/968082017" TargetMode="External"/><Relationship Id="rId175" Type="http://schemas.openxmlformats.org/officeDocument/2006/relationships/hyperlink" Target="https://podminky.urs.cz/item/CS_URS_2024_02/997013811" TargetMode="External"/><Relationship Id="rId340" Type="http://schemas.openxmlformats.org/officeDocument/2006/relationships/hyperlink" Target="https://podminky.urs.cz/item/CS_URS_2024_02/784181121" TargetMode="External"/><Relationship Id="rId196" Type="http://schemas.openxmlformats.org/officeDocument/2006/relationships/hyperlink" Target="https://podminky.urs.cz/item/CS_URS_2024_02/712363115" TargetMode="External"/><Relationship Id="rId200" Type="http://schemas.openxmlformats.org/officeDocument/2006/relationships/hyperlink" Target="https://podminky.urs.cz/item/CS_URS_2024_02/712391172" TargetMode="External"/><Relationship Id="rId16" Type="http://schemas.openxmlformats.org/officeDocument/2006/relationships/hyperlink" Target="https://podminky.urs.cz/item/CS_URS_2024_02/271542211" TargetMode="External"/><Relationship Id="rId221" Type="http://schemas.openxmlformats.org/officeDocument/2006/relationships/hyperlink" Target="https://podminky.urs.cz/item/CS_URS_2024_02/998721203" TargetMode="External"/><Relationship Id="rId242" Type="http://schemas.openxmlformats.org/officeDocument/2006/relationships/hyperlink" Target="https://podminky.urs.cz/item/CS_URS_2024_02/763112341" TargetMode="External"/><Relationship Id="rId263" Type="http://schemas.openxmlformats.org/officeDocument/2006/relationships/hyperlink" Target="https://podminky.urs.cz/item/CS_URS_2024_02/764001831" TargetMode="External"/><Relationship Id="rId284" Type="http://schemas.openxmlformats.org/officeDocument/2006/relationships/hyperlink" Target="https://podminky.urs.cz/item/CS_URS_2024_02/767316310" TargetMode="External"/><Relationship Id="rId319" Type="http://schemas.openxmlformats.org/officeDocument/2006/relationships/hyperlink" Target="https://podminky.urs.cz/item/CS_URS_2024_02/776991221" TargetMode="External"/><Relationship Id="rId37" Type="http://schemas.openxmlformats.org/officeDocument/2006/relationships/hyperlink" Target="https://podminky.urs.cz/item/CS_URS_2024_02/317168059" TargetMode="External"/><Relationship Id="rId58" Type="http://schemas.openxmlformats.org/officeDocument/2006/relationships/hyperlink" Target="https://podminky.urs.cz/item/CS_URS_2024_02/413351121" TargetMode="External"/><Relationship Id="rId79" Type="http://schemas.openxmlformats.org/officeDocument/2006/relationships/hyperlink" Target="https://podminky.urs.cz/item/CS_URS_2024_02/612135101" TargetMode="External"/><Relationship Id="rId102" Type="http://schemas.openxmlformats.org/officeDocument/2006/relationships/hyperlink" Target="https://podminky.urs.cz/item/CS_URS_2024_02/622222001" TargetMode="External"/><Relationship Id="rId123" Type="http://schemas.openxmlformats.org/officeDocument/2006/relationships/hyperlink" Target="https://podminky.urs.cz/item/CS_URS_2024_02/941111122" TargetMode="External"/><Relationship Id="rId144" Type="http://schemas.openxmlformats.org/officeDocument/2006/relationships/hyperlink" Target="https://podminky.urs.cz/item/CS_URS_2024_02/965042241" TargetMode="External"/><Relationship Id="rId330" Type="http://schemas.openxmlformats.org/officeDocument/2006/relationships/hyperlink" Target="https://podminky.urs.cz/item/CS_URS_2024_02/781131112" TargetMode="External"/><Relationship Id="rId90" Type="http://schemas.openxmlformats.org/officeDocument/2006/relationships/hyperlink" Target="https://podminky.urs.cz/item/CS_URS_2024_02/622131121" TargetMode="External"/><Relationship Id="rId165" Type="http://schemas.openxmlformats.org/officeDocument/2006/relationships/hyperlink" Target="https://podminky.urs.cz/item/CS_URS_2024_02/977211113" TargetMode="External"/><Relationship Id="rId186" Type="http://schemas.openxmlformats.org/officeDocument/2006/relationships/hyperlink" Target="https://podminky.urs.cz/item/CS_URS_2024_02/711191201" TargetMode="External"/><Relationship Id="rId211" Type="http://schemas.openxmlformats.org/officeDocument/2006/relationships/hyperlink" Target="https://podminky.urs.cz/item/CS_URS_2024_02/713110813" TargetMode="External"/><Relationship Id="rId232" Type="http://schemas.openxmlformats.org/officeDocument/2006/relationships/hyperlink" Target="https://podminky.urs.cz/item/CS_URS_2024_02/751514776" TargetMode="External"/><Relationship Id="rId253" Type="http://schemas.openxmlformats.org/officeDocument/2006/relationships/hyperlink" Target="https://podminky.urs.cz/item/CS_URS_2024_02/763164759" TargetMode="External"/><Relationship Id="rId274" Type="http://schemas.openxmlformats.org/officeDocument/2006/relationships/hyperlink" Target="https://podminky.urs.cz/item/CS_URS_2024_02/766674811" TargetMode="External"/><Relationship Id="rId295" Type="http://schemas.openxmlformats.org/officeDocument/2006/relationships/hyperlink" Target="https://podminky.urs.cz/item/CS_URS_2024_02/771161023" TargetMode="External"/><Relationship Id="rId309" Type="http://schemas.openxmlformats.org/officeDocument/2006/relationships/hyperlink" Target="https://podminky.urs.cz/item/CS_URS_2024_02/776223112" TargetMode="External"/><Relationship Id="rId27" Type="http://schemas.openxmlformats.org/officeDocument/2006/relationships/hyperlink" Target="https://podminky.urs.cz/item/CS_URS_2024_02/311236131" TargetMode="External"/><Relationship Id="rId48" Type="http://schemas.openxmlformats.org/officeDocument/2006/relationships/hyperlink" Target="https://podminky.urs.cz/item/CS_URS_2024_02/411322626" TargetMode="External"/><Relationship Id="rId69" Type="http://schemas.openxmlformats.org/officeDocument/2006/relationships/hyperlink" Target="https://podminky.urs.cz/item/CS_URS_2024_02/576146311" TargetMode="External"/><Relationship Id="rId113" Type="http://schemas.openxmlformats.org/officeDocument/2006/relationships/hyperlink" Target="https://podminky.urs.cz/item/CS_URS_2024_02/631351101" TargetMode="External"/><Relationship Id="rId134" Type="http://schemas.openxmlformats.org/officeDocument/2006/relationships/hyperlink" Target="https://podminky.urs.cz/item/CS_URS_2024_02/953941211" TargetMode="External"/><Relationship Id="rId320" Type="http://schemas.openxmlformats.org/officeDocument/2006/relationships/hyperlink" Target="https://podminky.urs.cz/item/CS_URS_2024_02/998776203" TargetMode="External"/><Relationship Id="rId80" Type="http://schemas.openxmlformats.org/officeDocument/2006/relationships/hyperlink" Target="https://podminky.urs.cz/item/CS_URS_2024_02/612142001" TargetMode="External"/><Relationship Id="rId155" Type="http://schemas.openxmlformats.org/officeDocument/2006/relationships/hyperlink" Target="https://podminky.urs.cz/item/CS_URS_2024_02/968082022" TargetMode="External"/><Relationship Id="rId176" Type="http://schemas.openxmlformats.org/officeDocument/2006/relationships/hyperlink" Target="https://podminky.urs.cz/item/CS_URS_2024_02/997013812" TargetMode="External"/><Relationship Id="rId197" Type="http://schemas.openxmlformats.org/officeDocument/2006/relationships/hyperlink" Target="https://podminky.urs.cz/item/CS_URS_2024_02/712363352" TargetMode="External"/><Relationship Id="rId341" Type="http://schemas.openxmlformats.org/officeDocument/2006/relationships/hyperlink" Target="https://podminky.urs.cz/item/CS_URS_2024_02/998786203" TargetMode="External"/><Relationship Id="rId201" Type="http://schemas.openxmlformats.org/officeDocument/2006/relationships/hyperlink" Target="https://podminky.urs.cz/item/CS_URS_2024_02/712391172" TargetMode="External"/><Relationship Id="rId222" Type="http://schemas.openxmlformats.org/officeDocument/2006/relationships/hyperlink" Target="https://podminky.urs.cz/item/CS_URS_2024_02/998722203" TargetMode="External"/><Relationship Id="rId243" Type="http://schemas.openxmlformats.org/officeDocument/2006/relationships/hyperlink" Target="https://podminky.urs.cz/item/CS_URS_2024_02/763121811" TargetMode="External"/><Relationship Id="rId264" Type="http://schemas.openxmlformats.org/officeDocument/2006/relationships/hyperlink" Target="https://podminky.urs.cz/item/CS_URS_2024_02/764001851" TargetMode="External"/><Relationship Id="rId285" Type="http://schemas.openxmlformats.org/officeDocument/2006/relationships/hyperlink" Target="https://podminky.urs.cz/item/CS_URS_2024_02/767316313" TargetMode="External"/><Relationship Id="rId17" Type="http://schemas.openxmlformats.org/officeDocument/2006/relationships/hyperlink" Target="https://podminky.urs.cz/item/CS_URS_2024_02/273313511" TargetMode="External"/><Relationship Id="rId38" Type="http://schemas.openxmlformats.org/officeDocument/2006/relationships/hyperlink" Target="https://podminky.urs.cz/item/CS_URS_2024_02/317941121" TargetMode="External"/><Relationship Id="rId59" Type="http://schemas.openxmlformats.org/officeDocument/2006/relationships/hyperlink" Target="https://podminky.urs.cz/item/CS_URS_2024_02/413351122" TargetMode="External"/><Relationship Id="rId103" Type="http://schemas.openxmlformats.org/officeDocument/2006/relationships/hyperlink" Target="https://podminky.urs.cz/item/CS_URS_2024_02/622251101" TargetMode="External"/><Relationship Id="rId124" Type="http://schemas.openxmlformats.org/officeDocument/2006/relationships/hyperlink" Target="https://podminky.urs.cz/item/CS_URS_2024_02/941111222" TargetMode="External"/><Relationship Id="rId310" Type="http://schemas.openxmlformats.org/officeDocument/2006/relationships/hyperlink" Target="https://podminky.urs.cz/item/CS_URS_2024_02/776321111" TargetMode="External"/><Relationship Id="rId70" Type="http://schemas.openxmlformats.org/officeDocument/2006/relationships/hyperlink" Target="https://podminky.urs.cz/item/CS_URS_2024_02/596211110" TargetMode="External"/><Relationship Id="rId91" Type="http://schemas.openxmlformats.org/officeDocument/2006/relationships/hyperlink" Target="https://podminky.urs.cz/item/CS_URS_2024_02/622135001" TargetMode="External"/><Relationship Id="rId145" Type="http://schemas.openxmlformats.org/officeDocument/2006/relationships/hyperlink" Target="https://podminky.urs.cz/item/CS_URS_2024_02/965049111" TargetMode="External"/><Relationship Id="rId166" Type="http://schemas.openxmlformats.org/officeDocument/2006/relationships/hyperlink" Target="https://podminky.urs.cz/item/CS_URS_2024_02/978013191" TargetMode="External"/><Relationship Id="rId187" Type="http://schemas.openxmlformats.org/officeDocument/2006/relationships/hyperlink" Target="https://podminky.urs.cz/item/CS_URS_2024_02/711192201" TargetMode="External"/><Relationship Id="rId331" Type="http://schemas.openxmlformats.org/officeDocument/2006/relationships/hyperlink" Target="https://podminky.urs.cz/item/CS_URS_2024_02/781131264R" TargetMode="External"/><Relationship Id="rId1" Type="http://schemas.openxmlformats.org/officeDocument/2006/relationships/hyperlink" Target="https://podminky.urs.cz/item/CS_URS_2024_02/113106023" TargetMode="External"/><Relationship Id="rId212" Type="http://schemas.openxmlformats.org/officeDocument/2006/relationships/hyperlink" Target="https://podminky.urs.cz/item/CS_URS_2024_02/713121111" TargetMode="External"/><Relationship Id="rId233" Type="http://schemas.openxmlformats.org/officeDocument/2006/relationships/hyperlink" Target="https://podminky.urs.cz/item/CS_URS_2024_02/998751202" TargetMode="External"/><Relationship Id="rId254" Type="http://schemas.openxmlformats.org/officeDocument/2006/relationships/hyperlink" Target="https://podminky.urs.cz/item/CS_URS_2024_02/763172382" TargetMode="External"/><Relationship Id="rId28" Type="http://schemas.openxmlformats.org/officeDocument/2006/relationships/hyperlink" Target="https://podminky.urs.cz/item/CS_URS_2024_02/311361821" TargetMode="External"/><Relationship Id="rId49" Type="http://schemas.openxmlformats.org/officeDocument/2006/relationships/hyperlink" Target="https://podminky.urs.cz/item/CS_URS_2024_02/411351011" TargetMode="External"/><Relationship Id="rId114" Type="http://schemas.openxmlformats.org/officeDocument/2006/relationships/hyperlink" Target="https://podminky.urs.cz/item/CS_URS_2024_02/631351102" TargetMode="External"/><Relationship Id="rId275" Type="http://schemas.openxmlformats.org/officeDocument/2006/relationships/hyperlink" Target="https://podminky.urs.cz/item/CS_URS_2024_02/766691914" TargetMode="External"/><Relationship Id="rId296" Type="http://schemas.openxmlformats.org/officeDocument/2006/relationships/hyperlink" Target="https://podminky.urs.cz/item/CS_URS_2024_02/771474113" TargetMode="External"/><Relationship Id="rId300" Type="http://schemas.openxmlformats.org/officeDocument/2006/relationships/hyperlink" Target="https://podminky.urs.cz/item/CS_URS_2024_02/771591264" TargetMode="External"/><Relationship Id="rId60" Type="http://schemas.openxmlformats.org/officeDocument/2006/relationships/hyperlink" Target="https://podminky.urs.cz/item/CS_URS_2024_02/413352115" TargetMode="External"/><Relationship Id="rId81" Type="http://schemas.openxmlformats.org/officeDocument/2006/relationships/hyperlink" Target="https://podminky.urs.cz/item/CS_URS_2024_02/612311131" TargetMode="External"/><Relationship Id="rId135" Type="http://schemas.openxmlformats.org/officeDocument/2006/relationships/hyperlink" Target="https://podminky.urs.cz/item/CS_URS_2024_02/953943211" TargetMode="External"/><Relationship Id="rId156" Type="http://schemas.openxmlformats.org/officeDocument/2006/relationships/hyperlink" Target="https://podminky.urs.cz/item/CS_URS_2024_02/971035641" TargetMode="External"/><Relationship Id="rId177" Type="http://schemas.openxmlformats.org/officeDocument/2006/relationships/hyperlink" Target="https://podminky.urs.cz/item/CS_URS_2024_02/997013814" TargetMode="External"/><Relationship Id="rId198" Type="http://schemas.openxmlformats.org/officeDocument/2006/relationships/hyperlink" Target="https://podminky.urs.cz/item/CS_URS_2024_02/712363358" TargetMode="External"/><Relationship Id="rId321" Type="http://schemas.openxmlformats.org/officeDocument/2006/relationships/hyperlink" Target="https://podminky.urs.cz/item/CS_URS_2024_02/777111111" TargetMode="External"/><Relationship Id="rId342" Type="http://schemas.openxmlformats.org/officeDocument/2006/relationships/hyperlink" Target="https://podminky.urs.cz/item/CS_URS_2024_02/HZS2232" TargetMode="External"/><Relationship Id="rId202" Type="http://schemas.openxmlformats.org/officeDocument/2006/relationships/hyperlink" Target="https://podminky.urs.cz/item/CS_URS_2024_02/712391382" TargetMode="External"/><Relationship Id="rId223" Type="http://schemas.openxmlformats.org/officeDocument/2006/relationships/hyperlink" Target="https://podminky.urs.cz/item/CS_URS_2024_02/725110811" TargetMode="External"/><Relationship Id="rId244" Type="http://schemas.openxmlformats.org/officeDocument/2006/relationships/hyperlink" Target="https://podminky.urs.cz/item/CS_URS_2024_02/763131511" TargetMode="External"/><Relationship Id="rId18" Type="http://schemas.openxmlformats.org/officeDocument/2006/relationships/hyperlink" Target="https://podminky.urs.cz/item/CS_URS_2024_02/273322611" TargetMode="External"/><Relationship Id="rId39" Type="http://schemas.openxmlformats.org/officeDocument/2006/relationships/hyperlink" Target="https://podminky.urs.cz/item/CS_URS_2024_02/317998114" TargetMode="External"/><Relationship Id="rId265" Type="http://schemas.openxmlformats.org/officeDocument/2006/relationships/hyperlink" Target="https://podminky.urs.cz/item/CS_URS_2024_02/764002801" TargetMode="External"/><Relationship Id="rId286" Type="http://schemas.openxmlformats.org/officeDocument/2006/relationships/hyperlink" Target="https://podminky.urs.cz/item/CS_URS_2024_02/767627310" TargetMode="External"/><Relationship Id="rId50" Type="http://schemas.openxmlformats.org/officeDocument/2006/relationships/hyperlink" Target="https://podminky.urs.cz/item/CS_URS_2024_02/411351012" TargetMode="External"/><Relationship Id="rId104" Type="http://schemas.openxmlformats.org/officeDocument/2006/relationships/hyperlink" Target="https://podminky.urs.cz/item/CS_URS_2024_02/622251105" TargetMode="External"/><Relationship Id="rId125" Type="http://schemas.openxmlformats.org/officeDocument/2006/relationships/hyperlink" Target="https://podminky.urs.cz/item/CS_URS_2024_02/941111822" TargetMode="External"/><Relationship Id="rId146" Type="http://schemas.openxmlformats.org/officeDocument/2006/relationships/hyperlink" Target="https://podminky.urs.cz/item/CS_URS_2024_02/965049112" TargetMode="External"/><Relationship Id="rId167" Type="http://schemas.openxmlformats.org/officeDocument/2006/relationships/hyperlink" Target="https://podminky.urs.cz/item/CS_URS_2024_02/978059541" TargetMode="External"/><Relationship Id="rId188" Type="http://schemas.openxmlformats.org/officeDocument/2006/relationships/hyperlink" Target="https://podminky.urs.cz/item/CS_URS_2024_02/711199101" TargetMode="External"/><Relationship Id="rId311" Type="http://schemas.openxmlformats.org/officeDocument/2006/relationships/hyperlink" Target="https://podminky.urs.cz/item/CS_URS_2024_02/776321211" TargetMode="External"/><Relationship Id="rId332" Type="http://schemas.openxmlformats.org/officeDocument/2006/relationships/hyperlink" Target="https://podminky.urs.cz/item/CS_URS_2024_02/781472214" TargetMode="External"/><Relationship Id="rId71" Type="http://schemas.openxmlformats.org/officeDocument/2006/relationships/hyperlink" Target="https://podminky.urs.cz/item/CS_URS_2024_02/596811121" TargetMode="External"/><Relationship Id="rId92" Type="http://schemas.openxmlformats.org/officeDocument/2006/relationships/hyperlink" Target="https://podminky.urs.cz/item/CS_URS_2024_02/622135091" TargetMode="External"/><Relationship Id="rId213" Type="http://schemas.openxmlformats.org/officeDocument/2006/relationships/hyperlink" Target="https://podminky.urs.cz/item/CS_URS_2024_02/713121121" TargetMode="External"/><Relationship Id="rId234" Type="http://schemas.openxmlformats.org/officeDocument/2006/relationships/hyperlink" Target="https://podminky.urs.cz/item/CS_URS_2024_02/762342812" TargetMode="External"/><Relationship Id="rId2" Type="http://schemas.openxmlformats.org/officeDocument/2006/relationships/hyperlink" Target="https://podminky.urs.cz/item/CS_URS_2024_02/113107342" TargetMode="External"/><Relationship Id="rId29" Type="http://schemas.openxmlformats.org/officeDocument/2006/relationships/hyperlink" Target="https://podminky.urs.cz/item/CS_URS_2024_02/317168015" TargetMode="External"/><Relationship Id="rId255" Type="http://schemas.openxmlformats.org/officeDocument/2006/relationships/hyperlink" Target="https://podminky.urs.cz/item/CS_URS_2024_02/763172412" TargetMode="External"/><Relationship Id="rId276" Type="http://schemas.openxmlformats.org/officeDocument/2006/relationships/hyperlink" Target="https://podminky.urs.cz/item/CS_URS_2024_02/766691915" TargetMode="External"/><Relationship Id="rId297" Type="http://schemas.openxmlformats.org/officeDocument/2006/relationships/hyperlink" Target="https://podminky.urs.cz/item/CS_URS_2021_02/771574262" TargetMode="External"/><Relationship Id="rId40" Type="http://schemas.openxmlformats.org/officeDocument/2006/relationships/hyperlink" Target="https://podminky.urs.cz/item/CS_URS_2024_02/319202113" TargetMode="External"/><Relationship Id="rId115" Type="http://schemas.openxmlformats.org/officeDocument/2006/relationships/hyperlink" Target="https://podminky.urs.cz/item/CS_URS_2024_02/631362021" TargetMode="External"/><Relationship Id="rId136" Type="http://schemas.openxmlformats.org/officeDocument/2006/relationships/hyperlink" Target="https://podminky.urs.cz/item/CS_URS_2024_02/962031132" TargetMode="External"/><Relationship Id="rId157" Type="http://schemas.openxmlformats.org/officeDocument/2006/relationships/hyperlink" Target="https://podminky.urs.cz/item/CS_URS_2024_02/971035661" TargetMode="External"/><Relationship Id="rId178" Type="http://schemas.openxmlformats.org/officeDocument/2006/relationships/hyperlink" Target="https://podminky.urs.cz/item/CS_URS_2024_02/997013861" TargetMode="External"/><Relationship Id="rId301" Type="http://schemas.openxmlformats.org/officeDocument/2006/relationships/hyperlink" Target="https://podminky.urs.cz/item/CS_URS_2024_02/998771203" TargetMode="External"/><Relationship Id="rId322" Type="http://schemas.openxmlformats.org/officeDocument/2006/relationships/hyperlink" Target="https://podminky.urs.cz/item/CS_URS_2024_02/777131103" TargetMode="External"/><Relationship Id="rId343" Type="http://schemas.openxmlformats.org/officeDocument/2006/relationships/hyperlink" Target="https://podminky.urs.cz/item/CS_URS_2024_02/HZS2492" TargetMode="External"/><Relationship Id="rId61" Type="http://schemas.openxmlformats.org/officeDocument/2006/relationships/hyperlink" Target="https://podminky.urs.cz/item/CS_URS_2024_02/413352116" TargetMode="External"/><Relationship Id="rId82" Type="http://schemas.openxmlformats.org/officeDocument/2006/relationships/hyperlink" Target="https://podminky.urs.cz/item/CS_URS_2024_02/612341131" TargetMode="External"/><Relationship Id="rId199" Type="http://schemas.openxmlformats.org/officeDocument/2006/relationships/hyperlink" Target="https://podminky.urs.cz/item/CS_URS_2024_02/712391171" TargetMode="External"/><Relationship Id="rId203" Type="http://schemas.openxmlformats.org/officeDocument/2006/relationships/hyperlink" Target="https://podminky.urs.cz/item/CS_URS_2024_02/712391482" TargetMode="External"/><Relationship Id="rId19" Type="http://schemas.openxmlformats.org/officeDocument/2006/relationships/hyperlink" Target="https://podminky.urs.cz/item/CS_URS_2024_02/273351121" TargetMode="External"/><Relationship Id="rId224" Type="http://schemas.openxmlformats.org/officeDocument/2006/relationships/hyperlink" Target="https://podminky.urs.cz/item/CS_URS_2024_02/725210821" TargetMode="External"/><Relationship Id="rId245" Type="http://schemas.openxmlformats.org/officeDocument/2006/relationships/hyperlink" Target="https://podminky.urs.cz/item/CS_URS_2024_02/763131551" TargetMode="External"/><Relationship Id="rId266" Type="http://schemas.openxmlformats.org/officeDocument/2006/relationships/hyperlink" Target="https://podminky.urs.cz/item/CS_URS_2024_02/764002851" TargetMode="External"/><Relationship Id="rId287" Type="http://schemas.openxmlformats.org/officeDocument/2006/relationships/hyperlink" Target="https://podminky.urs.cz/item/CS_URS_2024_02/767651821" TargetMode="External"/><Relationship Id="rId30" Type="http://schemas.openxmlformats.org/officeDocument/2006/relationships/hyperlink" Target="https://podminky.urs.cz/item/CS_URS_2024_02/317168052" TargetMode="External"/><Relationship Id="rId105" Type="http://schemas.openxmlformats.org/officeDocument/2006/relationships/hyperlink" Target="https://podminky.urs.cz/item/CS_URS_2024_02/622252001" TargetMode="External"/><Relationship Id="rId126" Type="http://schemas.openxmlformats.org/officeDocument/2006/relationships/hyperlink" Target="https://podminky.urs.cz/item/CS_URS_2024_02/944511111" TargetMode="External"/><Relationship Id="rId147" Type="http://schemas.openxmlformats.org/officeDocument/2006/relationships/hyperlink" Target="https://podminky.urs.cz/item/CS_URS_2024_02/965081213" TargetMode="External"/><Relationship Id="rId168" Type="http://schemas.openxmlformats.org/officeDocument/2006/relationships/hyperlink" Target="https://podminky.urs.cz/item/CS_URS_2024_02/978059641" TargetMode="External"/><Relationship Id="rId312" Type="http://schemas.openxmlformats.org/officeDocument/2006/relationships/hyperlink" Target="https://podminky.urs.cz/item/CS_URS_2024_02/776411211" TargetMode="External"/><Relationship Id="rId333" Type="http://schemas.openxmlformats.org/officeDocument/2006/relationships/hyperlink" Target="https://podminky.urs.cz/item/CS_URS_2024_02/781472291" TargetMode="External"/><Relationship Id="rId51" Type="http://schemas.openxmlformats.org/officeDocument/2006/relationships/hyperlink" Target="https://podminky.urs.cz/item/CS_URS_2024_02/411354311" TargetMode="External"/><Relationship Id="rId72" Type="http://schemas.openxmlformats.org/officeDocument/2006/relationships/hyperlink" Target="https://podminky.urs.cz/item/CS_URS_2024_02/596811311" TargetMode="External"/><Relationship Id="rId93" Type="http://schemas.openxmlformats.org/officeDocument/2006/relationships/hyperlink" Target="https://podminky.urs.cz/item/CS_URS_2024_02/622142001" TargetMode="External"/><Relationship Id="rId189" Type="http://schemas.openxmlformats.org/officeDocument/2006/relationships/hyperlink" Target="https://podminky.urs.cz/item/CS_URS_2024_02/711199102" TargetMode="External"/><Relationship Id="rId3" Type="http://schemas.openxmlformats.org/officeDocument/2006/relationships/hyperlink" Target="https://podminky.urs.cz/item/CS_URS_2024_02/115001102" TargetMode="External"/><Relationship Id="rId214" Type="http://schemas.openxmlformats.org/officeDocument/2006/relationships/hyperlink" Target="https://podminky.urs.cz/item/CS_URS_2024_02/713130853" TargetMode="External"/><Relationship Id="rId235" Type="http://schemas.openxmlformats.org/officeDocument/2006/relationships/hyperlink" Target="https://podminky.urs.cz/item/CS_URS_2024_02/998762203" TargetMode="External"/><Relationship Id="rId256" Type="http://schemas.openxmlformats.org/officeDocument/2006/relationships/hyperlink" Target="https://podminky.urs.cz/item/CS_URS_2024_02/763172453" TargetMode="External"/><Relationship Id="rId277" Type="http://schemas.openxmlformats.org/officeDocument/2006/relationships/hyperlink" Target="https://podminky.urs.cz/item/CS_URS_2024_02/766694116" TargetMode="External"/><Relationship Id="rId298" Type="http://schemas.openxmlformats.org/officeDocument/2006/relationships/hyperlink" Target="https://podminky.urs.cz/item/CS_URS_2024_02/771591112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4_02/877241112" TargetMode="External"/><Relationship Id="rId117" Type="http://schemas.openxmlformats.org/officeDocument/2006/relationships/hyperlink" Target="https://podminky.urs.cz/item/CS_URS_2024_02/726131002" TargetMode="External"/><Relationship Id="rId21" Type="http://schemas.openxmlformats.org/officeDocument/2006/relationships/hyperlink" Target="https://podminky.urs.cz/item/CS_URS_2024_02/871211811" TargetMode="External"/><Relationship Id="rId42" Type="http://schemas.openxmlformats.org/officeDocument/2006/relationships/hyperlink" Target="https://podminky.urs.cz/item/CS_URS_2024_02/997013509" TargetMode="External"/><Relationship Id="rId47" Type="http://schemas.openxmlformats.org/officeDocument/2006/relationships/hyperlink" Target="https://podminky.urs.cz/item/CS_URS_2024_02/998711102" TargetMode="External"/><Relationship Id="rId63" Type="http://schemas.openxmlformats.org/officeDocument/2006/relationships/hyperlink" Target="https://podminky.urs.cz/item/CS_URS_2024_02/721273153" TargetMode="External"/><Relationship Id="rId68" Type="http://schemas.openxmlformats.org/officeDocument/2006/relationships/hyperlink" Target="https://podminky.urs.cz/item/CS_URS_2024_02/998721102" TargetMode="External"/><Relationship Id="rId84" Type="http://schemas.openxmlformats.org/officeDocument/2006/relationships/hyperlink" Target="https://podminky.urs.cz/item/CS_URS_2024_02/722220862" TargetMode="External"/><Relationship Id="rId89" Type="http://schemas.openxmlformats.org/officeDocument/2006/relationships/hyperlink" Target="https://podminky.urs.cz/item/CS_URS_2024_02/722232046" TargetMode="External"/><Relationship Id="rId112" Type="http://schemas.openxmlformats.org/officeDocument/2006/relationships/hyperlink" Target="https://podminky.urs.cz/item/CS_URS_2024_02/725861312" TargetMode="External"/><Relationship Id="rId16" Type="http://schemas.openxmlformats.org/officeDocument/2006/relationships/hyperlink" Target="https://podminky.urs.cz/item/CS_URS_2024_02/632451211" TargetMode="External"/><Relationship Id="rId107" Type="http://schemas.openxmlformats.org/officeDocument/2006/relationships/hyperlink" Target="https://podminky.urs.cz/item/CS_URS_2024_02/725821325" TargetMode="External"/><Relationship Id="rId11" Type="http://schemas.openxmlformats.org/officeDocument/2006/relationships/hyperlink" Target="https://podminky.urs.cz/item/CS_URS_2024_02/452353111" TargetMode="External"/><Relationship Id="rId32" Type="http://schemas.openxmlformats.org/officeDocument/2006/relationships/hyperlink" Target="https://podminky.urs.cz/item/CS_URS_2024_02/892241111" TargetMode="External"/><Relationship Id="rId37" Type="http://schemas.openxmlformats.org/officeDocument/2006/relationships/hyperlink" Target="https://podminky.urs.cz/item/CS_URS_2024_02/962042334" TargetMode="External"/><Relationship Id="rId53" Type="http://schemas.openxmlformats.org/officeDocument/2006/relationships/hyperlink" Target="https://podminky.urs.cz/item/CS_URS_2024_02/721174024" TargetMode="External"/><Relationship Id="rId58" Type="http://schemas.openxmlformats.org/officeDocument/2006/relationships/hyperlink" Target="https://podminky.urs.cz/item/CS_URS_2024_02/721174044" TargetMode="External"/><Relationship Id="rId74" Type="http://schemas.openxmlformats.org/officeDocument/2006/relationships/hyperlink" Target="https://podminky.urs.cz/item/CS_URS_2024_02/722175004" TargetMode="External"/><Relationship Id="rId79" Type="http://schemas.openxmlformats.org/officeDocument/2006/relationships/hyperlink" Target="https://podminky.urs.cz/item/CS_URS_2024_02/722181242" TargetMode="External"/><Relationship Id="rId102" Type="http://schemas.openxmlformats.org/officeDocument/2006/relationships/hyperlink" Target="https://podminky.urs.cz/item/CS_URS_2024_02/725244623" TargetMode="External"/><Relationship Id="rId123" Type="http://schemas.openxmlformats.org/officeDocument/2006/relationships/drawing" Target="../drawings/drawing3.xml"/><Relationship Id="rId5" Type="http://schemas.openxmlformats.org/officeDocument/2006/relationships/hyperlink" Target="https://podminky.urs.cz/item/CS_URS_2024_02/167151101" TargetMode="External"/><Relationship Id="rId61" Type="http://schemas.openxmlformats.org/officeDocument/2006/relationships/hyperlink" Target="https://podminky.urs.cz/item/CS_URS_2024_02/721194109" TargetMode="External"/><Relationship Id="rId82" Type="http://schemas.openxmlformats.org/officeDocument/2006/relationships/hyperlink" Target="https://podminky.urs.cz/item/CS_URS_2024_02/722220122" TargetMode="External"/><Relationship Id="rId90" Type="http://schemas.openxmlformats.org/officeDocument/2006/relationships/hyperlink" Target="https://podminky.urs.cz/item/CS_URS_2024_02/722232047" TargetMode="External"/><Relationship Id="rId95" Type="http://schemas.openxmlformats.org/officeDocument/2006/relationships/hyperlink" Target="https://podminky.urs.cz/item/CS_URS_2024_02/722290246" TargetMode="External"/><Relationship Id="rId19" Type="http://schemas.openxmlformats.org/officeDocument/2006/relationships/hyperlink" Target="https://podminky.urs.cz/item/CS_URS_2024_02/857242122" TargetMode="External"/><Relationship Id="rId14" Type="http://schemas.openxmlformats.org/officeDocument/2006/relationships/hyperlink" Target="https://podminky.urs.cz/item/CS_URS_2024_02/631311136" TargetMode="External"/><Relationship Id="rId22" Type="http://schemas.openxmlformats.org/officeDocument/2006/relationships/hyperlink" Target="https://podminky.urs.cz/item/CS_URS_2024_02/871241141" TargetMode="External"/><Relationship Id="rId27" Type="http://schemas.openxmlformats.org/officeDocument/2006/relationships/hyperlink" Target="https://podminky.urs.cz/item/CS_URS_2024_02/877270320" TargetMode="External"/><Relationship Id="rId30" Type="http://schemas.openxmlformats.org/officeDocument/2006/relationships/hyperlink" Target="https://podminky.urs.cz/item/CS_URS_2024_02/891241821" TargetMode="External"/><Relationship Id="rId35" Type="http://schemas.openxmlformats.org/officeDocument/2006/relationships/hyperlink" Target="https://podminky.urs.cz/item/CS_URS_2024_02/961044111" TargetMode="External"/><Relationship Id="rId43" Type="http://schemas.openxmlformats.org/officeDocument/2006/relationships/hyperlink" Target="https://podminky.urs.cz/item/CS_URS_2024_02/997013601" TargetMode="External"/><Relationship Id="rId48" Type="http://schemas.openxmlformats.org/officeDocument/2006/relationships/hyperlink" Target="https://podminky.urs.cz/item/CS_URS_2024_02/721173401" TargetMode="External"/><Relationship Id="rId56" Type="http://schemas.openxmlformats.org/officeDocument/2006/relationships/hyperlink" Target="https://podminky.urs.cz/item/CS_URS_2024_02/721174042" TargetMode="External"/><Relationship Id="rId64" Type="http://schemas.openxmlformats.org/officeDocument/2006/relationships/hyperlink" Target="https://podminky.urs.cz/item/CS_URS_2024_02/721274123" TargetMode="External"/><Relationship Id="rId69" Type="http://schemas.openxmlformats.org/officeDocument/2006/relationships/hyperlink" Target="https://podminky.urs.cz/item/CS_URS_2024_02/722130234" TargetMode="External"/><Relationship Id="rId77" Type="http://schemas.openxmlformats.org/officeDocument/2006/relationships/hyperlink" Target="https://podminky.urs.cz/item/CS_URS_2024_02/722175007" TargetMode="External"/><Relationship Id="rId100" Type="http://schemas.openxmlformats.org/officeDocument/2006/relationships/hyperlink" Target="https://podminky.urs.cz/item/CS_URS_2024_02/725241112" TargetMode="External"/><Relationship Id="rId105" Type="http://schemas.openxmlformats.org/officeDocument/2006/relationships/hyperlink" Target="https://podminky.urs.cz/item/CS_URS_2024_02/725331211" TargetMode="External"/><Relationship Id="rId113" Type="http://schemas.openxmlformats.org/officeDocument/2006/relationships/hyperlink" Target="https://podminky.urs.cz/item/CS_URS_2024_02/725862103" TargetMode="External"/><Relationship Id="rId118" Type="http://schemas.openxmlformats.org/officeDocument/2006/relationships/hyperlink" Target="https://podminky.urs.cz/item/CS_URS_2024_02/726131041" TargetMode="External"/><Relationship Id="rId8" Type="http://schemas.openxmlformats.org/officeDocument/2006/relationships/hyperlink" Target="https://podminky.urs.cz/item/CS_URS_2024_02/175111101" TargetMode="External"/><Relationship Id="rId51" Type="http://schemas.openxmlformats.org/officeDocument/2006/relationships/hyperlink" Target="https://podminky.urs.cz/item/CS_URS_2024_02/721174006" TargetMode="External"/><Relationship Id="rId72" Type="http://schemas.openxmlformats.org/officeDocument/2006/relationships/hyperlink" Target="https://podminky.urs.cz/item/CS_URS_2024_02/722175002" TargetMode="External"/><Relationship Id="rId80" Type="http://schemas.openxmlformats.org/officeDocument/2006/relationships/hyperlink" Target="https://podminky.urs.cz/item/CS_URS_2024_02/722181243" TargetMode="External"/><Relationship Id="rId85" Type="http://schemas.openxmlformats.org/officeDocument/2006/relationships/hyperlink" Target="https://podminky.urs.cz/item/CS_URS_2024_02/722220863" TargetMode="External"/><Relationship Id="rId93" Type="http://schemas.openxmlformats.org/officeDocument/2006/relationships/hyperlink" Target="https://podminky.urs.cz/item/CS_URS_2024_02/722263252" TargetMode="External"/><Relationship Id="rId98" Type="http://schemas.openxmlformats.org/officeDocument/2006/relationships/hyperlink" Target="https://podminky.urs.cz/item/CS_URS_2024_02/725112022" TargetMode="External"/><Relationship Id="rId121" Type="http://schemas.openxmlformats.org/officeDocument/2006/relationships/hyperlink" Target="https://podminky.urs.cz/item/CS_URS_2024_02/726191002" TargetMode="External"/><Relationship Id="rId3" Type="http://schemas.openxmlformats.org/officeDocument/2006/relationships/hyperlink" Target="https://podminky.urs.cz/item/CS_URS_2024_02/151101111" TargetMode="External"/><Relationship Id="rId12" Type="http://schemas.openxmlformats.org/officeDocument/2006/relationships/hyperlink" Target="https://podminky.urs.cz/item/CS_URS_2024_02/452353112" TargetMode="External"/><Relationship Id="rId17" Type="http://schemas.openxmlformats.org/officeDocument/2006/relationships/hyperlink" Target="https://podminky.urs.cz/item/CS_URS_2024_02/635111115" TargetMode="External"/><Relationship Id="rId25" Type="http://schemas.openxmlformats.org/officeDocument/2006/relationships/hyperlink" Target="https://podminky.urs.cz/item/CS_URS_2024_02/877211112" TargetMode="External"/><Relationship Id="rId33" Type="http://schemas.openxmlformats.org/officeDocument/2006/relationships/hyperlink" Target="https://podminky.urs.cz/item/CS_URS_2024_02/892273122" TargetMode="External"/><Relationship Id="rId38" Type="http://schemas.openxmlformats.org/officeDocument/2006/relationships/hyperlink" Target="https://podminky.urs.cz/item/CS_URS_2024_02/965045112" TargetMode="External"/><Relationship Id="rId46" Type="http://schemas.openxmlformats.org/officeDocument/2006/relationships/hyperlink" Target="https://podminky.urs.cz/item/CS_URS_2024_02/711141821" TargetMode="External"/><Relationship Id="rId59" Type="http://schemas.openxmlformats.org/officeDocument/2006/relationships/hyperlink" Target="https://podminky.urs.cz/item/CS_URS_2024_02/721174045" TargetMode="External"/><Relationship Id="rId67" Type="http://schemas.openxmlformats.org/officeDocument/2006/relationships/hyperlink" Target="https://podminky.urs.cz/item/CS_URS_2024_02/721290112" TargetMode="External"/><Relationship Id="rId103" Type="http://schemas.openxmlformats.org/officeDocument/2006/relationships/hyperlink" Target="https://podminky.urs.cz/item/CS_URS_2024_02/725244626" TargetMode="External"/><Relationship Id="rId108" Type="http://schemas.openxmlformats.org/officeDocument/2006/relationships/hyperlink" Target="https://podminky.urs.cz/item/CS_URS_2024_02/725822611" TargetMode="External"/><Relationship Id="rId116" Type="http://schemas.openxmlformats.org/officeDocument/2006/relationships/hyperlink" Target="https://podminky.urs.cz/item/CS_URS_2024_02/726131001" TargetMode="External"/><Relationship Id="rId20" Type="http://schemas.openxmlformats.org/officeDocument/2006/relationships/hyperlink" Target="https://podminky.urs.cz/item/CS_URS_2024_02/871211141" TargetMode="External"/><Relationship Id="rId41" Type="http://schemas.openxmlformats.org/officeDocument/2006/relationships/hyperlink" Target="https://podminky.urs.cz/item/CS_URS_2024_02/997013501" TargetMode="External"/><Relationship Id="rId54" Type="http://schemas.openxmlformats.org/officeDocument/2006/relationships/hyperlink" Target="https://podminky.urs.cz/item/CS_URS_2024_02/721174025" TargetMode="External"/><Relationship Id="rId62" Type="http://schemas.openxmlformats.org/officeDocument/2006/relationships/hyperlink" Target="https://podminky.urs.cz/item/CS_URS_2024_02/721273152" TargetMode="External"/><Relationship Id="rId70" Type="http://schemas.openxmlformats.org/officeDocument/2006/relationships/hyperlink" Target="https://podminky.urs.cz/item/CS_URS_2024_02/722130235" TargetMode="External"/><Relationship Id="rId75" Type="http://schemas.openxmlformats.org/officeDocument/2006/relationships/hyperlink" Target="https://podminky.urs.cz/item/CS_URS_2024_02/722175005" TargetMode="External"/><Relationship Id="rId83" Type="http://schemas.openxmlformats.org/officeDocument/2006/relationships/hyperlink" Target="https://podminky.urs.cz/item/CS_URS_2024_02/722220861" TargetMode="External"/><Relationship Id="rId88" Type="http://schemas.openxmlformats.org/officeDocument/2006/relationships/hyperlink" Target="https://podminky.urs.cz/item/CS_URS_2024_02/722232045" TargetMode="External"/><Relationship Id="rId91" Type="http://schemas.openxmlformats.org/officeDocument/2006/relationships/hyperlink" Target="https://podminky.urs.cz/item/CS_URS_2024_02/722232048" TargetMode="External"/><Relationship Id="rId96" Type="http://schemas.openxmlformats.org/officeDocument/2006/relationships/hyperlink" Target="https://podminky.urs.cz/item/CS_URS_2024_02/722290249" TargetMode="External"/><Relationship Id="rId111" Type="http://schemas.openxmlformats.org/officeDocument/2006/relationships/hyperlink" Target="https://podminky.urs.cz/item/CS_URS_2024_02/725861102" TargetMode="External"/><Relationship Id="rId1" Type="http://schemas.openxmlformats.org/officeDocument/2006/relationships/hyperlink" Target="https://podminky.urs.cz/item/CS_URS_2024_02/132251102" TargetMode="External"/><Relationship Id="rId6" Type="http://schemas.openxmlformats.org/officeDocument/2006/relationships/hyperlink" Target="https://podminky.urs.cz/item/CS_URS_2024_02/171201221" TargetMode="External"/><Relationship Id="rId15" Type="http://schemas.openxmlformats.org/officeDocument/2006/relationships/hyperlink" Target="https://podminky.urs.cz/item/CS_URS_2024_02/631362021" TargetMode="External"/><Relationship Id="rId23" Type="http://schemas.openxmlformats.org/officeDocument/2006/relationships/hyperlink" Target="https://podminky.urs.cz/item/CS_URS_2024_02/871251811" TargetMode="External"/><Relationship Id="rId28" Type="http://schemas.openxmlformats.org/officeDocument/2006/relationships/hyperlink" Target="https://podminky.urs.cz/item/CS_URS_2024_02/877270330" TargetMode="External"/><Relationship Id="rId36" Type="http://schemas.openxmlformats.org/officeDocument/2006/relationships/hyperlink" Target="https://podminky.urs.cz/item/CS_URS_2024_02/961055111" TargetMode="External"/><Relationship Id="rId49" Type="http://schemas.openxmlformats.org/officeDocument/2006/relationships/hyperlink" Target="https://podminky.urs.cz/item/CS_URS_2024_02/721173402" TargetMode="External"/><Relationship Id="rId57" Type="http://schemas.openxmlformats.org/officeDocument/2006/relationships/hyperlink" Target="https://podminky.urs.cz/item/CS_URS_2024_02/721174043" TargetMode="External"/><Relationship Id="rId106" Type="http://schemas.openxmlformats.org/officeDocument/2006/relationships/hyperlink" Target="https://podminky.urs.cz/item/CS_URS_2024_02/725813111" TargetMode="External"/><Relationship Id="rId114" Type="http://schemas.openxmlformats.org/officeDocument/2006/relationships/hyperlink" Target="https://podminky.urs.cz/item/CS_URS_2024_02/725865311" TargetMode="External"/><Relationship Id="rId119" Type="http://schemas.openxmlformats.org/officeDocument/2006/relationships/hyperlink" Target="https://podminky.urs.cz/item/CS_URS_2024_02/726131043" TargetMode="External"/><Relationship Id="rId10" Type="http://schemas.openxmlformats.org/officeDocument/2006/relationships/hyperlink" Target="https://podminky.urs.cz/item/CS_URS_2024_02/452313151" TargetMode="External"/><Relationship Id="rId31" Type="http://schemas.openxmlformats.org/officeDocument/2006/relationships/hyperlink" Target="https://podminky.urs.cz/item/CS_URS_2024_02/892233122" TargetMode="External"/><Relationship Id="rId44" Type="http://schemas.openxmlformats.org/officeDocument/2006/relationships/hyperlink" Target="https://podminky.urs.cz/item/CS_URS_2024_02/998276101" TargetMode="External"/><Relationship Id="rId52" Type="http://schemas.openxmlformats.org/officeDocument/2006/relationships/hyperlink" Target="https://podminky.urs.cz/item/CS_URS_2024_02/721174007" TargetMode="External"/><Relationship Id="rId60" Type="http://schemas.openxmlformats.org/officeDocument/2006/relationships/hyperlink" Target="https://podminky.urs.cz/item/CS_URS_2024_02/721194105" TargetMode="External"/><Relationship Id="rId65" Type="http://schemas.openxmlformats.org/officeDocument/2006/relationships/hyperlink" Target="https://podminky.urs.cz/item/CS_URS_2024_02/721274125" TargetMode="External"/><Relationship Id="rId73" Type="http://schemas.openxmlformats.org/officeDocument/2006/relationships/hyperlink" Target="https://podminky.urs.cz/item/CS_URS_2024_02/722175003" TargetMode="External"/><Relationship Id="rId78" Type="http://schemas.openxmlformats.org/officeDocument/2006/relationships/hyperlink" Target="https://podminky.urs.cz/item/CS_URS_2024_02/722181241" TargetMode="External"/><Relationship Id="rId81" Type="http://schemas.openxmlformats.org/officeDocument/2006/relationships/hyperlink" Target="https://podminky.urs.cz/item/CS_URS_2024_02/722220111" TargetMode="External"/><Relationship Id="rId86" Type="http://schemas.openxmlformats.org/officeDocument/2006/relationships/hyperlink" Target="https://podminky.urs.cz/item/CS_URS_2024_02/722231074" TargetMode="External"/><Relationship Id="rId94" Type="http://schemas.openxmlformats.org/officeDocument/2006/relationships/hyperlink" Target="https://podminky.urs.cz/item/CS_URS_2024_02/722290226" TargetMode="External"/><Relationship Id="rId99" Type="http://schemas.openxmlformats.org/officeDocument/2006/relationships/hyperlink" Target="https://podminky.urs.cz/item/CS_URS_2024_02/725211603" TargetMode="External"/><Relationship Id="rId101" Type="http://schemas.openxmlformats.org/officeDocument/2006/relationships/hyperlink" Target="https://podminky.urs.cz/item/CS_URS_2024_02/725241125" TargetMode="External"/><Relationship Id="rId122" Type="http://schemas.openxmlformats.org/officeDocument/2006/relationships/hyperlink" Target="https://podminky.urs.cz/item/CS_URS_2024_02/998726112" TargetMode="External"/><Relationship Id="rId4" Type="http://schemas.openxmlformats.org/officeDocument/2006/relationships/hyperlink" Target="https://podminky.urs.cz/item/CS_URS_2024_02/162751117" TargetMode="External"/><Relationship Id="rId9" Type="http://schemas.openxmlformats.org/officeDocument/2006/relationships/hyperlink" Target="https://podminky.urs.cz/item/CS_URS_2024_02/451541111" TargetMode="External"/><Relationship Id="rId13" Type="http://schemas.openxmlformats.org/officeDocument/2006/relationships/hyperlink" Target="https://podminky.urs.cz/item/CS_URS_2024_02/631311123" TargetMode="External"/><Relationship Id="rId18" Type="http://schemas.openxmlformats.org/officeDocument/2006/relationships/hyperlink" Target="https://podminky.urs.cz/item/CS_URS_2024_02/857212122" TargetMode="External"/><Relationship Id="rId39" Type="http://schemas.openxmlformats.org/officeDocument/2006/relationships/hyperlink" Target="https://podminky.urs.cz/item/CS_URS_2024_02/974049143" TargetMode="External"/><Relationship Id="rId109" Type="http://schemas.openxmlformats.org/officeDocument/2006/relationships/hyperlink" Target="https://podminky.urs.cz/item/CS_URS_2024_02/725831322" TargetMode="External"/><Relationship Id="rId34" Type="http://schemas.openxmlformats.org/officeDocument/2006/relationships/hyperlink" Target="https://podminky.urs.cz/item/CS_URS_2024_02/892372111" TargetMode="External"/><Relationship Id="rId50" Type="http://schemas.openxmlformats.org/officeDocument/2006/relationships/hyperlink" Target="https://podminky.urs.cz/item/CS_URS_2024_02/721173403" TargetMode="External"/><Relationship Id="rId55" Type="http://schemas.openxmlformats.org/officeDocument/2006/relationships/hyperlink" Target="https://podminky.urs.cz/item/CS_URS_2024_02/721174026" TargetMode="External"/><Relationship Id="rId76" Type="http://schemas.openxmlformats.org/officeDocument/2006/relationships/hyperlink" Target="https://podminky.urs.cz/item/CS_URS_2024_02/722175006" TargetMode="External"/><Relationship Id="rId97" Type="http://schemas.openxmlformats.org/officeDocument/2006/relationships/hyperlink" Target="https://podminky.urs.cz/item/CS_URS_2024_02/998722102" TargetMode="External"/><Relationship Id="rId104" Type="http://schemas.openxmlformats.org/officeDocument/2006/relationships/hyperlink" Target="https://podminky.urs.cz/item/CS_URS_2024_02/725311111" TargetMode="External"/><Relationship Id="rId120" Type="http://schemas.openxmlformats.org/officeDocument/2006/relationships/hyperlink" Target="https://podminky.urs.cz/item/CS_URS_2024_02/726191001" TargetMode="External"/><Relationship Id="rId7" Type="http://schemas.openxmlformats.org/officeDocument/2006/relationships/hyperlink" Target="https://podminky.urs.cz/item/CS_URS_2024_02/174151101" TargetMode="External"/><Relationship Id="rId71" Type="http://schemas.openxmlformats.org/officeDocument/2006/relationships/hyperlink" Target="https://podminky.urs.cz/item/CS_URS_2024_02/722170804" TargetMode="External"/><Relationship Id="rId92" Type="http://schemas.openxmlformats.org/officeDocument/2006/relationships/hyperlink" Target="https://podminky.urs.cz/item/CS_URS_2024_02/722262301" TargetMode="External"/><Relationship Id="rId2" Type="http://schemas.openxmlformats.org/officeDocument/2006/relationships/hyperlink" Target="https://podminky.urs.cz/item/CS_URS_2024_02/151101101" TargetMode="External"/><Relationship Id="rId29" Type="http://schemas.openxmlformats.org/officeDocument/2006/relationships/hyperlink" Target="https://podminky.urs.cz/item/CS_URS_2024_02/891241222" TargetMode="External"/><Relationship Id="rId24" Type="http://schemas.openxmlformats.org/officeDocument/2006/relationships/hyperlink" Target="https://podminky.urs.cz/item/CS_URS_2024_02/871273120" TargetMode="External"/><Relationship Id="rId40" Type="http://schemas.openxmlformats.org/officeDocument/2006/relationships/hyperlink" Target="https://podminky.urs.cz/item/CS_URS_2024_02/997013213" TargetMode="External"/><Relationship Id="rId45" Type="http://schemas.openxmlformats.org/officeDocument/2006/relationships/hyperlink" Target="https://podminky.urs.cz/item/CS_URS_2024_02/711141559" TargetMode="External"/><Relationship Id="rId66" Type="http://schemas.openxmlformats.org/officeDocument/2006/relationships/hyperlink" Target="https://podminky.urs.cz/item/CS_URS_2024_02/721290111" TargetMode="External"/><Relationship Id="rId87" Type="http://schemas.openxmlformats.org/officeDocument/2006/relationships/hyperlink" Target="https://podminky.urs.cz/item/CS_URS_2024_02/722232044" TargetMode="External"/><Relationship Id="rId110" Type="http://schemas.openxmlformats.org/officeDocument/2006/relationships/hyperlink" Target="https://podminky.urs.cz/item/CS_URS_2024_02/725841333" TargetMode="External"/><Relationship Id="rId115" Type="http://schemas.openxmlformats.org/officeDocument/2006/relationships/hyperlink" Target="https://podminky.urs.cz/item/CS_URS_2024_02/998725102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733391101" TargetMode="External"/><Relationship Id="rId13" Type="http://schemas.openxmlformats.org/officeDocument/2006/relationships/hyperlink" Target="https://podminky.urs.cz/item/CS_URS_2024_02/734221682" TargetMode="External"/><Relationship Id="rId18" Type="http://schemas.openxmlformats.org/officeDocument/2006/relationships/hyperlink" Target="https://podminky.urs.cz/item/CS_URS_2024_02/998734112" TargetMode="External"/><Relationship Id="rId26" Type="http://schemas.openxmlformats.org/officeDocument/2006/relationships/hyperlink" Target="https://podminky.urs.cz/item/CS_URS_2024_02/735191905" TargetMode="External"/><Relationship Id="rId39" Type="http://schemas.openxmlformats.org/officeDocument/2006/relationships/hyperlink" Target="https://podminky.urs.cz/item/CS_URS_2024_02/736111104" TargetMode="External"/><Relationship Id="rId3" Type="http://schemas.openxmlformats.org/officeDocument/2006/relationships/hyperlink" Target="https://podminky.urs.cz/item/CS_URS_2024_02/998713102" TargetMode="External"/><Relationship Id="rId21" Type="http://schemas.openxmlformats.org/officeDocument/2006/relationships/hyperlink" Target="https://podminky.urs.cz/item/CS_URS_2024_02/735152581" TargetMode="External"/><Relationship Id="rId34" Type="http://schemas.openxmlformats.org/officeDocument/2006/relationships/hyperlink" Target="https://podminky.urs.cz/item/CS_URS_2024_02/736110653" TargetMode="External"/><Relationship Id="rId42" Type="http://schemas.openxmlformats.org/officeDocument/2006/relationships/hyperlink" Target="https://podminky.urs.cz/item/CS_URS_2024_02/736111134" TargetMode="External"/><Relationship Id="rId7" Type="http://schemas.openxmlformats.org/officeDocument/2006/relationships/hyperlink" Target="https://podminky.urs.cz/item/CS_URS_2024_02/733322224" TargetMode="External"/><Relationship Id="rId12" Type="http://schemas.openxmlformats.org/officeDocument/2006/relationships/hyperlink" Target="https://podminky.urs.cz/item/CS_URS_2024_02/734220102" TargetMode="External"/><Relationship Id="rId17" Type="http://schemas.openxmlformats.org/officeDocument/2006/relationships/hyperlink" Target="https://podminky.urs.cz/item/CS_URS_2024_02/734441112" TargetMode="External"/><Relationship Id="rId25" Type="http://schemas.openxmlformats.org/officeDocument/2006/relationships/hyperlink" Target="https://podminky.urs.cz/item/CS_URS_2024_02/735164252" TargetMode="External"/><Relationship Id="rId33" Type="http://schemas.openxmlformats.org/officeDocument/2006/relationships/hyperlink" Target="https://podminky.urs.cz/item/CS_URS_2024_02/736110652" TargetMode="External"/><Relationship Id="rId38" Type="http://schemas.openxmlformats.org/officeDocument/2006/relationships/hyperlink" Target="https://podminky.urs.cz/item/CS_URS_2024_02/736111011" TargetMode="External"/><Relationship Id="rId2" Type="http://schemas.openxmlformats.org/officeDocument/2006/relationships/hyperlink" Target="https://podminky.urs.cz/item/CS_URS_2024_02/713463211" TargetMode="External"/><Relationship Id="rId16" Type="http://schemas.openxmlformats.org/officeDocument/2006/relationships/hyperlink" Target="https://podminky.urs.cz/item/CS_URS_2024_02/734292774" TargetMode="External"/><Relationship Id="rId20" Type="http://schemas.openxmlformats.org/officeDocument/2006/relationships/hyperlink" Target="https://podminky.urs.cz/item/CS_URS_2024_02/735000912" TargetMode="External"/><Relationship Id="rId29" Type="http://schemas.openxmlformats.org/officeDocument/2006/relationships/hyperlink" Target="https://podminky.urs.cz/item/CS_URS_2024_02/998735102" TargetMode="External"/><Relationship Id="rId41" Type="http://schemas.openxmlformats.org/officeDocument/2006/relationships/hyperlink" Target="https://podminky.urs.cz/item/CS_URS_2024_02/736111133" TargetMode="External"/><Relationship Id="rId1" Type="http://schemas.openxmlformats.org/officeDocument/2006/relationships/hyperlink" Target="https://podminky.urs.cz/item/CS_URS_2024_02/713463131" TargetMode="External"/><Relationship Id="rId6" Type="http://schemas.openxmlformats.org/officeDocument/2006/relationships/hyperlink" Target="https://podminky.urs.cz/item/CS_URS_2024_02/733322223" TargetMode="External"/><Relationship Id="rId11" Type="http://schemas.openxmlformats.org/officeDocument/2006/relationships/hyperlink" Target="https://podminky.urs.cz/item/CS_URS_2024_02/734211120" TargetMode="External"/><Relationship Id="rId24" Type="http://schemas.openxmlformats.org/officeDocument/2006/relationships/hyperlink" Target="https://podminky.urs.cz/item/CS_URS_2024_02/735152695" TargetMode="External"/><Relationship Id="rId32" Type="http://schemas.openxmlformats.org/officeDocument/2006/relationships/hyperlink" Target="https://podminky.urs.cz/item/CS_URS_2024_02/736110262" TargetMode="External"/><Relationship Id="rId37" Type="http://schemas.openxmlformats.org/officeDocument/2006/relationships/hyperlink" Target="https://podminky.urs.cz/item/CS_URS_2024_02/736111009" TargetMode="External"/><Relationship Id="rId40" Type="http://schemas.openxmlformats.org/officeDocument/2006/relationships/hyperlink" Target="https://podminky.urs.cz/item/CS_URS_2024_02/736111132" TargetMode="External"/><Relationship Id="rId5" Type="http://schemas.openxmlformats.org/officeDocument/2006/relationships/hyperlink" Target="https://podminky.urs.cz/item/CS_URS_2024_02/733322221" TargetMode="External"/><Relationship Id="rId15" Type="http://schemas.openxmlformats.org/officeDocument/2006/relationships/hyperlink" Target="https://podminky.urs.cz/item/CS_URS_2024_02/734291123" TargetMode="External"/><Relationship Id="rId23" Type="http://schemas.openxmlformats.org/officeDocument/2006/relationships/hyperlink" Target="https://podminky.urs.cz/item/CS_URS_2024_02/735152595" TargetMode="External"/><Relationship Id="rId28" Type="http://schemas.openxmlformats.org/officeDocument/2006/relationships/hyperlink" Target="https://podminky.urs.cz/item/CS_URS_2024_02/998735101" TargetMode="External"/><Relationship Id="rId36" Type="http://schemas.openxmlformats.org/officeDocument/2006/relationships/hyperlink" Target="https://podminky.urs.cz/item/CS_URS_2024_02/736111007" TargetMode="External"/><Relationship Id="rId10" Type="http://schemas.openxmlformats.org/officeDocument/2006/relationships/hyperlink" Target="https://podminky.urs.cz/item/CS_URS_2024_02/998733193" TargetMode="External"/><Relationship Id="rId19" Type="http://schemas.openxmlformats.org/officeDocument/2006/relationships/hyperlink" Target="https://podminky.urs.cz/item/CS_URS_2024_02/998734193" TargetMode="External"/><Relationship Id="rId31" Type="http://schemas.openxmlformats.org/officeDocument/2006/relationships/hyperlink" Target="https://podminky.urs.cz/item/CS_URS_2024_02/736110212" TargetMode="External"/><Relationship Id="rId4" Type="http://schemas.openxmlformats.org/officeDocument/2006/relationships/hyperlink" Target="https://podminky.urs.cz/item/CS_URS_2024_02/998713192" TargetMode="External"/><Relationship Id="rId9" Type="http://schemas.openxmlformats.org/officeDocument/2006/relationships/hyperlink" Target="https://podminky.urs.cz/item/CS_URS_2024_02/998733112" TargetMode="External"/><Relationship Id="rId14" Type="http://schemas.openxmlformats.org/officeDocument/2006/relationships/hyperlink" Target="https://podminky.urs.cz/item/CS_URS_2024_02/734261403" TargetMode="External"/><Relationship Id="rId22" Type="http://schemas.openxmlformats.org/officeDocument/2006/relationships/hyperlink" Target="https://podminky.urs.cz/item/CS_URS_2024_02/735152583" TargetMode="External"/><Relationship Id="rId27" Type="http://schemas.openxmlformats.org/officeDocument/2006/relationships/hyperlink" Target="https://podminky.urs.cz/item/CS_URS_2024_02/735191910" TargetMode="External"/><Relationship Id="rId30" Type="http://schemas.openxmlformats.org/officeDocument/2006/relationships/hyperlink" Target="https://podminky.urs.cz/item/CS_URS_2024_02/998735193" TargetMode="External"/><Relationship Id="rId35" Type="http://schemas.openxmlformats.org/officeDocument/2006/relationships/hyperlink" Target="https://podminky.urs.cz/item/CS_URS_2024_02/736110654" TargetMode="External"/><Relationship Id="rId43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2/741122032" TargetMode="External"/><Relationship Id="rId18" Type="http://schemas.openxmlformats.org/officeDocument/2006/relationships/hyperlink" Target="https://podminky.urs.cz/item/CS_URS_2024_02/741310101" TargetMode="External"/><Relationship Id="rId26" Type="http://schemas.openxmlformats.org/officeDocument/2006/relationships/hyperlink" Target="https://podminky.urs.cz/item/CS_URS_2024_02/741313002" TargetMode="External"/><Relationship Id="rId39" Type="http://schemas.openxmlformats.org/officeDocument/2006/relationships/hyperlink" Target="https://podminky.urs.cz/item/CS_URS_2024_02/741410041" TargetMode="External"/><Relationship Id="rId21" Type="http://schemas.openxmlformats.org/officeDocument/2006/relationships/hyperlink" Target="https://podminky.urs.cz/item/CS_URS_2024_02/741310122" TargetMode="External"/><Relationship Id="rId34" Type="http://schemas.openxmlformats.org/officeDocument/2006/relationships/hyperlink" Target="https://podminky.urs.cz/item/CS_URS_2024_02/741372062" TargetMode="External"/><Relationship Id="rId42" Type="http://schemas.openxmlformats.org/officeDocument/2006/relationships/hyperlink" Target="https://podminky.urs.cz/item/CS_URS_2024_02/741420021" TargetMode="External"/><Relationship Id="rId47" Type="http://schemas.openxmlformats.org/officeDocument/2006/relationships/hyperlink" Target="https://podminky.urs.cz/item/CS_URS_2024_02/741810011" TargetMode="External"/><Relationship Id="rId50" Type="http://schemas.openxmlformats.org/officeDocument/2006/relationships/hyperlink" Target="https://podminky.urs.cz/item/CS_URS_2024_02/741920024" TargetMode="External"/><Relationship Id="rId55" Type="http://schemas.openxmlformats.org/officeDocument/2006/relationships/hyperlink" Target="https://podminky.urs.cz/item/CS_URS_2024_02/460241111" TargetMode="External"/><Relationship Id="rId63" Type="http://schemas.openxmlformats.org/officeDocument/2006/relationships/hyperlink" Target="https://podminky.urs.cz/item/CS_URS_2024_02/HZS4232" TargetMode="External"/><Relationship Id="rId7" Type="http://schemas.openxmlformats.org/officeDocument/2006/relationships/hyperlink" Target="https://podminky.urs.cz/item/CS_URS_2024_02/741120005" TargetMode="External"/><Relationship Id="rId2" Type="http://schemas.openxmlformats.org/officeDocument/2006/relationships/hyperlink" Target="https://podminky.urs.cz/item/CS_URS_2024_02/741112003" TargetMode="External"/><Relationship Id="rId16" Type="http://schemas.openxmlformats.org/officeDocument/2006/relationships/hyperlink" Target="https://podminky.urs.cz/item/CS_URS_2024_02/741122145" TargetMode="External"/><Relationship Id="rId20" Type="http://schemas.openxmlformats.org/officeDocument/2006/relationships/hyperlink" Target="https://podminky.urs.cz/item/CS_URS_2024_02/741310121" TargetMode="External"/><Relationship Id="rId29" Type="http://schemas.openxmlformats.org/officeDocument/2006/relationships/hyperlink" Target="https://podminky.urs.cz/item/CS_URS_2024_02/741313052" TargetMode="External"/><Relationship Id="rId41" Type="http://schemas.openxmlformats.org/officeDocument/2006/relationships/hyperlink" Target="https://podminky.urs.cz/item/CS_URS_2024_02/741420011" TargetMode="External"/><Relationship Id="rId54" Type="http://schemas.openxmlformats.org/officeDocument/2006/relationships/hyperlink" Target="https://podminky.urs.cz/item/CS_URS_2024_02/460171175" TargetMode="External"/><Relationship Id="rId62" Type="http://schemas.openxmlformats.org/officeDocument/2006/relationships/hyperlink" Target="https://podminky.urs.cz/item/CS_URS_2024_02/HZS2491" TargetMode="External"/><Relationship Id="rId1" Type="http://schemas.openxmlformats.org/officeDocument/2006/relationships/hyperlink" Target="https://podminky.urs.cz/item/CS_URS_2024_02/741110121" TargetMode="External"/><Relationship Id="rId6" Type="http://schemas.openxmlformats.org/officeDocument/2006/relationships/hyperlink" Target="https://podminky.urs.cz/item/CS_URS_2024_02/741120003" TargetMode="External"/><Relationship Id="rId11" Type="http://schemas.openxmlformats.org/officeDocument/2006/relationships/hyperlink" Target="https://podminky.urs.cz/item/CS_URS_2024_02/741122016" TargetMode="External"/><Relationship Id="rId24" Type="http://schemas.openxmlformats.org/officeDocument/2006/relationships/hyperlink" Target="https://podminky.urs.cz/item/CS_URS_2024_02/741310221" TargetMode="External"/><Relationship Id="rId32" Type="http://schemas.openxmlformats.org/officeDocument/2006/relationships/hyperlink" Target="https://podminky.urs.cz/item/CS_URS_2024_02/741372042" TargetMode="External"/><Relationship Id="rId37" Type="http://schemas.openxmlformats.org/officeDocument/2006/relationships/hyperlink" Target="https://podminky.urs.cz/item/CS_URS_2024_02/741372112" TargetMode="External"/><Relationship Id="rId40" Type="http://schemas.openxmlformats.org/officeDocument/2006/relationships/hyperlink" Target="https://podminky.urs.cz/item/CS_URS_2024_02/741420001" TargetMode="External"/><Relationship Id="rId45" Type="http://schemas.openxmlformats.org/officeDocument/2006/relationships/hyperlink" Target="https://podminky.urs.cz/item/CS_URS_2024_02/741430005" TargetMode="External"/><Relationship Id="rId53" Type="http://schemas.openxmlformats.org/officeDocument/2006/relationships/hyperlink" Target="https://podminky.urs.cz/item/CS_URS_2024_02/460030011" TargetMode="External"/><Relationship Id="rId58" Type="http://schemas.openxmlformats.org/officeDocument/2006/relationships/hyperlink" Target="https://podminky.urs.cz/item/CS_URS_2024_02/460361111" TargetMode="External"/><Relationship Id="rId5" Type="http://schemas.openxmlformats.org/officeDocument/2006/relationships/hyperlink" Target="https://podminky.urs.cz/item/CS_URS_2024_02/741120001" TargetMode="External"/><Relationship Id="rId15" Type="http://schemas.openxmlformats.org/officeDocument/2006/relationships/hyperlink" Target="https://podminky.urs.cz/item/CS_URS_2024_02/741122033" TargetMode="External"/><Relationship Id="rId23" Type="http://schemas.openxmlformats.org/officeDocument/2006/relationships/hyperlink" Target="https://podminky.urs.cz/item/CS_URS_2024_02/741310126" TargetMode="External"/><Relationship Id="rId28" Type="http://schemas.openxmlformats.org/officeDocument/2006/relationships/hyperlink" Target="https://podminky.urs.cz/item/CS_URS_2024_02/741313005" TargetMode="External"/><Relationship Id="rId36" Type="http://schemas.openxmlformats.org/officeDocument/2006/relationships/hyperlink" Target="https://podminky.urs.cz/item/CS_URS_2024_02/741372101" TargetMode="External"/><Relationship Id="rId49" Type="http://schemas.openxmlformats.org/officeDocument/2006/relationships/hyperlink" Target="https://podminky.urs.cz/item/CS_URS_2024_02/741910412" TargetMode="External"/><Relationship Id="rId57" Type="http://schemas.openxmlformats.org/officeDocument/2006/relationships/hyperlink" Target="https://podminky.urs.cz/item/CS_URS_2024_02/460341121" TargetMode="External"/><Relationship Id="rId61" Type="http://schemas.openxmlformats.org/officeDocument/2006/relationships/hyperlink" Target="https://podminky.urs.cz/item/CS_URS_2024_02/460671111" TargetMode="External"/><Relationship Id="rId10" Type="http://schemas.openxmlformats.org/officeDocument/2006/relationships/hyperlink" Target="https://podminky.urs.cz/item/CS_URS_2024_02/741122015" TargetMode="External"/><Relationship Id="rId19" Type="http://schemas.openxmlformats.org/officeDocument/2006/relationships/hyperlink" Target="https://podminky.urs.cz/item/CS_URS_2024_02/741310104" TargetMode="External"/><Relationship Id="rId31" Type="http://schemas.openxmlformats.org/officeDocument/2006/relationships/hyperlink" Target="https://podminky.urs.cz/item/CS_URS_2024_02/741371021" TargetMode="External"/><Relationship Id="rId44" Type="http://schemas.openxmlformats.org/officeDocument/2006/relationships/hyperlink" Target="https://podminky.urs.cz/item/CS_URS_2024_02/741420083" TargetMode="External"/><Relationship Id="rId52" Type="http://schemas.openxmlformats.org/officeDocument/2006/relationships/hyperlink" Target="https://podminky.urs.cz/item/CS_URS_2024_02/460010011" TargetMode="External"/><Relationship Id="rId60" Type="http://schemas.openxmlformats.org/officeDocument/2006/relationships/hyperlink" Target="https://podminky.urs.cz/item/CS_URS_2024_02/460661512" TargetMode="External"/><Relationship Id="rId65" Type="http://schemas.openxmlformats.org/officeDocument/2006/relationships/drawing" Target="../drawings/drawing5.xml"/><Relationship Id="rId4" Type="http://schemas.openxmlformats.org/officeDocument/2006/relationships/hyperlink" Target="https://podminky.urs.cz/item/CS_URS_2024_02/741112101" TargetMode="External"/><Relationship Id="rId9" Type="http://schemas.openxmlformats.org/officeDocument/2006/relationships/hyperlink" Target="https://podminky.urs.cz/item/CS_URS_2024_02/741122011" TargetMode="External"/><Relationship Id="rId14" Type="http://schemas.openxmlformats.org/officeDocument/2006/relationships/hyperlink" Target="https://podminky.urs.cz/item/CS_URS_2024_02/741122032" TargetMode="External"/><Relationship Id="rId22" Type="http://schemas.openxmlformats.org/officeDocument/2006/relationships/hyperlink" Target="https://podminky.urs.cz/item/CS_URS_2024_02/741310125" TargetMode="External"/><Relationship Id="rId27" Type="http://schemas.openxmlformats.org/officeDocument/2006/relationships/hyperlink" Target="https://podminky.urs.cz/item/CS_URS_2024_02/741313004" TargetMode="External"/><Relationship Id="rId30" Type="http://schemas.openxmlformats.org/officeDocument/2006/relationships/hyperlink" Target="https://podminky.urs.cz/item/CS_URS_2024_02/741371002" TargetMode="External"/><Relationship Id="rId35" Type="http://schemas.openxmlformats.org/officeDocument/2006/relationships/hyperlink" Target="https://podminky.urs.cz/item/CS_URS_2024_02/741372063" TargetMode="External"/><Relationship Id="rId43" Type="http://schemas.openxmlformats.org/officeDocument/2006/relationships/hyperlink" Target="https://podminky.urs.cz/item/CS_URS_2024_02/741420022" TargetMode="External"/><Relationship Id="rId48" Type="http://schemas.openxmlformats.org/officeDocument/2006/relationships/hyperlink" Target="https://podminky.urs.cz/item/CS_URS_2024_02/741820012" TargetMode="External"/><Relationship Id="rId56" Type="http://schemas.openxmlformats.org/officeDocument/2006/relationships/hyperlink" Target="https://podminky.urs.cz/item/CS_URS_2024_02/460341113" TargetMode="External"/><Relationship Id="rId64" Type="http://schemas.openxmlformats.org/officeDocument/2006/relationships/hyperlink" Target="https://podminky.urs.cz/item/CS_URS_2024_02/013254000" TargetMode="External"/><Relationship Id="rId8" Type="http://schemas.openxmlformats.org/officeDocument/2006/relationships/hyperlink" Target="https://podminky.urs.cz/item/CS_URS_2024_02/741120541" TargetMode="External"/><Relationship Id="rId51" Type="http://schemas.openxmlformats.org/officeDocument/2006/relationships/hyperlink" Target="https://podminky.urs.cz/item/CS_URS_2024_02/742190004" TargetMode="External"/><Relationship Id="rId3" Type="http://schemas.openxmlformats.org/officeDocument/2006/relationships/hyperlink" Target="https://podminky.urs.cz/item/CS_URS_2024_02/741112061" TargetMode="External"/><Relationship Id="rId12" Type="http://schemas.openxmlformats.org/officeDocument/2006/relationships/hyperlink" Target="https://podminky.urs.cz/item/CS_URS_2024_02/741122031" TargetMode="External"/><Relationship Id="rId17" Type="http://schemas.openxmlformats.org/officeDocument/2006/relationships/hyperlink" Target="https://podminky.urs.cz/item/CS_URS_2024_02/741210006" TargetMode="External"/><Relationship Id="rId25" Type="http://schemas.openxmlformats.org/officeDocument/2006/relationships/hyperlink" Target="https://podminky.urs.cz/item/CS_URS_2024_02/741311003" TargetMode="External"/><Relationship Id="rId33" Type="http://schemas.openxmlformats.org/officeDocument/2006/relationships/hyperlink" Target="https://podminky.urs.cz/item/CS_URS_2024_02/741372061" TargetMode="External"/><Relationship Id="rId38" Type="http://schemas.openxmlformats.org/officeDocument/2006/relationships/hyperlink" Target="https://podminky.urs.cz/item/CS_URS_2024_02/741410021" TargetMode="External"/><Relationship Id="rId46" Type="http://schemas.openxmlformats.org/officeDocument/2006/relationships/hyperlink" Target="https://podminky.urs.cz/item/CS_URS_2024_02/741810003" TargetMode="External"/><Relationship Id="rId59" Type="http://schemas.openxmlformats.org/officeDocument/2006/relationships/hyperlink" Target="https://podminky.urs.cz/item/CS_URS_2024_02/460451184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742110506" TargetMode="External"/><Relationship Id="rId13" Type="http://schemas.openxmlformats.org/officeDocument/2006/relationships/hyperlink" Target="https://podminky.urs.cz/item/CS_URS_2024_02/742220121" TargetMode="External"/><Relationship Id="rId18" Type="http://schemas.openxmlformats.org/officeDocument/2006/relationships/hyperlink" Target="https://podminky.urs.cz/item/CS_URS_2024_02/742230003" TargetMode="External"/><Relationship Id="rId26" Type="http://schemas.openxmlformats.org/officeDocument/2006/relationships/hyperlink" Target="https://podminky.urs.cz/item/CS_URS_2024_02/742360012" TargetMode="External"/><Relationship Id="rId39" Type="http://schemas.openxmlformats.org/officeDocument/2006/relationships/hyperlink" Target="https://podminky.urs.cz/item/CS_URS_2024_02/742360421" TargetMode="External"/><Relationship Id="rId3" Type="http://schemas.openxmlformats.org/officeDocument/2006/relationships/hyperlink" Target="https://podminky.urs.cz/item/CS_URS_2024_02/741122016" TargetMode="External"/><Relationship Id="rId21" Type="http://schemas.openxmlformats.org/officeDocument/2006/relationships/hyperlink" Target="https://podminky.urs.cz/item/CS_URS_2024_02/742330001" TargetMode="External"/><Relationship Id="rId34" Type="http://schemas.openxmlformats.org/officeDocument/2006/relationships/hyperlink" Target="https://podminky.urs.cz/item/CS_URS_2024_02/742360302" TargetMode="External"/><Relationship Id="rId42" Type="http://schemas.openxmlformats.org/officeDocument/2006/relationships/hyperlink" Target="https://podminky.urs.cz/item/CS_URS_2024_02/HZS4212" TargetMode="External"/><Relationship Id="rId7" Type="http://schemas.openxmlformats.org/officeDocument/2006/relationships/hyperlink" Target="https://podminky.urs.cz/item/CS_URS_2024_02/742110502" TargetMode="External"/><Relationship Id="rId12" Type="http://schemas.openxmlformats.org/officeDocument/2006/relationships/hyperlink" Target="https://podminky.urs.cz/item/CS_URS_2024_02/742220081" TargetMode="External"/><Relationship Id="rId17" Type="http://schemas.openxmlformats.org/officeDocument/2006/relationships/hyperlink" Target="https://podminky.urs.cz/item/CS_URS_2024_02/742220235" TargetMode="External"/><Relationship Id="rId25" Type="http://schemas.openxmlformats.org/officeDocument/2006/relationships/hyperlink" Target="https://podminky.urs.cz/item/CS_URS_2024_02/742360001" TargetMode="External"/><Relationship Id="rId33" Type="http://schemas.openxmlformats.org/officeDocument/2006/relationships/hyperlink" Target="https://podminky.urs.cz/item/CS_URS_2024_02/742360301" TargetMode="External"/><Relationship Id="rId38" Type="http://schemas.openxmlformats.org/officeDocument/2006/relationships/hyperlink" Target="https://podminky.urs.cz/item/CS_URS_2024_02/742360413" TargetMode="External"/><Relationship Id="rId2" Type="http://schemas.openxmlformats.org/officeDocument/2006/relationships/hyperlink" Target="https://podminky.urs.cz/item/CS_URS_2024_02/741112101" TargetMode="External"/><Relationship Id="rId16" Type="http://schemas.openxmlformats.org/officeDocument/2006/relationships/hyperlink" Target="https://podminky.urs.cz/item/CS_URS_2024_02/742220232" TargetMode="External"/><Relationship Id="rId20" Type="http://schemas.openxmlformats.org/officeDocument/2006/relationships/hyperlink" Target="https://podminky.urs.cz/item/CS_URS_2024_02/742320001" TargetMode="External"/><Relationship Id="rId29" Type="http://schemas.openxmlformats.org/officeDocument/2006/relationships/hyperlink" Target="https://podminky.urs.cz/item/CS_URS_2024_02/742360126" TargetMode="External"/><Relationship Id="rId41" Type="http://schemas.openxmlformats.org/officeDocument/2006/relationships/hyperlink" Target="https://podminky.urs.cz/item/CS_URS_2024_02/HZS2491" TargetMode="External"/><Relationship Id="rId1" Type="http://schemas.openxmlformats.org/officeDocument/2006/relationships/hyperlink" Target="https://podminky.urs.cz/item/CS_URS_2024_02/741112001" TargetMode="External"/><Relationship Id="rId6" Type="http://schemas.openxmlformats.org/officeDocument/2006/relationships/hyperlink" Target="https://podminky.urs.cz/item/CS_URS_2024_02/742110102" TargetMode="External"/><Relationship Id="rId11" Type="http://schemas.openxmlformats.org/officeDocument/2006/relationships/hyperlink" Target="https://podminky.urs.cz/item/CS_URS_2024_02/742190004" TargetMode="External"/><Relationship Id="rId24" Type="http://schemas.openxmlformats.org/officeDocument/2006/relationships/hyperlink" Target="https://podminky.urs.cz/item/CS_URS_2024_02/742330042" TargetMode="External"/><Relationship Id="rId32" Type="http://schemas.openxmlformats.org/officeDocument/2006/relationships/hyperlink" Target="https://podminky.urs.cz/item/CS_URS_2024_02/742360201" TargetMode="External"/><Relationship Id="rId37" Type="http://schemas.openxmlformats.org/officeDocument/2006/relationships/hyperlink" Target="https://podminky.urs.cz/item/CS_URS_2024_02/742360412" TargetMode="External"/><Relationship Id="rId40" Type="http://schemas.openxmlformats.org/officeDocument/2006/relationships/hyperlink" Target="https://podminky.urs.cz/item/CS_URS_2024_02/742420121" TargetMode="External"/><Relationship Id="rId5" Type="http://schemas.openxmlformats.org/officeDocument/2006/relationships/hyperlink" Target="https://podminky.urs.cz/item/CS_URS_2024_02/742110041" TargetMode="External"/><Relationship Id="rId15" Type="http://schemas.openxmlformats.org/officeDocument/2006/relationships/hyperlink" Target="https://podminky.urs.cz/item/CS_URS_2024_02/742220231" TargetMode="External"/><Relationship Id="rId23" Type="http://schemas.openxmlformats.org/officeDocument/2006/relationships/hyperlink" Target="https://podminky.urs.cz/item/CS_URS_2024_02/742330041" TargetMode="External"/><Relationship Id="rId28" Type="http://schemas.openxmlformats.org/officeDocument/2006/relationships/hyperlink" Target="https://podminky.urs.cz/item/CS_URS_2024_02/742360125" TargetMode="External"/><Relationship Id="rId36" Type="http://schemas.openxmlformats.org/officeDocument/2006/relationships/hyperlink" Target="https://podminky.urs.cz/item/CS_URS_2024_02/742360411" TargetMode="External"/><Relationship Id="rId10" Type="http://schemas.openxmlformats.org/officeDocument/2006/relationships/hyperlink" Target="https://podminky.urs.cz/item/CS_URS_2024_02/742121002" TargetMode="External"/><Relationship Id="rId19" Type="http://schemas.openxmlformats.org/officeDocument/2006/relationships/hyperlink" Target="https://podminky.urs.cz/item/CS_URS_2024_02/742230004" TargetMode="External"/><Relationship Id="rId31" Type="http://schemas.openxmlformats.org/officeDocument/2006/relationships/hyperlink" Target="https://podminky.urs.cz/item/CS_URS_2024_02/742360162" TargetMode="External"/><Relationship Id="rId44" Type="http://schemas.openxmlformats.org/officeDocument/2006/relationships/drawing" Target="../drawings/drawing6.xml"/><Relationship Id="rId4" Type="http://schemas.openxmlformats.org/officeDocument/2006/relationships/hyperlink" Target="https://podminky.urs.cz/item/CS_URS_2024_02/741122101" TargetMode="External"/><Relationship Id="rId9" Type="http://schemas.openxmlformats.org/officeDocument/2006/relationships/hyperlink" Target="https://podminky.urs.cz/item/CS_URS_2024_02/742121001" TargetMode="External"/><Relationship Id="rId14" Type="http://schemas.openxmlformats.org/officeDocument/2006/relationships/hyperlink" Target="https://podminky.urs.cz/item/CS_URS_2024_02/742220221" TargetMode="External"/><Relationship Id="rId22" Type="http://schemas.openxmlformats.org/officeDocument/2006/relationships/hyperlink" Target="https://podminky.urs.cz/item/CS_URS_2024_02/742330024" TargetMode="External"/><Relationship Id="rId27" Type="http://schemas.openxmlformats.org/officeDocument/2006/relationships/hyperlink" Target="https://podminky.urs.cz/item/CS_URS_2024_02/742360022" TargetMode="External"/><Relationship Id="rId30" Type="http://schemas.openxmlformats.org/officeDocument/2006/relationships/hyperlink" Target="https://podminky.urs.cz/item/CS_URS_2024_02/742360161" TargetMode="External"/><Relationship Id="rId35" Type="http://schemas.openxmlformats.org/officeDocument/2006/relationships/hyperlink" Target="https://podminky.urs.cz/item/CS_URS_2024_02/742360402" TargetMode="External"/><Relationship Id="rId43" Type="http://schemas.openxmlformats.org/officeDocument/2006/relationships/hyperlink" Target="https://podminky.urs.cz/item/CS_URS_2024_02/HZS4232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751711111" TargetMode="External"/><Relationship Id="rId13" Type="http://schemas.openxmlformats.org/officeDocument/2006/relationships/hyperlink" Target="https://podminky.urs.cz/item/CS_URS_2024_02/751311091" TargetMode="External"/><Relationship Id="rId18" Type="http://schemas.openxmlformats.org/officeDocument/2006/relationships/hyperlink" Target="https://podminky.urs.cz/item/CS_URS_2024_02/751398053" TargetMode="External"/><Relationship Id="rId26" Type="http://schemas.openxmlformats.org/officeDocument/2006/relationships/hyperlink" Target="https://podminky.urs.cz/item/CS_URS_2024_02/751510042" TargetMode="External"/><Relationship Id="rId3" Type="http://schemas.openxmlformats.org/officeDocument/2006/relationships/hyperlink" Target="https://podminky.urs.cz/item/CS_URS_2024_02/751611122" TargetMode="External"/><Relationship Id="rId21" Type="http://schemas.openxmlformats.org/officeDocument/2006/relationships/hyperlink" Target="https://podminky.urs.cz/item/CS_URS_2024_02/751514679" TargetMode="External"/><Relationship Id="rId34" Type="http://schemas.openxmlformats.org/officeDocument/2006/relationships/drawing" Target="../drawings/drawing7.xml"/><Relationship Id="rId7" Type="http://schemas.openxmlformats.org/officeDocument/2006/relationships/hyperlink" Target="https://podminky.urs.cz/item/CS_URS_2024_02/751122117" TargetMode="External"/><Relationship Id="rId12" Type="http://schemas.openxmlformats.org/officeDocument/2006/relationships/hyperlink" Target="https://podminky.urs.cz/item/CS_URS_2024_02/751322134" TargetMode="External"/><Relationship Id="rId17" Type="http://schemas.openxmlformats.org/officeDocument/2006/relationships/hyperlink" Target="https://podminky.urs.cz/item/CS_URS_2024_02/751398052" TargetMode="External"/><Relationship Id="rId25" Type="http://schemas.openxmlformats.org/officeDocument/2006/relationships/hyperlink" Target="https://podminky.urs.cz/item/CS_URS_2024_02/751510015.1" TargetMode="External"/><Relationship Id="rId33" Type="http://schemas.openxmlformats.org/officeDocument/2006/relationships/hyperlink" Target="https://podminky.urs.cz/item/CS_URS_2024_02/998751291" TargetMode="External"/><Relationship Id="rId2" Type="http://schemas.openxmlformats.org/officeDocument/2006/relationships/hyperlink" Target="https://podminky.urs.cz/item/CS_URS_2024_02/751514615" TargetMode="External"/><Relationship Id="rId16" Type="http://schemas.openxmlformats.org/officeDocument/2006/relationships/hyperlink" Target="https://podminky.urs.cz/item/CS_URS_2024_02/751311096" TargetMode="External"/><Relationship Id="rId20" Type="http://schemas.openxmlformats.org/officeDocument/2006/relationships/hyperlink" Target="https://podminky.urs.cz/item/CS_URS_2024_02/751344121" TargetMode="External"/><Relationship Id="rId29" Type="http://schemas.openxmlformats.org/officeDocument/2006/relationships/hyperlink" Target="https://podminky.urs.cz/item/CS_URS_2024_02/751537146" TargetMode="External"/><Relationship Id="rId1" Type="http://schemas.openxmlformats.org/officeDocument/2006/relationships/hyperlink" Target="https://podminky.urs.cz/item/CS_URS_2024_02/713411121" TargetMode="External"/><Relationship Id="rId6" Type="http://schemas.openxmlformats.org/officeDocument/2006/relationships/hyperlink" Target="https://podminky.urs.cz/item/CS_URS_2024_02/751122114" TargetMode="External"/><Relationship Id="rId11" Type="http://schemas.openxmlformats.org/officeDocument/2006/relationships/hyperlink" Target="https://podminky.urs.cz/item/CS_URS_2024_02/751322012" TargetMode="External"/><Relationship Id="rId24" Type="http://schemas.openxmlformats.org/officeDocument/2006/relationships/hyperlink" Target="https://podminky.urs.cz/item/CS_URS_2024_02/751510014" TargetMode="External"/><Relationship Id="rId32" Type="http://schemas.openxmlformats.org/officeDocument/2006/relationships/hyperlink" Target="https://podminky.urs.cz/item/CS_URS_2024_02/998751201" TargetMode="External"/><Relationship Id="rId5" Type="http://schemas.openxmlformats.org/officeDocument/2006/relationships/hyperlink" Target="https://podminky.urs.cz/item/CS_URS_2024_02/751614121" TargetMode="External"/><Relationship Id="rId15" Type="http://schemas.openxmlformats.org/officeDocument/2006/relationships/hyperlink" Target="https://podminky.urs.cz/item/CS_URS_2024_02/751311094" TargetMode="External"/><Relationship Id="rId23" Type="http://schemas.openxmlformats.org/officeDocument/2006/relationships/hyperlink" Target="https://podminky.urs.cz/item/CS_URS_2024_02/751510012.1" TargetMode="External"/><Relationship Id="rId28" Type="http://schemas.openxmlformats.org/officeDocument/2006/relationships/hyperlink" Target="https://podminky.urs.cz/item/CS_URS_2024_02/751510044" TargetMode="External"/><Relationship Id="rId10" Type="http://schemas.openxmlformats.org/officeDocument/2006/relationships/hyperlink" Target="https://podminky.urs.cz/item/CS_URS_2024_02/751322111" TargetMode="External"/><Relationship Id="rId19" Type="http://schemas.openxmlformats.org/officeDocument/2006/relationships/hyperlink" Target="https://podminky.urs.cz/item/CS_URS_2024_02/751398041" TargetMode="External"/><Relationship Id="rId31" Type="http://schemas.openxmlformats.org/officeDocument/2006/relationships/hyperlink" Target="https://podminky.urs.cz/item/CS_URS_2024_02/751537149" TargetMode="External"/><Relationship Id="rId4" Type="http://schemas.openxmlformats.org/officeDocument/2006/relationships/hyperlink" Target="https://podminky.urs.cz/item/CS_URS_2024_02/751355032" TargetMode="External"/><Relationship Id="rId9" Type="http://schemas.openxmlformats.org/officeDocument/2006/relationships/hyperlink" Target="https://podminky.urs.cz/item/CS_URS_2024_02/751721111" TargetMode="External"/><Relationship Id="rId14" Type="http://schemas.openxmlformats.org/officeDocument/2006/relationships/hyperlink" Target="https://podminky.urs.cz/item/CS_URS_2024_02/751311093" TargetMode="External"/><Relationship Id="rId22" Type="http://schemas.openxmlformats.org/officeDocument/2006/relationships/hyperlink" Target="https://podminky.urs.cz/item/CS_URS_2024_02/751510011" TargetMode="External"/><Relationship Id="rId27" Type="http://schemas.openxmlformats.org/officeDocument/2006/relationships/hyperlink" Target="https://podminky.urs.cz/item/CS_URS_2024_02/751510043" TargetMode="External"/><Relationship Id="rId30" Type="http://schemas.openxmlformats.org/officeDocument/2006/relationships/hyperlink" Target="https://podminky.urs.cz/item/CS_URS_2024_02/751537147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2/181111111" TargetMode="External"/><Relationship Id="rId13" Type="http://schemas.openxmlformats.org/officeDocument/2006/relationships/hyperlink" Target="https://podminky.urs.cz/item/CS_URS_2024_02/212755215" TargetMode="External"/><Relationship Id="rId18" Type="http://schemas.openxmlformats.org/officeDocument/2006/relationships/hyperlink" Target="https://podminky.urs.cz/item/CS_URS_2024_02/273351122" TargetMode="External"/><Relationship Id="rId26" Type="http://schemas.openxmlformats.org/officeDocument/2006/relationships/hyperlink" Target="https://podminky.urs.cz/item/CS_URS_2024_02/311351122" TargetMode="External"/><Relationship Id="rId39" Type="http://schemas.openxmlformats.org/officeDocument/2006/relationships/hyperlink" Target="https://podminky.urs.cz/item/CS_URS_2024_02/633831111" TargetMode="External"/><Relationship Id="rId3" Type="http://schemas.openxmlformats.org/officeDocument/2006/relationships/hyperlink" Target="https://podminky.urs.cz/item/CS_URS_2024_02/162251102" TargetMode="External"/><Relationship Id="rId21" Type="http://schemas.openxmlformats.org/officeDocument/2006/relationships/hyperlink" Target="https://podminky.urs.cz/item/CS_URS_2024_02/274351121" TargetMode="External"/><Relationship Id="rId34" Type="http://schemas.openxmlformats.org/officeDocument/2006/relationships/hyperlink" Target="https://podminky.urs.cz/item/CS_URS_2024_02/611131121" TargetMode="External"/><Relationship Id="rId42" Type="http://schemas.openxmlformats.org/officeDocument/2006/relationships/hyperlink" Target="https://podminky.urs.cz/item/CS_URS_2024_02/711113117" TargetMode="External"/><Relationship Id="rId47" Type="http://schemas.openxmlformats.org/officeDocument/2006/relationships/hyperlink" Target="https://podminky.urs.cz/item/CS_URS_2024_02/998767201" TargetMode="External"/><Relationship Id="rId7" Type="http://schemas.openxmlformats.org/officeDocument/2006/relationships/hyperlink" Target="https://podminky.urs.cz/item/CS_URS_2024_02/174151101" TargetMode="External"/><Relationship Id="rId12" Type="http://schemas.openxmlformats.org/officeDocument/2006/relationships/hyperlink" Target="https://podminky.urs.cz/item/CS_URS_2024_02/212532111" TargetMode="External"/><Relationship Id="rId17" Type="http://schemas.openxmlformats.org/officeDocument/2006/relationships/hyperlink" Target="https://podminky.urs.cz/item/CS_URS_2024_02/273351121" TargetMode="External"/><Relationship Id="rId25" Type="http://schemas.openxmlformats.org/officeDocument/2006/relationships/hyperlink" Target="https://podminky.urs.cz/item/CS_URS_2024_02/311351121" TargetMode="External"/><Relationship Id="rId33" Type="http://schemas.openxmlformats.org/officeDocument/2006/relationships/hyperlink" Target="https://podminky.urs.cz/item/CS_URS_2024_02/411361821" TargetMode="External"/><Relationship Id="rId38" Type="http://schemas.openxmlformats.org/officeDocument/2006/relationships/hyperlink" Target="https://podminky.urs.cz/item/CS_URS_2024_02/622321121" TargetMode="External"/><Relationship Id="rId46" Type="http://schemas.openxmlformats.org/officeDocument/2006/relationships/hyperlink" Target="https://podminky.urs.cz/item/CS_URS_2024_02/767163122" TargetMode="External"/><Relationship Id="rId2" Type="http://schemas.openxmlformats.org/officeDocument/2006/relationships/hyperlink" Target="https://podminky.urs.cz/item/CS_URS_2024_02/132351101" TargetMode="External"/><Relationship Id="rId16" Type="http://schemas.openxmlformats.org/officeDocument/2006/relationships/hyperlink" Target="https://podminky.urs.cz/item/CS_URS_2024_02/273322511" TargetMode="External"/><Relationship Id="rId20" Type="http://schemas.openxmlformats.org/officeDocument/2006/relationships/hyperlink" Target="https://podminky.urs.cz/item/CS_URS_2024_02/274322511" TargetMode="External"/><Relationship Id="rId29" Type="http://schemas.openxmlformats.org/officeDocument/2006/relationships/hyperlink" Target="https://podminky.urs.cz/item/CS_URS_2024_02/411351011" TargetMode="External"/><Relationship Id="rId41" Type="http://schemas.openxmlformats.org/officeDocument/2006/relationships/hyperlink" Target="https://podminky.urs.cz/item/CS_URS_2024_02/998011001" TargetMode="External"/><Relationship Id="rId1" Type="http://schemas.openxmlformats.org/officeDocument/2006/relationships/hyperlink" Target="https://podminky.urs.cz/item/CS_URS_2024_02/131251100" TargetMode="External"/><Relationship Id="rId6" Type="http://schemas.openxmlformats.org/officeDocument/2006/relationships/hyperlink" Target="https://podminky.urs.cz/item/CS_URS_2024_02/167151101" TargetMode="External"/><Relationship Id="rId11" Type="http://schemas.openxmlformats.org/officeDocument/2006/relationships/hyperlink" Target="https://podminky.urs.cz/item/CS_URS_2024_02/211971110" TargetMode="External"/><Relationship Id="rId24" Type="http://schemas.openxmlformats.org/officeDocument/2006/relationships/hyperlink" Target="https://podminky.urs.cz/item/CS_URS_2024_02/311322611" TargetMode="External"/><Relationship Id="rId32" Type="http://schemas.openxmlformats.org/officeDocument/2006/relationships/hyperlink" Target="https://podminky.urs.cz/item/CS_URS_2024_02/411354314" TargetMode="External"/><Relationship Id="rId37" Type="http://schemas.openxmlformats.org/officeDocument/2006/relationships/hyperlink" Target="https://podminky.urs.cz/item/CS_URS_2024_02/622213001" TargetMode="External"/><Relationship Id="rId40" Type="http://schemas.openxmlformats.org/officeDocument/2006/relationships/hyperlink" Target="https://podminky.urs.cz/item/CS_URS_2024_02/985131311" TargetMode="External"/><Relationship Id="rId45" Type="http://schemas.openxmlformats.org/officeDocument/2006/relationships/hyperlink" Target="https://podminky.urs.cz/item/CS_URS_2024_02/998711201" TargetMode="External"/><Relationship Id="rId5" Type="http://schemas.openxmlformats.org/officeDocument/2006/relationships/hyperlink" Target="https://podminky.urs.cz/item/CS_URS_2024_02/162351123" TargetMode="External"/><Relationship Id="rId15" Type="http://schemas.openxmlformats.org/officeDocument/2006/relationships/hyperlink" Target="https://podminky.urs.cz/item/CS_URS_2024_02/271532212" TargetMode="External"/><Relationship Id="rId23" Type="http://schemas.openxmlformats.org/officeDocument/2006/relationships/hyperlink" Target="https://podminky.urs.cz/item/CS_URS_2024_02/274361821" TargetMode="External"/><Relationship Id="rId28" Type="http://schemas.openxmlformats.org/officeDocument/2006/relationships/hyperlink" Target="https://podminky.urs.cz/item/CS_URS_2024_02/411321616" TargetMode="External"/><Relationship Id="rId36" Type="http://schemas.openxmlformats.org/officeDocument/2006/relationships/hyperlink" Target="https://podminky.urs.cz/item/CS_URS_2024_02/621321121" TargetMode="External"/><Relationship Id="rId10" Type="http://schemas.openxmlformats.org/officeDocument/2006/relationships/hyperlink" Target="https://podminky.urs.cz/item/CS_URS_2024_02/181411131" TargetMode="External"/><Relationship Id="rId19" Type="http://schemas.openxmlformats.org/officeDocument/2006/relationships/hyperlink" Target="https://podminky.urs.cz/item/CS_URS_2024_02/273361821" TargetMode="External"/><Relationship Id="rId31" Type="http://schemas.openxmlformats.org/officeDocument/2006/relationships/hyperlink" Target="https://podminky.urs.cz/item/CS_URS_2024_02/411354313" TargetMode="External"/><Relationship Id="rId44" Type="http://schemas.openxmlformats.org/officeDocument/2006/relationships/hyperlink" Target="https://podminky.urs.cz/item/CS_URS_2024_02/711161212" TargetMode="External"/><Relationship Id="rId4" Type="http://schemas.openxmlformats.org/officeDocument/2006/relationships/hyperlink" Target="https://podminky.urs.cz/item/CS_URS_2024_02/162351103" TargetMode="External"/><Relationship Id="rId9" Type="http://schemas.openxmlformats.org/officeDocument/2006/relationships/hyperlink" Target="https://podminky.urs.cz/item/CS_URS_2024_02/181351003" TargetMode="External"/><Relationship Id="rId14" Type="http://schemas.openxmlformats.org/officeDocument/2006/relationships/hyperlink" Target="https://podminky.urs.cz/item/CS_URS_2024_02/213141131" TargetMode="External"/><Relationship Id="rId22" Type="http://schemas.openxmlformats.org/officeDocument/2006/relationships/hyperlink" Target="https://podminky.urs.cz/item/CS_URS_2024_02/274351122" TargetMode="External"/><Relationship Id="rId27" Type="http://schemas.openxmlformats.org/officeDocument/2006/relationships/hyperlink" Target="https://podminky.urs.cz/item/CS_URS_2024_02/311361821" TargetMode="External"/><Relationship Id="rId30" Type="http://schemas.openxmlformats.org/officeDocument/2006/relationships/hyperlink" Target="https://podminky.urs.cz/item/CS_URS_2024_02/411351012" TargetMode="External"/><Relationship Id="rId35" Type="http://schemas.openxmlformats.org/officeDocument/2006/relationships/hyperlink" Target="https://podminky.urs.cz/item/CS_URS_2024_02/612131121" TargetMode="External"/><Relationship Id="rId43" Type="http://schemas.openxmlformats.org/officeDocument/2006/relationships/hyperlink" Target="https://podminky.urs.cz/item/CS_URS_2024_02/711113127" TargetMode="External"/><Relationship Id="rId48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68"/>
  <sheetViews>
    <sheetView showGridLines="0" tabSelected="1" workbookViewId="0"/>
  </sheetViews>
  <sheetFormatPr defaultRowHeight="14"/>
  <cols>
    <col min="1" max="1" width="8.33203125" style="1" customWidth="1"/>
    <col min="2" max="2" width="1.6640625" style="1" customWidth="1"/>
    <col min="3" max="3" width="4.10937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4414062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44140625" style="1" customWidth="1"/>
    <col min="42" max="42" width="4.109375" style="1" customWidth="1"/>
    <col min="43" max="43" width="15.6640625" style="1" customWidth="1"/>
    <col min="44" max="44" width="13.6640625" style="1" customWidth="1"/>
    <col min="45" max="47" width="25.7773437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09375" style="1" hidden="1" customWidth="1"/>
    <col min="54" max="54" width="25" style="1" hidden="1" customWidth="1"/>
    <col min="55" max="55" width="21.6640625" style="1" hidden="1" customWidth="1"/>
    <col min="56" max="56" width="19.109375" style="1" hidden="1" customWidth="1"/>
    <col min="57" max="57" width="66.44140625" style="1" customWidth="1"/>
    <col min="71" max="91" width="9.33203125" style="1" hidden="1"/>
  </cols>
  <sheetData>
    <row r="1" spans="1:74" ht="10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pans="1:74" s="1" customFormat="1" ht="37" customHeight="1">
      <c r="AR2" s="398"/>
      <c r="AS2" s="398"/>
      <c r="AT2" s="398"/>
      <c r="AU2" s="398"/>
      <c r="AV2" s="398"/>
      <c r="AW2" s="398"/>
      <c r="AX2" s="398"/>
      <c r="AY2" s="398"/>
      <c r="AZ2" s="398"/>
      <c r="BA2" s="398"/>
      <c r="BB2" s="398"/>
      <c r="BC2" s="398"/>
      <c r="BD2" s="398"/>
      <c r="BE2" s="398"/>
      <c r="BS2" s="20" t="s">
        <v>6</v>
      </c>
      <c r="BT2" s="20" t="s">
        <v>7</v>
      </c>
    </row>
    <row r="3" spans="1:74" s="1" customFormat="1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pans="1:74" s="1" customFormat="1" ht="25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pans="1:74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82" t="s">
        <v>14</v>
      </c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383"/>
      <c r="AC5" s="383"/>
      <c r="AD5" s="383"/>
      <c r="AE5" s="383"/>
      <c r="AF5" s="383"/>
      <c r="AG5" s="383"/>
      <c r="AH5" s="383"/>
      <c r="AI5" s="383"/>
      <c r="AJ5" s="383"/>
      <c r="AK5" s="383"/>
      <c r="AL5" s="383"/>
      <c r="AM5" s="383"/>
      <c r="AN5" s="383"/>
      <c r="AO5" s="383"/>
      <c r="AP5" s="25"/>
      <c r="AQ5" s="25"/>
      <c r="AR5" s="23"/>
      <c r="BE5" s="379" t="s">
        <v>15</v>
      </c>
      <c r="BS5" s="20" t="s">
        <v>6</v>
      </c>
    </row>
    <row r="6" spans="1:74" s="1" customFormat="1" ht="37" customHeight="1">
      <c r="B6" s="24"/>
      <c r="C6" s="25"/>
      <c r="D6" s="31" t="s">
        <v>16</v>
      </c>
      <c r="E6" s="25"/>
      <c r="F6" s="25"/>
      <c r="G6" s="25"/>
      <c r="H6" s="25"/>
      <c r="I6" s="25"/>
      <c r="J6" s="25"/>
      <c r="K6" s="384" t="s">
        <v>17</v>
      </c>
      <c r="L6" s="383"/>
      <c r="M6" s="383"/>
      <c r="N6" s="383"/>
      <c r="O6" s="383"/>
      <c r="P6" s="383"/>
      <c r="Q6" s="383"/>
      <c r="R6" s="383"/>
      <c r="S6" s="383"/>
      <c r="T6" s="383"/>
      <c r="U6" s="383"/>
      <c r="V6" s="383"/>
      <c r="W6" s="383"/>
      <c r="X6" s="383"/>
      <c r="Y6" s="383"/>
      <c r="Z6" s="383"/>
      <c r="AA6" s="383"/>
      <c r="AB6" s="383"/>
      <c r="AC6" s="383"/>
      <c r="AD6" s="383"/>
      <c r="AE6" s="383"/>
      <c r="AF6" s="383"/>
      <c r="AG6" s="383"/>
      <c r="AH6" s="383"/>
      <c r="AI6" s="383"/>
      <c r="AJ6" s="383"/>
      <c r="AK6" s="383"/>
      <c r="AL6" s="383"/>
      <c r="AM6" s="383"/>
      <c r="AN6" s="383"/>
      <c r="AO6" s="383"/>
      <c r="AP6" s="25"/>
      <c r="AQ6" s="25"/>
      <c r="AR6" s="23"/>
      <c r="BE6" s="380"/>
      <c r="BS6" s="20" t="s">
        <v>6</v>
      </c>
    </row>
    <row r="7" spans="1:74" s="1" customFormat="1" ht="12" customHeight="1">
      <c r="B7" s="24"/>
      <c r="C7" s="25"/>
      <c r="D7" s="32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2" t="s">
        <v>20</v>
      </c>
      <c r="AL7" s="25"/>
      <c r="AM7" s="25"/>
      <c r="AN7" s="30" t="s">
        <v>8</v>
      </c>
      <c r="AO7" s="25"/>
      <c r="AP7" s="25"/>
      <c r="AQ7" s="25"/>
      <c r="AR7" s="23"/>
      <c r="BE7" s="380"/>
      <c r="BS7" s="20" t="s">
        <v>6</v>
      </c>
    </row>
    <row r="8" spans="1:74" s="1" customFormat="1" ht="12" customHeight="1">
      <c r="B8" s="24"/>
      <c r="C8" s="25"/>
      <c r="D8" s="32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2" t="s">
        <v>23</v>
      </c>
      <c r="AL8" s="25"/>
      <c r="AM8" s="25"/>
      <c r="AN8" s="33" t="s">
        <v>24</v>
      </c>
      <c r="AO8" s="25"/>
      <c r="AP8" s="25"/>
      <c r="AQ8" s="25"/>
      <c r="AR8" s="23"/>
      <c r="BE8" s="380"/>
      <c r="BS8" s="20" t="s">
        <v>6</v>
      </c>
    </row>
    <row r="9" spans="1:74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80"/>
      <c r="BS9" s="20" t="s">
        <v>6</v>
      </c>
    </row>
    <row r="10" spans="1:74" s="1" customFormat="1" ht="12" customHeight="1">
      <c r="B10" s="24"/>
      <c r="C10" s="25"/>
      <c r="D10" s="32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2" t="s">
        <v>26</v>
      </c>
      <c r="AL10" s="25"/>
      <c r="AM10" s="25"/>
      <c r="AN10" s="30" t="s">
        <v>27</v>
      </c>
      <c r="AO10" s="25"/>
      <c r="AP10" s="25"/>
      <c r="AQ10" s="25"/>
      <c r="AR10" s="23"/>
      <c r="BE10" s="380"/>
      <c r="BS10" s="20" t="s">
        <v>6</v>
      </c>
    </row>
    <row r="11" spans="1:74" s="1" customFormat="1" ht="18.5" customHeight="1">
      <c r="B11" s="24"/>
      <c r="C11" s="25"/>
      <c r="D11" s="25"/>
      <c r="E11" s="30" t="s">
        <v>28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2" t="s">
        <v>29</v>
      </c>
      <c r="AL11" s="25"/>
      <c r="AM11" s="25"/>
      <c r="AN11" s="30" t="s">
        <v>30</v>
      </c>
      <c r="AO11" s="25"/>
      <c r="AP11" s="25"/>
      <c r="AQ11" s="25"/>
      <c r="AR11" s="23"/>
      <c r="BE11" s="380"/>
      <c r="BS11" s="20" t="s">
        <v>6</v>
      </c>
    </row>
    <row r="12" spans="1:74" s="1" customFormat="1" ht="7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80"/>
      <c r="BS12" s="20" t="s">
        <v>6</v>
      </c>
    </row>
    <row r="13" spans="1:74" s="1" customFormat="1" ht="12" customHeight="1">
      <c r="B13" s="24"/>
      <c r="C13" s="25"/>
      <c r="D13" s="32" t="s">
        <v>31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2" t="s">
        <v>26</v>
      </c>
      <c r="AL13" s="25"/>
      <c r="AM13" s="25"/>
      <c r="AN13" s="34" t="s">
        <v>32</v>
      </c>
      <c r="AO13" s="25"/>
      <c r="AP13" s="25"/>
      <c r="AQ13" s="25"/>
      <c r="AR13" s="23"/>
      <c r="BE13" s="380"/>
      <c r="BS13" s="20" t="s">
        <v>6</v>
      </c>
    </row>
    <row r="14" spans="1:74" ht="12.5">
      <c r="B14" s="24"/>
      <c r="C14" s="25"/>
      <c r="D14" s="25"/>
      <c r="E14" s="385" t="s">
        <v>32</v>
      </c>
      <c r="F14" s="386"/>
      <c r="G14" s="386"/>
      <c r="H14" s="386"/>
      <c r="I14" s="386"/>
      <c r="J14" s="386"/>
      <c r="K14" s="386"/>
      <c r="L14" s="386"/>
      <c r="M14" s="386"/>
      <c r="N14" s="386"/>
      <c r="O14" s="386"/>
      <c r="P14" s="386"/>
      <c r="Q14" s="386"/>
      <c r="R14" s="386"/>
      <c r="S14" s="386"/>
      <c r="T14" s="386"/>
      <c r="U14" s="386"/>
      <c r="V14" s="386"/>
      <c r="W14" s="386"/>
      <c r="X14" s="386"/>
      <c r="Y14" s="386"/>
      <c r="Z14" s="386"/>
      <c r="AA14" s="386"/>
      <c r="AB14" s="386"/>
      <c r="AC14" s="386"/>
      <c r="AD14" s="386"/>
      <c r="AE14" s="386"/>
      <c r="AF14" s="386"/>
      <c r="AG14" s="386"/>
      <c r="AH14" s="386"/>
      <c r="AI14" s="386"/>
      <c r="AJ14" s="386"/>
      <c r="AK14" s="32" t="s">
        <v>29</v>
      </c>
      <c r="AL14" s="25"/>
      <c r="AM14" s="25"/>
      <c r="AN14" s="34" t="s">
        <v>32</v>
      </c>
      <c r="AO14" s="25"/>
      <c r="AP14" s="25"/>
      <c r="AQ14" s="25"/>
      <c r="AR14" s="23"/>
      <c r="BE14" s="380"/>
      <c r="BS14" s="20" t="s">
        <v>6</v>
      </c>
    </row>
    <row r="15" spans="1:74" s="1" customFormat="1" ht="7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80"/>
      <c r="BS15" s="20" t="s">
        <v>4</v>
      </c>
    </row>
    <row r="16" spans="1:74" s="1" customFormat="1" ht="12" customHeight="1">
      <c r="B16" s="24"/>
      <c r="C16" s="25"/>
      <c r="D16" s="32" t="s">
        <v>33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2" t="s">
        <v>26</v>
      </c>
      <c r="AL16" s="25"/>
      <c r="AM16" s="25"/>
      <c r="AN16" s="30" t="s">
        <v>34</v>
      </c>
      <c r="AO16" s="25"/>
      <c r="AP16" s="25"/>
      <c r="AQ16" s="25"/>
      <c r="AR16" s="23"/>
      <c r="BE16" s="380"/>
      <c r="BS16" s="20" t="s">
        <v>4</v>
      </c>
    </row>
    <row r="17" spans="1:71" s="1" customFormat="1" ht="18.5" customHeight="1">
      <c r="B17" s="24"/>
      <c r="C17" s="25"/>
      <c r="D17" s="25"/>
      <c r="E17" s="30" t="s">
        <v>35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2" t="s">
        <v>29</v>
      </c>
      <c r="AL17" s="25"/>
      <c r="AM17" s="25"/>
      <c r="AN17" s="30" t="s">
        <v>30</v>
      </c>
      <c r="AO17" s="25"/>
      <c r="AP17" s="25"/>
      <c r="AQ17" s="25"/>
      <c r="AR17" s="23"/>
      <c r="BE17" s="380"/>
      <c r="BS17" s="20" t="s">
        <v>36</v>
      </c>
    </row>
    <row r="18" spans="1:71" s="1" customFormat="1" ht="7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80"/>
      <c r="BS18" s="20" t="s">
        <v>6</v>
      </c>
    </row>
    <row r="19" spans="1:71" s="1" customFormat="1" ht="12" customHeight="1">
      <c r="B19" s="24"/>
      <c r="C19" s="25"/>
      <c r="D19" s="32" t="s">
        <v>37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2" t="s">
        <v>26</v>
      </c>
      <c r="AL19" s="25"/>
      <c r="AM19" s="25"/>
      <c r="AN19" s="30" t="s">
        <v>38</v>
      </c>
      <c r="AO19" s="25"/>
      <c r="AP19" s="25"/>
      <c r="AQ19" s="25"/>
      <c r="AR19" s="23"/>
      <c r="BE19" s="380"/>
      <c r="BS19" s="20" t="s">
        <v>6</v>
      </c>
    </row>
    <row r="20" spans="1:71" s="1" customFormat="1" ht="18.5" customHeight="1">
      <c r="B20" s="24"/>
      <c r="C20" s="25"/>
      <c r="D20" s="25"/>
      <c r="E20" s="30" t="s">
        <v>39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2" t="s">
        <v>29</v>
      </c>
      <c r="AL20" s="25"/>
      <c r="AM20" s="25"/>
      <c r="AN20" s="30" t="s">
        <v>40</v>
      </c>
      <c r="AO20" s="25"/>
      <c r="AP20" s="25"/>
      <c r="AQ20" s="25"/>
      <c r="AR20" s="23"/>
      <c r="BE20" s="380"/>
      <c r="BS20" s="20" t="s">
        <v>4</v>
      </c>
    </row>
    <row r="21" spans="1:71" s="1" customFormat="1" ht="7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80"/>
    </row>
    <row r="22" spans="1:71" s="1" customFormat="1" ht="12" customHeight="1">
      <c r="B22" s="24"/>
      <c r="C22" s="25"/>
      <c r="D22" s="32" t="s">
        <v>41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80"/>
    </row>
    <row r="23" spans="1:71" s="1" customFormat="1" ht="47.25" customHeight="1">
      <c r="B23" s="24"/>
      <c r="C23" s="25"/>
      <c r="D23" s="25"/>
      <c r="E23" s="387" t="s">
        <v>42</v>
      </c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  <c r="X23" s="387"/>
      <c r="Y23" s="387"/>
      <c r="Z23" s="387"/>
      <c r="AA23" s="387"/>
      <c r="AB23" s="387"/>
      <c r="AC23" s="387"/>
      <c r="AD23" s="387"/>
      <c r="AE23" s="387"/>
      <c r="AF23" s="387"/>
      <c r="AG23" s="387"/>
      <c r="AH23" s="387"/>
      <c r="AI23" s="387"/>
      <c r="AJ23" s="387"/>
      <c r="AK23" s="387"/>
      <c r="AL23" s="387"/>
      <c r="AM23" s="387"/>
      <c r="AN23" s="387"/>
      <c r="AO23" s="25"/>
      <c r="AP23" s="25"/>
      <c r="AQ23" s="25"/>
      <c r="AR23" s="23"/>
      <c r="BE23" s="380"/>
    </row>
    <row r="24" spans="1:71" s="1" customFormat="1" ht="7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80"/>
    </row>
    <row r="25" spans="1:71" s="1" customFormat="1" ht="7" customHeight="1">
      <c r="B25" s="24"/>
      <c r="C25" s="25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25"/>
      <c r="AQ25" s="25"/>
      <c r="AR25" s="23"/>
      <c r="BE25" s="380"/>
    </row>
    <row r="26" spans="1:71" s="2" customFormat="1" ht="25.9" customHeight="1">
      <c r="A26" s="37"/>
      <c r="B26" s="38"/>
      <c r="C26" s="39"/>
      <c r="D26" s="40" t="s">
        <v>43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388">
        <f>ROUND(AG54,2)</f>
        <v>0</v>
      </c>
      <c r="AL26" s="389"/>
      <c r="AM26" s="389"/>
      <c r="AN26" s="389"/>
      <c r="AO26" s="389"/>
      <c r="AP26" s="39"/>
      <c r="AQ26" s="39"/>
      <c r="AR26" s="42"/>
      <c r="BE26" s="380"/>
    </row>
    <row r="27" spans="1:71" s="2" customFormat="1" ht="7" customHeight="1">
      <c r="A27" s="37"/>
      <c r="B27" s="38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42"/>
      <c r="BE27" s="380"/>
    </row>
    <row r="28" spans="1:71" s="2" customFormat="1" ht="12.5">
      <c r="A28" s="37"/>
      <c r="B28" s="38"/>
      <c r="C28" s="39"/>
      <c r="D28" s="39"/>
      <c r="E28" s="39"/>
      <c r="F28" s="39"/>
      <c r="G28" s="39"/>
      <c r="H28" s="39"/>
      <c r="I28" s="39"/>
      <c r="J28" s="39"/>
      <c r="K28" s="39"/>
      <c r="L28" s="390" t="s">
        <v>44</v>
      </c>
      <c r="M28" s="390"/>
      <c r="N28" s="390"/>
      <c r="O28" s="390"/>
      <c r="P28" s="390"/>
      <c r="Q28" s="39"/>
      <c r="R28" s="39"/>
      <c r="S28" s="39"/>
      <c r="T28" s="39"/>
      <c r="U28" s="39"/>
      <c r="V28" s="39"/>
      <c r="W28" s="390" t="s">
        <v>45</v>
      </c>
      <c r="X28" s="390"/>
      <c r="Y28" s="390"/>
      <c r="Z28" s="390"/>
      <c r="AA28" s="390"/>
      <c r="AB28" s="390"/>
      <c r="AC28" s="390"/>
      <c r="AD28" s="390"/>
      <c r="AE28" s="390"/>
      <c r="AF28" s="39"/>
      <c r="AG28" s="39"/>
      <c r="AH28" s="39"/>
      <c r="AI28" s="39"/>
      <c r="AJ28" s="39"/>
      <c r="AK28" s="390" t="s">
        <v>46</v>
      </c>
      <c r="AL28" s="390"/>
      <c r="AM28" s="390"/>
      <c r="AN28" s="390"/>
      <c r="AO28" s="390"/>
      <c r="AP28" s="39"/>
      <c r="AQ28" s="39"/>
      <c r="AR28" s="42"/>
      <c r="BE28" s="380"/>
    </row>
    <row r="29" spans="1:71" s="3" customFormat="1" ht="14.4" customHeight="1">
      <c r="B29" s="43"/>
      <c r="C29" s="44"/>
      <c r="D29" s="32" t="s">
        <v>47</v>
      </c>
      <c r="E29" s="44"/>
      <c r="F29" s="32" t="s">
        <v>48</v>
      </c>
      <c r="G29" s="44"/>
      <c r="H29" s="44"/>
      <c r="I29" s="44"/>
      <c r="J29" s="44"/>
      <c r="K29" s="44"/>
      <c r="L29" s="393">
        <v>0.21</v>
      </c>
      <c r="M29" s="392"/>
      <c r="N29" s="392"/>
      <c r="O29" s="392"/>
      <c r="P29" s="392"/>
      <c r="Q29" s="44"/>
      <c r="R29" s="44"/>
      <c r="S29" s="44"/>
      <c r="T29" s="44"/>
      <c r="U29" s="44"/>
      <c r="V29" s="44"/>
      <c r="W29" s="391">
        <f>ROUND(AZ54, 2)</f>
        <v>0</v>
      </c>
      <c r="X29" s="392"/>
      <c r="Y29" s="392"/>
      <c r="Z29" s="392"/>
      <c r="AA29" s="392"/>
      <c r="AB29" s="392"/>
      <c r="AC29" s="392"/>
      <c r="AD29" s="392"/>
      <c r="AE29" s="392"/>
      <c r="AF29" s="44"/>
      <c r="AG29" s="44"/>
      <c r="AH29" s="44"/>
      <c r="AI29" s="44"/>
      <c r="AJ29" s="44"/>
      <c r="AK29" s="391">
        <f>ROUND(AV54, 2)</f>
        <v>0</v>
      </c>
      <c r="AL29" s="392"/>
      <c r="AM29" s="392"/>
      <c r="AN29" s="392"/>
      <c r="AO29" s="392"/>
      <c r="AP29" s="44"/>
      <c r="AQ29" s="44"/>
      <c r="AR29" s="45"/>
      <c r="BE29" s="381"/>
    </row>
    <row r="30" spans="1:71" s="3" customFormat="1" ht="14.4" customHeight="1">
      <c r="B30" s="43"/>
      <c r="C30" s="44"/>
      <c r="D30" s="44"/>
      <c r="E30" s="44"/>
      <c r="F30" s="32" t="s">
        <v>49</v>
      </c>
      <c r="G30" s="44"/>
      <c r="H30" s="44"/>
      <c r="I30" s="44"/>
      <c r="J30" s="44"/>
      <c r="K30" s="44"/>
      <c r="L30" s="393">
        <v>0.12</v>
      </c>
      <c r="M30" s="392"/>
      <c r="N30" s="392"/>
      <c r="O30" s="392"/>
      <c r="P30" s="392"/>
      <c r="Q30" s="44"/>
      <c r="R30" s="44"/>
      <c r="S30" s="44"/>
      <c r="T30" s="44"/>
      <c r="U30" s="44"/>
      <c r="V30" s="44"/>
      <c r="W30" s="391">
        <f>ROUND(BA54, 2)</f>
        <v>0</v>
      </c>
      <c r="X30" s="392"/>
      <c r="Y30" s="392"/>
      <c r="Z30" s="392"/>
      <c r="AA30" s="392"/>
      <c r="AB30" s="392"/>
      <c r="AC30" s="392"/>
      <c r="AD30" s="392"/>
      <c r="AE30" s="392"/>
      <c r="AF30" s="44"/>
      <c r="AG30" s="44"/>
      <c r="AH30" s="44"/>
      <c r="AI30" s="44"/>
      <c r="AJ30" s="44"/>
      <c r="AK30" s="391">
        <f>ROUND(AW54, 2)</f>
        <v>0</v>
      </c>
      <c r="AL30" s="392"/>
      <c r="AM30" s="392"/>
      <c r="AN30" s="392"/>
      <c r="AO30" s="392"/>
      <c r="AP30" s="44"/>
      <c r="AQ30" s="44"/>
      <c r="AR30" s="45"/>
      <c r="BE30" s="381"/>
    </row>
    <row r="31" spans="1:71" s="3" customFormat="1" ht="14.4" hidden="1" customHeight="1">
      <c r="B31" s="43"/>
      <c r="C31" s="44"/>
      <c r="D31" s="44"/>
      <c r="E31" s="44"/>
      <c r="F31" s="32" t="s">
        <v>50</v>
      </c>
      <c r="G31" s="44"/>
      <c r="H31" s="44"/>
      <c r="I31" s="44"/>
      <c r="J31" s="44"/>
      <c r="K31" s="44"/>
      <c r="L31" s="393">
        <v>0.21</v>
      </c>
      <c r="M31" s="392"/>
      <c r="N31" s="392"/>
      <c r="O31" s="392"/>
      <c r="P31" s="392"/>
      <c r="Q31" s="44"/>
      <c r="R31" s="44"/>
      <c r="S31" s="44"/>
      <c r="T31" s="44"/>
      <c r="U31" s="44"/>
      <c r="V31" s="44"/>
      <c r="W31" s="391">
        <f>ROUND(BB54, 2)</f>
        <v>0</v>
      </c>
      <c r="X31" s="392"/>
      <c r="Y31" s="392"/>
      <c r="Z31" s="392"/>
      <c r="AA31" s="392"/>
      <c r="AB31" s="392"/>
      <c r="AC31" s="392"/>
      <c r="AD31" s="392"/>
      <c r="AE31" s="392"/>
      <c r="AF31" s="44"/>
      <c r="AG31" s="44"/>
      <c r="AH31" s="44"/>
      <c r="AI31" s="44"/>
      <c r="AJ31" s="44"/>
      <c r="AK31" s="391">
        <v>0</v>
      </c>
      <c r="AL31" s="392"/>
      <c r="AM31" s="392"/>
      <c r="AN31" s="392"/>
      <c r="AO31" s="392"/>
      <c r="AP31" s="44"/>
      <c r="AQ31" s="44"/>
      <c r="AR31" s="45"/>
      <c r="BE31" s="381"/>
    </row>
    <row r="32" spans="1:71" s="3" customFormat="1" ht="14.4" hidden="1" customHeight="1">
      <c r="B32" s="43"/>
      <c r="C32" s="44"/>
      <c r="D32" s="44"/>
      <c r="E32" s="44"/>
      <c r="F32" s="32" t="s">
        <v>51</v>
      </c>
      <c r="G32" s="44"/>
      <c r="H32" s="44"/>
      <c r="I32" s="44"/>
      <c r="J32" s="44"/>
      <c r="K32" s="44"/>
      <c r="L32" s="393">
        <v>0.12</v>
      </c>
      <c r="M32" s="392"/>
      <c r="N32" s="392"/>
      <c r="O32" s="392"/>
      <c r="P32" s="392"/>
      <c r="Q32" s="44"/>
      <c r="R32" s="44"/>
      <c r="S32" s="44"/>
      <c r="T32" s="44"/>
      <c r="U32" s="44"/>
      <c r="V32" s="44"/>
      <c r="W32" s="391">
        <f>ROUND(BC54, 2)</f>
        <v>0</v>
      </c>
      <c r="X32" s="392"/>
      <c r="Y32" s="392"/>
      <c r="Z32" s="392"/>
      <c r="AA32" s="392"/>
      <c r="AB32" s="392"/>
      <c r="AC32" s="392"/>
      <c r="AD32" s="392"/>
      <c r="AE32" s="392"/>
      <c r="AF32" s="44"/>
      <c r="AG32" s="44"/>
      <c r="AH32" s="44"/>
      <c r="AI32" s="44"/>
      <c r="AJ32" s="44"/>
      <c r="AK32" s="391">
        <v>0</v>
      </c>
      <c r="AL32" s="392"/>
      <c r="AM32" s="392"/>
      <c r="AN32" s="392"/>
      <c r="AO32" s="392"/>
      <c r="AP32" s="44"/>
      <c r="AQ32" s="44"/>
      <c r="AR32" s="45"/>
      <c r="BE32" s="381"/>
    </row>
    <row r="33" spans="1:57" s="3" customFormat="1" ht="14.4" hidden="1" customHeight="1">
      <c r="B33" s="43"/>
      <c r="C33" s="44"/>
      <c r="D33" s="44"/>
      <c r="E33" s="44"/>
      <c r="F33" s="32" t="s">
        <v>52</v>
      </c>
      <c r="G33" s="44"/>
      <c r="H33" s="44"/>
      <c r="I33" s="44"/>
      <c r="J33" s="44"/>
      <c r="K33" s="44"/>
      <c r="L33" s="393">
        <v>0</v>
      </c>
      <c r="M33" s="392"/>
      <c r="N33" s="392"/>
      <c r="O33" s="392"/>
      <c r="P33" s="392"/>
      <c r="Q33" s="44"/>
      <c r="R33" s="44"/>
      <c r="S33" s="44"/>
      <c r="T33" s="44"/>
      <c r="U33" s="44"/>
      <c r="V33" s="44"/>
      <c r="W33" s="391">
        <f>ROUND(BD54, 2)</f>
        <v>0</v>
      </c>
      <c r="X33" s="392"/>
      <c r="Y33" s="392"/>
      <c r="Z33" s="392"/>
      <c r="AA33" s="392"/>
      <c r="AB33" s="392"/>
      <c r="AC33" s="392"/>
      <c r="AD33" s="392"/>
      <c r="AE33" s="392"/>
      <c r="AF33" s="44"/>
      <c r="AG33" s="44"/>
      <c r="AH33" s="44"/>
      <c r="AI33" s="44"/>
      <c r="AJ33" s="44"/>
      <c r="AK33" s="391">
        <v>0</v>
      </c>
      <c r="AL33" s="392"/>
      <c r="AM33" s="392"/>
      <c r="AN33" s="392"/>
      <c r="AO33" s="392"/>
      <c r="AP33" s="44"/>
      <c r="AQ33" s="44"/>
      <c r="AR33" s="45"/>
    </row>
    <row r="34" spans="1:57" s="2" customFormat="1" ht="7" customHeight="1">
      <c r="A34" s="37"/>
      <c r="B34" s="38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42"/>
      <c r="BE34" s="37"/>
    </row>
    <row r="35" spans="1:57" s="2" customFormat="1" ht="25.9" customHeight="1">
      <c r="A35" s="37"/>
      <c r="B35" s="38"/>
      <c r="C35" s="46"/>
      <c r="D35" s="47" t="s">
        <v>53</v>
      </c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9" t="s">
        <v>54</v>
      </c>
      <c r="U35" s="48"/>
      <c r="V35" s="48"/>
      <c r="W35" s="48"/>
      <c r="X35" s="397" t="s">
        <v>55</v>
      </c>
      <c r="Y35" s="395"/>
      <c r="Z35" s="395"/>
      <c r="AA35" s="395"/>
      <c r="AB35" s="395"/>
      <c r="AC35" s="48"/>
      <c r="AD35" s="48"/>
      <c r="AE35" s="48"/>
      <c r="AF35" s="48"/>
      <c r="AG35" s="48"/>
      <c r="AH35" s="48"/>
      <c r="AI35" s="48"/>
      <c r="AJ35" s="48"/>
      <c r="AK35" s="394">
        <f>SUM(AK26:AK33)</f>
        <v>0</v>
      </c>
      <c r="AL35" s="395"/>
      <c r="AM35" s="395"/>
      <c r="AN35" s="395"/>
      <c r="AO35" s="396"/>
      <c r="AP35" s="46"/>
      <c r="AQ35" s="46"/>
      <c r="AR35" s="42"/>
      <c r="BE35" s="37"/>
    </row>
    <row r="36" spans="1:57" s="2" customFormat="1" ht="7" customHeight="1">
      <c r="A36" s="37"/>
      <c r="B36" s="38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42"/>
      <c r="BE36" s="37"/>
    </row>
    <row r="37" spans="1:57" s="2" customFormat="1" ht="7" customHeight="1">
      <c r="A37" s="37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42"/>
      <c r="BE37" s="37"/>
    </row>
    <row r="41" spans="1:57" s="2" customFormat="1" ht="7" customHeight="1">
      <c r="A41" s="37"/>
      <c r="B41" s="52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42"/>
      <c r="BE41" s="37"/>
    </row>
    <row r="42" spans="1:57" s="2" customFormat="1" ht="25" customHeight="1">
      <c r="A42" s="37"/>
      <c r="B42" s="38"/>
      <c r="C42" s="26" t="s">
        <v>56</v>
      </c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42"/>
      <c r="BE42" s="37"/>
    </row>
    <row r="43" spans="1:57" s="2" customFormat="1" ht="7" customHeight="1">
      <c r="A43" s="37"/>
      <c r="B43" s="38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42"/>
      <c r="BE43" s="37"/>
    </row>
    <row r="44" spans="1:57" s="4" customFormat="1" ht="12" customHeight="1">
      <c r="B44" s="54"/>
      <c r="C44" s="32" t="s">
        <v>13</v>
      </c>
      <c r="D44" s="55"/>
      <c r="E44" s="55"/>
      <c r="F44" s="55"/>
      <c r="G44" s="55"/>
      <c r="H44" s="55"/>
      <c r="I44" s="55"/>
      <c r="J44" s="55"/>
      <c r="K44" s="55"/>
      <c r="L44" s="55" t="str">
        <f>K5</f>
        <v>20241021_2</v>
      </c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6"/>
    </row>
    <row r="45" spans="1:57" s="5" customFormat="1" ht="37" customHeight="1">
      <c r="B45" s="57"/>
      <c r="C45" s="58" t="s">
        <v>16</v>
      </c>
      <c r="D45" s="59"/>
      <c r="E45" s="59"/>
      <c r="F45" s="59"/>
      <c r="G45" s="59"/>
      <c r="H45" s="59"/>
      <c r="I45" s="59"/>
      <c r="J45" s="59"/>
      <c r="K45" s="59"/>
      <c r="L45" s="376" t="str">
        <f>K6</f>
        <v>Přístavba a celková rekonstrukce domu sociální péče Kralovice - 2.etapa</v>
      </c>
      <c r="M45" s="377"/>
      <c r="N45" s="377"/>
      <c r="O45" s="377"/>
      <c r="P45" s="377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7"/>
      <c r="AD45" s="377"/>
      <c r="AE45" s="377"/>
      <c r="AF45" s="377"/>
      <c r="AG45" s="377"/>
      <c r="AH45" s="377"/>
      <c r="AI45" s="377"/>
      <c r="AJ45" s="377"/>
      <c r="AK45" s="377"/>
      <c r="AL45" s="377"/>
      <c r="AM45" s="377"/>
      <c r="AN45" s="377"/>
      <c r="AO45" s="377"/>
      <c r="AP45" s="59"/>
      <c r="AQ45" s="59"/>
      <c r="AR45" s="60"/>
    </row>
    <row r="46" spans="1:57" s="2" customFormat="1" ht="7" customHeight="1">
      <c r="A46" s="37"/>
      <c r="B46" s="38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42"/>
      <c r="BE46" s="37"/>
    </row>
    <row r="47" spans="1:57" s="2" customFormat="1" ht="12" customHeight="1">
      <c r="A47" s="37"/>
      <c r="B47" s="38"/>
      <c r="C47" s="32" t="s">
        <v>21</v>
      </c>
      <c r="D47" s="39"/>
      <c r="E47" s="39"/>
      <c r="F47" s="39"/>
      <c r="G47" s="39"/>
      <c r="H47" s="39"/>
      <c r="I47" s="39"/>
      <c r="J47" s="39"/>
      <c r="K47" s="39"/>
      <c r="L47" s="61" t="str">
        <f>IF(K8="","",K8)</f>
        <v>Plzeňská třída 345, 331 41  Kralovice u Rakovníka</v>
      </c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2" t="s">
        <v>23</v>
      </c>
      <c r="AJ47" s="39"/>
      <c r="AK47" s="39"/>
      <c r="AL47" s="39"/>
      <c r="AM47" s="405" t="str">
        <f>IF(AN8= "","",AN8)</f>
        <v>21. 10. 2024</v>
      </c>
      <c r="AN47" s="405"/>
      <c r="AO47" s="39"/>
      <c r="AP47" s="39"/>
      <c r="AQ47" s="39"/>
      <c r="AR47" s="42"/>
      <c r="BE47" s="37"/>
    </row>
    <row r="48" spans="1:57" s="2" customFormat="1" ht="7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42"/>
      <c r="BE48" s="37"/>
    </row>
    <row r="49" spans="1:91" s="2" customFormat="1" ht="15.15" customHeight="1">
      <c r="A49" s="37"/>
      <c r="B49" s="38"/>
      <c r="C49" s="32" t="s">
        <v>25</v>
      </c>
      <c r="D49" s="39"/>
      <c r="E49" s="39"/>
      <c r="F49" s="39"/>
      <c r="G49" s="39"/>
      <c r="H49" s="39"/>
      <c r="I49" s="39"/>
      <c r="J49" s="39"/>
      <c r="K49" s="39"/>
      <c r="L49" s="55" t="str">
        <f>IF(E11= "","",E11)</f>
        <v>Dům sociální péče Kralovice, p.o.</v>
      </c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2" t="s">
        <v>33</v>
      </c>
      <c r="AJ49" s="39"/>
      <c r="AK49" s="39"/>
      <c r="AL49" s="39"/>
      <c r="AM49" s="406" t="str">
        <f>IF(E17="","",E17)</f>
        <v>Řezanina &amp; Bartoň, s.r.o.</v>
      </c>
      <c r="AN49" s="407"/>
      <c r="AO49" s="407"/>
      <c r="AP49" s="407"/>
      <c r="AQ49" s="39"/>
      <c r="AR49" s="42"/>
      <c r="AS49" s="409" t="s">
        <v>57</v>
      </c>
      <c r="AT49" s="410"/>
      <c r="AU49" s="63"/>
      <c r="AV49" s="63"/>
      <c r="AW49" s="63"/>
      <c r="AX49" s="63"/>
      <c r="AY49" s="63"/>
      <c r="AZ49" s="63"/>
      <c r="BA49" s="63"/>
      <c r="BB49" s="63"/>
      <c r="BC49" s="63"/>
      <c r="BD49" s="64"/>
      <c r="BE49" s="37"/>
    </row>
    <row r="50" spans="1:91" s="2" customFormat="1" ht="15.15" customHeight="1">
      <c r="A50" s="37"/>
      <c r="B50" s="38"/>
      <c r="C50" s="32" t="s">
        <v>31</v>
      </c>
      <c r="D50" s="39"/>
      <c r="E50" s="39"/>
      <c r="F50" s="39"/>
      <c r="G50" s="39"/>
      <c r="H50" s="39"/>
      <c r="I50" s="39"/>
      <c r="J50" s="39"/>
      <c r="K50" s="39"/>
      <c r="L50" s="55" t="str">
        <f>IF(E14= "Vyplň údaj","",E14)</f>
        <v/>
      </c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2" t="s">
        <v>37</v>
      </c>
      <c r="AJ50" s="39"/>
      <c r="AK50" s="39"/>
      <c r="AL50" s="39"/>
      <c r="AM50" s="406" t="str">
        <f>IF(E20="","",E20)</f>
        <v>BACing s.r.o.</v>
      </c>
      <c r="AN50" s="407"/>
      <c r="AO50" s="407"/>
      <c r="AP50" s="407"/>
      <c r="AQ50" s="39"/>
      <c r="AR50" s="42"/>
      <c r="AS50" s="411"/>
      <c r="AT50" s="412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37"/>
    </row>
    <row r="51" spans="1:91" s="2" customFormat="1" ht="10.75" customHeight="1">
      <c r="A51" s="37"/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42"/>
      <c r="AS51" s="413"/>
      <c r="AT51" s="414"/>
      <c r="AU51" s="67"/>
      <c r="AV51" s="67"/>
      <c r="AW51" s="67"/>
      <c r="AX51" s="67"/>
      <c r="AY51" s="67"/>
      <c r="AZ51" s="67"/>
      <c r="BA51" s="67"/>
      <c r="BB51" s="67"/>
      <c r="BC51" s="67"/>
      <c r="BD51" s="68"/>
      <c r="BE51" s="37"/>
    </row>
    <row r="52" spans="1:91" s="2" customFormat="1" ht="29.25" customHeight="1">
      <c r="A52" s="37"/>
      <c r="B52" s="38"/>
      <c r="C52" s="371" t="s">
        <v>58</v>
      </c>
      <c r="D52" s="372"/>
      <c r="E52" s="372"/>
      <c r="F52" s="372"/>
      <c r="G52" s="372"/>
      <c r="H52" s="69"/>
      <c r="I52" s="375" t="s">
        <v>59</v>
      </c>
      <c r="J52" s="372"/>
      <c r="K52" s="372"/>
      <c r="L52" s="372"/>
      <c r="M52" s="372"/>
      <c r="N52" s="372"/>
      <c r="O52" s="372"/>
      <c r="P52" s="372"/>
      <c r="Q52" s="372"/>
      <c r="R52" s="372"/>
      <c r="S52" s="372"/>
      <c r="T52" s="372"/>
      <c r="U52" s="372"/>
      <c r="V52" s="372"/>
      <c r="W52" s="372"/>
      <c r="X52" s="372"/>
      <c r="Y52" s="372"/>
      <c r="Z52" s="372"/>
      <c r="AA52" s="372"/>
      <c r="AB52" s="372"/>
      <c r="AC52" s="372"/>
      <c r="AD52" s="372"/>
      <c r="AE52" s="372"/>
      <c r="AF52" s="372"/>
      <c r="AG52" s="404" t="s">
        <v>60</v>
      </c>
      <c r="AH52" s="372"/>
      <c r="AI52" s="372"/>
      <c r="AJ52" s="372"/>
      <c r="AK52" s="372"/>
      <c r="AL52" s="372"/>
      <c r="AM52" s="372"/>
      <c r="AN52" s="375" t="s">
        <v>61</v>
      </c>
      <c r="AO52" s="372"/>
      <c r="AP52" s="372"/>
      <c r="AQ52" s="70" t="s">
        <v>62</v>
      </c>
      <c r="AR52" s="42"/>
      <c r="AS52" s="71" t="s">
        <v>63</v>
      </c>
      <c r="AT52" s="72" t="s">
        <v>64</v>
      </c>
      <c r="AU52" s="72" t="s">
        <v>65</v>
      </c>
      <c r="AV52" s="72" t="s">
        <v>66</v>
      </c>
      <c r="AW52" s="72" t="s">
        <v>67</v>
      </c>
      <c r="AX52" s="72" t="s">
        <v>68</v>
      </c>
      <c r="AY52" s="72" t="s">
        <v>69</v>
      </c>
      <c r="AZ52" s="72" t="s">
        <v>70</v>
      </c>
      <c r="BA52" s="72" t="s">
        <v>71</v>
      </c>
      <c r="BB52" s="72" t="s">
        <v>72</v>
      </c>
      <c r="BC52" s="72" t="s">
        <v>73</v>
      </c>
      <c r="BD52" s="73" t="s">
        <v>74</v>
      </c>
      <c r="BE52" s="37"/>
    </row>
    <row r="53" spans="1:91" s="2" customFormat="1" ht="10.75" customHeight="1">
      <c r="A53" s="37"/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42"/>
      <c r="AS53" s="74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6"/>
      <c r="BE53" s="37"/>
    </row>
    <row r="54" spans="1:91" s="6" customFormat="1" ht="32.4" customHeight="1">
      <c r="B54" s="77"/>
      <c r="C54" s="78" t="s">
        <v>75</v>
      </c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378">
        <f>ROUND(AG55+AG65+AG66,2)</f>
        <v>0</v>
      </c>
      <c r="AH54" s="378"/>
      <c r="AI54" s="378"/>
      <c r="AJ54" s="378"/>
      <c r="AK54" s="378"/>
      <c r="AL54" s="378"/>
      <c r="AM54" s="378"/>
      <c r="AN54" s="415">
        <f t="shared" ref="AN54:AN66" si="0">SUM(AG54,AT54)</f>
        <v>0</v>
      </c>
      <c r="AO54" s="415"/>
      <c r="AP54" s="415"/>
      <c r="AQ54" s="81" t="s">
        <v>76</v>
      </c>
      <c r="AR54" s="82"/>
      <c r="AS54" s="83">
        <f>ROUND(AS55+AS65+AS66,2)</f>
        <v>0</v>
      </c>
      <c r="AT54" s="84">
        <f t="shared" ref="AT54:AT66" si="1">ROUND(SUM(AV54:AW54),2)</f>
        <v>0</v>
      </c>
      <c r="AU54" s="85">
        <f>ROUND(AU55+AU65+AU66,5)</f>
        <v>0</v>
      </c>
      <c r="AV54" s="84">
        <f>ROUND(AZ54*L29,2)</f>
        <v>0</v>
      </c>
      <c r="AW54" s="84">
        <f>ROUND(BA54*L30,2)</f>
        <v>0</v>
      </c>
      <c r="AX54" s="84">
        <f>ROUND(BB54*L29,2)</f>
        <v>0</v>
      </c>
      <c r="AY54" s="84">
        <f>ROUND(BC54*L30,2)</f>
        <v>0</v>
      </c>
      <c r="AZ54" s="84">
        <f>ROUND(AZ55+AZ65+AZ66,2)</f>
        <v>0</v>
      </c>
      <c r="BA54" s="84">
        <f>ROUND(BA55+BA65+BA66,2)</f>
        <v>0</v>
      </c>
      <c r="BB54" s="84">
        <f>ROUND(BB55+BB65+BB66,2)</f>
        <v>0</v>
      </c>
      <c r="BC54" s="84">
        <f>ROUND(BC55+BC65+BC66,2)</f>
        <v>0</v>
      </c>
      <c r="BD54" s="86">
        <f>ROUND(BD55+BD65+BD66,2)</f>
        <v>0</v>
      </c>
      <c r="BS54" s="87" t="s">
        <v>77</v>
      </c>
      <c r="BT54" s="87" t="s">
        <v>78</v>
      </c>
      <c r="BU54" s="88" t="s">
        <v>79</v>
      </c>
      <c r="BV54" s="87" t="s">
        <v>80</v>
      </c>
      <c r="BW54" s="87" t="s">
        <v>5</v>
      </c>
      <c r="BX54" s="87" t="s">
        <v>81</v>
      </c>
      <c r="CL54" s="87" t="s">
        <v>19</v>
      </c>
    </row>
    <row r="55" spans="1:91" s="7" customFormat="1" ht="16.5" customHeight="1">
      <c r="B55" s="89"/>
      <c r="C55" s="90"/>
      <c r="D55" s="373" t="s">
        <v>82</v>
      </c>
      <c r="E55" s="373"/>
      <c r="F55" s="373"/>
      <c r="G55" s="373"/>
      <c r="H55" s="373"/>
      <c r="I55" s="91"/>
      <c r="J55" s="373" t="s">
        <v>83</v>
      </c>
      <c r="K55" s="373"/>
      <c r="L55" s="373"/>
      <c r="M55" s="373"/>
      <c r="N55" s="373"/>
      <c r="O55" s="373"/>
      <c r="P55" s="373"/>
      <c r="Q55" s="373"/>
      <c r="R55" s="373"/>
      <c r="S55" s="373"/>
      <c r="T55" s="373"/>
      <c r="U55" s="373"/>
      <c r="V55" s="373"/>
      <c r="W55" s="373"/>
      <c r="X55" s="373"/>
      <c r="Y55" s="373"/>
      <c r="Z55" s="373"/>
      <c r="AA55" s="373"/>
      <c r="AB55" s="373"/>
      <c r="AC55" s="373"/>
      <c r="AD55" s="373"/>
      <c r="AE55" s="373"/>
      <c r="AF55" s="373"/>
      <c r="AG55" s="402">
        <f>ROUND(AG56,2)</f>
        <v>0</v>
      </c>
      <c r="AH55" s="403"/>
      <c r="AI55" s="403"/>
      <c r="AJ55" s="403"/>
      <c r="AK55" s="403"/>
      <c r="AL55" s="403"/>
      <c r="AM55" s="403"/>
      <c r="AN55" s="408">
        <f t="shared" si="0"/>
        <v>0</v>
      </c>
      <c r="AO55" s="403"/>
      <c r="AP55" s="403"/>
      <c r="AQ55" s="92" t="s">
        <v>84</v>
      </c>
      <c r="AR55" s="93"/>
      <c r="AS55" s="94">
        <f>ROUND(AS56,2)</f>
        <v>0</v>
      </c>
      <c r="AT55" s="95">
        <f t="shared" si="1"/>
        <v>0</v>
      </c>
      <c r="AU55" s="96">
        <f>ROUND(AU56,5)</f>
        <v>0</v>
      </c>
      <c r="AV55" s="95">
        <f>ROUND(AZ55*L29,2)</f>
        <v>0</v>
      </c>
      <c r="AW55" s="95">
        <f>ROUND(BA55*L30,2)</f>
        <v>0</v>
      </c>
      <c r="AX55" s="95">
        <f>ROUND(BB55*L29,2)</f>
        <v>0</v>
      </c>
      <c r="AY55" s="95">
        <f>ROUND(BC55*L30,2)</f>
        <v>0</v>
      </c>
      <c r="AZ55" s="95">
        <f>ROUND(AZ56,2)</f>
        <v>0</v>
      </c>
      <c r="BA55" s="95">
        <f>ROUND(BA56,2)</f>
        <v>0</v>
      </c>
      <c r="BB55" s="95">
        <f>ROUND(BB56,2)</f>
        <v>0</v>
      </c>
      <c r="BC55" s="95">
        <f>ROUND(BC56,2)</f>
        <v>0</v>
      </c>
      <c r="BD55" s="97">
        <f>ROUND(BD56,2)</f>
        <v>0</v>
      </c>
      <c r="BS55" s="98" t="s">
        <v>77</v>
      </c>
      <c r="BT55" s="98" t="s">
        <v>85</v>
      </c>
      <c r="BU55" s="98" t="s">
        <v>79</v>
      </c>
      <c r="BV55" s="98" t="s">
        <v>80</v>
      </c>
      <c r="BW55" s="98" t="s">
        <v>86</v>
      </c>
      <c r="BX55" s="98" t="s">
        <v>5</v>
      </c>
      <c r="CL55" s="98" t="s">
        <v>19</v>
      </c>
      <c r="CM55" s="98" t="s">
        <v>85</v>
      </c>
    </row>
    <row r="56" spans="1:91" s="4" customFormat="1" ht="23.25" customHeight="1">
      <c r="B56" s="54"/>
      <c r="C56" s="99"/>
      <c r="D56" s="99"/>
      <c r="E56" s="374" t="s">
        <v>87</v>
      </c>
      <c r="F56" s="374"/>
      <c r="G56" s="374"/>
      <c r="H56" s="374"/>
      <c r="I56" s="374"/>
      <c r="J56" s="99"/>
      <c r="K56" s="374" t="s">
        <v>88</v>
      </c>
      <c r="L56" s="374"/>
      <c r="M56" s="374"/>
      <c r="N56" s="374"/>
      <c r="O56" s="374"/>
      <c r="P56" s="374"/>
      <c r="Q56" s="374"/>
      <c r="R56" s="374"/>
      <c r="S56" s="374"/>
      <c r="T56" s="374"/>
      <c r="U56" s="374"/>
      <c r="V56" s="374"/>
      <c r="W56" s="374"/>
      <c r="X56" s="374"/>
      <c r="Y56" s="374"/>
      <c r="Z56" s="374"/>
      <c r="AA56" s="374"/>
      <c r="AB56" s="374"/>
      <c r="AC56" s="374"/>
      <c r="AD56" s="374"/>
      <c r="AE56" s="374"/>
      <c r="AF56" s="374"/>
      <c r="AG56" s="401">
        <f>ROUND(AG57+AG58,2)</f>
        <v>0</v>
      </c>
      <c r="AH56" s="400"/>
      <c r="AI56" s="400"/>
      <c r="AJ56" s="400"/>
      <c r="AK56" s="400"/>
      <c r="AL56" s="400"/>
      <c r="AM56" s="400"/>
      <c r="AN56" s="399">
        <f t="shared" si="0"/>
        <v>0</v>
      </c>
      <c r="AO56" s="400"/>
      <c r="AP56" s="400"/>
      <c r="AQ56" s="100" t="s">
        <v>89</v>
      </c>
      <c r="AR56" s="56"/>
      <c r="AS56" s="101">
        <f>ROUND(AS57+AS58,2)</f>
        <v>0</v>
      </c>
      <c r="AT56" s="102">
        <f t="shared" si="1"/>
        <v>0</v>
      </c>
      <c r="AU56" s="103">
        <f>ROUND(AU57+AU58,5)</f>
        <v>0</v>
      </c>
      <c r="AV56" s="102">
        <f>ROUND(AZ56*L29,2)</f>
        <v>0</v>
      </c>
      <c r="AW56" s="102">
        <f>ROUND(BA56*L30,2)</f>
        <v>0</v>
      </c>
      <c r="AX56" s="102">
        <f>ROUND(BB56*L29,2)</f>
        <v>0</v>
      </c>
      <c r="AY56" s="102">
        <f>ROUND(BC56*L30,2)</f>
        <v>0</v>
      </c>
      <c r="AZ56" s="102">
        <f>ROUND(AZ57+AZ58,2)</f>
        <v>0</v>
      </c>
      <c r="BA56" s="102">
        <f>ROUND(BA57+BA58,2)</f>
        <v>0</v>
      </c>
      <c r="BB56" s="102">
        <f>ROUND(BB57+BB58,2)</f>
        <v>0</v>
      </c>
      <c r="BC56" s="102">
        <f>ROUND(BC57+BC58,2)</f>
        <v>0</v>
      </c>
      <c r="BD56" s="104">
        <f>ROUND(BD57+BD58,2)</f>
        <v>0</v>
      </c>
      <c r="BS56" s="105" t="s">
        <v>77</v>
      </c>
      <c r="BT56" s="105" t="s">
        <v>90</v>
      </c>
      <c r="BU56" s="105" t="s">
        <v>79</v>
      </c>
      <c r="BV56" s="105" t="s">
        <v>80</v>
      </c>
      <c r="BW56" s="105" t="s">
        <v>91</v>
      </c>
      <c r="BX56" s="105" t="s">
        <v>86</v>
      </c>
      <c r="CL56" s="105" t="s">
        <v>19</v>
      </c>
    </row>
    <row r="57" spans="1:91" s="4" customFormat="1" ht="16.5" customHeight="1">
      <c r="A57" s="106" t="s">
        <v>92</v>
      </c>
      <c r="B57" s="54"/>
      <c r="C57" s="99"/>
      <c r="D57" s="99"/>
      <c r="E57" s="99"/>
      <c r="F57" s="374" t="s">
        <v>93</v>
      </c>
      <c r="G57" s="374"/>
      <c r="H57" s="374"/>
      <c r="I57" s="374"/>
      <c r="J57" s="374"/>
      <c r="K57" s="99"/>
      <c r="L57" s="374" t="s">
        <v>94</v>
      </c>
      <c r="M57" s="374"/>
      <c r="N57" s="374"/>
      <c r="O57" s="374"/>
      <c r="P57" s="374"/>
      <c r="Q57" s="374"/>
      <c r="R57" s="374"/>
      <c r="S57" s="374"/>
      <c r="T57" s="374"/>
      <c r="U57" s="374"/>
      <c r="V57" s="374"/>
      <c r="W57" s="374"/>
      <c r="X57" s="374"/>
      <c r="Y57" s="374"/>
      <c r="Z57" s="374"/>
      <c r="AA57" s="374"/>
      <c r="AB57" s="374"/>
      <c r="AC57" s="374"/>
      <c r="AD57" s="374"/>
      <c r="AE57" s="374"/>
      <c r="AF57" s="374"/>
      <c r="AG57" s="399">
        <f>'D.1.1.B - Architektonicko...'!J34</f>
        <v>0</v>
      </c>
      <c r="AH57" s="400"/>
      <c r="AI57" s="400"/>
      <c r="AJ57" s="400"/>
      <c r="AK57" s="400"/>
      <c r="AL57" s="400"/>
      <c r="AM57" s="400"/>
      <c r="AN57" s="399">
        <f t="shared" si="0"/>
        <v>0</v>
      </c>
      <c r="AO57" s="400"/>
      <c r="AP57" s="400"/>
      <c r="AQ57" s="100" t="s">
        <v>89</v>
      </c>
      <c r="AR57" s="56"/>
      <c r="AS57" s="101">
        <v>0</v>
      </c>
      <c r="AT57" s="102">
        <f t="shared" si="1"/>
        <v>0</v>
      </c>
      <c r="AU57" s="103">
        <f>'D.1.1.B - Architektonicko...'!P126</f>
        <v>0</v>
      </c>
      <c r="AV57" s="102">
        <f>'D.1.1.B - Architektonicko...'!J37</f>
        <v>0</v>
      </c>
      <c r="AW57" s="102">
        <f>'D.1.1.B - Architektonicko...'!J38</f>
        <v>0</v>
      </c>
      <c r="AX57" s="102">
        <f>'D.1.1.B - Architektonicko...'!J39</f>
        <v>0</v>
      </c>
      <c r="AY57" s="102">
        <f>'D.1.1.B - Architektonicko...'!J40</f>
        <v>0</v>
      </c>
      <c r="AZ57" s="102">
        <f>'D.1.1.B - Architektonicko...'!F37</f>
        <v>0</v>
      </c>
      <c r="BA57" s="102">
        <f>'D.1.1.B - Architektonicko...'!F38</f>
        <v>0</v>
      </c>
      <c r="BB57" s="102">
        <f>'D.1.1.B - Architektonicko...'!F39</f>
        <v>0</v>
      </c>
      <c r="BC57" s="102">
        <f>'D.1.1.B - Architektonicko...'!F40</f>
        <v>0</v>
      </c>
      <c r="BD57" s="104">
        <f>'D.1.1.B - Architektonicko...'!F41</f>
        <v>0</v>
      </c>
      <c r="BT57" s="105" t="s">
        <v>95</v>
      </c>
      <c r="BV57" s="105" t="s">
        <v>80</v>
      </c>
      <c r="BW57" s="105" t="s">
        <v>96</v>
      </c>
      <c r="BX57" s="105" t="s">
        <v>91</v>
      </c>
      <c r="CL57" s="105" t="s">
        <v>19</v>
      </c>
    </row>
    <row r="58" spans="1:91" s="4" customFormat="1" ht="16.5" customHeight="1">
      <c r="B58" s="54"/>
      <c r="C58" s="99"/>
      <c r="D58" s="99"/>
      <c r="E58" s="99"/>
      <c r="F58" s="374" t="s">
        <v>97</v>
      </c>
      <c r="G58" s="374"/>
      <c r="H58" s="374"/>
      <c r="I58" s="374"/>
      <c r="J58" s="374"/>
      <c r="K58" s="99"/>
      <c r="L58" s="374" t="s">
        <v>98</v>
      </c>
      <c r="M58" s="374"/>
      <c r="N58" s="374"/>
      <c r="O58" s="374"/>
      <c r="P58" s="374"/>
      <c r="Q58" s="374"/>
      <c r="R58" s="374"/>
      <c r="S58" s="374"/>
      <c r="T58" s="374"/>
      <c r="U58" s="374"/>
      <c r="V58" s="374"/>
      <c r="W58" s="374"/>
      <c r="X58" s="374"/>
      <c r="Y58" s="374"/>
      <c r="Z58" s="374"/>
      <c r="AA58" s="374"/>
      <c r="AB58" s="374"/>
      <c r="AC58" s="374"/>
      <c r="AD58" s="374"/>
      <c r="AE58" s="374"/>
      <c r="AF58" s="374"/>
      <c r="AG58" s="401">
        <f>ROUND(SUM(AG59:AG64),2)</f>
        <v>0</v>
      </c>
      <c r="AH58" s="400"/>
      <c r="AI58" s="400"/>
      <c r="AJ58" s="400"/>
      <c r="AK58" s="400"/>
      <c r="AL58" s="400"/>
      <c r="AM58" s="400"/>
      <c r="AN58" s="399">
        <f t="shared" si="0"/>
        <v>0</v>
      </c>
      <c r="AO58" s="400"/>
      <c r="AP58" s="400"/>
      <c r="AQ58" s="100" t="s">
        <v>89</v>
      </c>
      <c r="AR58" s="56"/>
      <c r="AS58" s="101">
        <f>ROUND(SUM(AS59:AS64),2)</f>
        <v>0</v>
      </c>
      <c r="AT58" s="102">
        <f t="shared" si="1"/>
        <v>0</v>
      </c>
      <c r="AU58" s="103">
        <f>ROUND(SUM(AU59:AU64),5)</f>
        <v>0</v>
      </c>
      <c r="AV58" s="102">
        <f>ROUND(AZ58*L29,2)</f>
        <v>0</v>
      </c>
      <c r="AW58" s="102">
        <f>ROUND(BA58*L30,2)</f>
        <v>0</v>
      </c>
      <c r="AX58" s="102">
        <f>ROUND(BB58*L29,2)</f>
        <v>0</v>
      </c>
      <c r="AY58" s="102">
        <f>ROUND(BC58*L30,2)</f>
        <v>0</v>
      </c>
      <c r="AZ58" s="102">
        <f>ROUND(SUM(AZ59:AZ64),2)</f>
        <v>0</v>
      </c>
      <c r="BA58" s="102">
        <f>ROUND(SUM(BA59:BA64),2)</f>
        <v>0</v>
      </c>
      <c r="BB58" s="102">
        <f>ROUND(SUM(BB59:BB64),2)</f>
        <v>0</v>
      </c>
      <c r="BC58" s="102">
        <f>ROUND(SUM(BC59:BC64),2)</f>
        <v>0</v>
      </c>
      <c r="BD58" s="104">
        <f>ROUND(SUM(BD59:BD64),2)</f>
        <v>0</v>
      </c>
      <c r="BS58" s="105" t="s">
        <v>77</v>
      </c>
      <c r="BT58" s="105" t="s">
        <v>95</v>
      </c>
      <c r="BU58" s="105" t="s">
        <v>79</v>
      </c>
      <c r="BV58" s="105" t="s">
        <v>80</v>
      </c>
      <c r="BW58" s="105" t="s">
        <v>99</v>
      </c>
      <c r="BX58" s="105" t="s">
        <v>91</v>
      </c>
      <c r="CL58" s="105" t="s">
        <v>19</v>
      </c>
    </row>
    <row r="59" spans="1:91" s="4" customFormat="1" ht="23.25" customHeight="1">
      <c r="A59" s="106" t="s">
        <v>92</v>
      </c>
      <c r="B59" s="54"/>
      <c r="C59" s="99"/>
      <c r="D59" s="99"/>
      <c r="E59" s="99"/>
      <c r="F59" s="99"/>
      <c r="G59" s="374" t="s">
        <v>100</v>
      </c>
      <c r="H59" s="374"/>
      <c r="I59" s="374"/>
      <c r="J59" s="374"/>
      <c r="K59" s="374"/>
      <c r="L59" s="99"/>
      <c r="M59" s="374" t="s">
        <v>101</v>
      </c>
      <c r="N59" s="374"/>
      <c r="O59" s="374"/>
      <c r="P59" s="374"/>
      <c r="Q59" s="374"/>
      <c r="R59" s="374"/>
      <c r="S59" s="374"/>
      <c r="T59" s="374"/>
      <c r="U59" s="374"/>
      <c r="V59" s="374"/>
      <c r="W59" s="374"/>
      <c r="X59" s="374"/>
      <c r="Y59" s="374"/>
      <c r="Z59" s="374"/>
      <c r="AA59" s="374"/>
      <c r="AB59" s="374"/>
      <c r="AC59" s="374"/>
      <c r="AD59" s="374"/>
      <c r="AE59" s="374"/>
      <c r="AF59" s="374"/>
      <c r="AG59" s="399">
        <f>'D.1.4.B_A - Zdravotně tec...'!J34</f>
        <v>0</v>
      </c>
      <c r="AH59" s="400"/>
      <c r="AI59" s="400"/>
      <c r="AJ59" s="400"/>
      <c r="AK59" s="400"/>
      <c r="AL59" s="400"/>
      <c r="AM59" s="400"/>
      <c r="AN59" s="399">
        <f t="shared" si="0"/>
        <v>0</v>
      </c>
      <c r="AO59" s="400"/>
      <c r="AP59" s="400"/>
      <c r="AQ59" s="100" t="s">
        <v>89</v>
      </c>
      <c r="AR59" s="56"/>
      <c r="AS59" s="101">
        <v>0</v>
      </c>
      <c r="AT59" s="102">
        <f t="shared" si="1"/>
        <v>0</v>
      </c>
      <c r="AU59" s="103">
        <f>'D.1.4.B_A - Zdravotně tec...'!P106</f>
        <v>0</v>
      </c>
      <c r="AV59" s="102">
        <f>'D.1.4.B_A - Zdravotně tec...'!J37</f>
        <v>0</v>
      </c>
      <c r="AW59" s="102">
        <f>'D.1.4.B_A - Zdravotně tec...'!J38</f>
        <v>0</v>
      </c>
      <c r="AX59" s="102">
        <f>'D.1.4.B_A - Zdravotně tec...'!J39</f>
        <v>0</v>
      </c>
      <c r="AY59" s="102">
        <f>'D.1.4.B_A - Zdravotně tec...'!J40</f>
        <v>0</v>
      </c>
      <c r="AZ59" s="102">
        <f>'D.1.4.B_A - Zdravotně tec...'!F37</f>
        <v>0</v>
      </c>
      <c r="BA59" s="102">
        <f>'D.1.4.B_A - Zdravotně tec...'!F38</f>
        <v>0</v>
      </c>
      <c r="BB59" s="102">
        <f>'D.1.4.B_A - Zdravotně tec...'!F39</f>
        <v>0</v>
      </c>
      <c r="BC59" s="102">
        <f>'D.1.4.B_A - Zdravotně tec...'!F40</f>
        <v>0</v>
      </c>
      <c r="BD59" s="104">
        <f>'D.1.4.B_A - Zdravotně tec...'!F41</f>
        <v>0</v>
      </c>
      <c r="BT59" s="105" t="s">
        <v>102</v>
      </c>
      <c r="BV59" s="105" t="s">
        <v>80</v>
      </c>
      <c r="BW59" s="105" t="s">
        <v>103</v>
      </c>
      <c r="BX59" s="105" t="s">
        <v>99</v>
      </c>
      <c r="CL59" s="105" t="s">
        <v>76</v>
      </c>
    </row>
    <row r="60" spans="1:91" s="4" customFormat="1" ht="23.25" customHeight="1">
      <c r="A60" s="106" t="s">
        <v>92</v>
      </c>
      <c r="B60" s="54"/>
      <c r="C60" s="99"/>
      <c r="D60" s="99"/>
      <c r="E60" s="99"/>
      <c r="F60" s="99"/>
      <c r="G60" s="374" t="s">
        <v>104</v>
      </c>
      <c r="H60" s="374"/>
      <c r="I60" s="374"/>
      <c r="J60" s="374"/>
      <c r="K60" s="374"/>
      <c r="L60" s="99"/>
      <c r="M60" s="374" t="s">
        <v>105</v>
      </c>
      <c r="N60" s="374"/>
      <c r="O60" s="374"/>
      <c r="P60" s="374"/>
      <c r="Q60" s="374"/>
      <c r="R60" s="374"/>
      <c r="S60" s="374"/>
      <c r="T60" s="374"/>
      <c r="U60" s="374"/>
      <c r="V60" s="374"/>
      <c r="W60" s="374"/>
      <c r="X60" s="374"/>
      <c r="Y60" s="374"/>
      <c r="Z60" s="374"/>
      <c r="AA60" s="374"/>
      <c r="AB60" s="374"/>
      <c r="AC60" s="374"/>
      <c r="AD60" s="374"/>
      <c r="AE60" s="374"/>
      <c r="AF60" s="374"/>
      <c r="AG60" s="399">
        <f>'D.1.4.B_B - Vytápění'!J34</f>
        <v>0</v>
      </c>
      <c r="AH60" s="400"/>
      <c r="AI60" s="400"/>
      <c r="AJ60" s="400"/>
      <c r="AK60" s="400"/>
      <c r="AL60" s="400"/>
      <c r="AM60" s="400"/>
      <c r="AN60" s="399">
        <f t="shared" si="0"/>
        <v>0</v>
      </c>
      <c r="AO60" s="400"/>
      <c r="AP60" s="400"/>
      <c r="AQ60" s="100" t="s">
        <v>89</v>
      </c>
      <c r="AR60" s="56"/>
      <c r="AS60" s="101">
        <v>0</v>
      </c>
      <c r="AT60" s="102">
        <f t="shared" si="1"/>
        <v>0</v>
      </c>
      <c r="AU60" s="103">
        <f>'D.1.4.B_B - Vytápění'!P97</f>
        <v>0</v>
      </c>
      <c r="AV60" s="102">
        <f>'D.1.4.B_B - Vytápění'!J37</f>
        <v>0</v>
      </c>
      <c r="AW60" s="102">
        <f>'D.1.4.B_B - Vytápění'!J38</f>
        <v>0</v>
      </c>
      <c r="AX60" s="102">
        <f>'D.1.4.B_B - Vytápění'!J39</f>
        <v>0</v>
      </c>
      <c r="AY60" s="102">
        <f>'D.1.4.B_B - Vytápění'!J40</f>
        <v>0</v>
      </c>
      <c r="AZ60" s="102">
        <f>'D.1.4.B_B - Vytápění'!F37</f>
        <v>0</v>
      </c>
      <c r="BA60" s="102">
        <f>'D.1.4.B_B - Vytápění'!F38</f>
        <v>0</v>
      </c>
      <c r="BB60" s="102">
        <f>'D.1.4.B_B - Vytápění'!F39</f>
        <v>0</v>
      </c>
      <c r="BC60" s="102">
        <f>'D.1.4.B_B - Vytápění'!F40</f>
        <v>0</v>
      </c>
      <c r="BD60" s="104">
        <f>'D.1.4.B_B - Vytápění'!F41</f>
        <v>0</v>
      </c>
      <c r="BT60" s="105" t="s">
        <v>102</v>
      </c>
      <c r="BV60" s="105" t="s">
        <v>80</v>
      </c>
      <c r="BW60" s="105" t="s">
        <v>106</v>
      </c>
      <c r="BX60" s="105" t="s">
        <v>99</v>
      </c>
      <c r="CL60" s="105" t="s">
        <v>76</v>
      </c>
    </row>
    <row r="61" spans="1:91" s="4" customFormat="1" ht="23.25" customHeight="1">
      <c r="A61" s="106" t="s">
        <v>92</v>
      </c>
      <c r="B61" s="54"/>
      <c r="C61" s="99"/>
      <c r="D61" s="99"/>
      <c r="E61" s="99"/>
      <c r="F61" s="99"/>
      <c r="G61" s="374" t="s">
        <v>107</v>
      </c>
      <c r="H61" s="374"/>
      <c r="I61" s="374"/>
      <c r="J61" s="374"/>
      <c r="K61" s="374"/>
      <c r="L61" s="99"/>
      <c r="M61" s="374" t="s">
        <v>108</v>
      </c>
      <c r="N61" s="374"/>
      <c r="O61" s="374"/>
      <c r="P61" s="374"/>
      <c r="Q61" s="374"/>
      <c r="R61" s="374"/>
      <c r="S61" s="374"/>
      <c r="T61" s="374"/>
      <c r="U61" s="374"/>
      <c r="V61" s="374"/>
      <c r="W61" s="374"/>
      <c r="X61" s="374"/>
      <c r="Y61" s="374"/>
      <c r="Z61" s="374"/>
      <c r="AA61" s="374"/>
      <c r="AB61" s="374"/>
      <c r="AC61" s="374"/>
      <c r="AD61" s="374"/>
      <c r="AE61" s="374"/>
      <c r="AF61" s="374"/>
      <c r="AG61" s="399">
        <f>'D.1.4.B_C1 - Elektroinsta...'!J34</f>
        <v>0</v>
      </c>
      <c r="AH61" s="400"/>
      <c r="AI61" s="400"/>
      <c r="AJ61" s="400"/>
      <c r="AK61" s="400"/>
      <c r="AL61" s="400"/>
      <c r="AM61" s="400"/>
      <c r="AN61" s="399">
        <f t="shared" si="0"/>
        <v>0</v>
      </c>
      <c r="AO61" s="400"/>
      <c r="AP61" s="400"/>
      <c r="AQ61" s="100" t="s">
        <v>89</v>
      </c>
      <c r="AR61" s="56"/>
      <c r="AS61" s="101">
        <v>0</v>
      </c>
      <c r="AT61" s="102">
        <f t="shared" si="1"/>
        <v>0</v>
      </c>
      <c r="AU61" s="103">
        <f>'D.1.4.B_C1 - Elektroinsta...'!P99</f>
        <v>0</v>
      </c>
      <c r="AV61" s="102">
        <f>'D.1.4.B_C1 - Elektroinsta...'!J37</f>
        <v>0</v>
      </c>
      <c r="AW61" s="102">
        <f>'D.1.4.B_C1 - Elektroinsta...'!J38</f>
        <v>0</v>
      </c>
      <c r="AX61" s="102">
        <f>'D.1.4.B_C1 - Elektroinsta...'!J39</f>
        <v>0</v>
      </c>
      <c r="AY61" s="102">
        <f>'D.1.4.B_C1 - Elektroinsta...'!J40</f>
        <v>0</v>
      </c>
      <c r="AZ61" s="102">
        <f>'D.1.4.B_C1 - Elektroinsta...'!F37</f>
        <v>0</v>
      </c>
      <c r="BA61" s="102">
        <f>'D.1.4.B_C1 - Elektroinsta...'!F38</f>
        <v>0</v>
      </c>
      <c r="BB61" s="102">
        <f>'D.1.4.B_C1 - Elektroinsta...'!F39</f>
        <v>0</v>
      </c>
      <c r="BC61" s="102">
        <f>'D.1.4.B_C1 - Elektroinsta...'!F40</f>
        <v>0</v>
      </c>
      <c r="BD61" s="104">
        <f>'D.1.4.B_C1 - Elektroinsta...'!F41</f>
        <v>0</v>
      </c>
      <c r="BT61" s="105" t="s">
        <v>102</v>
      </c>
      <c r="BV61" s="105" t="s">
        <v>80</v>
      </c>
      <c r="BW61" s="105" t="s">
        <v>109</v>
      </c>
      <c r="BX61" s="105" t="s">
        <v>99</v>
      </c>
      <c r="CL61" s="105" t="s">
        <v>76</v>
      </c>
    </row>
    <row r="62" spans="1:91" s="4" customFormat="1" ht="23.25" customHeight="1">
      <c r="A62" s="106" t="s">
        <v>92</v>
      </c>
      <c r="B62" s="54"/>
      <c r="C62" s="99"/>
      <c r="D62" s="99"/>
      <c r="E62" s="99"/>
      <c r="F62" s="99"/>
      <c r="G62" s="374" t="s">
        <v>110</v>
      </c>
      <c r="H62" s="374"/>
      <c r="I62" s="374"/>
      <c r="J62" s="374"/>
      <c r="K62" s="374"/>
      <c r="L62" s="99"/>
      <c r="M62" s="374" t="s">
        <v>111</v>
      </c>
      <c r="N62" s="374"/>
      <c r="O62" s="374"/>
      <c r="P62" s="374"/>
      <c r="Q62" s="374"/>
      <c r="R62" s="374"/>
      <c r="S62" s="374"/>
      <c r="T62" s="374"/>
      <c r="U62" s="374"/>
      <c r="V62" s="374"/>
      <c r="W62" s="374"/>
      <c r="X62" s="374"/>
      <c r="Y62" s="374"/>
      <c r="Z62" s="374"/>
      <c r="AA62" s="374"/>
      <c r="AB62" s="374"/>
      <c r="AC62" s="374"/>
      <c r="AD62" s="374"/>
      <c r="AE62" s="374"/>
      <c r="AF62" s="374"/>
      <c r="AG62" s="399">
        <f>'D.1.4.B_C2 - Elektroinsta...'!J34</f>
        <v>0</v>
      </c>
      <c r="AH62" s="400"/>
      <c r="AI62" s="400"/>
      <c r="AJ62" s="400"/>
      <c r="AK62" s="400"/>
      <c r="AL62" s="400"/>
      <c r="AM62" s="400"/>
      <c r="AN62" s="399">
        <f t="shared" si="0"/>
        <v>0</v>
      </c>
      <c r="AO62" s="400"/>
      <c r="AP62" s="400"/>
      <c r="AQ62" s="100" t="s">
        <v>89</v>
      </c>
      <c r="AR62" s="56"/>
      <c r="AS62" s="101">
        <v>0</v>
      </c>
      <c r="AT62" s="102">
        <f t="shared" si="1"/>
        <v>0</v>
      </c>
      <c r="AU62" s="103">
        <f>'D.1.4.B_C2 - Elektroinsta...'!P95</f>
        <v>0</v>
      </c>
      <c r="AV62" s="102">
        <f>'D.1.4.B_C2 - Elektroinsta...'!J37</f>
        <v>0</v>
      </c>
      <c r="AW62" s="102">
        <f>'D.1.4.B_C2 - Elektroinsta...'!J38</f>
        <v>0</v>
      </c>
      <c r="AX62" s="102">
        <f>'D.1.4.B_C2 - Elektroinsta...'!J39</f>
        <v>0</v>
      </c>
      <c r="AY62" s="102">
        <f>'D.1.4.B_C2 - Elektroinsta...'!J40</f>
        <v>0</v>
      </c>
      <c r="AZ62" s="102">
        <f>'D.1.4.B_C2 - Elektroinsta...'!F37</f>
        <v>0</v>
      </c>
      <c r="BA62" s="102">
        <f>'D.1.4.B_C2 - Elektroinsta...'!F38</f>
        <v>0</v>
      </c>
      <c r="BB62" s="102">
        <f>'D.1.4.B_C2 - Elektroinsta...'!F39</f>
        <v>0</v>
      </c>
      <c r="BC62" s="102">
        <f>'D.1.4.B_C2 - Elektroinsta...'!F40</f>
        <v>0</v>
      </c>
      <c r="BD62" s="104">
        <f>'D.1.4.B_C2 - Elektroinsta...'!F41</f>
        <v>0</v>
      </c>
      <c r="BT62" s="105" t="s">
        <v>102</v>
      </c>
      <c r="BV62" s="105" t="s">
        <v>80</v>
      </c>
      <c r="BW62" s="105" t="s">
        <v>112</v>
      </c>
      <c r="BX62" s="105" t="s">
        <v>99</v>
      </c>
      <c r="CL62" s="105" t="s">
        <v>76</v>
      </c>
    </row>
    <row r="63" spans="1:91" s="4" customFormat="1" ht="23.25" customHeight="1">
      <c r="A63" s="106" t="s">
        <v>92</v>
      </c>
      <c r="B63" s="54"/>
      <c r="C63" s="99"/>
      <c r="D63" s="99"/>
      <c r="E63" s="99"/>
      <c r="F63" s="99"/>
      <c r="G63" s="374" t="s">
        <v>113</v>
      </c>
      <c r="H63" s="374"/>
      <c r="I63" s="374"/>
      <c r="J63" s="374"/>
      <c r="K63" s="374"/>
      <c r="L63" s="99"/>
      <c r="M63" s="374" t="s">
        <v>114</v>
      </c>
      <c r="N63" s="374"/>
      <c r="O63" s="374"/>
      <c r="P63" s="374"/>
      <c r="Q63" s="374"/>
      <c r="R63" s="374"/>
      <c r="S63" s="374"/>
      <c r="T63" s="374"/>
      <c r="U63" s="374"/>
      <c r="V63" s="374"/>
      <c r="W63" s="374"/>
      <c r="X63" s="374"/>
      <c r="Y63" s="374"/>
      <c r="Z63" s="374"/>
      <c r="AA63" s="374"/>
      <c r="AB63" s="374"/>
      <c r="AC63" s="374"/>
      <c r="AD63" s="374"/>
      <c r="AE63" s="374"/>
      <c r="AF63" s="374"/>
      <c r="AG63" s="399">
        <f>'D.1.4.B_D - Vzduchotechnika'!J34</f>
        <v>0</v>
      </c>
      <c r="AH63" s="400"/>
      <c r="AI63" s="400"/>
      <c r="AJ63" s="400"/>
      <c r="AK63" s="400"/>
      <c r="AL63" s="400"/>
      <c r="AM63" s="400"/>
      <c r="AN63" s="399">
        <f t="shared" si="0"/>
        <v>0</v>
      </c>
      <c r="AO63" s="400"/>
      <c r="AP63" s="400"/>
      <c r="AQ63" s="100" t="s">
        <v>89</v>
      </c>
      <c r="AR63" s="56"/>
      <c r="AS63" s="101">
        <v>0</v>
      </c>
      <c r="AT63" s="102">
        <f t="shared" si="1"/>
        <v>0</v>
      </c>
      <c r="AU63" s="103">
        <f>'D.1.4.B_D - Vzduchotechnika'!P95</f>
        <v>0</v>
      </c>
      <c r="AV63" s="102">
        <f>'D.1.4.B_D - Vzduchotechnika'!J37</f>
        <v>0</v>
      </c>
      <c r="AW63" s="102">
        <f>'D.1.4.B_D - Vzduchotechnika'!J38</f>
        <v>0</v>
      </c>
      <c r="AX63" s="102">
        <f>'D.1.4.B_D - Vzduchotechnika'!J39</f>
        <v>0</v>
      </c>
      <c r="AY63" s="102">
        <f>'D.1.4.B_D - Vzduchotechnika'!J40</f>
        <v>0</v>
      </c>
      <c r="AZ63" s="102">
        <f>'D.1.4.B_D - Vzduchotechnika'!F37</f>
        <v>0</v>
      </c>
      <c r="BA63" s="102">
        <f>'D.1.4.B_D - Vzduchotechnika'!F38</f>
        <v>0</v>
      </c>
      <c r="BB63" s="102">
        <f>'D.1.4.B_D - Vzduchotechnika'!F39</f>
        <v>0</v>
      </c>
      <c r="BC63" s="102">
        <f>'D.1.4.B_D - Vzduchotechnika'!F40</f>
        <v>0</v>
      </c>
      <c r="BD63" s="104">
        <f>'D.1.4.B_D - Vzduchotechnika'!F41</f>
        <v>0</v>
      </c>
      <c r="BT63" s="105" t="s">
        <v>102</v>
      </c>
      <c r="BV63" s="105" t="s">
        <v>80</v>
      </c>
      <c r="BW63" s="105" t="s">
        <v>115</v>
      </c>
      <c r="BX63" s="105" t="s">
        <v>99</v>
      </c>
      <c r="CL63" s="105" t="s">
        <v>76</v>
      </c>
    </row>
    <row r="64" spans="1:91" s="4" customFormat="1" ht="23.25" customHeight="1">
      <c r="A64" s="106" t="s">
        <v>92</v>
      </c>
      <c r="B64" s="54"/>
      <c r="C64" s="99"/>
      <c r="D64" s="99"/>
      <c r="E64" s="99"/>
      <c r="F64" s="99"/>
      <c r="G64" s="374" t="s">
        <v>116</v>
      </c>
      <c r="H64" s="374"/>
      <c r="I64" s="374"/>
      <c r="J64" s="374"/>
      <c r="K64" s="374"/>
      <c r="L64" s="99"/>
      <c r="M64" s="374" t="s">
        <v>117</v>
      </c>
      <c r="N64" s="374"/>
      <c r="O64" s="374"/>
      <c r="P64" s="374"/>
      <c r="Q64" s="374"/>
      <c r="R64" s="374"/>
      <c r="S64" s="374"/>
      <c r="T64" s="374"/>
      <c r="U64" s="374"/>
      <c r="V64" s="374"/>
      <c r="W64" s="374"/>
      <c r="X64" s="374"/>
      <c r="Y64" s="374"/>
      <c r="Z64" s="374"/>
      <c r="AA64" s="374"/>
      <c r="AB64" s="374"/>
      <c r="AC64" s="374"/>
      <c r="AD64" s="374"/>
      <c r="AE64" s="374"/>
      <c r="AF64" s="374"/>
      <c r="AG64" s="399">
        <f>'D.1.4.B_E - Zařízení slab...'!J34</f>
        <v>0</v>
      </c>
      <c r="AH64" s="400"/>
      <c r="AI64" s="400"/>
      <c r="AJ64" s="400"/>
      <c r="AK64" s="400"/>
      <c r="AL64" s="400"/>
      <c r="AM64" s="400"/>
      <c r="AN64" s="399">
        <f t="shared" si="0"/>
        <v>0</v>
      </c>
      <c r="AO64" s="400"/>
      <c r="AP64" s="400"/>
      <c r="AQ64" s="100" t="s">
        <v>89</v>
      </c>
      <c r="AR64" s="56"/>
      <c r="AS64" s="101">
        <v>0</v>
      </c>
      <c r="AT64" s="102">
        <f t="shared" si="1"/>
        <v>0</v>
      </c>
      <c r="AU64" s="103">
        <f>'D.1.4.B_E - Zařízení slab...'!P95</f>
        <v>0</v>
      </c>
      <c r="AV64" s="102">
        <f>'D.1.4.B_E - Zařízení slab...'!J37</f>
        <v>0</v>
      </c>
      <c r="AW64" s="102">
        <f>'D.1.4.B_E - Zařízení slab...'!J38</f>
        <v>0</v>
      </c>
      <c r="AX64" s="102">
        <f>'D.1.4.B_E - Zařízení slab...'!J39</f>
        <v>0</v>
      </c>
      <c r="AY64" s="102">
        <f>'D.1.4.B_E - Zařízení slab...'!J40</f>
        <v>0</v>
      </c>
      <c r="AZ64" s="102">
        <f>'D.1.4.B_E - Zařízení slab...'!F37</f>
        <v>0</v>
      </c>
      <c r="BA64" s="102">
        <f>'D.1.4.B_E - Zařízení slab...'!F38</f>
        <v>0</v>
      </c>
      <c r="BB64" s="102">
        <f>'D.1.4.B_E - Zařízení slab...'!F39</f>
        <v>0</v>
      </c>
      <c r="BC64" s="102">
        <f>'D.1.4.B_E - Zařízení slab...'!F40</f>
        <v>0</v>
      </c>
      <c r="BD64" s="104">
        <f>'D.1.4.B_E - Zařízení slab...'!F41</f>
        <v>0</v>
      </c>
      <c r="BT64" s="105" t="s">
        <v>102</v>
      </c>
      <c r="BV64" s="105" t="s">
        <v>80</v>
      </c>
      <c r="BW64" s="105" t="s">
        <v>118</v>
      </c>
      <c r="BX64" s="105" t="s">
        <v>99</v>
      </c>
      <c r="CL64" s="105" t="s">
        <v>76</v>
      </c>
    </row>
    <row r="65" spans="1:91" s="7" customFormat="1" ht="16.5" customHeight="1">
      <c r="A65" s="106" t="s">
        <v>92</v>
      </c>
      <c r="B65" s="89"/>
      <c r="C65" s="90"/>
      <c r="D65" s="373" t="s">
        <v>119</v>
      </c>
      <c r="E65" s="373"/>
      <c r="F65" s="373"/>
      <c r="G65" s="373"/>
      <c r="H65" s="373"/>
      <c r="I65" s="91"/>
      <c r="J65" s="373" t="s">
        <v>120</v>
      </c>
      <c r="K65" s="373"/>
      <c r="L65" s="373"/>
      <c r="M65" s="373"/>
      <c r="N65" s="373"/>
      <c r="O65" s="373"/>
      <c r="P65" s="373"/>
      <c r="Q65" s="373"/>
      <c r="R65" s="373"/>
      <c r="S65" s="373"/>
      <c r="T65" s="373"/>
      <c r="U65" s="373"/>
      <c r="V65" s="373"/>
      <c r="W65" s="373"/>
      <c r="X65" s="373"/>
      <c r="Y65" s="373"/>
      <c r="Z65" s="373"/>
      <c r="AA65" s="373"/>
      <c r="AB65" s="373"/>
      <c r="AC65" s="373"/>
      <c r="AD65" s="373"/>
      <c r="AE65" s="373"/>
      <c r="AF65" s="373"/>
      <c r="AG65" s="408">
        <f>'SO.06 - Mostek'!J30</f>
        <v>0</v>
      </c>
      <c r="AH65" s="403"/>
      <c r="AI65" s="403"/>
      <c r="AJ65" s="403"/>
      <c r="AK65" s="403"/>
      <c r="AL65" s="403"/>
      <c r="AM65" s="403"/>
      <c r="AN65" s="408">
        <f t="shared" si="0"/>
        <v>0</v>
      </c>
      <c r="AO65" s="403"/>
      <c r="AP65" s="403"/>
      <c r="AQ65" s="92" t="s">
        <v>84</v>
      </c>
      <c r="AR65" s="93"/>
      <c r="AS65" s="94">
        <v>0</v>
      </c>
      <c r="AT65" s="95">
        <f t="shared" si="1"/>
        <v>0</v>
      </c>
      <c r="AU65" s="96">
        <f>'SO.06 - Mostek'!P90</f>
        <v>0</v>
      </c>
      <c r="AV65" s="95">
        <f>'SO.06 - Mostek'!J33</f>
        <v>0</v>
      </c>
      <c r="AW65" s="95">
        <f>'SO.06 - Mostek'!J34</f>
        <v>0</v>
      </c>
      <c r="AX65" s="95">
        <f>'SO.06 - Mostek'!J35</f>
        <v>0</v>
      </c>
      <c r="AY65" s="95">
        <f>'SO.06 - Mostek'!J36</f>
        <v>0</v>
      </c>
      <c r="AZ65" s="95">
        <f>'SO.06 - Mostek'!F33</f>
        <v>0</v>
      </c>
      <c r="BA65" s="95">
        <f>'SO.06 - Mostek'!F34</f>
        <v>0</v>
      </c>
      <c r="BB65" s="95">
        <f>'SO.06 - Mostek'!F35</f>
        <v>0</v>
      </c>
      <c r="BC65" s="95">
        <f>'SO.06 - Mostek'!F36</f>
        <v>0</v>
      </c>
      <c r="BD65" s="97">
        <f>'SO.06 - Mostek'!F37</f>
        <v>0</v>
      </c>
      <c r="BT65" s="98" t="s">
        <v>85</v>
      </c>
      <c r="BV65" s="98" t="s">
        <v>80</v>
      </c>
      <c r="BW65" s="98" t="s">
        <v>121</v>
      </c>
      <c r="BX65" s="98" t="s">
        <v>5</v>
      </c>
      <c r="CL65" s="98" t="s">
        <v>19</v>
      </c>
      <c r="CM65" s="98" t="s">
        <v>85</v>
      </c>
    </row>
    <row r="66" spans="1:91" s="7" customFormat="1" ht="16.5" customHeight="1">
      <c r="A66" s="106" t="s">
        <v>92</v>
      </c>
      <c r="B66" s="89"/>
      <c r="C66" s="90"/>
      <c r="D66" s="373" t="s">
        <v>122</v>
      </c>
      <c r="E66" s="373"/>
      <c r="F66" s="373"/>
      <c r="G66" s="373"/>
      <c r="H66" s="373"/>
      <c r="I66" s="91"/>
      <c r="J66" s="373" t="s">
        <v>123</v>
      </c>
      <c r="K66" s="373"/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3"/>
      <c r="AF66" s="373"/>
      <c r="AG66" s="408">
        <f>'VRN - Vedlejší rozpočtové...'!J30</f>
        <v>0</v>
      </c>
      <c r="AH66" s="403"/>
      <c r="AI66" s="403"/>
      <c r="AJ66" s="403"/>
      <c r="AK66" s="403"/>
      <c r="AL66" s="403"/>
      <c r="AM66" s="403"/>
      <c r="AN66" s="408">
        <f t="shared" si="0"/>
        <v>0</v>
      </c>
      <c r="AO66" s="403"/>
      <c r="AP66" s="403"/>
      <c r="AQ66" s="92" t="s">
        <v>84</v>
      </c>
      <c r="AR66" s="93"/>
      <c r="AS66" s="107">
        <v>0</v>
      </c>
      <c r="AT66" s="108">
        <f t="shared" si="1"/>
        <v>0</v>
      </c>
      <c r="AU66" s="109">
        <f>'VRN - Vedlejší rozpočtové...'!P84</f>
        <v>0</v>
      </c>
      <c r="AV66" s="108">
        <f>'VRN - Vedlejší rozpočtové...'!J33</f>
        <v>0</v>
      </c>
      <c r="AW66" s="108">
        <f>'VRN - Vedlejší rozpočtové...'!J34</f>
        <v>0</v>
      </c>
      <c r="AX66" s="108">
        <f>'VRN - Vedlejší rozpočtové...'!J35</f>
        <v>0</v>
      </c>
      <c r="AY66" s="108">
        <f>'VRN - Vedlejší rozpočtové...'!J36</f>
        <v>0</v>
      </c>
      <c r="AZ66" s="108">
        <f>'VRN - Vedlejší rozpočtové...'!F33</f>
        <v>0</v>
      </c>
      <c r="BA66" s="108">
        <f>'VRN - Vedlejší rozpočtové...'!F34</f>
        <v>0</v>
      </c>
      <c r="BB66" s="108">
        <f>'VRN - Vedlejší rozpočtové...'!F35</f>
        <v>0</v>
      </c>
      <c r="BC66" s="108">
        <f>'VRN - Vedlejší rozpočtové...'!F36</f>
        <v>0</v>
      </c>
      <c r="BD66" s="110">
        <f>'VRN - Vedlejší rozpočtové...'!F37</f>
        <v>0</v>
      </c>
      <c r="BT66" s="98" t="s">
        <v>85</v>
      </c>
      <c r="BV66" s="98" t="s">
        <v>80</v>
      </c>
      <c r="BW66" s="98" t="s">
        <v>124</v>
      </c>
      <c r="BX66" s="98" t="s">
        <v>5</v>
      </c>
      <c r="CL66" s="98" t="s">
        <v>76</v>
      </c>
      <c r="CM66" s="98" t="s">
        <v>85</v>
      </c>
    </row>
    <row r="67" spans="1:91" s="2" customFormat="1" ht="30" customHeight="1">
      <c r="A67" s="37"/>
      <c r="B67" s="38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42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</row>
    <row r="68" spans="1:91" s="2" customFormat="1" ht="7" customHeight="1">
      <c r="A68" s="37"/>
      <c r="B68" s="50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42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</row>
  </sheetData>
  <sheetProtection algorithmName="SHA-512" hashValue="m9y2yyh5Y9cJpSWehaS54PFHyCsta8R99G79p/Ng0o2/v/cCLegp385LtlrW2e/pSvBRHRXdwPpuiwShChdrSA==" saltValue="riEhjnnP26MzRJiqDfhGnsNnNDO9x6sXU2k+WcIL0kwifr93hutGkLaDyidBdWxNandzwKzdqsoiQjWFPluFEA==" spinCount="100000" sheet="1" objects="1" scenarios="1" formatColumns="0" formatRows="0"/>
  <mergeCells count="86">
    <mergeCell ref="AN66:AP66"/>
    <mergeCell ref="AG66:AM66"/>
    <mergeCell ref="AN54:AP54"/>
    <mergeCell ref="AN62:AP62"/>
    <mergeCell ref="AN58:AP58"/>
    <mergeCell ref="AS49:AT51"/>
    <mergeCell ref="AN65:AP65"/>
    <mergeCell ref="AG65:AM65"/>
    <mergeCell ref="AR2:BE2"/>
    <mergeCell ref="AG62:AM62"/>
    <mergeCell ref="AG63:AM63"/>
    <mergeCell ref="AG60:AM60"/>
    <mergeCell ref="AG61:AM61"/>
    <mergeCell ref="AG58:AM58"/>
    <mergeCell ref="AG57:AM57"/>
    <mergeCell ref="AG56:AM56"/>
    <mergeCell ref="AG55:AM55"/>
    <mergeCell ref="AG59:AM59"/>
    <mergeCell ref="AG52:AM52"/>
    <mergeCell ref="AM47:AN47"/>
    <mergeCell ref="AM49:AP49"/>
    <mergeCell ref="AM50:AP50"/>
    <mergeCell ref="AN63:AP63"/>
    <mergeCell ref="AN52:AP52"/>
    <mergeCell ref="L33:P33"/>
    <mergeCell ref="W33:AE33"/>
    <mergeCell ref="AK33:AO33"/>
    <mergeCell ref="AK35:AO35"/>
    <mergeCell ref="X35:AB35"/>
    <mergeCell ref="L31:P31"/>
    <mergeCell ref="W31:AE31"/>
    <mergeCell ref="L32:P32"/>
    <mergeCell ref="W32:AE32"/>
    <mergeCell ref="AK32:AO32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D65:H65"/>
    <mergeCell ref="J65:AF65"/>
    <mergeCell ref="D66:H66"/>
    <mergeCell ref="J66:AF66"/>
    <mergeCell ref="AG54:AM54"/>
    <mergeCell ref="AG64:AM64"/>
    <mergeCell ref="L45:AO45"/>
    <mergeCell ref="L57:AF57"/>
    <mergeCell ref="L58:AF58"/>
    <mergeCell ref="M64:AF64"/>
    <mergeCell ref="M61:AF61"/>
    <mergeCell ref="M62:AF62"/>
    <mergeCell ref="M60:AF60"/>
    <mergeCell ref="M59:AF59"/>
    <mergeCell ref="M63:AF63"/>
    <mergeCell ref="AN64:AP64"/>
    <mergeCell ref="AN61:AP61"/>
    <mergeCell ref="AN55:AP55"/>
    <mergeCell ref="AN56:AP56"/>
    <mergeCell ref="AN57:AP57"/>
    <mergeCell ref="AN60:AP60"/>
    <mergeCell ref="AN59:AP59"/>
    <mergeCell ref="G64:K64"/>
    <mergeCell ref="G63:K63"/>
    <mergeCell ref="G59:K59"/>
    <mergeCell ref="G62:K62"/>
    <mergeCell ref="G61:K61"/>
    <mergeCell ref="G60:K60"/>
    <mergeCell ref="C52:G52"/>
    <mergeCell ref="D55:H55"/>
    <mergeCell ref="E56:I56"/>
    <mergeCell ref="F58:J58"/>
    <mergeCell ref="F57:J57"/>
    <mergeCell ref="I52:AF52"/>
    <mergeCell ref="J55:AF55"/>
    <mergeCell ref="K56:AF56"/>
  </mergeCells>
  <hyperlinks>
    <hyperlink ref="A57" location="'D.1.1.B - Architektonicko...'!C2" display="/"/>
    <hyperlink ref="A59" location="'D.1.4.B_A - Zdravotně tec...'!C2" display="/"/>
    <hyperlink ref="A60" location="'D.1.4.B_B - Vytápění'!C2" display="/"/>
    <hyperlink ref="A61" location="'D.1.4.B_C1 - Elektroinsta...'!C2" display="/"/>
    <hyperlink ref="A62" location="'D.1.4.B_C2 - Elektroinsta...'!C2" display="/"/>
    <hyperlink ref="A63" location="'D.1.4.B_D - Vzduchotechnika'!C2" display="/"/>
    <hyperlink ref="A64" location="'D.1.4.B_E - Zařízení slab...'!C2" display="/"/>
    <hyperlink ref="A65" location="'SO.06 - Mostek'!C2" display="/"/>
    <hyperlink ref="A66" location="'VRN - Vedlejší rozpočtové...'!C2" display="/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30"/>
  <sheetViews>
    <sheetView showGridLines="0" workbookViewId="0"/>
  </sheetViews>
  <sheetFormatPr defaultRowHeight="14"/>
  <cols>
    <col min="1" max="1" width="8.33203125" style="1" customWidth="1"/>
    <col min="2" max="2" width="1.21875" style="1" customWidth="1"/>
    <col min="3" max="3" width="4.109375" style="1" customWidth="1"/>
    <col min="4" max="4" width="4.33203125" style="1" customWidth="1"/>
    <col min="5" max="5" width="17.109375" style="1" customWidth="1"/>
    <col min="6" max="6" width="50.77734375" style="1" customWidth="1"/>
    <col min="7" max="7" width="7.44140625" style="1" customWidth="1"/>
    <col min="8" max="8" width="14" style="1" customWidth="1"/>
    <col min="9" max="9" width="15.77734375" style="1" customWidth="1"/>
    <col min="10" max="11" width="22.33203125" style="1" customWidth="1"/>
    <col min="12" max="12" width="9.33203125" style="1" customWidth="1"/>
    <col min="13" max="13" width="10.77734375" style="1" hidden="1" customWidth="1"/>
    <col min="14" max="14" width="9.33203125" style="1" hidden="1"/>
    <col min="15" max="20" width="14.10937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7" customHeight="1"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AT2" s="20" t="s">
        <v>124</v>
      </c>
    </row>
    <row r="3" spans="1:46" s="1" customFormat="1" ht="7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85</v>
      </c>
    </row>
    <row r="4" spans="1:46" s="1" customFormat="1" ht="25" customHeight="1">
      <c r="B4" s="23"/>
      <c r="D4" s="114" t="s">
        <v>132</v>
      </c>
      <c r="L4" s="23"/>
      <c r="M4" s="115" t="s">
        <v>10</v>
      </c>
      <c r="AT4" s="20" t="s">
        <v>4</v>
      </c>
    </row>
    <row r="5" spans="1:46" s="1" customFormat="1" ht="7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26.25" customHeight="1">
      <c r="B7" s="23"/>
      <c r="E7" s="416" t="str">
        <f>'Rekapitulace stavby'!K6</f>
        <v>Přístavba a celková rekonstrukce domu sociální péče Kralovice - 2.etapa</v>
      </c>
      <c r="F7" s="417"/>
      <c r="G7" s="417"/>
      <c r="H7" s="417"/>
      <c r="L7" s="23"/>
    </row>
    <row r="8" spans="1:46" s="2" customFormat="1" ht="12" customHeight="1">
      <c r="A8" s="37"/>
      <c r="B8" s="42"/>
      <c r="C8" s="37"/>
      <c r="D8" s="116" t="s">
        <v>145</v>
      </c>
      <c r="E8" s="37"/>
      <c r="F8" s="37"/>
      <c r="G8" s="37"/>
      <c r="H8" s="37"/>
      <c r="I8" s="37"/>
      <c r="J8" s="37"/>
      <c r="K8" s="37"/>
      <c r="L8" s="118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</row>
    <row r="9" spans="1:46" s="2" customFormat="1" ht="16.5" customHeight="1">
      <c r="A9" s="37"/>
      <c r="B9" s="42"/>
      <c r="C9" s="37"/>
      <c r="D9" s="37"/>
      <c r="E9" s="420" t="s">
        <v>5888</v>
      </c>
      <c r="F9" s="419"/>
      <c r="G9" s="419"/>
      <c r="H9" s="419"/>
      <c r="I9" s="37"/>
      <c r="J9" s="37"/>
      <c r="K9" s="37"/>
      <c r="L9" s="118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0">
      <c r="A10" s="37"/>
      <c r="B10" s="42"/>
      <c r="C10" s="37"/>
      <c r="D10" s="37"/>
      <c r="E10" s="37"/>
      <c r="F10" s="37"/>
      <c r="G10" s="37"/>
      <c r="H10" s="37"/>
      <c r="I10" s="37"/>
      <c r="J10" s="37"/>
      <c r="K10" s="37"/>
      <c r="L10" s="118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2" customHeight="1">
      <c r="A11" s="37"/>
      <c r="B11" s="42"/>
      <c r="C11" s="37"/>
      <c r="D11" s="116" t="s">
        <v>18</v>
      </c>
      <c r="E11" s="37"/>
      <c r="F11" s="105" t="s">
        <v>76</v>
      </c>
      <c r="G11" s="37"/>
      <c r="H11" s="37"/>
      <c r="I11" s="116" t="s">
        <v>20</v>
      </c>
      <c r="J11" s="105" t="s">
        <v>76</v>
      </c>
      <c r="K11" s="37"/>
      <c r="L11" s="118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6" t="s">
        <v>21</v>
      </c>
      <c r="E12" s="37"/>
      <c r="F12" s="105" t="s">
        <v>22</v>
      </c>
      <c r="G12" s="37"/>
      <c r="H12" s="37"/>
      <c r="I12" s="116" t="s">
        <v>23</v>
      </c>
      <c r="J12" s="119" t="str">
        <f>'Rekapitulace stavby'!AN8</f>
        <v>21. 10. 2024</v>
      </c>
      <c r="K12" s="37"/>
      <c r="L12" s="118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0.75" customHeight="1">
      <c r="A13" s="37"/>
      <c r="B13" s="42"/>
      <c r="C13" s="37"/>
      <c r="D13" s="37"/>
      <c r="E13" s="37"/>
      <c r="F13" s="37"/>
      <c r="G13" s="37"/>
      <c r="H13" s="37"/>
      <c r="I13" s="37"/>
      <c r="J13" s="37"/>
      <c r="K13" s="37"/>
      <c r="L13" s="118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25</v>
      </c>
      <c r="E14" s="37"/>
      <c r="F14" s="37"/>
      <c r="G14" s="37"/>
      <c r="H14" s="37"/>
      <c r="I14" s="116" t="s">
        <v>26</v>
      </c>
      <c r="J14" s="105" t="s">
        <v>27</v>
      </c>
      <c r="K14" s="37"/>
      <c r="L14" s="118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8" customHeight="1">
      <c r="A15" s="37"/>
      <c r="B15" s="42"/>
      <c r="C15" s="37"/>
      <c r="D15" s="37"/>
      <c r="E15" s="105" t="s">
        <v>28</v>
      </c>
      <c r="F15" s="37"/>
      <c r="G15" s="37"/>
      <c r="H15" s="37"/>
      <c r="I15" s="116" t="s">
        <v>29</v>
      </c>
      <c r="J15" s="105" t="s">
        <v>30</v>
      </c>
      <c r="K15" s="37"/>
      <c r="L15" s="118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7" customHeight="1">
      <c r="A16" s="37"/>
      <c r="B16" s="42"/>
      <c r="C16" s="37"/>
      <c r="D16" s="37"/>
      <c r="E16" s="37"/>
      <c r="F16" s="37"/>
      <c r="G16" s="37"/>
      <c r="H16" s="37"/>
      <c r="I16" s="37"/>
      <c r="J16" s="37"/>
      <c r="K16" s="37"/>
      <c r="L16" s="118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2" customHeight="1">
      <c r="A17" s="37"/>
      <c r="B17" s="42"/>
      <c r="C17" s="37"/>
      <c r="D17" s="116" t="s">
        <v>31</v>
      </c>
      <c r="E17" s="37"/>
      <c r="F17" s="37"/>
      <c r="G17" s="37"/>
      <c r="H17" s="37"/>
      <c r="I17" s="116" t="s">
        <v>26</v>
      </c>
      <c r="J17" s="33" t="str">
        <f>'Rekapitulace stavby'!AN13</f>
        <v>Vyplň údaj</v>
      </c>
      <c r="K17" s="37"/>
      <c r="L17" s="118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8" customHeight="1">
      <c r="A18" s="37"/>
      <c r="B18" s="42"/>
      <c r="C18" s="37"/>
      <c r="D18" s="37"/>
      <c r="E18" s="421" t="str">
        <f>'Rekapitulace stavby'!E14</f>
        <v>Vyplň údaj</v>
      </c>
      <c r="F18" s="422"/>
      <c r="G18" s="422"/>
      <c r="H18" s="422"/>
      <c r="I18" s="116" t="s">
        <v>29</v>
      </c>
      <c r="J18" s="33" t="str">
        <f>'Rekapitulace stavby'!AN14</f>
        <v>Vyplň údaj</v>
      </c>
      <c r="K18" s="37"/>
      <c r="L18" s="118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7" customHeight="1">
      <c r="A19" s="37"/>
      <c r="B19" s="42"/>
      <c r="C19" s="37"/>
      <c r="D19" s="37"/>
      <c r="E19" s="37"/>
      <c r="F19" s="37"/>
      <c r="G19" s="37"/>
      <c r="H19" s="37"/>
      <c r="I19" s="37"/>
      <c r="J19" s="37"/>
      <c r="K19" s="37"/>
      <c r="L19" s="118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2" customHeight="1">
      <c r="A20" s="37"/>
      <c r="B20" s="42"/>
      <c r="C20" s="37"/>
      <c r="D20" s="116" t="s">
        <v>33</v>
      </c>
      <c r="E20" s="37"/>
      <c r="F20" s="37"/>
      <c r="G20" s="37"/>
      <c r="H20" s="37"/>
      <c r="I20" s="116" t="s">
        <v>26</v>
      </c>
      <c r="J20" s="105" t="s">
        <v>34</v>
      </c>
      <c r="K20" s="37"/>
      <c r="L20" s="118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8" customHeight="1">
      <c r="A21" s="37"/>
      <c r="B21" s="42"/>
      <c r="C21" s="37"/>
      <c r="D21" s="37"/>
      <c r="E21" s="105" t="s">
        <v>35</v>
      </c>
      <c r="F21" s="37"/>
      <c r="G21" s="37"/>
      <c r="H21" s="37"/>
      <c r="I21" s="116" t="s">
        <v>29</v>
      </c>
      <c r="J21" s="105" t="s">
        <v>30</v>
      </c>
      <c r="K21" s="37"/>
      <c r="L21" s="118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7" customHeight="1">
      <c r="A22" s="37"/>
      <c r="B22" s="42"/>
      <c r="C22" s="37"/>
      <c r="D22" s="37"/>
      <c r="E22" s="37"/>
      <c r="F22" s="37"/>
      <c r="G22" s="37"/>
      <c r="H22" s="37"/>
      <c r="I22" s="37"/>
      <c r="J22" s="37"/>
      <c r="K22" s="37"/>
      <c r="L22" s="118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2" customHeight="1">
      <c r="A23" s="37"/>
      <c r="B23" s="42"/>
      <c r="C23" s="37"/>
      <c r="D23" s="116" t="s">
        <v>37</v>
      </c>
      <c r="E23" s="37"/>
      <c r="F23" s="37"/>
      <c r="G23" s="37"/>
      <c r="H23" s="37"/>
      <c r="I23" s="116" t="s">
        <v>26</v>
      </c>
      <c r="J23" s="105" t="s">
        <v>38</v>
      </c>
      <c r="K23" s="37"/>
      <c r="L23" s="118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8" customHeight="1">
      <c r="A24" s="37"/>
      <c r="B24" s="42"/>
      <c r="C24" s="37"/>
      <c r="D24" s="37"/>
      <c r="E24" s="105" t="s">
        <v>39</v>
      </c>
      <c r="F24" s="37"/>
      <c r="G24" s="37"/>
      <c r="H24" s="37"/>
      <c r="I24" s="116" t="s">
        <v>29</v>
      </c>
      <c r="J24" s="105" t="s">
        <v>40</v>
      </c>
      <c r="K24" s="37"/>
      <c r="L24" s="118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7" customHeight="1">
      <c r="A25" s="37"/>
      <c r="B25" s="42"/>
      <c r="C25" s="37"/>
      <c r="D25" s="37"/>
      <c r="E25" s="37"/>
      <c r="F25" s="37"/>
      <c r="G25" s="37"/>
      <c r="H25" s="37"/>
      <c r="I25" s="37"/>
      <c r="J25" s="37"/>
      <c r="K25" s="37"/>
      <c r="L25" s="118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2" customHeight="1">
      <c r="A26" s="37"/>
      <c r="B26" s="42"/>
      <c r="C26" s="37"/>
      <c r="D26" s="116" t="s">
        <v>41</v>
      </c>
      <c r="E26" s="37"/>
      <c r="F26" s="37"/>
      <c r="G26" s="37"/>
      <c r="H26" s="37"/>
      <c r="I26" s="37"/>
      <c r="J26" s="37"/>
      <c r="K26" s="37"/>
      <c r="L26" s="118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8" customFormat="1" ht="71.25" customHeight="1">
      <c r="A27" s="120"/>
      <c r="B27" s="121"/>
      <c r="C27" s="120"/>
      <c r="D27" s="120"/>
      <c r="E27" s="423" t="s">
        <v>217</v>
      </c>
      <c r="F27" s="423"/>
      <c r="G27" s="423"/>
      <c r="H27" s="423"/>
      <c r="I27" s="120"/>
      <c r="J27" s="120"/>
      <c r="K27" s="120"/>
      <c r="L27" s="122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</row>
    <row r="28" spans="1:31" s="2" customFormat="1" ht="7" customHeight="1">
      <c r="A28" s="37"/>
      <c r="B28" s="42"/>
      <c r="C28" s="37"/>
      <c r="D28" s="37"/>
      <c r="E28" s="37"/>
      <c r="F28" s="37"/>
      <c r="G28" s="37"/>
      <c r="H28" s="37"/>
      <c r="I28" s="37"/>
      <c r="J28" s="37"/>
      <c r="K28" s="37"/>
      <c r="L28" s="118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7" customHeight="1">
      <c r="A29" s="37"/>
      <c r="B29" s="42"/>
      <c r="C29" s="37"/>
      <c r="D29" s="124"/>
      <c r="E29" s="124"/>
      <c r="F29" s="124"/>
      <c r="G29" s="124"/>
      <c r="H29" s="124"/>
      <c r="I29" s="124"/>
      <c r="J29" s="124"/>
      <c r="K29" s="124"/>
      <c r="L29" s="118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25.4" customHeight="1">
      <c r="A30" s="37"/>
      <c r="B30" s="42"/>
      <c r="C30" s="37"/>
      <c r="D30" s="125" t="s">
        <v>43</v>
      </c>
      <c r="E30" s="37"/>
      <c r="F30" s="37"/>
      <c r="G30" s="37"/>
      <c r="H30" s="37"/>
      <c r="I30" s="37"/>
      <c r="J30" s="126">
        <f>ROUND(J84, 2)</f>
        <v>0</v>
      </c>
      <c r="K30" s="37"/>
      <c r="L30" s="118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7" customHeight="1">
      <c r="A31" s="37"/>
      <c r="B31" s="42"/>
      <c r="C31" s="37"/>
      <c r="D31" s="124"/>
      <c r="E31" s="124"/>
      <c r="F31" s="124"/>
      <c r="G31" s="124"/>
      <c r="H31" s="124"/>
      <c r="I31" s="124"/>
      <c r="J31" s="124"/>
      <c r="K31" s="124"/>
      <c r="L31" s="118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" customHeight="1">
      <c r="A32" s="37"/>
      <c r="B32" s="42"/>
      <c r="C32" s="37"/>
      <c r="D32" s="37"/>
      <c r="E32" s="37"/>
      <c r="F32" s="127" t="s">
        <v>45</v>
      </c>
      <c r="G32" s="37"/>
      <c r="H32" s="37"/>
      <c r="I32" s="127" t="s">
        <v>44</v>
      </c>
      <c r="J32" s="127" t="s">
        <v>46</v>
      </c>
      <c r="K32" s="37"/>
      <c r="L32" s="118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4.4" customHeight="1">
      <c r="A33" s="37"/>
      <c r="B33" s="42"/>
      <c r="C33" s="37"/>
      <c r="D33" s="117" t="s">
        <v>47</v>
      </c>
      <c r="E33" s="116" t="s">
        <v>48</v>
      </c>
      <c r="F33" s="128">
        <f>ROUND((SUM(BE84:BE129)),  2)</f>
        <v>0</v>
      </c>
      <c r="G33" s="37"/>
      <c r="H33" s="37"/>
      <c r="I33" s="129">
        <v>0.21</v>
      </c>
      <c r="J33" s="128">
        <f>ROUND(((SUM(BE84:BE129))*I33),  2)</f>
        <v>0</v>
      </c>
      <c r="K33" s="37"/>
      <c r="L33" s="118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" customHeight="1">
      <c r="A34" s="37"/>
      <c r="B34" s="42"/>
      <c r="C34" s="37"/>
      <c r="D34" s="37"/>
      <c r="E34" s="116" t="s">
        <v>49</v>
      </c>
      <c r="F34" s="128">
        <f>ROUND((SUM(BF84:BF129)),  2)</f>
        <v>0</v>
      </c>
      <c r="G34" s="37"/>
      <c r="H34" s="37"/>
      <c r="I34" s="129">
        <v>0.12</v>
      </c>
      <c r="J34" s="128">
        <f>ROUND(((SUM(BF84:BF129))*I34),  2)</f>
        <v>0</v>
      </c>
      <c r="K34" s="37"/>
      <c r="L34" s="118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" hidden="1" customHeight="1">
      <c r="A35" s="37"/>
      <c r="B35" s="42"/>
      <c r="C35" s="37"/>
      <c r="D35" s="37"/>
      <c r="E35" s="116" t="s">
        <v>50</v>
      </c>
      <c r="F35" s="128">
        <f>ROUND((SUM(BG84:BG129)),  2)</f>
        <v>0</v>
      </c>
      <c r="G35" s="37"/>
      <c r="H35" s="37"/>
      <c r="I35" s="129">
        <v>0.21</v>
      </c>
      <c r="J35" s="128">
        <f>0</f>
        <v>0</v>
      </c>
      <c r="K35" s="37"/>
      <c r="L35" s="118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" hidden="1" customHeight="1">
      <c r="A36" s="37"/>
      <c r="B36" s="42"/>
      <c r="C36" s="37"/>
      <c r="D36" s="37"/>
      <c r="E36" s="116" t="s">
        <v>51</v>
      </c>
      <c r="F36" s="128">
        <f>ROUND((SUM(BH84:BH129)),  2)</f>
        <v>0</v>
      </c>
      <c r="G36" s="37"/>
      <c r="H36" s="37"/>
      <c r="I36" s="129">
        <v>0.12</v>
      </c>
      <c r="J36" s="128">
        <f>0</f>
        <v>0</v>
      </c>
      <c r="K36" s="37"/>
      <c r="L36" s="118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" hidden="1" customHeight="1">
      <c r="A37" s="37"/>
      <c r="B37" s="42"/>
      <c r="C37" s="37"/>
      <c r="D37" s="37"/>
      <c r="E37" s="116" t="s">
        <v>52</v>
      </c>
      <c r="F37" s="128">
        <f>ROUND((SUM(BI84:BI129)),  2)</f>
        <v>0</v>
      </c>
      <c r="G37" s="37"/>
      <c r="H37" s="37"/>
      <c r="I37" s="129">
        <v>0</v>
      </c>
      <c r="J37" s="128">
        <f>0</f>
        <v>0</v>
      </c>
      <c r="K37" s="37"/>
      <c r="L37" s="118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7" customHeight="1">
      <c r="A38" s="37"/>
      <c r="B38" s="42"/>
      <c r="C38" s="37"/>
      <c r="D38" s="37"/>
      <c r="E38" s="37"/>
      <c r="F38" s="37"/>
      <c r="G38" s="37"/>
      <c r="H38" s="37"/>
      <c r="I38" s="37"/>
      <c r="J38" s="37"/>
      <c r="K38" s="37"/>
      <c r="L38" s="118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25.4" customHeight="1">
      <c r="A39" s="37"/>
      <c r="B39" s="42"/>
      <c r="C39" s="130"/>
      <c r="D39" s="131" t="s">
        <v>53</v>
      </c>
      <c r="E39" s="132"/>
      <c r="F39" s="132"/>
      <c r="G39" s="133" t="s">
        <v>54</v>
      </c>
      <c r="H39" s="134" t="s">
        <v>55</v>
      </c>
      <c r="I39" s="132"/>
      <c r="J39" s="135">
        <f>SUM(J30:J37)</f>
        <v>0</v>
      </c>
      <c r="K39" s="136"/>
      <c r="L39" s="118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" customHeight="1">
      <c r="A40" s="37"/>
      <c r="B40" s="137"/>
      <c r="C40" s="138"/>
      <c r="D40" s="138"/>
      <c r="E40" s="138"/>
      <c r="F40" s="138"/>
      <c r="G40" s="138"/>
      <c r="H40" s="138"/>
      <c r="I40" s="138"/>
      <c r="J40" s="138"/>
      <c r="K40" s="138"/>
      <c r="L40" s="118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4" spans="1:31" s="2" customFormat="1" ht="7" customHeight="1">
      <c r="A44" s="37"/>
      <c r="B44" s="139"/>
      <c r="C44" s="140"/>
      <c r="D44" s="140"/>
      <c r="E44" s="140"/>
      <c r="F44" s="140"/>
      <c r="G44" s="140"/>
      <c r="H44" s="140"/>
      <c r="I44" s="140"/>
      <c r="J44" s="140"/>
      <c r="K44" s="140"/>
      <c r="L44" s="118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" customHeight="1">
      <c r="A45" s="37"/>
      <c r="B45" s="38"/>
      <c r="C45" s="26" t="s">
        <v>269</v>
      </c>
      <c r="D45" s="39"/>
      <c r="E45" s="39"/>
      <c r="F45" s="39"/>
      <c r="G45" s="39"/>
      <c r="H45" s="39"/>
      <c r="I45" s="39"/>
      <c r="J45" s="39"/>
      <c r="K45" s="39"/>
      <c r="L45" s="118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7" customHeight="1">
      <c r="A46" s="37"/>
      <c r="B46" s="38"/>
      <c r="C46" s="39"/>
      <c r="D46" s="39"/>
      <c r="E46" s="39"/>
      <c r="F46" s="39"/>
      <c r="G46" s="39"/>
      <c r="H46" s="39"/>
      <c r="I46" s="39"/>
      <c r="J46" s="39"/>
      <c r="K46" s="39"/>
      <c r="L46" s="118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12" customHeight="1">
      <c r="A47" s="37"/>
      <c r="B47" s="38"/>
      <c r="C47" s="32" t="s">
        <v>16</v>
      </c>
      <c r="D47" s="39"/>
      <c r="E47" s="39"/>
      <c r="F47" s="39"/>
      <c r="G47" s="39"/>
      <c r="H47" s="39"/>
      <c r="I47" s="39"/>
      <c r="J47" s="39"/>
      <c r="K47" s="39"/>
      <c r="L47" s="118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26.25" customHeight="1">
      <c r="A48" s="37"/>
      <c r="B48" s="38"/>
      <c r="C48" s="39"/>
      <c r="D48" s="39"/>
      <c r="E48" s="424" t="str">
        <f>E7</f>
        <v>Přístavba a celková rekonstrukce domu sociální péče Kralovice - 2.etapa</v>
      </c>
      <c r="F48" s="425"/>
      <c r="G48" s="425"/>
      <c r="H48" s="425"/>
      <c r="I48" s="39"/>
      <c r="J48" s="39"/>
      <c r="K48" s="39"/>
      <c r="L48" s="118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145</v>
      </c>
      <c r="D49" s="39"/>
      <c r="E49" s="39"/>
      <c r="F49" s="39"/>
      <c r="G49" s="39"/>
      <c r="H49" s="39"/>
      <c r="I49" s="39"/>
      <c r="J49" s="39"/>
      <c r="K49" s="39"/>
      <c r="L49" s="118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376" t="str">
        <f>E9</f>
        <v>VRN - Vedlejší rozpočtové náklady</v>
      </c>
      <c r="F50" s="427"/>
      <c r="G50" s="427"/>
      <c r="H50" s="427"/>
      <c r="I50" s="39"/>
      <c r="J50" s="39"/>
      <c r="K50" s="39"/>
      <c r="L50" s="118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2" customFormat="1" ht="7" customHeight="1">
      <c r="A51" s="37"/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118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47" s="2" customFormat="1" ht="12" customHeight="1">
      <c r="A52" s="37"/>
      <c r="B52" s="38"/>
      <c r="C52" s="32" t="s">
        <v>21</v>
      </c>
      <c r="D52" s="39"/>
      <c r="E52" s="39"/>
      <c r="F52" s="30" t="str">
        <f>F12</f>
        <v>Plzeňská třída 345, 331 41  Kralovice u Rakovníka</v>
      </c>
      <c r="G52" s="39"/>
      <c r="H52" s="39"/>
      <c r="I52" s="32" t="s">
        <v>23</v>
      </c>
      <c r="J52" s="62" t="str">
        <f>IF(J12="","",J12)</f>
        <v>21. 10. 2024</v>
      </c>
      <c r="K52" s="39"/>
      <c r="L52" s="118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7" customHeight="1">
      <c r="A53" s="37"/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118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25.65" customHeight="1">
      <c r="A54" s="37"/>
      <c r="B54" s="38"/>
      <c r="C54" s="32" t="s">
        <v>25</v>
      </c>
      <c r="D54" s="39"/>
      <c r="E54" s="39"/>
      <c r="F54" s="30" t="str">
        <f>E15</f>
        <v>Dům sociální péče Kralovice, p.o.</v>
      </c>
      <c r="G54" s="39"/>
      <c r="H54" s="39"/>
      <c r="I54" s="32" t="s">
        <v>33</v>
      </c>
      <c r="J54" s="35" t="str">
        <f>E21</f>
        <v>Řezanina &amp; Bartoň, s.r.o.</v>
      </c>
      <c r="K54" s="39"/>
      <c r="L54" s="118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15.15" customHeight="1">
      <c r="A55" s="37"/>
      <c r="B55" s="38"/>
      <c r="C55" s="32" t="s">
        <v>31</v>
      </c>
      <c r="D55" s="39"/>
      <c r="E55" s="39"/>
      <c r="F55" s="30" t="str">
        <f>IF(E18="","",E18)</f>
        <v>Vyplň údaj</v>
      </c>
      <c r="G55" s="39"/>
      <c r="H55" s="39"/>
      <c r="I55" s="32" t="s">
        <v>37</v>
      </c>
      <c r="J55" s="35" t="str">
        <f>E24</f>
        <v>BACing s.r.o.</v>
      </c>
      <c r="K55" s="39"/>
      <c r="L55" s="118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0.25" customHeight="1">
      <c r="A56" s="37"/>
      <c r="B56" s="38"/>
      <c r="C56" s="39"/>
      <c r="D56" s="39"/>
      <c r="E56" s="39"/>
      <c r="F56" s="39"/>
      <c r="G56" s="39"/>
      <c r="H56" s="39"/>
      <c r="I56" s="39"/>
      <c r="J56" s="39"/>
      <c r="K56" s="39"/>
      <c r="L56" s="118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29.25" customHeight="1">
      <c r="A57" s="37"/>
      <c r="B57" s="38"/>
      <c r="C57" s="141" t="s">
        <v>317</v>
      </c>
      <c r="D57" s="142"/>
      <c r="E57" s="142"/>
      <c r="F57" s="142"/>
      <c r="G57" s="142"/>
      <c r="H57" s="142"/>
      <c r="I57" s="142"/>
      <c r="J57" s="143" t="s">
        <v>318</v>
      </c>
      <c r="K57" s="142"/>
      <c r="L57" s="118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10.25" customHeight="1">
      <c r="A58" s="37"/>
      <c r="B58" s="38"/>
      <c r="C58" s="39"/>
      <c r="D58" s="39"/>
      <c r="E58" s="39"/>
      <c r="F58" s="39"/>
      <c r="G58" s="39"/>
      <c r="H58" s="39"/>
      <c r="I58" s="39"/>
      <c r="J58" s="39"/>
      <c r="K58" s="39"/>
      <c r="L58" s="118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22.75" customHeight="1">
      <c r="A59" s="37"/>
      <c r="B59" s="38"/>
      <c r="C59" s="144" t="s">
        <v>75</v>
      </c>
      <c r="D59" s="39"/>
      <c r="E59" s="39"/>
      <c r="F59" s="39"/>
      <c r="G59" s="39"/>
      <c r="H59" s="39"/>
      <c r="I59" s="39"/>
      <c r="J59" s="80">
        <f>J84</f>
        <v>0</v>
      </c>
      <c r="K59" s="39"/>
      <c r="L59" s="118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U59" s="20" t="s">
        <v>325</v>
      </c>
    </row>
    <row r="60" spans="1:47" s="9" customFormat="1" ht="25" customHeight="1">
      <c r="B60" s="145"/>
      <c r="C60" s="146"/>
      <c r="D60" s="147" t="s">
        <v>5888</v>
      </c>
      <c r="E60" s="148"/>
      <c r="F60" s="148"/>
      <c r="G60" s="148"/>
      <c r="H60" s="148"/>
      <c r="I60" s="148"/>
      <c r="J60" s="149">
        <f>J85</f>
        <v>0</v>
      </c>
      <c r="K60" s="146"/>
      <c r="L60" s="150"/>
    </row>
    <row r="61" spans="1:47" s="10" customFormat="1" ht="19.899999999999999" customHeight="1">
      <c r="B61" s="152"/>
      <c r="C61" s="99"/>
      <c r="D61" s="153" t="s">
        <v>5889</v>
      </c>
      <c r="E61" s="154"/>
      <c r="F61" s="154"/>
      <c r="G61" s="154"/>
      <c r="H61" s="154"/>
      <c r="I61" s="154"/>
      <c r="J61" s="155">
        <f>J86</f>
        <v>0</v>
      </c>
      <c r="K61" s="99"/>
      <c r="L61" s="156"/>
    </row>
    <row r="62" spans="1:47" s="10" customFormat="1" ht="19.899999999999999" customHeight="1">
      <c r="B62" s="152"/>
      <c r="C62" s="99"/>
      <c r="D62" s="153" t="s">
        <v>7385</v>
      </c>
      <c r="E62" s="154"/>
      <c r="F62" s="154"/>
      <c r="G62" s="154"/>
      <c r="H62" s="154"/>
      <c r="I62" s="154"/>
      <c r="J62" s="155">
        <f>J107</f>
        <v>0</v>
      </c>
      <c r="K62" s="99"/>
      <c r="L62" s="156"/>
    </row>
    <row r="63" spans="1:47" s="10" customFormat="1" ht="19.899999999999999" customHeight="1">
      <c r="B63" s="152"/>
      <c r="C63" s="99"/>
      <c r="D63" s="153" t="s">
        <v>7386</v>
      </c>
      <c r="E63" s="154"/>
      <c r="F63" s="154"/>
      <c r="G63" s="154"/>
      <c r="H63" s="154"/>
      <c r="I63" s="154"/>
      <c r="J63" s="155">
        <f>J119</f>
        <v>0</v>
      </c>
      <c r="K63" s="99"/>
      <c r="L63" s="156"/>
    </row>
    <row r="64" spans="1:47" s="10" customFormat="1" ht="19.899999999999999" customHeight="1">
      <c r="B64" s="152"/>
      <c r="C64" s="99"/>
      <c r="D64" s="153" t="s">
        <v>7387</v>
      </c>
      <c r="E64" s="154"/>
      <c r="F64" s="154"/>
      <c r="G64" s="154"/>
      <c r="H64" s="154"/>
      <c r="I64" s="154"/>
      <c r="J64" s="155">
        <f>J128</f>
        <v>0</v>
      </c>
      <c r="K64" s="99"/>
      <c r="L64" s="156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8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7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8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7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8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5" customHeight="1">
      <c r="A71" s="37"/>
      <c r="B71" s="38"/>
      <c r="C71" s="26" t="s">
        <v>371</v>
      </c>
      <c r="D71" s="39"/>
      <c r="E71" s="39"/>
      <c r="F71" s="39"/>
      <c r="G71" s="39"/>
      <c r="H71" s="39"/>
      <c r="I71" s="39"/>
      <c r="J71" s="39"/>
      <c r="K71" s="39"/>
      <c r="L71" s="118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7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8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8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26.25" customHeight="1">
      <c r="A74" s="37"/>
      <c r="B74" s="38"/>
      <c r="C74" s="39"/>
      <c r="D74" s="39"/>
      <c r="E74" s="424" t="str">
        <f>E7</f>
        <v>Přístavba a celková rekonstrukce domu sociální péče Kralovice - 2.etapa</v>
      </c>
      <c r="F74" s="425"/>
      <c r="G74" s="425"/>
      <c r="H74" s="425"/>
      <c r="I74" s="39"/>
      <c r="J74" s="39"/>
      <c r="K74" s="39"/>
      <c r="L74" s="118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12" customHeight="1">
      <c r="A75" s="37"/>
      <c r="B75" s="38"/>
      <c r="C75" s="32" t="s">
        <v>145</v>
      </c>
      <c r="D75" s="39"/>
      <c r="E75" s="39"/>
      <c r="F75" s="39"/>
      <c r="G75" s="39"/>
      <c r="H75" s="39"/>
      <c r="I75" s="39"/>
      <c r="J75" s="39"/>
      <c r="K75" s="39"/>
      <c r="L75" s="118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16.5" customHeight="1">
      <c r="A76" s="37"/>
      <c r="B76" s="38"/>
      <c r="C76" s="39"/>
      <c r="D76" s="39"/>
      <c r="E76" s="376" t="str">
        <f>E9</f>
        <v>VRN - Vedlejší rozpočtové náklady</v>
      </c>
      <c r="F76" s="427"/>
      <c r="G76" s="427"/>
      <c r="H76" s="427"/>
      <c r="I76" s="39"/>
      <c r="J76" s="39"/>
      <c r="K76" s="39"/>
      <c r="L76" s="118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7" customHeight="1">
      <c r="A77" s="37"/>
      <c r="B77" s="38"/>
      <c r="C77" s="39"/>
      <c r="D77" s="39"/>
      <c r="E77" s="39"/>
      <c r="F77" s="39"/>
      <c r="G77" s="39"/>
      <c r="H77" s="39"/>
      <c r="I77" s="39"/>
      <c r="J77" s="39"/>
      <c r="K77" s="39"/>
      <c r="L77" s="118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2" customHeight="1">
      <c r="A78" s="37"/>
      <c r="B78" s="38"/>
      <c r="C78" s="32" t="s">
        <v>21</v>
      </c>
      <c r="D78" s="39"/>
      <c r="E78" s="39"/>
      <c r="F78" s="30" t="str">
        <f>F12</f>
        <v>Plzeňská třída 345, 331 41  Kralovice u Rakovníka</v>
      </c>
      <c r="G78" s="39"/>
      <c r="H78" s="39"/>
      <c r="I78" s="32" t="s">
        <v>23</v>
      </c>
      <c r="J78" s="62" t="str">
        <f>IF(J12="","",J12)</f>
        <v>21. 10. 2024</v>
      </c>
      <c r="K78" s="39"/>
      <c r="L78" s="118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7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8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25.65" customHeight="1">
      <c r="A80" s="37"/>
      <c r="B80" s="38"/>
      <c r="C80" s="32" t="s">
        <v>25</v>
      </c>
      <c r="D80" s="39"/>
      <c r="E80" s="39"/>
      <c r="F80" s="30" t="str">
        <f>E15</f>
        <v>Dům sociální péče Kralovice, p.o.</v>
      </c>
      <c r="G80" s="39"/>
      <c r="H80" s="39"/>
      <c r="I80" s="32" t="s">
        <v>33</v>
      </c>
      <c r="J80" s="35" t="str">
        <f>E21</f>
        <v>Řezanina &amp; Bartoň, s.r.o.</v>
      </c>
      <c r="K80" s="39"/>
      <c r="L80" s="118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5.15" customHeight="1">
      <c r="A81" s="37"/>
      <c r="B81" s="38"/>
      <c r="C81" s="32" t="s">
        <v>31</v>
      </c>
      <c r="D81" s="39"/>
      <c r="E81" s="39"/>
      <c r="F81" s="30" t="str">
        <f>IF(E18="","",E18)</f>
        <v>Vyplň údaj</v>
      </c>
      <c r="G81" s="39"/>
      <c r="H81" s="39"/>
      <c r="I81" s="32" t="s">
        <v>37</v>
      </c>
      <c r="J81" s="35" t="str">
        <f>E24</f>
        <v>BACing s.r.o.</v>
      </c>
      <c r="K81" s="39"/>
      <c r="L81" s="118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0.25" customHeight="1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8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11" customFormat="1" ht="29.25" customHeight="1">
      <c r="A83" s="158"/>
      <c r="B83" s="159"/>
      <c r="C83" s="160" t="s">
        <v>372</v>
      </c>
      <c r="D83" s="161" t="s">
        <v>62</v>
      </c>
      <c r="E83" s="161" t="s">
        <v>58</v>
      </c>
      <c r="F83" s="161" t="s">
        <v>59</v>
      </c>
      <c r="G83" s="161" t="s">
        <v>373</v>
      </c>
      <c r="H83" s="161" t="s">
        <v>374</v>
      </c>
      <c r="I83" s="161" t="s">
        <v>375</v>
      </c>
      <c r="J83" s="161" t="s">
        <v>318</v>
      </c>
      <c r="K83" s="162" t="s">
        <v>376</v>
      </c>
      <c r="L83" s="163"/>
      <c r="M83" s="71" t="s">
        <v>76</v>
      </c>
      <c r="N83" s="72" t="s">
        <v>47</v>
      </c>
      <c r="O83" s="72" t="s">
        <v>377</v>
      </c>
      <c r="P83" s="72" t="s">
        <v>378</v>
      </c>
      <c r="Q83" s="72" t="s">
        <v>379</v>
      </c>
      <c r="R83" s="72" t="s">
        <v>380</v>
      </c>
      <c r="S83" s="72" t="s">
        <v>381</v>
      </c>
      <c r="T83" s="73" t="s">
        <v>382</v>
      </c>
      <c r="U83" s="158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</row>
    <row r="84" spans="1:65" s="2" customFormat="1" ht="22.75" customHeight="1">
      <c r="A84" s="37"/>
      <c r="B84" s="38"/>
      <c r="C84" s="78" t="s">
        <v>383</v>
      </c>
      <c r="D84" s="39"/>
      <c r="E84" s="39"/>
      <c r="F84" s="39"/>
      <c r="G84" s="39"/>
      <c r="H84" s="39"/>
      <c r="I84" s="39"/>
      <c r="J84" s="164">
        <f>BK84</f>
        <v>0</v>
      </c>
      <c r="K84" s="39"/>
      <c r="L84" s="42"/>
      <c r="M84" s="74"/>
      <c r="N84" s="165"/>
      <c r="O84" s="75"/>
      <c r="P84" s="166">
        <f>P85</f>
        <v>0</v>
      </c>
      <c r="Q84" s="75"/>
      <c r="R84" s="166">
        <f>R85</f>
        <v>0</v>
      </c>
      <c r="S84" s="75"/>
      <c r="T84" s="167">
        <f>T85</f>
        <v>0</v>
      </c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T84" s="20" t="s">
        <v>77</v>
      </c>
      <c r="AU84" s="20" t="s">
        <v>325</v>
      </c>
      <c r="BK84" s="168">
        <f>BK85</f>
        <v>0</v>
      </c>
    </row>
    <row r="85" spans="1:65" s="12" customFormat="1" ht="25.9" customHeight="1">
      <c r="B85" s="169"/>
      <c r="C85" s="170"/>
      <c r="D85" s="171" t="s">
        <v>77</v>
      </c>
      <c r="E85" s="172" t="s">
        <v>122</v>
      </c>
      <c r="F85" s="172" t="s">
        <v>123</v>
      </c>
      <c r="G85" s="170"/>
      <c r="H85" s="170"/>
      <c r="I85" s="173"/>
      <c r="J85" s="174">
        <f>BK85</f>
        <v>0</v>
      </c>
      <c r="K85" s="170"/>
      <c r="L85" s="175"/>
      <c r="M85" s="176"/>
      <c r="N85" s="177"/>
      <c r="O85" s="177"/>
      <c r="P85" s="178">
        <f>P86+P107+P119+P128</f>
        <v>0</v>
      </c>
      <c r="Q85" s="177"/>
      <c r="R85" s="178">
        <f>R86+R107+R119+R128</f>
        <v>0</v>
      </c>
      <c r="S85" s="177"/>
      <c r="T85" s="179">
        <f>T86+T107+T119+T128</f>
        <v>0</v>
      </c>
      <c r="AR85" s="180" t="s">
        <v>411</v>
      </c>
      <c r="AT85" s="181" t="s">
        <v>77</v>
      </c>
      <c r="AU85" s="181" t="s">
        <v>78</v>
      </c>
      <c r="AY85" s="180" t="s">
        <v>386</v>
      </c>
      <c r="BK85" s="182">
        <f>BK86+BK107+BK119+BK128</f>
        <v>0</v>
      </c>
    </row>
    <row r="86" spans="1:65" s="12" customFormat="1" ht="22.75" customHeight="1">
      <c r="B86" s="169"/>
      <c r="C86" s="170"/>
      <c r="D86" s="171" t="s">
        <v>77</v>
      </c>
      <c r="E86" s="183" t="s">
        <v>6395</v>
      </c>
      <c r="F86" s="183" t="s">
        <v>6396</v>
      </c>
      <c r="G86" s="170"/>
      <c r="H86" s="170"/>
      <c r="I86" s="173"/>
      <c r="J86" s="184">
        <f>BK86</f>
        <v>0</v>
      </c>
      <c r="K86" s="170"/>
      <c r="L86" s="175"/>
      <c r="M86" s="176"/>
      <c r="N86" s="177"/>
      <c r="O86" s="177"/>
      <c r="P86" s="178">
        <f>SUM(P87:P106)</f>
        <v>0</v>
      </c>
      <c r="Q86" s="177"/>
      <c r="R86" s="178">
        <f>SUM(R87:R106)</f>
        <v>0</v>
      </c>
      <c r="S86" s="177"/>
      <c r="T86" s="179">
        <f>SUM(T87:T106)</f>
        <v>0</v>
      </c>
      <c r="AR86" s="180" t="s">
        <v>411</v>
      </c>
      <c r="AT86" s="181" t="s">
        <v>77</v>
      </c>
      <c r="AU86" s="181" t="s">
        <v>85</v>
      </c>
      <c r="AY86" s="180" t="s">
        <v>386</v>
      </c>
      <c r="BK86" s="182">
        <f>SUM(BK87:BK106)</f>
        <v>0</v>
      </c>
    </row>
    <row r="87" spans="1:65" s="2" customFormat="1" ht="37.75" customHeight="1">
      <c r="A87" s="37"/>
      <c r="B87" s="38"/>
      <c r="C87" s="185" t="s">
        <v>85</v>
      </c>
      <c r="D87" s="185" t="s">
        <v>388</v>
      </c>
      <c r="E87" s="186" t="s">
        <v>7388</v>
      </c>
      <c r="F87" s="187" t="s">
        <v>7389</v>
      </c>
      <c r="G87" s="188" t="s">
        <v>624</v>
      </c>
      <c r="H87" s="189">
        <v>1</v>
      </c>
      <c r="I87" s="190"/>
      <c r="J87" s="191">
        <f>ROUND(I87*H87,2)</f>
        <v>0</v>
      </c>
      <c r="K87" s="187" t="s">
        <v>76</v>
      </c>
      <c r="L87" s="42"/>
      <c r="M87" s="192" t="s">
        <v>76</v>
      </c>
      <c r="N87" s="193" t="s">
        <v>49</v>
      </c>
      <c r="O87" s="67"/>
      <c r="P87" s="194">
        <f>O87*H87</f>
        <v>0</v>
      </c>
      <c r="Q87" s="194">
        <v>0</v>
      </c>
      <c r="R87" s="194">
        <f>Q87*H87</f>
        <v>0</v>
      </c>
      <c r="S87" s="194">
        <v>0</v>
      </c>
      <c r="T87" s="195">
        <f>S87*H87</f>
        <v>0</v>
      </c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R87" s="196" t="s">
        <v>6399</v>
      </c>
      <c r="AT87" s="196" t="s">
        <v>388</v>
      </c>
      <c r="AU87" s="196" t="s">
        <v>90</v>
      </c>
      <c r="AY87" s="20" t="s">
        <v>386</v>
      </c>
      <c r="BE87" s="197">
        <f>IF(N87="základní",J87,0)</f>
        <v>0</v>
      </c>
      <c r="BF87" s="197">
        <f>IF(N87="snížená",J87,0)</f>
        <v>0</v>
      </c>
      <c r="BG87" s="197">
        <f>IF(N87="zákl. přenesená",J87,0)</f>
        <v>0</v>
      </c>
      <c r="BH87" s="197">
        <f>IF(N87="sníž. přenesená",J87,0)</f>
        <v>0</v>
      </c>
      <c r="BI87" s="197">
        <f>IF(N87="nulová",J87,0)</f>
        <v>0</v>
      </c>
      <c r="BJ87" s="20" t="s">
        <v>90</v>
      </c>
      <c r="BK87" s="197">
        <f>ROUND(I87*H87,2)</f>
        <v>0</v>
      </c>
      <c r="BL87" s="20" t="s">
        <v>6399</v>
      </c>
      <c r="BM87" s="196" t="s">
        <v>7390</v>
      </c>
    </row>
    <row r="88" spans="1:65" s="2" customFormat="1" ht="16.5" customHeight="1">
      <c r="A88" s="37"/>
      <c r="B88" s="38"/>
      <c r="C88" s="185" t="s">
        <v>90</v>
      </c>
      <c r="D88" s="185" t="s">
        <v>388</v>
      </c>
      <c r="E88" s="186" t="s">
        <v>7391</v>
      </c>
      <c r="F88" s="187" t="s">
        <v>7392</v>
      </c>
      <c r="G88" s="188" t="s">
        <v>7393</v>
      </c>
      <c r="H88" s="189">
        <v>1</v>
      </c>
      <c r="I88" s="190"/>
      <c r="J88" s="191">
        <f>ROUND(I88*H88,2)</f>
        <v>0</v>
      </c>
      <c r="K88" s="187" t="s">
        <v>76</v>
      </c>
      <c r="L88" s="42"/>
      <c r="M88" s="192" t="s">
        <v>76</v>
      </c>
      <c r="N88" s="193" t="s">
        <v>49</v>
      </c>
      <c r="O88" s="67"/>
      <c r="P88" s="194">
        <f>O88*H88</f>
        <v>0</v>
      </c>
      <c r="Q88" s="194">
        <v>0</v>
      </c>
      <c r="R88" s="194">
        <f>Q88*H88</f>
        <v>0</v>
      </c>
      <c r="S88" s="194">
        <v>0</v>
      </c>
      <c r="T88" s="195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6" t="s">
        <v>6399</v>
      </c>
      <c r="AT88" s="196" t="s">
        <v>388</v>
      </c>
      <c r="AU88" s="196" t="s">
        <v>90</v>
      </c>
      <c r="AY88" s="20" t="s">
        <v>386</v>
      </c>
      <c r="BE88" s="197">
        <f>IF(N88="základní",J88,0)</f>
        <v>0</v>
      </c>
      <c r="BF88" s="197">
        <f>IF(N88="snížená",J88,0)</f>
        <v>0</v>
      </c>
      <c r="BG88" s="197">
        <f>IF(N88="zákl. přenesená",J88,0)</f>
        <v>0</v>
      </c>
      <c r="BH88" s="197">
        <f>IF(N88="sníž. přenesená",J88,0)</f>
        <v>0</v>
      </c>
      <c r="BI88" s="197">
        <f>IF(N88="nulová",J88,0)</f>
        <v>0</v>
      </c>
      <c r="BJ88" s="20" t="s">
        <v>90</v>
      </c>
      <c r="BK88" s="197">
        <f>ROUND(I88*H88,2)</f>
        <v>0</v>
      </c>
      <c r="BL88" s="20" t="s">
        <v>6399</v>
      </c>
      <c r="BM88" s="196" t="s">
        <v>7394</v>
      </c>
    </row>
    <row r="89" spans="1:65" s="2" customFormat="1" ht="16.5" customHeight="1">
      <c r="A89" s="37"/>
      <c r="B89" s="38"/>
      <c r="C89" s="185" t="s">
        <v>95</v>
      </c>
      <c r="D89" s="185" t="s">
        <v>388</v>
      </c>
      <c r="E89" s="186" t="s">
        <v>7395</v>
      </c>
      <c r="F89" s="187" t="s">
        <v>7396</v>
      </c>
      <c r="G89" s="188" t="s">
        <v>7393</v>
      </c>
      <c r="H89" s="189">
        <v>1</v>
      </c>
      <c r="I89" s="190"/>
      <c r="J89" s="191">
        <f>ROUND(I89*H89,2)</f>
        <v>0</v>
      </c>
      <c r="K89" s="187" t="s">
        <v>76</v>
      </c>
      <c r="L89" s="42"/>
      <c r="M89" s="192" t="s">
        <v>76</v>
      </c>
      <c r="N89" s="193" t="s">
        <v>49</v>
      </c>
      <c r="O89" s="67"/>
      <c r="P89" s="194">
        <f>O89*H89</f>
        <v>0</v>
      </c>
      <c r="Q89" s="194">
        <v>0</v>
      </c>
      <c r="R89" s="194">
        <f>Q89*H89</f>
        <v>0</v>
      </c>
      <c r="S89" s="194">
        <v>0</v>
      </c>
      <c r="T89" s="195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6" t="s">
        <v>6399</v>
      </c>
      <c r="AT89" s="196" t="s">
        <v>388</v>
      </c>
      <c r="AU89" s="196" t="s">
        <v>90</v>
      </c>
      <c r="AY89" s="20" t="s">
        <v>386</v>
      </c>
      <c r="BE89" s="197">
        <f>IF(N89="základní",J89,0)</f>
        <v>0</v>
      </c>
      <c r="BF89" s="197">
        <f>IF(N89="snížená",J89,0)</f>
        <v>0</v>
      </c>
      <c r="BG89" s="197">
        <f>IF(N89="zákl. přenesená",J89,0)</f>
        <v>0</v>
      </c>
      <c r="BH89" s="197">
        <f>IF(N89="sníž. přenesená",J89,0)</f>
        <v>0</v>
      </c>
      <c r="BI89" s="197">
        <f>IF(N89="nulová",J89,0)</f>
        <v>0</v>
      </c>
      <c r="BJ89" s="20" t="s">
        <v>90</v>
      </c>
      <c r="BK89" s="197">
        <f>ROUND(I89*H89,2)</f>
        <v>0</v>
      </c>
      <c r="BL89" s="20" t="s">
        <v>6399</v>
      </c>
      <c r="BM89" s="196" t="s">
        <v>7397</v>
      </c>
    </row>
    <row r="90" spans="1:65" s="2" customFormat="1" ht="16.5" customHeight="1">
      <c r="A90" s="37"/>
      <c r="B90" s="38"/>
      <c r="C90" s="185" t="s">
        <v>102</v>
      </c>
      <c r="D90" s="185" t="s">
        <v>388</v>
      </c>
      <c r="E90" s="186" t="s">
        <v>7398</v>
      </c>
      <c r="F90" s="187" t="s">
        <v>7399</v>
      </c>
      <c r="G90" s="188" t="s">
        <v>7393</v>
      </c>
      <c r="H90" s="189">
        <v>1</v>
      </c>
      <c r="I90" s="190"/>
      <c r="J90" s="191">
        <f>ROUND(I90*H90,2)</f>
        <v>0</v>
      </c>
      <c r="K90" s="187" t="s">
        <v>76</v>
      </c>
      <c r="L90" s="42"/>
      <c r="M90" s="192" t="s">
        <v>76</v>
      </c>
      <c r="N90" s="193" t="s">
        <v>49</v>
      </c>
      <c r="O90" s="67"/>
      <c r="P90" s="194">
        <f>O90*H90</f>
        <v>0</v>
      </c>
      <c r="Q90" s="194">
        <v>0</v>
      </c>
      <c r="R90" s="194">
        <f>Q90*H90</f>
        <v>0</v>
      </c>
      <c r="S90" s="194">
        <v>0</v>
      </c>
      <c r="T90" s="195">
        <f>S90*H90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6" t="s">
        <v>6399</v>
      </c>
      <c r="AT90" s="196" t="s">
        <v>388</v>
      </c>
      <c r="AU90" s="196" t="s">
        <v>90</v>
      </c>
      <c r="AY90" s="20" t="s">
        <v>386</v>
      </c>
      <c r="BE90" s="197">
        <f>IF(N90="základní",J90,0)</f>
        <v>0</v>
      </c>
      <c r="BF90" s="197">
        <f>IF(N90="snížená",J90,0)</f>
        <v>0</v>
      </c>
      <c r="BG90" s="197">
        <f>IF(N90="zákl. přenesená",J90,0)</f>
        <v>0</v>
      </c>
      <c r="BH90" s="197">
        <f>IF(N90="sníž. přenesená",J90,0)</f>
        <v>0</v>
      </c>
      <c r="BI90" s="197">
        <f>IF(N90="nulová",J90,0)</f>
        <v>0</v>
      </c>
      <c r="BJ90" s="20" t="s">
        <v>90</v>
      </c>
      <c r="BK90" s="197">
        <f>ROUND(I90*H90,2)</f>
        <v>0</v>
      </c>
      <c r="BL90" s="20" t="s">
        <v>6399</v>
      </c>
      <c r="BM90" s="196" t="s">
        <v>7400</v>
      </c>
    </row>
    <row r="91" spans="1:65" s="13" customFormat="1" ht="30">
      <c r="B91" s="203"/>
      <c r="C91" s="204"/>
      <c r="D91" s="205" t="s">
        <v>395</v>
      </c>
      <c r="E91" s="206" t="s">
        <v>76</v>
      </c>
      <c r="F91" s="207" t="s">
        <v>7401</v>
      </c>
      <c r="G91" s="204"/>
      <c r="H91" s="206" t="s">
        <v>76</v>
      </c>
      <c r="I91" s="208"/>
      <c r="J91" s="204"/>
      <c r="K91" s="204"/>
      <c r="L91" s="209"/>
      <c r="M91" s="210"/>
      <c r="N91" s="211"/>
      <c r="O91" s="211"/>
      <c r="P91" s="211"/>
      <c r="Q91" s="211"/>
      <c r="R91" s="211"/>
      <c r="S91" s="211"/>
      <c r="T91" s="212"/>
      <c r="AT91" s="213" t="s">
        <v>395</v>
      </c>
      <c r="AU91" s="213" t="s">
        <v>90</v>
      </c>
      <c r="AV91" s="13" t="s">
        <v>85</v>
      </c>
      <c r="AW91" s="13" t="s">
        <v>36</v>
      </c>
      <c r="AX91" s="13" t="s">
        <v>78</v>
      </c>
      <c r="AY91" s="213" t="s">
        <v>386</v>
      </c>
    </row>
    <row r="92" spans="1:65" s="13" customFormat="1" ht="10">
      <c r="B92" s="203"/>
      <c r="C92" s="204"/>
      <c r="D92" s="205" t="s">
        <v>395</v>
      </c>
      <c r="E92" s="206" t="s">
        <v>76</v>
      </c>
      <c r="F92" s="207" t="s">
        <v>7402</v>
      </c>
      <c r="G92" s="204"/>
      <c r="H92" s="206" t="s">
        <v>76</v>
      </c>
      <c r="I92" s="208"/>
      <c r="J92" s="204"/>
      <c r="K92" s="204"/>
      <c r="L92" s="209"/>
      <c r="M92" s="210"/>
      <c r="N92" s="211"/>
      <c r="O92" s="211"/>
      <c r="P92" s="211"/>
      <c r="Q92" s="211"/>
      <c r="R92" s="211"/>
      <c r="S92" s="211"/>
      <c r="T92" s="212"/>
      <c r="AT92" s="213" t="s">
        <v>395</v>
      </c>
      <c r="AU92" s="213" t="s">
        <v>90</v>
      </c>
      <c r="AV92" s="13" t="s">
        <v>85</v>
      </c>
      <c r="AW92" s="13" t="s">
        <v>36</v>
      </c>
      <c r="AX92" s="13" t="s">
        <v>78</v>
      </c>
      <c r="AY92" s="213" t="s">
        <v>386</v>
      </c>
    </row>
    <row r="93" spans="1:65" s="14" customFormat="1" ht="10">
      <c r="B93" s="214"/>
      <c r="C93" s="215"/>
      <c r="D93" s="205" t="s">
        <v>395</v>
      </c>
      <c r="E93" s="216" t="s">
        <v>76</v>
      </c>
      <c r="F93" s="217" t="s">
        <v>85</v>
      </c>
      <c r="G93" s="215"/>
      <c r="H93" s="218">
        <v>1</v>
      </c>
      <c r="I93" s="219"/>
      <c r="J93" s="215"/>
      <c r="K93" s="215"/>
      <c r="L93" s="220"/>
      <c r="M93" s="221"/>
      <c r="N93" s="222"/>
      <c r="O93" s="222"/>
      <c r="P93" s="222"/>
      <c r="Q93" s="222"/>
      <c r="R93" s="222"/>
      <c r="S93" s="222"/>
      <c r="T93" s="223"/>
      <c r="AT93" s="224" t="s">
        <v>395</v>
      </c>
      <c r="AU93" s="224" t="s">
        <v>90</v>
      </c>
      <c r="AV93" s="14" t="s">
        <v>90</v>
      </c>
      <c r="AW93" s="14" t="s">
        <v>36</v>
      </c>
      <c r="AX93" s="14" t="s">
        <v>78</v>
      </c>
      <c r="AY93" s="224" t="s">
        <v>386</v>
      </c>
    </row>
    <row r="94" spans="1:65" s="15" customFormat="1" ht="10">
      <c r="B94" s="225"/>
      <c r="C94" s="226"/>
      <c r="D94" s="205" t="s">
        <v>395</v>
      </c>
      <c r="E94" s="227" t="s">
        <v>76</v>
      </c>
      <c r="F94" s="228" t="s">
        <v>398</v>
      </c>
      <c r="G94" s="226"/>
      <c r="H94" s="229">
        <v>1</v>
      </c>
      <c r="I94" s="230"/>
      <c r="J94" s="226"/>
      <c r="K94" s="226"/>
      <c r="L94" s="231"/>
      <c r="M94" s="232"/>
      <c r="N94" s="233"/>
      <c r="O94" s="233"/>
      <c r="P94" s="233"/>
      <c r="Q94" s="233"/>
      <c r="R94" s="233"/>
      <c r="S94" s="233"/>
      <c r="T94" s="234"/>
      <c r="AT94" s="235" t="s">
        <v>395</v>
      </c>
      <c r="AU94" s="235" t="s">
        <v>90</v>
      </c>
      <c r="AV94" s="15" t="s">
        <v>102</v>
      </c>
      <c r="AW94" s="15" t="s">
        <v>36</v>
      </c>
      <c r="AX94" s="15" t="s">
        <v>85</v>
      </c>
      <c r="AY94" s="235" t="s">
        <v>386</v>
      </c>
    </row>
    <row r="95" spans="1:65" s="2" customFormat="1" ht="16.5" customHeight="1">
      <c r="A95" s="37"/>
      <c r="B95" s="38"/>
      <c r="C95" s="185" t="s">
        <v>411</v>
      </c>
      <c r="D95" s="185" t="s">
        <v>388</v>
      </c>
      <c r="E95" s="186" t="s">
        <v>6397</v>
      </c>
      <c r="F95" s="187" t="s">
        <v>6398</v>
      </c>
      <c r="G95" s="188" t="s">
        <v>7393</v>
      </c>
      <c r="H95" s="189">
        <v>1</v>
      </c>
      <c r="I95" s="190"/>
      <c r="J95" s="191">
        <f t="shared" ref="J95:J106" si="0">ROUND(I95*H95,2)</f>
        <v>0</v>
      </c>
      <c r="K95" s="187" t="s">
        <v>76</v>
      </c>
      <c r="L95" s="42"/>
      <c r="M95" s="192" t="s">
        <v>76</v>
      </c>
      <c r="N95" s="193" t="s">
        <v>49</v>
      </c>
      <c r="O95" s="67"/>
      <c r="P95" s="194">
        <f t="shared" ref="P95:P106" si="1">O95*H95</f>
        <v>0</v>
      </c>
      <c r="Q95" s="194">
        <v>0</v>
      </c>
      <c r="R95" s="194">
        <f t="shared" ref="R95:R106" si="2">Q95*H95</f>
        <v>0</v>
      </c>
      <c r="S95" s="194">
        <v>0</v>
      </c>
      <c r="T95" s="195">
        <f t="shared" ref="T95:T106" si="3"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6" t="s">
        <v>6399</v>
      </c>
      <c r="AT95" s="196" t="s">
        <v>388</v>
      </c>
      <c r="AU95" s="196" t="s">
        <v>90</v>
      </c>
      <c r="AY95" s="20" t="s">
        <v>386</v>
      </c>
      <c r="BE95" s="197">
        <f t="shared" ref="BE95:BE106" si="4">IF(N95="základní",J95,0)</f>
        <v>0</v>
      </c>
      <c r="BF95" s="197">
        <f t="shared" ref="BF95:BF106" si="5">IF(N95="snížená",J95,0)</f>
        <v>0</v>
      </c>
      <c r="BG95" s="197">
        <f t="shared" ref="BG95:BG106" si="6">IF(N95="zákl. přenesená",J95,0)</f>
        <v>0</v>
      </c>
      <c r="BH95" s="197">
        <f t="shared" ref="BH95:BH106" si="7">IF(N95="sníž. přenesená",J95,0)</f>
        <v>0</v>
      </c>
      <c r="BI95" s="197">
        <f t="shared" ref="BI95:BI106" si="8">IF(N95="nulová",J95,0)</f>
        <v>0</v>
      </c>
      <c r="BJ95" s="20" t="s">
        <v>90</v>
      </c>
      <c r="BK95" s="197">
        <f t="shared" ref="BK95:BK106" si="9">ROUND(I95*H95,2)</f>
        <v>0</v>
      </c>
      <c r="BL95" s="20" t="s">
        <v>6399</v>
      </c>
      <c r="BM95" s="196" t="s">
        <v>7403</v>
      </c>
    </row>
    <row r="96" spans="1:65" s="2" customFormat="1" ht="33" customHeight="1">
      <c r="A96" s="37"/>
      <c r="B96" s="38"/>
      <c r="C96" s="185" t="s">
        <v>424</v>
      </c>
      <c r="D96" s="185" t="s">
        <v>388</v>
      </c>
      <c r="E96" s="186" t="s">
        <v>7404</v>
      </c>
      <c r="F96" s="187" t="s">
        <v>7405</v>
      </c>
      <c r="G96" s="188" t="s">
        <v>624</v>
      </c>
      <c r="H96" s="189">
        <v>1</v>
      </c>
      <c r="I96" s="190"/>
      <c r="J96" s="191">
        <f t="shared" si="0"/>
        <v>0</v>
      </c>
      <c r="K96" s="187" t="s">
        <v>76</v>
      </c>
      <c r="L96" s="42"/>
      <c r="M96" s="192" t="s">
        <v>76</v>
      </c>
      <c r="N96" s="193" t="s">
        <v>49</v>
      </c>
      <c r="O96" s="67"/>
      <c r="P96" s="194">
        <f t="shared" si="1"/>
        <v>0</v>
      </c>
      <c r="Q96" s="194">
        <v>0</v>
      </c>
      <c r="R96" s="194">
        <f t="shared" si="2"/>
        <v>0</v>
      </c>
      <c r="S96" s="194">
        <v>0</v>
      </c>
      <c r="T96" s="195">
        <f t="shared" si="3"/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6" t="s">
        <v>6399</v>
      </c>
      <c r="AT96" s="196" t="s">
        <v>388</v>
      </c>
      <c r="AU96" s="196" t="s">
        <v>90</v>
      </c>
      <c r="AY96" s="20" t="s">
        <v>386</v>
      </c>
      <c r="BE96" s="197">
        <f t="shared" si="4"/>
        <v>0</v>
      </c>
      <c r="BF96" s="197">
        <f t="shared" si="5"/>
        <v>0</v>
      </c>
      <c r="BG96" s="197">
        <f t="shared" si="6"/>
        <v>0</v>
      </c>
      <c r="BH96" s="197">
        <f t="shared" si="7"/>
        <v>0</v>
      </c>
      <c r="BI96" s="197">
        <f t="shared" si="8"/>
        <v>0</v>
      </c>
      <c r="BJ96" s="20" t="s">
        <v>90</v>
      </c>
      <c r="BK96" s="197">
        <f t="shared" si="9"/>
        <v>0</v>
      </c>
      <c r="BL96" s="20" t="s">
        <v>6399</v>
      </c>
      <c r="BM96" s="196" t="s">
        <v>7406</v>
      </c>
    </row>
    <row r="97" spans="1:65" s="2" customFormat="1" ht="24.15" customHeight="1">
      <c r="A97" s="37"/>
      <c r="B97" s="38"/>
      <c r="C97" s="185" t="s">
        <v>430</v>
      </c>
      <c r="D97" s="185" t="s">
        <v>388</v>
      </c>
      <c r="E97" s="186" t="s">
        <v>7407</v>
      </c>
      <c r="F97" s="187" t="s">
        <v>7408</v>
      </c>
      <c r="G97" s="188" t="s">
        <v>624</v>
      </c>
      <c r="H97" s="189">
        <v>1</v>
      </c>
      <c r="I97" s="190"/>
      <c r="J97" s="191">
        <f t="shared" si="0"/>
        <v>0</v>
      </c>
      <c r="K97" s="187" t="s">
        <v>76</v>
      </c>
      <c r="L97" s="42"/>
      <c r="M97" s="192" t="s">
        <v>76</v>
      </c>
      <c r="N97" s="193" t="s">
        <v>49</v>
      </c>
      <c r="O97" s="67"/>
      <c r="P97" s="194">
        <f t="shared" si="1"/>
        <v>0</v>
      </c>
      <c r="Q97" s="194">
        <v>0</v>
      </c>
      <c r="R97" s="194">
        <f t="shared" si="2"/>
        <v>0</v>
      </c>
      <c r="S97" s="194">
        <v>0</v>
      </c>
      <c r="T97" s="195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6" t="s">
        <v>6399</v>
      </c>
      <c r="AT97" s="196" t="s">
        <v>388</v>
      </c>
      <c r="AU97" s="196" t="s">
        <v>90</v>
      </c>
      <c r="AY97" s="20" t="s">
        <v>386</v>
      </c>
      <c r="BE97" s="197">
        <f t="shared" si="4"/>
        <v>0</v>
      </c>
      <c r="BF97" s="197">
        <f t="shared" si="5"/>
        <v>0</v>
      </c>
      <c r="BG97" s="197">
        <f t="shared" si="6"/>
        <v>0</v>
      </c>
      <c r="BH97" s="197">
        <f t="shared" si="7"/>
        <v>0</v>
      </c>
      <c r="BI97" s="197">
        <f t="shared" si="8"/>
        <v>0</v>
      </c>
      <c r="BJ97" s="20" t="s">
        <v>90</v>
      </c>
      <c r="BK97" s="197">
        <f t="shared" si="9"/>
        <v>0</v>
      </c>
      <c r="BL97" s="20" t="s">
        <v>6399</v>
      </c>
      <c r="BM97" s="196" t="s">
        <v>7409</v>
      </c>
    </row>
    <row r="98" spans="1:65" s="2" customFormat="1" ht="62.75" customHeight="1">
      <c r="A98" s="37"/>
      <c r="B98" s="38"/>
      <c r="C98" s="185" t="s">
        <v>436</v>
      </c>
      <c r="D98" s="185" t="s">
        <v>388</v>
      </c>
      <c r="E98" s="186" t="s">
        <v>7410</v>
      </c>
      <c r="F98" s="187" t="s">
        <v>7411</v>
      </c>
      <c r="G98" s="188" t="s">
        <v>624</v>
      </c>
      <c r="H98" s="189">
        <v>1</v>
      </c>
      <c r="I98" s="190"/>
      <c r="J98" s="191">
        <f t="shared" si="0"/>
        <v>0</v>
      </c>
      <c r="K98" s="187" t="s">
        <v>76</v>
      </c>
      <c r="L98" s="42"/>
      <c r="M98" s="192" t="s">
        <v>76</v>
      </c>
      <c r="N98" s="193" t="s">
        <v>49</v>
      </c>
      <c r="O98" s="67"/>
      <c r="P98" s="194">
        <f t="shared" si="1"/>
        <v>0</v>
      </c>
      <c r="Q98" s="194">
        <v>0</v>
      </c>
      <c r="R98" s="194">
        <f t="shared" si="2"/>
        <v>0</v>
      </c>
      <c r="S98" s="194">
        <v>0</v>
      </c>
      <c r="T98" s="195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6" t="s">
        <v>6399</v>
      </c>
      <c r="AT98" s="196" t="s">
        <v>388</v>
      </c>
      <c r="AU98" s="196" t="s">
        <v>90</v>
      </c>
      <c r="AY98" s="20" t="s">
        <v>386</v>
      </c>
      <c r="BE98" s="197">
        <f t="shared" si="4"/>
        <v>0</v>
      </c>
      <c r="BF98" s="197">
        <f t="shared" si="5"/>
        <v>0</v>
      </c>
      <c r="BG98" s="197">
        <f t="shared" si="6"/>
        <v>0</v>
      </c>
      <c r="BH98" s="197">
        <f t="shared" si="7"/>
        <v>0</v>
      </c>
      <c r="BI98" s="197">
        <f t="shared" si="8"/>
        <v>0</v>
      </c>
      <c r="BJ98" s="20" t="s">
        <v>90</v>
      </c>
      <c r="BK98" s="197">
        <f t="shared" si="9"/>
        <v>0</v>
      </c>
      <c r="BL98" s="20" t="s">
        <v>6399</v>
      </c>
      <c r="BM98" s="196" t="s">
        <v>7412</v>
      </c>
    </row>
    <row r="99" spans="1:65" s="2" customFormat="1" ht="16.5" customHeight="1">
      <c r="A99" s="37"/>
      <c r="B99" s="38"/>
      <c r="C99" s="185" t="s">
        <v>442</v>
      </c>
      <c r="D99" s="185" t="s">
        <v>388</v>
      </c>
      <c r="E99" s="186" t="s">
        <v>7413</v>
      </c>
      <c r="F99" s="187" t="s">
        <v>7414</v>
      </c>
      <c r="G99" s="188" t="s">
        <v>624</v>
      </c>
      <c r="H99" s="189">
        <v>1</v>
      </c>
      <c r="I99" s="190"/>
      <c r="J99" s="191">
        <f t="shared" si="0"/>
        <v>0</v>
      </c>
      <c r="K99" s="187" t="s">
        <v>76</v>
      </c>
      <c r="L99" s="42"/>
      <c r="M99" s="192" t="s">
        <v>76</v>
      </c>
      <c r="N99" s="193" t="s">
        <v>49</v>
      </c>
      <c r="O99" s="67"/>
      <c r="P99" s="194">
        <f t="shared" si="1"/>
        <v>0</v>
      </c>
      <c r="Q99" s="194">
        <v>0</v>
      </c>
      <c r="R99" s="194">
        <f t="shared" si="2"/>
        <v>0</v>
      </c>
      <c r="S99" s="194">
        <v>0</v>
      </c>
      <c r="T99" s="195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6" t="s">
        <v>6399</v>
      </c>
      <c r="AT99" s="196" t="s">
        <v>388</v>
      </c>
      <c r="AU99" s="196" t="s">
        <v>90</v>
      </c>
      <c r="AY99" s="20" t="s">
        <v>386</v>
      </c>
      <c r="BE99" s="197">
        <f t="shared" si="4"/>
        <v>0</v>
      </c>
      <c r="BF99" s="197">
        <f t="shared" si="5"/>
        <v>0</v>
      </c>
      <c r="BG99" s="197">
        <f t="shared" si="6"/>
        <v>0</v>
      </c>
      <c r="BH99" s="197">
        <f t="shared" si="7"/>
        <v>0</v>
      </c>
      <c r="BI99" s="197">
        <f t="shared" si="8"/>
        <v>0</v>
      </c>
      <c r="BJ99" s="20" t="s">
        <v>90</v>
      </c>
      <c r="BK99" s="197">
        <f t="shared" si="9"/>
        <v>0</v>
      </c>
      <c r="BL99" s="20" t="s">
        <v>6399</v>
      </c>
      <c r="BM99" s="196" t="s">
        <v>7415</v>
      </c>
    </row>
    <row r="100" spans="1:65" s="2" customFormat="1" ht="128.5" customHeight="1">
      <c r="A100" s="37"/>
      <c r="B100" s="38"/>
      <c r="C100" s="185" t="s">
        <v>447</v>
      </c>
      <c r="D100" s="185" t="s">
        <v>388</v>
      </c>
      <c r="E100" s="186" t="s">
        <v>7416</v>
      </c>
      <c r="F100" s="187" t="s">
        <v>7417</v>
      </c>
      <c r="G100" s="188" t="s">
        <v>624</v>
      </c>
      <c r="H100" s="189">
        <v>1</v>
      </c>
      <c r="I100" s="190"/>
      <c r="J100" s="191">
        <f t="shared" si="0"/>
        <v>0</v>
      </c>
      <c r="K100" s="187" t="s">
        <v>76</v>
      </c>
      <c r="L100" s="42"/>
      <c r="M100" s="192" t="s">
        <v>76</v>
      </c>
      <c r="N100" s="193" t="s">
        <v>49</v>
      </c>
      <c r="O100" s="67"/>
      <c r="P100" s="194">
        <f t="shared" si="1"/>
        <v>0</v>
      </c>
      <c r="Q100" s="194">
        <v>0</v>
      </c>
      <c r="R100" s="194">
        <f t="shared" si="2"/>
        <v>0</v>
      </c>
      <c r="S100" s="194">
        <v>0</v>
      </c>
      <c r="T100" s="195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6" t="s">
        <v>6399</v>
      </c>
      <c r="AT100" s="196" t="s">
        <v>388</v>
      </c>
      <c r="AU100" s="196" t="s">
        <v>90</v>
      </c>
      <c r="AY100" s="20" t="s">
        <v>386</v>
      </c>
      <c r="BE100" s="197">
        <f t="shared" si="4"/>
        <v>0</v>
      </c>
      <c r="BF100" s="197">
        <f t="shared" si="5"/>
        <v>0</v>
      </c>
      <c r="BG100" s="197">
        <f t="shared" si="6"/>
        <v>0</v>
      </c>
      <c r="BH100" s="197">
        <f t="shared" si="7"/>
        <v>0</v>
      </c>
      <c r="BI100" s="197">
        <f t="shared" si="8"/>
        <v>0</v>
      </c>
      <c r="BJ100" s="20" t="s">
        <v>90</v>
      </c>
      <c r="BK100" s="197">
        <f t="shared" si="9"/>
        <v>0</v>
      </c>
      <c r="BL100" s="20" t="s">
        <v>6399</v>
      </c>
      <c r="BM100" s="196" t="s">
        <v>7418</v>
      </c>
    </row>
    <row r="101" spans="1:65" s="2" customFormat="1" ht="37.75" customHeight="1">
      <c r="A101" s="37"/>
      <c r="B101" s="38"/>
      <c r="C101" s="185" t="s">
        <v>452</v>
      </c>
      <c r="D101" s="185" t="s">
        <v>388</v>
      </c>
      <c r="E101" s="186" t="s">
        <v>7419</v>
      </c>
      <c r="F101" s="187" t="s">
        <v>7420</v>
      </c>
      <c r="G101" s="188" t="s">
        <v>624</v>
      </c>
      <c r="H101" s="189">
        <v>1</v>
      </c>
      <c r="I101" s="190"/>
      <c r="J101" s="191">
        <f t="shared" si="0"/>
        <v>0</v>
      </c>
      <c r="K101" s="187" t="s">
        <v>76</v>
      </c>
      <c r="L101" s="42"/>
      <c r="M101" s="192" t="s">
        <v>76</v>
      </c>
      <c r="N101" s="193" t="s">
        <v>49</v>
      </c>
      <c r="O101" s="67"/>
      <c r="P101" s="194">
        <f t="shared" si="1"/>
        <v>0</v>
      </c>
      <c r="Q101" s="194">
        <v>0</v>
      </c>
      <c r="R101" s="194">
        <f t="shared" si="2"/>
        <v>0</v>
      </c>
      <c r="S101" s="194">
        <v>0</v>
      </c>
      <c r="T101" s="195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6" t="s">
        <v>6399</v>
      </c>
      <c r="AT101" s="196" t="s">
        <v>388</v>
      </c>
      <c r="AU101" s="196" t="s">
        <v>90</v>
      </c>
      <c r="AY101" s="20" t="s">
        <v>386</v>
      </c>
      <c r="BE101" s="197">
        <f t="shared" si="4"/>
        <v>0</v>
      </c>
      <c r="BF101" s="197">
        <f t="shared" si="5"/>
        <v>0</v>
      </c>
      <c r="BG101" s="197">
        <f t="shared" si="6"/>
        <v>0</v>
      </c>
      <c r="BH101" s="197">
        <f t="shared" si="7"/>
        <v>0</v>
      </c>
      <c r="BI101" s="197">
        <f t="shared" si="8"/>
        <v>0</v>
      </c>
      <c r="BJ101" s="20" t="s">
        <v>90</v>
      </c>
      <c r="BK101" s="197">
        <f t="shared" si="9"/>
        <v>0</v>
      </c>
      <c r="BL101" s="20" t="s">
        <v>6399</v>
      </c>
      <c r="BM101" s="196" t="s">
        <v>7421</v>
      </c>
    </row>
    <row r="102" spans="1:65" s="2" customFormat="1" ht="49" customHeight="1">
      <c r="A102" s="37"/>
      <c r="B102" s="38"/>
      <c r="C102" s="185" t="s">
        <v>8</v>
      </c>
      <c r="D102" s="185" t="s">
        <v>388</v>
      </c>
      <c r="E102" s="186" t="s">
        <v>7422</v>
      </c>
      <c r="F102" s="187" t="s">
        <v>7423</v>
      </c>
      <c r="G102" s="188" t="s">
        <v>624</v>
      </c>
      <c r="H102" s="189">
        <v>1</v>
      </c>
      <c r="I102" s="190"/>
      <c r="J102" s="191">
        <f t="shared" si="0"/>
        <v>0</v>
      </c>
      <c r="K102" s="187" t="s">
        <v>76</v>
      </c>
      <c r="L102" s="42"/>
      <c r="M102" s="192" t="s">
        <v>76</v>
      </c>
      <c r="N102" s="193" t="s">
        <v>49</v>
      </c>
      <c r="O102" s="67"/>
      <c r="P102" s="194">
        <f t="shared" si="1"/>
        <v>0</v>
      </c>
      <c r="Q102" s="194">
        <v>0</v>
      </c>
      <c r="R102" s="194">
        <f t="shared" si="2"/>
        <v>0</v>
      </c>
      <c r="S102" s="194">
        <v>0</v>
      </c>
      <c r="T102" s="195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6" t="s">
        <v>6399</v>
      </c>
      <c r="AT102" s="196" t="s">
        <v>388</v>
      </c>
      <c r="AU102" s="196" t="s">
        <v>90</v>
      </c>
      <c r="AY102" s="20" t="s">
        <v>386</v>
      </c>
      <c r="BE102" s="197">
        <f t="shared" si="4"/>
        <v>0</v>
      </c>
      <c r="BF102" s="197">
        <f t="shared" si="5"/>
        <v>0</v>
      </c>
      <c r="BG102" s="197">
        <f t="shared" si="6"/>
        <v>0</v>
      </c>
      <c r="BH102" s="197">
        <f t="shared" si="7"/>
        <v>0</v>
      </c>
      <c r="BI102" s="197">
        <f t="shared" si="8"/>
        <v>0</v>
      </c>
      <c r="BJ102" s="20" t="s">
        <v>90</v>
      </c>
      <c r="BK102" s="197">
        <f t="shared" si="9"/>
        <v>0</v>
      </c>
      <c r="BL102" s="20" t="s">
        <v>6399</v>
      </c>
      <c r="BM102" s="196" t="s">
        <v>7424</v>
      </c>
    </row>
    <row r="103" spans="1:65" s="2" customFormat="1" ht="24.15" customHeight="1">
      <c r="A103" s="37"/>
      <c r="B103" s="38"/>
      <c r="C103" s="185" t="s">
        <v>464</v>
      </c>
      <c r="D103" s="185" t="s">
        <v>388</v>
      </c>
      <c r="E103" s="186" t="s">
        <v>7425</v>
      </c>
      <c r="F103" s="187" t="s">
        <v>7426</v>
      </c>
      <c r="G103" s="188" t="s">
        <v>624</v>
      </c>
      <c r="H103" s="189">
        <v>1</v>
      </c>
      <c r="I103" s="190"/>
      <c r="J103" s="191">
        <f t="shared" si="0"/>
        <v>0</v>
      </c>
      <c r="K103" s="187" t="s">
        <v>76</v>
      </c>
      <c r="L103" s="42"/>
      <c r="M103" s="192" t="s">
        <v>76</v>
      </c>
      <c r="N103" s="193" t="s">
        <v>49</v>
      </c>
      <c r="O103" s="67"/>
      <c r="P103" s="194">
        <f t="shared" si="1"/>
        <v>0</v>
      </c>
      <c r="Q103" s="194">
        <v>0</v>
      </c>
      <c r="R103" s="194">
        <f t="shared" si="2"/>
        <v>0</v>
      </c>
      <c r="S103" s="194">
        <v>0</v>
      </c>
      <c r="T103" s="195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6" t="s">
        <v>6399</v>
      </c>
      <c r="AT103" s="196" t="s">
        <v>388</v>
      </c>
      <c r="AU103" s="196" t="s">
        <v>90</v>
      </c>
      <c r="AY103" s="20" t="s">
        <v>386</v>
      </c>
      <c r="BE103" s="197">
        <f t="shared" si="4"/>
        <v>0</v>
      </c>
      <c r="BF103" s="197">
        <f t="shared" si="5"/>
        <v>0</v>
      </c>
      <c r="BG103" s="197">
        <f t="shared" si="6"/>
        <v>0</v>
      </c>
      <c r="BH103" s="197">
        <f t="shared" si="7"/>
        <v>0</v>
      </c>
      <c r="BI103" s="197">
        <f t="shared" si="8"/>
        <v>0</v>
      </c>
      <c r="BJ103" s="20" t="s">
        <v>90</v>
      </c>
      <c r="BK103" s="197">
        <f t="shared" si="9"/>
        <v>0</v>
      </c>
      <c r="BL103" s="20" t="s">
        <v>6399</v>
      </c>
      <c r="BM103" s="196" t="s">
        <v>7427</v>
      </c>
    </row>
    <row r="104" spans="1:65" s="2" customFormat="1" ht="24.15" customHeight="1">
      <c r="A104" s="37"/>
      <c r="B104" s="38"/>
      <c r="C104" s="185" t="s">
        <v>469</v>
      </c>
      <c r="D104" s="185" t="s">
        <v>388</v>
      </c>
      <c r="E104" s="186" t="s">
        <v>7428</v>
      </c>
      <c r="F104" s="187" t="s">
        <v>7429</v>
      </c>
      <c r="G104" s="188" t="s">
        <v>624</v>
      </c>
      <c r="H104" s="189">
        <v>1</v>
      </c>
      <c r="I104" s="190"/>
      <c r="J104" s="191">
        <f t="shared" si="0"/>
        <v>0</v>
      </c>
      <c r="K104" s="187" t="s">
        <v>76</v>
      </c>
      <c r="L104" s="42"/>
      <c r="M104" s="192" t="s">
        <v>76</v>
      </c>
      <c r="N104" s="193" t="s">
        <v>49</v>
      </c>
      <c r="O104" s="67"/>
      <c r="P104" s="194">
        <f t="shared" si="1"/>
        <v>0</v>
      </c>
      <c r="Q104" s="194">
        <v>0</v>
      </c>
      <c r="R104" s="194">
        <f t="shared" si="2"/>
        <v>0</v>
      </c>
      <c r="S104" s="194">
        <v>0</v>
      </c>
      <c r="T104" s="195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6" t="s">
        <v>6399</v>
      </c>
      <c r="AT104" s="196" t="s">
        <v>388</v>
      </c>
      <c r="AU104" s="196" t="s">
        <v>90</v>
      </c>
      <c r="AY104" s="20" t="s">
        <v>386</v>
      </c>
      <c r="BE104" s="197">
        <f t="shared" si="4"/>
        <v>0</v>
      </c>
      <c r="BF104" s="197">
        <f t="shared" si="5"/>
        <v>0</v>
      </c>
      <c r="BG104" s="197">
        <f t="shared" si="6"/>
        <v>0</v>
      </c>
      <c r="BH104" s="197">
        <f t="shared" si="7"/>
        <v>0</v>
      </c>
      <c r="BI104" s="197">
        <f t="shared" si="8"/>
        <v>0</v>
      </c>
      <c r="BJ104" s="20" t="s">
        <v>90</v>
      </c>
      <c r="BK104" s="197">
        <f t="shared" si="9"/>
        <v>0</v>
      </c>
      <c r="BL104" s="20" t="s">
        <v>6399</v>
      </c>
      <c r="BM104" s="196" t="s">
        <v>7430</v>
      </c>
    </row>
    <row r="105" spans="1:65" s="2" customFormat="1" ht="21.75" customHeight="1">
      <c r="A105" s="37"/>
      <c r="B105" s="38"/>
      <c r="C105" s="185" t="s">
        <v>423</v>
      </c>
      <c r="D105" s="185" t="s">
        <v>388</v>
      </c>
      <c r="E105" s="186" t="s">
        <v>7431</v>
      </c>
      <c r="F105" s="187" t="s">
        <v>7432</v>
      </c>
      <c r="G105" s="188" t="s">
        <v>624</v>
      </c>
      <c r="H105" s="189">
        <v>1</v>
      </c>
      <c r="I105" s="190"/>
      <c r="J105" s="191">
        <f t="shared" si="0"/>
        <v>0</v>
      </c>
      <c r="K105" s="187" t="s">
        <v>76</v>
      </c>
      <c r="L105" s="42"/>
      <c r="M105" s="192" t="s">
        <v>76</v>
      </c>
      <c r="N105" s="193" t="s">
        <v>49</v>
      </c>
      <c r="O105" s="67"/>
      <c r="P105" s="194">
        <f t="shared" si="1"/>
        <v>0</v>
      </c>
      <c r="Q105" s="194">
        <v>0</v>
      </c>
      <c r="R105" s="194">
        <f t="shared" si="2"/>
        <v>0</v>
      </c>
      <c r="S105" s="194">
        <v>0</v>
      </c>
      <c r="T105" s="195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6" t="s">
        <v>6399</v>
      </c>
      <c r="AT105" s="196" t="s">
        <v>388</v>
      </c>
      <c r="AU105" s="196" t="s">
        <v>90</v>
      </c>
      <c r="AY105" s="20" t="s">
        <v>386</v>
      </c>
      <c r="BE105" s="197">
        <f t="shared" si="4"/>
        <v>0</v>
      </c>
      <c r="BF105" s="197">
        <f t="shared" si="5"/>
        <v>0</v>
      </c>
      <c r="BG105" s="197">
        <f t="shared" si="6"/>
        <v>0</v>
      </c>
      <c r="BH105" s="197">
        <f t="shared" si="7"/>
        <v>0</v>
      </c>
      <c r="BI105" s="197">
        <f t="shared" si="8"/>
        <v>0</v>
      </c>
      <c r="BJ105" s="20" t="s">
        <v>90</v>
      </c>
      <c r="BK105" s="197">
        <f t="shared" si="9"/>
        <v>0</v>
      </c>
      <c r="BL105" s="20" t="s">
        <v>6399</v>
      </c>
      <c r="BM105" s="196" t="s">
        <v>7433</v>
      </c>
    </row>
    <row r="106" spans="1:65" s="2" customFormat="1" ht="24.15" customHeight="1">
      <c r="A106" s="37"/>
      <c r="B106" s="38"/>
      <c r="C106" s="185" t="s">
        <v>479</v>
      </c>
      <c r="D106" s="185" t="s">
        <v>388</v>
      </c>
      <c r="E106" s="186" t="s">
        <v>7434</v>
      </c>
      <c r="F106" s="187" t="s">
        <v>7435</v>
      </c>
      <c r="G106" s="188" t="s">
        <v>624</v>
      </c>
      <c r="H106" s="189">
        <v>1</v>
      </c>
      <c r="I106" s="190"/>
      <c r="J106" s="191">
        <f t="shared" si="0"/>
        <v>0</v>
      </c>
      <c r="K106" s="187" t="s">
        <v>76</v>
      </c>
      <c r="L106" s="42"/>
      <c r="M106" s="192" t="s">
        <v>76</v>
      </c>
      <c r="N106" s="193" t="s">
        <v>49</v>
      </c>
      <c r="O106" s="67"/>
      <c r="P106" s="194">
        <f t="shared" si="1"/>
        <v>0</v>
      </c>
      <c r="Q106" s="194">
        <v>0</v>
      </c>
      <c r="R106" s="194">
        <f t="shared" si="2"/>
        <v>0</v>
      </c>
      <c r="S106" s="194">
        <v>0</v>
      </c>
      <c r="T106" s="195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6" t="s">
        <v>6399</v>
      </c>
      <c r="AT106" s="196" t="s">
        <v>388</v>
      </c>
      <c r="AU106" s="196" t="s">
        <v>90</v>
      </c>
      <c r="AY106" s="20" t="s">
        <v>386</v>
      </c>
      <c r="BE106" s="197">
        <f t="shared" si="4"/>
        <v>0</v>
      </c>
      <c r="BF106" s="197">
        <f t="shared" si="5"/>
        <v>0</v>
      </c>
      <c r="BG106" s="197">
        <f t="shared" si="6"/>
        <v>0</v>
      </c>
      <c r="BH106" s="197">
        <f t="shared" si="7"/>
        <v>0</v>
      </c>
      <c r="BI106" s="197">
        <f t="shared" si="8"/>
        <v>0</v>
      </c>
      <c r="BJ106" s="20" t="s">
        <v>90</v>
      </c>
      <c r="BK106" s="197">
        <f t="shared" si="9"/>
        <v>0</v>
      </c>
      <c r="BL106" s="20" t="s">
        <v>6399</v>
      </c>
      <c r="BM106" s="196" t="s">
        <v>7436</v>
      </c>
    </row>
    <row r="107" spans="1:65" s="12" customFormat="1" ht="22.75" customHeight="1">
      <c r="B107" s="169"/>
      <c r="C107" s="170"/>
      <c r="D107" s="171" t="s">
        <v>77</v>
      </c>
      <c r="E107" s="183" t="s">
        <v>7437</v>
      </c>
      <c r="F107" s="183" t="s">
        <v>7438</v>
      </c>
      <c r="G107" s="170"/>
      <c r="H107" s="170"/>
      <c r="I107" s="173"/>
      <c r="J107" s="184">
        <f>BK107</f>
        <v>0</v>
      </c>
      <c r="K107" s="170"/>
      <c r="L107" s="175"/>
      <c r="M107" s="176"/>
      <c r="N107" s="177"/>
      <c r="O107" s="177"/>
      <c r="P107" s="178">
        <f>SUM(P108:P118)</f>
        <v>0</v>
      </c>
      <c r="Q107" s="177"/>
      <c r="R107" s="178">
        <f>SUM(R108:R118)</f>
        <v>0</v>
      </c>
      <c r="S107" s="177"/>
      <c r="T107" s="179">
        <f>SUM(T108:T118)</f>
        <v>0</v>
      </c>
      <c r="AR107" s="180" t="s">
        <v>411</v>
      </c>
      <c r="AT107" s="181" t="s">
        <v>77</v>
      </c>
      <c r="AU107" s="181" t="s">
        <v>85</v>
      </c>
      <c r="AY107" s="180" t="s">
        <v>386</v>
      </c>
      <c r="BK107" s="182">
        <f>SUM(BK108:BK118)</f>
        <v>0</v>
      </c>
    </row>
    <row r="108" spans="1:65" s="2" customFormat="1" ht="16.5" customHeight="1">
      <c r="A108" s="37"/>
      <c r="B108" s="38"/>
      <c r="C108" s="185" t="s">
        <v>484</v>
      </c>
      <c r="D108" s="185" t="s">
        <v>388</v>
      </c>
      <c r="E108" s="186" t="s">
        <v>7439</v>
      </c>
      <c r="F108" s="187" t="s">
        <v>7440</v>
      </c>
      <c r="G108" s="188" t="s">
        <v>624</v>
      </c>
      <c r="H108" s="189">
        <v>1</v>
      </c>
      <c r="I108" s="190"/>
      <c r="J108" s="191">
        <f>ROUND(I108*H108,2)</f>
        <v>0</v>
      </c>
      <c r="K108" s="187" t="s">
        <v>391</v>
      </c>
      <c r="L108" s="42"/>
      <c r="M108" s="192" t="s">
        <v>76</v>
      </c>
      <c r="N108" s="193" t="s">
        <v>49</v>
      </c>
      <c r="O108" s="67"/>
      <c r="P108" s="194">
        <f>O108*H108</f>
        <v>0</v>
      </c>
      <c r="Q108" s="194">
        <v>0</v>
      </c>
      <c r="R108" s="194">
        <f>Q108*H108</f>
        <v>0</v>
      </c>
      <c r="S108" s="194">
        <v>0</v>
      </c>
      <c r="T108" s="195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6" t="s">
        <v>6399</v>
      </c>
      <c r="AT108" s="196" t="s">
        <v>388</v>
      </c>
      <c r="AU108" s="196" t="s">
        <v>90</v>
      </c>
      <c r="AY108" s="20" t="s">
        <v>386</v>
      </c>
      <c r="BE108" s="197">
        <f>IF(N108="základní",J108,0)</f>
        <v>0</v>
      </c>
      <c r="BF108" s="197">
        <f>IF(N108="snížená",J108,0)</f>
        <v>0</v>
      </c>
      <c r="BG108" s="197">
        <f>IF(N108="zákl. přenesená",J108,0)</f>
        <v>0</v>
      </c>
      <c r="BH108" s="197">
        <f>IF(N108="sníž. přenesená",J108,0)</f>
        <v>0</v>
      </c>
      <c r="BI108" s="197">
        <f>IF(N108="nulová",J108,0)</f>
        <v>0</v>
      </c>
      <c r="BJ108" s="20" t="s">
        <v>90</v>
      </c>
      <c r="BK108" s="197">
        <f>ROUND(I108*H108,2)</f>
        <v>0</v>
      </c>
      <c r="BL108" s="20" t="s">
        <v>6399</v>
      </c>
      <c r="BM108" s="196" t="s">
        <v>7441</v>
      </c>
    </row>
    <row r="109" spans="1:65" s="2" customFormat="1" ht="10">
      <c r="A109" s="37"/>
      <c r="B109" s="38"/>
      <c r="C109" s="39"/>
      <c r="D109" s="198" t="s">
        <v>393</v>
      </c>
      <c r="E109" s="39"/>
      <c r="F109" s="199" t="s">
        <v>7442</v>
      </c>
      <c r="G109" s="39"/>
      <c r="H109" s="39"/>
      <c r="I109" s="200"/>
      <c r="J109" s="39"/>
      <c r="K109" s="39"/>
      <c r="L109" s="42"/>
      <c r="M109" s="201"/>
      <c r="N109" s="202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393</v>
      </c>
      <c r="AU109" s="20" t="s">
        <v>90</v>
      </c>
    </row>
    <row r="110" spans="1:65" s="2" customFormat="1" ht="16.5" customHeight="1">
      <c r="A110" s="37"/>
      <c r="B110" s="38"/>
      <c r="C110" s="185" t="s">
        <v>490</v>
      </c>
      <c r="D110" s="185" t="s">
        <v>388</v>
      </c>
      <c r="E110" s="186" t="s">
        <v>7443</v>
      </c>
      <c r="F110" s="187" t="s">
        <v>7444</v>
      </c>
      <c r="G110" s="188" t="s">
        <v>7445</v>
      </c>
      <c r="H110" s="189">
        <v>24</v>
      </c>
      <c r="I110" s="190"/>
      <c r="J110" s="191">
        <f t="shared" ref="J110:J118" si="10">ROUND(I110*H110,2)</f>
        <v>0</v>
      </c>
      <c r="K110" s="187" t="s">
        <v>76</v>
      </c>
      <c r="L110" s="42"/>
      <c r="M110" s="192" t="s">
        <v>76</v>
      </c>
      <c r="N110" s="193" t="s">
        <v>49</v>
      </c>
      <c r="O110" s="67"/>
      <c r="P110" s="194">
        <f t="shared" ref="P110:P118" si="11">O110*H110</f>
        <v>0</v>
      </c>
      <c r="Q110" s="194">
        <v>0</v>
      </c>
      <c r="R110" s="194">
        <f t="shared" ref="R110:R118" si="12">Q110*H110</f>
        <v>0</v>
      </c>
      <c r="S110" s="194">
        <v>0</v>
      </c>
      <c r="T110" s="195">
        <f t="shared" ref="T110:T118" si="13"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6" t="s">
        <v>6399</v>
      </c>
      <c r="AT110" s="196" t="s">
        <v>388</v>
      </c>
      <c r="AU110" s="196" t="s">
        <v>90</v>
      </c>
      <c r="AY110" s="20" t="s">
        <v>386</v>
      </c>
      <c r="BE110" s="197">
        <f t="shared" ref="BE110:BE118" si="14">IF(N110="základní",J110,0)</f>
        <v>0</v>
      </c>
      <c r="BF110" s="197">
        <f t="shared" ref="BF110:BF118" si="15">IF(N110="snížená",J110,0)</f>
        <v>0</v>
      </c>
      <c r="BG110" s="197">
        <f t="shared" ref="BG110:BG118" si="16">IF(N110="zákl. přenesená",J110,0)</f>
        <v>0</v>
      </c>
      <c r="BH110" s="197">
        <f t="shared" ref="BH110:BH118" si="17">IF(N110="sníž. přenesená",J110,0)</f>
        <v>0</v>
      </c>
      <c r="BI110" s="197">
        <f t="shared" ref="BI110:BI118" si="18">IF(N110="nulová",J110,0)</f>
        <v>0</v>
      </c>
      <c r="BJ110" s="20" t="s">
        <v>90</v>
      </c>
      <c r="BK110" s="197">
        <f t="shared" ref="BK110:BK118" si="19">ROUND(I110*H110,2)</f>
        <v>0</v>
      </c>
      <c r="BL110" s="20" t="s">
        <v>6399</v>
      </c>
      <c r="BM110" s="196" t="s">
        <v>7446</v>
      </c>
    </row>
    <row r="111" spans="1:65" s="2" customFormat="1" ht="24.15" customHeight="1">
      <c r="A111" s="37"/>
      <c r="B111" s="38"/>
      <c r="C111" s="185" t="s">
        <v>496</v>
      </c>
      <c r="D111" s="185" t="s">
        <v>388</v>
      </c>
      <c r="E111" s="186" t="s">
        <v>7447</v>
      </c>
      <c r="F111" s="187" t="s">
        <v>7448</v>
      </c>
      <c r="G111" s="188" t="s">
        <v>7393</v>
      </c>
      <c r="H111" s="189">
        <v>1</v>
      </c>
      <c r="I111" s="190"/>
      <c r="J111" s="191">
        <f t="shared" si="10"/>
        <v>0</v>
      </c>
      <c r="K111" s="187" t="s">
        <v>76</v>
      </c>
      <c r="L111" s="42"/>
      <c r="M111" s="192" t="s">
        <v>76</v>
      </c>
      <c r="N111" s="193" t="s">
        <v>49</v>
      </c>
      <c r="O111" s="67"/>
      <c r="P111" s="194">
        <f t="shared" si="11"/>
        <v>0</v>
      </c>
      <c r="Q111" s="194">
        <v>0</v>
      </c>
      <c r="R111" s="194">
        <f t="shared" si="12"/>
        <v>0</v>
      </c>
      <c r="S111" s="194">
        <v>0</v>
      </c>
      <c r="T111" s="195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6" t="s">
        <v>6399</v>
      </c>
      <c r="AT111" s="196" t="s">
        <v>388</v>
      </c>
      <c r="AU111" s="196" t="s">
        <v>90</v>
      </c>
      <c r="AY111" s="20" t="s">
        <v>386</v>
      </c>
      <c r="BE111" s="197">
        <f t="shared" si="14"/>
        <v>0</v>
      </c>
      <c r="BF111" s="197">
        <f t="shared" si="15"/>
        <v>0</v>
      </c>
      <c r="BG111" s="197">
        <f t="shared" si="16"/>
        <v>0</v>
      </c>
      <c r="BH111" s="197">
        <f t="shared" si="17"/>
        <v>0</v>
      </c>
      <c r="BI111" s="197">
        <f t="shared" si="18"/>
        <v>0</v>
      </c>
      <c r="BJ111" s="20" t="s">
        <v>90</v>
      </c>
      <c r="BK111" s="197">
        <f t="shared" si="19"/>
        <v>0</v>
      </c>
      <c r="BL111" s="20" t="s">
        <v>6399</v>
      </c>
      <c r="BM111" s="196" t="s">
        <v>7449</v>
      </c>
    </row>
    <row r="112" spans="1:65" s="2" customFormat="1" ht="24.15" customHeight="1">
      <c r="A112" s="37"/>
      <c r="B112" s="38"/>
      <c r="C112" s="185" t="s">
        <v>502</v>
      </c>
      <c r="D112" s="185" t="s">
        <v>388</v>
      </c>
      <c r="E112" s="186" t="s">
        <v>7450</v>
      </c>
      <c r="F112" s="187" t="s">
        <v>7451</v>
      </c>
      <c r="G112" s="188" t="s">
        <v>7393</v>
      </c>
      <c r="H112" s="189">
        <v>1</v>
      </c>
      <c r="I112" s="190"/>
      <c r="J112" s="191">
        <f t="shared" si="10"/>
        <v>0</v>
      </c>
      <c r="K112" s="187" t="s">
        <v>76</v>
      </c>
      <c r="L112" s="42"/>
      <c r="M112" s="192" t="s">
        <v>76</v>
      </c>
      <c r="N112" s="193" t="s">
        <v>49</v>
      </c>
      <c r="O112" s="67"/>
      <c r="P112" s="194">
        <f t="shared" si="11"/>
        <v>0</v>
      </c>
      <c r="Q112" s="194">
        <v>0</v>
      </c>
      <c r="R112" s="194">
        <f t="shared" si="12"/>
        <v>0</v>
      </c>
      <c r="S112" s="194">
        <v>0</v>
      </c>
      <c r="T112" s="195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6" t="s">
        <v>6399</v>
      </c>
      <c r="AT112" s="196" t="s">
        <v>388</v>
      </c>
      <c r="AU112" s="196" t="s">
        <v>90</v>
      </c>
      <c r="AY112" s="20" t="s">
        <v>386</v>
      </c>
      <c r="BE112" s="197">
        <f t="shared" si="14"/>
        <v>0</v>
      </c>
      <c r="BF112" s="197">
        <f t="shared" si="15"/>
        <v>0</v>
      </c>
      <c r="BG112" s="197">
        <f t="shared" si="16"/>
        <v>0</v>
      </c>
      <c r="BH112" s="197">
        <f t="shared" si="17"/>
        <v>0</v>
      </c>
      <c r="BI112" s="197">
        <f t="shared" si="18"/>
        <v>0</v>
      </c>
      <c r="BJ112" s="20" t="s">
        <v>90</v>
      </c>
      <c r="BK112" s="197">
        <f t="shared" si="19"/>
        <v>0</v>
      </c>
      <c r="BL112" s="20" t="s">
        <v>6399</v>
      </c>
      <c r="BM112" s="196" t="s">
        <v>7452</v>
      </c>
    </row>
    <row r="113" spans="1:65" s="2" customFormat="1" ht="16.5" customHeight="1">
      <c r="A113" s="37"/>
      <c r="B113" s="38"/>
      <c r="C113" s="185" t="s">
        <v>7</v>
      </c>
      <c r="D113" s="185" t="s">
        <v>388</v>
      </c>
      <c r="E113" s="186" t="s">
        <v>7453</v>
      </c>
      <c r="F113" s="187" t="s">
        <v>7454</v>
      </c>
      <c r="G113" s="188" t="s">
        <v>7393</v>
      </c>
      <c r="H113" s="189">
        <v>1</v>
      </c>
      <c r="I113" s="190"/>
      <c r="J113" s="191">
        <f t="shared" si="10"/>
        <v>0</v>
      </c>
      <c r="K113" s="187" t="s">
        <v>76</v>
      </c>
      <c r="L113" s="42"/>
      <c r="M113" s="192" t="s">
        <v>76</v>
      </c>
      <c r="N113" s="193" t="s">
        <v>49</v>
      </c>
      <c r="O113" s="67"/>
      <c r="P113" s="194">
        <f t="shared" si="11"/>
        <v>0</v>
      </c>
      <c r="Q113" s="194">
        <v>0</v>
      </c>
      <c r="R113" s="194">
        <f t="shared" si="12"/>
        <v>0</v>
      </c>
      <c r="S113" s="194">
        <v>0</v>
      </c>
      <c r="T113" s="195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6" t="s">
        <v>6399</v>
      </c>
      <c r="AT113" s="196" t="s">
        <v>388</v>
      </c>
      <c r="AU113" s="196" t="s">
        <v>90</v>
      </c>
      <c r="AY113" s="20" t="s">
        <v>386</v>
      </c>
      <c r="BE113" s="197">
        <f t="shared" si="14"/>
        <v>0</v>
      </c>
      <c r="BF113" s="197">
        <f t="shared" si="15"/>
        <v>0</v>
      </c>
      <c r="BG113" s="197">
        <f t="shared" si="16"/>
        <v>0</v>
      </c>
      <c r="BH113" s="197">
        <f t="shared" si="17"/>
        <v>0</v>
      </c>
      <c r="BI113" s="197">
        <f t="shared" si="18"/>
        <v>0</v>
      </c>
      <c r="BJ113" s="20" t="s">
        <v>90</v>
      </c>
      <c r="BK113" s="197">
        <f t="shared" si="19"/>
        <v>0</v>
      </c>
      <c r="BL113" s="20" t="s">
        <v>6399</v>
      </c>
      <c r="BM113" s="196" t="s">
        <v>7455</v>
      </c>
    </row>
    <row r="114" spans="1:65" s="2" customFormat="1" ht="16.5" customHeight="1">
      <c r="A114" s="37"/>
      <c r="B114" s="38"/>
      <c r="C114" s="185" t="s">
        <v>516</v>
      </c>
      <c r="D114" s="185" t="s">
        <v>388</v>
      </c>
      <c r="E114" s="186" t="s">
        <v>7456</v>
      </c>
      <c r="F114" s="187" t="s">
        <v>7457</v>
      </c>
      <c r="G114" s="188" t="s">
        <v>7445</v>
      </c>
      <c r="H114" s="189">
        <v>24</v>
      </c>
      <c r="I114" s="190"/>
      <c r="J114" s="191">
        <f t="shared" si="10"/>
        <v>0</v>
      </c>
      <c r="K114" s="187" t="s">
        <v>76</v>
      </c>
      <c r="L114" s="42"/>
      <c r="M114" s="192" t="s">
        <v>76</v>
      </c>
      <c r="N114" s="193" t="s">
        <v>49</v>
      </c>
      <c r="O114" s="67"/>
      <c r="P114" s="194">
        <f t="shared" si="11"/>
        <v>0</v>
      </c>
      <c r="Q114" s="194">
        <v>0</v>
      </c>
      <c r="R114" s="194">
        <f t="shared" si="12"/>
        <v>0</v>
      </c>
      <c r="S114" s="194">
        <v>0</v>
      </c>
      <c r="T114" s="195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6" t="s">
        <v>6399</v>
      </c>
      <c r="AT114" s="196" t="s">
        <v>388</v>
      </c>
      <c r="AU114" s="196" t="s">
        <v>90</v>
      </c>
      <c r="AY114" s="20" t="s">
        <v>386</v>
      </c>
      <c r="BE114" s="197">
        <f t="shared" si="14"/>
        <v>0</v>
      </c>
      <c r="BF114" s="197">
        <f t="shared" si="15"/>
        <v>0</v>
      </c>
      <c r="BG114" s="197">
        <f t="shared" si="16"/>
        <v>0</v>
      </c>
      <c r="BH114" s="197">
        <f t="shared" si="17"/>
        <v>0</v>
      </c>
      <c r="BI114" s="197">
        <f t="shared" si="18"/>
        <v>0</v>
      </c>
      <c r="BJ114" s="20" t="s">
        <v>90</v>
      </c>
      <c r="BK114" s="197">
        <f t="shared" si="19"/>
        <v>0</v>
      </c>
      <c r="BL114" s="20" t="s">
        <v>6399</v>
      </c>
      <c r="BM114" s="196" t="s">
        <v>7458</v>
      </c>
    </row>
    <row r="115" spans="1:65" s="2" customFormat="1" ht="16.5" customHeight="1">
      <c r="A115" s="37"/>
      <c r="B115" s="38"/>
      <c r="C115" s="185" t="s">
        <v>522</v>
      </c>
      <c r="D115" s="185" t="s">
        <v>388</v>
      </c>
      <c r="E115" s="186" t="s">
        <v>7459</v>
      </c>
      <c r="F115" s="187" t="s">
        <v>7460</v>
      </c>
      <c r="G115" s="188" t="s">
        <v>624</v>
      </c>
      <c r="H115" s="189">
        <v>1</v>
      </c>
      <c r="I115" s="190"/>
      <c r="J115" s="191">
        <f t="shared" si="10"/>
        <v>0</v>
      </c>
      <c r="K115" s="187" t="s">
        <v>76</v>
      </c>
      <c r="L115" s="42"/>
      <c r="M115" s="192" t="s">
        <v>76</v>
      </c>
      <c r="N115" s="193" t="s">
        <v>49</v>
      </c>
      <c r="O115" s="67"/>
      <c r="P115" s="194">
        <f t="shared" si="11"/>
        <v>0</v>
      </c>
      <c r="Q115" s="194">
        <v>0</v>
      </c>
      <c r="R115" s="194">
        <f t="shared" si="12"/>
        <v>0</v>
      </c>
      <c r="S115" s="194">
        <v>0</v>
      </c>
      <c r="T115" s="195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6" t="s">
        <v>6399</v>
      </c>
      <c r="AT115" s="196" t="s">
        <v>388</v>
      </c>
      <c r="AU115" s="196" t="s">
        <v>90</v>
      </c>
      <c r="AY115" s="20" t="s">
        <v>386</v>
      </c>
      <c r="BE115" s="197">
        <f t="shared" si="14"/>
        <v>0</v>
      </c>
      <c r="BF115" s="197">
        <f t="shared" si="15"/>
        <v>0</v>
      </c>
      <c r="BG115" s="197">
        <f t="shared" si="16"/>
        <v>0</v>
      </c>
      <c r="BH115" s="197">
        <f t="shared" si="17"/>
        <v>0</v>
      </c>
      <c r="BI115" s="197">
        <f t="shared" si="18"/>
        <v>0</v>
      </c>
      <c r="BJ115" s="20" t="s">
        <v>90</v>
      </c>
      <c r="BK115" s="197">
        <f t="shared" si="19"/>
        <v>0</v>
      </c>
      <c r="BL115" s="20" t="s">
        <v>6399</v>
      </c>
      <c r="BM115" s="196" t="s">
        <v>7461</v>
      </c>
    </row>
    <row r="116" spans="1:65" s="2" customFormat="1" ht="16.5" customHeight="1">
      <c r="A116" s="37"/>
      <c r="B116" s="38"/>
      <c r="C116" s="185" t="s">
        <v>527</v>
      </c>
      <c r="D116" s="185" t="s">
        <v>388</v>
      </c>
      <c r="E116" s="186" t="s">
        <v>7462</v>
      </c>
      <c r="F116" s="187" t="s">
        <v>7463</v>
      </c>
      <c r="G116" s="188" t="s">
        <v>7445</v>
      </c>
      <c r="H116" s="189">
        <v>24</v>
      </c>
      <c r="I116" s="190"/>
      <c r="J116" s="191">
        <f t="shared" si="10"/>
        <v>0</v>
      </c>
      <c r="K116" s="187" t="s">
        <v>76</v>
      </c>
      <c r="L116" s="42"/>
      <c r="M116" s="192" t="s">
        <v>76</v>
      </c>
      <c r="N116" s="193" t="s">
        <v>49</v>
      </c>
      <c r="O116" s="67"/>
      <c r="P116" s="194">
        <f t="shared" si="11"/>
        <v>0</v>
      </c>
      <c r="Q116" s="194">
        <v>0</v>
      </c>
      <c r="R116" s="194">
        <f t="shared" si="12"/>
        <v>0</v>
      </c>
      <c r="S116" s="194">
        <v>0</v>
      </c>
      <c r="T116" s="195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6" t="s">
        <v>6399</v>
      </c>
      <c r="AT116" s="196" t="s">
        <v>388</v>
      </c>
      <c r="AU116" s="196" t="s">
        <v>90</v>
      </c>
      <c r="AY116" s="20" t="s">
        <v>386</v>
      </c>
      <c r="BE116" s="197">
        <f t="shared" si="14"/>
        <v>0</v>
      </c>
      <c r="BF116" s="197">
        <f t="shared" si="15"/>
        <v>0</v>
      </c>
      <c r="BG116" s="197">
        <f t="shared" si="16"/>
        <v>0</v>
      </c>
      <c r="BH116" s="197">
        <f t="shared" si="17"/>
        <v>0</v>
      </c>
      <c r="BI116" s="197">
        <f t="shared" si="18"/>
        <v>0</v>
      </c>
      <c r="BJ116" s="20" t="s">
        <v>90</v>
      </c>
      <c r="BK116" s="197">
        <f t="shared" si="19"/>
        <v>0</v>
      </c>
      <c r="BL116" s="20" t="s">
        <v>6399</v>
      </c>
      <c r="BM116" s="196" t="s">
        <v>7464</v>
      </c>
    </row>
    <row r="117" spans="1:65" s="2" customFormat="1" ht="16.5" customHeight="1">
      <c r="A117" s="37"/>
      <c r="B117" s="38"/>
      <c r="C117" s="185" t="s">
        <v>534</v>
      </c>
      <c r="D117" s="185" t="s">
        <v>388</v>
      </c>
      <c r="E117" s="186" t="s">
        <v>7465</v>
      </c>
      <c r="F117" s="187" t="s">
        <v>7466</v>
      </c>
      <c r="G117" s="188" t="s">
        <v>5312</v>
      </c>
      <c r="H117" s="189">
        <v>250</v>
      </c>
      <c r="I117" s="190"/>
      <c r="J117" s="191">
        <f t="shared" si="10"/>
        <v>0</v>
      </c>
      <c r="K117" s="187" t="s">
        <v>76</v>
      </c>
      <c r="L117" s="42"/>
      <c r="M117" s="192" t="s">
        <v>76</v>
      </c>
      <c r="N117" s="193" t="s">
        <v>49</v>
      </c>
      <c r="O117" s="67"/>
      <c r="P117" s="194">
        <f t="shared" si="11"/>
        <v>0</v>
      </c>
      <c r="Q117" s="194">
        <v>0</v>
      </c>
      <c r="R117" s="194">
        <f t="shared" si="12"/>
        <v>0</v>
      </c>
      <c r="S117" s="194">
        <v>0</v>
      </c>
      <c r="T117" s="195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6" t="s">
        <v>6399</v>
      </c>
      <c r="AT117" s="196" t="s">
        <v>388</v>
      </c>
      <c r="AU117" s="196" t="s">
        <v>90</v>
      </c>
      <c r="AY117" s="20" t="s">
        <v>386</v>
      </c>
      <c r="BE117" s="197">
        <f t="shared" si="14"/>
        <v>0</v>
      </c>
      <c r="BF117" s="197">
        <f t="shared" si="15"/>
        <v>0</v>
      </c>
      <c r="BG117" s="197">
        <f t="shared" si="16"/>
        <v>0</v>
      </c>
      <c r="BH117" s="197">
        <f t="shared" si="17"/>
        <v>0</v>
      </c>
      <c r="BI117" s="197">
        <f t="shared" si="18"/>
        <v>0</v>
      </c>
      <c r="BJ117" s="20" t="s">
        <v>90</v>
      </c>
      <c r="BK117" s="197">
        <f t="shared" si="19"/>
        <v>0</v>
      </c>
      <c r="BL117" s="20" t="s">
        <v>6399</v>
      </c>
      <c r="BM117" s="196" t="s">
        <v>7467</v>
      </c>
    </row>
    <row r="118" spans="1:65" s="2" customFormat="1" ht="16.5" customHeight="1">
      <c r="A118" s="37"/>
      <c r="B118" s="38"/>
      <c r="C118" s="185" t="s">
        <v>542</v>
      </c>
      <c r="D118" s="185" t="s">
        <v>388</v>
      </c>
      <c r="E118" s="186" t="s">
        <v>7468</v>
      </c>
      <c r="F118" s="187" t="s">
        <v>7469</v>
      </c>
      <c r="G118" s="188" t="s">
        <v>624</v>
      </c>
      <c r="H118" s="189">
        <v>1</v>
      </c>
      <c r="I118" s="190"/>
      <c r="J118" s="191">
        <f t="shared" si="10"/>
        <v>0</v>
      </c>
      <c r="K118" s="187" t="s">
        <v>76</v>
      </c>
      <c r="L118" s="42"/>
      <c r="M118" s="192" t="s">
        <v>76</v>
      </c>
      <c r="N118" s="193" t="s">
        <v>49</v>
      </c>
      <c r="O118" s="67"/>
      <c r="P118" s="194">
        <f t="shared" si="11"/>
        <v>0</v>
      </c>
      <c r="Q118" s="194">
        <v>0</v>
      </c>
      <c r="R118" s="194">
        <f t="shared" si="12"/>
        <v>0</v>
      </c>
      <c r="S118" s="194">
        <v>0</v>
      </c>
      <c r="T118" s="195">
        <f t="shared" si="1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6" t="s">
        <v>6399</v>
      </c>
      <c r="AT118" s="196" t="s">
        <v>388</v>
      </c>
      <c r="AU118" s="196" t="s">
        <v>90</v>
      </c>
      <c r="AY118" s="20" t="s">
        <v>386</v>
      </c>
      <c r="BE118" s="197">
        <f t="shared" si="14"/>
        <v>0</v>
      </c>
      <c r="BF118" s="197">
        <f t="shared" si="15"/>
        <v>0</v>
      </c>
      <c r="BG118" s="197">
        <f t="shared" si="16"/>
        <v>0</v>
      </c>
      <c r="BH118" s="197">
        <f t="shared" si="17"/>
        <v>0</v>
      </c>
      <c r="BI118" s="197">
        <f t="shared" si="18"/>
        <v>0</v>
      </c>
      <c r="BJ118" s="20" t="s">
        <v>90</v>
      </c>
      <c r="BK118" s="197">
        <f t="shared" si="19"/>
        <v>0</v>
      </c>
      <c r="BL118" s="20" t="s">
        <v>6399</v>
      </c>
      <c r="BM118" s="196" t="s">
        <v>7470</v>
      </c>
    </row>
    <row r="119" spans="1:65" s="12" customFormat="1" ht="22.75" customHeight="1">
      <c r="B119" s="169"/>
      <c r="C119" s="170"/>
      <c r="D119" s="171" t="s">
        <v>77</v>
      </c>
      <c r="E119" s="183" t="s">
        <v>7471</v>
      </c>
      <c r="F119" s="183" t="s">
        <v>7472</v>
      </c>
      <c r="G119" s="170"/>
      <c r="H119" s="170"/>
      <c r="I119" s="173"/>
      <c r="J119" s="184">
        <f>BK119</f>
        <v>0</v>
      </c>
      <c r="K119" s="170"/>
      <c r="L119" s="175"/>
      <c r="M119" s="176"/>
      <c r="N119" s="177"/>
      <c r="O119" s="177"/>
      <c r="P119" s="178">
        <f>SUM(P120:P127)</f>
        <v>0</v>
      </c>
      <c r="Q119" s="177"/>
      <c r="R119" s="178">
        <f>SUM(R120:R127)</f>
        <v>0</v>
      </c>
      <c r="S119" s="177"/>
      <c r="T119" s="179">
        <f>SUM(T120:T127)</f>
        <v>0</v>
      </c>
      <c r="AR119" s="180" t="s">
        <v>411</v>
      </c>
      <c r="AT119" s="181" t="s">
        <v>77</v>
      </c>
      <c r="AU119" s="181" t="s">
        <v>85</v>
      </c>
      <c r="AY119" s="180" t="s">
        <v>386</v>
      </c>
      <c r="BK119" s="182">
        <f>SUM(BK120:BK127)</f>
        <v>0</v>
      </c>
    </row>
    <row r="120" spans="1:65" s="2" customFormat="1" ht="37.75" customHeight="1">
      <c r="A120" s="37"/>
      <c r="B120" s="38"/>
      <c r="C120" s="185" t="s">
        <v>554</v>
      </c>
      <c r="D120" s="185" t="s">
        <v>388</v>
      </c>
      <c r="E120" s="186" t="s">
        <v>7473</v>
      </c>
      <c r="F120" s="187" t="s">
        <v>7474</v>
      </c>
      <c r="G120" s="188" t="s">
        <v>624</v>
      </c>
      <c r="H120" s="189">
        <v>1</v>
      </c>
      <c r="I120" s="190"/>
      <c r="J120" s="191">
        <f t="shared" ref="J120:J127" si="20">ROUND(I120*H120,2)</f>
        <v>0</v>
      </c>
      <c r="K120" s="187" t="s">
        <v>76</v>
      </c>
      <c r="L120" s="42"/>
      <c r="M120" s="192" t="s">
        <v>76</v>
      </c>
      <c r="N120" s="193" t="s">
        <v>49</v>
      </c>
      <c r="O120" s="67"/>
      <c r="P120" s="194">
        <f t="shared" ref="P120:P127" si="21">O120*H120</f>
        <v>0</v>
      </c>
      <c r="Q120" s="194">
        <v>0</v>
      </c>
      <c r="R120" s="194">
        <f t="shared" ref="R120:R127" si="22">Q120*H120</f>
        <v>0</v>
      </c>
      <c r="S120" s="194">
        <v>0</v>
      </c>
      <c r="T120" s="195">
        <f t="shared" ref="T120:T127" si="23"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6" t="s">
        <v>6399</v>
      </c>
      <c r="AT120" s="196" t="s">
        <v>388</v>
      </c>
      <c r="AU120" s="196" t="s">
        <v>90</v>
      </c>
      <c r="AY120" s="20" t="s">
        <v>386</v>
      </c>
      <c r="BE120" s="197">
        <f t="shared" ref="BE120:BE127" si="24">IF(N120="základní",J120,0)</f>
        <v>0</v>
      </c>
      <c r="BF120" s="197">
        <f t="shared" ref="BF120:BF127" si="25">IF(N120="snížená",J120,0)</f>
        <v>0</v>
      </c>
      <c r="BG120" s="197">
        <f t="shared" ref="BG120:BG127" si="26">IF(N120="zákl. přenesená",J120,0)</f>
        <v>0</v>
      </c>
      <c r="BH120" s="197">
        <f t="shared" ref="BH120:BH127" si="27">IF(N120="sníž. přenesená",J120,0)</f>
        <v>0</v>
      </c>
      <c r="BI120" s="197">
        <f t="shared" ref="BI120:BI127" si="28">IF(N120="nulová",J120,0)</f>
        <v>0</v>
      </c>
      <c r="BJ120" s="20" t="s">
        <v>90</v>
      </c>
      <c r="BK120" s="197">
        <f t="shared" ref="BK120:BK127" si="29">ROUND(I120*H120,2)</f>
        <v>0</v>
      </c>
      <c r="BL120" s="20" t="s">
        <v>6399</v>
      </c>
      <c r="BM120" s="196" t="s">
        <v>7475</v>
      </c>
    </row>
    <row r="121" spans="1:65" s="2" customFormat="1" ht="16.5" customHeight="1">
      <c r="A121" s="37"/>
      <c r="B121" s="38"/>
      <c r="C121" s="185" t="s">
        <v>566</v>
      </c>
      <c r="D121" s="185" t="s">
        <v>388</v>
      </c>
      <c r="E121" s="186" t="s">
        <v>7476</v>
      </c>
      <c r="F121" s="187" t="s">
        <v>7477</v>
      </c>
      <c r="G121" s="188" t="s">
        <v>624</v>
      </c>
      <c r="H121" s="189">
        <v>1</v>
      </c>
      <c r="I121" s="190"/>
      <c r="J121" s="191">
        <f t="shared" si="20"/>
        <v>0</v>
      </c>
      <c r="K121" s="187" t="s">
        <v>76</v>
      </c>
      <c r="L121" s="42"/>
      <c r="M121" s="192" t="s">
        <v>76</v>
      </c>
      <c r="N121" s="193" t="s">
        <v>49</v>
      </c>
      <c r="O121" s="67"/>
      <c r="P121" s="194">
        <f t="shared" si="21"/>
        <v>0</v>
      </c>
      <c r="Q121" s="194">
        <v>0</v>
      </c>
      <c r="R121" s="194">
        <f t="shared" si="22"/>
        <v>0</v>
      </c>
      <c r="S121" s="194">
        <v>0</v>
      </c>
      <c r="T121" s="195">
        <f t="shared" si="2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6" t="s">
        <v>6399</v>
      </c>
      <c r="AT121" s="196" t="s">
        <v>388</v>
      </c>
      <c r="AU121" s="196" t="s">
        <v>90</v>
      </c>
      <c r="AY121" s="20" t="s">
        <v>386</v>
      </c>
      <c r="BE121" s="197">
        <f t="shared" si="24"/>
        <v>0</v>
      </c>
      <c r="BF121" s="197">
        <f t="shared" si="25"/>
        <v>0</v>
      </c>
      <c r="BG121" s="197">
        <f t="shared" si="26"/>
        <v>0</v>
      </c>
      <c r="BH121" s="197">
        <f t="shared" si="27"/>
        <v>0</v>
      </c>
      <c r="BI121" s="197">
        <f t="shared" si="28"/>
        <v>0</v>
      </c>
      <c r="BJ121" s="20" t="s">
        <v>90</v>
      </c>
      <c r="BK121" s="197">
        <f t="shared" si="29"/>
        <v>0</v>
      </c>
      <c r="BL121" s="20" t="s">
        <v>6399</v>
      </c>
      <c r="BM121" s="196" t="s">
        <v>7478</v>
      </c>
    </row>
    <row r="122" spans="1:65" s="2" customFormat="1" ht="16.5" customHeight="1">
      <c r="A122" s="37"/>
      <c r="B122" s="38"/>
      <c r="C122" s="185" t="s">
        <v>573</v>
      </c>
      <c r="D122" s="185" t="s">
        <v>388</v>
      </c>
      <c r="E122" s="186" t="s">
        <v>7479</v>
      </c>
      <c r="F122" s="187" t="s">
        <v>7480</v>
      </c>
      <c r="G122" s="188" t="s">
        <v>624</v>
      </c>
      <c r="H122" s="189">
        <v>1</v>
      </c>
      <c r="I122" s="190"/>
      <c r="J122" s="191">
        <f t="shared" si="20"/>
        <v>0</v>
      </c>
      <c r="K122" s="187" t="s">
        <v>76</v>
      </c>
      <c r="L122" s="42"/>
      <c r="M122" s="192" t="s">
        <v>76</v>
      </c>
      <c r="N122" s="193" t="s">
        <v>49</v>
      </c>
      <c r="O122" s="67"/>
      <c r="P122" s="194">
        <f t="shared" si="21"/>
        <v>0</v>
      </c>
      <c r="Q122" s="194">
        <v>0</v>
      </c>
      <c r="R122" s="194">
        <f t="shared" si="22"/>
        <v>0</v>
      </c>
      <c r="S122" s="194">
        <v>0</v>
      </c>
      <c r="T122" s="195">
        <f t="shared" si="2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6" t="s">
        <v>6399</v>
      </c>
      <c r="AT122" s="196" t="s">
        <v>388</v>
      </c>
      <c r="AU122" s="196" t="s">
        <v>90</v>
      </c>
      <c r="AY122" s="20" t="s">
        <v>386</v>
      </c>
      <c r="BE122" s="197">
        <f t="shared" si="24"/>
        <v>0</v>
      </c>
      <c r="BF122" s="197">
        <f t="shared" si="25"/>
        <v>0</v>
      </c>
      <c r="BG122" s="197">
        <f t="shared" si="26"/>
        <v>0</v>
      </c>
      <c r="BH122" s="197">
        <f t="shared" si="27"/>
        <v>0</v>
      </c>
      <c r="BI122" s="197">
        <f t="shared" si="28"/>
        <v>0</v>
      </c>
      <c r="BJ122" s="20" t="s">
        <v>90</v>
      </c>
      <c r="BK122" s="197">
        <f t="shared" si="29"/>
        <v>0</v>
      </c>
      <c r="BL122" s="20" t="s">
        <v>6399</v>
      </c>
      <c r="BM122" s="196" t="s">
        <v>7481</v>
      </c>
    </row>
    <row r="123" spans="1:65" s="2" customFormat="1" ht="16.5" customHeight="1">
      <c r="A123" s="37"/>
      <c r="B123" s="38"/>
      <c r="C123" s="185" t="s">
        <v>582</v>
      </c>
      <c r="D123" s="185" t="s">
        <v>388</v>
      </c>
      <c r="E123" s="186" t="s">
        <v>7482</v>
      </c>
      <c r="F123" s="187" t="s">
        <v>7483</v>
      </c>
      <c r="G123" s="188" t="s">
        <v>7393</v>
      </c>
      <c r="H123" s="189">
        <v>1</v>
      </c>
      <c r="I123" s="190"/>
      <c r="J123" s="191">
        <f t="shared" si="20"/>
        <v>0</v>
      </c>
      <c r="K123" s="187" t="s">
        <v>76</v>
      </c>
      <c r="L123" s="42"/>
      <c r="M123" s="192" t="s">
        <v>76</v>
      </c>
      <c r="N123" s="193" t="s">
        <v>49</v>
      </c>
      <c r="O123" s="67"/>
      <c r="P123" s="194">
        <f t="shared" si="21"/>
        <v>0</v>
      </c>
      <c r="Q123" s="194">
        <v>0</v>
      </c>
      <c r="R123" s="194">
        <f t="shared" si="22"/>
        <v>0</v>
      </c>
      <c r="S123" s="194">
        <v>0</v>
      </c>
      <c r="T123" s="195">
        <f t="shared" si="2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6" t="s">
        <v>6399</v>
      </c>
      <c r="AT123" s="196" t="s">
        <v>388</v>
      </c>
      <c r="AU123" s="196" t="s">
        <v>90</v>
      </c>
      <c r="AY123" s="20" t="s">
        <v>386</v>
      </c>
      <c r="BE123" s="197">
        <f t="shared" si="24"/>
        <v>0</v>
      </c>
      <c r="BF123" s="197">
        <f t="shared" si="25"/>
        <v>0</v>
      </c>
      <c r="BG123" s="197">
        <f t="shared" si="26"/>
        <v>0</v>
      </c>
      <c r="BH123" s="197">
        <f t="shared" si="27"/>
        <v>0</v>
      </c>
      <c r="BI123" s="197">
        <f t="shared" si="28"/>
        <v>0</v>
      </c>
      <c r="BJ123" s="20" t="s">
        <v>90</v>
      </c>
      <c r="BK123" s="197">
        <f t="shared" si="29"/>
        <v>0</v>
      </c>
      <c r="BL123" s="20" t="s">
        <v>6399</v>
      </c>
      <c r="BM123" s="196" t="s">
        <v>7484</v>
      </c>
    </row>
    <row r="124" spans="1:65" s="2" customFormat="1" ht="16.5" customHeight="1">
      <c r="A124" s="37"/>
      <c r="B124" s="38"/>
      <c r="C124" s="185" t="s">
        <v>589</v>
      </c>
      <c r="D124" s="185" t="s">
        <v>388</v>
      </c>
      <c r="E124" s="186" t="s">
        <v>7485</v>
      </c>
      <c r="F124" s="187" t="s">
        <v>7486</v>
      </c>
      <c r="G124" s="188" t="s">
        <v>2321</v>
      </c>
      <c r="H124" s="257"/>
      <c r="I124" s="190"/>
      <c r="J124" s="191">
        <f t="shared" si="20"/>
        <v>0</v>
      </c>
      <c r="K124" s="187" t="s">
        <v>76</v>
      </c>
      <c r="L124" s="42"/>
      <c r="M124" s="192" t="s">
        <v>76</v>
      </c>
      <c r="N124" s="193" t="s">
        <v>49</v>
      </c>
      <c r="O124" s="67"/>
      <c r="P124" s="194">
        <f t="shared" si="21"/>
        <v>0</v>
      </c>
      <c r="Q124" s="194">
        <v>0</v>
      </c>
      <c r="R124" s="194">
        <f t="shared" si="22"/>
        <v>0</v>
      </c>
      <c r="S124" s="194">
        <v>0</v>
      </c>
      <c r="T124" s="195">
        <f t="shared" si="2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6" t="s">
        <v>6399</v>
      </c>
      <c r="AT124" s="196" t="s">
        <v>388</v>
      </c>
      <c r="AU124" s="196" t="s">
        <v>90</v>
      </c>
      <c r="AY124" s="20" t="s">
        <v>386</v>
      </c>
      <c r="BE124" s="197">
        <f t="shared" si="24"/>
        <v>0</v>
      </c>
      <c r="BF124" s="197">
        <f t="shared" si="25"/>
        <v>0</v>
      </c>
      <c r="BG124" s="197">
        <f t="shared" si="26"/>
        <v>0</v>
      </c>
      <c r="BH124" s="197">
        <f t="shared" si="27"/>
        <v>0</v>
      </c>
      <c r="BI124" s="197">
        <f t="shared" si="28"/>
        <v>0</v>
      </c>
      <c r="BJ124" s="20" t="s">
        <v>90</v>
      </c>
      <c r="BK124" s="197">
        <f t="shared" si="29"/>
        <v>0</v>
      </c>
      <c r="BL124" s="20" t="s">
        <v>6399</v>
      </c>
      <c r="BM124" s="196" t="s">
        <v>7487</v>
      </c>
    </row>
    <row r="125" spans="1:65" s="2" customFormat="1" ht="24.15" customHeight="1">
      <c r="A125" s="37"/>
      <c r="B125" s="38"/>
      <c r="C125" s="185" t="s">
        <v>597</v>
      </c>
      <c r="D125" s="185" t="s">
        <v>388</v>
      </c>
      <c r="E125" s="186" t="s">
        <v>7488</v>
      </c>
      <c r="F125" s="187" t="s">
        <v>7489</v>
      </c>
      <c r="G125" s="188" t="s">
        <v>7393</v>
      </c>
      <c r="H125" s="189">
        <v>1</v>
      </c>
      <c r="I125" s="190"/>
      <c r="J125" s="191">
        <f t="shared" si="20"/>
        <v>0</v>
      </c>
      <c r="K125" s="187" t="s">
        <v>76</v>
      </c>
      <c r="L125" s="42"/>
      <c r="M125" s="192" t="s">
        <v>76</v>
      </c>
      <c r="N125" s="193" t="s">
        <v>49</v>
      </c>
      <c r="O125" s="67"/>
      <c r="P125" s="194">
        <f t="shared" si="21"/>
        <v>0</v>
      </c>
      <c r="Q125" s="194">
        <v>0</v>
      </c>
      <c r="R125" s="194">
        <f t="shared" si="22"/>
        <v>0</v>
      </c>
      <c r="S125" s="194">
        <v>0</v>
      </c>
      <c r="T125" s="195">
        <f t="shared" si="2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6" t="s">
        <v>6399</v>
      </c>
      <c r="AT125" s="196" t="s">
        <v>388</v>
      </c>
      <c r="AU125" s="196" t="s">
        <v>90</v>
      </c>
      <c r="AY125" s="20" t="s">
        <v>386</v>
      </c>
      <c r="BE125" s="197">
        <f t="shared" si="24"/>
        <v>0</v>
      </c>
      <c r="BF125" s="197">
        <f t="shared" si="25"/>
        <v>0</v>
      </c>
      <c r="BG125" s="197">
        <f t="shared" si="26"/>
        <v>0</v>
      </c>
      <c r="BH125" s="197">
        <f t="shared" si="27"/>
        <v>0</v>
      </c>
      <c r="BI125" s="197">
        <f t="shared" si="28"/>
        <v>0</v>
      </c>
      <c r="BJ125" s="20" t="s">
        <v>90</v>
      </c>
      <c r="BK125" s="197">
        <f t="shared" si="29"/>
        <v>0</v>
      </c>
      <c r="BL125" s="20" t="s">
        <v>6399</v>
      </c>
      <c r="BM125" s="196" t="s">
        <v>7490</v>
      </c>
    </row>
    <row r="126" spans="1:65" s="2" customFormat="1" ht="33" customHeight="1">
      <c r="A126" s="37"/>
      <c r="B126" s="38"/>
      <c r="C126" s="185" t="s">
        <v>605</v>
      </c>
      <c r="D126" s="185" t="s">
        <v>388</v>
      </c>
      <c r="E126" s="186" t="s">
        <v>7491</v>
      </c>
      <c r="F126" s="187" t="s">
        <v>7492</v>
      </c>
      <c r="G126" s="188" t="s">
        <v>2714</v>
      </c>
      <c r="H126" s="189">
        <v>1</v>
      </c>
      <c r="I126" s="190"/>
      <c r="J126" s="191">
        <f t="shared" si="20"/>
        <v>0</v>
      </c>
      <c r="K126" s="187" t="s">
        <v>76</v>
      </c>
      <c r="L126" s="42"/>
      <c r="M126" s="192" t="s">
        <v>76</v>
      </c>
      <c r="N126" s="193" t="s">
        <v>49</v>
      </c>
      <c r="O126" s="67"/>
      <c r="P126" s="194">
        <f t="shared" si="21"/>
        <v>0</v>
      </c>
      <c r="Q126" s="194">
        <v>0</v>
      </c>
      <c r="R126" s="194">
        <f t="shared" si="22"/>
        <v>0</v>
      </c>
      <c r="S126" s="194">
        <v>0</v>
      </c>
      <c r="T126" s="195">
        <f t="shared" si="2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6" t="s">
        <v>6399</v>
      </c>
      <c r="AT126" s="196" t="s">
        <v>388</v>
      </c>
      <c r="AU126" s="196" t="s">
        <v>90</v>
      </c>
      <c r="AY126" s="20" t="s">
        <v>386</v>
      </c>
      <c r="BE126" s="197">
        <f t="shared" si="24"/>
        <v>0</v>
      </c>
      <c r="BF126" s="197">
        <f t="shared" si="25"/>
        <v>0</v>
      </c>
      <c r="BG126" s="197">
        <f t="shared" si="26"/>
        <v>0</v>
      </c>
      <c r="BH126" s="197">
        <f t="shared" si="27"/>
        <v>0</v>
      </c>
      <c r="BI126" s="197">
        <f t="shared" si="28"/>
        <v>0</v>
      </c>
      <c r="BJ126" s="20" t="s">
        <v>90</v>
      </c>
      <c r="BK126" s="197">
        <f t="shared" si="29"/>
        <v>0</v>
      </c>
      <c r="BL126" s="20" t="s">
        <v>6399</v>
      </c>
      <c r="BM126" s="196" t="s">
        <v>7493</v>
      </c>
    </row>
    <row r="127" spans="1:65" s="2" customFormat="1" ht="16.5" customHeight="1">
      <c r="A127" s="37"/>
      <c r="B127" s="38"/>
      <c r="C127" s="185" t="s">
        <v>613</v>
      </c>
      <c r="D127" s="185" t="s">
        <v>388</v>
      </c>
      <c r="E127" s="186" t="s">
        <v>7494</v>
      </c>
      <c r="F127" s="187" t="s">
        <v>7495</v>
      </c>
      <c r="G127" s="188" t="s">
        <v>7445</v>
      </c>
      <c r="H127" s="189">
        <v>24</v>
      </c>
      <c r="I127" s="190"/>
      <c r="J127" s="191">
        <f t="shared" si="20"/>
        <v>0</v>
      </c>
      <c r="K127" s="187" t="s">
        <v>76</v>
      </c>
      <c r="L127" s="42"/>
      <c r="M127" s="192" t="s">
        <v>76</v>
      </c>
      <c r="N127" s="193" t="s">
        <v>49</v>
      </c>
      <c r="O127" s="67"/>
      <c r="P127" s="194">
        <f t="shared" si="21"/>
        <v>0</v>
      </c>
      <c r="Q127" s="194">
        <v>0</v>
      </c>
      <c r="R127" s="194">
        <f t="shared" si="22"/>
        <v>0</v>
      </c>
      <c r="S127" s="194">
        <v>0</v>
      </c>
      <c r="T127" s="195">
        <f t="shared" si="2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6" t="s">
        <v>6399</v>
      </c>
      <c r="AT127" s="196" t="s">
        <v>388</v>
      </c>
      <c r="AU127" s="196" t="s">
        <v>90</v>
      </c>
      <c r="AY127" s="20" t="s">
        <v>386</v>
      </c>
      <c r="BE127" s="197">
        <f t="shared" si="24"/>
        <v>0</v>
      </c>
      <c r="BF127" s="197">
        <f t="shared" si="25"/>
        <v>0</v>
      </c>
      <c r="BG127" s="197">
        <f t="shared" si="26"/>
        <v>0</v>
      </c>
      <c r="BH127" s="197">
        <f t="shared" si="27"/>
        <v>0</v>
      </c>
      <c r="BI127" s="197">
        <f t="shared" si="28"/>
        <v>0</v>
      </c>
      <c r="BJ127" s="20" t="s">
        <v>90</v>
      </c>
      <c r="BK127" s="197">
        <f t="shared" si="29"/>
        <v>0</v>
      </c>
      <c r="BL127" s="20" t="s">
        <v>6399</v>
      </c>
      <c r="BM127" s="196" t="s">
        <v>7496</v>
      </c>
    </row>
    <row r="128" spans="1:65" s="12" customFormat="1" ht="22.75" customHeight="1">
      <c r="B128" s="169"/>
      <c r="C128" s="170"/>
      <c r="D128" s="171" t="s">
        <v>77</v>
      </c>
      <c r="E128" s="183" t="s">
        <v>7497</v>
      </c>
      <c r="F128" s="183" t="s">
        <v>7498</v>
      </c>
      <c r="G128" s="170"/>
      <c r="H128" s="170"/>
      <c r="I128" s="173"/>
      <c r="J128" s="184">
        <f>BK128</f>
        <v>0</v>
      </c>
      <c r="K128" s="170"/>
      <c r="L128" s="175"/>
      <c r="M128" s="176"/>
      <c r="N128" s="177"/>
      <c r="O128" s="177"/>
      <c r="P128" s="178">
        <f>P129</f>
        <v>0</v>
      </c>
      <c r="Q128" s="177"/>
      <c r="R128" s="178">
        <f>R129</f>
        <v>0</v>
      </c>
      <c r="S128" s="177"/>
      <c r="T128" s="179">
        <f>T129</f>
        <v>0</v>
      </c>
      <c r="AR128" s="180" t="s">
        <v>411</v>
      </c>
      <c r="AT128" s="181" t="s">
        <v>77</v>
      </c>
      <c r="AU128" s="181" t="s">
        <v>85</v>
      </c>
      <c r="AY128" s="180" t="s">
        <v>386</v>
      </c>
      <c r="BK128" s="182">
        <f>BK129</f>
        <v>0</v>
      </c>
    </row>
    <row r="129" spans="1:65" s="2" customFormat="1" ht="16.5" customHeight="1">
      <c r="A129" s="37"/>
      <c r="B129" s="38"/>
      <c r="C129" s="185" t="s">
        <v>621</v>
      </c>
      <c r="D129" s="185" t="s">
        <v>388</v>
      </c>
      <c r="E129" s="186" t="s">
        <v>7499</v>
      </c>
      <c r="F129" s="187" t="s">
        <v>7500</v>
      </c>
      <c r="G129" s="188" t="s">
        <v>7393</v>
      </c>
      <c r="H129" s="189">
        <v>1</v>
      </c>
      <c r="I129" s="190"/>
      <c r="J129" s="191">
        <f>ROUND(I129*H129,2)</f>
        <v>0</v>
      </c>
      <c r="K129" s="187" t="s">
        <v>76</v>
      </c>
      <c r="L129" s="42"/>
      <c r="M129" s="266" t="s">
        <v>76</v>
      </c>
      <c r="N129" s="267" t="s">
        <v>49</v>
      </c>
      <c r="O129" s="264"/>
      <c r="P129" s="268">
        <f>O129*H129</f>
        <v>0</v>
      </c>
      <c r="Q129" s="268">
        <v>0</v>
      </c>
      <c r="R129" s="268">
        <f>Q129*H129</f>
        <v>0</v>
      </c>
      <c r="S129" s="268">
        <v>0</v>
      </c>
      <c r="T129" s="269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6" t="s">
        <v>6399</v>
      </c>
      <c r="AT129" s="196" t="s">
        <v>388</v>
      </c>
      <c r="AU129" s="196" t="s">
        <v>90</v>
      </c>
      <c r="AY129" s="20" t="s">
        <v>386</v>
      </c>
      <c r="BE129" s="197">
        <f>IF(N129="základní",J129,0)</f>
        <v>0</v>
      </c>
      <c r="BF129" s="197">
        <f>IF(N129="snížená",J129,0)</f>
        <v>0</v>
      </c>
      <c r="BG129" s="197">
        <f>IF(N129="zákl. přenesená",J129,0)</f>
        <v>0</v>
      </c>
      <c r="BH129" s="197">
        <f>IF(N129="sníž. přenesená",J129,0)</f>
        <v>0</v>
      </c>
      <c r="BI129" s="197">
        <f>IF(N129="nulová",J129,0)</f>
        <v>0</v>
      </c>
      <c r="BJ129" s="20" t="s">
        <v>90</v>
      </c>
      <c r="BK129" s="197">
        <f>ROUND(I129*H129,2)</f>
        <v>0</v>
      </c>
      <c r="BL129" s="20" t="s">
        <v>6399</v>
      </c>
      <c r="BM129" s="196" t="s">
        <v>7501</v>
      </c>
    </row>
    <row r="130" spans="1:65" s="2" customFormat="1" ht="7" customHeight="1">
      <c r="A130" s="37"/>
      <c r="B130" s="50"/>
      <c r="C130" s="51"/>
      <c r="D130" s="51"/>
      <c r="E130" s="51"/>
      <c r="F130" s="51"/>
      <c r="G130" s="51"/>
      <c r="H130" s="51"/>
      <c r="I130" s="51"/>
      <c r="J130" s="51"/>
      <c r="K130" s="51"/>
      <c r="L130" s="42"/>
      <c r="M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</sheetData>
  <sheetProtection algorithmName="SHA-512" hashValue="pAw14dh6sZus72d/BYnbUxjKsge39urcAOxrPwTnkTqcVK0eSBvJBaItWWY35oTx7i1JjkqwtgidiRNwZxiERQ==" saltValue="AwaGkD9sDK9AkaYTFgdgropSoW0Jmr7PRRGiCs1uko7bwtYhgylli4JAwtgHb5BaySR+widAcDarRUsK9fgo6g==" spinCount="100000" sheet="1" objects="1" scenarios="1" formatColumns="0" formatRows="0" autoFilter="0"/>
  <autoFilter ref="C83:K129"/>
  <mergeCells count="9">
    <mergeCell ref="E50:H50"/>
    <mergeCell ref="E74:H74"/>
    <mergeCell ref="E76:H76"/>
    <mergeCell ref="L2:V2"/>
    <mergeCell ref="E7:H7"/>
    <mergeCell ref="E9:H9"/>
    <mergeCell ref="E18:H18"/>
    <mergeCell ref="E27:H27"/>
    <mergeCell ref="E48:H48"/>
  </mergeCells>
  <hyperlinks>
    <hyperlink ref="F109" r:id="rId1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68"/>
  <sheetViews>
    <sheetView showGridLines="0" workbookViewId="0"/>
  </sheetViews>
  <sheetFormatPr defaultRowHeight="14"/>
  <cols>
    <col min="1" max="1" width="8.33203125" style="1" customWidth="1"/>
    <col min="2" max="2" width="1.6640625" style="1" customWidth="1"/>
    <col min="3" max="3" width="25" style="1" customWidth="1"/>
    <col min="4" max="4" width="75.7773437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/>
    <row r="2" spans="1:8" s="1" customFormat="1" ht="37" customHeight="1"/>
    <row r="3" spans="1:8" s="1" customFormat="1" ht="7" customHeight="1">
      <c r="B3" s="112"/>
      <c r="C3" s="113"/>
      <c r="D3" s="113"/>
      <c r="E3" s="113"/>
      <c r="F3" s="113"/>
      <c r="G3" s="113"/>
      <c r="H3" s="23"/>
    </row>
    <row r="4" spans="1:8" s="1" customFormat="1" ht="25" customHeight="1">
      <c r="B4" s="23"/>
      <c r="C4" s="114" t="s">
        <v>7502</v>
      </c>
      <c r="H4" s="23"/>
    </row>
    <row r="5" spans="1:8" s="1" customFormat="1" ht="12" customHeight="1">
      <c r="B5" s="23"/>
      <c r="C5" s="270" t="s">
        <v>13</v>
      </c>
      <c r="D5" s="423" t="s">
        <v>14</v>
      </c>
      <c r="E5" s="398"/>
      <c r="F5" s="398"/>
      <c r="H5" s="23"/>
    </row>
    <row r="6" spans="1:8" s="1" customFormat="1" ht="37" customHeight="1">
      <c r="B6" s="23"/>
      <c r="C6" s="271" t="s">
        <v>16</v>
      </c>
      <c r="D6" s="428" t="s">
        <v>17</v>
      </c>
      <c r="E6" s="398"/>
      <c r="F6" s="398"/>
      <c r="H6" s="23"/>
    </row>
    <row r="7" spans="1:8" s="1" customFormat="1" ht="16.5" customHeight="1">
      <c r="B7" s="23"/>
      <c r="C7" s="116" t="s">
        <v>23</v>
      </c>
      <c r="D7" s="119" t="str">
        <f>'Rekapitulace stavby'!AN8</f>
        <v>21. 10. 2024</v>
      </c>
      <c r="H7" s="23"/>
    </row>
    <row r="8" spans="1:8" s="2" customFormat="1" ht="10.75" customHeight="1">
      <c r="A8" s="37"/>
      <c r="B8" s="42"/>
      <c r="C8" s="37"/>
      <c r="D8" s="37"/>
      <c r="E8" s="37"/>
      <c r="F8" s="37"/>
      <c r="G8" s="37"/>
      <c r="H8" s="42"/>
    </row>
    <row r="9" spans="1:8" s="11" customFormat="1" ht="29.25" customHeight="1">
      <c r="A9" s="158"/>
      <c r="B9" s="272"/>
      <c r="C9" s="273" t="s">
        <v>58</v>
      </c>
      <c r="D9" s="274" t="s">
        <v>59</v>
      </c>
      <c r="E9" s="274" t="s">
        <v>373</v>
      </c>
      <c r="F9" s="275" t="s">
        <v>7503</v>
      </c>
      <c r="G9" s="158"/>
      <c r="H9" s="272"/>
    </row>
    <row r="10" spans="1:8" s="2" customFormat="1" ht="26.4" customHeight="1">
      <c r="A10" s="37"/>
      <c r="B10" s="42"/>
      <c r="C10" s="276" t="s">
        <v>7504</v>
      </c>
      <c r="D10" s="276" t="s">
        <v>94</v>
      </c>
      <c r="E10" s="37"/>
      <c r="F10" s="37"/>
      <c r="G10" s="37"/>
      <c r="H10" s="42"/>
    </row>
    <row r="11" spans="1:8" s="2" customFormat="1" ht="16.75" customHeight="1">
      <c r="A11" s="37"/>
      <c r="B11" s="42"/>
      <c r="C11" s="277" t="s">
        <v>7505</v>
      </c>
      <c r="D11" s="278" t="s">
        <v>7506</v>
      </c>
      <c r="E11" s="279" t="s">
        <v>127</v>
      </c>
      <c r="F11" s="280">
        <v>6.1769999999999996</v>
      </c>
      <c r="G11" s="37"/>
      <c r="H11" s="42"/>
    </row>
    <row r="12" spans="1:8" s="2" customFormat="1" ht="16.75" customHeight="1">
      <c r="A12" s="37"/>
      <c r="B12" s="42"/>
      <c r="C12" s="281" t="s">
        <v>76</v>
      </c>
      <c r="D12" s="281" t="s">
        <v>7507</v>
      </c>
      <c r="E12" s="20" t="s">
        <v>76</v>
      </c>
      <c r="F12" s="282">
        <v>6.1769999999999996</v>
      </c>
      <c r="G12" s="37"/>
      <c r="H12" s="42"/>
    </row>
    <row r="13" spans="1:8" s="2" customFormat="1" ht="16.75" customHeight="1">
      <c r="A13" s="37"/>
      <c r="B13" s="42"/>
      <c r="C13" s="277" t="s">
        <v>7508</v>
      </c>
      <c r="D13" s="278" t="s">
        <v>7509</v>
      </c>
      <c r="E13" s="279" t="s">
        <v>127</v>
      </c>
      <c r="F13" s="280">
        <v>130.88</v>
      </c>
      <c r="G13" s="37"/>
      <c r="H13" s="42"/>
    </row>
    <row r="14" spans="1:8" s="2" customFormat="1" ht="16.75" customHeight="1">
      <c r="A14" s="37"/>
      <c r="B14" s="42"/>
      <c r="C14" s="281" t="s">
        <v>76</v>
      </c>
      <c r="D14" s="281" t="s">
        <v>7510</v>
      </c>
      <c r="E14" s="20" t="s">
        <v>76</v>
      </c>
      <c r="F14" s="282">
        <v>130.88</v>
      </c>
      <c r="G14" s="37"/>
      <c r="H14" s="42"/>
    </row>
    <row r="15" spans="1:8" s="2" customFormat="1" ht="16.75" customHeight="1">
      <c r="A15" s="37"/>
      <c r="B15" s="42"/>
      <c r="C15" s="277" t="s">
        <v>125</v>
      </c>
      <c r="D15" s="278" t="s">
        <v>126</v>
      </c>
      <c r="E15" s="279" t="s">
        <v>127</v>
      </c>
      <c r="F15" s="280">
        <v>261.971</v>
      </c>
      <c r="G15" s="37"/>
      <c r="H15" s="42"/>
    </row>
    <row r="16" spans="1:8" s="2" customFormat="1" ht="16.75" customHeight="1">
      <c r="A16" s="37"/>
      <c r="B16" s="42"/>
      <c r="C16" s="281" t="s">
        <v>76</v>
      </c>
      <c r="D16" s="281" t="s">
        <v>3998</v>
      </c>
      <c r="E16" s="20" t="s">
        <v>76</v>
      </c>
      <c r="F16" s="282">
        <v>0</v>
      </c>
      <c r="G16" s="37"/>
      <c r="H16" s="42"/>
    </row>
    <row r="17" spans="1:8" s="2" customFormat="1" ht="16.75" customHeight="1">
      <c r="A17" s="37"/>
      <c r="B17" s="42"/>
      <c r="C17" s="281" t="s">
        <v>76</v>
      </c>
      <c r="D17" s="281" t="s">
        <v>3999</v>
      </c>
      <c r="E17" s="20" t="s">
        <v>76</v>
      </c>
      <c r="F17" s="282">
        <v>152.27000000000001</v>
      </c>
      <c r="G17" s="37"/>
      <c r="H17" s="42"/>
    </row>
    <row r="18" spans="1:8" s="2" customFormat="1" ht="16.75" customHeight="1">
      <c r="A18" s="37"/>
      <c r="B18" s="42"/>
      <c r="C18" s="281" t="s">
        <v>76</v>
      </c>
      <c r="D18" s="281" t="s">
        <v>4000</v>
      </c>
      <c r="E18" s="20" t="s">
        <v>76</v>
      </c>
      <c r="F18" s="282">
        <v>109.70099999999999</v>
      </c>
      <c r="G18" s="37"/>
      <c r="H18" s="42"/>
    </row>
    <row r="19" spans="1:8" s="2" customFormat="1" ht="16.75" customHeight="1">
      <c r="A19" s="37"/>
      <c r="B19" s="42"/>
      <c r="C19" s="281" t="s">
        <v>125</v>
      </c>
      <c r="D19" s="281" t="s">
        <v>559</v>
      </c>
      <c r="E19" s="20" t="s">
        <v>76</v>
      </c>
      <c r="F19" s="282">
        <v>261.971</v>
      </c>
      <c r="G19" s="37"/>
      <c r="H19" s="42"/>
    </row>
    <row r="20" spans="1:8" s="2" customFormat="1" ht="16.75" customHeight="1">
      <c r="A20" s="37"/>
      <c r="B20" s="42"/>
      <c r="C20" s="283" t="s">
        <v>7511</v>
      </c>
      <c r="D20" s="37"/>
      <c r="E20" s="37"/>
      <c r="F20" s="37"/>
      <c r="G20" s="37"/>
      <c r="H20" s="42"/>
    </row>
    <row r="21" spans="1:8" s="2" customFormat="1" ht="16.75" customHeight="1">
      <c r="A21" s="37"/>
      <c r="B21" s="42"/>
      <c r="C21" s="281" t="s">
        <v>3995</v>
      </c>
      <c r="D21" s="281" t="s">
        <v>7512</v>
      </c>
      <c r="E21" s="20" t="s">
        <v>127</v>
      </c>
      <c r="F21" s="282">
        <v>510.17599999999999</v>
      </c>
      <c r="G21" s="37"/>
      <c r="H21" s="42"/>
    </row>
    <row r="22" spans="1:8" s="2" customFormat="1" ht="16.75" customHeight="1">
      <c r="A22" s="37"/>
      <c r="B22" s="42"/>
      <c r="C22" s="281" t="s">
        <v>4019</v>
      </c>
      <c r="D22" s="281" t="s">
        <v>7513</v>
      </c>
      <c r="E22" s="20" t="s">
        <v>127</v>
      </c>
      <c r="F22" s="282">
        <v>767.97699999999998</v>
      </c>
      <c r="G22" s="37"/>
      <c r="H22" s="42"/>
    </row>
    <row r="23" spans="1:8" s="2" customFormat="1" ht="16.75" customHeight="1">
      <c r="A23" s="37"/>
      <c r="B23" s="42"/>
      <c r="C23" s="277" t="s">
        <v>129</v>
      </c>
      <c r="D23" s="278" t="s">
        <v>130</v>
      </c>
      <c r="E23" s="279" t="s">
        <v>127</v>
      </c>
      <c r="F23" s="280">
        <v>248.20500000000001</v>
      </c>
      <c r="G23" s="37"/>
      <c r="H23" s="42"/>
    </row>
    <row r="24" spans="1:8" s="2" customFormat="1" ht="16.75" customHeight="1">
      <c r="A24" s="37"/>
      <c r="B24" s="42"/>
      <c r="C24" s="281" t="s">
        <v>76</v>
      </c>
      <c r="D24" s="281" t="s">
        <v>998</v>
      </c>
      <c r="E24" s="20" t="s">
        <v>76</v>
      </c>
      <c r="F24" s="282">
        <v>0</v>
      </c>
      <c r="G24" s="37"/>
      <c r="H24" s="42"/>
    </row>
    <row r="25" spans="1:8" s="2" customFormat="1" ht="16.75" customHeight="1">
      <c r="A25" s="37"/>
      <c r="B25" s="42"/>
      <c r="C25" s="281" t="s">
        <v>76</v>
      </c>
      <c r="D25" s="281" t="s">
        <v>1256</v>
      </c>
      <c r="E25" s="20" t="s">
        <v>76</v>
      </c>
      <c r="F25" s="282">
        <v>0</v>
      </c>
      <c r="G25" s="37"/>
      <c r="H25" s="42"/>
    </row>
    <row r="26" spans="1:8" s="2" customFormat="1" ht="16.75" customHeight="1">
      <c r="A26" s="37"/>
      <c r="B26" s="42"/>
      <c r="C26" s="281" t="s">
        <v>76</v>
      </c>
      <c r="D26" s="281" t="s">
        <v>2601</v>
      </c>
      <c r="E26" s="20" t="s">
        <v>76</v>
      </c>
      <c r="F26" s="282">
        <v>0</v>
      </c>
      <c r="G26" s="37"/>
      <c r="H26" s="42"/>
    </row>
    <row r="27" spans="1:8" s="2" customFormat="1" ht="16.75" customHeight="1">
      <c r="A27" s="37"/>
      <c r="B27" s="42"/>
      <c r="C27" s="281" t="s">
        <v>76</v>
      </c>
      <c r="D27" s="281" t="s">
        <v>2602</v>
      </c>
      <c r="E27" s="20" t="s">
        <v>76</v>
      </c>
      <c r="F27" s="282">
        <v>0</v>
      </c>
      <c r="G27" s="37"/>
      <c r="H27" s="42"/>
    </row>
    <row r="28" spans="1:8" s="2" customFormat="1" ht="16.75" customHeight="1">
      <c r="A28" s="37"/>
      <c r="B28" s="42"/>
      <c r="C28" s="281" t="s">
        <v>76</v>
      </c>
      <c r="D28" s="281" t="s">
        <v>2603</v>
      </c>
      <c r="E28" s="20" t="s">
        <v>76</v>
      </c>
      <c r="F28" s="282">
        <v>89.631</v>
      </c>
      <c r="G28" s="37"/>
      <c r="H28" s="42"/>
    </row>
    <row r="29" spans="1:8" s="2" customFormat="1" ht="16.75" customHeight="1">
      <c r="A29" s="37"/>
      <c r="B29" s="42"/>
      <c r="C29" s="281" t="s">
        <v>76</v>
      </c>
      <c r="D29" s="281" t="s">
        <v>2604</v>
      </c>
      <c r="E29" s="20" t="s">
        <v>76</v>
      </c>
      <c r="F29" s="282">
        <v>44.164999999999999</v>
      </c>
      <c r="G29" s="37"/>
      <c r="H29" s="42"/>
    </row>
    <row r="30" spans="1:8" s="2" customFormat="1" ht="16.75" customHeight="1">
      <c r="A30" s="37"/>
      <c r="B30" s="42"/>
      <c r="C30" s="281" t="s">
        <v>76</v>
      </c>
      <c r="D30" s="281" t="s">
        <v>2610</v>
      </c>
      <c r="E30" s="20" t="s">
        <v>76</v>
      </c>
      <c r="F30" s="282">
        <v>0</v>
      </c>
      <c r="G30" s="37"/>
      <c r="H30" s="42"/>
    </row>
    <row r="31" spans="1:8" s="2" customFormat="1" ht="16.75" customHeight="1">
      <c r="A31" s="37"/>
      <c r="B31" s="42"/>
      <c r="C31" s="281" t="s">
        <v>76</v>
      </c>
      <c r="D31" s="281" t="s">
        <v>2611</v>
      </c>
      <c r="E31" s="20" t="s">
        <v>76</v>
      </c>
      <c r="F31" s="282">
        <v>41.298000000000002</v>
      </c>
      <c r="G31" s="37"/>
      <c r="H31" s="42"/>
    </row>
    <row r="32" spans="1:8" s="2" customFormat="1" ht="16.75" customHeight="1">
      <c r="A32" s="37"/>
      <c r="B32" s="42"/>
      <c r="C32" s="281" t="s">
        <v>76</v>
      </c>
      <c r="D32" s="281" t="s">
        <v>2612</v>
      </c>
      <c r="E32" s="20" t="s">
        <v>76</v>
      </c>
      <c r="F32" s="282">
        <v>20.015999999999998</v>
      </c>
      <c r="G32" s="37"/>
      <c r="H32" s="42"/>
    </row>
    <row r="33" spans="1:8" s="2" customFormat="1" ht="16.75" customHeight="1">
      <c r="A33" s="37"/>
      <c r="B33" s="42"/>
      <c r="C33" s="281" t="s">
        <v>76</v>
      </c>
      <c r="D33" s="281" t="s">
        <v>2582</v>
      </c>
      <c r="E33" s="20" t="s">
        <v>76</v>
      </c>
      <c r="F33" s="282">
        <v>0</v>
      </c>
      <c r="G33" s="37"/>
      <c r="H33" s="42"/>
    </row>
    <row r="34" spans="1:8" s="2" customFormat="1" ht="16.75" customHeight="1">
      <c r="A34" s="37"/>
      <c r="B34" s="42"/>
      <c r="C34" s="281" t="s">
        <v>76</v>
      </c>
      <c r="D34" s="281" t="s">
        <v>2617</v>
      </c>
      <c r="E34" s="20" t="s">
        <v>76</v>
      </c>
      <c r="F34" s="282">
        <v>53.094999999999999</v>
      </c>
      <c r="G34" s="37"/>
      <c r="H34" s="42"/>
    </row>
    <row r="35" spans="1:8" s="2" customFormat="1" ht="16.75" customHeight="1">
      <c r="A35" s="37"/>
      <c r="B35" s="42"/>
      <c r="C35" s="281" t="s">
        <v>129</v>
      </c>
      <c r="D35" s="281" t="s">
        <v>398</v>
      </c>
      <c r="E35" s="20" t="s">
        <v>76</v>
      </c>
      <c r="F35" s="282">
        <v>248.20500000000001</v>
      </c>
      <c r="G35" s="37"/>
      <c r="H35" s="42"/>
    </row>
    <row r="36" spans="1:8" s="2" customFormat="1" ht="16.75" customHeight="1">
      <c r="A36" s="37"/>
      <c r="B36" s="42"/>
      <c r="C36" s="283" t="s">
        <v>7511</v>
      </c>
      <c r="D36" s="37"/>
      <c r="E36" s="37"/>
      <c r="F36" s="37"/>
      <c r="G36" s="37"/>
      <c r="H36" s="42"/>
    </row>
    <row r="37" spans="1:8" s="2" customFormat="1" ht="10">
      <c r="A37" s="37"/>
      <c r="B37" s="42"/>
      <c r="C37" s="281" t="s">
        <v>2631</v>
      </c>
      <c r="D37" s="281" t="s">
        <v>7514</v>
      </c>
      <c r="E37" s="20" t="s">
        <v>127</v>
      </c>
      <c r="F37" s="282">
        <v>248.20500000000001</v>
      </c>
      <c r="G37" s="37"/>
      <c r="H37" s="42"/>
    </row>
    <row r="38" spans="1:8" s="2" customFormat="1" ht="16.75" customHeight="1">
      <c r="A38" s="37"/>
      <c r="B38" s="42"/>
      <c r="C38" s="281" t="s">
        <v>3995</v>
      </c>
      <c r="D38" s="281" t="s">
        <v>7512</v>
      </c>
      <c r="E38" s="20" t="s">
        <v>127</v>
      </c>
      <c r="F38" s="282">
        <v>510.17599999999999</v>
      </c>
      <c r="G38" s="37"/>
      <c r="H38" s="42"/>
    </row>
    <row r="39" spans="1:8" s="2" customFormat="1" ht="16.75" customHeight="1">
      <c r="A39" s="37"/>
      <c r="B39" s="42"/>
      <c r="C39" s="281" t="s">
        <v>4011</v>
      </c>
      <c r="D39" s="281" t="s">
        <v>7515</v>
      </c>
      <c r="E39" s="20" t="s">
        <v>127</v>
      </c>
      <c r="F39" s="282">
        <v>248.20500000000001</v>
      </c>
      <c r="G39" s="37"/>
      <c r="H39" s="42"/>
    </row>
    <row r="40" spans="1:8" s="2" customFormat="1" ht="16.75" customHeight="1">
      <c r="A40" s="37"/>
      <c r="B40" s="42"/>
      <c r="C40" s="281" t="s">
        <v>4019</v>
      </c>
      <c r="D40" s="281" t="s">
        <v>7513</v>
      </c>
      <c r="E40" s="20" t="s">
        <v>127</v>
      </c>
      <c r="F40" s="282">
        <v>767.97699999999998</v>
      </c>
      <c r="G40" s="37"/>
      <c r="H40" s="42"/>
    </row>
    <row r="41" spans="1:8" s="2" customFormat="1" ht="16.75" customHeight="1">
      <c r="A41" s="37"/>
      <c r="B41" s="42"/>
      <c r="C41" s="281" t="s">
        <v>2635</v>
      </c>
      <c r="D41" s="281" t="s">
        <v>7516</v>
      </c>
      <c r="E41" s="20" t="s">
        <v>127</v>
      </c>
      <c r="F41" s="282">
        <v>260.61500000000001</v>
      </c>
      <c r="G41" s="37"/>
      <c r="H41" s="42"/>
    </row>
    <row r="42" spans="1:8" s="2" customFormat="1" ht="16.75" customHeight="1">
      <c r="A42" s="37"/>
      <c r="B42" s="42"/>
      <c r="C42" s="277" t="s">
        <v>133</v>
      </c>
      <c r="D42" s="278" t="s">
        <v>134</v>
      </c>
      <c r="E42" s="279" t="s">
        <v>127</v>
      </c>
      <c r="F42" s="280">
        <v>187.98500000000001</v>
      </c>
      <c r="G42" s="37"/>
      <c r="H42" s="42"/>
    </row>
    <row r="43" spans="1:8" s="2" customFormat="1" ht="16.75" customHeight="1">
      <c r="A43" s="37"/>
      <c r="B43" s="42"/>
      <c r="C43" s="281" t="s">
        <v>76</v>
      </c>
      <c r="D43" s="281" t="s">
        <v>577</v>
      </c>
      <c r="E43" s="20" t="s">
        <v>76</v>
      </c>
      <c r="F43" s="282">
        <v>0</v>
      </c>
      <c r="G43" s="37"/>
      <c r="H43" s="42"/>
    </row>
    <row r="44" spans="1:8" s="2" customFormat="1" ht="16.75" customHeight="1">
      <c r="A44" s="37"/>
      <c r="B44" s="42"/>
      <c r="C44" s="281" t="s">
        <v>76</v>
      </c>
      <c r="D44" s="281" t="s">
        <v>4005</v>
      </c>
      <c r="E44" s="20" t="s">
        <v>76</v>
      </c>
      <c r="F44" s="282">
        <v>0</v>
      </c>
      <c r="G44" s="37"/>
      <c r="H44" s="42"/>
    </row>
    <row r="45" spans="1:8" s="2" customFormat="1" ht="16.75" customHeight="1">
      <c r="A45" s="37"/>
      <c r="B45" s="42"/>
      <c r="C45" s="281" t="s">
        <v>76</v>
      </c>
      <c r="D45" s="281" t="s">
        <v>462</v>
      </c>
      <c r="E45" s="20" t="s">
        <v>76</v>
      </c>
      <c r="F45" s="282">
        <v>0</v>
      </c>
      <c r="G45" s="37"/>
      <c r="H45" s="42"/>
    </row>
    <row r="46" spans="1:8" s="2" customFormat="1" ht="16.75" customHeight="1">
      <c r="A46" s="37"/>
      <c r="B46" s="42"/>
      <c r="C46" s="281" t="s">
        <v>76</v>
      </c>
      <c r="D46" s="281" t="s">
        <v>1009</v>
      </c>
      <c r="E46" s="20" t="s">
        <v>76</v>
      </c>
      <c r="F46" s="282">
        <v>0</v>
      </c>
      <c r="G46" s="37"/>
      <c r="H46" s="42"/>
    </row>
    <row r="47" spans="1:8" s="2" customFormat="1" ht="16.75" customHeight="1">
      <c r="A47" s="37"/>
      <c r="B47" s="42"/>
      <c r="C47" s="281" t="s">
        <v>76</v>
      </c>
      <c r="D47" s="281" t="s">
        <v>4006</v>
      </c>
      <c r="E47" s="20" t="s">
        <v>76</v>
      </c>
      <c r="F47" s="282">
        <v>51.274999999999999</v>
      </c>
      <c r="G47" s="37"/>
      <c r="H47" s="42"/>
    </row>
    <row r="48" spans="1:8" s="2" customFormat="1" ht="16.75" customHeight="1">
      <c r="A48" s="37"/>
      <c r="B48" s="42"/>
      <c r="C48" s="281" t="s">
        <v>76</v>
      </c>
      <c r="D48" s="281" t="s">
        <v>4007</v>
      </c>
      <c r="E48" s="20" t="s">
        <v>76</v>
      </c>
      <c r="F48" s="282">
        <v>41.261000000000003</v>
      </c>
      <c r="G48" s="37"/>
      <c r="H48" s="42"/>
    </row>
    <row r="49" spans="1:8" s="2" customFormat="1" ht="16.75" customHeight="1">
      <c r="A49" s="37"/>
      <c r="B49" s="42"/>
      <c r="C49" s="281" t="s">
        <v>76</v>
      </c>
      <c r="D49" s="281" t="s">
        <v>1088</v>
      </c>
      <c r="E49" s="20" t="s">
        <v>76</v>
      </c>
      <c r="F49" s="282">
        <v>0</v>
      </c>
      <c r="G49" s="37"/>
      <c r="H49" s="42"/>
    </row>
    <row r="50" spans="1:8" s="2" customFormat="1" ht="16.75" customHeight="1">
      <c r="A50" s="37"/>
      <c r="B50" s="42"/>
      <c r="C50" s="281" t="s">
        <v>76</v>
      </c>
      <c r="D50" s="281" t="s">
        <v>4008</v>
      </c>
      <c r="E50" s="20" t="s">
        <v>76</v>
      </c>
      <c r="F50" s="282">
        <v>25.082000000000001</v>
      </c>
      <c r="G50" s="37"/>
      <c r="H50" s="42"/>
    </row>
    <row r="51" spans="1:8" s="2" customFormat="1" ht="16.75" customHeight="1">
      <c r="A51" s="37"/>
      <c r="B51" s="42"/>
      <c r="C51" s="281" t="s">
        <v>76</v>
      </c>
      <c r="D51" s="281" t="s">
        <v>4009</v>
      </c>
      <c r="E51" s="20" t="s">
        <v>76</v>
      </c>
      <c r="F51" s="282">
        <v>20.202999999999999</v>
      </c>
      <c r="G51" s="37"/>
      <c r="H51" s="42"/>
    </row>
    <row r="52" spans="1:8" s="2" customFormat="1" ht="16.75" customHeight="1">
      <c r="A52" s="37"/>
      <c r="B52" s="42"/>
      <c r="C52" s="281" t="s">
        <v>76</v>
      </c>
      <c r="D52" s="281" t="s">
        <v>1101</v>
      </c>
      <c r="E52" s="20" t="s">
        <v>76</v>
      </c>
      <c r="F52" s="282">
        <v>0</v>
      </c>
      <c r="G52" s="37"/>
      <c r="H52" s="42"/>
    </row>
    <row r="53" spans="1:8" s="2" customFormat="1" ht="16.75" customHeight="1">
      <c r="A53" s="37"/>
      <c r="B53" s="42"/>
      <c r="C53" s="281" t="s">
        <v>76</v>
      </c>
      <c r="D53" s="281" t="s">
        <v>4008</v>
      </c>
      <c r="E53" s="20" t="s">
        <v>76</v>
      </c>
      <c r="F53" s="282">
        <v>25.082000000000001</v>
      </c>
      <c r="G53" s="37"/>
      <c r="H53" s="42"/>
    </row>
    <row r="54" spans="1:8" s="2" customFormat="1" ht="16.75" customHeight="1">
      <c r="A54" s="37"/>
      <c r="B54" s="42"/>
      <c r="C54" s="281" t="s">
        <v>76</v>
      </c>
      <c r="D54" s="281" t="s">
        <v>4008</v>
      </c>
      <c r="E54" s="20" t="s">
        <v>76</v>
      </c>
      <c r="F54" s="282">
        <v>25.082000000000001</v>
      </c>
      <c r="G54" s="37"/>
      <c r="H54" s="42"/>
    </row>
    <row r="55" spans="1:8" s="2" customFormat="1" ht="16.75" customHeight="1">
      <c r="A55" s="37"/>
      <c r="B55" s="42"/>
      <c r="C55" s="281" t="s">
        <v>133</v>
      </c>
      <c r="D55" s="281" t="s">
        <v>398</v>
      </c>
      <c r="E55" s="20" t="s">
        <v>76</v>
      </c>
      <c r="F55" s="282">
        <v>187.98500000000001</v>
      </c>
      <c r="G55" s="37"/>
      <c r="H55" s="42"/>
    </row>
    <row r="56" spans="1:8" s="2" customFormat="1" ht="16.75" customHeight="1">
      <c r="A56" s="37"/>
      <c r="B56" s="42"/>
      <c r="C56" s="283" t="s">
        <v>7511</v>
      </c>
      <c r="D56" s="37"/>
      <c r="E56" s="37"/>
      <c r="F56" s="37"/>
      <c r="G56" s="37"/>
      <c r="H56" s="42"/>
    </row>
    <row r="57" spans="1:8" s="2" customFormat="1" ht="16.75" customHeight="1">
      <c r="A57" s="37"/>
      <c r="B57" s="42"/>
      <c r="C57" s="281" t="s">
        <v>4002</v>
      </c>
      <c r="D57" s="281" t="s">
        <v>7512</v>
      </c>
      <c r="E57" s="20" t="s">
        <v>127</v>
      </c>
      <c r="F57" s="282">
        <v>187.98500000000001</v>
      </c>
      <c r="G57" s="37"/>
      <c r="H57" s="42"/>
    </row>
    <row r="58" spans="1:8" s="2" customFormat="1" ht="16.75" customHeight="1">
      <c r="A58" s="37"/>
      <c r="B58" s="42"/>
      <c r="C58" s="281" t="s">
        <v>4015</v>
      </c>
      <c r="D58" s="281" t="s">
        <v>7515</v>
      </c>
      <c r="E58" s="20" t="s">
        <v>127</v>
      </c>
      <c r="F58" s="282">
        <v>187.98500000000001</v>
      </c>
      <c r="G58" s="37"/>
      <c r="H58" s="42"/>
    </row>
    <row r="59" spans="1:8" s="2" customFormat="1" ht="16.75" customHeight="1">
      <c r="A59" s="37"/>
      <c r="B59" s="42"/>
      <c r="C59" s="281" t="s">
        <v>4019</v>
      </c>
      <c r="D59" s="281" t="s">
        <v>7513</v>
      </c>
      <c r="E59" s="20" t="s">
        <v>127</v>
      </c>
      <c r="F59" s="282">
        <v>767.97699999999998</v>
      </c>
      <c r="G59" s="37"/>
      <c r="H59" s="42"/>
    </row>
    <row r="60" spans="1:8" s="2" customFormat="1" ht="16.75" customHeight="1">
      <c r="A60" s="37"/>
      <c r="B60" s="42"/>
      <c r="C60" s="277" t="s">
        <v>136</v>
      </c>
      <c r="D60" s="278" t="s">
        <v>137</v>
      </c>
      <c r="E60" s="279" t="s">
        <v>127</v>
      </c>
      <c r="F60" s="280">
        <v>61.433</v>
      </c>
      <c r="G60" s="37"/>
      <c r="H60" s="42"/>
    </row>
    <row r="61" spans="1:8" s="2" customFormat="1" ht="16.75" customHeight="1">
      <c r="A61" s="37"/>
      <c r="B61" s="42"/>
      <c r="C61" s="281" t="s">
        <v>76</v>
      </c>
      <c r="D61" s="281" t="s">
        <v>403</v>
      </c>
      <c r="E61" s="20" t="s">
        <v>76</v>
      </c>
      <c r="F61" s="282">
        <v>0</v>
      </c>
      <c r="G61" s="37"/>
      <c r="H61" s="42"/>
    </row>
    <row r="62" spans="1:8" s="2" customFormat="1" ht="16.75" customHeight="1">
      <c r="A62" s="37"/>
      <c r="B62" s="42"/>
      <c r="C62" s="281" t="s">
        <v>76</v>
      </c>
      <c r="D62" s="281" t="s">
        <v>788</v>
      </c>
      <c r="E62" s="20" t="s">
        <v>76</v>
      </c>
      <c r="F62" s="282">
        <v>0</v>
      </c>
      <c r="G62" s="37"/>
      <c r="H62" s="42"/>
    </row>
    <row r="63" spans="1:8" s="2" customFormat="1" ht="16.75" customHeight="1">
      <c r="A63" s="37"/>
      <c r="B63" s="42"/>
      <c r="C63" s="281" t="s">
        <v>76</v>
      </c>
      <c r="D63" s="281" t="s">
        <v>748</v>
      </c>
      <c r="E63" s="20" t="s">
        <v>76</v>
      </c>
      <c r="F63" s="282">
        <v>0</v>
      </c>
      <c r="G63" s="37"/>
      <c r="H63" s="42"/>
    </row>
    <row r="64" spans="1:8" s="2" customFormat="1" ht="16.75" customHeight="1">
      <c r="A64" s="37"/>
      <c r="B64" s="42"/>
      <c r="C64" s="281" t="s">
        <v>76</v>
      </c>
      <c r="D64" s="281" t="s">
        <v>749</v>
      </c>
      <c r="E64" s="20" t="s">
        <v>76</v>
      </c>
      <c r="F64" s="282">
        <v>0</v>
      </c>
      <c r="G64" s="37"/>
      <c r="H64" s="42"/>
    </row>
    <row r="65" spans="1:8" s="2" customFormat="1" ht="16.75" customHeight="1">
      <c r="A65" s="37"/>
      <c r="B65" s="42"/>
      <c r="C65" s="281" t="s">
        <v>76</v>
      </c>
      <c r="D65" s="281" t="s">
        <v>875</v>
      </c>
      <c r="E65" s="20" t="s">
        <v>76</v>
      </c>
      <c r="F65" s="282">
        <v>38.880000000000003</v>
      </c>
      <c r="G65" s="37"/>
      <c r="H65" s="42"/>
    </row>
    <row r="66" spans="1:8" s="2" customFormat="1" ht="16.75" customHeight="1">
      <c r="A66" s="37"/>
      <c r="B66" s="42"/>
      <c r="C66" s="281" t="s">
        <v>76</v>
      </c>
      <c r="D66" s="281" t="s">
        <v>876</v>
      </c>
      <c r="E66" s="20" t="s">
        <v>76</v>
      </c>
      <c r="F66" s="282">
        <v>4.7130000000000001</v>
      </c>
      <c r="G66" s="37"/>
      <c r="H66" s="42"/>
    </row>
    <row r="67" spans="1:8" s="2" customFormat="1" ht="16.75" customHeight="1">
      <c r="A67" s="37"/>
      <c r="B67" s="42"/>
      <c r="C67" s="281" t="s">
        <v>76</v>
      </c>
      <c r="D67" s="281" t="s">
        <v>877</v>
      </c>
      <c r="E67" s="20" t="s">
        <v>76</v>
      </c>
      <c r="F67" s="282">
        <v>9.4350000000000005</v>
      </c>
      <c r="G67" s="37"/>
      <c r="H67" s="42"/>
    </row>
    <row r="68" spans="1:8" s="2" customFormat="1" ht="16.75" customHeight="1">
      <c r="A68" s="37"/>
      <c r="B68" s="42"/>
      <c r="C68" s="281" t="s">
        <v>76</v>
      </c>
      <c r="D68" s="281" t="s">
        <v>878</v>
      </c>
      <c r="E68" s="20" t="s">
        <v>76</v>
      </c>
      <c r="F68" s="282">
        <v>3.2210000000000001</v>
      </c>
      <c r="G68" s="37"/>
      <c r="H68" s="42"/>
    </row>
    <row r="69" spans="1:8" s="2" customFormat="1" ht="16.75" customHeight="1">
      <c r="A69" s="37"/>
      <c r="B69" s="42"/>
      <c r="C69" s="281" t="s">
        <v>76</v>
      </c>
      <c r="D69" s="281" t="s">
        <v>879</v>
      </c>
      <c r="E69" s="20" t="s">
        <v>76</v>
      </c>
      <c r="F69" s="282">
        <v>5.1840000000000002</v>
      </c>
      <c r="G69" s="37"/>
      <c r="H69" s="42"/>
    </row>
    <row r="70" spans="1:8" s="2" customFormat="1" ht="16.75" customHeight="1">
      <c r="A70" s="37"/>
      <c r="B70" s="42"/>
      <c r="C70" s="281" t="s">
        <v>136</v>
      </c>
      <c r="D70" s="281" t="s">
        <v>398</v>
      </c>
      <c r="E70" s="20" t="s">
        <v>76</v>
      </c>
      <c r="F70" s="282">
        <v>61.433</v>
      </c>
      <c r="G70" s="37"/>
      <c r="H70" s="42"/>
    </row>
    <row r="71" spans="1:8" s="2" customFormat="1" ht="16.75" customHeight="1">
      <c r="A71" s="37"/>
      <c r="B71" s="42"/>
      <c r="C71" s="283" t="s">
        <v>7511</v>
      </c>
      <c r="D71" s="37"/>
      <c r="E71" s="37"/>
      <c r="F71" s="37"/>
      <c r="G71" s="37"/>
      <c r="H71" s="42"/>
    </row>
    <row r="72" spans="1:8" s="2" customFormat="1" ht="16.75" customHeight="1">
      <c r="A72" s="37"/>
      <c r="B72" s="42"/>
      <c r="C72" s="281" t="s">
        <v>871</v>
      </c>
      <c r="D72" s="281" t="s">
        <v>7517</v>
      </c>
      <c r="E72" s="20" t="s">
        <v>127</v>
      </c>
      <c r="F72" s="282">
        <v>61.433</v>
      </c>
      <c r="G72" s="37"/>
      <c r="H72" s="42"/>
    </row>
    <row r="73" spans="1:8" s="2" customFormat="1" ht="16.75" customHeight="1">
      <c r="A73" s="37"/>
      <c r="B73" s="42"/>
      <c r="C73" s="281" t="s">
        <v>881</v>
      </c>
      <c r="D73" s="281" t="s">
        <v>7518</v>
      </c>
      <c r="E73" s="20" t="s">
        <v>127</v>
      </c>
      <c r="F73" s="282">
        <v>61.433</v>
      </c>
      <c r="G73" s="37"/>
      <c r="H73" s="42"/>
    </row>
    <row r="74" spans="1:8" s="2" customFormat="1" ht="16.75" customHeight="1">
      <c r="A74" s="37"/>
      <c r="B74" s="42"/>
      <c r="C74" s="281" t="s">
        <v>886</v>
      </c>
      <c r="D74" s="281" t="s">
        <v>7519</v>
      </c>
      <c r="E74" s="20" t="s">
        <v>127</v>
      </c>
      <c r="F74" s="282">
        <v>61.433</v>
      </c>
      <c r="G74" s="37"/>
      <c r="H74" s="42"/>
    </row>
    <row r="75" spans="1:8" s="2" customFormat="1" ht="10">
      <c r="A75" s="37"/>
      <c r="B75" s="42"/>
      <c r="C75" s="281" t="s">
        <v>891</v>
      </c>
      <c r="D75" s="281" t="s">
        <v>7520</v>
      </c>
      <c r="E75" s="20" t="s">
        <v>127</v>
      </c>
      <c r="F75" s="282">
        <v>61.433</v>
      </c>
      <c r="G75" s="37"/>
      <c r="H75" s="42"/>
    </row>
    <row r="76" spans="1:8" s="2" customFormat="1" ht="16.75" customHeight="1">
      <c r="A76" s="37"/>
      <c r="B76" s="42"/>
      <c r="C76" s="277" t="s">
        <v>139</v>
      </c>
      <c r="D76" s="278" t="s">
        <v>140</v>
      </c>
      <c r="E76" s="279" t="s">
        <v>127</v>
      </c>
      <c r="F76" s="280">
        <v>25.11</v>
      </c>
      <c r="G76" s="37"/>
      <c r="H76" s="42"/>
    </row>
    <row r="77" spans="1:8" s="2" customFormat="1" ht="16.75" customHeight="1">
      <c r="A77" s="37"/>
      <c r="B77" s="42"/>
      <c r="C77" s="281" t="s">
        <v>76</v>
      </c>
      <c r="D77" s="281" t="s">
        <v>403</v>
      </c>
      <c r="E77" s="20" t="s">
        <v>76</v>
      </c>
      <c r="F77" s="282">
        <v>0</v>
      </c>
      <c r="G77" s="37"/>
      <c r="H77" s="42"/>
    </row>
    <row r="78" spans="1:8" s="2" customFormat="1" ht="16.75" customHeight="1">
      <c r="A78" s="37"/>
      <c r="B78" s="42"/>
      <c r="C78" s="281" t="s">
        <v>76</v>
      </c>
      <c r="D78" s="281" t="s">
        <v>546</v>
      </c>
      <c r="E78" s="20" t="s">
        <v>76</v>
      </c>
      <c r="F78" s="282">
        <v>0</v>
      </c>
      <c r="G78" s="37"/>
      <c r="H78" s="42"/>
    </row>
    <row r="79" spans="1:8" s="2" customFormat="1" ht="16.75" customHeight="1">
      <c r="A79" s="37"/>
      <c r="B79" s="42"/>
      <c r="C79" s="281" t="s">
        <v>76</v>
      </c>
      <c r="D79" s="281" t="s">
        <v>748</v>
      </c>
      <c r="E79" s="20" t="s">
        <v>76</v>
      </c>
      <c r="F79" s="282">
        <v>0</v>
      </c>
      <c r="G79" s="37"/>
      <c r="H79" s="42"/>
    </row>
    <row r="80" spans="1:8" s="2" customFormat="1" ht="16.75" customHeight="1">
      <c r="A80" s="37"/>
      <c r="B80" s="42"/>
      <c r="C80" s="281" t="s">
        <v>76</v>
      </c>
      <c r="D80" s="281" t="s">
        <v>749</v>
      </c>
      <c r="E80" s="20" t="s">
        <v>76</v>
      </c>
      <c r="F80" s="282">
        <v>0</v>
      </c>
      <c r="G80" s="37"/>
      <c r="H80" s="42"/>
    </row>
    <row r="81" spans="1:8" s="2" customFormat="1" ht="16.75" customHeight="1">
      <c r="A81" s="37"/>
      <c r="B81" s="42"/>
      <c r="C81" s="281" t="s">
        <v>76</v>
      </c>
      <c r="D81" s="281" t="s">
        <v>757</v>
      </c>
      <c r="E81" s="20" t="s">
        <v>76</v>
      </c>
      <c r="F81" s="282">
        <v>22.32</v>
      </c>
      <c r="G81" s="37"/>
      <c r="H81" s="42"/>
    </row>
    <row r="82" spans="1:8" s="2" customFormat="1" ht="16.75" customHeight="1">
      <c r="A82" s="37"/>
      <c r="B82" s="42"/>
      <c r="C82" s="281" t="s">
        <v>76</v>
      </c>
      <c r="D82" s="281" t="s">
        <v>758</v>
      </c>
      <c r="E82" s="20" t="s">
        <v>76</v>
      </c>
      <c r="F82" s="282">
        <v>2.79</v>
      </c>
      <c r="G82" s="37"/>
      <c r="H82" s="42"/>
    </row>
    <row r="83" spans="1:8" s="2" customFormat="1" ht="16.75" customHeight="1">
      <c r="A83" s="37"/>
      <c r="B83" s="42"/>
      <c r="C83" s="281" t="s">
        <v>139</v>
      </c>
      <c r="D83" s="281" t="s">
        <v>398</v>
      </c>
      <c r="E83" s="20" t="s">
        <v>76</v>
      </c>
      <c r="F83" s="282">
        <v>25.11</v>
      </c>
      <c r="G83" s="37"/>
      <c r="H83" s="42"/>
    </row>
    <row r="84" spans="1:8" s="2" customFormat="1" ht="16.75" customHeight="1">
      <c r="A84" s="37"/>
      <c r="B84" s="42"/>
      <c r="C84" s="283" t="s">
        <v>7511</v>
      </c>
      <c r="D84" s="37"/>
      <c r="E84" s="37"/>
      <c r="F84" s="37"/>
      <c r="G84" s="37"/>
      <c r="H84" s="42"/>
    </row>
    <row r="85" spans="1:8" s="2" customFormat="1" ht="16.75" customHeight="1">
      <c r="A85" s="37"/>
      <c r="B85" s="42"/>
      <c r="C85" s="281" t="s">
        <v>753</v>
      </c>
      <c r="D85" s="281" t="s">
        <v>7521</v>
      </c>
      <c r="E85" s="20" t="s">
        <v>127</v>
      </c>
      <c r="F85" s="282">
        <v>25.11</v>
      </c>
      <c r="G85" s="37"/>
      <c r="H85" s="42"/>
    </row>
    <row r="86" spans="1:8" s="2" customFormat="1" ht="16.75" customHeight="1">
      <c r="A86" s="37"/>
      <c r="B86" s="42"/>
      <c r="C86" s="281" t="s">
        <v>760</v>
      </c>
      <c r="D86" s="281" t="s">
        <v>7522</v>
      </c>
      <c r="E86" s="20" t="s">
        <v>127</v>
      </c>
      <c r="F86" s="282">
        <v>25.11</v>
      </c>
      <c r="G86" s="37"/>
      <c r="H86" s="42"/>
    </row>
    <row r="87" spans="1:8" s="2" customFormat="1" ht="16.75" customHeight="1">
      <c r="A87" s="37"/>
      <c r="B87" s="42"/>
      <c r="C87" s="277" t="s">
        <v>142</v>
      </c>
      <c r="D87" s="278" t="s">
        <v>143</v>
      </c>
      <c r="E87" s="279" t="s">
        <v>127</v>
      </c>
      <c r="F87" s="280">
        <v>647.14</v>
      </c>
      <c r="G87" s="37"/>
      <c r="H87" s="42"/>
    </row>
    <row r="88" spans="1:8" s="2" customFormat="1" ht="16.75" customHeight="1">
      <c r="A88" s="37"/>
      <c r="B88" s="42"/>
      <c r="C88" s="281" t="s">
        <v>76</v>
      </c>
      <c r="D88" s="281" t="s">
        <v>403</v>
      </c>
      <c r="E88" s="20" t="s">
        <v>76</v>
      </c>
      <c r="F88" s="282">
        <v>0</v>
      </c>
      <c r="G88" s="37"/>
      <c r="H88" s="42"/>
    </row>
    <row r="89" spans="1:8" s="2" customFormat="1" ht="16.75" customHeight="1">
      <c r="A89" s="37"/>
      <c r="B89" s="42"/>
      <c r="C89" s="281" t="s">
        <v>76</v>
      </c>
      <c r="D89" s="281" t="s">
        <v>788</v>
      </c>
      <c r="E89" s="20" t="s">
        <v>76</v>
      </c>
      <c r="F89" s="282">
        <v>0</v>
      </c>
      <c r="G89" s="37"/>
      <c r="H89" s="42"/>
    </row>
    <row r="90" spans="1:8" s="2" customFormat="1" ht="16.75" customHeight="1">
      <c r="A90" s="37"/>
      <c r="B90" s="42"/>
      <c r="C90" s="281" t="s">
        <v>76</v>
      </c>
      <c r="D90" s="281" t="s">
        <v>748</v>
      </c>
      <c r="E90" s="20" t="s">
        <v>76</v>
      </c>
      <c r="F90" s="282">
        <v>0</v>
      </c>
      <c r="G90" s="37"/>
      <c r="H90" s="42"/>
    </row>
    <row r="91" spans="1:8" s="2" customFormat="1" ht="16.75" customHeight="1">
      <c r="A91" s="37"/>
      <c r="B91" s="42"/>
      <c r="C91" s="281" t="s">
        <v>76</v>
      </c>
      <c r="D91" s="281" t="s">
        <v>749</v>
      </c>
      <c r="E91" s="20" t="s">
        <v>76</v>
      </c>
      <c r="F91" s="282">
        <v>0</v>
      </c>
      <c r="G91" s="37"/>
      <c r="H91" s="42"/>
    </row>
    <row r="92" spans="1:8" s="2" customFormat="1" ht="16.75" customHeight="1">
      <c r="A92" s="37"/>
      <c r="B92" s="42"/>
      <c r="C92" s="281" t="s">
        <v>76</v>
      </c>
      <c r="D92" s="281" t="s">
        <v>802</v>
      </c>
      <c r="E92" s="20" t="s">
        <v>76</v>
      </c>
      <c r="F92" s="282">
        <v>584.94399999999996</v>
      </c>
      <c r="G92" s="37"/>
      <c r="H92" s="42"/>
    </row>
    <row r="93" spans="1:8" s="2" customFormat="1" ht="16.75" customHeight="1">
      <c r="A93" s="37"/>
      <c r="B93" s="42"/>
      <c r="C93" s="281" t="s">
        <v>76</v>
      </c>
      <c r="D93" s="281" t="s">
        <v>803</v>
      </c>
      <c r="E93" s="20" t="s">
        <v>76</v>
      </c>
      <c r="F93" s="282">
        <v>30.986999999999998</v>
      </c>
      <c r="G93" s="37"/>
      <c r="H93" s="42"/>
    </row>
    <row r="94" spans="1:8" s="2" customFormat="1" ht="16.75" customHeight="1">
      <c r="A94" s="37"/>
      <c r="B94" s="42"/>
      <c r="C94" s="281" t="s">
        <v>76</v>
      </c>
      <c r="D94" s="281" t="s">
        <v>804</v>
      </c>
      <c r="E94" s="20" t="s">
        <v>76</v>
      </c>
      <c r="F94" s="282">
        <v>3.8159999999999998</v>
      </c>
      <c r="G94" s="37"/>
      <c r="H94" s="42"/>
    </row>
    <row r="95" spans="1:8" s="2" customFormat="1" ht="16.75" customHeight="1">
      <c r="A95" s="37"/>
      <c r="B95" s="42"/>
      <c r="C95" s="281" t="s">
        <v>76</v>
      </c>
      <c r="D95" s="281" t="s">
        <v>805</v>
      </c>
      <c r="E95" s="20" t="s">
        <v>76</v>
      </c>
      <c r="F95" s="282">
        <v>0.72</v>
      </c>
      <c r="G95" s="37"/>
      <c r="H95" s="42"/>
    </row>
    <row r="96" spans="1:8" s="2" customFormat="1" ht="16.75" customHeight="1">
      <c r="A96" s="37"/>
      <c r="B96" s="42"/>
      <c r="C96" s="281" t="s">
        <v>76</v>
      </c>
      <c r="D96" s="281" t="s">
        <v>806</v>
      </c>
      <c r="E96" s="20" t="s">
        <v>76</v>
      </c>
      <c r="F96" s="282">
        <v>1.8</v>
      </c>
      <c r="G96" s="37"/>
      <c r="H96" s="42"/>
    </row>
    <row r="97" spans="1:8" s="2" customFormat="1" ht="16.75" customHeight="1">
      <c r="A97" s="37"/>
      <c r="B97" s="42"/>
      <c r="C97" s="281" t="s">
        <v>76</v>
      </c>
      <c r="D97" s="281" t="s">
        <v>403</v>
      </c>
      <c r="E97" s="20" t="s">
        <v>76</v>
      </c>
      <c r="F97" s="282">
        <v>0</v>
      </c>
      <c r="G97" s="37"/>
      <c r="H97" s="42"/>
    </row>
    <row r="98" spans="1:8" s="2" customFormat="1" ht="16.75" customHeight="1">
      <c r="A98" s="37"/>
      <c r="B98" s="42"/>
      <c r="C98" s="281" t="s">
        <v>76</v>
      </c>
      <c r="D98" s="281" t="s">
        <v>788</v>
      </c>
      <c r="E98" s="20" t="s">
        <v>76</v>
      </c>
      <c r="F98" s="282">
        <v>0</v>
      </c>
      <c r="G98" s="37"/>
      <c r="H98" s="42"/>
    </row>
    <row r="99" spans="1:8" s="2" customFormat="1" ht="16.75" customHeight="1">
      <c r="A99" s="37"/>
      <c r="B99" s="42"/>
      <c r="C99" s="281" t="s">
        <v>76</v>
      </c>
      <c r="D99" s="281" t="s">
        <v>579</v>
      </c>
      <c r="E99" s="20" t="s">
        <v>76</v>
      </c>
      <c r="F99" s="282">
        <v>0</v>
      </c>
      <c r="G99" s="37"/>
      <c r="H99" s="42"/>
    </row>
    <row r="100" spans="1:8" s="2" customFormat="1" ht="16.75" customHeight="1">
      <c r="A100" s="37"/>
      <c r="B100" s="42"/>
      <c r="C100" s="281" t="s">
        <v>76</v>
      </c>
      <c r="D100" s="281" t="s">
        <v>261</v>
      </c>
      <c r="E100" s="20" t="s">
        <v>76</v>
      </c>
      <c r="F100" s="282">
        <v>0</v>
      </c>
      <c r="G100" s="37"/>
      <c r="H100" s="42"/>
    </row>
    <row r="101" spans="1:8" s="2" customFormat="1" ht="16.75" customHeight="1">
      <c r="A101" s="37"/>
      <c r="B101" s="42"/>
      <c r="C101" s="281" t="s">
        <v>76</v>
      </c>
      <c r="D101" s="281" t="s">
        <v>807</v>
      </c>
      <c r="E101" s="20" t="s">
        <v>76</v>
      </c>
      <c r="F101" s="282">
        <v>3.2850000000000001</v>
      </c>
      <c r="G101" s="37"/>
      <c r="H101" s="42"/>
    </row>
    <row r="102" spans="1:8" s="2" customFormat="1" ht="16.75" customHeight="1">
      <c r="A102" s="37"/>
      <c r="B102" s="42"/>
      <c r="C102" s="281" t="s">
        <v>76</v>
      </c>
      <c r="D102" s="281" t="s">
        <v>808</v>
      </c>
      <c r="E102" s="20" t="s">
        <v>76</v>
      </c>
      <c r="F102" s="282">
        <v>0</v>
      </c>
      <c r="G102" s="37"/>
      <c r="H102" s="42"/>
    </row>
    <row r="103" spans="1:8" s="2" customFormat="1" ht="16.75" customHeight="1">
      <c r="A103" s="37"/>
      <c r="B103" s="42"/>
      <c r="C103" s="281" t="s">
        <v>76</v>
      </c>
      <c r="D103" s="281" t="s">
        <v>809</v>
      </c>
      <c r="E103" s="20" t="s">
        <v>76</v>
      </c>
      <c r="F103" s="282">
        <v>0</v>
      </c>
      <c r="G103" s="37"/>
      <c r="H103" s="42"/>
    </row>
    <row r="104" spans="1:8" s="2" customFormat="1" ht="16.75" customHeight="1">
      <c r="A104" s="37"/>
      <c r="B104" s="42"/>
      <c r="C104" s="281" t="s">
        <v>76</v>
      </c>
      <c r="D104" s="281" t="s">
        <v>810</v>
      </c>
      <c r="E104" s="20" t="s">
        <v>76</v>
      </c>
      <c r="F104" s="282">
        <v>7.1959999999999997</v>
      </c>
      <c r="G104" s="37"/>
      <c r="H104" s="42"/>
    </row>
    <row r="105" spans="1:8" s="2" customFormat="1" ht="16.75" customHeight="1">
      <c r="A105" s="37"/>
      <c r="B105" s="42"/>
      <c r="C105" s="281" t="s">
        <v>76</v>
      </c>
      <c r="D105" s="281" t="s">
        <v>811</v>
      </c>
      <c r="E105" s="20" t="s">
        <v>76</v>
      </c>
      <c r="F105" s="282">
        <v>0</v>
      </c>
      <c r="G105" s="37"/>
      <c r="H105" s="42"/>
    </row>
    <row r="106" spans="1:8" s="2" customFormat="1" ht="16.75" customHeight="1">
      <c r="A106" s="37"/>
      <c r="B106" s="42"/>
      <c r="C106" s="281" t="s">
        <v>76</v>
      </c>
      <c r="D106" s="281" t="s">
        <v>810</v>
      </c>
      <c r="E106" s="20" t="s">
        <v>76</v>
      </c>
      <c r="F106" s="282">
        <v>7.1959999999999997</v>
      </c>
      <c r="G106" s="37"/>
      <c r="H106" s="42"/>
    </row>
    <row r="107" spans="1:8" s="2" customFormat="1" ht="16.75" customHeight="1">
      <c r="A107" s="37"/>
      <c r="B107" s="42"/>
      <c r="C107" s="281" t="s">
        <v>76</v>
      </c>
      <c r="D107" s="281" t="s">
        <v>571</v>
      </c>
      <c r="E107" s="20" t="s">
        <v>76</v>
      </c>
      <c r="F107" s="282">
        <v>0</v>
      </c>
      <c r="G107" s="37"/>
      <c r="H107" s="42"/>
    </row>
    <row r="108" spans="1:8" s="2" customFormat="1" ht="16.75" customHeight="1">
      <c r="A108" s="37"/>
      <c r="B108" s="42"/>
      <c r="C108" s="281" t="s">
        <v>76</v>
      </c>
      <c r="D108" s="281" t="s">
        <v>810</v>
      </c>
      <c r="E108" s="20" t="s">
        <v>76</v>
      </c>
      <c r="F108" s="282">
        <v>7.1959999999999997</v>
      </c>
      <c r="G108" s="37"/>
      <c r="H108" s="42"/>
    </row>
    <row r="109" spans="1:8" s="2" customFormat="1" ht="16.75" customHeight="1">
      <c r="A109" s="37"/>
      <c r="B109" s="42"/>
      <c r="C109" s="281" t="s">
        <v>142</v>
      </c>
      <c r="D109" s="281" t="s">
        <v>398</v>
      </c>
      <c r="E109" s="20" t="s">
        <v>76</v>
      </c>
      <c r="F109" s="282">
        <v>647.14</v>
      </c>
      <c r="G109" s="37"/>
      <c r="H109" s="42"/>
    </row>
    <row r="110" spans="1:8" s="2" customFormat="1" ht="16.75" customHeight="1">
      <c r="A110" s="37"/>
      <c r="B110" s="42"/>
      <c r="C110" s="283" t="s">
        <v>7511</v>
      </c>
      <c r="D110" s="37"/>
      <c r="E110" s="37"/>
      <c r="F110" s="37"/>
      <c r="G110" s="37"/>
      <c r="H110" s="42"/>
    </row>
    <row r="111" spans="1:8" s="2" customFormat="1" ht="16.75" customHeight="1">
      <c r="A111" s="37"/>
      <c r="B111" s="42"/>
      <c r="C111" s="281" t="s">
        <v>798</v>
      </c>
      <c r="D111" s="281" t="s">
        <v>7523</v>
      </c>
      <c r="E111" s="20" t="s">
        <v>127</v>
      </c>
      <c r="F111" s="282">
        <v>647.14</v>
      </c>
      <c r="G111" s="37"/>
      <c r="H111" s="42"/>
    </row>
    <row r="112" spans="1:8" s="2" customFormat="1" ht="16.75" customHeight="1">
      <c r="A112" s="37"/>
      <c r="B112" s="42"/>
      <c r="C112" s="281" t="s">
        <v>813</v>
      </c>
      <c r="D112" s="281" t="s">
        <v>7524</v>
      </c>
      <c r="E112" s="20" t="s">
        <v>127</v>
      </c>
      <c r="F112" s="282">
        <v>647.14</v>
      </c>
      <c r="G112" s="37"/>
      <c r="H112" s="42"/>
    </row>
    <row r="113" spans="1:8" s="2" customFormat="1" ht="16.75" customHeight="1">
      <c r="A113" s="37"/>
      <c r="B113" s="42"/>
      <c r="C113" s="281" t="s">
        <v>835</v>
      </c>
      <c r="D113" s="281" t="s">
        <v>7525</v>
      </c>
      <c r="E113" s="20" t="s">
        <v>127</v>
      </c>
      <c r="F113" s="282">
        <v>647.14</v>
      </c>
      <c r="G113" s="37"/>
      <c r="H113" s="42"/>
    </row>
    <row r="114" spans="1:8" s="2" customFormat="1" ht="16.75" customHeight="1">
      <c r="A114" s="37"/>
      <c r="B114" s="42"/>
      <c r="C114" s="281" t="s">
        <v>840</v>
      </c>
      <c r="D114" s="281" t="s">
        <v>7526</v>
      </c>
      <c r="E114" s="20" t="s">
        <v>127</v>
      </c>
      <c r="F114" s="282">
        <v>647.14</v>
      </c>
      <c r="G114" s="37"/>
      <c r="H114" s="42"/>
    </row>
    <row r="115" spans="1:8" s="2" customFormat="1" ht="16.75" customHeight="1">
      <c r="A115" s="37"/>
      <c r="B115" s="42"/>
      <c r="C115" s="277" t="s">
        <v>146</v>
      </c>
      <c r="D115" s="278" t="s">
        <v>147</v>
      </c>
      <c r="E115" s="279" t="s">
        <v>127</v>
      </c>
      <c r="F115" s="280">
        <v>158.22</v>
      </c>
      <c r="G115" s="37"/>
      <c r="H115" s="42"/>
    </row>
    <row r="116" spans="1:8" s="2" customFormat="1" ht="16.75" customHeight="1">
      <c r="A116" s="37"/>
      <c r="B116" s="42"/>
      <c r="C116" s="281" t="s">
        <v>76</v>
      </c>
      <c r="D116" s="281" t="s">
        <v>403</v>
      </c>
      <c r="E116" s="20" t="s">
        <v>76</v>
      </c>
      <c r="F116" s="282">
        <v>0</v>
      </c>
      <c r="G116" s="37"/>
      <c r="H116" s="42"/>
    </row>
    <row r="117" spans="1:8" s="2" customFormat="1" ht="16.75" customHeight="1">
      <c r="A117" s="37"/>
      <c r="B117" s="42"/>
      <c r="C117" s="281" t="s">
        <v>76</v>
      </c>
      <c r="D117" s="281" t="s">
        <v>821</v>
      </c>
      <c r="E117" s="20" t="s">
        <v>76</v>
      </c>
      <c r="F117" s="282">
        <v>0</v>
      </c>
      <c r="G117" s="37"/>
      <c r="H117" s="42"/>
    </row>
    <row r="118" spans="1:8" s="2" customFormat="1" ht="16.75" customHeight="1">
      <c r="A118" s="37"/>
      <c r="B118" s="42"/>
      <c r="C118" s="281" t="s">
        <v>76</v>
      </c>
      <c r="D118" s="281" t="s">
        <v>577</v>
      </c>
      <c r="E118" s="20" t="s">
        <v>76</v>
      </c>
      <c r="F118" s="282">
        <v>0</v>
      </c>
      <c r="G118" s="37"/>
      <c r="H118" s="42"/>
    </row>
    <row r="119" spans="1:8" s="2" customFormat="1" ht="16.75" customHeight="1">
      <c r="A119" s="37"/>
      <c r="B119" s="42"/>
      <c r="C119" s="281" t="s">
        <v>76</v>
      </c>
      <c r="D119" s="281" t="s">
        <v>822</v>
      </c>
      <c r="E119" s="20" t="s">
        <v>76</v>
      </c>
      <c r="F119" s="282">
        <v>0</v>
      </c>
      <c r="G119" s="37"/>
      <c r="H119" s="42"/>
    </row>
    <row r="120" spans="1:8" s="2" customFormat="1" ht="16.75" customHeight="1">
      <c r="A120" s="37"/>
      <c r="B120" s="42"/>
      <c r="C120" s="281" t="s">
        <v>76</v>
      </c>
      <c r="D120" s="281" t="s">
        <v>579</v>
      </c>
      <c r="E120" s="20" t="s">
        <v>76</v>
      </c>
      <c r="F120" s="282">
        <v>0</v>
      </c>
      <c r="G120" s="37"/>
      <c r="H120" s="42"/>
    </row>
    <row r="121" spans="1:8" s="2" customFormat="1" ht="16.75" customHeight="1">
      <c r="A121" s="37"/>
      <c r="B121" s="42"/>
      <c r="C121" s="281" t="s">
        <v>76</v>
      </c>
      <c r="D121" s="281" t="s">
        <v>823</v>
      </c>
      <c r="E121" s="20" t="s">
        <v>76</v>
      </c>
      <c r="F121" s="282">
        <v>0</v>
      </c>
      <c r="G121" s="37"/>
      <c r="H121" s="42"/>
    </row>
    <row r="122" spans="1:8" s="2" customFormat="1" ht="16.75" customHeight="1">
      <c r="A122" s="37"/>
      <c r="B122" s="42"/>
      <c r="C122" s="281" t="s">
        <v>76</v>
      </c>
      <c r="D122" s="281" t="s">
        <v>260</v>
      </c>
      <c r="E122" s="20" t="s">
        <v>76</v>
      </c>
      <c r="F122" s="282">
        <v>23.443000000000001</v>
      </c>
      <c r="G122" s="37"/>
      <c r="H122" s="42"/>
    </row>
    <row r="123" spans="1:8" s="2" customFormat="1" ht="16.75" customHeight="1">
      <c r="A123" s="37"/>
      <c r="B123" s="42"/>
      <c r="C123" s="281" t="s">
        <v>76</v>
      </c>
      <c r="D123" s="281" t="s">
        <v>253</v>
      </c>
      <c r="E123" s="20" t="s">
        <v>76</v>
      </c>
      <c r="F123" s="282">
        <v>134.77699999999999</v>
      </c>
      <c r="G123" s="37"/>
      <c r="H123" s="42"/>
    </row>
    <row r="124" spans="1:8" s="2" customFormat="1" ht="16.75" customHeight="1">
      <c r="A124" s="37"/>
      <c r="B124" s="42"/>
      <c r="C124" s="281" t="s">
        <v>146</v>
      </c>
      <c r="D124" s="281" t="s">
        <v>398</v>
      </c>
      <c r="E124" s="20" t="s">
        <v>76</v>
      </c>
      <c r="F124" s="282">
        <v>158.22</v>
      </c>
      <c r="G124" s="37"/>
      <c r="H124" s="42"/>
    </row>
    <row r="125" spans="1:8" s="2" customFormat="1" ht="16.75" customHeight="1">
      <c r="A125" s="37"/>
      <c r="B125" s="42"/>
      <c r="C125" s="283" t="s">
        <v>7511</v>
      </c>
      <c r="D125" s="37"/>
      <c r="E125" s="37"/>
      <c r="F125" s="37"/>
      <c r="G125" s="37"/>
      <c r="H125" s="42"/>
    </row>
    <row r="126" spans="1:8" s="2" customFormat="1" ht="16.75" customHeight="1">
      <c r="A126" s="37"/>
      <c r="B126" s="42"/>
      <c r="C126" s="281" t="s">
        <v>826</v>
      </c>
      <c r="D126" s="281" t="s">
        <v>7527</v>
      </c>
      <c r="E126" s="20" t="s">
        <v>127</v>
      </c>
      <c r="F126" s="282">
        <v>158.22</v>
      </c>
      <c r="G126" s="37"/>
      <c r="H126" s="42"/>
    </row>
    <row r="127" spans="1:8" s="2" customFormat="1" ht="16.75" customHeight="1">
      <c r="A127" s="37"/>
      <c r="B127" s="42"/>
      <c r="C127" s="281" t="s">
        <v>831</v>
      </c>
      <c r="D127" s="281" t="s">
        <v>7528</v>
      </c>
      <c r="E127" s="20" t="s">
        <v>127</v>
      </c>
      <c r="F127" s="282">
        <v>158.22</v>
      </c>
      <c r="G127" s="37"/>
      <c r="H127" s="42"/>
    </row>
    <row r="128" spans="1:8" s="2" customFormat="1" ht="16.75" customHeight="1">
      <c r="A128" s="37"/>
      <c r="B128" s="42"/>
      <c r="C128" s="277" t="s">
        <v>150</v>
      </c>
      <c r="D128" s="278" t="s">
        <v>151</v>
      </c>
      <c r="E128" s="279" t="s">
        <v>127</v>
      </c>
      <c r="F128" s="280">
        <v>132.82</v>
      </c>
      <c r="G128" s="37"/>
      <c r="H128" s="42"/>
    </row>
    <row r="129" spans="1:8" s="2" customFormat="1" ht="16.75" customHeight="1">
      <c r="A129" s="37"/>
      <c r="B129" s="42"/>
      <c r="C129" s="281" t="s">
        <v>76</v>
      </c>
      <c r="D129" s="281" t="s">
        <v>403</v>
      </c>
      <c r="E129" s="20" t="s">
        <v>76</v>
      </c>
      <c r="F129" s="282">
        <v>0</v>
      </c>
      <c r="G129" s="37"/>
      <c r="H129" s="42"/>
    </row>
    <row r="130" spans="1:8" s="2" customFormat="1" ht="16.75" customHeight="1">
      <c r="A130" s="37"/>
      <c r="B130" s="42"/>
      <c r="C130" s="281" t="s">
        <v>76</v>
      </c>
      <c r="D130" s="281" t="s">
        <v>788</v>
      </c>
      <c r="E130" s="20" t="s">
        <v>76</v>
      </c>
      <c r="F130" s="282">
        <v>0</v>
      </c>
      <c r="G130" s="37"/>
      <c r="H130" s="42"/>
    </row>
    <row r="131" spans="1:8" s="2" customFormat="1" ht="16.75" customHeight="1">
      <c r="A131" s="37"/>
      <c r="B131" s="42"/>
      <c r="C131" s="281" t="s">
        <v>76</v>
      </c>
      <c r="D131" s="281" t="s">
        <v>748</v>
      </c>
      <c r="E131" s="20" t="s">
        <v>76</v>
      </c>
      <c r="F131" s="282">
        <v>0</v>
      </c>
      <c r="G131" s="37"/>
      <c r="H131" s="42"/>
    </row>
    <row r="132" spans="1:8" s="2" customFormat="1" ht="16.75" customHeight="1">
      <c r="A132" s="37"/>
      <c r="B132" s="42"/>
      <c r="C132" s="281" t="s">
        <v>76</v>
      </c>
      <c r="D132" s="281" t="s">
        <v>749</v>
      </c>
      <c r="E132" s="20" t="s">
        <v>76</v>
      </c>
      <c r="F132" s="282">
        <v>0</v>
      </c>
      <c r="G132" s="37"/>
      <c r="H132" s="42"/>
    </row>
    <row r="133" spans="1:8" s="2" customFormat="1" ht="16.75" customHeight="1">
      <c r="A133" s="37"/>
      <c r="B133" s="42"/>
      <c r="C133" s="281" t="s">
        <v>76</v>
      </c>
      <c r="D133" s="281" t="s">
        <v>919</v>
      </c>
      <c r="E133" s="20" t="s">
        <v>76</v>
      </c>
      <c r="F133" s="282">
        <v>79.88</v>
      </c>
      <c r="G133" s="37"/>
      <c r="H133" s="42"/>
    </row>
    <row r="134" spans="1:8" s="2" customFormat="1" ht="16.75" customHeight="1">
      <c r="A134" s="37"/>
      <c r="B134" s="42"/>
      <c r="C134" s="281" t="s">
        <v>76</v>
      </c>
      <c r="D134" s="281" t="s">
        <v>920</v>
      </c>
      <c r="E134" s="20" t="s">
        <v>76</v>
      </c>
      <c r="F134" s="282">
        <v>17.22</v>
      </c>
      <c r="G134" s="37"/>
      <c r="H134" s="42"/>
    </row>
    <row r="135" spans="1:8" s="2" customFormat="1" ht="16.75" customHeight="1">
      <c r="A135" s="37"/>
      <c r="B135" s="42"/>
      <c r="C135" s="281" t="s">
        <v>76</v>
      </c>
      <c r="D135" s="281" t="s">
        <v>921</v>
      </c>
      <c r="E135" s="20" t="s">
        <v>76</v>
      </c>
      <c r="F135" s="282">
        <v>35.72</v>
      </c>
      <c r="G135" s="37"/>
      <c r="H135" s="42"/>
    </row>
    <row r="136" spans="1:8" s="2" customFormat="1" ht="16.75" customHeight="1">
      <c r="A136" s="37"/>
      <c r="B136" s="42"/>
      <c r="C136" s="281" t="s">
        <v>150</v>
      </c>
      <c r="D136" s="281" t="s">
        <v>398</v>
      </c>
      <c r="E136" s="20" t="s">
        <v>76</v>
      </c>
      <c r="F136" s="282">
        <v>132.82</v>
      </c>
      <c r="G136" s="37"/>
      <c r="H136" s="42"/>
    </row>
    <row r="137" spans="1:8" s="2" customFormat="1" ht="16.75" customHeight="1">
      <c r="A137" s="37"/>
      <c r="B137" s="42"/>
      <c r="C137" s="283" t="s">
        <v>7511</v>
      </c>
      <c r="D137" s="37"/>
      <c r="E137" s="37"/>
      <c r="F137" s="37"/>
      <c r="G137" s="37"/>
      <c r="H137" s="42"/>
    </row>
    <row r="138" spans="1:8" s="2" customFormat="1" ht="16.75" customHeight="1">
      <c r="A138" s="37"/>
      <c r="B138" s="42"/>
      <c r="C138" s="281" t="s">
        <v>915</v>
      </c>
      <c r="D138" s="281" t="s">
        <v>7529</v>
      </c>
      <c r="E138" s="20" t="s">
        <v>127</v>
      </c>
      <c r="F138" s="282">
        <v>132.82</v>
      </c>
      <c r="G138" s="37"/>
      <c r="H138" s="42"/>
    </row>
    <row r="139" spans="1:8" s="2" customFormat="1" ht="16.75" customHeight="1">
      <c r="A139" s="37"/>
      <c r="B139" s="42"/>
      <c r="C139" s="281" t="s">
        <v>923</v>
      </c>
      <c r="D139" s="281" t="s">
        <v>7530</v>
      </c>
      <c r="E139" s="20" t="s">
        <v>127</v>
      </c>
      <c r="F139" s="282">
        <v>132.82</v>
      </c>
      <c r="G139" s="37"/>
      <c r="H139" s="42"/>
    </row>
    <row r="140" spans="1:8" s="2" customFormat="1" ht="16.75" customHeight="1">
      <c r="A140" s="37"/>
      <c r="B140" s="42"/>
      <c r="C140" s="277" t="s">
        <v>154</v>
      </c>
      <c r="D140" s="278" t="s">
        <v>155</v>
      </c>
      <c r="E140" s="279" t="s">
        <v>127</v>
      </c>
      <c r="F140" s="280">
        <v>4.92</v>
      </c>
      <c r="G140" s="37"/>
      <c r="H140" s="42"/>
    </row>
    <row r="141" spans="1:8" s="2" customFormat="1" ht="16.75" customHeight="1">
      <c r="A141" s="37"/>
      <c r="B141" s="42"/>
      <c r="C141" s="281" t="s">
        <v>76</v>
      </c>
      <c r="D141" s="281" t="s">
        <v>403</v>
      </c>
      <c r="E141" s="20" t="s">
        <v>76</v>
      </c>
      <c r="F141" s="282">
        <v>0</v>
      </c>
      <c r="G141" s="37"/>
      <c r="H141" s="42"/>
    </row>
    <row r="142" spans="1:8" s="2" customFormat="1" ht="16.75" customHeight="1">
      <c r="A142" s="37"/>
      <c r="B142" s="42"/>
      <c r="C142" s="281" t="s">
        <v>76</v>
      </c>
      <c r="D142" s="281" t="s">
        <v>507</v>
      </c>
      <c r="E142" s="20" t="s">
        <v>76</v>
      </c>
      <c r="F142" s="282">
        <v>0</v>
      </c>
      <c r="G142" s="37"/>
      <c r="H142" s="42"/>
    </row>
    <row r="143" spans="1:8" s="2" customFormat="1" ht="16.75" customHeight="1">
      <c r="A143" s="37"/>
      <c r="B143" s="42"/>
      <c r="C143" s="281" t="s">
        <v>76</v>
      </c>
      <c r="D143" s="281" t="s">
        <v>508</v>
      </c>
      <c r="E143" s="20" t="s">
        <v>76</v>
      </c>
      <c r="F143" s="282">
        <v>0</v>
      </c>
      <c r="G143" s="37"/>
      <c r="H143" s="42"/>
    </row>
    <row r="144" spans="1:8" s="2" customFormat="1" ht="16.75" customHeight="1">
      <c r="A144" s="37"/>
      <c r="B144" s="42"/>
      <c r="C144" s="281" t="s">
        <v>76</v>
      </c>
      <c r="D144" s="281" t="s">
        <v>521</v>
      </c>
      <c r="E144" s="20" t="s">
        <v>76</v>
      </c>
      <c r="F144" s="282">
        <v>4.92</v>
      </c>
      <c r="G144" s="37"/>
      <c r="H144" s="42"/>
    </row>
    <row r="145" spans="1:8" s="2" customFormat="1" ht="16.75" customHeight="1">
      <c r="A145" s="37"/>
      <c r="B145" s="42"/>
      <c r="C145" s="281" t="s">
        <v>154</v>
      </c>
      <c r="D145" s="281" t="s">
        <v>398</v>
      </c>
      <c r="E145" s="20" t="s">
        <v>76</v>
      </c>
      <c r="F145" s="282">
        <v>4.92</v>
      </c>
      <c r="G145" s="37"/>
      <c r="H145" s="42"/>
    </row>
    <row r="146" spans="1:8" s="2" customFormat="1" ht="16.75" customHeight="1">
      <c r="A146" s="37"/>
      <c r="B146" s="42"/>
      <c r="C146" s="283" t="s">
        <v>7511</v>
      </c>
      <c r="D146" s="37"/>
      <c r="E146" s="37"/>
      <c r="F146" s="37"/>
      <c r="G146" s="37"/>
      <c r="H146" s="42"/>
    </row>
    <row r="147" spans="1:8" s="2" customFormat="1" ht="16.75" customHeight="1">
      <c r="A147" s="37"/>
      <c r="B147" s="42"/>
      <c r="C147" s="281" t="s">
        <v>517</v>
      </c>
      <c r="D147" s="281" t="s">
        <v>7531</v>
      </c>
      <c r="E147" s="20" t="s">
        <v>127</v>
      </c>
      <c r="F147" s="282">
        <v>4.92</v>
      </c>
      <c r="G147" s="37"/>
      <c r="H147" s="42"/>
    </row>
    <row r="148" spans="1:8" s="2" customFormat="1" ht="16.75" customHeight="1">
      <c r="A148" s="37"/>
      <c r="B148" s="42"/>
      <c r="C148" s="281" t="s">
        <v>523</v>
      </c>
      <c r="D148" s="281" t="s">
        <v>7532</v>
      </c>
      <c r="E148" s="20" t="s">
        <v>127</v>
      </c>
      <c r="F148" s="282">
        <v>4.92</v>
      </c>
      <c r="G148" s="37"/>
      <c r="H148" s="42"/>
    </row>
    <row r="149" spans="1:8" s="2" customFormat="1" ht="16.75" customHeight="1">
      <c r="A149" s="37"/>
      <c r="B149" s="42"/>
      <c r="C149" s="277" t="s">
        <v>7533</v>
      </c>
      <c r="D149" s="278" t="s">
        <v>7534</v>
      </c>
      <c r="E149" s="279" t="s">
        <v>127</v>
      </c>
      <c r="F149" s="280">
        <v>30.63</v>
      </c>
      <c r="G149" s="37"/>
      <c r="H149" s="42"/>
    </row>
    <row r="150" spans="1:8" s="2" customFormat="1" ht="16.75" customHeight="1">
      <c r="A150" s="37"/>
      <c r="B150" s="42"/>
      <c r="C150" s="277" t="s">
        <v>7535</v>
      </c>
      <c r="D150" s="278" t="s">
        <v>7536</v>
      </c>
      <c r="E150" s="279" t="s">
        <v>127</v>
      </c>
      <c r="F150" s="280">
        <v>731</v>
      </c>
      <c r="G150" s="37"/>
      <c r="H150" s="42"/>
    </row>
    <row r="151" spans="1:8" s="2" customFormat="1" ht="16.75" customHeight="1">
      <c r="A151" s="37"/>
      <c r="B151" s="42"/>
      <c r="C151" s="277" t="s">
        <v>158</v>
      </c>
      <c r="D151" s="278" t="s">
        <v>159</v>
      </c>
      <c r="E151" s="279" t="s">
        <v>127</v>
      </c>
      <c r="F151" s="280">
        <v>91.8</v>
      </c>
      <c r="G151" s="37"/>
      <c r="H151" s="42"/>
    </row>
    <row r="152" spans="1:8" s="2" customFormat="1" ht="16.75" customHeight="1">
      <c r="A152" s="37"/>
      <c r="B152" s="42"/>
      <c r="C152" s="281" t="s">
        <v>76</v>
      </c>
      <c r="D152" s="281" t="s">
        <v>403</v>
      </c>
      <c r="E152" s="20" t="s">
        <v>76</v>
      </c>
      <c r="F152" s="282">
        <v>0</v>
      </c>
      <c r="G152" s="37"/>
      <c r="H152" s="42"/>
    </row>
    <row r="153" spans="1:8" s="2" customFormat="1" ht="16.75" customHeight="1">
      <c r="A153" s="37"/>
      <c r="B153" s="42"/>
      <c r="C153" s="281" t="s">
        <v>76</v>
      </c>
      <c r="D153" s="281" t="s">
        <v>728</v>
      </c>
      <c r="E153" s="20" t="s">
        <v>76</v>
      </c>
      <c r="F153" s="282">
        <v>0</v>
      </c>
      <c r="G153" s="37"/>
      <c r="H153" s="42"/>
    </row>
    <row r="154" spans="1:8" s="2" customFormat="1" ht="16.75" customHeight="1">
      <c r="A154" s="37"/>
      <c r="B154" s="42"/>
      <c r="C154" s="281" t="s">
        <v>76</v>
      </c>
      <c r="D154" s="281" t="s">
        <v>577</v>
      </c>
      <c r="E154" s="20" t="s">
        <v>76</v>
      </c>
      <c r="F154" s="282">
        <v>0</v>
      </c>
      <c r="G154" s="37"/>
      <c r="H154" s="42"/>
    </row>
    <row r="155" spans="1:8" s="2" customFormat="1" ht="16.75" customHeight="1">
      <c r="A155" s="37"/>
      <c r="B155" s="42"/>
      <c r="C155" s="281" t="s">
        <v>76</v>
      </c>
      <c r="D155" s="281" t="s">
        <v>1309</v>
      </c>
      <c r="E155" s="20" t="s">
        <v>76</v>
      </c>
      <c r="F155" s="282">
        <v>0</v>
      </c>
      <c r="G155" s="37"/>
      <c r="H155" s="42"/>
    </row>
    <row r="156" spans="1:8" s="2" customFormat="1" ht="16.75" customHeight="1">
      <c r="A156" s="37"/>
      <c r="B156" s="42"/>
      <c r="C156" s="281" t="s">
        <v>76</v>
      </c>
      <c r="D156" s="281" t="s">
        <v>1000</v>
      </c>
      <c r="E156" s="20" t="s">
        <v>76</v>
      </c>
      <c r="F156" s="282">
        <v>0</v>
      </c>
      <c r="G156" s="37"/>
      <c r="H156" s="42"/>
    </row>
    <row r="157" spans="1:8" s="2" customFormat="1" ht="16.75" customHeight="1">
      <c r="A157" s="37"/>
      <c r="B157" s="42"/>
      <c r="C157" s="281" t="s">
        <v>76</v>
      </c>
      <c r="D157" s="281" t="s">
        <v>462</v>
      </c>
      <c r="E157" s="20" t="s">
        <v>76</v>
      </c>
      <c r="F157" s="282">
        <v>0</v>
      </c>
      <c r="G157" s="37"/>
      <c r="H157" s="42"/>
    </row>
    <row r="158" spans="1:8" s="2" customFormat="1" ht="16.75" customHeight="1">
      <c r="A158" s="37"/>
      <c r="B158" s="42"/>
      <c r="C158" s="281" t="s">
        <v>76</v>
      </c>
      <c r="D158" s="281" t="s">
        <v>2182</v>
      </c>
      <c r="E158" s="20" t="s">
        <v>76</v>
      </c>
      <c r="F158" s="282">
        <v>91.8</v>
      </c>
      <c r="G158" s="37"/>
      <c r="H158" s="42"/>
    </row>
    <row r="159" spans="1:8" s="2" customFormat="1" ht="16.75" customHeight="1">
      <c r="A159" s="37"/>
      <c r="B159" s="42"/>
      <c r="C159" s="281" t="s">
        <v>158</v>
      </c>
      <c r="D159" s="281" t="s">
        <v>398</v>
      </c>
      <c r="E159" s="20" t="s">
        <v>76</v>
      </c>
      <c r="F159" s="282">
        <v>91.8</v>
      </c>
      <c r="G159" s="37"/>
      <c r="H159" s="42"/>
    </row>
    <row r="160" spans="1:8" s="2" customFormat="1" ht="16.75" customHeight="1">
      <c r="A160" s="37"/>
      <c r="B160" s="42"/>
      <c r="C160" s="283" t="s">
        <v>7511</v>
      </c>
      <c r="D160" s="37"/>
      <c r="E160" s="37"/>
      <c r="F160" s="37"/>
      <c r="G160" s="37"/>
      <c r="H160" s="42"/>
    </row>
    <row r="161" spans="1:8" s="2" customFormat="1" ht="16.75" customHeight="1">
      <c r="A161" s="37"/>
      <c r="B161" s="42"/>
      <c r="C161" s="281" t="s">
        <v>2178</v>
      </c>
      <c r="D161" s="281" t="s">
        <v>7537</v>
      </c>
      <c r="E161" s="20" t="s">
        <v>127</v>
      </c>
      <c r="F161" s="282">
        <v>91.8</v>
      </c>
      <c r="G161" s="37"/>
      <c r="H161" s="42"/>
    </row>
    <row r="162" spans="1:8" s="2" customFormat="1" ht="16.75" customHeight="1">
      <c r="A162" s="37"/>
      <c r="B162" s="42"/>
      <c r="C162" s="281" t="s">
        <v>1275</v>
      </c>
      <c r="D162" s="281" t="s">
        <v>7538</v>
      </c>
      <c r="E162" s="20" t="s">
        <v>127</v>
      </c>
      <c r="F162" s="282">
        <v>155.63999999999999</v>
      </c>
      <c r="G162" s="37"/>
      <c r="H162" s="42"/>
    </row>
    <row r="163" spans="1:8" s="2" customFormat="1" ht="10">
      <c r="A163" s="37"/>
      <c r="B163" s="42"/>
      <c r="C163" s="281" t="s">
        <v>1290</v>
      </c>
      <c r="D163" s="281" t="s">
        <v>7539</v>
      </c>
      <c r="E163" s="20" t="s">
        <v>127</v>
      </c>
      <c r="F163" s="282">
        <v>311.27999999999997</v>
      </c>
      <c r="G163" s="37"/>
      <c r="H163" s="42"/>
    </row>
    <row r="164" spans="1:8" s="2" customFormat="1" ht="16.75" customHeight="1">
      <c r="A164" s="37"/>
      <c r="B164" s="42"/>
      <c r="C164" s="281" t="s">
        <v>2205</v>
      </c>
      <c r="D164" s="281" t="s">
        <v>7540</v>
      </c>
      <c r="E164" s="20" t="s">
        <v>127</v>
      </c>
      <c r="F164" s="282">
        <v>91.8</v>
      </c>
      <c r="G164" s="37"/>
      <c r="H164" s="42"/>
    </row>
    <row r="165" spans="1:8" s="2" customFormat="1" ht="16.75" customHeight="1">
      <c r="A165" s="37"/>
      <c r="B165" s="42"/>
      <c r="C165" s="281" t="s">
        <v>2213</v>
      </c>
      <c r="D165" s="281" t="s">
        <v>7540</v>
      </c>
      <c r="E165" s="20" t="s">
        <v>127</v>
      </c>
      <c r="F165" s="282">
        <v>91.8</v>
      </c>
      <c r="G165" s="37"/>
      <c r="H165" s="42"/>
    </row>
    <row r="166" spans="1:8" s="2" customFormat="1" ht="16.75" customHeight="1">
      <c r="A166" s="37"/>
      <c r="B166" s="42"/>
      <c r="C166" s="281" t="s">
        <v>2173</v>
      </c>
      <c r="D166" s="281" t="s">
        <v>2174</v>
      </c>
      <c r="E166" s="20" t="s">
        <v>456</v>
      </c>
      <c r="F166" s="282">
        <v>3.2000000000000001E-2</v>
      </c>
      <c r="G166" s="37"/>
      <c r="H166" s="42"/>
    </row>
    <row r="167" spans="1:8" s="2" customFormat="1" ht="16.75" customHeight="1">
      <c r="A167" s="37"/>
      <c r="B167" s="42"/>
      <c r="C167" s="281" t="s">
        <v>2209</v>
      </c>
      <c r="D167" s="281" t="s">
        <v>2199</v>
      </c>
      <c r="E167" s="20" t="s">
        <v>127</v>
      </c>
      <c r="F167" s="282">
        <v>110.16</v>
      </c>
      <c r="G167" s="37"/>
      <c r="H167" s="42"/>
    </row>
    <row r="168" spans="1:8" s="2" customFormat="1" ht="20">
      <c r="A168" s="37"/>
      <c r="B168" s="42"/>
      <c r="C168" s="281" t="s">
        <v>2217</v>
      </c>
      <c r="D168" s="281" t="s">
        <v>7541</v>
      </c>
      <c r="E168" s="20" t="s">
        <v>127</v>
      </c>
      <c r="F168" s="282">
        <v>110.16</v>
      </c>
      <c r="G168" s="37"/>
      <c r="H168" s="42"/>
    </row>
    <row r="169" spans="1:8" s="2" customFormat="1" ht="16.75" customHeight="1">
      <c r="A169" s="37"/>
      <c r="B169" s="42"/>
      <c r="C169" s="277" t="s">
        <v>7542</v>
      </c>
      <c r="D169" s="278" t="s">
        <v>159</v>
      </c>
      <c r="E169" s="279" t="s">
        <v>127</v>
      </c>
      <c r="F169" s="280">
        <v>83.016000000000005</v>
      </c>
      <c r="G169" s="37"/>
      <c r="H169" s="42"/>
    </row>
    <row r="170" spans="1:8" s="2" customFormat="1" ht="16.75" customHeight="1">
      <c r="A170" s="37"/>
      <c r="B170" s="42"/>
      <c r="C170" s="277" t="s">
        <v>162</v>
      </c>
      <c r="D170" s="278" t="s">
        <v>163</v>
      </c>
      <c r="E170" s="279" t="s">
        <v>127</v>
      </c>
      <c r="F170" s="280">
        <v>323.5</v>
      </c>
      <c r="G170" s="37"/>
      <c r="H170" s="42"/>
    </row>
    <row r="171" spans="1:8" s="2" customFormat="1" ht="16.75" customHeight="1">
      <c r="A171" s="37"/>
      <c r="B171" s="42"/>
      <c r="C171" s="281" t="s">
        <v>76</v>
      </c>
      <c r="D171" s="281" t="s">
        <v>403</v>
      </c>
      <c r="E171" s="20" t="s">
        <v>76</v>
      </c>
      <c r="F171" s="282">
        <v>0</v>
      </c>
      <c r="G171" s="37"/>
      <c r="H171" s="42"/>
    </row>
    <row r="172" spans="1:8" s="2" customFormat="1" ht="16.75" customHeight="1">
      <c r="A172" s="37"/>
      <c r="B172" s="42"/>
      <c r="C172" s="281" t="s">
        <v>76</v>
      </c>
      <c r="D172" s="281" t="s">
        <v>728</v>
      </c>
      <c r="E172" s="20" t="s">
        <v>76</v>
      </c>
      <c r="F172" s="282">
        <v>0</v>
      </c>
      <c r="G172" s="37"/>
      <c r="H172" s="42"/>
    </row>
    <row r="173" spans="1:8" s="2" customFormat="1" ht="16.75" customHeight="1">
      <c r="A173" s="37"/>
      <c r="B173" s="42"/>
      <c r="C173" s="281" t="s">
        <v>76</v>
      </c>
      <c r="D173" s="281" t="s">
        <v>577</v>
      </c>
      <c r="E173" s="20" t="s">
        <v>76</v>
      </c>
      <c r="F173" s="282">
        <v>0</v>
      </c>
      <c r="G173" s="37"/>
      <c r="H173" s="42"/>
    </row>
    <row r="174" spans="1:8" s="2" customFormat="1" ht="16.75" customHeight="1">
      <c r="A174" s="37"/>
      <c r="B174" s="42"/>
      <c r="C174" s="281" t="s">
        <v>76</v>
      </c>
      <c r="D174" s="281" t="s">
        <v>2171</v>
      </c>
      <c r="E174" s="20" t="s">
        <v>76</v>
      </c>
      <c r="F174" s="282">
        <v>0</v>
      </c>
      <c r="G174" s="37"/>
      <c r="H174" s="42"/>
    </row>
    <row r="175" spans="1:8" s="2" customFormat="1" ht="16.75" customHeight="1">
      <c r="A175" s="37"/>
      <c r="B175" s="42"/>
      <c r="C175" s="281" t="s">
        <v>76</v>
      </c>
      <c r="D175" s="281" t="s">
        <v>1000</v>
      </c>
      <c r="E175" s="20" t="s">
        <v>76</v>
      </c>
      <c r="F175" s="282">
        <v>0</v>
      </c>
      <c r="G175" s="37"/>
      <c r="H175" s="42"/>
    </row>
    <row r="176" spans="1:8" s="2" customFormat="1" ht="16.75" customHeight="1">
      <c r="A176" s="37"/>
      <c r="B176" s="42"/>
      <c r="C176" s="281" t="s">
        <v>76</v>
      </c>
      <c r="D176" s="281" t="s">
        <v>462</v>
      </c>
      <c r="E176" s="20" t="s">
        <v>76</v>
      </c>
      <c r="F176" s="282">
        <v>0</v>
      </c>
      <c r="G176" s="37"/>
      <c r="H176" s="42"/>
    </row>
    <row r="177" spans="1:8" s="2" customFormat="1" ht="16.75" customHeight="1">
      <c r="A177" s="37"/>
      <c r="B177" s="42"/>
      <c r="C177" s="281" t="s">
        <v>76</v>
      </c>
      <c r="D177" s="281" t="s">
        <v>164</v>
      </c>
      <c r="E177" s="20" t="s">
        <v>76</v>
      </c>
      <c r="F177" s="282">
        <v>323.5</v>
      </c>
      <c r="G177" s="37"/>
      <c r="H177" s="42"/>
    </row>
    <row r="178" spans="1:8" s="2" customFormat="1" ht="16.75" customHeight="1">
      <c r="A178" s="37"/>
      <c r="B178" s="42"/>
      <c r="C178" s="281" t="s">
        <v>162</v>
      </c>
      <c r="D178" s="281" t="s">
        <v>398</v>
      </c>
      <c r="E178" s="20" t="s">
        <v>76</v>
      </c>
      <c r="F178" s="282">
        <v>323.5</v>
      </c>
      <c r="G178" s="37"/>
      <c r="H178" s="42"/>
    </row>
    <row r="179" spans="1:8" s="2" customFormat="1" ht="16.75" customHeight="1">
      <c r="A179" s="37"/>
      <c r="B179" s="42"/>
      <c r="C179" s="283" t="s">
        <v>7511</v>
      </c>
      <c r="D179" s="37"/>
      <c r="E179" s="37"/>
      <c r="F179" s="37"/>
      <c r="G179" s="37"/>
      <c r="H179" s="42"/>
    </row>
    <row r="180" spans="1:8" s="2" customFormat="1" ht="16.75" customHeight="1">
      <c r="A180" s="37"/>
      <c r="B180" s="42"/>
      <c r="C180" s="281" t="s">
        <v>2167</v>
      </c>
      <c r="D180" s="281" t="s">
        <v>7543</v>
      </c>
      <c r="E180" s="20" t="s">
        <v>127</v>
      </c>
      <c r="F180" s="282">
        <v>323.5</v>
      </c>
      <c r="G180" s="37"/>
      <c r="H180" s="42"/>
    </row>
    <row r="181" spans="1:8" s="2" customFormat="1" ht="16.75" customHeight="1">
      <c r="A181" s="37"/>
      <c r="B181" s="42"/>
      <c r="C181" s="281" t="s">
        <v>2188</v>
      </c>
      <c r="D181" s="281" t="s">
        <v>7544</v>
      </c>
      <c r="E181" s="20" t="s">
        <v>127</v>
      </c>
      <c r="F181" s="282">
        <v>323.5</v>
      </c>
      <c r="G181" s="37"/>
      <c r="H181" s="42"/>
    </row>
    <row r="182" spans="1:8" s="2" customFormat="1" ht="16.75" customHeight="1">
      <c r="A182" s="37"/>
      <c r="B182" s="42"/>
      <c r="C182" s="281" t="s">
        <v>2194</v>
      </c>
      <c r="D182" s="281" t="s">
        <v>7544</v>
      </c>
      <c r="E182" s="20" t="s">
        <v>127</v>
      </c>
      <c r="F182" s="282">
        <v>323.5</v>
      </c>
      <c r="G182" s="37"/>
      <c r="H182" s="42"/>
    </row>
    <row r="183" spans="1:8" s="2" customFormat="1" ht="16.75" customHeight="1">
      <c r="A183" s="37"/>
      <c r="B183" s="42"/>
      <c r="C183" s="281" t="s">
        <v>2308</v>
      </c>
      <c r="D183" s="281" t="s">
        <v>7545</v>
      </c>
      <c r="E183" s="20" t="s">
        <v>127</v>
      </c>
      <c r="F183" s="282">
        <v>323.5</v>
      </c>
      <c r="G183" s="37"/>
      <c r="H183" s="42"/>
    </row>
    <row r="184" spans="1:8" s="2" customFormat="1" ht="16.75" customHeight="1">
      <c r="A184" s="37"/>
      <c r="B184" s="42"/>
      <c r="C184" s="281" t="s">
        <v>2173</v>
      </c>
      <c r="D184" s="281" t="s">
        <v>2174</v>
      </c>
      <c r="E184" s="20" t="s">
        <v>456</v>
      </c>
      <c r="F184" s="282">
        <v>0.113</v>
      </c>
      <c r="G184" s="37"/>
      <c r="H184" s="42"/>
    </row>
    <row r="185" spans="1:8" s="2" customFormat="1" ht="16.75" customHeight="1">
      <c r="A185" s="37"/>
      <c r="B185" s="42"/>
      <c r="C185" s="281" t="s">
        <v>2198</v>
      </c>
      <c r="D185" s="281" t="s">
        <v>2199</v>
      </c>
      <c r="E185" s="20" t="s">
        <v>127</v>
      </c>
      <c r="F185" s="282">
        <v>1084.6600000000001</v>
      </c>
      <c r="G185" s="37"/>
      <c r="H185" s="42"/>
    </row>
    <row r="186" spans="1:8" s="2" customFormat="1" ht="16.75" customHeight="1">
      <c r="A186" s="37"/>
      <c r="B186" s="42"/>
      <c r="C186" s="281" t="s">
        <v>2314</v>
      </c>
      <c r="D186" s="281" t="s">
        <v>2315</v>
      </c>
      <c r="E186" s="20" t="s">
        <v>127</v>
      </c>
      <c r="F186" s="282">
        <v>372.02499999999998</v>
      </c>
      <c r="G186" s="37"/>
      <c r="H186" s="42"/>
    </row>
    <row r="187" spans="1:8" s="2" customFormat="1" ht="16.75" customHeight="1">
      <c r="A187" s="37"/>
      <c r="B187" s="42"/>
      <c r="C187" s="277" t="s">
        <v>7546</v>
      </c>
      <c r="D187" s="278" t="s">
        <v>163</v>
      </c>
      <c r="E187" s="279" t="s">
        <v>127</v>
      </c>
      <c r="F187" s="280">
        <v>720</v>
      </c>
      <c r="G187" s="37"/>
      <c r="H187" s="42"/>
    </row>
    <row r="188" spans="1:8" s="2" customFormat="1" ht="16.75" customHeight="1">
      <c r="A188" s="37"/>
      <c r="B188" s="42"/>
      <c r="C188" s="277" t="s">
        <v>7547</v>
      </c>
      <c r="D188" s="278" t="s">
        <v>7167</v>
      </c>
      <c r="E188" s="279" t="s">
        <v>303</v>
      </c>
      <c r="F188" s="280">
        <v>89.82</v>
      </c>
      <c r="G188" s="37"/>
      <c r="H188" s="42"/>
    </row>
    <row r="189" spans="1:8" s="2" customFormat="1" ht="16.75" customHeight="1">
      <c r="A189" s="37"/>
      <c r="B189" s="42"/>
      <c r="C189" s="277" t="s">
        <v>7548</v>
      </c>
      <c r="D189" s="278" t="s">
        <v>7549</v>
      </c>
      <c r="E189" s="279" t="s">
        <v>127</v>
      </c>
      <c r="F189" s="280">
        <v>180.71199999999999</v>
      </c>
      <c r="G189" s="37"/>
      <c r="H189" s="42"/>
    </row>
    <row r="190" spans="1:8" s="2" customFormat="1" ht="16.75" customHeight="1">
      <c r="A190" s="37"/>
      <c r="B190" s="42"/>
      <c r="C190" s="277" t="s">
        <v>322</v>
      </c>
      <c r="D190" s="278" t="s">
        <v>323</v>
      </c>
      <c r="E190" s="279" t="s">
        <v>127</v>
      </c>
      <c r="F190" s="280">
        <v>19.68</v>
      </c>
      <c r="G190" s="37"/>
      <c r="H190" s="42"/>
    </row>
    <row r="191" spans="1:8" s="2" customFormat="1" ht="16.75" customHeight="1">
      <c r="A191" s="37"/>
      <c r="B191" s="42"/>
      <c r="C191" s="281" t="s">
        <v>76</v>
      </c>
      <c r="D191" s="281" t="s">
        <v>403</v>
      </c>
      <c r="E191" s="20" t="s">
        <v>76</v>
      </c>
      <c r="F191" s="282">
        <v>0</v>
      </c>
      <c r="G191" s="37"/>
      <c r="H191" s="42"/>
    </row>
    <row r="192" spans="1:8" s="2" customFormat="1" ht="16.75" customHeight="1">
      <c r="A192" s="37"/>
      <c r="B192" s="42"/>
      <c r="C192" s="281" t="s">
        <v>76</v>
      </c>
      <c r="D192" s="281" t="s">
        <v>4317</v>
      </c>
      <c r="E192" s="20" t="s">
        <v>76</v>
      </c>
      <c r="F192" s="282">
        <v>0</v>
      </c>
      <c r="G192" s="37"/>
      <c r="H192" s="42"/>
    </row>
    <row r="193" spans="1:8" s="2" customFormat="1" ht="16.75" customHeight="1">
      <c r="A193" s="37"/>
      <c r="B193" s="42"/>
      <c r="C193" s="281" t="s">
        <v>76</v>
      </c>
      <c r="D193" s="281" t="s">
        <v>462</v>
      </c>
      <c r="E193" s="20" t="s">
        <v>76</v>
      </c>
      <c r="F193" s="282">
        <v>0</v>
      </c>
      <c r="G193" s="37"/>
      <c r="H193" s="42"/>
    </row>
    <row r="194" spans="1:8" s="2" customFormat="1" ht="16.75" customHeight="1">
      <c r="A194" s="37"/>
      <c r="B194" s="42"/>
      <c r="C194" s="281" t="s">
        <v>76</v>
      </c>
      <c r="D194" s="281" t="s">
        <v>577</v>
      </c>
      <c r="E194" s="20" t="s">
        <v>76</v>
      </c>
      <c r="F194" s="282">
        <v>0</v>
      </c>
      <c r="G194" s="37"/>
      <c r="H194" s="42"/>
    </row>
    <row r="195" spans="1:8" s="2" customFormat="1" ht="16.75" customHeight="1">
      <c r="A195" s="37"/>
      <c r="B195" s="42"/>
      <c r="C195" s="281" t="s">
        <v>76</v>
      </c>
      <c r="D195" s="281" t="s">
        <v>1000</v>
      </c>
      <c r="E195" s="20" t="s">
        <v>76</v>
      </c>
      <c r="F195" s="282">
        <v>0</v>
      </c>
      <c r="G195" s="37"/>
      <c r="H195" s="42"/>
    </row>
    <row r="196" spans="1:8" s="2" customFormat="1" ht="16.75" customHeight="1">
      <c r="A196" s="37"/>
      <c r="B196" s="42"/>
      <c r="C196" s="281" t="s">
        <v>76</v>
      </c>
      <c r="D196" s="281" t="s">
        <v>4606</v>
      </c>
      <c r="E196" s="20" t="s">
        <v>76</v>
      </c>
      <c r="F196" s="282">
        <v>7.68</v>
      </c>
      <c r="G196" s="37"/>
      <c r="H196" s="42"/>
    </row>
    <row r="197" spans="1:8" s="2" customFormat="1" ht="16.75" customHeight="1">
      <c r="A197" s="37"/>
      <c r="B197" s="42"/>
      <c r="C197" s="281" t="s">
        <v>76</v>
      </c>
      <c r="D197" s="281" t="s">
        <v>4607</v>
      </c>
      <c r="E197" s="20" t="s">
        <v>76</v>
      </c>
      <c r="F197" s="282">
        <v>12</v>
      </c>
      <c r="G197" s="37"/>
      <c r="H197" s="42"/>
    </row>
    <row r="198" spans="1:8" s="2" customFormat="1" ht="16.75" customHeight="1">
      <c r="A198" s="37"/>
      <c r="B198" s="42"/>
      <c r="C198" s="281" t="s">
        <v>322</v>
      </c>
      <c r="D198" s="281" t="s">
        <v>398</v>
      </c>
      <c r="E198" s="20" t="s">
        <v>76</v>
      </c>
      <c r="F198" s="282">
        <v>19.68</v>
      </c>
      <c r="G198" s="37"/>
      <c r="H198" s="42"/>
    </row>
    <row r="199" spans="1:8" s="2" customFormat="1" ht="16.75" customHeight="1">
      <c r="A199" s="37"/>
      <c r="B199" s="42"/>
      <c r="C199" s="283" t="s">
        <v>7511</v>
      </c>
      <c r="D199" s="37"/>
      <c r="E199" s="37"/>
      <c r="F199" s="37"/>
      <c r="G199" s="37"/>
      <c r="H199" s="42"/>
    </row>
    <row r="200" spans="1:8" s="2" customFormat="1" ht="16.75" customHeight="1">
      <c r="A200" s="37"/>
      <c r="B200" s="42"/>
      <c r="C200" s="281" t="s">
        <v>4602</v>
      </c>
      <c r="D200" s="281" t="s">
        <v>7550</v>
      </c>
      <c r="E200" s="20" t="s">
        <v>127</v>
      </c>
      <c r="F200" s="282">
        <v>19.68</v>
      </c>
      <c r="G200" s="37"/>
      <c r="H200" s="42"/>
    </row>
    <row r="201" spans="1:8" s="2" customFormat="1" ht="16.75" customHeight="1">
      <c r="A201" s="37"/>
      <c r="B201" s="42"/>
      <c r="C201" s="281" t="s">
        <v>4609</v>
      </c>
      <c r="D201" s="281" t="s">
        <v>7551</v>
      </c>
      <c r="E201" s="20" t="s">
        <v>127</v>
      </c>
      <c r="F201" s="282">
        <v>19.68</v>
      </c>
      <c r="G201" s="37"/>
      <c r="H201" s="42"/>
    </row>
    <row r="202" spans="1:8" s="2" customFormat="1" ht="20">
      <c r="A202" s="37"/>
      <c r="B202" s="42"/>
      <c r="C202" s="281" t="s">
        <v>4669</v>
      </c>
      <c r="D202" s="281" t="s">
        <v>7552</v>
      </c>
      <c r="E202" s="20" t="s">
        <v>127</v>
      </c>
      <c r="F202" s="282">
        <v>19.68</v>
      </c>
      <c r="G202" s="37"/>
      <c r="H202" s="42"/>
    </row>
    <row r="203" spans="1:8" s="2" customFormat="1" ht="16.75" customHeight="1">
      <c r="A203" s="37"/>
      <c r="B203" s="42"/>
      <c r="C203" s="281" t="s">
        <v>4707</v>
      </c>
      <c r="D203" s="281" t="s">
        <v>7553</v>
      </c>
      <c r="E203" s="20" t="s">
        <v>127</v>
      </c>
      <c r="F203" s="282">
        <v>19.68</v>
      </c>
      <c r="G203" s="37"/>
      <c r="H203" s="42"/>
    </row>
    <row r="204" spans="1:8" s="2" customFormat="1" ht="16.75" customHeight="1">
      <c r="A204" s="37"/>
      <c r="B204" s="42"/>
      <c r="C204" s="277" t="s">
        <v>7554</v>
      </c>
      <c r="D204" s="278" t="s">
        <v>323</v>
      </c>
      <c r="E204" s="279" t="s">
        <v>127</v>
      </c>
      <c r="F204" s="280">
        <v>900</v>
      </c>
      <c r="G204" s="37"/>
      <c r="H204" s="42"/>
    </row>
    <row r="205" spans="1:8" s="2" customFormat="1" ht="16.75" customHeight="1">
      <c r="A205" s="37"/>
      <c r="B205" s="42"/>
      <c r="C205" s="277" t="s">
        <v>7555</v>
      </c>
      <c r="D205" s="278" t="s">
        <v>323</v>
      </c>
      <c r="E205" s="279" t="s">
        <v>127</v>
      </c>
      <c r="F205" s="280">
        <v>166.35599999999999</v>
      </c>
      <c r="G205" s="37"/>
      <c r="H205" s="42"/>
    </row>
    <row r="206" spans="1:8" s="2" customFormat="1" ht="16.75" customHeight="1">
      <c r="A206" s="37"/>
      <c r="B206" s="42"/>
      <c r="C206" s="277" t="s">
        <v>166</v>
      </c>
      <c r="D206" s="278" t="s">
        <v>166</v>
      </c>
      <c r="E206" s="279" t="s">
        <v>167</v>
      </c>
      <c r="F206" s="280">
        <v>237.61</v>
      </c>
      <c r="G206" s="37"/>
      <c r="H206" s="42"/>
    </row>
    <row r="207" spans="1:8" s="2" customFormat="1" ht="16.75" customHeight="1">
      <c r="A207" s="37"/>
      <c r="B207" s="42"/>
      <c r="C207" s="281" t="s">
        <v>76</v>
      </c>
      <c r="D207" s="281" t="s">
        <v>1473</v>
      </c>
      <c r="E207" s="20" t="s">
        <v>76</v>
      </c>
      <c r="F207" s="282">
        <v>0</v>
      </c>
      <c r="G207" s="37"/>
      <c r="H207" s="42"/>
    </row>
    <row r="208" spans="1:8" s="2" customFormat="1" ht="16.75" customHeight="1">
      <c r="A208" s="37"/>
      <c r="B208" s="42"/>
      <c r="C208" s="281" t="s">
        <v>76</v>
      </c>
      <c r="D208" s="281" t="s">
        <v>168</v>
      </c>
      <c r="E208" s="20" t="s">
        <v>76</v>
      </c>
      <c r="F208" s="282">
        <v>237.61</v>
      </c>
      <c r="G208" s="37"/>
      <c r="H208" s="42"/>
    </row>
    <row r="209" spans="1:8" s="2" customFormat="1" ht="16.75" customHeight="1">
      <c r="A209" s="37"/>
      <c r="B209" s="42"/>
      <c r="C209" s="281" t="s">
        <v>166</v>
      </c>
      <c r="D209" s="281" t="s">
        <v>398</v>
      </c>
      <c r="E209" s="20" t="s">
        <v>76</v>
      </c>
      <c r="F209" s="282">
        <v>237.61</v>
      </c>
      <c r="G209" s="37"/>
      <c r="H209" s="42"/>
    </row>
    <row r="210" spans="1:8" s="2" customFormat="1" ht="16.75" customHeight="1">
      <c r="A210" s="37"/>
      <c r="B210" s="42"/>
      <c r="C210" s="283" t="s">
        <v>7511</v>
      </c>
      <c r="D210" s="37"/>
      <c r="E210" s="37"/>
      <c r="F210" s="37"/>
      <c r="G210" s="37"/>
      <c r="H210" s="42"/>
    </row>
    <row r="211" spans="1:8" s="2" customFormat="1" ht="16.75" customHeight="1">
      <c r="A211" s="37"/>
      <c r="B211" s="42"/>
      <c r="C211" s="281" t="s">
        <v>1470</v>
      </c>
      <c r="D211" s="281" t="s">
        <v>1471</v>
      </c>
      <c r="E211" s="20" t="s">
        <v>167</v>
      </c>
      <c r="F211" s="282">
        <v>237.61</v>
      </c>
      <c r="G211" s="37"/>
      <c r="H211" s="42"/>
    </row>
    <row r="212" spans="1:8" s="2" customFormat="1" ht="16.75" customHeight="1">
      <c r="A212" s="37"/>
      <c r="B212" s="42"/>
      <c r="C212" s="281" t="s">
        <v>1458</v>
      </c>
      <c r="D212" s="281" t="s">
        <v>7556</v>
      </c>
      <c r="E212" s="20" t="s">
        <v>167</v>
      </c>
      <c r="F212" s="282">
        <v>593.27</v>
      </c>
      <c r="G212" s="37"/>
      <c r="H212" s="42"/>
    </row>
    <row r="213" spans="1:8" s="2" customFormat="1" ht="16.75" customHeight="1">
      <c r="A213" s="37"/>
      <c r="B213" s="42"/>
      <c r="C213" s="277" t="s">
        <v>169</v>
      </c>
      <c r="D213" s="278" t="s">
        <v>170</v>
      </c>
      <c r="E213" s="279" t="s">
        <v>127</v>
      </c>
      <c r="F213" s="280">
        <v>15.696</v>
      </c>
      <c r="G213" s="37"/>
      <c r="H213" s="42"/>
    </row>
    <row r="214" spans="1:8" s="2" customFormat="1" ht="16.75" customHeight="1">
      <c r="A214" s="37"/>
      <c r="B214" s="42"/>
      <c r="C214" s="281" t="s">
        <v>76</v>
      </c>
      <c r="D214" s="281" t="s">
        <v>998</v>
      </c>
      <c r="E214" s="20" t="s">
        <v>76</v>
      </c>
      <c r="F214" s="282">
        <v>0</v>
      </c>
      <c r="G214" s="37"/>
      <c r="H214" s="42"/>
    </row>
    <row r="215" spans="1:8" s="2" customFormat="1" ht="16.75" customHeight="1">
      <c r="A215" s="37"/>
      <c r="B215" s="42"/>
      <c r="C215" s="281" t="s">
        <v>76</v>
      </c>
      <c r="D215" s="281" t="s">
        <v>1256</v>
      </c>
      <c r="E215" s="20" t="s">
        <v>76</v>
      </c>
      <c r="F215" s="282">
        <v>0</v>
      </c>
      <c r="G215" s="37"/>
      <c r="H215" s="42"/>
    </row>
    <row r="216" spans="1:8" s="2" customFormat="1" ht="16.75" customHeight="1">
      <c r="A216" s="37"/>
      <c r="B216" s="42"/>
      <c r="C216" s="281" t="s">
        <v>76</v>
      </c>
      <c r="D216" s="281" t="s">
        <v>1362</v>
      </c>
      <c r="E216" s="20" t="s">
        <v>76</v>
      </c>
      <c r="F216" s="282">
        <v>0</v>
      </c>
      <c r="G216" s="37"/>
      <c r="H216" s="42"/>
    </row>
    <row r="217" spans="1:8" s="2" customFormat="1" ht="16.75" customHeight="1">
      <c r="A217" s="37"/>
      <c r="B217" s="42"/>
      <c r="C217" s="281" t="s">
        <v>76</v>
      </c>
      <c r="D217" s="281" t="s">
        <v>1363</v>
      </c>
      <c r="E217" s="20" t="s">
        <v>76</v>
      </c>
      <c r="F217" s="282">
        <v>0</v>
      </c>
      <c r="G217" s="37"/>
      <c r="H217" s="42"/>
    </row>
    <row r="218" spans="1:8" s="2" customFormat="1" ht="16.75" customHeight="1">
      <c r="A218" s="37"/>
      <c r="B218" s="42"/>
      <c r="C218" s="281" t="s">
        <v>76</v>
      </c>
      <c r="D218" s="281" t="s">
        <v>577</v>
      </c>
      <c r="E218" s="20" t="s">
        <v>76</v>
      </c>
      <c r="F218" s="282">
        <v>0</v>
      </c>
      <c r="G218" s="37"/>
      <c r="H218" s="42"/>
    </row>
    <row r="219" spans="1:8" s="2" customFormat="1" ht="16.75" customHeight="1">
      <c r="A219" s="37"/>
      <c r="B219" s="42"/>
      <c r="C219" s="281" t="s">
        <v>76</v>
      </c>
      <c r="D219" s="281" t="s">
        <v>578</v>
      </c>
      <c r="E219" s="20" t="s">
        <v>76</v>
      </c>
      <c r="F219" s="282">
        <v>0</v>
      </c>
      <c r="G219" s="37"/>
      <c r="H219" s="42"/>
    </row>
    <row r="220" spans="1:8" s="2" customFormat="1" ht="16.75" customHeight="1">
      <c r="A220" s="37"/>
      <c r="B220" s="42"/>
      <c r="C220" s="281" t="s">
        <v>76</v>
      </c>
      <c r="D220" s="281" t="s">
        <v>1364</v>
      </c>
      <c r="E220" s="20" t="s">
        <v>76</v>
      </c>
      <c r="F220" s="282">
        <v>15.696</v>
      </c>
      <c r="G220" s="37"/>
      <c r="H220" s="42"/>
    </row>
    <row r="221" spans="1:8" s="2" customFormat="1" ht="16.75" customHeight="1">
      <c r="A221" s="37"/>
      <c r="B221" s="42"/>
      <c r="C221" s="281" t="s">
        <v>169</v>
      </c>
      <c r="D221" s="281" t="s">
        <v>398</v>
      </c>
      <c r="E221" s="20" t="s">
        <v>76</v>
      </c>
      <c r="F221" s="282">
        <v>15.696</v>
      </c>
      <c r="G221" s="37"/>
      <c r="H221" s="42"/>
    </row>
    <row r="222" spans="1:8" s="2" customFormat="1" ht="16.75" customHeight="1">
      <c r="A222" s="37"/>
      <c r="B222" s="42"/>
      <c r="C222" s="283" t="s">
        <v>7511</v>
      </c>
      <c r="D222" s="37"/>
      <c r="E222" s="37"/>
      <c r="F222" s="37"/>
      <c r="G222" s="37"/>
      <c r="H222" s="42"/>
    </row>
    <row r="223" spans="1:8" s="2" customFormat="1" ht="20">
      <c r="A223" s="37"/>
      <c r="B223" s="42"/>
      <c r="C223" s="281" t="s">
        <v>1358</v>
      </c>
      <c r="D223" s="281" t="s">
        <v>7557</v>
      </c>
      <c r="E223" s="20" t="s">
        <v>127</v>
      </c>
      <c r="F223" s="282">
        <v>15.696</v>
      </c>
      <c r="G223" s="37"/>
      <c r="H223" s="42"/>
    </row>
    <row r="224" spans="1:8" s="2" customFormat="1" ht="20">
      <c r="A224" s="37"/>
      <c r="B224" s="42"/>
      <c r="C224" s="281" t="s">
        <v>1438</v>
      </c>
      <c r="D224" s="281" t="s">
        <v>7558</v>
      </c>
      <c r="E224" s="20" t="s">
        <v>127</v>
      </c>
      <c r="F224" s="282">
        <v>151.84899999999999</v>
      </c>
      <c r="G224" s="37"/>
      <c r="H224" s="42"/>
    </row>
    <row r="225" spans="1:8" s="2" customFormat="1" ht="16.75" customHeight="1">
      <c r="A225" s="37"/>
      <c r="B225" s="42"/>
      <c r="C225" s="281" t="s">
        <v>1366</v>
      </c>
      <c r="D225" s="281" t="s">
        <v>1367</v>
      </c>
      <c r="E225" s="20" t="s">
        <v>127</v>
      </c>
      <c r="F225" s="282">
        <v>16.481000000000002</v>
      </c>
      <c r="G225" s="37"/>
      <c r="H225" s="42"/>
    </row>
    <row r="226" spans="1:8" s="2" customFormat="1" ht="16.75" customHeight="1">
      <c r="A226" s="37"/>
      <c r="B226" s="42"/>
      <c r="C226" s="277" t="s">
        <v>172</v>
      </c>
      <c r="D226" s="278" t="s">
        <v>173</v>
      </c>
      <c r="E226" s="279" t="s">
        <v>127</v>
      </c>
      <c r="F226" s="280">
        <v>138.6</v>
      </c>
      <c r="G226" s="37"/>
      <c r="H226" s="42"/>
    </row>
    <row r="227" spans="1:8" s="2" customFormat="1" ht="16.75" customHeight="1">
      <c r="A227" s="37"/>
      <c r="B227" s="42"/>
      <c r="C227" s="283" t="s">
        <v>7511</v>
      </c>
      <c r="D227" s="37"/>
      <c r="E227" s="37"/>
      <c r="F227" s="37"/>
      <c r="G227" s="37"/>
      <c r="H227" s="42"/>
    </row>
    <row r="228" spans="1:8" s="2" customFormat="1" ht="16.75" customHeight="1">
      <c r="A228" s="37"/>
      <c r="B228" s="42"/>
      <c r="C228" s="281" t="s">
        <v>1346</v>
      </c>
      <c r="D228" s="281" t="s">
        <v>7559</v>
      </c>
      <c r="E228" s="20" t="s">
        <v>127</v>
      </c>
      <c r="F228" s="282">
        <v>588.14599999999996</v>
      </c>
      <c r="G228" s="37"/>
      <c r="H228" s="42"/>
    </row>
    <row r="229" spans="1:8" s="2" customFormat="1" ht="16.75" customHeight="1">
      <c r="A229" s="37"/>
      <c r="B229" s="42"/>
      <c r="C229" s="281" t="s">
        <v>1487</v>
      </c>
      <c r="D229" s="281" t="s">
        <v>7560</v>
      </c>
      <c r="E229" s="20" t="s">
        <v>127</v>
      </c>
      <c r="F229" s="282">
        <v>588.14599999999996</v>
      </c>
      <c r="G229" s="37"/>
      <c r="H229" s="42"/>
    </row>
    <row r="230" spans="1:8" s="2" customFormat="1" ht="16.75" customHeight="1">
      <c r="A230" s="37"/>
      <c r="B230" s="42"/>
      <c r="C230" s="277" t="s">
        <v>175</v>
      </c>
      <c r="D230" s="278" t="s">
        <v>176</v>
      </c>
      <c r="E230" s="279" t="s">
        <v>167</v>
      </c>
      <c r="F230" s="280">
        <v>63</v>
      </c>
      <c r="G230" s="37"/>
      <c r="H230" s="42"/>
    </row>
    <row r="231" spans="1:8" s="2" customFormat="1" ht="16.75" customHeight="1">
      <c r="A231" s="37"/>
      <c r="B231" s="42"/>
      <c r="C231" s="281" t="s">
        <v>76</v>
      </c>
      <c r="D231" s="281" t="s">
        <v>1479</v>
      </c>
      <c r="E231" s="20" t="s">
        <v>76</v>
      </c>
      <c r="F231" s="282">
        <v>0</v>
      </c>
      <c r="G231" s="37"/>
      <c r="H231" s="42"/>
    </row>
    <row r="232" spans="1:8" s="2" customFormat="1" ht="16.75" customHeight="1">
      <c r="A232" s="37"/>
      <c r="B232" s="42"/>
      <c r="C232" s="281" t="s">
        <v>76</v>
      </c>
      <c r="D232" s="281" t="s">
        <v>177</v>
      </c>
      <c r="E232" s="20" t="s">
        <v>76</v>
      </c>
      <c r="F232" s="282">
        <v>63</v>
      </c>
      <c r="G232" s="37"/>
      <c r="H232" s="42"/>
    </row>
    <row r="233" spans="1:8" s="2" customFormat="1" ht="16.75" customHeight="1">
      <c r="A233" s="37"/>
      <c r="B233" s="42"/>
      <c r="C233" s="281" t="s">
        <v>175</v>
      </c>
      <c r="D233" s="281" t="s">
        <v>398</v>
      </c>
      <c r="E233" s="20" t="s">
        <v>76</v>
      </c>
      <c r="F233" s="282">
        <v>63</v>
      </c>
      <c r="G233" s="37"/>
      <c r="H233" s="42"/>
    </row>
    <row r="234" spans="1:8" s="2" customFormat="1" ht="16.75" customHeight="1">
      <c r="A234" s="37"/>
      <c r="B234" s="42"/>
      <c r="C234" s="283" t="s">
        <v>7511</v>
      </c>
      <c r="D234" s="37"/>
      <c r="E234" s="37"/>
      <c r="F234" s="37"/>
      <c r="G234" s="37"/>
      <c r="H234" s="42"/>
    </row>
    <row r="235" spans="1:8" s="2" customFormat="1" ht="16.75" customHeight="1">
      <c r="A235" s="37"/>
      <c r="B235" s="42"/>
      <c r="C235" s="281" t="s">
        <v>1476</v>
      </c>
      <c r="D235" s="281" t="s">
        <v>1477</v>
      </c>
      <c r="E235" s="20" t="s">
        <v>167</v>
      </c>
      <c r="F235" s="282">
        <v>63</v>
      </c>
      <c r="G235" s="37"/>
      <c r="H235" s="42"/>
    </row>
    <row r="236" spans="1:8" s="2" customFormat="1" ht="16.75" customHeight="1">
      <c r="A236" s="37"/>
      <c r="B236" s="42"/>
      <c r="C236" s="281" t="s">
        <v>1458</v>
      </c>
      <c r="D236" s="281" t="s">
        <v>7556</v>
      </c>
      <c r="E236" s="20" t="s">
        <v>167</v>
      </c>
      <c r="F236" s="282">
        <v>593.27</v>
      </c>
      <c r="G236" s="37"/>
      <c r="H236" s="42"/>
    </row>
    <row r="237" spans="1:8" s="2" customFormat="1" ht="16.75" customHeight="1">
      <c r="A237" s="37"/>
      <c r="B237" s="42"/>
      <c r="C237" s="277" t="s">
        <v>178</v>
      </c>
      <c r="D237" s="278" t="s">
        <v>179</v>
      </c>
      <c r="E237" s="279" t="s">
        <v>167</v>
      </c>
      <c r="F237" s="280">
        <v>60.05</v>
      </c>
      <c r="G237" s="37"/>
      <c r="H237" s="42"/>
    </row>
    <row r="238" spans="1:8" s="2" customFormat="1" ht="16.75" customHeight="1">
      <c r="A238" s="37"/>
      <c r="B238" s="42"/>
      <c r="C238" s="281" t="s">
        <v>76</v>
      </c>
      <c r="D238" s="281" t="s">
        <v>179</v>
      </c>
      <c r="E238" s="20" t="s">
        <v>76</v>
      </c>
      <c r="F238" s="282">
        <v>0</v>
      </c>
      <c r="G238" s="37"/>
      <c r="H238" s="42"/>
    </row>
    <row r="239" spans="1:8" s="2" customFormat="1" ht="16.75" customHeight="1">
      <c r="A239" s="37"/>
      <c r="B239" s="42"/>
      <c r="C239" s="281" t="s">
        <v>76</v>
      </c>
      <c r="D239" s="281" t="s">
        <v>180</v>
      </c>
      <c r="E239" s="20" t="s">
        <v>76</v>
      </c>
      <c r="F239" s="282">
        <v>60.05</v>
      </c>
      <c r="G239" s="37"/>
      <c r="H239" s="42"/>
    </row>
    <row r="240" spans="1:8" s="2" customFormat="1" ht="16.75" customHeight="1">
      <c r="A240" s="37"/>
      <c r="B240" s="42"/>
      <c r="C240" s="281" t="s">
        <v>178</v>
      </c>
      <c r="D240" s="281" t="s">
        <v>398</v>
      </c>
      <c r="E240" s="20" t="s">
        <v>76</v>
      </c>
      <c r="F240" s="282">
        <v>60.05</v>
      </c>
      <c r="G240" s="37"/>
      <c r="H240" s="42"/>
    </row>
    <row r="241" spans="1:8" s="2" customFormat="1" ht="16.75" customHeight="1">
      <c r="A241" s="37"/>
      <c r="B241" s="42"/>
      <c r="C241" s="283" t="s">
        <v>7511</v>
      </c>
      <c r="D241" s="37"/>
      <c r="E241" s="37"/>
      <c r="F241" s="37"/>
      <c r="G241" s="37"/>
      <c r="H241" s="42"/>
    </row>
    <row r="242" spans="1:8" s="2" customFormat="1" ht="16.75" customHeight="1">
      <c r="A242" s="37"/>
      <c r="B242" s="42"/>
      <c r="C242" s="281" t="s">
        <v>1482</v>
      </c>
      <c r="D242" s="281" t="s">
        <v>1483</v>
      </c>
      <c r="E242" s="20" t="s">
        <v>167</v>
      </c>
      <c r="F242" s="282">
        <v>60.05</v>
      </c>
      <c r="G242" s="37"/>
      <c r="H242" s="42"/>
    </row>
    <row r="243" spans="1:8" s="2" customFormat="1" ht="16.75" customHeight="1">
      <c r="A243" s="37"/>
      <c r="B243" s="42"/>
      <c r="C243" s="281" t="s">
        <v>1458</v>
      </c>
      <c r="D243" s="281" t="s">
        <v>7556</v>
      </c>
      <c r="E243" s="20" t="s">
        <v>167</v>
      </c>
      <c r="F243" s="282">
        <v>593.27</v>
      </c>
      <c r="G243" s="37"/>
      <c r="H243" s="42"/>
    </row>
    <row r="244" spans="1:8" s="2" customFormat="1" ht="16.75" customHeight="1">
      <c r="A244" s="37"/>
      <c r="B244" s="42"/>
      <c r="C244" s="277" t="s">
        <v>181</v>
      </c>
      <c r="D244" s="278" t="s">
        <v>182</v>
      </c>
      <c r="E244" s="279" t="s">
        <v>167</v>
      </c>
      <c r="F244" s="280">
        <v>232.61</v>
      </c>
      <c r="G244" s="37"/>
      <c r="H244" s="42"/>
    </row>
    <row r="245" spans="1:8" s="2" customFormat="1" ht="16.75" customHeight="1">
      <c r="A245" s="37"/>
      <c r="B245" s="42"/>
      <c r="C245" s="281" t="s">
        <v>76</v>
      </c>
      <c r="D245" s="281" t="s">
        <v>182</v>
      </c>
      <c r="E245" s="20" t="s">
        <v>76</v>
      </c>
      <c r="F245" s="282">
        <v>0</v>
      </c>
      <c r="G245" s="37"/>
      <c r="H245" s="42"/>
    </row>
    <row r="246" spans="1:8" s="2" customFormat="1" ht="16.75" customHeight="1">
      <c r="A246" s="37"/>
      <c r="B246" s="42"/>
      <c r="C246" s="281" t="s">
        <v>76</v>
      </c>
      <c r="D246" s="281" t="s">
        <v>1466</v>
      </c>
      <c r="E246" s="20" t="s">
        <v>76</v>
      </c>
      <c r="F246" s="282">
        <v>174.61</v>
      </c>
      <c r="G246" s="37"/>
      <c r="H246" s="42"/>
    </row>
    <row r="247" spans="1:8" s="2" customFormat="1" ht="16.75" customHeight="1">
      <c r="A247" s="37"/>
      <c r="B247" s="42"/>
      <c r="C247" s="281" t="s">
        <v>76</v>
      </c>
      <c r="D247" s="281" t="s">
        <v>1467</v>
      </c>
      <c r="E247" s="20" t="s">
        <v>76</v>
      </c>
      <c r="F247" s="282">
        <v>58</v>
      </c>
      <c r="G247" s="37"/>
      <c r="H247" s="42"/>
    </row>
    <row r="248" spans="1:8" s="2" customFormat="1" ht="16.75" customHeight="1">
      <c r="A248" s="37"/>
      <c r="B248" s="42"/>
      <c r="C248" s="281" t="s">
        <v>181</v>
      </c>
      <c r="D248" s="281" t="s">
        <v>398</v>
      </c>
      <c r="E248" s="20" t="s">
        <v>76</v>
      </c>
      <c r="F248" s="282">
        <v>232.61</v>
      </c>
      <c r="G248" s="37"/>
      <c r="H248" s="42"/>
    </row>
    <row r="249" spans="1:8" s="2" customFormat="1" ht="16.75" customHeight="1">
      <c r="A249" s="37"/>
      <c r="B249" s="42"/>
      <c r="C249" s="283" t="s">
        <v>7511</v>
      </c>
      <c r="D249" s="37"/>
      <c r="E249" s="37"/>
      <c r="F249" s="37"/>
      <c r="G249" s="37"/>
      <c r="H249" s="42"/>
    </row>
    <row r="250" spans="1:8" s="2" customFormat="1" ht="16.75" customHeight="1">
      <c r="A250" s="37"/>
      <c r="B250" s="42"/>
      <c r="C250" s="281" t="s">
        <v>1463</v>
      </c>
      <c r="D250" s="281" t="s">
        <v>1464</v>
      </c>
      <c r="E250" s="20" t="s">
        <v>167</v>
      </c>
      <c r="F250" s="282">
        <v>232.61</v>
      </c>
      <c r="G250" s="37"/>
      <c r="H250" s="42"/>
    </row>
    <row r="251" spans="1:8" s="2" customFormat="1" ht="16.75" customHeight="1">
      <c r="A251" s="37"/>
      <c r="B251" s="42"/>
      <c r="C251" s="281" t="s">
        <v>1458</v>
      </c>
      <c r="D251" s="281" t="s">
        <v>7556</v>
      </c>
      <c r="E251" s="20" t="s">
        <v>167</v>
      </c>
      <c r="F251" s="282">
        <v>593.27</v>
      </c>
      <c r="G251" s="37"/>
      <c r="H251" s="42"/>
    </row>
    <row r="252" spans="1:8" s="2" customFormat="1" ht="16.75" customHeight="1">
      <c r="A252" s="37"/>
      <c r="B252" s="42"/>
      <c r="C252" s="277" t="s">
        <v>184</v>
      </c>
      <c r="D252" s="278" t="s">
        <v>185</v>
      </c>
      <c r="E252" s="279" t="s">
        <v>127</v>
      </c>
      <c r="F252" s="280">
        <v>397.20400000000001</v>
      </c>
      <c r="G252" s="37"/>
      <c r="H252" s="42"/>
    </row>
    <row r="253" spans="1:8" s="2" customFormat="1" ht="16.75" customHeight="1">
      <c r="A253" s="37"/>
      <c r="B253" s="42"/>
      <c r="C253" s="281" t="s">
        <v>76</v>
      </c>
      <c r="D253" s="281" t="s">
        <v>998</v>
      </c>
      <c r="E253" s="20" t="s">
        <v>76</v>
      </c>
      <c r="F253" s="282">
        <v>0</v>
      </c>
      <c r="G253" s="37"/>
      <c r="H253" s="42"/>
    </row>
    <row r="254" spans="1:8" s="2" customFormat="1" ht="16.75" customHeight="1">
      <c r="A254" s="37"/>
      <c r="B254" s="42"/>
      <c r="C254" s="281" t="s">
        <v>76</v>
      </c>
      <c r="D254" s="281" t="s">
        <v>1256</v>
      </c>
      <c r="E254" s="20" t="s">
        <v>76</v>
      </c>
      <c r="F254" s="282">
        <v>0</v>
      </c>
      <c r="G254" s="37"/>
      <c r="H254" s="42"/>
    </row>
    <row r="255" spans="1:8" s="2" customFormat="1" ht="16.75" customHeight="1">
      <c r="A255" s="37"/>
      <c r="B255" s="42"/>
      <c r="C255" s="281" t="s">
        <v>76</v>
      </c>
      <c r="D255" s="281" t="s">
        <v>1257</v>
      </c>
      <c r="E255" s="20" t="s">
        <v>76</v>
      </c>
      <c r="F255" s="282">
        <v>0</v>
      </c>
      <c r="G255" s="37"/>
      <c r="H255" s="42"/>
    </row>
    <row r="256" spans="1:8" s="2" customFormat="1" ht="16.75" customHeight="1">
      <c r="A256" s="37"/>
      <c r="B256" s="42"/>
      <c r="C256" s="281" t="s">
        <v>76</v>
      </c>
      <c r="D256" s="281" t="s">
        <v>1258</v>
      </c>
      <c r="E256" s="20" t="s">
        <v>76</v>
      </c>
      <c r="F256" s="282">
        <v>0</v>
      </c>
      <c r="G256" s="37"/>
      <c r="H256" s="42"/>
    </row>
    <row r="257" spans="1:8" s="2" customFormat="1" ht="16.75" customHeight="1">
      <c r="A257" s="37"/>
      <c r="B257" s="42"/>
      <c r="C257" s="281" t="s">
        <v>76</v>
      </c>
      <c r="D257" s="281" t="s">
        <v>577</v>
      </c>
      <c r="E257" s="20" t="s">
        <v>76</v>
      </c>
      <c r="F257" s="282">
        <v>0</v>
      </c>
      <c r="G257" s="37"/>
      <c r="H257" s="42"/>
    </row>
    <row r="258" spans="1:8" s="2" customFormat="1" ht="16.75" customHeight="1">
      <c r="A258" s="37"/>
      <c r="B258" s="42"/>
      <c r="C258" s="281" t="s">
        <v>76</v>
      </c>
      <c r="D258" s="281" t="s">
        <v>1350</v>
      </c>
      <c r="E258" s="20" t="s">
        <v>76</v>
      </c>
      <c r="F258" s="282">
        <v>0</v>
      </c>
      <c r="G258" s="37"/>
      <c r="H258" s="42"/>
    </row>
    <row r="259" spans="1:8" s="2" customFormat="1" ht="16.75" customHeight="1">
      <c r="A259" s="37"/>
      <c r="B259" s="42"/>
      <c r="C259" s="281" t="s">
        <v>76</v>
      </c>
      <c r="D259" s="281" t="s">
        <v>1393</v>
      </c>
      <c r="E259" s="20" t="s">
        <v>76</v>
      </c>
      <c r="F259" s="282">
        <v>161.80600000000001</v>
      </c>
      <c r="G259" s="37"/>
      <c r="H259" s="42"/>
    </row>
    <row r="260" spans="1:8" s="2" customFormat="1" ht="16.75" customHeight="1">
      <c r="A260" s="37"/>
      <c r="B260" s="42"/>
      <c r="C260" s="281" t="s">
        <v>76</v>
      </c>
      <c r="D260" s="281" t="s">
        <v>1394</v>
      </c>
      <c r="E260" s="20" t="s">
        <v>76</v>
      </c>
      <c r="F260" s="282">
        <v>-43.710999999999999</v>
      </c>
      <c r="G260" s="37"/>
      <c r="H260" s="42"/>
    </row>
    <row r="261" spans="1:8" s="2" customFormat="1" ht="16.75" customHeight="1">
      <c r="A261" s="37"/>
      <c r="B261" s="42"/>
      <c r="C261" s="281" t="s">
        <v>76</v>
      </c>
      <c r="D261" s="281" t="s">
        <v>1395</v>
      </c>
      <c r="E261" s="20" t="s">
        <v>76</v>
      </c>
      <c r="F261" s="282">
        <v>83.588999999999999</v>
      </c>
      <c r="G261" s="37"/>
      <c r="H261" s="42"/>
    </row>
    <row r="262" spans="1:8" s="2" customFormat="1" ht="16.75" customHeight="1">
      <c r="A262" s="37"/>
      <c r="B262" s="42"/>
      <c r="C262" s="281" t="s">
        <v>76</v>
      </c>
      <c r="D262" s="281" t="s">
        <v>1396</v>
      </c>
      <c r="E262" s="20" t="s">
        <v>76</v>
      </c>
      <c r="F262" s="282">
        <v>-19.393000000000001</v>
      </c>
      <c r="G262" s="37"/>
      <c r="H262" s="42"/>
    </row>
    <row r="263" spans="1:8" s="2" customFormat="1" ht="16.75" customHeight="1">
      <c r="A263" s="37"/>
      <c r="B263" s="42"/>
      <c r="C263" s="281" t="s">
        <v>76</v>
      </c>
      <c r="D263" s="281" t="s">
        <v>1353</v>
      </c>
      <c r="E263" s="20" t="s">
        <v>76</v>
      </c>
      <c r="F263" s="282">
        <v>0</v>
      </c>
      <c r="G263" s="37"/>
      <c r="H263" s="42"/>
    </row>
    <row r="264" spans="1:8" s="2" customFormat="1" ht="16.75" customHeight="1">
      <c r="A264" s="37"/>
      <c r="B264" s="42"/>
      <c r="C264" s="281" t="s">
        <v>76</v>
      </c>
      <c r="D264" s="281" t="s">
        <v>1397</v>
      </c>
      <c r="E264" s="20" t="s">
        <v>76</v>
      </c>
      <c r="F264" s="282">
        <v>75.263999999999996</v>
      </c>
      <c r="G264" s="37"/>
      <c r="H264" s="42"/>
    </row>
    <row r="265" spans="1:8" s="2" customFormat="1" ht="16.75" customHeight="1">
      <c r="A265" s="37"/>
      <c r="B265" s="42"/>
      <c r="C265" s="281" t="s">
        <v>76</v>
      </c>
      <c r="D265" s="281" t="s">
        <v>1398</v>
      </c>
      <c r="E265" s="20" t="s">
        <v>76</v>
      </c>
      <c r="F265" s="282">
        <v>-21.855</v>
      </c>
      <c r="G265" s="37"/>
      <c r="H265" s="42"/>
    </row>
    <row r="266" spans="1:8" s="2" customFormat="1" ht="16.75" customHeight="1">
      <c r="A266" s="37"/>
      <c r="B266" s="42"/>
      <c r="C266" s="281" t="s">
        <v>76</v>
      </c>
      <c r="D266" s="281" t="s">
        <v>1399</v>
      </c>
      <c r="E266" s="20" t="s">
        <v>76</v>
      </c>
      <c r="F266" s="282">
        <v>38.881999999999998</v>
      </c>
      <c r="G266" s="37"/>
      <c r="H266" s="42"/>
    </row>
    <row r="267" spans="1:8" s="2" customFormat="1" ht="16.75" customHeight="1">
      <c r="A267" s="37"/>
      <c r="B267" s="42"/>
      <c r="C267" s="281" t="s">
        <v>76</v>
      </c>
      <c r="D267" s="281" t="s">
        <v>1400</v>
      </c>
      <c r="E267" s="20" t="s">
        <v>76</v>
      </c>
      <c r="F267" s="282">
        <v>-9.6969999999999992</v>
      </c>
      <c r="G267" s="37"/>
      <c r="H267" s="42"/>
    </row>
    <row r="268" spans="1:8" s="2" customFormat="1" ht="16.75" customHeight="1">
      <c r="A268" s="37"/>
      <c r="B268" s="42"/>
      <c r="C268" s="281" t="s">
        <v>76</v>
      </c>
      <c r="D268" s="281" t="s">
        <v>1401</v>
      </c>
      <c r="E268" s="20" t="s">
        <v>76</v>
      </c>
      <c r="F268" s="282">
        <v>138.10599999999999</v>
      </c>
      <c r="G268" s="37"/>
      <c r="H268" s="42"/>
    </row>
    <row r="269" spans="1:8" s="2" customFormat="1" ht="16.75" customHeight="1">
      <c r="A269" s="37"/>
      <c r="B269" s="42"/>
      <c r="C269" s="281" t="s">
        <v>76</v>
      </c>
      <c r="D269" s="281" t="s">
        <v>1402</v>
      </c>
      <c r="E269" s="20" t="s">
        <v>76</v>
      </c>
      <c r="F269" s="282">
        <v>-14.484</v>
      </c>
      <c r="G269" s="37"/>
      <c r="H269" s="42"/>
    </row>
    <row r="270" spans="1:8" s="2" customFormat="1" ht="16.75" customHeight="1">
      <c r="A270" s="37"/>
      <c r="B270" s="42"/>
      <c r="C270" s="281" t="s">
        <v>76</v>
      </c>
      <c r="D270" s="281" t="s">
        <v>1403</v>
      </c>
      <c r="E270" s="20" t="s">
        <v>76</v>
      </c>
      <c r="F270" s="282">
        <v>0</v>
      </c>
      <c r="G270" s="37"/>
      <c r="H270" s="42"/>
    </row>
    <row r="271" spans="1:8" s="2" customFormat="1" ht="16.75" customHeight="1">
      <c r="A271" s="37"/>
      <c r="B271" s="42"/>
      <c r="C271" s="281" t="s">
        <v>76</v>
      </c>
      <c r="D271" s="281" t="s">
        <v>1404</v>
      </c>
      <c r="E271" s="20" t="s">
        <v>76</v>
      </c>
      <c r="F271" s="282">
        <v>8.6969999999999992</v>
      </c>
      <c r="G271" s="37"/>
      <c r="H271" s="42"/>
    </row>
    <row r="272" spans="1:8" s="2" customFormat="1" ht="16.75" customHeight="1">
      <c r="A272" s="37"/>
      <c r="B272" s="42"/>
      <c r="C272" s="281" t="s">
        <v>184</v>
      </c>
      <c r="D272" s="281" t="s">
        <v>398</v>
      </c>
      <c r="E272" s="20" t="s">
        <v>76</v>
      </c>
      <c r="F272" s="282">
        <v>397.20400000000001</v>
      </c>
      <c r="G272" s="37"/>
      <c r="H272" s="42"/>
    </row>
    <row r="273" spans="1:8" s="2" customFormat="1" ht="16.75" customHeight="1">
      <c r="A273" s="37"/>
      <c r="B273" s="42"/>
      <c r="C273" s="283" t="s">
        <v>7511</v>
      </c>
      <c r="D273" s="37"/>
      <c r="E273" s="37"/>
      <c r="F273" s="37"/>
      <c r="G273" s="37"/>
      <c r="H273" s="42"/>
    </row>
    <row r="274" spans="1:8" s="2" customFormat="1" ht="20">
      <c r="A274" s="37"/>
      <c r="B274" s="42"/>
      <c r="C274" s="281" t="s">
        <v>1389</v>
      </c>
      <c r="D274" s="281" t="s">
        <v>7561</v>
      </c>
      <c r="E274" s="20" t="s">
        <v>127</v>
      </c>
      <c r="F274" s="282">
        <v>397.20400000000001</v>
      </c>
      <c r="G274" s="37"/>
      <c r="H274" s="42"/>
    </row>
    <row r="275" spans="1:8" s="2" customFormat="1" ht="20">
      <c r="A275" s="37"/>
      <c r="B275" s="42"/>
      <c r="C275" s="281" t="s">
        <v>1443</v>
      </c>
      <c r="D275" s="281" t="s">
        <v>7562</v>
      </c>
      <c r="E275" s="20" t="s">
        <v>127</v>
      </c>
      <c r="F275" s="282">
        <v>397.20400000000001</v>
      </c>
      <c r="G275" s="37"/>
      <c r="H275" s="42"/>
    </row>
    <row r="276" spans="1:8" s="2" customFormat="1" ht="16.75" customHeight="1">
      <c r="A276" s="37"/>
      <c r="B276" s="42"/>
      <c r="C276" s="281" t="s">
        <v>1406</v>
      </c>
      <c r="D276" s="281" t="s">
        <v>1407</v>
      </c>
      <c r="E276" s="20" t="s">
        <v>127</v>
      </c>
      <c r="F276" s="282">
        <v>417.06400000000002</v>
      </c>
      <c r="G276" s="37"/>
      <c r="H276" s="42"/>
    </row>
    <row r="277" spans="1:8" s="2" customFormat="1" ht="16.75" customHeight="1">
      <c r="A277" s="37"/>
      <c r="B277" s="42"/>
      <c r="C277" s="277" t="s">
        <v>336</v>
      </c>
      <c r="D277" s="278" t="s">
        <v>337</v>
      </c>
      <c r="E277" s="279" t="s">
        <v>127</v>
      </c>
      <c r="F277" s="280">
        <v>15.84</v>
      </c>
      <c r="G277" s="37"/>
      <c r="H277" s="42"/>
    </row>
    <row r="278" spans="1:8" s="2" customFormat="1" ht="16.75" customHeight="1">
      <c r="A278" s="37"/>
      <c r="B278" s="42"/>
      <c r="C278" s="281" t="s">
        <v>76</v>
      </c>
      <c r="D278" s="281" t="s">
        <v>396</v>
      </c>
      <c r="E278" s="20" t="s">
        <v>76</v>
      </c>
      <c r="F278" s="282">
        <v>0</v>
      </c>
      <c r="G278" s="37"/>
      <c r="H278" s="42"/>
    </row>
    <row r="279" spans="1:8" s="2" customFormat="1" ht="16.75" customHeight="1">
      <c r="A279" s="37"/>
      <c r="B279" s="42"/>
      <c r="C279" s="281" t="s">
        <v>76</v>
      </c>
      <c r="D279" s="281" t="s">
        <v>1375</v>
      </c>
      <c r="E279" s="20" t="s">
        <v>76</v>
      </c>
      <c r="F279" s="282">
        <v>0</v>
      </c>
      <c r="G279" s="37"/>
      <c r="H279" s="42"/>
    </row>
    <row r="280" spans="1:8" s="2" customFormat="1" ht="16.75" customHeight="1">
      <c r="A280" s="37"/>
      <c r="B280" s="42"/>
      <c r="C280" s="281" t="s">
        <v>76</v>
      </c>
      <c r="D280" s="281" t="s">
        <v>1376</v>
      </c>
      <c r="E280" s="20" t="s">
        <v>76</v>
      </c>
      <c r="F280" s="282">
        <v>15.84</v>
      </c>
      <c r="G280" s="37"/>
      <c r="H280" s="42"/>
    </row>
    <row r="281" spans="1:8" s="2" customFormat="1" ht="16.75" customHeight="1">
      <c r="A281" s="37"/>
      <c r="B281" s="42"/>
      <c r="C281" s="281" t="s">
        <v>336</v>
      </c>
      <c r="D281" s="281" t="s">
        <v>398</v>
      </c>
      <c r="E281" s="20" t="s">
        <v>76</v>
      </c>
      <c r="F281" s="282">
        <v>15.84</v>
      </c>
      <c r="G281" s="37"/>
      <c r="H281" s="42"/>
    </row>
    <row r="282" spans="1:8" s="2" customFormat="1" ht="16.75" customHeight="1">
      <c r="A282" s="37"/>
      <c r="B282" s="42"/>
      <c r="C282" s="283" t="s">
        <v>7511</v>
      </c>
      <c r="D282" s="37"/>
      <c r="E282" s="37"/>
      <c r="F282" s="37"/>
      <c r="G282" s="37"/>
      <c r="H282" s="42"/>
    </row>
    <row r="283" spans="1:8" s="2" customFormat="1" ht="16.75" customHeight="1">
      <c r="A283" s="37"/>
      <c r="B283" s="42"/>
      <c r="C283" s="281" t="s">
        <v>1378</v>
      </c>
      <c r="D283" s="281" t="s">
        <v>1379</v>
      </c>
      <c r="E283" s="20" t="s">
        <v>127</v>
      </c>
      <c r="F283" s="282">
        <v>15.84</v>
      </c>
      <c r="G283" s="37"/>
      <c r="H283" s="42"/>
    </row>
    <row r="284" spans="1:8" s="2" customFormat="1" ht="16.75" customHeight="1">
      <c r="A284" s="37"/>
      <c r="B284" s="42"/>
      <c r="C284" s="281" t="s">
        <v>1270</v>
      </c>
      <c r="D284" s="281" t="s">
        <v>7563</v>
      </c>
      <c r="E284" s="20" t="s">
        <v>127</v>
      </c>
      <c r="F284" s="282">
        <v>781.56200000000001</v>
      </c>
      <c r="G284" s="37"/>
      <c r="H284" s="42"/>
    </row>
    <row r="285" spans="1:8" s="2" customFormat="1" ht="20">
      <c r="A285" s="37"/>
      <c r="B285" s="42"/>
      <c r="C285" s="281" t="s">
        <v>1438</v>
      </c>
      <c r="D285" s="281" t="s">
        <v>7558</v>
      </c>
      <c r="E285" s="20" t="s">
        <v>127</v>
      </c>
      <c r="F285" s="282">
        <v>151.84899999999999</v>
      </c>
      <c r="G285" s="37"/>
      <c r="H285" s="42"/>
    </row>
    <row r="286" spans="1:8" s="2" customFormat="1" ht="16.75" customHeight="1">
      <c r="A286" s="37"/>
      <c r="B286" s="42"/>
      <c r="C286" s="277" t="s">
        <v>187</v>
      </c>
      <c r="D286" s="278" t="s">
        <v>188</v>
      </c>
      <c r="E286" s="279" t="s">
        <v>167</v>
      </c>
      <c r="F286" s="280">
        <v>29.065000000000001</v>
      </c>
      <c r="G286" s="37"/>
      <c r="H286" s="42"/>
    </row>
    <row r="287" spans="1:8" s="2" customFormat="1" ht="16.75" customHeight="1">
      <c r="A287" s="37"/>
      <c r="B287" s="42"/>
      <c r="C287" s="281" t="s">
        <v>76</v>
      </c>
      <c r="D287" s="281" t="s">
        <v>188</v>
      </c>
      <c r="E287" s="20" t="s">
        <v>76</v>
      </c>
      <c r="F287" s="282">
        <v>0</v>
      </c>
      <c r="G287" s="37"/>
      <c r="H287" s="42"/>
    </row>
    <row r="288" spans="1:8" s="2" customFormat="1" ht="16.75" customHeight="1">
      <c r="A288" s="37"/>
      <c r="B288" s="42"/>
      <c r="C288" s="281" t="s">
        <v>76</v>
      </c>
      <c r="D288" s="281" t="s">
        <v>189</v>
      </c>
      <c r="E288" s="20" t="s">
        <v>76</v>
      </c>
      <c r="F288" s="282">
        <v>29.065000000000001</v>
      </c>
      <c r="G288" s="37"/>
      <c r="H288" s="42"/>
    </row>
    <row r="289" spans="1:8" s="2" customFormat="1" ht="16.75" customHeight="1">
      <c r="A289" s="37"/>
      <c r="B289" s="42"/>
      <c r="C289" s="281" t="s">
        <v>187</v>
      </c>
      <c r="D289" s="281" t="s">
        <v>398</v>
      </c>
      <c r="E289" s="20" t="s">
        <v>76</v>
      </c>
      <c r="F289" s="282">
        <v>29.065000000000001</v>
      </c>
      <c r="G289" s="37"/>
      <c r="H289" s="42"/>
    </row>
    <row r="290" spans="1:8" s="2" customFormat="1" ht="16.75" customHeight="1">
      <c r="A290" s="37"/>
      <c r="B290" s="42"/>
      <c r="C290" s="283" t="s">
        <v>7511</v>
      </c>
      <c r="D290" s="37"/>
      <c r="E290" s="37"/>
      <c r="F290" s="37"/>
      <c r="G290" s="37"/>
      <c r="H290" s="42"/>
    </row>
    <row r="291" spans="1:8" s="2" customFormat="1" ht="16.75" customHeight="1">
      <c r="A291" s="37"/>
      <c r="B291" s="42"/>
      <c r="C291" s="281" t="s">
        <v>1453</v>
      </c>
      <c r="D291" s="281" t="s">
        <v>1454</v>
      </c>
      <c r="E291" s="20" t="s">
        <v>167</v>
      </c>
      <c r="F291" s="282">
        <v>29.065000000000001</v>
      </c>
      <c r="G291" s="37"/>
      <c r="H291" s="42"/>
    </row>
    <row r="292" spans="1:8" s="2" customFormat="1" ht="16.75" customHeight="1">
      <c r="A292" s="37"/>
      <c r="B292" s="42"/>
      <c r="C292" s="281" t="s">
        <v>1448</v>
      </c>
      <c r="D292" s="281" t="s">
        <v>7564</v>
      </c>
      <c r="E292" s="20" t="s">
        <v>167</v>
      </c>
      <c r="F292" s="282">
        <v>29.065000000000001</v>
      </c>
      <c r="G292" s="37"/>
      <c r="H292" s="42"/>
    </row>
    <row r="293" spans="1:8" s="2" customFormat="1" ht="16.75" customHeight="1">
      <c r="A293" s="37"/>
      <c r="B293" s="42"/>
      <c r="C293" s="277" t="s">
        <v>190</v>
      </c>
      <c r="D293" s="278" t="s">
        <v>190</v>
      </c>
      <c r="E293" s="279" t="s">
        <v>127</v>
      </c>
      <c r="F293" s="280">
        <v>784</v>
      </c>
      <c r="G293" s="37"/>
      <c r="H293" s="42"/>
    </row>
    <row r="294" spans="1:8" s="2" customFormat="1" ht="16.75" customHeight="1">
      <c r="A294" s="37"/>
      <c r="B294" s="42"/>
      <c r="C294" s="281" t="s">
        <v>76</v>
      </c>
      <c r="D294" s="281" t="s">
        <v>1257</v>
      </c>
      <c r="E294" s="20" t="s">
        <v>76</v>
      </c>
      <c r="F294" s="282">
        <v>0</v>
      </c>
      <c r="G294" s="37"/>
      <c r="H294" s="42"/>
    </row>
    <row r="295" spans="1:8" s="2" customFormat="1" ht="16.75" customHeight="1">
      <c r="A295" s="37"/>
      <c r="B295" s="42"/>
      <c r="C295" s="281" t="s">
        <v>76</v>
      </c>
      <c r="D295" s="281" t="s">
        <v>1258</v>
      </c>
      <c r="E295" s="20" t="s">
        <v>76</v>
      </c>
      <c r="F295" s="282">
        <v>0</v>
      </c>
      <c r="G295" s="37"/>
      <c r="H295" s="42"/>
    </row>
    <row r="296" spans="1:8" s="2" customFormat="1" ht="16.75" customHeight="1">
      <c r="A296" s="37"/>
      <c r="B296" s="42"/>
      <c r="C296" s="281" t="s">
        <v>76</v>
      </c>
      <c r="D296" s="281" t="s">
        <v>1661</v>
      </c>
      <c r="E296" s="20" t="s">
        <v>76</v>
      </c>
      <c r="F296" s="282">
        <v>784</v>
      </c>
      <c r="G296" s="37"/>
      <c r="H296" s="42"/>
    </row>
    <row r="297" spans="1:8" s="2" customFormat="1" ht="16.75" customHeight="1">
      <c r="A297" s="37"/>
      <c r="B297" s="42"/>
      <c r="C297" s="281" t="s">
        <v>190</v>
      </c>
      <c r="D297" s="281" t="s">
        <v>398</v>
      </c>
      <c r="E297" s="20" t="s">
        <v>76</v>
      </c>
      <c r="F297" s="282">
        <v>784</v>
      </c>
      <c r="G297" s="37"/>
      <c r="H297" s="42"/>
    </row>
    <row r="298" spans="1:8" s="2" customFormat="1" ht="16.75" customHeight="1">
      <c r="A298" s="37"/>
      <c r="B298" s="42"/>
      <c r="C298" s="283" t="s">
        <v>7511</v>
      </c>
      <c r="D298" s="37"/>
      <c r="E298" s="37"/>
      <c r="F298" s="37"/>
      <c r="G298" s="37"/>
      <c r="H298" s="42"/>
    </row>
    <row r="299" spans="1:8" s="2" customFormat="1" ht="20">
      <c r="A299" s="37"/>
      <c r="B299" s="42"/>
      <c r="C299" s="281" t="s">
        <v>1657</v>
      </c>
      <c r="D299" s="281" t="s">
        <v>7565</v>
      </c>
      <c r="E299" s="20" t="s">
        <v>127</v>
      </c>
      <c r="F299" s="282">
        <v>784</v>
      </c>
      <c r="G299" s="37"/>
      <c r="H299" s="42"/>
    </row>
    <row r="300" spans="1:8" s="2" customFormat="1" ht="20">
      <c r="A300" s="37"/>
      <c r="B300" s="42"/>
      <c r="C300" s="281" t="s">
        <v>1663</v>
      </c>
      <c r="D300" s="281" t="s">
        <v>7566</v>
      </c>
      <c r="E300" s="20" t="s">
        <v>127</v>
      </c>
      <c r="F300" s="282">
        <v>141120</v>
      </c>
      <c r="G300" s="37"/>
      <c r="H300" s="42"/>
    </row>
    <row r="301" spans="1:8" s="2" customFormat="1" ht="20">
      <c r="A301" s="37"/>
      <c r="B301" s="42"/>
      <c r="C301" s="281" t="s">
        <v>1669</v>
      </c>
      <c r="D301" s="281" t="s">
        <v>7567</v>
      </c>
      <c r="E301" s="20" t="s">
        <v>127</v>
      </c>
      <c r="F301" s="282">
        <v>784</v>
      </c>
      <c r="G301" s="37"/>
      <c r="H301" s="42"/>
    </row>
    <row r="302" spans="1:8" s="2" customFormat="1" ht="16.75" customHeight="1">
      <c r="A302" s="37"/>
      <c r="B302" s="42"/>
      <c r="C302" s="281" t="s">
        <v>1674</v>
      </c>
      <c r="D302" s="281" t="s">
        <v>7568</v>
      </c>
      <c r="E302" s="20" t="s">
        <v>127</v>
      </c>
      <c r="F302" s="282">
        <v>784</v>
      </c>
      <c r="G302" s="37"/>
      <c r="H302" s="42"/>
    </row>
    <row r="303" spans="1:8" s="2" customFormat="1" ht="16.75" customHeight="1">
      <c r="A303" s="37"/>
      <c r="B303" s="42"/>
      <c r="C303" s="281" t="s">
        <v>1679</v>
      </c>
      <c r="D303" s="281" t="s">
        <v>7569</v>
      </c>
      <c r="E303" s="20" t="s">
        <v>127</v>
      </c>
      <c r="F303" s="282">
        <v>141120</v>
      </c>
      <c r="G303" s="37"/>
      <c r="H303" s="42"/>
    </row>
    <row r="304" spans="1:8" s="2" customFormat="1" ht="16.75" customHeight="1">
      <c r="A304" s="37"/>
      <c r="B304" s="42"/>
      <c r="C304" s="281" t="s">
        <v>1684</v>
      </c>
      <c r="D304" s="281" t="s">
        <v>7570</v>
      </c>
      <c r="E304" s="20" t="s">
        <v>127</v>
      </c>
      <c r="F304" s="282">
        <v>784</v>
      </c>
      <c r="G304" s="37"/>
      <c r="H304" s="42"/>
    </row>
    <row r="305" spans="1:8" s="2" customFormat="1" ht="16.75" customHeight="1">
      <c r="A305" s="37"/>
      <c r="B305" s="42"/>
      <c r="C305" s="277" t="s">
        <v>218</v>
      </c>
      <c r="D305" s="278" t="s">
        <v>219</v>
      </c>
      <c r="E305" s="279" t="s">
        <v>167</v>
      </c>
      <c r="F305" s="280">
        <v>693.17100000000005</v>
      </c>
      <c r="G305" s="37"/>
      <c r="H305" s="42"/>
    </row>
    <row r="306" spans="1:8" s="2" customFormat="1" ht="16.75" customHeight="1">
      <c r="A306" s="37"/>
      <c r="B306" s="42"/>
      <c r="C306" s="281" t="s">
        <v>76</v>
      </c>
      <c r="D306" s="281" t="s">
        <v>1316</v>
      </c>
      <c r="E306" s="20" t="s">
        <v>76</v>
      </c>
      <c r="F306" s="282">
        <v>0</v>
      </c>
      <c r="G306" s="37"/>
      <c r="H306" s="42"/>
    </row>
    <row r="307" spans="1:8" s="2" customFormat="1" ht="16.75" customHeight="1">
      <c r="A307" s="37"/>
      <c r="B307" s="42"/>
      <c r="C307" s="281" t="s">
        <v>76</v>
      </c>
      <c r="D307" s="281" t="s">
        <v>1057</v>
      </c>
      <c r="E307" s="20" t="s">
        <v>76</v>
      </c>
      <c r="F307" s="282">
        <v>0</v>
      </c>
      <c r="G307" s="37"/>
      <c r="H307" s="42"/>
    </row>
    <row r="308" spans="1:8" s="2" customFormat="1" ht="16.75" customHeight="1">
      <c r="A308" s="37"/>
      <c r="B308" s="42"/>
      <c r="C308" s="281" t="s">
        <v>76</v>
      </c>
      <c r="D308" s="281" t="s">
        <v>1532</v>
      </c>
      <c r="E308" s="20" t="s">
        <v>76</v>
      </c>
      <c r="F308" s="282">
        <v>0</v>
      </c>
      <c r="G308" s="37"/>
      <c r="H308" s="42"/>
    </row>
    <row r="309" spans="1:8" s="2" customFormat="1" ht="16.75" customHeight="1">
      <c r="A309" s="37"/>
      <c r="B309" s="42"/>
      <c r="C309" s="281" t="s">
        <v>76</v>
      </c>
      <c r="D309" s="281" t="s">
        <v>4354</v>
      </c>
      <c r="E309" s="20" t="s">
        <v>76</v>
      </c>
      <c r="F309" s="282">
        <v>0</v>
      </c>
      <c r="G309" s="37"/>
      <c r="H309" s="42"/>
    </row>
    <row r="310" spans="1:8" s="2" customFormat="1" ht="16.75" customHeight="1">
      <c r="A310" s="37"/>
      <c r="B310" s="42"/>
      <c r="C310" s="281" t="s">
        <v>76</v>
      </c>
      <c r="D310" s="281" t="s">
        <v>577</v>
      </c>
      <c r="E310" s="20" t="s">
        <v>76</v>
      </c>
      <c r="F310" s="282">
        <v>0</v>
      </c>
      <c r="G310" s="37"/>
      <c r="H310" s="42"/>
    </row>
    <row r="311" spans="1:8" s="2" customFormat="1" ht="16.75" customHeight="1">
      <c r="A311" s="37"/>
      <c r="B311" s="42"/>
      <c r="C311" s="281" t="s">
        <v>76</v>
      </c>
      <c r="D311" s="281" t="s">
        <v>1000</v>
      </c>
      <c r="E311" s="20" t="s">
        <v>76</v>
      </c>
      <c r="F311" s="282">
        <v>0</v>
      </c>
      <c r="G311" s="37"/>
      <c r="H311" s="42"/>
    </row>
    <row r="312" spans="1:8" s="2" customFormat="1" ht="16.75" customHeight="1">
      <c r="A312" s="37"/>
      <c r="B312" s="42"/>
      <c r="C312" s="281" t="s">
        <v>76</v>
      </c>
      <c r="D312" s="281" t="s">
        <v>230</v>
      </c>
      <c r="E312" s="20" t="s">
        <v>76</v>
      </c>
      <c r="F312" s="282">
        <v>0</v>
      </c>
      <c r="G312" s="37"/>
      <c r="H312" s="42"/>
    </row>
    <row r="313" spans="1:8" s="2" customFormat="1" ht="16.75" customHeight="1">
      <c r="A313" s="37"/>
      <c r="B313" s="42"/>
      <c r="C313" s="281" t="s">
        <v>76</v>
      </c>
      <c r="D313" s="281" t="s">
        <v>4447</v>
      </c>
      <c r="E313" s="20" t="s">
        <v>76</v>
      </c>
      <c r="F313" s="282">
        <v>9.1969999999999992</v>
      </c>
      <c r="G313" s="37"/>
      <c r="H313" s="42"/>
    </row>
    <row r="314" spans="1:8" s="2" customFormat="1" ht="16.75" customHeight="1">
      <c r="A314" s="37"/>
      <c r="B314" s="42"/>
      <c r="C314" s="281" t="s">
        <v>76</v>
      </c>
      <c r="D314" s="281" t="s">
        <v>4448</v>
      </c>
      <c r="E314" s="20" t="s">
        <v>76</v>
      </c>
      <c r="F314" s="282">
        <v>12.9</v>
      </c>
      <c r="G314" s="37"/>
      <c r="H314" s="42"/>
    </row>
    <row r="315" spans="1:8" s="2" customFormat="1" ht="16.75" customHeight="1">
      <c r="A315" s="37"/>
      <c r="B315" s="42"/>
      <c r="C315" s="281" t="s">
        <v>76</v>
      </c>
      <c r="D315" s="281" t="s">
        <v>4449</v>
      </c>
      <c r="E315" s="20" t="s">
        <v>76</v>
      </c>
      <c r="F315" s="282">
        <v>10.43</v>
      </c>
      <c r="G315" s="37"/>
      <c r="H315" s="42"/>
    </row>
    <row r="316" spans="1:8" s="2" customFormat="1" ht="16.75" customHeight="1">
      <c r="A316" s="37"/>
      <c r="B316" s="42"/>
      <c r="C316" s="281" t="s">
        <v>76</v>
      </c>
      <c r="D316" s="281" t="s">
        <v>4450</v>
      </c>
      <c r="E316" s="20" t="s">
        <v>76</v>
      </c>
      <c r="F316" s="282">
        <v>14.64</v>
      </c>
      <c r="G316" s="37"/>
      <c r="H316" s="42"/>
    </row>
    <row r="317" spans="1:8" s="2" customFormat="1" ht="16.75" customHeight="1">
      <c r="A317" s="37"/>
      <c r="B317" s="42"/>
      <c r="C317" s="281" t="s">
        <v>76</v>
      </c>
      <c r="D317" s="281" t="s">
        <v>233</v>
      </c>
      <c r="E317" s="20" t="s">
        <v>76</v>
      </c>
      <c r="F317" s="282">
        <v>0</v>
      </c>
      <c r="G317" s="37"/>
      <c r="H317" s="42"/>
    </row>
    <row r="318" spans="1:8" s="2" customFormat="1" ht="16.75" customHeight="1">
      <c r="A318" s="37"/>
      <c r="B318" s="42"/>
      <c r="C318" s="281" t="s">
        <v>76</v>
      </c>
      <c r="D318" s="281" t="s">
        <v>4451</v>
      </c>
      <c r="E318" s="20" t="s">
        <v>76</v>
      </c>
      <c r="F318" s="282">
        <v>15.741</v>
      </c>
      <c r="G318" s="37"/>
      <c r="H318" s="42"/>
    </row>
    <row r="319" spans="1:8" s="2" customFormat="1" ht="16.75" customHeight="1">
      <c r="A319" s="37"/>
      <c r="B319" s="42"/>
      <c r="C319" s="281" t="s">
        <v>76</v>
      </c>
      <c r="D319" s="281" t="s">
        <v>4452</v>
      </c>
      <c r="E319" s="20" t="s">
        <v>76</v>
      </c>
      <c r="F319" s="282">
        <v>17.260000000000002</v>
      </c>
      <c r="G319" s="37"/>
      <c r="H319" s="42"/>
    </row>
    <row r="320" spans="1:8" s="2" customFormat="1" ht="16.75" customHeight="1">
      <c r="A320" s="37"/>
      <c r="B320" s="42"/>
      <c r="C320" s="281" t="s">
        <v>76</v>
      </c>
      <c r="D320" s="281" t="s">
        <v>1009</v>
      </c>
      <c r="E320" s="20" t="s">
        <v>76</v>
      </c>
      <c r="F320" s="282">
        <v>0</v>
      </c>
      <c r="G320" s="37"/>
      <c r="H320" s="42"/>
    </row>
    <row r="321" spans="1:8" s="2" customFormat="1" ht="16.75" customHeight="1">
      <c r="A321" s="37"/>
      <c r="B321" s="42"/>
      <c r="C321" s="281" t="s">
        <v>76</v>
      </c>
      <c r="D321" s="281" t="s">
        <v>236</v>
      </c>
      <c r="E321" s="20" t="s">
        <v>76</v>
      </c>
      <c r="F321" s="282">
        <v>0</v>
      </c>
      <c r="G321" s="37"/>
      <c r="H321" s="42"/>
    </row>
    <row r="322" spans="1:8" s="2" customFormat="1" ht="16.75" customHeight="1">
      <c r="A322" s="37"/>
      <c r="B322" s="42"/>
      <c r="C322" s="281" t="s">
        <v>76</v>
      </c>
      <c r="D322" s="281" t="s">
        <v>4453</v>
      </c>
      <c r="E322" s="20" t="s">
        <v>76</v>
      </c>
      <c r="F322" s="282">
        <v>9.4949999999999992</v>
      </c>
      <c r="G322" s="37"/>
      <c r="H322" s="42"/>
    </row>
    <row r="323" spans="1:8" s="2" customFormat="1" ht="16.75" customHeight="1">
      <c r="A323" s="37"/>
      <c r="B323" s="42"/>
      <c r="C323" s="281" t="s">
        <v>76</v>
      </c>
      <c r="D323" s="281" t="s">
        <v>4454</v>
      </c>
      <c r="E323" s="20" t="s">
        <v>76</v>
      </c>
      <c r="F323" s="282">
        <v>16.498999999999999</v>
      </c>
      <c r="G323" s="37"/>
      <c r="H323" s="42"/>
    </row>
    <row r="324" spans="1:8" s="2" customFormat="1" ht="16.75" customHeight="1">
      <c r="A324" s="37"/>
      <c r="B324" s="42"/>
      <c r="C324" s="281" t="s">
        <v>76</v>
      </c>
      <c r="D324" s="281" t="s">
        <v>4455</v>
      </c>
      <c r="E324" s="20" t="s">
        <v>76</v>
      </c>
      <c r="F324" s="282">
        <v>11.24</v>
      </c>
      <c r="G324" s="37"/>
      <c r="H324" s="42"/>
    </row>
    <row r="325" spans="1:8" s="2" customFormat="1" ht="16.75" customHeight="1">
      <c r="A325" s="37"/>
      <c r="B325" s="42"/>
      <c r="C325" s="281" t="s">
        <v>76</v>
      </c>
      <c r="D325" s="281" t="s">
        <v>4456</v>
      </c>
      <c r="E325" s="20" t="s">
        <v>76</v>
      </c>
      <c r="F325" s="282">
        <v>20.719000000000001</v>
      </c>
      <c r="G325" s="37"/>
      <c r="H325" s="42"/>
    </row>
    <row r="326" spans="1:8" s="2" customFormat="1" ht="16.75" customHeight="1">
      <c r="A326" s="37"/>
      <c r="B326" s="42"/>
      <c r="C326" s="281" t="s">
        <v>76</v>
      </c>
      <c r="D326" s="281" t="s">
        <v>1088</v>
      </c>
      <c r="E326" s="20" t="s">
        <v>76</v>
      </c>
      <c r="F326" s="282">
        <v>0</v>
      </c>
      <c r="G326" s="37"/>
      <c r="H326" s="42"/>
    </row>
    <row r="327" spans="1:8" s="2" customFormat="1" ht="16.75" customHeight="1">
      <c r="A327" s="37"/>
      <c r="B327" s="42"/>
      <c r="C327" s="281" t="s">
        <v>76</v>
      </c>
      <c r="D327" s="281" t="s">
        <v>236</v>
      </c>
      <c r="E327" s="20" t="s">
        <v>76</v>
      </c>
      <c r="F327" s="282">
        <v>0</v>
      </c>
      <c r="G327" s="37"/>
      <c r="H327" s="42"/>
    </row>
    <row r="328" spans="1:8" s="2" customFormat="1" ht="16.75" customHeight="1">
      <c r="A328" s="37"/>
      <c r="B328" s="42"/>
      <c r="C328" s="281" t="s">
        <v>76</v>
      </c>
      <c r="D328" s="281" t="s">
        <v>4457</v>
      </c>
      <c r="E328" s="20" t="s">
        <v>76</v>
      </c>
      <c r="F328" s="282">
        <v>24.024000000000001</v>
      </c>
      <c r="G328" s="37"/>
      <c r="H328" s="42"/>
    </row>
    <row r="329" spans="1:8" s="2" customFormat="1" ht="16.75" customHeight="1">
      <c r="A329" s="37"/>
      <c r="B329" s="42"/>
      <c r="C329" s="281" t="s">
        <v>76</v>
      </c>
      <c r="D329" s="281" t="s">
        <v>4458</v>
      </c>
      <c r="E329" s="20" t="s">
        <v>76</v>
      </c>
      <c r="F329" s="282">
        <v>9.4909999999999997</v>
      </c>
      <c r="G329" s="37"/>
      <c r="H329" s="42"/>
    </row>
    <row r="330" spans="1:8" s="2" customFormat="1" ht="16.75" customHeight="1">
      <c r="A330" s="37"/>
      <c r="B330" s="42"/>
      <c r="C330" s="281" t="s">
        <v>76</v>
      </c>
      <c r="D330" s="281" t="s">
        <v>4459</v>
      </c>
      <c r="E330" s="20" t="s">
        <v>76</v>
      </c>
      <c r="F330" s="282">
        <v>16.443000000000001</v>
      </c>
      <c r="G330" s="37"/>
      <c r="H330" s="42"/>
    </row>
    <row r="331" spans="1:8" s="2" customFormat="1" ht="16.75" customHeight="1">
      <c r="A331" s="37"/>
      <c r="B331" s="42"/>
      <c r="C331" s="281" t="s">
        <v>76</v>
      </c>
      <c r="D331" s="281" t="s">
        <v>4460</v>
      </c>
      <c r="E331" s="20" t="s">
        <v>76</v>
      </c>
      <c r="F331" s="282">
        <v>11.24</v>
      </c>
      <c r="G331" s="37"/>
      <c r="H331" s="42"/>
    </row>
    <row r="332" spans="1:8" s="2" customFormat="1" ht="16.75" customHeight="1">
      <c r="A332" s="37"/>
      <c r="B332" s="42"/>
      <c r="C332" s="281" t="s">
        <v>76</v>
      </c>
      <c r="D332" s="281" t="s">
        <v>4461</v>
      </c>
      <c r="E332" s="20" t="s">
        <v>76</v>
      </c>
      <c r="F332" s="282">
        <v>20.658000000000001</v>
      </c>
      <c r="G332" s="37"/>
      <c r="H332" s="42"/>
    </row>
    <row r="333" spans="1:8" s="2" customFormat="1" ht="16.75" customHeight="1">
      <c r="A333" s="37"/>
      <c r="B333" s="42"/>
      <c r="C333" s="281" t="s">
        <v>76</v>
      </c>
      <c r="D333" s="281" t="s">
        <v>1009</v>
      </c>
      <c r="E333" s="20" t="s">
        <v>76</v>
      </c>
      <c r="F333" s="282">
        <v>0</v>
      </c>
      <c r="G333" s="37"/>
      <c r="H333" s="42"/>
    </row>
    <row r="334" spans="1:8" s="2" customFormat="1" ht="16.75" customHeight="1">
      <c r="A334" s="37"/>
      <c r="B334" s="42"/>
      <c r="C334" s="281" t="s">
        <v>76</v>
      </c>
      <c r="D334" s="281" t="s">
        <v>4234</v>
      </c>
      <c r="E334" s="20" t="s">
        <v>76</v>
      </c>
      <c r="F334" s="282">
        <v>0</v>
      </c>
      <c r="G334" s="37"/>
      <c r="H334" s="42"/>
    </row>
    <row r="335" spans="1:8" s="2" customFormat="1" ht="16.75" customHeight="1">
      <c r="A335" s="37"/>
      <c r="B335" s="42"/>
      <c r="C335" s="281" t="s">
        <v>76</v>
      </c>
      <c r="D335" s="281" t="s">
        <v>4462</v>
      </c>
      <c r="E335" s="20" t="s">
        <v>76</v>
      </c>
      <c r="F335" s="282">
        <v>11.24</v>
      </c>
      <c r="G335" s="37"/>
      <c r="H335" s="42"/>
    </row>
    <row r="336" spans="1:8" s="2" customFormat="1" ht="16.75" customHeight="1">
      <c r="A336" s="37"/>
      <c r="B336" s="42"/>
      <c r="C336" s="281" t="s">
        <v>76</v>
      </c>
      <c r="D336" s="281" t="s">
        <v>4463</v>
      </c>
      <c r="E336" s="20" t="s">
        <v>76</v>
      </c>
      <c r="F336" s="282">
        <v>25.297999999999998</v>
      </c>
      <c r="G336" s="37"/>
      <c r="H336" s="42"/>
    </row>
    <row r="337" spans="1:8" s="2" customFormat="1" ht="16.75" customHeight="1">
      <c r="A337" s="37"/>
      <c r="B337" s="42"/>
      <c r="C337" s="281" t="s">
        <v>76</v>
      </c>
      <c r="D337" s="281" t="s">
        <v>4464</v>
      </c>
      <c r="E337" s="20" t="s">
        <v>76</v>
      </c>
      <c r="F337" s="282">
        <v>11.19</v>
      </c>
      <c r="G337" s="37"/>
      <c r="H337" s="42"/>
    </row>
    <row r="338" spans="1:8" s="2" customFormat="1" ht="16.75" customHeight="1">
      <c r="A338" s="37"/>
      <c r="B338" s="42"/>
      <c r="C338" s="281" t="s">
        <v>76</v>
      </c>
      <c r="D338" s="281" t="s">
        <v>4465</v>
      </c>
      <c r="E338" s="20" t="s">
        <v>76</v>
      </c>
      <c r="F338" s="282">
        <v>21.54</v>
      </c>
      <c r="G338" s="37"/>
      <c r="H338" s="42"/>
    </row>
    <row r="339" spans="1:8" s="2" customFormat="1" ht="16.75" customHeight="1">
      <c r="A339" s="37"/>
      <c r="B339" s="42"/>
      <c r="C339" s="281" t="s">
        <v>76</v>
      </c>
      <c r="D339" s="281" t="s">
        <v>4466</v>
      </c>
      <c r="E339" s="20" t="s">
        <v>76</v>
      </c>
      <c r="F339" s="282">
        <v>19.940999999999999</v>
      </c>
      <c r="G339" s="37"/>
      <c r="H339" s="42"/>
    </row>
    <row r="340" spans="1:8" s="2" customFormat="1" ht="16.75" customHeight="1">
      <c r="A340" s="37"/>
      <c r="B340" s="42"/>
      <c r="C340" s="281" t="s">
        <v>76</v>
      </c>
      <c r="D340" s="281" t="s">
        <v>1088</v>
      </c>
      <c r="E340" s="20" t="s">
        <v>76</v>
      </c>
      <c r="F340" s="282">
        <v>0</v>
      </c>
      <c r="G340" s="37"/>
      <c r="H340" s="42"/>
    </row>
    <row r="341" spans="1:8" s="2" customFormat="1" ht="16.75" customHeight="1">
      <c r="A341" s="37"/>
      <c r="B341" s="42"/>
      <c r="C341" s="281" t="s">
        <v>76</v>
      </c>
      <c r="D341" s="281" t="s">
        <v>4234</v>
      </c>
      <c r="E341" s="20" t="s">
        <v>76</v>
      </c>
      <c r="F341" s="282">
        <v>0</v>
      </c>
      <c r="G341" s="37"/>
      <c r="H341" s="42"/>
    </row>
    <row r="342" spans="1:8" s="2" customFormat="1" ht="16.75" customHeight="1">
      <c r="A342" s="37"/>
      <c r="B342" s="42"/>
      <c r="C342" s="281" t="s">
        <v>76</v>
      </c>
      <c r="D342" s="281" t="s">
        <v>4467</v>
      </c>
      <c r="E342" s="20" t="s">
        <v>76</v>
      </c>
      <c r="F342" s="282">
        <v>11.24</v>
      </c>
      <c r="G342" s="37"/>
      <c r="H342" s="42"/>
    </row>
    <row r="343" spans="1:8" s="2" customFormat="1" ht="16.75" customHeight="1">
      <c r="A343" s="37"/>
      <c r="B343" s="42"/>
      <c r="C343" s="281" t="s">
        <v>76</v>
      </c>
      <c r="D343" s="281" t="s">
        <v>4468</v>
      </c>
      <c r="E343" s="20" t="s">
        <v>76</v>
      </c>
      <c r="F343" s="282">
        <v>25.297999999999998</v>
      </c>
      <c r="G343" s="37"/>
      <c r="H343" s="42"/>
    </row>
    <row r="344" spans="1:8" s="2" customFormat="1" ht="16.75" customHeight="1">
      <c r="A344" s="37"/>
      <c r="B344" s="42"/>
      <c r="C344" s="281" t="s">
        <v>76</v>
      </c>
      <c r="D344" s="281" t="s">
        <v>4469</v>
      </c>
      <c r="E344" s="20" t="s">
        <v>76</v>
      </c>
      <c r="F344" s="282">
        <v>11.19</v>
      </c>
      <c r="G344" s="37"/>
      <c r="H344" s="42"/>
    </row>
    <row r="345" spans="1:8" s="2" customFormat="1" ht="16.75" customHeight="1">
      <c r="A345" s="37"/>
      <c r="B345" s="42"/>
      <c r="C345" s="281" t="s">
        <v>76</v>
      </c>
      <c r="D345" s="281" t="s">
        <v>4470</v>
      </c>
      <c r="E345" s="20" t="s">
        <v>76</v>
      </c>
      <c r="F345" s="282">
        <v>21.48</v>
      </c>
      <c r="G345" s="37"/>
      <c r="H345" s="42"/>
    </row>
    <row r="346" spans="1:8" s="2" customFormat="1" ht="16.75" customHeight="1">
      <c r="A346" s="37"/>
      <c r="B346" s="42"/>
      <c r="C346" s="281" t="s">
        <v>76</v>
      </c>
      <c r="D346" s="281" t="s">
        <v>4471</v>
      </c>
      <c r="E346" s="20" t="s">
        <v>76</v>
      </c>
      <c r="F346" s="282">
        <v>19.940999999999999</v>
      </c>
      <c r="G346" s="37"/>
      <c r="H346" s="42"/>
    </row>
    <row r="347" spans="1:8" s="2" customFormat="1" ht="16.75" customHeight="1">
      <c r="A347" s="37"/>
      <c r="B347" s="42"/>
      <c r="C347" s="281" t="s">
        <v>76</v>
      </c>
      <c r="D347" s="281" t="s">
        <v>1088</v>
      </c>
      <c r="E347" s="20" t="s">
        <v>76</v>
      </c>
      <c r="F347" s="282">
        <v>0</v>
      </c>
      <c r="G347" s="37"/>
      <c r="H347" s="42"/>
    </row>
    <row r="348" spans="1:8" s="2" customFormat="1" ht="16.75" customHeight="1">
      <c r="A348" s="37"/>
      <c r="B348" s="42"/>
      <c r="C348" s="281" t="s">
        <v>76</v>
      </c>
      <c r="D348" s="281" t="s">
        <v>4235</v>
      </c>
      <c r="E348" s="20" t="s">
        <v>76</v>
      </c>
      <c r="F348" s="282">
        <v>0</v>
      </c>
      <c r="G348" s="37"/>
      <c r="H348" s="42"/>
    </row>
    <row r="349" spans="1:8" s="2" customFormat="1" ht="16.75" customHeight="1">
      <c r="A349" s="37"/>
      <c r="B349" s="42"/>
      <c r="C349" s="281" t="s">
        <v>76</v>
      </c>
      <c r="D349" s="281" t="s">
        <v>4401</v>
      </c>
      <c r="E349" s="20" t="s">
        <v>76</v>
      </c>
      <c r="F349" s="282">
        <v>9.5</v>
      </c>
      <c r="G349" s="37"/>
      <c r="H349" s="42"/>
    </row>
    <row r="350" spans="1:8" s="2" customFormat="1" ht="16.75" customHeight="1">
      <c r="A350" s="37"/>
      <c r="B350" s="42"/>
      <c r="C350" s="281" t="s">
        <v>76</v>
      </c>
      <c r="D350" s="281" t="s">
        <v>4402</v>
      </c>
      <c r="E350" s="20" t="s">
        <v>76</v>
      </c>
      <c r="F350" s="282">
        <v>9.6999999999999993</v>
      </c>
      <c r="G350" s="37"/>
      <c r="H350" s="42"/>
    </row>
    <row r="351" spans="1:8" s="2" customFormat="1" ht="16.75" customHeight="1">
      <c r="A351" s="37"/>
      <c r="B351" s="42"/>
      <c r="C351" s="281" t="s">
        <v>76</v>
      </c>
      <c r="D351" s="281" t="s">
        <v>1101</v>
      </c>
      <c r="E351" s="20" t="s">
        <v>76</v>
      </c>
      <c r="F351" s="282">
        <v>0</v>
      </c>
      <c r="G351" s="37"/>
      <c r="H351" s="42"/>
    </row>
    <row r="352" spans="1:8" s="2" customFormat="1" ht="16.75" customHeight="1">
      <c r="A352" s="37"/>
      <c r="B352" s="42"/>
      <c r="C352" s="281" t="s">
        <v>76</v>
      </c>
      <c r="D352" s="281" t="s">
        <v>248</v>
      </c>
      <c r="E352" s="20" t="s">
        <v>76</v>
      </c>
      <c r="F352" s="282">
        <v>0</v>
      </c>
      <c r="G352" s="37"/>
      <c r="H352" s="42"/>
    </row>
    <row r="353" spans="1:8" s="2" customFormat="1" ht="16.75" customHeight="1">
      <c r="A353" s="37"/>
      <c r="B353" s="42"/>
      <c r="C353" s="281" t="s">
        <v>76</v>
      </c>
      <c r="D353" s="281" t="s">
        <v>4472</v>
      </c>
      <c r="E353" s="20" t="s">
        <v>76</v>
      </c>
      <c r="F353" s="282">
        <v>11.26</v>
      </c>
      <c r="G353" s="37"/>
      <c r="H353" s="42"/>
    </row>
    <row r="354" spans="1:8" s="2" customFormat="1" ht="16.75" customHeight="1">
      <c r="A354" s="37"/>
      <c r="B354" s="42"/>
      <c r="C354" s="281" t="s">
        <v>76</v>
      </c>
      <c r="D354" s="281" t="s">
        <v>4473</v>
      </c>
      <c r="E354" s="20" t="s">
        <v>76</v>
      </c>
      <c r="F354" s="282">
        <v>25.808</v>
      </c>
      <c r="G354" s="37"/>
      <c r="H354" s="42"/>
    </row>
    <row r="355" spans="1:8" s="2" customFormat="1" ht="16.75" customHeight="1">
      <c r="A355" s="37"/>
      <c r="B355" s="42"/>
      <c r="C355" s="281" t="s">
        <v>76</v>
      </c>
      <c r="D355" s="281" t="s">
        <v>4474</v>
      </c>
      <c r="E355" s="20" t="s">
        <v>76</v>
      </c>
      <c r="F355" s="282">
        <v>11.46</v>
      </c>
      <c r="G355" s="37"/>
      <c r="H355" s="42"/>
    </row>
    <row r="356" spans="1:8" s="2" customFormat="1" ht="16.75" customHeight="1">
      <c r="A356" s="37"/>
      <c r="B356" s="42"/>
      <c r="C356" s="281" t="s">
        <v>76</v>
      </c>
      <c r="D356" s="281" t="s">
        <v>4475</v>
      </c>
      <c r="E356" s="20" t="s">
        <v>76</v>
      </c>
      <c r="F356" s="282">
        <v>21.72</v>
      </c>
      <c r="G356" s="37"/>
      <c r="H356" s="42"/>
    </row>
    <row r="357" spans="1:8" s="2" customFormat="1" ht="16.75" customHeight="1">
      <c r="A357" s="37"/>
      <c r="B357" s="42"/>
      <c r="C357" s="281" t="s">
        <v>76</v>
      </c>
      <c r="D357" s="281" t="s">
        <v>4476</v>
      </c>
      <c r="E357" s="20" t="s">
        <v>76</v>
      </c>
      <c r="F357" s="282">
        <v>20.181000000000001</v>
      </c>
      <c r="G357" s="37"/>
      <c r="H357" s="42"/>
    </row>
    <row r="358" spans="1:8" s="2" customFormat="1" ht="16.75" customHeight="1">
      <c r="A358" s="37"/>
      <c r="B358" s="42"/>
      <c r="C358" s="281" t="s">
        <v>76</v>
      </c>
      <c r="D358" s="281" t="s">
        <v>4477</v>
      </c>
      <c r="E358" s="20" t="s">
        <v>76</v>
      </c>
      <c r="F358" s="282">
        <v>17.143999999999998</v>
      </c>
      <c r="G358" s="37"/>
      <c r="H358" s="42"/>
    </row>
    <row r="359" spans="1:8" s="2" customFormat="1" ht="16.75" customHeight="1">
      <c r="A359" s="37"/>
      <c r="B359" s="42"/>
      <c r="C359" s="281" t="s">
        <v>76</v>
      </c>
      <c r="D359" s="281" t="s">
        <v>4478</v>
      </c>
      <c r="E359" s="20" t="s">
        <v>76</v>
      </c>
      <c r="F359" s="282">
        <v>9.5389999999999997</v>
      </c>
      <c r="G359" s="37"/>
      <c r="H359" s="42"/>
    </row>
    <row r="360" spans="1:8" s="2" customFormat="1" ht="16.75" customHeight="1">
      <c r="A360" s="37"/>
      <c r="B360" s="42"/>
      <c r="C360" s="281" t="s">
        <v>76</v>
      </c>
      <c r="D360" s="281" t="s">
        <v>4479</v>
      </c>
      <c r="E360" s="20" t="s">
        <v>76</v>
      </c>
      <c r="F360" s="282">
        <v>9.3309999999999995</v>
      </c>
      <c r="G360" s="37"/>
      <c r="H360" s="42"/>
    </row>
    <row r="361" spans="1:8" s="2" customFormat="1" ht="16.75" customHeight="1">
      <c r="A361" s="37"/>
      <c r="B361" s="42"/>
      <c r="C361" s="281" t="s">
        <v>76</v>
      </c>
      <c r="D361" s="281" t="s">
        <v>4480</v>
      </c>
      <c r="E361" s="20" t="s">
        <v>76</v>
      </c>
      <c r="F361" s="282">
        <v>17.134</v>
      </c>
      <c r="G361" s="37"/>
      <c r="H361" s="42"/>
    </row>
    <row r="362" spans="1:8" s="2" customFormat="1" ht="16.75" customHeight="1">
      <c r="A362" s="37"/>
      <c r="B362" s="42"/>
      <c r="C362" s="281" t="s">
        <v>76</v>
      </c>
      <c r="D362" s="281" t="s">
        <v>4481</v>
      </c>
      <c r="E362" s="20" t="s">
        <v>76</v>
      </c>
      <c r="F362" s="282">
        <v>9.8309999999999995</v>
      </c>
      <c r="G362" s="37"/>
      <c r="H362" s="42"/>
    </row>
    <row r="363" spans="1:8" s="2" customFormat="1" ht="16.75" customHeight="1">
      <c r="A363" s="37"/>
      <c r="B363" s="42"/>
      <c r="C363" s="281" t="s">
        <v>76</v>
      </c>
      <c r="D363" s="281" t="s">
        <v>4482</v>
      </c>
      <c r="E363" s="20" t="s">
        <v>76</v>
      </c>
      <c r="F363" s="282">
        <v>19.661000000000001</v>
      </c>
      <c r="G363" s="37"/>
      <c r="H363" s="42"/>
    </row>
    <row r="364" spans="1:8" s="2" customFormat="1" ht="16.75" customHeight="1">
      <c r="A364" s="37"/>
      <c r="B364" s="42"/>
      <c r="C364" s="281" t="s">
        <v>76</v>
      </c>
      <c r="D364" s="281" t="s">
        <v>4483</v>
      </c>
      <c r="E364" s="20" t="s">
        <v>76</v>
      </c>
      <c r="F364" s="282">
        <v>8.5969999999999995</v>
      </c>
      <c r="G364" s="37"/>
      <c r="H364" s="42"/>
    </row>
    <row r="365" spans="1:8" s="2" customFormat="1" ht="16.75" customHeight="1">
      <c r="A365" s="37"/>
      <c r="B365" s="42"/>
      <c r="C365" s="281" t="s">
        <v>76</v>
      </c>
      <c r="D365" s="281" t="s">
        <v>4484</v>
      </c>
      <c r="E365" s="20" t="s">
        <v>76</v>
      </c>
      <c r="F365" s="282">
        <v>8.5449999999999999</v>
      </c>
      <c r="G365" s="37"/>
      <c r="H365" s="42"/>
    </row>
    <row r="366" spans="1:8" s="2" customFormat="1" ht="16.75" customHeight="1">
      <c r="A366" s="37"/>
      <c r="B366" s="42"/>
      <c r="C366" s="281" t="s">
        <v>76</v>
      </c>
      <c r="D366" s="281" t="s">
        <v>4413</v>
      </c>
      <c r="E366" s="20" t="s">
        <v>76</v>
      </c>
      <c r="F366" s="282">
        <v>23.1</v>
      </c>
      <c r="G366" s="37"/>
      <c r="H366" s="42"/>
    </row>
    <row r="367" spans="1:8" s="2" customFormat="1" ht="16.75" customHeight="1">
      <c r="A367" s="37"/>
      <c r="B367" s="42"/>
      <c r="C367" s="281" t="s">
        <v>76</v>
      </c>
      <c r="D367" s="281" t="s">
        <v>4485</v>
      </c>
      <c r="E367" s="20" t="s">
        <v>76</v>
      </c>
      <c r="F367" s="282">
        <v>17.152999999999999</v>
      </c>
      <c r="G367" s="37"/>
      <c r="H367" s="42"/>
    </row>
    <row r="368" spans="1:8" s="2" customFormat="1" ht="16.75" customHeight="1">
      <c r="A368" s="37"/>
      <c r="B368" s="42"/>
      <c r="C368" s="281" t="s">
        <v>76</v>
      </c>
      <c r="D368" s="281" t="s">
        <v>4486</v>
      </c>
      <c r="E368" s="20" t="s">
        <v>76</v>
      </c>
      <c r="F368" s="282">
        <v>17.032</v>
      </c>
      <c r="G368" s="37"/>
      <c r="H368" s="42"/>
    </row>
    <row r="369" spans="1:8" s="2" customFormat="1" ht="16.75" customHeight="1">
      <c r="A369" s="37"/>
      <c r="B369" s="42"/>
      <c r="C369" s="281" t="s">
        <v>76</v>
      </c>
      <c r="D369" s="281" t="s">
        <v>4487</v>
      </c>
      <c r="E369" s="20" t="s">
        <v>76</v>
      </c>
      <c r="F369" s="282">
        <v>28.14</v>
      </c>
      <c r="G369" s="37"/>
      <c r="H369" s="42"/>
    </row>
    <row r="370" spans="1:8" s="2" customFormat="1" ht="16.75" customHeight="1">
      <c r="A370" s="37"/>
      <c r="B370" s="42"/>
      <c r="C370" s="281" t="s">
        <v>218</v>
      </c>
      <c r="D370" s="281" t="s">
        <v>398</v>
      </c>
      <c r="E370" s="20" t="s">
        <v>76</v>
      </c>
      <c r="F370" s="282">
        <v>693.17100000000005</v>
      </c>
      <c r="G370" s="37"/>
      <c r="H370" s="42"/>
    </row>
    <row r="371" spans="1:8" s="2" customFormat="1" ht="16.75" customHeight="1">
      <c r="A371" s="37"/>
      <c r="B371" s="42"/>
      <c r="C371" s="283" t="s">
        <v>7511</v>
      </c>
      <c r="D371" s="37"/>
      <c r="E371" s="37"/>
      <c r="F371" s="37"/>
      <c r="G371" s="37"/>
      <c r="H371" s="42"/>
    </row>
    <row r="372" spans="1:8" s="2" customFormat="1" ht="16.75" customHeight="1">
      <c r="A372" s="37"/>
      <c r="B372" s="42"/>
      <c r="C372" s="281" t="s">
        <v>4443</v>
      </c>
      <c r="D372" s="281" t="s">
        <v>7571</v>
      </c>
      <c r="E372" s="20" t="s">
        <v>167</v>
      </c>
      <c r="F372" s="282">
        <v>693.17100000000005</v>
      </c>
      <c r="G372" s="37"/>
      <c r="H372" s="42"/>
    </row>
    <row r="373" spans="1:8" s="2" customFormat="1" ht="16.75" customHeight="1">
      <c r="A373" s="37"/>
      <c r="B373" s="42"/>
      <c r="C373" s="281" t="s">
        <v>4548</v>
      </c>
      <c r="D373" s="281" t="s">
        <v>7572</v>
      </c>
      <c r="E373" s="20" t="s">
        <v>167</v>
      </c>
      <c r="F373" s="282">
        <v>1754.0450000000001</v>
      </c>
      <c r="G373" s="37"/>
      <c r="H373" s="42"/>
    </row>
    <row r="374" spans="1:8" s="2" customFormat="1" ht="16.75" customHeight="1">
      <c r="A374" s="37"/>
      <c r="B374" s="42"/>
      <c r="C374" s="281" t="s">
        <v>4489</v>
      </c>
      <c r="D374" s="281" t="s">
        <v>219</v>
      </c>
      <c r="E374" s="20" t="s">
        <v>167</v>
      </c>
      <c r="F374" s="282">
        <v>762.48800000000006</v>
      </c>
      <c r="G374" s="37"/>
      <c r="H374" s="42"/>
    </row>
    <row r="375" spans="1:8" s="2" customFormat="1" ht="16.75" customHeight="1">
      <c r="A375" s="37"/>
      <c r="B375" s="42"/>
      <c r="C375" s="277" t="s">
        <v>192</v>
      </c>
      <c r="D375" s="278" t="s">
        <v>192</v>
      </c>
      <c r="E375" s="279" t="s">
        <v>127</v>
      </c>
      <c r="F375" s="280">
        <v>4921.0870000000004</v>
      </c>
      <c r="G375" s="37"/>
      <c r="H375" s="42"/>
    </row>
    <row r="376" spans="1:8" s="2" customFormat="1" ht="16.75" customHeight="1">
      <c r="A376" s="37"/>
      <c r="B376" s="42"/>
      <c r="C376" s="281" t="s">
        <v>76</v>
      </c>
      <c r="D376" s="281" t="s">
        <v>403</v>
      </c>
      <c r="E376" s="20" t="s">
        <v>76</v>
      </c>
      <c r="F376" s="282">
        <v>0</v>
      </c>
      <c r="G376" s="37"/>
      <c r="H376" s="42"/>
    </row>
    <row r="377" spans="1:8" s="2" customFormat="1" ht="16.75" customHeight="1">
      <c r="A377" s="37"/>
      <c r="B377" s="42"/>
      <c r="C377" s="281" t="s">
        <v>76</v>
      </c>
      <c r="D377" s="281" t="s">
        <v>1057</v>
      </c>
      <c r="E377" s="20" t="s">
        <v>76</v>
      </c>
      <c r="F377" s="282">
        <v>0</v>
      </c>
      <c r="G377" s="37"/>
      <c r="H377" s="42"/>
    </row>
    <row r="378" spans="1:8" s="2" customFormat="1" ht="16.75" customHeight="1">
      <c r="A378" s="37"/>
      <c r="B378" s="42"/>
      <c r="C378" s="281" t="s">
        <v>76</v>
      </c>
      <c r="D378" s="281" t="s">
        <v>1058</v>
      </c>
      <c r="E378" s="20" t="s">
        <v>76</v>
      </c>
      <c r="F378" s="282">
        <v>0</v>
      </c>
      <c r="G378" s="37"/>
      <c r="H378" s="42"/>
    </row>
    <row r="379" spans="1:8" s="2" customFormat="1" ht="16.75" customHeight="1">
      <c r="A379" s="37"/>
      <c r="B379" s="42"/>
      <c r="C379" s="281" t="s">
        <v>76</v>
      </c>
      <c r="D379" s="281" t="s">
        <v>462</v>
      </c>
      <c r="E379" s="20" t="s">
        <v>76</v>
      </c>
      <c r="F379" s="282">
        <v>0</v>
      </c>
      <c r="G379" s="37"/>
      <c r="H379" s="42"/>
    </row>
    <row r="380" spans="1:8" s="2" customFormat="1" ht="16.75" customHeight="1">
      <c r="A380" s="37"/>
      <c r="B380" s="42"/>
      <c r="C380" s="281" t="s">
        <v>76</v>
      </c>
      <c r="D380" s="281" t="s">
        <v>4729</v>
      </c>
      <c r="E380" s="20" t="s">
        <v>76</v>
      </c>
      <c r="F380" s="282">
        <v>89</v>
      </c>
      <c r="G380" s="37"/>
      <c r="H380" s="42"/>
    </row>
    <row r="381" spans="1:8" s="2" customFormat="1" ht="16.75" customHeight="1">
      <c r="A381" s="37"/>
      <c r="B381" s="42"/>
      <c r="C381" s="281" t="s">
        <v>76</v>
      </c>
      <c r="D381" s="281" t="s">
        <v>330</v>
      </c>
      <c r="E381" s="20" t="s">
        <v>76</v>
      </c>
      <c r="F381" s="282">
        <v>141.24799999999999</v>
      </c>
      <c r="G381" s="37"/>
      <c r="H381" s="42"/>
    </row>
    <row r="382" spans="1:8" s="2" customFormat="1" ht="16.75" customHeight="1">
      <c r="A382" s="37"/>
      <c r="B382" s="42"/>
      <c r="C382" s="281" t="s">
        <v>76</v>
      </c>
      <c r="D382" s="281" t="s">
        <v>298</v>
      </c>
      <c r="E382" s="20" t="s">
        <v>76</v>
      </c>
      <c r="F382" s="282">
        <v>39.463999999999999</v>
      </c>
      <c r="G382" s="37"/>
      <c r="H382" s="42"/>
    </row>
    <row r="383" spans="1:8" s="2" customFormat="1" ht="16.75" customHeight="1">
      <c r="A383" s="37"/>
      <c r="B383" s="42"/>
      <c r="C383" s="281" t="s">
        <v>76</v>
      </c>
      <c r="D383" s="281" t="s">
        <v>227</v>
      </c>
      <c r="E383" s="20" t="s">
        <v>76</v>
      </c>
      <c r="F383" s="282">
        <v>721.97</v>
      </c>
      <c r="G383" s="37"/>
      <c r="H383" s="42"/>
    </row>
    <row r="384" spans="1:8" s="2" customFormat="1" ht="16.75" customHeight="1">
      <c r="A384" s="37"/>
      <c r="B384" s="42"/>
      <c r="C384" s="281" t="s">
        <v>76</v>
      </c>
      <c r="D384" s="281" t="s">
        <v>224</v>
      </c>
      <c r="E384" s="20" t="s">
        <v>76</v>
      </c>
      <c r="F384" s="282">
        <v>93.95</v>
      </c>
      <c r="G384" s="37"/>
      <c r="H384" s="42"/>
    </row>
    <row r="385" spans="1:8" s="2" customFormat="1" ht="16.75" customHeight="1">
      <c r="A385" s="37"/>
      <c r="B385" s="42"/>
      <c r="C385" s="281" t="s">
        <v>76</v>
      </c>
      <c r="D385" s="281" t="s">
        <v>221</v>
      </c>
      <c r="E385" s="20" t="s">
        <v>76</v>
      </c>
      <c r="F385" s="282">
        <v>181.643</v>
      </c>
      <c r="G385" s="37"/>
      <c r="H385" s="42"/>
    </row>
    <row r="386" spans="1:8" s="2" customFormat="1" ht="16.75" customHeight="1">
      <c r="A386" s="37"/>
      <c r="B386" s="42"/>
      <c r="C386" s="281" t="s">
        <v>76</v>
      </c>
      <c r="D386" s="281" t="s">
        <v>396</v>
      </c>
      <c r="E386" s="20" t="s">
        <v>76</v>
      </c>
      <c r="F386" s="282">
        <v>0</v>
      </c>
      <c r="G386" s="37"/>
      <c r="H386" s="42"/>
    </row>
    <row r="387" spans="1:8" s="2" customFormat="1" ht="16.75" customHeight="1">
      <c r="A387" s="37"/>
      <c r="B387" s="42"/>
      <c r="C387" s="281" t="s">
        <v>76</v>
      </c>
      <c r="D387" s="281" t="s">
        <v>4730</v>
      </c>
      <c r="E387" s="20" t="s">
        <v>76</v>
      </c>
      <c r="F387" s="282">
        <v>113.593</v>
      </c>
      <c r="G387" s="37"/>
      <c r="H387" s="42"/>
    </row>
    <row r="388" spans="1:8" s="2" customFormat="1" ht="16.75" customHeight="1">
      <c r="A388" s="37"/>
      <c r="B388" s="42"/>
      <c r="C388" s="281" t="s">
        <v>76</v>
      </c>
      <c r="D388" s="281" t="s">
        <v>4731</v>
      </c>
      <c r="E388" s="20" t="s">
        <v>76</v>
      </c>
      <c r="F388" s="282">
        <v>24.431999999999999</v>
      </c>
      <c r="G388" s="37"/>
      <c r="H388" s="42"/>
    </row>
    <row r="389" spans="1:8" s="2" customFormat="1" ht="16.75" customHeight="1">
      <c r="A389" s="37"/>
      <c r="B389" s="42"/>
      <c r="C389" s="281" t="s">
        <v>76</v>
      </c>
      <c r="D389" s="281" t="s">
        <v>4732</v>
      </c>
      <c r="E389" s="20" t="s">
        <v>76</v>
      </c>
      <c r="F389" s="282">
        <v>154.892</v>
      </c>
      <c r="G389" s="37"/>
      <c r="H389" s="42"/>
    </row>
    <row r="390" spans="1:8" s="2" customFormat="1" ht="16.75" customHeight="1">
      <c r="A390" s="37"/>
      <c r="B390" s="42"/>
      <c r="C390" s="281" t="s">
        <v>76</v>
      </c>
      <c r="D390" s="281" t="s">
        <v>4733</v>
      </c>
      <c r="E390" s="20" t="s">
        <v>76</v>
      </c>
      <c r="F390" s="282">
        <v>39.052</v>
      </c>
      <c r="G390" s="37"/>
      <c r="H390" s="42"/>
    </row>
    <row r="391" spans="1:8" s="2" customFormat="1" ht="16.75" customHeight="1">
      <c r="A391" s="37"/>
      <c r="B391" s="42"/>
      <c r="C391" s="281" t="s">
        <v>76</v>
      </c>
      <c r="D391" s="281" t="s">
        <v>4734</v>
      </c>
      <c r="E391" s="20" t="s">
        <v>76</v>
      </c>
      <c r="F391" s="282">
        <v>47.517000000000003</v>
      </c>
      <c r="G391" s="37"/>
      <c r="H391" s="42"/>
    </row>
    <row r="392" spans="1:8" s="2" customFormat="1" ht="16.75" customHeight="1">
      <c r="A392" s="37"/>
      <c r="B392" s="42"/>
      <c r="C392" s="281" t="s">
        <v>76</v>
      </c>
      <c r="D392" s="281" t="s">
        <v>4735</v>
      </c>
      <c r="E392" s="20" t="s">
        <v>76</v>
      </c>
      <c r="F392" s="282">
        <v>51.856999999999999</v>
      </c>
      <c r="G392" s="37"/>
      <c r="H392" s="42"/>
    </row>
    <row r="393" spans="1:8" s="2" customFormat="1" ht="16.75" customHeight="1">
      <c r="A393" s="37"/>
      <c r="B393" s="42"/>
      <c r="C393" s="281" t="s">
        <v>76</v>
      </c>
      <c r="D393" s="281" t="s">
        <v>4736</v>
      </c>
      <c r="E393" s="20" t="s">
        <v>76</v>
      </c>
      <c r="F393" s="282">
        <v>45.521000000000001</v>
      </c>
      <c r="G393" s="37"/>
      <c r="H393" s="42"/>
    </row>
    <row r="394" spans="1:8" s="2" customFormat="1" ht="16.75" customHeight="1">
      <c r="A394" s="37"/>
      <c r="B394" s="42"/>
      <c r="C394" s="281" t="s">
        <v>76</v>
      </c>
      <c r="D394" s="281" t="s">
        <v>4737</v>
      </c>
      <c r="E394" s="20" t="s">
        <v>76</v>
      </c>
      <c r="F394" s="282">
        <v>27.594999999999999</v>
      </c>
      <c r="G394" s="37"/>
      <c r="H394" s="42"/>
    </row>
    <row r="395" spans="1:8" s="2" customFormat="1" ht="16.75" customHeight="1">
      <c r="A395" s="37"/>
      <c r="B395" s="42"/>
      <c r="C395" s="281" t="s">
        <v>76</v>
      </c>
      <c r="D395" s="281" t="s">
        <v>4738</v>
      </c>
      <c r="E395" s="20" t="s">
        <v>76</v>
      </c>
      <c r="F395" s="282">
        <v>19.997</v>
      </c>
      <c r="G395" s="37"/>
      <c r="H395" s="42"/>
    </row>
    <row r="396" spans="1:8" s="2" customFormat="1" ht="16.75" customHeight="1">
      <c r="A396" s="37"/>
      <c r="B396" s="42"/>
      <c r="C396" s="281" t="s">
        <v>76</v>
      </c>
      <c r="D396" s="281" t="s">
        <v>4739</v>
      </c>
      <c r="E396" s="20" t="s">
        <v>76</v>
      </c>
      <c r="F396" s="282">
        <v>18.748000000000001</v>
      </c>
      <c r="G396" s="37"/>
      <c r="H396" s="42"/>
    </row>
    <row r="397" spans="1:8" s="2" customFormat="1" ht="16.75" customHeight="1">
      <c r="A397" s="37"/>
      <c r="B397" s="42"/>
      <c r="C397" s="281" t="s">
        <v>76</v>
      </c>
      <c r="D397" s="281" t="s">
        <v>4740</v>
      </c>
      <c r="E397" s="20" t="s">
        <v>76</v>
      </c>
      <c r="F397" s="282">
        <v>19.276</v>
      </c>
      <c r="G397" s="37"/>
      <c r="H397" s="42"/>
    </row>
    <row r="398" spans="1:8" s="2" customFormat="1" ht="16.75" customHeight="1">
      <c r="A398" s="37"/>
      <c r="B398" s="42"/>
      <c r="C398" s="281" t="s">
        <v>76</v>
      </c>
      <c r="D398" s="281" t="s">
        <v>4741</v>
      </c>
      <c r="E398" s="20" t="s">
        <v>76</v>
      </c>
      <c r="F398" s="282">
        <v>43.664000000000001</v>
      </c>
      <c r="G398" s="37"/>
      <c r="H398" s="42"/>
    </row>
    <row r="399" spans="1:8" s="2" customFormat="1" ht="16.75" customHeight="1">
      <c r="A399" s="37"/>
      <c r="B399" s="42"/>
      <c r="C399" s="281" t="s">
        <v>76</v>
      </c>
      <c r="D399" s="281" t="s">
        <v>4742</v>
      </c>
      <c r="E399" s="20" t="s">
        <v>76</v>
      </c>
      <c r="F399" s="282">
        <v>57.177999999999997</v>
      </c>
      <c r="G399" s="37"/>
      <c r="H399" s="42"/>
    </row>
    <row r="400" spans="1:8" s="2" customFormat="1" ht="16.75" customHeight="1">
      <c r="A400" s="37"/>
      <c r="B400" s="42"/>
      <c r="C400" s="281" t="s">
        <v>76</v>
      </c>
      <c r="D400" s="281" t="s">
        <v>4743</v>
      </c>
      <c r="E400" s="20" t="s">
        <v>76</v>
      </c>
      <c r="F400" s="282">
        <v>51.645000000000003</v>
      </c>
      <c r="G400" s="37"/>
      <c r="H400" s="42"/>
    </row>
    <row r="401" spans="1:8" s="2" customFormat="1" ht="16.75" customHeight="1">
      <c r="A401" s="37"/>
      <c r="B401" s="42"/>
      <c r="C401" s="281" t="s">
        <v>76</v>
      </c>
      <c r="D401" s="281" t="s">
        <v>4744</v>
      </c>
      <c r="E401" s="20" t="s">
        <v>76</v>
      </c>
      <c r="F401" s="282">
        <v>37.673000000000002</v>
      </c>
      <c r="G401" s="37"/>
      <c r="H401" s="42"/>
    </row>
    <row r="402" spans="1:8" s="2" customFormat="1" ht="16.75" customHeight="1">
      <c r="A402" s="37"/>
      <c r="B402" s="42"/>
      <c r="C402" s="281" t="s">
        <v>76</v>
      </c>
      <c r="D402" s="281" t="s">
        <v>4745</v>
      </c>
      <c r="E402" s="20" t="s">
        <v>76</v>
      </c>
      <c r="F402" s="282">
        <v>31.393999999999998</v>
      </c>
      <c r="G402" s="37"/>
      <c r="H402" s="42"/>
    </row>
    <row r="403" spans="1:8" s="2" customFormat="1" ht="16.75" customHeight="1">
      <c r="A403" s="37"/>
      <c r="B403" s="42"/>
      <c r="C403" s="281" t="s">
        <v>76</v>
      </c>
      <c r="D403" s="281" t="s">
        <v>4746</v>
      </c>
      <c r="E403" s="20" t="s">
        <v>76</v>
      </c>
      <c r="F403" s="282">
        <v>44.878</v>
      </c>
      <c r="G403" s="37"/>
      <c r="H403" s="42"/>
    </row>
    <row r="404" spans="1:8" s="2" customFormat="1" ht="16.75" customHeight="1">
      <c r="A404" s="37"/>
      <c r="B404" s="42"/>
      <c r="C404" s="281" t="s">
        <v>76</v>
      </c>
      <c r="D404" s="281" t="s">
        <v>4747</v>
      </c>
      <c r="E404" s="20" t="s">
        <v>76</v>
      </c>
      <c r="F404" s="282">
        <v>78.212999999999994</v>
      </c>
      <c r="G404" s="37"/>
      <c r="H404" s="42"/>
    </row>
    <row r="405" spans="1:8" s="2" customFormat="1" ht="16.75" customHeight="1">
      <c r="A405" s="37"/>
      <c r="B405" s="42"/>
      <c r="C405" s="281" t="s">
        <v>76</v>
      </c>
      <c r="D405" s="281" t="s">
        <v>4748</v>
      </c>
      <c r="E405" s="20" t="s">
        <v>76</v>
      </c>
      <c r="F405" s="282">
        <v>17.024999999999999</v>
      </c>
      <c r="G405" s="37"/>
      <c r="H405" s="42"/>
    </row>
    <row r="406" spans="1:8" s="2" customFormat="1" ht="16.75" customHeight="1">
      <c r="A406" s="37"/>
      <c r="B406" s="42"/>
      <c r="C406" s="281" t="s">
        <v>76</v>
      </c>
      <c r="D406" s="281" t="s">
        <v>4749</v>
      </c>
      <c r="E406" s="20" t="s">
        <v>76</v>
      </c>
      <c r="F406" s="282">
        <v>30.184000000000001</v>
      </c>
      <c r="G406" s="37"/>
      <c r="H406" s="42"/>
    </row>
    <row r="407" spans="1:8" s="2" customFormat="1" ht="16.75" customHeight="1">
      <c r="A407" s="37"/>
      <c r="B407" s="42"/>
      <c r="C407" s="281" t="s">
        <v>76</v>
      </c>
      <c r="D407" s="281" t="s">
        <v>1130</v>
      </c>
      <c r="E407" s="20" t="s">
        <v>76</v>
      </c>
      <c r="F407" s="282">
        <v>0</v>
      </c>
      <c r="G407" s="37"/>
      <c r="H407" s="42"/>
    </row>
    <row r="408" spans="1:8" s="2" customFormat="1" ht="20">
      <c r="A408" s="37"/>
      <c r="B408" s="42"/>
      <c r="C408" s="281" t="s">
        <v>76</v>
      </c>
      <c r="D408" s="281" t="s">
        <v>4750</v>
      </c>
      <c r="E408" s="20" t="s">
        <v>76</v>
      </c>
      <c r="F408" s="282">
        <v>110.012</v>
      </c>
      <c r="G408" s="37"/>
      <c r="H408" s="42"/>
    </row>
    <row r="409" spans="1:8" s="2" customFormat="1" ht="16.75" customHeight="1">
      <c r="A409" s="37"/>
      <c r="B409" s="42"/>
      <c r="C409" s="281" t="s">
        <v>76</v>
      </c>
      <c r="D409" s="281" t="s">
        <v>4751</v>
      </c>
      <c r="E409" s="20" t="s">
        <v>76</v>
      </c>
      <c r="F409" s="282">
        <v>24.439</v>
      </c>
      <c r="G409" s="37"/>
      <c r="H409" s="42"/>
    </row>
    <row r="410" spans="1:8" s="2" customFormat="1" ht="16.75" customHeight="1">
      <c r="A410" s="37"/>
      <c r="B410" s="42"/>
      <c r="C410" s="281" t="s">
        <v>76</v>
      </c>
      <c r="D410" s="281" t="s">
        <v>4752</v>
      </c>
      <c r="E410" s="20" t="s">
        <v>76</v>
      </c>
      <c r="F410" s="282">
        <v>131.405</v>
      </c>
      <c r="G410" s="37"/>
      <c r="H410" s="42"/>
    </row>
    <row r="411" spans="1:8" s="2" customFormat="1" ht="16.75" customHeight="1">
      <c r="A411" s="37"/>
      <c r="B411" s="42"/>
      <c r="C411" s="281" t="s">
        <v>76</v>
      </c>
      <c r="D411" s="281" t="s">
        <v>4753</v>
      </c>
      <c r="E411" s="20" t="s">
        <v>76</v>
      </c>
      <c r="F411" s="282">
        <v>17.852</v>
      </c>
      <c r="G411" s="37"/>
      <c r="H411" s="42"/>
    </row>
    <row r="412" spans="1:8" s="2" customFormat="1" ht="20">
      <c r="A412" s="37"/>
      <c r="B412" s="42"/>
      <c r="C412" s="281" t="s">
        <v>76</v>
      </c>
      <c r="D412" s="281" t="s">
        <v>4754</v>
      </c>
      <c r="E412" s="20" t="s">
        <v>76</v>
      </c>
      <c r="F412" s="282">
        <v>59.08</v>
      </c>
      <c r="G412" s="37"/>
      <c r="H412" s="42"/>
    </row>
    <row r="413" spans="1:8" s="2" customFormat="1" ht="16.75" customHeight="1">
      <c r="A413" s="37"/>
      <c r="B413" s="42"/>
      <c r="C413" s="281" t="s">
        <v>76</v>
      </c>
      <c r="D413" s="281" t="s">
        <v>4755</v>
      </c>
      <c r="E413" s="20" t="s">
        <v>76</v>
      </c>
      <c r="F413" s="282">
        <v>20.292000000000002</v>
      </c>
      <c r="G413" s="37"/>
      <c r="H413" s="42"/>
    </row>
    <row r="414" spans="1:8" s="2" customFormat="1" ht="16.75" customHeight="1">
      <c r="A414" s="37"/>
      <c r="B414" s="42"/>
      <c r="C414" s="281" t="s">
        <v>76</v>
      </c>
      <c r="D414" s="281" t="s">
        <v>4756</v>
      </c>
      <c r="E414" s="20" t="s">
        <v>76</v>
      </c>
      <c r="F414" s="282">
        <v>19.887</v>
      </c>
      <c r="G414" s="37"/>
      <c r="H414" s="42"/>
    </row>
    <row r="415" spans="1:8" s="2" customFormat="1" ht="16.75" customHeight="1">
      <c r="A415" s="37"/>
      <c r="B415" s="42"/>
      <c r="C415" s="281" t="s">
        <v>76</v>
      </c>
      <c r="D415" s="281" t="s">
        <v>4757</v>
      </c>
      <c r="E415" s="20" t="s">
        <v>76</v>
      </c>
      <c r="F415" s="282">
        <v>5.657</v>
      </c>
      <c r="G415" s="37"/>
      <c r="H415" s="42"/>
    </row>
    <row r="416" spans="1:8" s="2" customFormat="1" ht="16.75" customHeight="1">
      <c r="A416" s="37"/>
      <c r="B416" s="42"/>
      <c r="C416" s="281" t="s">
        <v>76</v>
      </c>
      <c r="D416" s="281" t="s">
        <v>4758</v>
      </c>
      <c r="E416" s="20" t="s">
        <v>76</v>
      </c>
      <c r="F416" s="282">
        <v>52.99</v>
      </c>
      <c r="G416" s="37"/>
      <c r="H416" s="42"/>
    </row>
    <row r="417" spans="1:8" s="2" customFormat="1" ht="16.75" customHeight="1">
      <c r="A417" s="37"/>
      <c r="B417" s="42"/>
      <c r="C417" s="281" t="s">
        <v>76</v>
      </c>
      <c r="D417" s="281" t="s">
        <v>4759</v>
      </c>
      <c r="E417" s="20" t="s">
        <v>76</v>
      </c>
      <c r="F417" s="282">
        <v>49.509</v>
      </c>
      <c r="G417" s="37"/>
      <c r="H417" s="42"/>
    </row>
    <row r="418" spans="1:8" s="2" customFormat="1" ht="16.75" customHeight="1">
      <c r="A418" s="37"/>
      <c r="B418" s="42"/>
      <c r="C418" s="281" t="s">
        <v>76</v>
      </c>
      <c r="D418" s="281" t="s">
        <v>4760</v>
      </c>
      <c r="E418" s="20" t="s">
        <v>76</v>
      </c>
      <c r="F418" s="282">
        <v>15.972</v>
      </c>
      <c r="G418" s="37"/>
      <c r="H418" s="42"/>
    </row>
    <row r="419" spans="1:8" s="2" customFormat="1" ht="16.75" customHeight="1">
      <c r="A419" s="37"/>
      <c r="B419" s="42"/>
      <c r="C419" s="281" t="s">
        <v>76</v>
      </c>
      <c r="D419" s="281" t="s">
        <v>4761</v>
      </c>
      <c r="E419" s="20" t="s">
        <v>76</v>
      </c>
      <c r="F419" s="282">
        <v>16.646999999999998</v>
      </c>
      <c r="G419" s="37"/>
      <c r="H419" s="42"/>
    </row>
    <row r="420" spans="1:8" s="2" customFormat="1" ht="16.75" customHeight="1">
      <c r="A420" s="37"/>
      <c r="B420" s="42"/>
      <c r="C420" s="281" t="s">
        <v>76</v>
      </c>
      <c r="D420" s="281" t="s">
        <v>4762</v>
      </c>
      <c r="E420" s="20" t="s">
        <v>76</v>
      </c>
      <c r="F420" s="282">
        <v>14.601000000000001</v>
      </c>
      <c r="G420" s="37"/>
      <c r="H420" s="42"/>
    </row>
    <row r="421" spans="1:8" s="2" customFormat="1" ht="16.75" customHeight="1">
      <c r="A421" s="37"/>
      <c r="B421" s="42"/>
      <c r="C421" s="281" t="s">
        <v>76</v>
      </c>
      <c r="D421" s="281" t="s">
        <v>4763</v>
      </c>
      <c r="E421" s="20" t="s">
        <v>76</v>
      </c>
      <c r="F421" s="282">
        <v>50.252000000000002</v>
      </c>
      <c r="G421" s="37"/>
      <c r="H421" s="42"/>
    </row>
    <row r="422" spans="1:8" s="2" customFormat="1" ht="16.75" customHeight="1">
      <c r="A422" s="37"/>
      <c r="B422" s="42"/>
      <c r="C422" s="281" t="s">
        <v>76</v>
      </c>
      <c r="D422" s="281" t="s">
        <v>4764</v>
      </c>
      <c r="E422" s="20" t="s">
        <v>76</v>
      </c>
      <c r="F422" s="282">
        <v>14.57</v>
      </c>
      <c r="G422" s="37"/>
      <c r="H422" s="42"/>
    </row>
    <row r="423" spans="1:8" s="2" customFormat="1" ht="16.75" customHeight="1">
      <c r="A423" s="37"/>
      <c r="B423" s="42"/>
      <c r="C423" s="281" t="s">
        <v>76</v>
      </c>
      <c r="D423" s="281" t="s">
        <v>4765</v>
      </c>
      <c r="E423" s="20" t="s">
        <v>76</v>
      </c>
      <c r="F423" s="282">
        <v>18.169</v>
      </c>
      <c r="G423" s="37"/>
      <c r="H423" s="42"/>
    </row>
    <row r="424" spans="1:8" s="2" customFormat="1" ht="16.75" customHeight="1">
      <c r="A424" s="37"/>
      <c r="B424" s="42"/>
      <c r="C424" s="281" t="s">
        <v>76</v>
      </c>
      <c r="D424" s="281" t="s">
        <v>4766</v>
      </c>
      <c r="E424" s="20" t="s">
        <v>76</v>
      </c>
      <c r="F424" s="282">
        <v>31.948</v>
      </c>
      <c r="G424" s="37"/>
      <c r="H424" s="42"/>
    </row>
    <row r="425" spans="1:8" s="2" customFormat="1" ht="16.75" customHeight="1">
      <c r="A425" s="37"/>
      <c r="B425" s="42"/>
      <c r="C425" s="281" t="s">
        <v>76</v>
      </c>
      <c r="D425" s="281" t="s">
        <v>4767</v>
      </c>
      <c r="E425" s="20" t="s">
        <v>76</v>
      </c>
      <c r="F425" s="282">
        <v>17.902999999999999</v>
      </c>
      <c r="G425" s="37"/>
      <c r="H425" s="42"/>
    </row>
    <row r="426" spans="1:8" s="2" customFormat="1" ht="16.75" customHeight="1">
      <c r="A426" s="37"/>
      <c r="B426" s="42"/>
      <c r="C426" s="281" t="s">
        <v>76</v>
      </c>
      <c r="D426" s="281" t="s">
        <v>4768</v>
      </c>
      <c r="E426" s="20" t="s">
        <v>76</v>
      </c>
      <c r="F426" s="282">
        <v>42.466000000000001</v>
      </c>
      <c r="G426" s="37"/>
      <c r="H426" s="42"/>
    </row>
    <row r="427" spans="1:8" s="2" customFormat="1" ht="16.75" customHeight="1">
      <c r="A427" s="37"/>
      <c r="B427" s="42"/>
      <c r="C427" s="281" t="s">
        <v>76</v>
      </c>
      <c r="D427" s="281" t="s">
        <v>4769</v>
      </c>
      <c r="E427" s="20" t="s">
        <v>76</v>
      </c>
      <c r="F427" s="282">
        <v>21.065000000000001</v>
      </c>
      <c r="G427" s="37"/>
      <c r="H427" s="42"/>
    </row>
    <row r="428" spans="1:8" s="2" customFormat="1" ht="16.75" customHeight="1">
      <c r="A428" s="37"/>
      <c r="B428" s="42"/>
      <c r="C428" s="281" t="s">
        <v>76</v>
      </c>
      <c r="D428" s="281" t="s">
        <v>4770</v>
      </c>
      <c r="E428" s="20" t="s">
        <v>76</v>
      </c>
      <c r="F428" s="282">
        <v>49.482999999999997</v>
      </c>
      <c r="G428" s="37"/>
      <c r="H428" s="42"/>
    </row>
    <row r="429" spans="1:8" s="2" customFormat="1" ht="16.75" customHeight="1">
      <c r="A429" s="37"/>
      <c r="B429" s="42"/>
      <c r="C429" s="281" t="s">
        <v>76</v>
      </c>
      <c r="D429" s="281" t="s">
        <v>1153</v>
      </c>
      <c r="E429" s="20" t="s">
        <v>76</v>
      </c>
      <c r="F429" s="282">
        <v>0</v>
      </c>
      <c r="G429" s="37"/>
      <c r="H429" s="42"/>
    </row>
    <row r="430" spans="1:8" s="2" customFormat="1" ht="20">
      <c r="A430" s="37"/>
      <c r="B430" s="42"/>
      <c r="C430" s="281" t="s">
        <v>76</v>
      </c>
      <c r="D430" s="281" t="s">
        <v>4771</v>
      </c>
      <c r="E430" s="20" t="s">
        <v>76</v>
      </c>
      <c r="F430" s="282">
        <v>110.203</v>
      </c>
      <c r="G430" s="37"/>
      <c r="H430" s="42"/>
    </row>
    <row r="431" spans="1:8" s="2" customFormat="1" ht="16.75" customHeight="1">
      <c r="A431" s="37"/>
      <c r="B431" s="42"/>
      <c r="C431" s="281" t="s">
        <v>76</v>
      </c>
      <c r="D431" s="281" t="s">
        <v>4772</v>
      </c>
      <c r="E431" s="20" t="s">
        <v>76</v>
      </c>
      <c r="F431" s="282">
        <v>24.439</v>
      </c>
      <c r="G431" s="37"/>
      <c r="H431" s="42"/>
    </row>
    <row r="432" spans="1:8" s="2" customFormat="1" ht="16.75" customHeight="1">
      <c r="A432" s="37"/>
      <c r="B432" s="42"/>
      <c r="C432" s="281" t="s">
        <v>76</v>
      </c>
      <c r="D432" s="281" t="s">
        <v>4773</v>
      </c>
      <c r="E432" s="20" t="s">
        <v>76</v>
      </c>
      <c r="F432" s="282">
        <v>131.405</v>
      </c>
      <c r="G432" s="37"/>
      <c r="H432" s="42"/>
    </row>
    <row r="433" spans="1:8" s="2" customFormat="1" ht="16.75" customHeight="1">
      <c r="A433" s="37"/>
      <c r="B433" s="42"/>
      <c r="C433" s="281" t="s">
        <v>76</v>
      </c>
      <c r="D433" s="281" t="s">
        <v>4774</v>
      </c>
      <c r="E433" s="20" t="s">
        <v>76</v>
      </c>
      <c r="F433" s="282">
        <v>17.852</v>
      </c>
      <c r="G433" s="37"/>
      <c r="H433" s="42"/>
    </row>
    <row r="434" spans="1:8" s="2" customFormat="1" ht="20">
      <c r="A434" s="37"/>
      <c r="B434" s="42"/>
      <c r="C434" s="281" t="s">
        <v>76</v>
      </c>
      <c r="D434" s="281" t="s">
        <v>4775</v>
      </c>
      <c r="E434" s="20" t="s">
        <v>76</v>
      </c>
      <c r="F434" s="282">
        <v>58.993000000000002</v>
      </c>
      <c r="G434" s="37"/>
      <c r="H434" s="42"/>
    </row>
    <row r="435" spans="1:8" s="2" customFormat="1" ht="16.75" customHeight="1">
      <c r="A435" s="37"/>
      <c r="B435" s="42"/>
      <c r="C435" s="281" t="s">
        <v>76</v>
      </c>
      <c r="D435" s="281" t="s">
        <v>4776</v>
      </c>
      <c r="E435" s="20" t="s">
        <v>76</v>
      </c>
      <c r="F435" s="282">
        <v>20.292000000000002</v>
      </c>
      <c r="G435" s="37"/>
      <c r="H435" s="42"/>
    </row>
    <row r="436" spans="1:8" s="2" customFormat="1" ht="16.75" customHeight="1">
      <c r="A436" s="37"/>
      <c r="B436" s="42"/>
      <c r="C436" s="281" t="s">
        <v>76</v>
      </c>
      <c r="D436" s="281" t="s">
        <v>4777</v>
      </c>
      <c r="E436" s="20" t="s">
        <v>76</v>
      </c>
      <c r="F436" s="282">
        <v>19.887</v>
      </c>
      <c r="G436" s="37"/>
      <c r="H436" s="42"/>
    </row>
    <row r="437" spans="1:8" s="2" customFormat="1" ht="16.75" customHeight="1">
      <c r="A437" s="37"/>
      <c r="B437" s="42"/>
      <c r="C437" s="281" t="s">
        <v>76</v>
      </c>
      <c r="D437" s="281" t="s">
        <v>4778</v>
      </c>
      <c r="E437" s="20" t="s">
        <v>76</v>
      </c>
      <c r="F437" s="282">
        <v>5.657</v>
      </c>
      <c r="G437" s="37"/>
      <c r="H437" s="42"/>
    </row>
    <row r="438" spans="1:8" s="2" customFormat="1" ht="16.75" customHeight="1">
      <c r="A438" s="37"/>
      <c r="B438" s="42"/>
      <c r="C438" s="281" t="s">
        <v>76</v>
      </c>
      <c r="D438" s="281" t="s">
        <v>4779</v>
      </c>
      <c r="E438" s="20" t="s">
        <v>76</v>
      </c>
      <c r="F438" s="282">
        <v>52.99</v>
      </c>
      <c r="G438" s="37"/>
      <c r="H438" s="42"/>
    </row>
    <row r="439" spans="1:8" s="2" customFormat="1" ht="16.75" customHeight="1">
      <c r="A439" s="37"/>
      <c r="B439" s="42"/>
      <c r="C439" s="281" t="s">
        <v>76</v>
      </c>
      <c r="D439" s="281" t="s">
        <v>4780</v>
      </c>
      <c r="E439" s="20" t="s">
        <v>76</v>
      </c>
      <c r="F439" s="282">
        <v>49.509</v>
      </c>
      <c r="G439" s="37"/>
      <c r="H439" s="42"/>
    </row>
    <row r="440" spans="1:8" s="2" customFormat="1" ht="16.75" customHeight="1">
      <c r="A440" s="37"/>
      <c r="B440" s="42"/>
      <c r="C440" s="281" t="s">
        <v>76</v>
      </c>
      <c r="D440" s="281" t="s">
        <v>4781</v>
      </c>
      <c r="E440" s="20" t="s">
        <v>76</v>
      </c>
      <c r="F440" s="282">
        <v>49.509</v>
      </c>
      <c r="G440" s="37"/>
      <c r="H440" s="42"/>
    </row>
    <row r="441" spans="1:8" s="2" customFormat="1" ht="16.75" customHeight="1">
      <c r="A441" s="37"/>
      <c r="B441" s="42"/>
      <c r="C441" s="281" t="s">
        <v>76</v>
      </c>
      <c r="D441" s="281" t="s">
        <v>4782</v>
      </c>
      <c r="E441" s="20" t="s">
        <v>76</v>
      </c>
      <c r="F441" s="282">
        <v>16.646999999999998</v>
      </c>
      <c r="G441" s="37"/>
      <c r="H441" s="42"/>
    </row>
    <row r="442" spans="1:8" s="2" customFormat="1" ht="16.75" customHeight="1">
      <c r="A442" s="37"/>
      <c r="B442" s="42"/>
      <c r="C442" s="281" t="s">
        <v>76</v>
      </c>
      <c r="D442" s="281" t="s">
        <v>4783</v>
      </c>
      <c r="E442" s="20" t="s">
        <v>76</v>
      </c>
      <c r="F442" s="282">
        <v>14.79</v>
      </c>
      <c r="G442" s="37"/>
      <c r="H442" s="42"/>
    </row>
    <row r="443" spans="1:8" s="2" customFormat="1" ht="16.75" customHeight="1">
      <c r="A443" s="37"/>
      <c r="B443" s="42"/>
      <c r="C443" s="281" t="s">
        <v>76</v>
      </c>
      <c r="D443" s="281" t="s">
        <v>4784</v>
      </c>
      <c r="E443" s="20" t="s">
        <v>76</v>
      </c>
      <c r="F443" s="282">
        <v>19</v>
      </c>
      <c r="G443" s="37"/>
      <c r="H443" s="42"/>
    </row>
    <row r="444" spans="1:8" s="2" customFormat="1" ht="16.75" customHeight="1">
      <c r="A444" s="37"/>
      <c r="B444" s="42"/>
      <c r="C444" s="281" t="s">
        <v>76</v>
      </c>
      <c r="D444" s="281" t="s">
        <v>4785</v>
      </c>
      <c r="E444" s="20" t="s">
        <v>76</v>
      </c>
      <c r="F444" s="282">
        <v>14.57</v>
      </c>
      <c r="G444" s="37"/>
      <c r="H444" s="42"/>
    </row>
    <row r="445" spans="1:8" s="2" customFormat="1" ht="16.75" customHeight="1">
      <c r="A445" s="37"/>
      <c r="B445" s="42"/>
      <c r="C445" s="281" t="s">
        <v>76</v>
      </c>
      <c r="D445" s="281" t="s">
        <v>4786</v>
      </c>
      <c r="E445" s="20" t="s">
        <v>76</v>
      </c>
      <c r="F445" s="282">
        <v>18.169</v>
      </c>
      <c r="G445" s="37"/>
      <c r="H445" s="42"/>
    </row>
    <row r="446" spans="1:8" s="2" customFormat="1" ht="16.75" customHeight="1">
      <c r="A446" s="37"/>
      <c r="B446" s="42"/>
      <c r="C446" s="281" t="s">
        <v>76</v>
      </c>
      <c r="D446" s="281" t="s">
        <v>4787</v>
      </c>
      <c r="E446" s="20" t="s">
        <v>76</v>
      </c>
      <c r="F446" s="282">
        <v>24.122</v>
      </c>
      <c r="G446" s="37"/>
      <c r="H446" s="42"/>
    </row>
    <row r="447" spans="1:8" s="2" customFormat="1" ht="16.75" customHeight="1">
      <c r="A447" s="37"/>
      <c r="B447" s="42"/>
      <c r="C447" s="281" t="s">
        <v>76</v>
      </c>
      <c r="D447" s="281" t="s">
        <v>4788</v>
      </c>
      <c r="E447" s="20" t="s">
        <v>76</v>
      </c>
      <c r="F447" s="282">
        <v>17.902999999999999</v>
      </c>
      <c r="G447" s="37"/>
      <c r="H447" s="42"/>
    </row>
    <row r="448" spans="1:8" s="2" customFormat="1" ht="16.75" customHeight="1">
      <c r="A448" s="37"/>
      <c r="B448" s="42"/>
      <c r="C448" s="281" t="s">
        <v>76</v>
      </c>
      <c r="D448" s="281" t="s">
        <v>4789</v>
      </c>
      <c r="E448" s="20" t="s">
        <v>76</v>
      </c>
      <c r="F448" s="282">
        <v>42.314</v>
      </c>
      <c r="G448" s="37"/>
      <c r="H448" s="42"/>
    </row>
    <row r="449" spans="1:8" s="2" customFormat="1" ht="16.75" customHeight="1">
      <c r="A449" s="37"/>
      <c r="B449" s="42"/>
      <c r="C449" s="281" t="s">
        <v>76</v>
      </c>
      <c r="D449" s="281" t="s">
        <v>4790</v>
      </c>
      <c r="E449" s="20" t="s">
        <v>76</v>
      </c>
      <c r="F449" s="282">
        <v>21.065000000000001</v>
      </c>
      <c r="G449" s="37"/>
      <c r="H449" s="42"/>
    </row>
    <row r="450" spans="1:8" s="2" customFormat="1" ht="16.75" customHeight="1">
      <c r="A450" s="37"/>
      <c r="B450" s="42"/>
      <c r="C450" s="281" t="s">
        <v>76</v>
      </c>
      <c r="D450" s="281" t="s">
        <v>4791</v>
      </c>
      <c r="E450" s="20" t="s">
        <v>76</v>
      </c>
      <c r="F450" s="282">
        <v>49.482999999999997</v>
      </c>
      <c r="G450" s="37"/>
      <c r="H450" s="42"/>
    </row>
    <row r="451" spans="1:8" s="2" customFormat="1" ht="16.75" customHeight="1">
      <c r="A451" s="37"/>
      <c r="B451" s="42"/>
      <c r="C451" s="281" t="s">
        <v>76</v>
      </c>
      <c r="D451" s="281" t="s">
        <v>4792</v>
      </c>
      <c r="E451" s="20" t="s">
        <v>76</v>
      </c>
      <c r="F451" s="282">
        <v>44.722000000000001</v>
      </c>
      <c r="G451" s="37"/>
      <c r="H451" s="42"/>
    </row>
    <row r="452" spans="1:8" s="2" customFormat="1" ht="16.75" customHeight="1">
      <c r="A452" s="37"/>
      <c r="B452" s="42"/>
      <c r="C452" s="281" t="s">
        <v>76</v>
      </c>
      <c r="D452" s="281" t="s">
        <v>1171</v>
      </c>
      <c r="E452" s="20" t="s">
        <v>76</v>
      </c>
      <c r="F452" s="282">
        <v>0</v>
      </c>
      <c r="G452" s="37"/>
      <c r="H452" s="42"/>
    </row>
    <row r="453" spans="1:8" s="2" customFormat="1" ht="16.75" customHeight="1">
      <c r="A453" s="37"/>
      <c r="B453" s="42"/>
      <c r="C453" s="281" t="s">
        <v>76</v>
      </c>
      <c r="D453" s="281" t="s">
        <v>4793</v>
      </c>
      <c r="E453" s="20" t="s">
        <v>76</v>
      </c>
      <c r="F453" s="282">
        <v>102.663</v>
      </c>
      <c r="G453" s="37"/>
      <c r="H453" s="42"/>
    </row>
    <row r="454" spans="1:8" s="2" customFormat="1" ht="16.75" customHeight="1">
      <c r="A454" s="37"/>
      <c r="B454" s="42"/>
      <c r="C454" s="281" t="s">
        <v>76</v>
      </c>
      <c r="D454" s="281" t="s">
        <v>4794</v>
      </c>
      <c r="E454" s="20" t="s">
        <v>76</v>
      </c>
      <c r="F454" s="282">
        <v>10.374000000000001</v>
      </c>
      <c r="G454" s="37"/>
      <c r="H454" s="42"/>
    </row>
    <row r="455" spans="1:8" s="2" customFormat="1" ht="20">
      <c r="A455" s="37"/>
      <c r="B455" s="42"/>
      <c r="C455" s="281" t="s">
        <v>76</v>
      </c>
      <c r="D455" s="281" t="s">
        <v>4795</v>
      </c>
      <c r="E455" s="20" t="s">
        <v>76</v>
      </c>
      <c r="F455" s="282">
        <v>164.75700000000001</v>
      </c>
      <c r="G455" s="37"/>
      <c r="H455" s="42"/>
    </row>
    <row r="456" spans="1:8" s="2" customFormat="1" ht="16.75" customHeight="1">
      <c r="A456" s="37"/>
      <c r="B456" s="42"/>
      <c r="C456" s="281" t="s">
        <v>76</v>
      </c>
      <c r="D456" s="281" t="s">
        <v>4796</v>
      </c>
      <c r="E456" s="20" t="s">
        <v>76</v>
      </c>
      <c r="F456" s="282">
        <v>23.553000000000001</v>
      </c>
      <c r="G456" s="37"/>
      <c r="H456" s="42"/>
    </row>
    <row r="457" spans="1:8" s="2" customFormat="1" ht="20">
      <c r="A457" s="37"/>
      <c r="B457" s="42"/>
      <c r="C457" s="281" t="s">
        <v>76</v>
      </c>
      <c r="D457" s="281" t="s">
        <v>4797</v>
      </c>
      <c r="E457" s="20" t="s">
        <v>76</v>
      </c>
      <c r="F457" s="282">
        <v>64.572999999999993</v>
      </c>
      <c r="G457" s="37"/>
      <c r="H457" s="42"/>
    </row>
    <row r="458" spans="1:8" s="2" customFormat="1" ht="16.75" customHeight="1">
      <c r="A458" s="37"/>
      <c r="B458" s="42"/>
      <c r="C458" s="281" t="s">
        <v>76</v>
      </c>
      <c r="D458" s="281" t="s">
        <v>4798</v>
      </c>
      <c r="E458" s="20" t="s">
        <v>76</v>
      </c>
      <c r="F458" s="282">
        <v>21.372</v>
      </c>
      <c r="G458" s="37"/>
      <c r="H458" s="42"/>
    </row>
    <row r="459" spans="1:8" s="2" customFormat="1" ht="16.75" customHeight="1">
      <c r="A459" s="37"/>
      <c r="B459" s="42"/>
      <c r="C459" s="281" t="s">
        <v>76</v>
      </c>
      <c r="D459" s="281" t="s">
        <v>4799</v>
      </c>
      <c r="E459" s="20" t="s">
        <v>76</v>
      </c>
      <c r="F459" s="282">
        <v>20.966999999999999</v>
      </c>
      <c r="G459" s="37"/>
      <c r="H459" s="42"/>
    </row>
    <row r="460" spans="1:8" s="2" customFormat="1" ht="16.75" customHeight="1">
      <c r="A460" s="37"/>
      <c r="B460" s="42"/>
      <c r="C460" s="281" t="s">
        <v>76</v>
      </c>
      <c r="D460" s="281" t="s">
        <v>4800</v>
      </c>
      <c r="E460" s="20" t="s">
        <v>76</v>
      </c>
      <c r="F460" s="282">
        <v>21.573</v>
      </c>
      <c r="G460" s="37"/>
      <c r="H460" s="42"/>
    </row>
    <row r="461" spans="1:8" s="2" customFormat="1" ht="16.75" customHeight="1">
      <c r="A461" s="37"/>
      <c r="B461" s="42"/>
      <c r="C461" s="281" t="s">
        <v>76</v>
      </c>
      <c r="D461" s="281" t="s">
        <v>4801</v>
      </c>
      <c r="E461" s="20" t="s">
        <v>76</v>
      </c>
      <c r="F461" s="282">
        <v>51.762999999999998</v>
      </c>
      <c r="G461" s="37"/>
      <c r="H461" s="42"/>
    </row>
    <row r="462" spans="1:8" s="2" customFormat="1" ht="16.75" customHeight="1">
      <c r="A462" s="37"/>
      <c r="B462" s="42"/>
      <c r="C462" s="281" t="s">
        <v>76</v>
      </c>
      <c r="D462" s="281" t="s">
        <v>4802</v>
      </c>
      <c r="E462" s="20" t="s">
        <v>76</v>
      </c>
      <c r="F462" s="282">
        <v>49.417000000000002</v>
      </c>
      <c r="G462" s="37"/>
      <c r="H462" s="42"/>
    </row>
    <row r="463" spans="1:8" s="2" customFormat="1" ht="16.75" customHeight="1">
      <c r="A463" s="37"/>
      <c r="B463" s="42"/>
      <c r="C463" s="281" t="s">
        <v>76</v>
      </c>
      <c r="D463" s="281" t="s">
        <v>4803</v>
      </c>
      <c r="E463" s="20" t="s">
        <v>76</v>
      </c>
      <c r="F463" s="282">
        <v>17.052</v>
      </c>
      <c r="G463" s="37"/>
      <c r="H463" s="42"/>
    </row>
    <row r="464" spans="1:8" s="2" customFormat="1" ht="16.75" customHeight="1">
      <c r="A464" s="37"/>
      <c r="B464" s="42"/>
      <c r="C464" s="281" t="s">
        <v>76</v>
      </c>
      <c r="D464" s="281" t="s">
        <v>4804</v>
      </c>
      <c r="E464" s="20" t="s">
        <v>76</v>
      </c>
      <c r="F464" s="282">
        <v>17.727</v>
      </c>
      <c r="G464" s="37"/>
      <c r="H464" s="42"/>
    </row>
    <row r="465" spans="1:8" s="2" customFormat="1" ht="16.75" customHeight="1">
      <c r="A465" s="37"/>
      <c r="B465" s="42"/>
      <c r="C465" s="281" t="s">
        <v>76</v>
      </c>
      <c r="D465" s="281" t="s">
        <v>4805</v>
      </c>
      <c r="E465" s="20" t="s">
        <v>76</v>
      </c>
      <c r="F465" s="282">
        <v>39.36</v>
      </c>
      <c r="G465" s="37"/>
      <c r="H465" s="42"/>
    </row>
    <row r="466" spans="1:8" s="2" customFormat="1" ht="16.75" customHeight="1">
      <c r="A466" s="37"/>
      <c r="B466" s="42"/>
      <c r="C466" s="281" t="s">
        <v>76</v>
      </c>
      <c r="D466" s="281" t="s">
        <v>4806</v>
      </c>
      <c r="E466" s="20" t="s">
        <v>76</v>
      </c>
      <c r="F466" s="282">
        <v>47.145000000000003</v>
      </c>
      <c r="G466" s="37"/>
      <c r="H466" s="42"/>
    </row>
    <row r="467" spans="1:8" s="2" customFormat="1" ht="16.75" customHeight="1">
      <c r="A467" s="37"/>
      <c r="B467" s="42"/>
      <c r="C467" s="281" t="s">
        <v>76</v>
      </c>
      <c r="D467" s="281" t="s">
        <v>4807</v>
      </c>
      <c r="E467" s="20" t="s">
        <v>76</v>
      </c>
      <c r="F467" s="282">
        <v>42.095999999999997</v>
      </c>
      <c r="G467" s="37"/>
      <c r="H467" s="42"/>
    </row>
    <row r="468" spans="1:8" s="2" customFormat="1" ht="16.75" customHeight="1">
      <c r="A468" s="37"/>
      <c r="B468" s="42"/>
      <c r="C468" s="281" t="s">
        <v>76</v>
      </c>
      <c r="D468" s="281" t="s">
        <v>4808</v>
      </c>
      <c r="E468" s="20" t="s">
        <v>76</v>
      </c>
      <c r="F468" s="282">
        <v>15.895</v>
      </c>
      <c r="G468" s="37"/>
      <c r="H468" s="42"/>
    </row>
    <row r="469" spans="1:8" s="2" customFormat="1" ht="16.75" customHeight="1">
      <c r="A469" s="37"/>
      <c r="B469" s="42"/>
      <c r="C469" s="281" t="s">
        <v>76</v>
      </c>
      <c r="D469" s="281" t="s">
        <v>4809</v>
      </c>
      <c r="E469" s="20" t="s">
        <v>76</v>
      </c>
      <c r="F469" s="282">
        <v>18.574000000000002</v>
      </c>
      <c r="G469" s="37"/>
      <c r="H469" s="42"/>
    </row>
    <row r="470" spans="1:8" s="2" customFormat="1" ht="16.75" customHeight="1">
      <c r="A470" s="37"/>
      <c r="B470" s="42"/>
      <c r="C470" s="281" t="s">
        <v>76</v>
      </c>
      <c r="D470" s="281" t="s">
        <v>4810</v>
      </c>
      <c r="E470" s="20" t="s">
        <v>76</v>
      </c>
      <c r="F470" s="282">
        <v>24.116</v>
      </c>
      <c r="G470" s="37"/>
      <c r="H470" s="42"/>
    </row>
    <row r="471" spans="1:8" s="2" customFormat="1" ht="16.75" customHeight="1">
      <c r="A471" s="37"/>
      <c r="B471" s="42"/>
      <c r="C471" s="281" t="s">
        <v>76</v>
      </c>
      <c r="D471" s="281" t="s">
        <v>4811</v>
      </c>
      <c r="E471" s="20" t="s">
        <v>76</v>
      </c>
      <c r="F471" s="282">
        <v>18.260999999999999</v>
      </c>
      <c r="G471" s="37"/>
      <c r="H471" s="42"/>
    </row>
    <row r="472" spans="1:8" s="2" customFormat="1" ht="16.75" customHeight="1">
      <c r="A472" s="37"/>
      <c r="B472" s="42"/>
      <c r="C472" s="281" t="s">
        <v>76</v>
      </c>
      <c r="D472" s="281" t="s">
        <v>4812</v>
      </c>
      <c r="E472" s="20" t="s">
        <v>76</v>
      </c>
      <c r="F472" s="282">
        <v>39.521999999999998</v>
      </c>
      <c r="G472" s="37"/>
      <c r="H472" s="42"/>
    </row>
    <row r="473" spans="1:8" s="2" customFormat="1" ht="16.75" customHeight="1">
      <c r="A473" s="37"/>
      <c r="B473" s="42"/>
      <c r="C473" s="281" t="s">
        <v>76</v>
      </c>
      <c r="D473" s="281" t="s">
        <v>4813</v>
      </c>
      <c r="E473" s="20" t="s">
        <v>76</v>
      </c>
      <c r="F473" s="282">
        <v>18.260999999999999</v>
      </c>
      <c r="G473" s="37"/>
      <c r="H473" s="42"/>
    </row>
    <row r="474" spans="1:8" s="2" customFormat="1" ht="16.75" customHeight="1">
      <c r="A474" s="37"/>
      <c r="B474" s="42"/>
      <c r="C474" s="281" t="s">
        <v>76</v>
      </c>
      <c r="D474" s="281" t="s">
        <v>4814</v>
      </c>
      <c r="E474" s="20" t="s">
        <v>76</v>
      </c>
      <c r="F474" s="282">
        <v>45.603999999999999</v>
      </c>
      <c r="G474" s="37"/>
      <c r="H474" s="42"/>
    </row>
    <row r="475" spans="1:8" s="2" customFormat="1" ht="16.75" customHeight="1">
      <c r="A475" s="37"/>
      <c r="B475" s="42"/>
      <c r="C475" s="281" t="s">
        <v>76</v>
      </c>
      <c r="D475" s="281" t="s">
        <v>4815</v>
      </c>
      <c r="E475" s="20" t="s">
        <v>76</v>
      </c>
      <c r="F475" s="282">
        <v>16.436</v>
      </c>
      <c r="G475" s="37"/>
      <c r="H475" s="42"/>
    </row>
    <row r="476" spans="1:8" s="2" customFormat="1" ht="16.75" customHeight="1">
      <c r="A476" s="37"/>
      <c r="B476" s="42"/>
      <c r="C476" s="281" t="s">
        <v>76</v>
      </c>
      <c r="D476" s="281" t="s">
        <v>4816</v>
      </c>
      <c r="E476" s="20" t="s">
        <v>76</v>
      </c>
      <c r="F476" s="282">
        <v>21.552</v>
      </c>
      <c r="G476" s="37"/>
      <c r="H476" s="42"/>
    </row>
    <row r="477" spans="1:8" s="2" customFormat="1" ht="16.75" customHeight="1">
      <c r="A477" s="37"/>
      <c r="B477" s="42"/>
      <c r="C477" s="281" t="s">
        <v>76</v>
      </c>
      <c r="D477" s="281" t="s">
        <v>4817</v>
      </c>
      <c r="E477" s="20" t="s">
        <v>76</v>
      </c>
      <c r="F477" s="282">
        <v>35.890999999999998</v>
      </c>
      <c r="G477" s="37"/>
      <c r="H477" s="42"/>
    </row>
    <row r="478" spans="1:8" s="2" customFormat="1" ht="20">
      <c r="A478" s="37"/>
      <c r="B478" s="42"/>
      <c r="C478" s="281" t="s">
        <v>76</v>
      </c>
      <c r="D478" s="281" t="s">
        <v>4818</v>
      </c>
      <c r="E478" s="20" t="s">
        <v>76</v>
      </c>
      <c r="F478" s="282">
        <v>41.895000000000003</v>
      </c>
      <c r="G478" s="37"/>
      <c r="H478" s="42"/>
    </row>
    <row r="479" spans="1:8" s="2" customFormat="1" ht="20">
      <c r="A479" s="37"/>
      <c r="B479" s="42"/>
      <c r="C479" s="281" t="s">
        <v>76</v>
      </c>
      <c r="D479" s="281" t="s">
        <v>4819</v>
      </c>
      <c r="E479" s="20" t="s">
        <v>76</v>
      </c>
      <c r="F479" s="282">
        <v>41.895000000000003</v>
      </c>
      <c r="G479" s="37"/>
      <c r="H479" s="42"/>
    </row>
    <row r="480" spans="1:8" s="2" customFormat="1" ht="16.75" customHeight="1">
      <c r="A480" s="37"/>
      <c r="B480" s="42"/>
      <c r="C480" s="281" t="s">
        <v>76</v>
      </c>
      <c r="D480" s="281" t="s">
        <v>4820</v>
      </c>
      <c r="E480" s="20" t="s">
        <v>76</v>
      </c>
      <c r="F480" s="282">
        <v>59.463999999999999</v>
      </c>
      <c r="G480" s="37"/>
      <c r="H480" s="42"/>
    </row>
    <row r="481" spans="1:8" s="2" customFormat="1" ht="16.75" customHeight="1">
      <c r="A481" s="37"/>
      <c r="B481" s="42"/>
      <c r="C481" s="281" t="s">
        <v>192</v>
      </c>
      <c r="D481" s="281" t="s">
        <v>398</v>
      </c>
      <c r="E481" s="20" t="s">
        <v>76</v>
      </c>
      <c r="F481" s="282">
        <v>4921.0870000000004</v>
      </c>
      <c r="G481" s="37"/>
      <c r="H481" s="42"/>
    </row>
    <row r="482" spans="1:8" s="2" customFormat="1" ht="16.75" customHeight="1">
      <c r="A482" s="37"/>
      <c r="B482" s="42"/>
      <c r="C482" s="283" t="s">
        <v>7511</v>
      </c>
      <c r="D482" s="37"/>
      <c r="E482" s="37"/>
      <c r="F482" s="37"/>
      <c r="G482" s="37"/>
      <c r="H482" s="42"/>
    </row>
    <row r="483" spans="1:8" s="2" customFormat="1" ht="16.75" customHeight="1">
      <c r="A483" s="37"/>
      <c r="B483" s="42"/>
      <c r="C483" s="281" t="s">
        <v>4725</v>
      </c>
      <c r="D483" s="281" t="s">
        <v>7573</v>
      </c>
      <c r="E483" s="20" t="s">
        <v>127</v>
      </c>
      <c r="F483" s="282">
        <v>4921.0870000000004</v>
      </c>
      <c r="G483" s="37"/>
      <c r="H483" s="42"/>
    </row>
    <row r="484" spans="1:8" s="2" customFormat="1" ht="16.75" customHeight="1">
      <c r="A484" s="37"/>
      <c r="B484" s="42"/>
      <c r="C484" s="281" t="s">
        <v>4822</v>
      </c>
      <c r="D484" s="281" t="s">
        <v>7574</v>
      </c>
      <c r="E484" s="20" t="s">
        <v>127</v>
      </c>
      <c r="F484" s="282">
        <v>4921.0870000000004</v>
      </c>
      <c r="G484" s="37"/>
      <c r="H484" s="42"/>
    </row>
    <row r="485" spans="1:8" s="2" customFormat="1" ht="20">
      <c r="A485" s="37"/>
      <c r="B485" s="42"/>
      <c r="C485" s="281" t="s">
        <v>4827</v>
      </c>
      <c r="D485" s="281" t="s">
        <v>4828</v>
      </c>
      <c r="E485" s="20" t="s">
        <v>127</v>
      </c>
      <c r="F485" s="282">
        <v>4921.0870000000004</v>
      </c>
      <c r="G485" s="37"/>
      <c r="H485" s="42"/>
    </row>
    <row r="486" spans="1:8" s="2" customFormat="1" ht="16.75" customHeight="1">
      <c r="A486" s="37"/>
      <c r="B486" s="42"/>
      <c r="C486" s="277" t="s">
        <v>194</v>
      </c>
      <c r="D486" s="278" t="s">
        <v>195</v>
      </c>
      <c r="E486" s="279" t="s">
        <v>127</v>
      </c>
      <c r="F486" s="280">
        <v>120.12</v>
      </c>
      <c r="G486" s="37"/>
      <c r="H486" s="42"/>
    </row>
    <row r="487" spans="1:8" s="2" customFormat="1" ht="16.75" customHeight="1">
      <c r="A487" s="37"/>
      <c r="B487" s="42"/>
      <c r="C487" s="281" t="s">
        <v>76</v>
      </c>
      <c r="D487" s="281" t="s">
        <v>1000</v>
      </c>
      <c r="E487" s="20" t="s">
        <v>76</v>
      </c>
      <c r="F487" s="282">
        <v>0</v>
      </c>
      <c r="G487" s="37"/>
      <c r="H487" s="42"/>
    </row>
    <row r="488" spans="1:8" s="2" customFormat="1" ht="16.75" customHeight="1">
      <c r="A488" s="37"/>
      <c r="B488" s="42"/>
      <c r="C488" s="281" t="s">
        <v>76</v>
      </c>
      <c r="D488" s="281" t="s">
        <v>3241</v>
      </c>
      <c r="E488" s="20" t="s">
        <v>76</v>
      </c>
      <c r="F488" s="282">
        <v>9.24</v>
      </c>
      <c r="G488" s="37"/>
      <c r="H488" s="42"/>
    </row>
    <row r="489" spans="1:8" s="2" customFormat="1" ht="16.75" customHeight="1">
      <c r="A489" s="37"/>
      <c r="B489" s="42"/>
      <c r="C489" s="281" t="s">
        <v>76</v>
      </c>
      <c r="D489" s="281" t="s">
        <v>1009</v>
      </c>
      <c r="E489" s="20" t="s">
        <v>76</v>
      </c>
      <c r="F489" s="282">
        <v>0</v>
      </c>
      <c r="G489" s="37"/>
      <c r="H489" s="42"/>
    </row>
    <row r="490" spans="1:8" s="2" customFormat="1" ht="16.75" customHeight="1">
      <c r="A490" s="37"/>
      <c r="B490" s="42"/>
      <c r="C490" s="281" t="s">
        <v>76</v>
      </c>
      <c r="D490" s="281" t="s">
        <v>3242</v>
      </c>
      <c r="E490" s="20" t="s">
        <v>76</v>
      </c>
      <c r="F490" s="282">
        <v>33.6</v>
      </c>
      <c r="G490" s="37"/>
      <c r="H490" s="42"/>
    </row>
    <row r="491" spans="1:8" s="2" customFormat="1" ht="16.75" customHeight="1">
      <c r="A491" s="37"/>
      <c r="B491" s="42"/>
      <c r="C491" s="281" t="s">
        <v>76</v>
      </c>
      <c r="D491" s="281" t="s">
        <v>1088</v>
      </c>
      <c r="E491" s="20" t="s">
        <v>76</v>
      </c>
      <c r="F491" s="282">
        <v>0</v>
      </c>
      <c r="G491" s="37"/>
      <c r="H491" s="42"/>
    </row>
    <row r="492" spans="1:8" s="2" customFormat="1" ht="16.75" customHeight="1">
      <c r="A492" s="37"/>
      <c r="B492" s="42"/>
      <c r="C492" s="281" t="s">
        <v>76</v>
      </c>
      <c r="D492" s="281" t="s">
        <v>3243</v>
      </c>
      <c r="E492" s="20" t="s">
        <v>76</v>
      </c>
      <c r="F492" s="282">
        <v>33.6</v>
      </c>
      <c r="G492" s="37"/>
      <c r="H492" s="42"/>
    </row>
    <row r="493" spans="1:8" s="2" customFormat="1" ht="16.75" customHeight="1">
      <c r="A493" s="37"/>
      <c r="B493" s="42"/>
      <c r="C493" s="281" t="s">
        <v>76</v>
      </c>
      <c r="D493" s="281" t="s">
        <v>1101</v>
      </c>
      <c r="E493" s="20" t="s">
        <v>76</v>
      </c>
      <c r="F493" s="282">
        <v>0</v>
      </c>
      <c r="G493" s="37"/>
      <c r="H493" s="42"/>
    </row>
    <row r="494" spans="1:8" s="2" customFormat="1" ht="16.75" customHeight="1">
      <c r="A494" s="37"/>
      <c r="B494" s="42"/>
      <c r="C494" s="281" t="s">
        <v>76</v>
      </c>
      <c r="D494" s="281" t="s">
        <v>3244</v>
      </c>
      <c r="E494" s="20" t="s">
        <v>76</v>
      </c>
      <c r="F494" s="282">
        <v>43.68</v>
      </c>
      <c r="G494" s="37"/>
      <c r="H494" s="42"/>
    </row>
    <row r="495" spans="1:8" s="2" customFormat="1" ht="16.75" customHeight="1">
      <c r="A495" s="37"/>
      <c r="B495" s="42"/>
      <c r="C495" s="281" t="s">
        <v>194</v>
      </c>
      <c r="D495" s="281" t="s">
        <v>559</v>
      </c>
      <c r="E495" s="20" t="s">
        <v>76</v>
      </c>
      <c r="F495" s="282">
        <v>120.12</v>
      </c>
      <c r="G495" s="37"/>
      <c r="H495" s="42"/>
    </row>
    <row r="496" spans="1:8" s="2" customFormat="1" ht="16.75" customHeight="1">
      <c r="A496" s="37"/>
      <c r="B496" s="42"/>
      <c r="C496" s="283" t="s">
        <v>7511</v>
      </c>
      <c r="D496" s="37"/>
      <c r="E496" s="37"/>
      <c r="F496" s="37"/>
      <c r="G496" s="37"/>
      <c r="H496" s="42"/>
    </row>
    <row r="497" spans="1:8" s="2" customFormat="1" ht="10">
      <c r="A497" s="37"/>
      <c r="B497" s="42"/>
      <c r="C497" s="281" t="s">
        <v>3238</v>
      </c>
      <c r="D497" s="281" t="s">
        <v>7575</v>
      </c>
      <c r="E497" s="20" t="s">
        <v>127</v>
      </c>
      <c r="F497" s="282">
        <v>187.917</v>
      </c>
      <c r="G497" s="37"/>
      <c r="H497" s="42"/>
    </row>
    <row r="498" spans="1:8" s="2" customFormat="1" ht="10">
      <c r="A498" s="37"/>
      <c r="B498" s="42"/>
      <c r="C498" s="281" t="s">
        <v>3263</v>
      </c>
      <c r="D498" s="281" t="s">
        <v>7576</v>
      </c>
      <c r="E498" s="20" t="s">
        <v>127</v>
      </c>
      <c r="F498" s="282">
        <v>350.21699999999998</v>
      </c>
      <c r="G498" s="37"/>
      <c r="H498" s="42"/>
    </row>
    <row r="499" spans="1:8" s="2" customFormat="1" ht="16.75" customHeight="1">
      <c r="A499" s="37"/>
      <c r="B499" s="42"/>
      <c r="C499" s="281" t="s">
        <v>3253</v>
      </c>
      <c r="D499" s="281" t="s">
        <v>3234</v>
      </c>
      <c r="E499" s="20" t="s">
        <v>127</v>
      </c>
      <c r="F499" s="282">
        <v>126.126</v>
      </c>
      <c r="G499" s="37"/>
      <c r="H499" s="42"/>
    </row>
    <row r="500" spans="1:8" s="2" customFormat="1" ht="16.75" customHeight="1">
      <c r="A500" s="37"/>
      <c r="B500" s="42"/>
      <c r="C500" s="277" t="s">
        <v>197</v>
      </c>
      <c r="D500" s="278" t="s">
        <v>198</v>
      </c>
      <c r="E500" s="279" t="s">
        <v>127</v>
      </c>
      <c r="F500" s="280">
        <v>67.796999999999997</v>
      </c>
      <c r="G500" s="37"/>
      <c r="H500" s="42"/>
    </row>
    <row r="501" spans="1:8" s="2" customFormat="1" ht="16.75" customHeight="1">
      <c r="A501" s="37"/>
      <c r="B501" s="42"/>
      <c r="C501" s="281" t="s">
        <v>76</v>
      </c>
      <c r="D501" s="281" t="s">
        <v>1000</v>
      </c>
      <c r="E501" s="20" t="s">
        <v>76</v>
      </c>
      <c r="F501" s="282">
        <v>0</v>
      </c>
      <c r="G501" s="37"/>
      <c r="H501" s="42"/>
    </row>
    <row r="502" spans="1:8" s="2" customFormat="1" ht="16.75" customHeight="1">
      <c r="A502" s="37"/>
      <c r="B502" s="42"/>
      <c r="C502" s="281" t="s">
        <v>76</v>
      </c>
      <c r="D502" s="281" t="s">
        <v>3245</v>
      </c>
      <c r="E502" s="20" t="s">
        <v>76</v>
      </c>
      <c r="F502" s="282">
        <v>4.8600000000000003</v>
      </c>
      <c r="G502" s="37"/>
      <c r="H502" s="42"/>
    </row>
    <row r="503" spans="1:8" s="2" customFormat="1" ht="16.75" customHeight="1">
      <c r="A503" s="37"/>
      <c r="B503" s="42"/>
      <c r="C503" s="281" t="s">
        <v>76</v>
      </c>
      <c r="D503" s="281" t="s">
        <v>1009</v>
      </c>
      <c r="E503" s="20" t="s">
        <v>76</v>
      </c>
      <c r="F503" s="282">
        <v>0</v>
      </c>
      <c r="G503" s="37"/>
      <c r="H503" s="42"/>
    </row>
    <row r="504" spans="1:8" s="2" customFormat="1" ht="16.75" customHeight="1">
      <c r="A504" s="37"/>
      <c r="B504" s="42"/>
      <c r="C504" s="281" t="s">
        <v>76</v>
      </c>
      <c r="D504" s="281" t="s">
        <v>3246</v>
      </c>
      <c r="E504" s="20" t="s">
        <v>76</v>
      </c>
      <c r="F504" s="282">
        <v>16.2</v>
      </c>
      <c r="G504" s="37"/>
      <c r="H504" s="42"/>
    </row>
    <row r="505" spans="1:8" s="2" customFormat="1" ht="16.75" customHeight="1">
      <c r="A505" s="37"/>
      <c r="B505" s="42"/>
      <c r="C505" s="281" t="s">
        <v>76</v>
      </c>
      <c r="D505" s="281" t="s">
        <v>3247</v>
      </c>
      <c r="E505" s="20" t="s">
        <v>76</v>
      </c>
      <c r="F505" s="282">
        <v>8.0549999999999997</v>
      </c>
      <c r="G505" s="37"/>
      <c r="H505" s="42"/>
    </row>
    <row r="506" spans="1:8" s="2" customFormat="1" ht="16.75" customHeight="1">
      <c r="A506" s="37"/>
      <c r="B506" s="42"/>
      <c r="C506" s="281" t="s">
        <v>76</v>
      </c>
      <c r="D506" s="281" t="s">
        <v>1088</v>
      </c>
      <c r="E506" s="20" t="s">
        <v>76</v>
      </c>
      <c r="F506" s="282">
        <v>0</v>
      </c>
      <c r="G506" s="37"/>
      <c r="H506" s="42"/>
    </row>
    <row r="507" spans="1:8" s="2" customFormat="1" ht="16.75" customHeight="1">
      <c r="A507" s="37"/>
      <c r="B507" s="42"/>
      <c r="C507" s="281" t="s">
        <v>76</v>
      </c>
      <c r="D507" s="281" t="s">
        <v>3248</v>
      </c>
      <c r="E507" s="20" t="s">
        <v>76</v>
      </c>
      <c r="F507" s="282">
        <v>16.2</v>
      </c>
      <c r="G507" s="37"/>
      <c r="H507" s="42"/>
    </row>
    <row r="508" spans="1:8" s="2" customFormat="1" ht="16.75" customHeight="1">
      <c r="A508" s="37"/>
      <c r="B508" s="42"/>
      <c r="C508" s="281" t="s">
        <v>76</v>
      </c>
      <c r="D508" s="281" t="s">
        <v>3249</v>
      </c>
      <c r="E508" s="20" t="s">
        <v>76</v>
      </c>
      <c r="F508" s="282">
        <v>5.4359999999999999</v>
      </c>
      <c r="G508" s="37"/>
      <c r="H508" s="42"/>
    </row>
    <row r="509" spans="1:8" s="2" customFormat="1" ht="16.75" customHeight="1">
      <c r="A509" s="37"/>
      <c r="B509" s="42"/>
      <c r="C509" s="281" t="s">
        <v>76</v>
      </c>
      <c r="D509" s="281" t="s">
        <v>1101</v>
      </c>
      <c r="E509" s="20" t="s">
        <v>76</v>
      </c>
      <c r="F509" s="282">
        <v>0</v>
      </c>
      <c r="G509" s="37"/>
      <c r="H509" s="42"/>
    </row>
    <row r="510" spans="1:8" s="2" customFormat="1" ht="16.75" customHeight="1">
      <c r="A510" s="37"/>
      <c r="B510" s="42"/>
      <c r="C510" s="281" t="s">
        <v>76</v>
      </c>
      <c r="D510" s="281" t="s">
        <v>3250</v>
      </c>
      <c r="E510" s="20" t="s">
        <v>76</v>
      </c>
      <c r="F510" s="282">
        <v>11.34</v>
      </c>
      <c r="G510" s="37"/>
      <c r="H510" s="42"/>
    </row>
    <row r="511" spans="1:8" s="2" customFormat="1" ht="16.75" customHeight="1">
      <c r="A511" s="37"/>
      <c r="B511" s="42"/>
      <c r="C511" s="281" t="s">
        <v>76</v>
      </c>
      <c r="D511" s="281" t="s">
        <v>3251</v>
      </c>
      <c r="E511" s="20" t="s">
        <v>76</v>
      </c>
      <c r="F511" s="282">
        <v>5.7060000000000004</v>
      </c>
      <c r="G511" s="37"/>
      <c r="H511" s="42"/>
    </row>
    <row r="512" spans="1:8" s="2" customFormat="1" ht="16.75" customHeight="1">
      <c r="A512" s="37"/>
      <c r="B512" s="42"/>
      <c r="C512" s="281" t="s">
        <v>197</v>
      </c>
      <c r="D512" s="281" t="s">
        <v>559</v>
      </c>
      <c r="E512" s="20" t="s">
        <v>76</v>
      </c>
      <c r="F512" s="282">
        <v>67.796999999999997</v>
      </c>
      <c r="G512" s="37"/>
      <c r="H512" s="42"/>
    </row>
    <row r="513" spans="1:8" s="2" customFormat="1" ht="16.75" customHeight="1">
      <c r="A513" s="37"/>
      <c r="B513" s="42"/>
      <c r="C513" s="283" t="s">
        <v>7511</v>
      </c>
      <c r="D513" s="37"/>
      <c r="E513" s="37"/>
      <c r="F513" s="37"/>
      <c r="G513" s="37"/>
      <c r="H513" s="42"/>
    </row>
    <row r="514" spans="1:8" s="2" customFormat="1" ht="10">
      <c r="A514" s="37"/>
      <c r="B514" s="42"/>
      <c r="C514" s="281" t="s">
        <v>3238</v>
      </c>
      <c r="D514" s="281" t="s">
        <v>7575</v>
      </c>
      <c r="E514" s="20" t="s">
        <v>127</v>
      </c>
      <c r="F514" s="282">
        <v>187.917</v>
      </c>
      <c r="G514" s="37"/>
      <c r="H514" s="42"/>
    </row>
    <row r="515" spans="1:8" s="2" customFormat="1" ht="10">
      <c r="A515" s="37"/>
      <c r="B515" s="42"/>
      <c r="C515" s="281" t="s">
        <v>3263</v>
      </c>
      <c r="D515" s="281" t="s">
        <v>7576</v>
      </c>
      <c r="E515" s="20" t="s">
        <v>127</v>
      </c>
      <c r="F515" s="282">
        <v>350.21699999999998</v>
      </c>
      <c r="G515" s="37"/>
      <c r="H515" s="42"/>
    </row>
    <row r="516" spans="1:8" s="2" customFormat="1" ht="16.75" customHeight="1">
      <c r="A516" s="37"/>
      <c r="B516" s="42"/>
      <c r="C516" s="281" t="s">
        <v>3258</v>
      </c>
      <c r="D516" s="281" t="s">
        <v>3234</v>
      </c>
      <c r="E516" s="20" t="s">
        <v>127</v>
      </c>
      <c r="F516" s="282">
        <v>71.186999999999998</v>
      </c>
      <c r="G516" s="37"/>
      <c r="H516" s="42"/>
    </row>
    <row r="517" spans="1:8" s="2" customFormat="1" ht="16.75" customHeight="1">
      <c r="A517" s="37"/>
      <c r="B517" s="42"/>
      <c r="C517" s="277" t="s">
        <v>200</v>
      </c>
      <c r="D517" s="278" t="s">
        <v>201</v>
      </c>
      <c r="E517" s="279" t="s">
        <v>127</v>
      </c>
      <c r="F517" s="280">
        <v>162.30000000000001</v>
      </c>
      <c r="G517" s="37"/>
      <c r="H517" s="42"/>
    </row>
    <row r="518" spans="1:8" s="2" customFormat="1" ht="16.75" customHeight="1">
      <c r="A518" s="37"/>
      <c r="B518" s="42"/>
      <c r="C518" s="281" t="s">
        <v>76</v>
      </c>
      <c r="D518" s="281" t="s">
        <v>403</v>
      </c>
      <c r="E518" s="20" t="s">
        <v>76</v>
      </c>
      <c r="F518" s="282">
        <v>0</v>
      </c>
      <c r="G518" s="37"/>
      <c r="H518" s="42"/>
    </row>
    <row r="519" spans="1:8" s="2" customFormat="1" ht="16.75" customHeight="1">
      <c r="A519" s="37"/>
      <c r="B519" s="42"/>
      <c r="C519" s="281" t="s">
        <v>76</v>
      </c>
      <c r="D519" s="281" t="s">
        <v>1057</v>
      </c>
      <c r="E519" s="20" t="s">
        <v>76</v>
      </c>
      <c r="F519" s="282">
        <v>0</v>
      </c>
      <c r="G519" s="37"/>
      <c r="H519" s="42"/>
    </row>
    <row r="520" spans="1:8" s="2" customFormat="1" ht="16.75" customHeight="1">
      <c r="A520" s="37"/>
      <c r="B520" s="42"/>
      <c r="C520" s="281" t="s">
        <v>76</v>
      </c>
      <c r="D520" s="281" t="s">
        <v>2983</v>
      </c>
      <c r="E520" s="20" t="s">
        <v>76</v>
      </c>
      <c r="F520" s="282">
        <v>0</v>
      </c>
      <c r="G520" s="37"/>
      <c r="H520" s="42"/>
    </row>
    <row r="521" spans="1:8" s="2" customFormat="1" ht="16.75" customHeight="1">
      <c r="A521" s="37"/>
      <c r="B521" s="42"/>
      <c r="C521" s="281" t="s">
        <v>76</v>
      </c>
      <c r="D521" s="281" t="s">
        <v>1000</v>
      </c>
      <c r="E521" s="20" t="s">
        <v>76</v>
      </c>
      <c r="F521" s="282">
        <v>0</v>
      </c>
      <c r="G521" s="37"/>
      <c r="H521" s="42"/>
    </row>
    <row r="522" spans="1:8" s="2" customFormat="1" ht="16.75" customHeight="1">
      <c r="A522" s="37"/>
      <c r="B522" s="42"/>
      <c r="C522" s="281" t="s">
        <v>76</v>
      </c>
      <c r="D522" s="281" t="s">
        <v>3207</v>
      </c>
      <c r="E522" s="20" t="s">
        <v>76</v>
      </c>
      <c r="F522" s="282">
        <v>14.5</v>
      </c>
      <c r="G522" s="37"/>
      <c r="H522" s="42"/>
    </row>
    <row r="523" spans="1:8" s="2" customFormat="1" ht="16.75" customHeight="1">
      <c r="A523" s="37"/>
      <c r="B523" s="42"/>
      <c r="C523" s="281" t="s">
        <v>76</v>
      </c>
      <c r="D523" s="281" t="s">
        <v>3208</v>
      </c>
      <c r="E523" s="20" t="s">
        <v>76</v>
      </c>
      <c r="F523" s="282">
        <v>9.89</v>
      </c>
      <c r="G523" s="37"/>
      <c r="H523" s="42"/>
    </row>
    <row r="524" spans="1:8" s="2" customFormat="1" ht="16.75" customHeight="1">
      <c r="A524" s="37"/>
      <c r="B524" s="42"/>
      <c r="C524" s="281" t="s">
        <v>76</v>
      </c>
      <c r="D524" s="281" t="s">
        <v>3209</v>
      </c>
      <c r="E524" s="20" t="s">
        <v>76</v>
      </c>
      <c r="F524" s="282">
        <v>41.94</v>
      </c>
      <c r="G524" s="37"/>
      <c r="H524" s="42"/>
    </row>
    <row r="525" spans="1:8" s="2" customFormat="1" ht="16.75" customHeight="1">
      <c r="A525" s="37"/>
      <c r="B525" s="42"/>
      <c r="C525" s="281" t="s">
        <v>76</v>
      </c>
      <c r="D525" s="281" t="s">
        <v>3210</v>
      </c>
      <c r="E525" s="20" t="s">
        <v>76</v>
      </c>
      <c r="F525" s="282">
        <v>9.18</v>
      </c>
      <c r="G525" s="37"/>
      <c r="H525" s="42"/>
    </row>
    <row r="526" spans="1:8" s="2" customFormat="1" ht="16.75" customHeight="1">
      <c r="A526" s="37"/>
      <c r="B526" s="42"/>
      <c r="C526" s="281" t="s">
        <v>76</v>
      </c>
      <c r="D526" s="281" t="s">
        <v>3211</v>
      </c>
      <c r="E526" s="20" t="s">
        <v>76</v>
      </c>
      <c r="F526" s="282">
        <v>7.3</v>
      </c>
      <c r="G526" s="37"/>
      <c r="H526" s="42"/>
    </row>
    <row r="527" spans="1:8" s="2" customFormat="1" ht="16.75" customHeight="1">
      <c r="A527" s="37"/>
      <c r="B527" s="42"/>
      <c r="C527" s="281" t="s">
        <v>76</v>
      </c>
      <c r="D527" s="281" t="s">
        <v>1009</v>
      </c>
      <c r="E527" s="20" t="s">
        <v>76</v>
      </c>
      <c r="F527" s="282">
        <v>0</v>
      </c>
      <c r="G527" s="37"/>
      <c r="H527" s="42"/>
    </row>
    <row r="528" spans="1:8" s="2" customFormat="1" ht="16.75" customHeight="1">
      <c r="A528" s="37"/>
      <c r="B528" s="42"/>
      <c r="C528" s="281" t="s">
        <v>76</v>
      </c>
      <c r="D528" s="281" t="s">
        <v>3212</v>
      </c>
      <c r="E528" s="20" t="s">
        <v>76</v>
      </c>
      <c r="F528" s="282">
        <v>5.0599999999999996</v>
      </c>
      <c r="G528" s="37"/>
      <c r="H528" s="42"/>
    </row>
    <row r="529" spans="1:8" s="2" customFormat="1" ht="16.75" customHeight="1">
      <c r="A529" s="37"/>
      <c r="B529" s="42"/>
      <c r="C529" s="281" t="s">
        <v>76</v>
      </c>
      <c r="D529" s="281" t="s">
        <v>3213</v>
      </c>
      <c r="E529" s="20" t="s">
        <v>76</v>
      </c>
      <c r="F529" s="282">
        <v>3.75</v>
      </c>
      <c r="G529" s="37"/>
      <c r="H529" s="42"/>
    </row>
    <row r="530" spans="1:8" s="2" customFormat="1" ht="16.75" customHeight="1">
      <c r="A530" s="37"/>
      <c r="B530" s="42"/>
      <c r="C530" s="281" t="s">
        <v>76</v>
      </c>
      <c r="D530" s="281" t="s">
        <v>3214</v>
      </c>
      <c r="E530" s="20" t="s">
        <v>76</v>
      </c>
      <c r="F530" s="282">
        <v>3.64</v>
      </c>
      <c r="G530" s="37"/>
      <c r="H530" s="42"/>
    </row>
    <row r="531" spans="1:8" s="2" customFormat="1" ht="16.75" customHeight="1">
      <c r="A531" s="37"/>
      <c r="B531" s="42"/>
      <c r="C531" s="281" t="s">
        <v>76</v>
      </c>
      <c r="D531" s="281" t="s">
        <v>3215</v>
      </c>
      <c r="E531" s="20" t="s">
        <v>76</v>
      </c>
      <c r="F531" s="282">
        <v>2.58</v>
      </c>
      <c r="G531" s="37"/>
      <c r="H531" s="42"/>
    </row>
    <row r="532" spans="1:8" s="2" customFormat="1" ht="16.75" customHeight="1">
      <c r="A532" s="37"/>
      <c r="B532" s="42"/>
      <c r="C532" s="281" t="s">
        <v>76</v>
      </c>
      <c r="D532" s="281" t="s">
        <v>3216</v>
      </c>
      <c r="E532" s="20" t="s">
        <v>76</v>
      </c>
      <c r="F532" s="282">
        <v>2.4700000000000002</v>
      </c>
      <c r="G532" s="37"/>
      <c r="H532" s="42"/>
    </row>
    <row r="533" spans="1:8" s="2" customFormat="1" ht="16.75" customHeight="1">
      <c r="A533" s="37"/>
      <c r="B533" s="42"/>
      <c r="C533" s="281" t="s">
        <v>76</v>
      </c>
      <c r="D533" s="281" t="s">
        <v>3217</v>
      </c>
      <c r="E533" s="20" t="s">
        <v>76</v>
      </c>
      <c r="F533" s="282">
        <v>5.76</v>
      </c>
      <c r="G533" s="37"/>
      <c r="H533" s="42"/>
    </row>
    <row r="534" spans="1:8" s="2" customFormat="1" ht="16.75" customHeight="1">
      <c r="A534" s="37"/>
      <c r="B534" s="42"/>
      <c r="C534" s="281" t="s">
        <v>76</v>
      </c>
      <c r="D534" s="281" t="s">
        <v>1088</v>
      </c>
      <c r="E534" s="20" t="s">
        <v>76</v>
      </c>
      <c r="F534" s="282">
        <v>0</v>
      </c>
      <c r="G534" s="37"/>
      <c r="H534" s="42"/>
    </row>
    <row r="535" spans="1:8" s="2" customFormat="1" ht="16.75" customHeight="1">
      <c r="A535" s="37"/>
      <c r="B535" s="42"/>
      <c r="C535" s="281" t="s">
        <v>76</v>
      </c>
      <c r="D535" s="281" t="s">
        <v>3218</v>
      </c>
      <c r="E535" s="20" t="s">
        <v>76</v>
      </c>
      <c r="F535" s="282">
        <v>5.0599999999999996</v>
      </c>
      <c r="G535" s="37"/>
      <c r="H535" s="42"/>
    </row>
    <row r="536" spans="1:8" s="2" customFormat="1" ht="16.75" customHeight="1">
      <c r="A536" s="37"/>
      <c r="B536" s="42"/>
      <c r="C536" s="281" t="s">
        <v>76</v>
      </c>
      <c r="D536" s="281" t="s">
        <v>3219</v>
      </c>
      <c r="E536" s="20" t="s">
        <v>76</v>
      </c>
      <c r="F536" s="282">
        <v>3.75</v>
      </c>
      <c r="G536" s="37"/>
      <c r="H536" s="42"/>
    </row>
    <row r="537" spans="1:8" s="2" customFormat="1" ht="16.75" customHeight="1">
      <c r="A537" s="37"/>
      <c r="B537" s="42"/>
      <c r="C537" s="281" t="s">
        <v>76</v>
      </c>
      <c r="D537" s="281" t="s">
        <v>3220</v>
      </c>
      <c r="E537" s="20" t="s">
        <v>76</v>
      </c>
      <c r="F537" s="282">
        <v>3.64</v>
      </c>
      <c r="G537" s="37"/>
      <c r="H537" s="42"/>
    </row>
    <row r="538" spans="1:8" s="2" customFormat="1" ht="16.75" customHeight="1">
      <c r="A538" s="37"/>
      <c r="B538" s="42"/>
      <c r="C538" s="281" t="s">
        <v>76</v>
      </c>
      <c r="D538" s="281" t="s">
        <v>3221</v>
      </c>
      <c r="E538" s="20" t="s">
        <v>76</v>
      </c>
      <c r="F538" s="282">
        <v>2.58</v>
      </c>
      <c r="G538" s="37"/>
      <c r="H538" s="42"/>
    </row>
    <row r="539" spans="1:8" s="2" customFormat="1" ht="16.75" customHeight="1">
      <c r="A539" s="37"/>
      <c r="B539" s="42"/>
      <c r="C539" s="281" t="s">
        <v>76</v>
      </c>
      <c r="D539" s="281" t="s">
        <v>3222</v>
      </c>
      <c r="E539" s="20" t="s">
        <v>76</v>
      </c>
      <c r="F539" s="282">
        <v>2.4300000000000002</v>
      </c>
      <c r="G539" s="37"/>
      <c r="H539" s="42"/>
    </row>
    <row r="540" spans="1:8" s="2" customFormat="1" ht="16.75" customHeight="1">
      <c r="A540" s="37"/>
      <c r="B540" s="42"/>
      <c r="C540" s="281" t="s">
        <v>76</v>
      </c>
      <c r="D540" s="281" t="s">
        <v>3223</v>
      </c>
      <c r="E540" s="20" t="s">
        <v>76</v>
      </c>
      <c r="F540" s="282">
        <v>5.76</v>
      </c>
      <c r="G540" s="37"/>
      <c r="H540" s="42"/>
    </row>
    <row r="541" spans="1:8" s="2" customFormat="1" ht="16.75" customHeight="1">
      <c r="A541" s="37"/>
      <c r="B541" s="42"/>
      <c r="C541" s="281" t="s">
        <v>76</v>
      </c>
      <c r="D541" s="281" t="s">
        <v>3224</v>
      </c>
      <c r="E541" s="20" t="s">
        <v>76</v>
      </c>
      <c r="F541" s="282">
        <v>3.93</v>
      </c>
      <c r="G541" s="37"/>
      <c r="H541" s="42"/>
    </row>
    <row r="542" spans="1:8" s="2" customFormat="1" ht="16.75" customHeight="1">
      <c r="A542" s="37"/>
      <c r="B542" s="42"/>
      <c r="C542" s="281" t="s">
        <v>76</v>
      </c>
      <c r="D542" s="281" t="s">
        <v>1101</v>
      </c>
      <c r="E542" s="20" t="s">
        <v>76</v>
      </c>
      <c r="F542" s="282">
        <v>0</v>
      </c>
      <c r="G542" s="37"/>
      <c r="H542" s="42"/>
    </row>
    <row r="543" spans="1:8" s="2" customFormat="1" ht="16.75" customHeight="1">
      <c r="A543" s="37"/>
      <c r="B543" s="42"/>
      <c r="C543" s="281" t="s">
        <v>76</v>
      </c>
      <c r="D543" s="281" t="s">
        <v>3225</v>
      </c>
      <c r="E543" s="20" t="s">
        <v>76</v>
      </c>
      <c r="F543" s="282">
        <v>4.83</v>
      </c>
      <c r="G543" s="37"/>
      <c r="H543" s="42"/>
    </row>
    <row r="544" spans="1:8" s="2" customFormat="1" ht="16.75" customHeight="1">
      <c r="A544" s="37"/>
      <c r="B544" s="42"/>
      <c r="C544" s="281" t="s">
        <v>76</v>
      </c>
      <c r="D544" s="281" t="s">
        <v>3226</v>
      </c>
      <c r="E544" s="20" t="s">
        <v>76</v>
      </c>
      <c r="F544" s="282">
        <v>4.22</v>
      </c>
      <c r="G544" s="37"/>
      <c r="H544" s="42"/>
    </row>
    <row r="545" spans="1:8" s="2" customFormat="1" ht="16.75" customHeight="1">
      <c r="A545" s="37"/>
      <c r="B545" s="42"/>
      <c r="C545" s="281" t="s">
        <v>76</v>
      </c>
      <c r="D545" s="281" t="s">
        <v>3227</v>
      </c>
      <c r="E545" s="20" t="s">
        <v>76</v>
      </c>
      <c r="F545" s="282">
        <v>4.0999999999999996</v>
      </c>
      <c r="G545" s="37"/>
      <c r="H545" s="42"/>
    </row>
    <row r="546" spans="1:8" s="2" customFormat="1" ht="16.75" customHeight="1">
      <c r="A546" s="37"/>
      <c r="B546" s="42"/>
      <c r="C546" s="281" t="s">
        <v>76</v>
      </c>
      <c r="D546" s="281" t="s">
        <v>3228</v>
      </c>
      <c r="E546" s="20" t="s">
        <v>76</v>
      </c>
      <c r="F546" s="282">
        <v>2.91</v>
      </c>
      <c r="G546" s="37"/>
      <c r="H546" s="42"/>
    </row>
    <row r="547" spans="1:8" s="2" customFormat="1" ht="16.75" customHeight="1">
      <c r="A547" s="37"/>
      <c r="B547" s="42"/>
      <c r="C547" s="281" t="s">
        <v>76</v>
      </c>
      <c r="D547" s="281" t="s">
        <v>3229</v>
      </c>
      <c r="E547" s="20" t="s">
        <v>76</v>
      </c>
      <c r="F547" s="282">
        <v>2.85</v>
      </c>
      <c r="G547" s="37"/>
      <c r="H547" s="42"/>
    </row>
    <row r="548" spans="1:8" s="2" customFormat="1" ht="16.75" customHeight="1">
      <c r="A548" s="37"/>
      <c r="B548" s="42"/>
      <c r="C548" s="281" t="s">
        <v>76</v>
      </c>
      <c r="D548" s="281" t="s">
        <v>3230</v>
      </c>
      <c r="E548" s="20" t="s">
        <v>76</v>
      </c>
      <c r="F548" s="282">
        <v>6.21</v>
      </c>
      <c r="G548" s="37"/>
      <c r="H548" s="42"/>
    </row>
    <row r="549" spans="1:8" s="2" customFormat="1" ht="16.75" customHeight="1">
      <c r="A549" s="37"/>
      <c r="B549" s="42"/>
      <c r="C549" s="281" t="s">
        <v>76</v>
      </c>
      <c r="D549" s="281" t="s">
        <v>3231</v>
      </c>
      <c r="E549" s="20" t="s">
        <v>76</v>
      </c>
      <c r="F549" s="282">
        <v>3.96</v>
      </c>
      <c r="G549" s="37"/>
      <c r="H549" s="42"/>
    </row>
    <row r="550" spans="1:8" s="2" customFormat="1" ht="16.75" customHeight="1">
      <c r="A550" s="37"/>
      <c r="B550" s="42"/>
      <c r="C550" s="281" t="s">
        <v>200</v>
      </c>
      <c r="D550" s="281" t="s">
        <v>398</v>
      </c>
      <c r="E550" s="20" t="s">
        <v>76</v>
      </c>
      <c r="F550" s="282">
        <v>162.30000000000001</v>
      </c>
      <c r="G550" s="37"/>
      <c r="H550" s="42"/>
    </row>
    <row r="551" spans="1:8" s="2" customFormat="1" ht="16.75" customHeight="1">
      <c r="A551" s="37"/>
      <c r="B551" s="42"/>
      <c r="C551" s="283" t="s">
        <v>7511</v>
      </c>
      <c r="D551" s="37"/>
      <c r="E551" s="37"/>
      <c r="F551" s="37"/>
      <c r="G551" s="37"/>
      <c r="H551" s="42"/>
    </row>
    <row r="552" spans="1:8" s="2" customFormat="1" ht="10">
      <c r="A552" s="37"/>
      <c r="B552" s="42"/>
      <c r="C552" s="281" t="s">
        <v>3203</v>
      </c>
      <c r="D552" s="281" t="s">
        <v>7575</v>
      </c>
      <c r="E552" s="20" t="s">
        <v>127</v>
      </c>
      <c r="F552" s="282">
        <v>162.30000000000001</v>
      </c>
      <c r="G552" s="37"/>
      <c r="H552" s="42"/>
    </row>
    <row r="553" spans="1:8" s="2" customFormat="1" ht="10">
      <c r="A553" s="37"/>
      <c r="B553" s="42"/>
      <c r="C553" s="281" t="s">
        <v>3263</v>
      </c>
      <c r="D553" s="281" t="s">
        <v>7576</v>
      </c>
      <c r="E553" s="20" t="s">
        <v>127</v>
      </c>
      <c r="F553" s="282">
        <v>350.21699999999998</v>
      </c>
      <c r="G553" s="37"/>
      <c r="H553" s="42"/>
    </row>
    <row r="554" spans="1:8" s="2" customFormat="1" ht="16.75" customHeight="1">
      <c r="A554" s="37"/>
      <c r="B554" s="42"/>
      <c r="C554" s="281" t="s">
        <v>3233</v>
      </c>
      <c r="D554" s="281" t="s">
        <v>3234</v>
      </c>
      <c r="E554" s="20" t="s">
        <v>127</v>
      </c>
      <c r="F554" s="282">
        <v>170.41499999999999</v>
      </c>
      <c r="G554" s="37"/>
      <c r="H554" s="42"/>
    </row>
    <row r="555" spans="1:8" s="2" customFormat="1" ht="16.75" customHeight="1">
      <c r="A555" s="37"/>
      <c r="B555" s="42"/>
      <c r="C555" s="277" t="s">
        <v>203</v>
      </c>
      <c r="D555" s="278" t="s">
        <v>204</v>
      </c>
      <c r="E555" s="279" t="s">
        <v>127</v>
      </c>
      <c r="F555" s="280">
        <v>1394.296</v>
      </c>
      <c r="G555" s="37"/>
      <c r="H555" s="42"/>
    </row>
    <row r="556" spans="1:8" s="2" customFormat="1" ht="16.75" customHeight="1">
      <c r="A556" s="37"/>
      <c r="B556" s="42"/>
      <c r="C556" s="281" t="s">
        <v>76</v>
      </c>
      <c r="D556" s="281" t="s">
        <v>403</v>
      </c>
      <c r="E556" s="20" t="s">
        <v>76</v>
      </c>
      <c r="F556" s="282">
        <v>0</v>
      </c>
      <c r="G556" s="37"/>
      <c r="H556" s="42"/>
    </row>
    <row r="557" spans="1:8" s="2" customFormat="1" ht="16.75" customHeight="1">
      <c r="A557" s="37"/>
      <c r="B557" s="42"/>
      <c r="C557" s="281" t="s">
        <v>76</v>
      </c>
      <c r="D557" s="281" t="s">
        <v>1057</v>
      </c>
      <c r="E557" s="20" t="s">
        <v>76</v>
      </c>
      <c r="F557" s="282">
        <v>0</v>
      </c>
      <c r="G557" s="37"/>
      <c r="H557" s="42"/>
    </row>
    <row r="558" spans="1:8" s="2" customFormat="1" ht="16.75" customHeight="1">
      <c r="A558" s="37"/>
      <c r="B558" s="42"/>
      <c r="C558" s="281" t="s">
        <v>76</v>
      </c>
      <c r="D558" s="281" t="s">
        <v>1058</v>
      </c>
      <c r="E558" s="20" t="s">
        <v>76</v>
      </c>
      <c r="F558" s="282">
        <v>0</v>
      </c>
      <c r="G558" s="37"/>
      <c r="H558" s="42"/>
    </row>
    <row r="559" spans="1:8" s="2" customFormat="1" ht="16.75" customHeight="1">
      <c r="A559" s="37"/>
      <c r="B559" s="42"/>
      <c r="C559" s="281" t="s">
        <v>76</v>
      </c>
      <c r="D559" s="281" t="s">
        <v>462</v>
      </c>
      <c r="E559" s="20" t="s">
        <v>76</v>
      </c>
      <c r="F559" s="282">
        <v>0</v>
      </c>
      <c r="G559" s="37"/>
      <c r="H559" s="42"/>
    </row>
    <row r="560" spans="1:8" s="2" customFormat="1" ht="16.75" customHeight="1">
      <c r="A560" s="37"/>
      <c r="B560" s="42"/>
      <c r="C560" s="281" t="s">
        <v>76</v>
      </c>
      <c r="D560" s="281" t="s">
        <v>577</v>
      </c>
      <c r="E560" s="20" t="s">
        <v>76</v>
      </c>
      <c r="F560" s="282">
        <v>0</v>
      </c>
      <c r="G560" s="37"/>
      <c r="H560" s="42"/>
    </row>
    <row r="561" spans="1:8" s="2" customFormat="1" ht="16.75" customHeight="1">
      <c r="A561" s="37"/>
      <c r="B561" s="42"/>
      <c r="C561" s="281" t="s">
        <v>76</v>
      </c>
      <c r="D561" s="281" t="s">
        <v>1121</v>
      </c>
      <c r="E561" s="20" t="s">
        <v>76</v>
      </c>
      <c r="F561" s="282">
        <v>121.801</v>
      </c>
      <c r="G561" s="37"/>
      <c r="H561" s="42"/>
    </row>
    <row r="562" spans="1:8" s="2" customFormat="1" ht="16.75" customHeight="1">
      <c r="A562" s="37"/>
      <c r="B562" s="42"/>
      <c r="C562" s="281" t="s">
        <v>76</v>
      </c>
      <c r="D562" s="281" t="s">
        <v>1061</v>
      </c>
      <c r="E562" s="20" t="s">
        <v>76</v>
      </c>
      <c r="F562" s="282">
        <v>25.143999999999998</v>
      </c>
      <c r="G562" s="37"/>
      <c r="H562" s="42"/>
    </row>
    <row r="563" spans="1:8" s="2" customFormat="1" ht="16.75" customHeight="1">
      <c r="A563" s="37"/>
      <c r="B563" s="42"/>
      <c r="C563" s="281" t="s">
        <v>76</v>
      </c>
      <c r="D563" s="281" t="s">
        <v>1062</v>
      </c>
      <c r="E563" s="20" t="s">
        <v>76</v>
      </c>
      <c r="F563" s="282">
        <v>50.98</v>
      </c>
      <c r="G563" s="37"/>
      <c r="H563" s="42"/>
    </row>
    <row r="564" spans="1:8" s="2" customFormat="1" ht="16.75" customHeight="1">
      <c r="A564" s="37"/>
      <c r="B564" s="42"/>
      <c r="C564" s="281" t="s">
        <v>76</v>
      </c>
      <c r="D564" s="281" t="s">
        <v>1122</v>
      </c>
      <c r="E564" s="20" t="s">
        <v>76</v>
      </c>
      <c r="F564" s="282">
        <v>31.506</v>
      </c>
      <c r="G564" s="37"/>
      <c r="H564" s="42"/>
    </row>
    <row r="565" spans="1:8" s="2" customFormat="1" ht="16.75" customHeight="1">
      <c r="A565" s="37"/>
      <c r="B565" s="42"/>
      <c r="C565" s="281" t="s">
        <v>76</v>
      </c>
      <c r="D565" s="281" t="s">
        <v>1064</v>
      </c>
      <c r="E565" s="20" t="s">
        <v>76</v>
      </c>
      <c r="F565" s="282">
        <v>22.454000000000001</v>
      </c>
      <c r="G565" s="37"/>
      <c r="H565" s="42"/>
    </row>
    <row r="566" spans="1:8" s="2" customFormat="1" ht="16.75" customHeight="1">
      <c r="A566" s="37"/>
      <c r="B566" s="42"/>
      <c r="C566" s="281" t="s">
        <v>76</v>
      </c>
      <c r="D566" s="281" t="s">
        <v>1065</v>
      </c>
      <c r="E566" s="20" t="s">
        <v>76</v>
      </c>
      <c r="F566" s="282">
        <v>10.965</v>
      </c>
      <c r="G566" s="37"/>
      <c r="H566" s="42"/>
    </row>
    <row r="567" spans="1:8" s="2" customFormat="1" ht="16.75" customHeight="1">
      <c r="A567" s="37"/>
      <c r="B567" s="42"/>
      <c r="C567" s="281" t="s">
        <v>76</v>
      </c>
      <c r="D567" s="281" t="s">
        <v>1066</v>
      </c>
      <c r="E567" s="20" t="s">
        <v>76</v>
      </c>
      <c r="F567" s="282">
        <v>21.655999999999999</v>
      </c>
      <c r="G567" s="37"/>
      <c r="H567" s="42"/>
    </row>
    <row r="568" spans="1:8" s="2" customFormat="1" ht="16.75" customHeight="1">
      <c r="A568" s="37"/>
      <c r="B568" s="42"/>
      <c r="C568" s="281" t="s">
        <v>76</v>
      </c>
      <c r="D568" s="281" t="s">
        <v>1067</v>
      </c>
      <c r="E568" s="20" t="s">
        <v>76</v>
      </c>
      <c r="F568" s="282">
        <v>23.277999999999999</v>
      </c>
      <c r="G568" s="37"/>
      <c r="H568" s="42"/>
    </row>
    <row r="569" spans="1:8" s="2" customFormat="1" ht="16.75" customHeight="1">
      <c r="A569" s="37"/>
      <c r="B569" s="42"/>
      <c r="C569" s="281" t="s">
        <v>76</v>
      </c>
      <c r="D569" s="281" t="s">
        <v>1123</v>
      </c>
      <c r="E569" s="20" t="s">
        <v>76</v>
      </c>
      <c r="F569" s="282">
        <v>5.883</v>
      </c>
      <c r="G569" s="37"/>
      <c r="H569" s="42"/>
    </row>
    <row r="570" spans="1:8" s="2" customFormat="1" ht="16.75" customHeight="1">
      <c r="A570" s="37"/>
      <c r="B570" s="42"/>
      <c r="C570" s="281" t="s">
        <v>76</v>
      </c>
      <c r="D570" s="281" t="s">
        <v>1124</v>
      </c>
      <c r="E570" s="20" t="s">
        <v>76</v>
      </c>
      <c r="F570" s="282">
        <v>11.128</v>
      </c>
      <c r="G570" s="37"/>
      <c r="H570" s="42"/>
    </row>
    <row r="571" spans="1:8" s="2" customFormat="1" ht="16.75" customHeight="1">
      <c r="A571" s="37"/>
      <c r="B571" s="42"/>
      <c r="C571" s="281" t="s">
        <v>76</v>
      </c>
      <c r="D571" s="281" t="s">
        <v>1125</v>
      </c>
      <c r="E571" s="20" t="s">
        <v>76</v>
      </c>
      <c r="F571" s="282">
        <v>3.9430000000000001</v>
      </c>
      <c r="G571" s="37"/>
      <c r="H571" s="42"/>
    </row>
    <row r="572" spans="1:8" s="2" customFormat="1" ht="16.75" customHeight="1">
      <c r="A572" s="37"/>
      <c r="B572" s="42"/>
      <c r="C572" s="281" t="s">
        <v>76</v>
      </c>
      <c r="D572" s="281" t="s">
        <v>1126</v>
      </c>
      <c r="E572" s="20" t="s">
        <v>76</v>
      </c>
      <c r="F572" s="282">
        <v>8.1609999999999996</v>
      </c>
      <c r="G572" s="37"/>
      <c r="H572" s="42"/>
    </row>
    <row r="573" spans="1:8" s="2" customFormat="1" ht="16.75" customHeight="1">
      <c r="A573" s="37"/>
      <c r="B573" s="42"/>
      <c r="C573" s="281" t="s">
        <v>76</v>
      </c>
      <c r="D573" s="281" t="s">
        <v>1127</v>
      </c>
      <c r="E573" s="20" t="s">
        <v>76</v>
      </c>
      <c r="F573" s="282">
        <v>34.539000000000001</v>
      </c>
      <c r="G573" s="37"/>
      <c r="H573" s="42"/>
    </row>
    <row r="574" spans="1:8" s="2" customFormat="1" ht="16.75" customHeight="1">
      <c r="A574" s="37"/>
      <c r="B574" s="42"/>
      <c r="C574" s="281" t="s">
        <v>76</v>
      </c>
      <c r="D574" s="281" t="s">
        <v>1073</v>
      </c>
      <c r="E574" s="20" t="s">
        <v>76</v>
      </c>
      <c r="F574" s="282">
        <v>22.039000000000001</v>
      </c>
      <c r="G574" s="37"/>
      <c r="H574" s="42"/>
    </row>
    <row r="575" spans="1:8" s="2" customFormat="1" ht="16.75" customHeight="1">
      <c r="A575" s="37"/>
      <c r="B575" s="42"/>
      <c r="C575" s="281" t="s">
        <v>76</v>
      </c>
      <c r="D575" s="281" t="s">
        <v>1074</v>
      </c>
      <c r="E575" s="20" t="s">
        <v>76</v>
      </c>
      <c r="F575" s="282">
        <v>34.091000000000001</v>
      </c>
      <c r="G575" s="37"/>
      <c r="H575" s="42"/>
    </row>
    <row r="576" spans="1:8" s="2" customFormat="1" ht="16.75" customHeight="1">
      <c r="A576" s="37"/>
      <c r="B576" s="42"/>
      <c r="C576" s="281" t="s">
        <v>76</v>
      </c>
      <c r="D576" s="281" t="s">
        <v>1128</v>
      </c>
      <c r="E576" s="20" t="s">
        <v>76</v>
      </c>
      <c r="F576" s="282">
        <v>28.157</v>
      </c>
      <c r="G576" s="37"/>
      <c r="H576" s="42"/>
    </row>
    <row r="577" spans="1:8" s="2" customFormat="1" ht="16.75" customHeight="1">
      <c r="A577" s="37"/>
      <c r="B577" s="42"/>
      <c r="C577" s="281" t="s">
        <v>76</v>
      </c>
      <c r="D577" s="281" t="s">
        <v>1129</v>
      </c>
      <c r="E577" s="20" t="s">
        <v>76</v>
      </c>
      <c r="F577" s="282">
        <v>21.878</v>
      </c>
      <c r="G577" s="37"/>
      <c r="H577" s="42"/>
    </row>
    <row r="578" spans="1:8" s="2" customFormat="1" ht="16.75" customHeight="1">
      <c r="A578" s="37"/>
      <c r="B578" s="42"/>
      <c r="C578" s="281" t="s">
        <v>76</v>
      </c>
      <c r="D578" s="281" t="s">
        <v>1130</v>
      </c>
      <c r="E578" s="20" t="s">
        <v>76</v>
      </c>
      <c r="F578" s="282">
        <v>0</v>
      </c>
      <c r="G578" s="37"/>
      <c r="H578" s="42"/>
    </row>
    <row r="579" spans="1:8" s="2" customFormat="1" ht="16.75" customHeight="1">
      <c r="A579" s="37"/>
      <c r="B579" s="42"/>
      <c r="C579" s="281" t="s">
        <v>76</v>
      </c>
      <c r="D579" s="281" t="s">
        <v>1131</v>
      </c>
      <c r="E579" s="20" t="s">
        <v>76</v>
      </c>
      <c r="F579" s="282">
        <v>79.682000000000002</v>
      </c>
      <c r="G579" s="37"/>
      <c r="H579" s="42"/>
    </row>
    <row r="580" spans="1:8" s="2" customFormat="1" ht="16.75" customHeight="1">
      <c r="A580" s="37"/>
      <c r="B580" s="42"/>
      <c r="C580" s="281" t="s">
        <v>76</v>
      </c>
      <c r="D580" s="281" t="s">
        <v>1132</v>
      </c>
      <c r="E580" s="20" t="s">
        <v>76</v>
      </c>
      <c r="F580" s="282">
        <v>28.436</v>
      </c>
      <c r="G580" s="37"/>
      <c r="H580" s="42"/>
    </row>
    <row r="581" spans="1:8" s="2" customFormat="1" ht="16.75" customHeight="1">
      <c r="A581" s="37"/>
      <c r="B581" s="42"/>
      <c r="C581" s="281" t="s">
        <v>76</v>
      </c>
      <c r="D581" s="281" t="s">
        <v>1133</v>
      </c>
      <c r="E581" s="20" t="s">
        <v>76</v>
      </c>
      <c r="F581" s="282">
        <v>16.463000000000001</v>
      </c>
      <c r="G581" s="37"/>
      <c r="H581" s="42"/>
    </row>
    <row r="582" spans="1:8" s="2" customFormat="1" ht="16.75" customHeight="1">
      <c r="A582" s="37"/>
      <c r="B582" s="42"/>
      <c r="C582" s="281" t="s">
        <v>76</v>
      </c>
      <c r="D582" s="281" t="s">
        <v>1134</v>
      </c>
      <c r="E582" s="20" t="s">
        <v>76</v>
      </c>
      <c r="F582" s="282">
        <v>5.67</v>
      </c>
      <c r="G582" s="37"/>
      <c r="H582" s="42"/>
    </row>
    <row r="583" spans="1:8" s="2" customFormat="1" ht="16.75" customHeight="1">
      <c r="A583" s="37"/>
      <c r="B583" s="42"/>
      <c r="C583" s="281" t="s">
        <v>76</v>
      </c>
      <c r="D583" s="281" t="s">
        <v>1135</v>
      </c>
      <c r="E583" s="20" t="s">
        <v>76</v>
      </c>
      <c r="F583" s="282">
        <v>7.8</v>
      </c>
      <c r="G583" s="37"/>
      <c r="H583" s="42"/>
    </row>
    <row r="584" spans="1:8" s="2" customFormat="1" ht="20">
      <c r="A584" s="37"/>
      <c r="B584" s="42"/>
      <c r="C584" s="281" t="s">
        <v>76</v>
      </c>
      <c r="D584" s="281" t="s">
        <v>1136</v>
      </c>
      <c r="E584" s="20" t="s">
        <v>76</v>
      </c>
      <c r="F584" s="282">
        <v>60.957999999999998</v>
      </c>
      <c r="G584" s="37"/>
      <c r="H584" s="42"/>
    </row>
    <row r="585" spans="1:8" s="2" customFormat="1" ht="16.75" customHeight="1">
      <c r="A585" s="37"/>
      <c r="B585" s="42"/>
      <c r="C585" s="281" t="s">
        <v>76</v>
      </c>
      <c r="D585" s="281" t="s">
        <v>1137</v>
      </c>
      <c r="E585" s="20" t="s">
        <v>76</v>
      </c>
      <c r="F585" s="282">
        <v>8.0340000000000007</v>
      </c>
      <c r="G585" s="37"/>
      <c r="H585" s="42"/>
    </row>
    <row r="586" spans="1:8" s="2" customFormat="1" ht="16.75" customHeight="1">
      <c r="A586" s="37"/>
      <c r="B586" s="42"/>
      <c r="C586" s="281" t="s">
        <v>76</v>
      </c>
      <c r="D586" s="281" t="s">
        <v>1138</v>
      </c>
      <c r="E586" s="20" t="s">
        <v>76</v>
      </c>
      <c r="F586" s="282">
        <v>7.8</v>
      </c>
      <c r="G586" s="37"/>
      <c r="H586" s="42"/>
    </row>
    <row r="587" spans="1:8" s="2" customFormat="1" ht="16.75" customHeight="1">
      <c r="A587" s="37"/>
      <c r="B587" s="42"/>
      <c r="C587" s="281" t="s">
        <v>76</v>
      </c>
      <c r="D587" s="281" t="s">
        <v>1139</v>
      </c>
      <c r="E587" s="20" t="s">
        <v>76</v>
      </c>
      <c r="F587" s="282">
        <v>5.5919999999999996</v>
      </c>
      <c r="G587" s="37"/>
      <c r="H587" s="42"/>
    </row>
    <row r="588" spans="1:8" s="2" customFormat="1" ht="16.75" customHeight="1">
      <c r="A588" s="37"/>
      <c r="B588" s="42"/>
      <c r="C588" s="281" t="s">
        <v>76</v>
      </c>
      <c r="D588" s="281" t="s">
        <v>1140</v>
      </c>
      <c r="E588" s="20" t="s">
        <v>76</v>
      </c>
      <c r="F588" s="282">
        <v>8.1120000000000001</v>
      </c>
      <c r="G588" s="37"/>
      <c r="H588" s="42"/>
    </row>
    <row r="589" spans="1:8" s="2" customFormat="1" ht="16.75" customHeight="1">
      <c r="A589" s="37"/>
      <c r="B589" s="42"/>
      <c r="C589" s="281" t="s">
        <v>76</v>
      </c>
      <c r="D589" s="281" t="s">
        <v>1141</v>
      </c>
      <c r="E589" s="20" t="s">
        <v>76</v>
      </c>
      <c r="F589" s="282">
        <v>29.8</v>
      </c>
      <c r="G589" s="37"/>
      <c r="H589" s="42"/>
    </row>
    <row r="590" spans="1:8" s="2" customFormat="1" ht="16.75" customHeight="1">
      <c r="A590" s="37"/>
      <c r="B590" s="42"/>
      <c r="C590" s="281" t="s">
        <v>76</v>
      </c>
      <c r="D590" s="281" t="s">
        <v>1142</v>
      </c>
      <c r="E590" s="20" t="s">
        <v>76</v>
      </c>
      <c r="F590" s="282">
        <v>43.008000000000003</v>
      </c>
      <c r="G590" s="37"/>
      <c r="H590" s="42"/>
    </row>
    <row r="591" spans="1:8" s="2" customFormat="1" ht="16.75" customHeight="1">
      <c r="A591" s="37"/>
      <c r="B591" s="42"/>
      <c r="C591" s="281" t="s">
        <v>76</v>
      </c>
      <c r="D591" s="281" t="s">
        <v>1143</v>
      </c>
      <c r="E591" s="20" t="s">
        <v>76</v>
      </c>
      <c r="F591" s="282">
        <v>5.5380000000000003</v>
      </c>
      <c r="G591" s="37"/>
      <c r="H591" s="42"/>
    </row>
    <row r="592" spans="1:8" s="2" customFormat="1" ht="16.75" customHeight="1">
      <c r="A592" s="37"/>
      <c r="B592" s="42"/>
      <c r="C592" s="281" t="s">
        <v>76</v>
      </c>
      <c r="D592" s="281" t="s">
        <v>1144</v>
      </c>
      <c r="E592" s="20" t="s">
        <v>76</v>
      </c>
      <c r="F592" s="282">
        <v>5.9279999999999999</v>
      </c>
      <c r="G592" s="37"/>
      <c r="H592" s="42"/>
    </row>
    <row r="593" spans="1:8" s="2" customFormat="1" ht="16.75" customHeight="1">
      <c r="A593" s="37"/>
      <c r="B593" s="42"/>
      <c r="C593" s="281" t="s">
        <v>76</v>
      </c>
      <c r="D593" s="281" t="s">
        <v>1145</v>
      </c>
      <c r="E593" s="20" t="s">
        <v>76</v>
      </c>
      <c r="F593" s="282">
        <v>12.526999999999999</v>
      </c>
      <c r="G593" s="37"/>
      <c r="H593" s="42"/>
    </row>
    <row r="594" spans="1:8" s="2" customFormat="1" ht="16.75" customHeight="1">
      <c r="A594" s="37"/>
      <c r="B594" s="42"/>
      <c r="C594" s="281" t="s">
        <v>76</v>
      </c>
      <c r="D594" s="281" t="s">
        <v>1146</v>
      </c>
      <c r="E594" s="20" t="s">
        <v>76</v>
      </c>
      <c r="F594" s="282">
        <v>12.28</v>
      </c>
      <c r="G594" s="37"/>
      <c r="H594" s="42"/>
    </row>
    <row r="595" spans="1:8" s="2" customFormat="1" ht="16.75" customHeight="1">
      <c r="A595" s="37"/>
      <c r="B595" s="42"/>
      <c r="C595" s="281" t="s">
        <v>76</v>
      </c>
      <c r="D595" s="281" t="s">
        <v>1147</v>
      </c>
      <c r="E595" s="20" t="s">
        <v>76</v>
      </c>
      <c r="F595" s="282">
        <v>6.8330000000000002</v>
      </c>
      <c r="G595" s="37"/>
      <c r="H595" s="42"/>
    </row>
    <row r="596" spans="1:8" s="2" customFormat="1" ht="16.75" customHeight="1">
      <c r="A596" s="37"/>
      <c r="B596" s="42"/>
      <c r="C596" s="281" t="s">
        <v>76</v>
      </c>
      <c r="D596" s="281" t="s">
        <v>1148</v>
      </c>
      <c r="E596" s="20" t="s">
        <v>76</v>
      </c>
      <c r="F596" s="282">
        <v>9.7479999999999993</v>
      </c>
      <c r="G596" s="37"/>
      <c r="H596" s="42"/>
    </row>
    <row r="597" spans="1:8" s="2" customFormat="1" ht="16.75" customHeight="1">
      <c r="A597" s="37"/>
      <c r="B597" s="42"/>
      <c r="C597" s="281" t="s">
        <v>76</v>
      </c>
      <c r="D597" s="281" t="s">
        <v>1149</v>
      </c>
      <c r="E597" s="20" t="s">
        <v>76</v>
      </c>
      <c r="F597" s="282">
        <v>8.4239999999999995</v>
      </c>
      <c r="G597" s="37"/>
      <c r="H597" s="42"/>
    </row>
    <row r="598" spans="1:8" s="2" customFormat="1" ht="16.75" customHeight="1">
      <c r="A598" s="37"/>
      <c r="B598" s="42"/>
      <c r="C598" s="281" t="s">
        <v>76</v>
      </c>
      <c r="D598" s="281" t="s">
        <v>1150</v>
      </c>
      <c r="E598" s="20" t="s">
        <v>76</v>
      </c>
      <c r="F598" s="282">
        <v>9.7870000000000008</v>
      </c>
      <c r="G598" s="37"/>
      <c r="H598" s="42"/>
    </row>
    <row r="599" spans="1:8" s="2" customFormat="1" ht="16.75" customHeight="1">
      <c r="A599" s="37"/>
      <c r="B599" s="42"/>
      <c r="C599" s="281" t="s">
        <v>76</v>
      </c>
      <c r="D599" s="281" t="s">
        <v>1151</v>
      </c>
      <c r="E599" s="20" t="s">
        <v>76</v>
      </c>
      <c r="F599" s="282">
        <v>13.76</v>
      </c>
      <c r="G599" s="37"/>
      <c r="H599" s="42"/>
    </row>
    <row r="600" spans="1:8" s="2" customFormat="1" ht="16.75" customHeight="1">
      <c r="A600" s="37"/>
      <c r="B600" s="42"/>
      <c r="C600" s="281" t="s">
        <v>76</v>
      </c>
      <c r="D600" s="281" t="s">
        <v>1152</v>
      </c>
      <c r="E600" s="20" t="s">
        <v>76</v>
      </c>
      <c r="F600" s="282">
        <v>8.4239999999999995</v>
      </c>
      <c r="G600" s="37"/>
      <c r="H600" s="42"/>
    </row>
    <row r="601" spans="1:8" s="2" customFormat="1" ht="16.75" customHeight="1">
      <c r="A601" s="37"/>
      <c r="B601" s="42"/>
      <c r="C601" s="281" t="s">
        <v>76</v>
      </c>
      <c r="D601" s="281" t="s">
        <v>1153</v>
      </c>
      <c r="E601" s="20" t="s">
        <v>76</v>
      </c>
      <c r="F601" s="282">
        <v>0</v>
      </c>
      <c r="G601" s="37"/>
      <c r="H601" s="42"/>
    </row>
    <row r="602" spans="1:8" s="2" customFormat="1" ht="16.75" customHeight="1">
      <c r="A602" s="37"/>
      <c r="B602" s="42"/>
      <c r="C602" s="281" t="s">
        <v>76</v>
      </c>
      <c r="D602" s="281" t="s">
        <v>1154</v>
      </c>
      <c r="E602" s="20" t="s">
        <v>76</v>
      </c>
      <c r="F602" s="282">
        <v>79.682000000000002</v>
      </c>
      <c r="G602" s="37"/>
      <c r="H602" s="42"/>
    </row>
    <row r="603" spans="1:8" s="2" customFormat="1" ht="16.75" customHeight="1">
      <c r="A603" s="37"/>
      <c r="B603" s="42"/>
      <c r="C603" s="281" t="s">
        <v>76</v>
      </c>
      <c r="D603" s="281" t="s">
        <v>1155</v>
      </c>
      <c r="E603" s="20" t="s">
        <v>76</v>
      </c>
      <c r="F603" s="282">
        <v>28.436</v>
      </c>
      <c r="G603" s="37"/>
      <c r="H603" s="42"/>
    </row>
    <row r="604" spans="1:8" s="2" customFormat="1" ht="16.75" customHeight="1">
      <c r="A604" s="37"/>
      <c r="B604" s="42"/>
      <c r="C604" s="281" t="s">
        <v>76</v>
      </c>
      <c r="D604" s="281" t="s">
        <v>1156</v>
      </c>
      <c r="E604" s="20" t="s">
        <v>76</v>
      </c>
      <c r="F604" s="282">
        <v>16.463000000000001</v>
      </c>
      <c r="G604" s="37"/>
      <c r="H604" s="42"/>
    </row>
    <row r="605" spans="1:8" s="2" customFormat="1" ht="16.75" customHeight="1">
      <c r="A605" s="37"/>
      <c r="B605" s="42"/>
      <c r="C605" s="281" t="s">
        <v>76</v>
      </c>
      <c r="D605" s="281" t="s">
        <v>1157</v>
      </c>
      <c r="E605" s="20" t="s">
        <v>76</v>
      </c>
      <c r="F605" s="282">
        <v>5.67</v>
      </c>
      <c r="G605" s="37"/>
      <c r="H605" s="42"/>
    </row>
    <row r="606" spans="1:8" s="2" customFormat="1" ht="16.75" customHeight="1">
      <c r="A606" s="37"/>
      <c r="B606" s="42"/>
      <c r="C606" s="281" t="s">
        <v>76</v>
      </c>
      <c r="D606" s="281" t="s">
        <v>1158</v>
      </c>
      <c r="E606" s="20" t="s">
        <v>76</v>
      </c>
      <c r="F606" s="282">
        <v>7.8</v>
      </c>
      <c r="G606" s="37"/>
      <c r="H606" s="42"/>
    </row>
    <row r="607" spans="1:8" s="2" customFormat="1" ht="16.75" customHeight="1">
      <c r="A607" s="37"/>
      <c r="B607" s="42"/>
      <c r="C607" s="281" t="s">
        <v>76</v>
      </c>
      <c r="D607" s="281" t="s">
        <v>1159</v>
      </c>
      <c r="E607" s="20" t="s">
        <v>76</v>
      </c>
      <c r="F607" s="282">
        <v>8.0340000000000007</v>
      </c>
      <c r="G607" s="37"/>
      <c r="H607" s="42"/>
    </row>
    <row r="608" spans="1:8" s="2" customFormat="1" ht="16.75" customHeight="1">
      <c r="A608" s="37"/>
      <c r="B608" s="42"/>
      <c r="C608" s="281" t="s">
        <v>76</v>
      </c>
      <c r="D608" s="281" t="s">
        <v>1160</v>
      </c>
      <c r="E608" s="20" t="s">
        <v>76</v>
      </c>
      <c r="F608" s="282">
        <v>7.8</v>
      </c>
      <c r="G608" s="37"/>
      <c r="H608" s="42"/>
    </row>
    <row r="609" spans="1:8" s="2" customFormat="1" ht="16.75" customHeight="1">
      <c r="A609" s="37"/>
      <c r="B609" s="42"/>
      <c r="C609" s="281" t="s">
        <v>76</v>
      </c>
      <c r="D609" s="281" t="s">
        <v>1161</v>
      </c>
      <c r="E609" s="20" t="s">
        <v>76</v>
      </c>
      <c r="F609" s="282">
        <v>5.5919999999999996</v>
      </c>
      <c r="G609" s="37"/>
      <c r="H609" s="42"/>
    </row>
    <row r="610" spans="1:8" s="2" customFormat="1" ht="16.75" customHeight="1">
      <c r="A610" s="37"/>
      <c r="B610" s="42"/>
      <c r="C610" s="281" t="s">
        <v>76</v>
      </c>
      <c r="D610" s="281" t="s">
        <v>1162</v>
      </c>
      <c r="E610" s="20" t="s">
        <v>76</v>
      </c>
      <c r="F610" s="282">
        <v>8.1120000000000001</v>
      </c>
      <c r="G610" s="37"/>
      <c r="H610" s="42"/>
    </row>
    <row r="611" spans="1:8" s="2" customFormat="1" ht="16.75" customHeight="1">
      <c r="A611" s="37"/>
      <c r="B611" s="42"/>
      <c r="C611" s="281" t="s">
        <v>76</v>
      </c>
      <c r="D611" s="281" t="s">
        <v>1163</v>
      </c>
      <c r="E611" s="20" t="s">
        <v>76</v>
      </c>
      <c r="F611" s="282">
        <v>43.008000000000003</v>
      </c>
      <c r="G611" s="37"/>
      <c r="H611" s="42"/>
    </row>
    <row r="612" spans="1:8" s="2" customFormat="1" ht="16.75" customHeight="1">
      <c r="A612" s="37"/>
      <c r="B612" s="42"/>
      <c r="C612" s="281" t="s">
        <v>76</v>
      </c>
      <c r="D612" s="281" t="s">
        <v>1164</v>
      </c>
      <c r="E612" s="20" t="s">
        <v>76</v>
      </c>
      <c r="F612" s="282">
        <v>5.9279999999999999</v>
      </c>
      <c r="G612" s="37"/>
      <c r="H612" s="42"/>
    </row>
    <row r="613" spans="1:8" s="2" customFormat="1" ht="16.75" customHeight="1">
      <c r="A613" s="37"/>
      <c r="B613" s="42"/>
      <c r="C613" s="281" t="s">
        <v>76</v>
      </c>
      <c r="D613" s="281" t="s">
        <v>1165</v>
      </c>
      <c r="E613" s="20" t="s">
        <v>76</v>
      </c>
      <c r="F613" s="282">
        <v>12.526999999999999</v>
      </c>
      <c r="G613" s="37"/>
      <c r="H613" s="42"/>
    </row>
    <row r="614" spans="1:8" s="2" customFormat="1" ht="16.75" customHeight="1">
      <c r="A614" s="37"/>
      <c r="B614" s="42"/>
      <c r="C614" s="281" t="s">
        <v>76</v>
      </c>
      <c r="D614" s="281" t="s">
        <v>1166</v>
      </c>
      <c r="E614" s="20" t="s">
        <v>76</v>
      </c>
      <c r="F614" s="282">
        <v>7.8879999999999999</v>
      </c>
      <c r="G614" s="37"/>
      <c r="H614" s="42"/>
    </row>
    <row r="615" spans="1:8" s="2" customFormat="1" ht="16.75" customHeight="1">
      <c r="A615" s="37"/>
      <c r="B615" s="42"/>
      <c r="C615" s="281" t="s">
        <v>76</v>
      </c>
      <c r="D615" s="281" t="s">
        <v>1167</v>
      </c>
      <c r="E615" s="20" t="s">
        <v>76</v>
      </c>
      <c r="F615" s="282">
        <v>8.4239999999999995</v>
      </c>
      <c r="G615" s="37"/>
      <c r="H615" s="42"/>
    </row>
    <row r="616" spans="1:8" s="2" customFormat="1" ht="16.75" customHeight="1">
      <c r="A616" s="37"/>
      <c r="B616" s="42"/>
      <c r="C616" s="281" t="s">
        <v>76</v>
      </c>
      <c r="D616" s="281" t="s">
        <v>1168</v>
      </c>
      <c r="E616" s="20" t="s">
        <v>76</v>
      </c>
      <c r="F616" s="282">
        <v>8.4239999999999995</v>
      </c>
      <c r="G616" s="37"/>
      <c r="H616" s="42"/>
    </row>
    <row r="617" spans="1:8" s="2" customFormat="1" ht="16.75" customHeight="1">
      <c r="A617" s="37"/>
      <c r="B617" s="42"/>
      <c r="C617" s="281" t="s">
        <v>76</v>
      </c>
      <c r="D617" s="281" t="s">
        <v>1169</v>
      </c>
      <c r="E617" s="20" t="s">
        <v>76</v>
      </c>
      <c r="F617" s="282">
        <v>12.942</v>
      </c>
      <c r="G617" s="37"/>
      <c r="H617" s="42"/>
    </row>
    <row r="618" spans="1:8" s="2" customFormat="1" ht="16.75" customHeight="1">
      <c r="A618" s="37"/>
      <c r="B618" s="42"/>
      <c r="C618" s="281" t="s">
        <v>76</v>
      </c>
      <c r="D618" s="281" t="s">
        <v>1170</v>
      </c>
      <c r="E618" s="20" t="s">
        <v>76</v>
      </c>
      <c r="F618" s="282">
        <v>5.5380000000000003</v>
      </c>
      <c r="G618" s="37"/>
      <c r="H618" s="42"/>
    </row>
    <row r="619" spans="1:8" s="2" customFormat="1" ht="16.75" customHeight="1">
      <c r="A619" s="37"/>
      <c r="B619" s="42"/>
      <c r="C619" s="281" t="s">
        <v>76</v>
      </c>
      <c r="D619" s="281" t="s">
        <v>1171</v>
      </c>
      <c r="E619" s="20" t="s">
        <v>76</v>
      </c>
      <c r="F619" s="282">
        <v>0</v>
      </c>
      <c r="G619" s="37"/>
      <c r="H619" s="42"/>
    </row>
    <row r="620" spans="1:8" s="2" customFormat="1" ht="16.75" customHeight="1">
      <c r="A620" s="37"/>
      <c r="B620" s="42"/>
      <c r="C620" s="281" t="s">
        <v>76</v>
      </c>
      <c r="D620" s="281" t="s">
        <v>1172</v>
      </c>
      <c r="E620" s="20" t="s">
        <v>76</v>
      </c>
      <c r="F620" s="282">
        <v>49.845999999999997</v>
      </c>
      <c r="G620" s="37"/>
      <c r="H620" s="42"/>
    </row>
    <row r="621" spans="1:8" s="2" customFormat="1" ht="16.75" customHeight="1">
      <c r="A621" s="37"/>
      <c r="B621" s="42"/>
      <c r="C621" s="281" t="s">
        <v>76</v>
      </c>
      <c r="D621" s="281" t="s">
        <v>1173</v>
      </c>
      <c r="E621" s="20" t="s">
        <v>76</v>
      </c>
      <c r="F621" s="282">
        <v>26.306999999999999</v>
      </c>
      <c r="G621" s="37"/>
      <c r="H621" s="42"/>
    </row>
    <row r="622" spans="1:8" s="2" customFormat="1" ht="16.75" customHeight="1">
      <c r="A622" s="37"/>
      <c r="B622" s="42"/>
      <c r="C622" s="281" t="s">
        <v>76</v>
      </c>
      <c r="D622" s="281" t="s">
        <v>1174</v>
      </c>
      <c r="E622" s="20" t="s">
        <v>76</v>
      </c>
      <c r="F622" s="282">
        <v>20.852</v>
      </c>
      <c r="G622" s="37"/>
      <c r="H622" s="42"/>
    </row>
    <row r="623" spans="1:8" s="2" customFormat="1" ht="16.75" customHeight="1">
      <c r="A623" s="37"/>
      <c r="B623" s="42"/>
      <c r="C623" s="281" t="s">
        <v>76</v>
      </c>
      <c r="D623" s="281" t="s">
        <v>1175</v>
      </c>
      <c r="E623" s="20" t="s">
        <v>76</v>
      </c>
      <c r="F623" s="282">
        <v>5.28</v>
      </c>
      <c r="G623" s="37"/>
      <c r="H623" s="42"/>
    </row>
    <row r="624" spans="1:8" s="2" customFormat="1" ht="16.75" customHeight="1">
      <c r="A624" s="37"/>
      <c r="B624" s="42"/>
      <c r="C624" s="281" t="s">
        <v>76</v>
      </c>
      <c r="D624" s="281" t="s">
        <v>1176</v>
      </c>
      <c r="E624" s="20" t="s">
        <v>76</v>
      </c>
      <c r="F624" s="282">
        <v>7.8</v>
      </c>
      <c r="G624" s="37"/>
      <c r="H624" s="42"/>
    </row>
    <row r="625" spans="1:8" s="2" customFormat="1" ht="16.75" customHeight="1">
      <c r="A625" s="37"/>
      <c r="B625" s="42"/>
      <c r="C625" s="281" t="s">
        <v>76</v>
      </c>
      <c r="D625" s="281" t="s">
        <v>1177</v>
      </c>
      <c r="E625" s="20" t="s">
        <v>76</v>
      </c>
      <c r="F625" s="282">
        <v>8.0340000000000007</v>
      </c>
      <c r="G625" s="37"/>
      <c r="H625" s="42"/>
    </row>
    <row r="626" spans="1:8" s="2" customFormat="1" ht="16.75" customHeight="1">
      <c r="A626" s="37"/>
      <c r="B626" s="42"/>
      <c r="C626" s="281" t="s">
        <v>76</v>
      </c>
      <c r="D626" s="281" t="s">
        <v>1178</v>
      </c>
      <c r="E626" s="20" t="s">
        <v>76</v>
      </c>
      <c r="F626" s="282">
        <v>7.8</v>
      </c>
      <c r="G626" s="37"/>
      <c r="H626" s="42"/>
    </row>
    <row r="627" spans="1:8" s="2" customFormat="1" ht="16.75" customHeight="1">
      <c r="A627" s="37"/>
      <c r="B627" s="42"/>
      <c r="C627" s="281" t="s">
        <v>76</v>
      </c>
      <c r="D627" s="281" t="s">
        <v>1179</v>
      </c>
      <c r="E627" s="20" t="s">
        <v>76</v>
      </c>
      <c r="F627" s="282">
        <v>5.5919999999999996</v>
      </c>
      <c r="G627" s="37"/>
      <c r="H627" s="42"/>
    </row>
    <row r="628" spans="1:8" s="2" customFormat="1" ht="16.75" customHeight="1">
      <c r="A628" s="37"/>
      <c r="B628" s="42"/>
      <c r="C628" s="281" t="s">
        <v>76</v>
      </c>
      <c r="D628" s="281" t="s">
        <v>1180</v>
      </c>
      <c r="E628" s="20" t="s">
        <v>76</v>
      </c>
      <c r="F628" s="282">
        <v>8.1120000000000001</v>
      </c>
      <c r="G628" s="37"/>
      <c r="H628" s="42"/>
    </row>
    <row r="629" spans="1:8" s="2" customFormat="1" ht="16.75" customHeight="1">
      <c r="A629" s="37"/>
      <c r="B629" s="42"/>
      <c r="C629" s="281" t="s">
        <v>76</v>
      </c>
      <c r="D629" s="281" t="s">
        <v>1181</v>
      </c>
      <c r="E629" s="20" t="s">
        <v>76</v>
      </c>
      <c r="F629" s="282">
        <v>5.5380000000000003</v>
      </c>
      <c r="G629" s="37"/>
      <c r="H629" s="42"/>
    </row>
    <row r="630" spans="1:8" s="2" customFormat="1" ht="16.75" customHeight="1">
      <c r="A630" s="37"/>
      <c r="B630" s="42"/>
      <c r="C630" s="281" t="s">
        <v>76</v>
      </c>
      <c r="D630" s="281" t="s">
        <v>1182</v>
      </c>
      <c r="E630" s="20" t="s">
        <v>76</v>
      </c>
      <c r="F630" s="282">
        <v>5.9279999999999999</v>
      </c>
      <c r="G630" s="37"/>
      <c r="H630" s="42"/>
    </row>
    <row r="631" spans="1:8" s="2" customFormat="1" ht="16.75" customHeight="1">
      <c r="A631" s="37"/>
      <c r="B631" s="42"/>
      <c r="C631" s="281" t="s">
        <v>76</v>
      </c>
      <c r="D631" s="281" t="s">
        <v>1183</v>
      </c>
      <c r="E631" s="20" t="s">
        <v>76</v>
      </c>
      <c r="F631" s="282">
        <v>12.526999999999999</v>
      </c>
      <c r="G631" s="37"/>
      <c r="H631" s="42"/>
    </row>
    <row r="632" spans="1:8" s="2" customFormat="1" ht="16.75" customHeight="1">
      <c r="A632" s="37"/>
      <c r="B632" s="42"/>
      <c r="C632" s="281" t="s">
        <v>76</v>
      </c>
      <c r="D632" s="281" t="s">
        <v>1184</v>
      </c>
      <c r="E632" s="20" t="s">
        <v>76</v>
      </c>
      <c r="F632" s="282">
        <v>13.057</v>
      </c>
      <c r="G632" s="37"/>
      <c r="H632" s="42"/>
    </row>
    <row r="633" spans="1:8" s="2" customFormat="1" ht="16.75" customHeight="1">
      <c r="A633" s="37"/>
      <c r="B633" s="42"/>
      <c r="C633" s="281" t="s">
        <v>76</v>
      </c>
      <c r="D633" s="281" t="s">
        <v>1185</v>
      </c>
      <c r="E633" s="20" t="s">
        <v>76</v>
      </c>
      <c r="F633" s="282">
        <v>6.97</v>
      </c>
      <c r="G633" s="37"/>
      <c r="H633" s="42"/>
    </row>
    <row r="634" spans="1:8" s="2" customFormat="1" ht="16.75" customHeight="1">
      <c r="A634" s="37"/>
      <c r="B634" s="42"/>
      <c r="C634" s="281" t="s">
        <v>76</v>
      </c>
      <c r="D634" s="281" t="s">
        <v>1186</v>
      </c>
      <c r="E634" s="20" t="s">
        <v>76</v>
      </c>
      <c r="F634" s="282">
        <v>8.4239999999999995</v>
      </c>
      <c r="G634" s="37"/>
      <c r="H634" s="42"/>
    </row>
    <row r="635" spans="1:8" s="2" customFormat="1" ht="16.75" customHeight="1">
      <c r="A635" s="37"/>
      <c r="B635" s="42"/>
      <c r="C635" s="281" t="s">
        <v>76</v>
      </c>
      <c r="D635" s="281" t="s">
        <v>1187</v>
      </c>
      <c r="E635" s="20" t="s">
        <v>76</v>
      </c>
      <c r="F635" s="282">
        <v>8.4239999999999995</v>
      </c>
      <c r="G635" s="37"/>
      <c r="H635" s="42"/>
    </row>
    <row r="636" spans="1:8" s="2" customFormat="1" ht="16.75" customHeight="1">
      <c r="A636" s="37"/>
      <c r="B636" s="42"/>
      <c r="C636" s="281" t="s">
        <v>76</v>
      </c>
      <c r="D636" s="281" t="s">
        <v>1188</v>
      </c>
      <c r="E636" s="20" t="s">
        <v>76</v>
      </c>
      <c r="F636" s="282">
        <v>10.98</v>
      </c>
      <c r="G636" s="37"/>
      <c r="H636" s="42"/>
    </row>
    <row r="637" spans="1:8" s="2" customFormat="1" ht="16.75" customHeight="1">
      <c r="A637" s="37"/>
      <c r="B637" s="42"/>
      <c r="C637" s="281" t="s">
        <v>76</v>
      </c>
      <c r="D637" s="281" t="s">
        <v>1189</v>
      </c>
      <c r="E637" s="20" t="s">
        <v>76</v>
      </c>
      <c r="F637" s="282">
        <v>10.763999999999999</v>
      </c>
      <c r="G637" s="37"/>
      <c r="H637" s="42"/>
    </row>
    <row r="638" spans="1:8" s="2" customFormat="1" ht="16.75" customHeight="1">
      <c r="A638" s="37"/>
      <c r="B638" s="42"/>
      <c r="C638" s="281" t="s">
        <v>76</v>
      </c>
      <c r="D638" s="281" t="s">
        <v>1190</v>
      </c>
      <c r="E638" s="20" t="s">
        <v>76</v>
      </c>
      <c r="F638" s="282">
        <v>3.1269999999999998</v>
      </c>
      <c r="G638" s="37"/>
      <c r="H638" s="42"/>
    </row>
    <row r="639" spans="1:8" s="2" customFormat="1" ht="16.75" customHeight="1">
      <c r="A639" s="37"/>
      <c r="B639" s="42"/>
      <c r="C639" s="281" t="s">
        <v>76</v>
      </c>
      <c r="D639" s="281" t="s">
        <v>1191</v>
      </c>
      <c r="E639" s="20" t="s">
        <v>76</v>
      </c>
      <c r="F639" s="282">
        <v>24.459</v>
      </c>
      <c r="G639" s="37"/>
      <c r="H639" s="42"/>
    </row>
    <row r="640" spans="1:8" s="2" customFormat="1" ht="16.75" customHeight="1">
      <c r="A640" s="37"/>
      <c r="B640" s="42"/>
      <c r="C640" s="281" t="s">
        <v>203</v>
      </c>
      <c r="D640" s="281" t="s">
        <v>398</v>
      </c>
      <c r="E640" s="20" t="s">
        <v>76</v>
      </c>
      <c r="F640" s="282">
        <v>1394.296</v>
      </c>
      <c r="G640" s="37"/>
      <c r="H640" s="42"/>
    </row>
    <row r="641" spans="1:8" s="2" customFormat="1" ht="16.75" customHeight="1">
      <c r="A641" s="37"/>
      <c r="B641" s="42"/>
      <c r="C641" s="283" t="s">
        <v>7511</v>
      </c>
      <c r="D641" s="37"/>
      <c r="E641" s="37"/>
      <c r="F641" s="37"/>
      <c r="G641" s="37"/>
      <c r="H641" s="42"/>
    </row>
    <row r="642" spans="1:8" s="2" customFormat="1" ht="30">
      <c r="A642" s="37"/>
      <c r="B642" s="42"/>
      <c r="C642" s="281" t="s">
        <v>1118</v>
      </c>
      <c r="D642" s="281" t="s">
        <v>1119</v>
      </c>
      <c r="E642" s="20" t="s">
        <v>127</v>
      </c>
      <c r="F642" s="282">
        <v>1394.296</v>
      </c>
      <c r="G642" s="37"/>
      <c r="H642" s="42"/>
    </row>
    <row r="643" spans="1:8" s="2" customFormat="1" ht="16.75" customHeight="1">
      <c r="A643" s="37"/>
      <c r="B643" s="42"/>
      <c r="C643" s="281" t="s">
        <v>1032</v>
      </c>
      <c r="D643" s="281" t="s">
        <v>7577</v>
      </c>
      <c r="E643" s="20" t="s">
        <v>127</v>
      </c>
      <c r="F643" s="282">
        <v>1933.249</v>
      </c>
      <c r="G643" s="37"/>
      <c r="H643" s="42"/>
    </row>
    <row r="644" spans="1:8" s="2" customFormat="1" ht="16.75" customHeight="1">
      <c r="A644" s="37"/>
      <c r="B644" s="42"/>
      <c r="C644" s="277" t="s">
        <v>206</v>
      </c>
      <c r="D644" s="278" t="s">
        <v>207</v>
      </c>
      <c r="E644" s="279" t="s">
        <v>127</v>
      </c>
      <c r="F644" s="280">
        <v>89</v>
      </c>
      <c r="G644" s="37"/>
      <c r="H644" s="42"/>
    </row>
    <row r="645" spans="1:8" s="2" customFormat="1" ht="16.75" customHeight="1">
      <c r="A645" s="37"/>
      <c r="B645" s="42"/>
      <c r="C645" s="281" t="s">
        <v>76</v>
      </c>
      <c r="D645" s="281" t="s">
        <v>992</v>
      </c>
      <c r="E645" s="20" t="s">
        <v>76</v>
      </c>
      <c r="F645" s="282">
        <v>0</v>
      </c>
      <c r="G645" s="37"/>
      <c r="H645" s="42"/>
    </row>
    <row r="646" spans="1:8" s="2" customFormat="1" ht="16.75" customHeight="1">
      <c r="A646" s="37"/>
      <c r="B646" s="42"/>
      <c r="C646" s="281" t="s">
        <v>76</v>
      </c>
      <c r="D646" s="281" t="s">
        <v>208</v>
      </c>
      <c r="E646" s="20" t="s">
        <v>76</v>
      </c>
      <c r="F646" s="282">
        <v>89</v>
      </c>
      <c r="G646" s="37"/>
      <c r="H646" s="42"/>
    </row>
    <row r="647" spans="1:8" s="2" customFormat="1" ht="16.75" customHeight="1">
      <c r="A647" s="37"/>
      <c r="B647" s="42"/>
      <c r="C647" s="281" t="s">
        <v>206</v>
      </c>
      <c r="D647" s="281" t="s">
        <v>398</v>
      </c>
      <c r="E647" s="20" t="s">
        <v>76</v>
      </c>
      <c r="F647" s="282">
        <v>89</v>
      </c>
      <c r="G647" s="37"/>
      <c r="H647" s="42"/>
    </row>
    <row r="648" spans="1:8" s="2" customFormat="1" ht="16.75" customHeight="1">
      <c r="A648" s="37"/>
      <c r="B648" s="42"/>
      <c r="C648" s="283" t="s">
        <v>7511</v>
      </c>
      <c r="D648" s="37"/>
      <c r="E648" s="37"/>
      <c r="F648" s="37"/>
      <c r="G648" s="37"/>
      <c r="H648" s="42"/>
    </row>
    <row r="649" spans="1:8" s="2" customFormat="1" ht="16.75" customHeight="1">
      <c r="A649" s="37"/>
      <c r="B649" s="42"/>
      <c r="C649" s="281" t="s">
        <v>988</v>
      </c>
      <c r="D649" s="281" t="s">
        <v>7578</v>
      </c>
      <c r="E649" s="20" t="s">
        <v>127</v>
      </c>
      <c r="F649" s="282">
        <v>89</v>
      </c>
      <c r="G649" s="37"/>
      <c r="H649" s="42"/>
    </row>
    <row r="650" spans="1:8" s="2" customFormat="1" ht="16.75" customHeight="1">
      <c r="A650" s="37"/>
      <c r="B650" s="42"/>
      <c r="C650" s="281" t="s">
        <v>4725</v>
      </c>
      <c r="D650" s="281" t="s">
        <v>7573</v>
      </c>
      <c r="E650" s="20" t="s">
        <v>127</v>
      </c>
      <c r="F650" s="282">
        <v>4921.0870000000004</v>
      </c>
      <c r="G650" s="37"/>
      <c r="H650" s="42"/>
    </row>
    <row r="651" spans="1:8" s="2" customFormat="1" ht="16.75" customHeight="1">
      <c r="A651" s="37"/>
      <c r="B651" s="42"/>
      <c r="C651" s="277" t="s">
        <v>209</v>
      </c>
      <c r="D651" s="278" t="s">
        <v>210</v>
      </c>
      <c r="E651" s="279" t="s">
        <v>127</v>
      </c>
      <c r="F651" s="280">
        <v>148.51</v>
      </c>
      <c r="G651" s="37"/>
      <c r="H651" s="42"/>
    </row>
    <row r="652" spans="1:8" s="2" customFormat="1" ht="16.75" customHeight="1">
      <c r="A652" s="37"/>
      <c r="B652" s="42"/>
      <c r="C652" s="281" t="s">
        <v>76</v>
      </c>
      <c r="D652" s="281" t="s">
        <v>998</v>
      </c>
      <c r="E652" s="20" t="s">
        <v>76</v>
      </c>
      <c r="F652" s="282">
        <v>0</v>
      </c>
      <c r="G652" s="37"/>
      <c r="H652" s="42"/>
    </row>
    <row r="653" spans="1:8" s="2" customFormat="1" ht="16.75" customHeight="1">
      <c r="A653" s="37"/>
      <c r="B653" s="42"/>
      <c r="C653" s="281" t="s">
        <v>76</v>
      </c>
      <c r="D653" s="281" t="s">
        <v>999</v>
      </c>
      <c r="E653" s="20" t="s">
        <v>76</v>
      </c>
      <c r="F653" s="282">
        <v>0</v>
      </c>
      <c r="G653" s="37"/>
      <c r="H653" s="42"/>
    </row>
    <row r="654" spans="1:8" s="2" customFormat="1" ht="16.75" customHeight="1">
      <c r="A654" s="37"/>
      <c r="B654" s="42"/>
      <c r="C654" s="281" t="s">
        <v>76</v>
      </c>
      <c r="D654" s="281" t="s">
        <v>1000</v>
      </c>
      <c r="E654" s="20" t="s">
        <v>76</v>
      </c>
      <c r="F654" s="282">
        <v>0</v>
      </c>
      <c r="G654" s="37"/>
      <c r="H654" s="42"/>
    </row>
    <row r="655" spans="1:8" s="2" customFormat="1" ht="16.75" customHeight="1">
      <c r="A655" s="37"/>
      <c r="B655" s="42"/>
      <c r="C655" s="281" t="s">
        <v>76</v>
      </c>
      <c r="D655" s="281" t="s">
        <v>1001</v>
      </c>
      <c r="E655" s="20" t="s">
        <v>76</v>
      </c>
      <c r="F655" s="282">
        <v>39.44</v>
      </c>
      <c r="G655" s="37"/>
      <c r="H655" s="42"/>
    </row>
    <row r="656" spans="1:8" s="2" customFormat="1" ht="16.75" customHeight="1">
      <c r="A656" s="37"/>
      <c r="B656" s="42"/>
      <c r="C656" s="281" t="s">
        <v>76</v>
      </c>
      <c r="D656" s="281" t="s">
        <v>1002</v>
      </c>
      <c r="E656" s="20" t="s">
        <v>76</v>
      </c>
      <c r="F656" s="282">
        <v>12.33</v>
      </c>
      <c r="G656" s="37"/>
      <c r="H656" s="42"/>
    </row>
    <row r="657" spans="1:8" s="2" customFormat="1" ht="16.75" customHeight="1">
      <c r="A657" s="37"/>
      <c r="B657" s="42"/>
      <c r="C657" s="281" t="s">
        <v>76</v>
      </c>
      <c r="D657" s="281" t="s">
        <v>1003</v>
      </c>
      <c r="E657" s="20" t="s">
        <v>76</v>
      </c>
      <c r="F657" s="282">
        <v>16.309999999999999</v>
      </c>
      <c r="G657" s="37"/>
      <c r="H657" s="42"/>
    </row>
    <row r="658" spans="1:8" s="2" customFormat="1" ht="16.75" customHeight="1">
      <c r="A658" s="37"/>
      <c r="B658" s="42"/>
      <c r="C658" s="281" t="s">
        <v>76</v>
      </c>
      <c r="D658" s="281" t="s">
        <v>1004</v>
      </c>
      <c r="E658" s="20" t="s">
        <v>76</v>
      </c>
      <c r="F658" s="282">
        <v>20.84</v>
      </c>
      <c r="G658" s="37"/>
      <c r="H658" s="42"/>
    </row>
    <row r="659" spans="1:8" s="2" customFormat="1" ht="16.75" customHeight="1">
      <c r="A659" s="37"/>
      <c r="B659" s="42"/>
      <c r="C659" s="281" t="s">
        <v>76</v>
      </c>
      <c r="D659" s="281" t="s">
        <v>1005</v>
      </c>
      <c r="E659" s="20" t="s">
        <v>76</v>
      </c>
      <c r="F659" s="282">
        <v>16.079999999999998</v>
      </c>
      <c r="G659" s="37"/>
      <c r="H659" s="42"/>
    </row>
    <row r="660" spans="1:8" s="2" customFormat="1" ht="16.75" customHeight="1">
      <c r="A660" s="37"/>
      <c r="B660" s="42"/>
      <c r="C660" s="281" t="s">
        <v>76</v>
      </c>
      <c r="D660" s="281" t="s">
        <v>1006</v>
      </c>
      <c r="E660" s="20" t="s">
        <v>76</v>
      </c>
      <c r="F660" s="282">
        <v>10.3</v>
      </c>
      <c r="G660" s="37"/>
      <c r="H660" s="42"/>
    </row>
    <row r="661" spans="1:8" s="2" customFormat="1" ht="16.75" customHeight="1">
      <c r="A661" s="37"/>
      <c r="B661" s="42"/>
      <c r="C661" s="281" t="s">
        <v>76</v>
      </c>
      <c r="D661" s="281" t="s">
        <v>1007</v>
      </c>
      <c r="E661" s="20" t="s">
        <v>76</v>
      </c>
      <c r="F661" s="282">
        <v>5.91</v>
      </c>
      <c r="G661" s="37"/>
      <c r="H661" s="42"/>
    </row>
    <row r="662" spans="1:8" s="2" customFormat="1" ht="16.75" customHeight="1">
      <c r="A662" s="37"/>
      <c r="B662" s="42"/>
      <c r="C662" s="281" t="s">
        <v>76</v>
      </c>
      <c r="D662" s="281" t="s">
        <v>1008</v>
      </c>
      <c r="E662" s="20" t="s">
        <v>76</v>
      </c>
      <c r="F662" s="282">
        <v>9.94</v>
      </c>
      <c r="G662" s="37"/>
      <c r="H662" s="42"/>
    </row>
    <row r="663" spans="1:8" s="2" customFormat="1" ht="16.75" customHeight="1">
      <c r="A663" s="37"/>
      <c r="B663" s="42"/>
      <c r="C663" s="281" t="s">
        <v>76</v>
      </c>
      <c r="D663" s="281" t="s">
        <v>1009</v>
      </c>
      <c r="E663" s="20" t="s">
        <v>76</v>
      </c>
      <c r="F663" s="282">
        <v>0</v>
      </c>
      <c r="G663" s="37"/>
      <c r="H663" s="42"/>
    </row>
    <row r="664" spans="1:8" s="2" customFormat="1" ht="16.75" customHeight="1">
      <c r="A664" s="37"/>
      <c r="B664" s="42"/>
      <c r="C664" s="281" t="s">
        <v>76</v>
      </c>
      <c r="D664" s="281" t="s">
        <v>1010</v>
      </c>
      <c r="E664" s="20" t="s">
        <v>76</v>
      </c>
      <c r="F664" s="282">
        <v>17.36</v>
      </c>
      <c r="G664" s="37"/>
      <c r="H664" s="42"/>
    </row>
    <row r="665" spans="1:8" s="2" customFormat="1" ht="16.75" customHeight="1">
      <c r="A665" s="37"/>
      <c r="B665" s="42"/>
      <c r="C665" s="281" t="s">
        <v>209</v>
      </c>
      <c r="D665" s="281" t="s">
        <v>398</v>
      </c>
      <c r="E665" s="20" t="s">
        <v>76</v>
      </c>
      <c r="F665" s="282">
        <v>148.51</v>
      </c>
      <c r="G665" s="37"/>
      <c r="H665" s="42"/>
    </row>
    <row r="666" spans="1:8" s="2" customFormat="1" ht="16.75" customHeight="1">
      <c r="A666" s="37"/>
      <c r="B666" s="42"/>
      <c r="C666" s="283" t="s">
        <v>7511</v>
      </c>
      <c r="D666" s="37"/>
      <c r="E666" s="37"/>
      <c r="F666" s="37"/>
      <c r="G666" s="37"/>
      <c r="H666" s="42"/>
    </row>
    <row r="667" spans="1:8" s="2" customFormat="1" ht="16.75" customHeight="1">
      <c r="A667" s="37"/>
      <c r="B667" s="42"/>
      <c r="C667" s="281" t="s">
        <v>994</v>
      </c>
      <c r="D667" s="281" t="s">
        <v>7579</v>
      </c>
      <c r="E667" s="20" t="s">
        <v>127</v>
      </c>
      <c r="F667" s="282">
        <v>148.51</v>
      </c>
      <c r="G667" s="37"/>
      <c r="H667" s="42"/>
    </row>
    <row r="668" spans="1:8" s="2" customFormat="1" ht="16.75" customHeight="1">
      <c r="A668" s="37"/>
      <c r="B668" s="42"/>
      <c r="C668" s="281" t="s">
        <v>1012</v>
      </c>
      <c r="D668" s="281" t="s">
        <v>7580</v>
      </c>
      <c r="E668" s="20" t="s">
        <v>127</v>
      </c>
      <c r="F668" s="282">
        <v>148.51</v>
      </c>
      <c r="G668" s="37"/>
      <c r="H668" s="42"/>
    </row>
    <row r="669" spans="1:8" s="2" customFormat="1" ht="16.75" customHeight="1">
      <c r="A669" s="37"/>
      <c r="B669" s="42"/>
      <c r="C669" s="277" t="s">
        <v>7581</v>
      </c>
      <c r="D669" s="278" t="s">
        <v>210</v>
      </c>
      <c r="E669" s="279" t="s">
        <v>127</v>
      </c>
      <c r="F669" s="280">
        <v>311.73</v>
      </c>
      <c r="G669" s="37"/>
      <c r="H669" s="42"/>
    </row>
    <row r="670" spans="1:8" s="2" customFormat="1" ht="16.75" customHeight="1">
      <c r="A670" s="37"/>
      <c r="B670" s="42"/>
      <c r="C670" s="277" t="s">
        <v>7582</v>
      </c>
      <c r="D670" s="278" t="s">
        <v>210</v>
      </c>
      <c r="E670" s="279" t="s">
        <v>127</v>
      </c>
      <c r="F670" s="280">
        <v>276.05</v>
      </c>
      <c r="G670" s="37"/>
      <c r="H670" s="42"/>
    </row>
    <row r="671" spans="1:8" s="2" customFormat="1" ht="16.75" customHeight="1">
      <c r="A671" s="37"/>
      <c r="B671" s="42"/>
      <c r="C671" s="277" t="s">
        <v>212</v>
      </c>
      <c r="D671" s="278" t="s">
        <v>212</v>
      </c>
      <c r="E671" s="279" t="s">
        <v>167</v>
      </c>
      <c r="F671" s="280">
        <v>34.47</v>
      </c>
      <c r="G671" s="37"/>
      <c r="H671" s="42"/>
    </row>
    <row r="672" spans="1:8" s="2" customFormat="1" ht="16.75" customHeight="1">
      <c r="A672" s="37"/>
      <c r="B672" s="42"/>
      <c r="C672" s="281" t="s">
        <v>76</v>
      </c>
      <c r="D672" s="281" t="s">
        <v>1422</v>
      </c>
      <c r="E672" s="20" t="s">
        <v>76</v>
      </c>
      <c r="F672" s="282">
        <v>0</v>
      </c>
      <c r="G672" s="37"/>
      <c r="H672" s="42"/>
    </row>
    <row r="673" spans="1:8" s="2" customFormat="1" ht="16.75" customHeight="1">
      <c r="A673" s="37"/>
      <c r="B673" s="42"/>
      <c r="C673" s="281" t="s">
        <v>76</v>
      </c>
      <c r="D673" s="281" t="s">
        <v>1423</v>
      </c>
      <c r="E673" s="20" t="s">
        <v>76</v>
      </c>
      <c r="F673" s="282">
        <v>0</v>
      </c>
      <c r="G673" s="37"/>
      <c r="H673" s="42"/>
    </row>
    <row r="674" spans="1:8" s="2" customFormat="1" ht="16.75" customHeight="1">
      <c r="A674" s="37"/>
      <c r="B674" s="42"/>
      <c r="C674" s="281" t="s">
        <v>76</v>
      </c>
      <c r="D674" s="281" t="s">
        <v>1424</v>
      </c>
      <c r="E674" s="20" t="s">
        <v>76</v>
      </c>
      <c r="F674" s="282">
        <v>5.55</v>
      </c>
      <c r="G674" s="37"/>
      <c r="H674" s="42"/>
    </row>
    <row r="675" spans="1:8" s="2" customFormat="1" ht="16.75" customHeight="1">
      <c r="A675" s="37"/>
      <c r="B675" s="42"/>
      <c r="C675" s="281" t="s">
        <v>76</v>
      </c>
      <c r="D675" s="281" t="s">
        <v>1425</v>
      </c>
      <c r="E675" s="20" t="s">
        <v>76</v>
      </c>
      <c r="F675" s="282">
        <v>5</v>
      </c>
      <c r="G675" s="37"/>
      <c r="H675" s="42"/>
    </row>
    <row r="676" spans="1:8" s="2" customFormat="1" ht="16.75" customHeight="1">
      <c r="A676" s="37"/>
      <c r="B676" s="42"/>
      <c r="C676" s="281" t="s">
        <v>76</v>
      </c>
      <c r="D676" s="281" t="s">
        <v>1426</v>
      </c>
      <c r="E676" s="20" t="s">
        <v>76</v>
      </c>
      <c r="F676" s="282">
        <v>7.2</v>
      </c>
      <c r="G676" s="37"/>
      <c r="H676" s="42"/>
    </row>
    <row r="677" spans="1:8" s="2" customFormat="1" ht="16.75" customHeight="1">
      <c r="A677" s="37"/>
      <c r="B677" s="42"/>
      <c r="C677" s="281" t="s">
        <v>76</v>
      </c>
      <c r="D677" s="281" t="s">
        <v>1427</v>
      </c>
      <c r="E677" s="20" t="s">
        <v>76</v>
      </c>
      <c r="F677" s="282">
        <v>8.8000000000000007</v>
      </c>
      <c r="G677" s="37"/>
      <c r="H677" s="42"/>
    </row>
    <row r="678" spans="1:8" s="2" customFormat="1" ht="16.75" customHeight="1">
      <c r="A678" s="37"/>
      <c r="B678" s="42"/>
      <c r="C678" s="281" t="s">
        <v>76</v>
      </c>
      <c r="D678" s="281" t="s">
        <v>1428</v>
      </c>
      <c r="E678" s="20" t="s">
        <v>76</v>
      </c>
      <c r="F678" s="282">
        <v>4</v>
      </c>
      <c r="G678" s="37"/>
      <c r="H678" s="42"/>
    </row>
    <row r="679" spans="1:8" s="2" customFormat="1" ht="16.75" customHeight="1">
      <c r="A679" s="37"/>
      <c r="B679" s="42"/>
      <c r="C679" s="281" t="s">
        <v>76</v>
      </c>
      <c r="D679" s="281" t="s">
        <v>1429</v>
      </c>
      <c r="E679" s="20" t="s">
        <v>76</v>
      </c>
      <c r="F679" s="282">
        <v>2.2000000000000002</v>
      </c>
      <c r="G679" s="37"/>
      <c r="H679" s="42"/>
    </row>
    <row r="680" spans="1:8" s="2" customFormat="1" ht="16.75" customHeight="1">
      <c r="A680" s="37"/>
      <c r="B680" s="42"/>
      <c r="C680" s="281" t="s">
        <v>76</v>
      </c>
      <c r="D680" s="281" t="s">
        <v>1430</v>
      </c>
      <c r="E680" s="20" t="s">
        <v>76</v>
      </c>
      <c r="F680" s="282">
        <v>1.72</v>
      </c>
      <c r="G680" s="37"/>
      <c r="H680" s="42"/>
    </row>
    <row r="681" spans="1:8" s="2" customFormat="1" ht="16.75" customHeight="1">
      <c r="A681" s="37"/>
      <c r="B681" s="42"/>
      <c r="C681" s="281" t="s">
        <v>212</v>
      </c>
      <c r="D681" s="281" t="s">
        <v>559</v>
      </c>
      <c r="E681" s="20" t="s">
        <v>76</v>
      </c>
      <c r="F681" s="282">
        <v>34.47</v>
      </c>
      <c r="G681" s="37"/>
      <c r="H681" s="42"/>
    </row>
    <row r="682" spans="1:8" s="2" customFormat="1" ht="16.75" customHeight="1">
      <c r="A682" s="37"/>
      <c r="B682" s="42"/>
      <c r="C682" s="283" t="s">
        <v>7511</v>
      </c>
      <c r="D682" s="37"/>
      <c r="E682" s="37"/>
      <c r="F682" s="37"/>
      <c r="G682" s="37"/>
      <c r="H682" s="42"/>
    </row>
    <row r="683" spans="1:8" s="2" customFormat="1" ht="20">
      <c r="A683" s="37"/>
      <c r="B683" s="42"/>
      <c r="C683" s="281" t="s">
        <v>1411</v>
      </c>
      <c r="D683" s="281" t="s">
        <v>7583</v>
      </c>
      <c r="E683" s="20" t="s">
        <v>167</v>
      </c>
      <c r="F683" s="282">
        <v>217.1</v>
      </c>
      <c r="G683" s="37"/>
      <c r="H683" s="42"/>
    </row>
    <row r="684" spans="1:8" s="2" customFormat="1" ht="16.75" customHeight="1">
      <c r="A684" s="37"/>
      <c r="B684" s="42"/>
      <c r="C684" s="281" t="s">
        <v>1432</v>
      </c>
      <c r="D684" s="281" t="s">
        <v>1433</v>
      </c>
      <c r="E684" s="20" t="s">
        <v>303</v>
      </c>
      <c r="F684" s="282">
        <v>0.68799999999999994</v>
      </c>
      <c r="G684" s="37"/>
      <c r="H684" s="42"/>
    </row>
    <row r="685" spans="1:8" s="2" customFormat="1" ht="16.75" customHeight="1">
      <c r="A685" s="37"/>
      <c r="B685" s="42"/>
      <c r="C685" s="277" t="s">
        <v>7584</v>
      </c>
      <c r="D685" s="278" t="s">
        <v>7585</v>
      </c>
      <c r="E685" s="279" t="s">
        <v>127</v>
      </c>
      <c r="F685" s="280">
        <v>1721.44</v>
      </c>
      <c r="G685" s="37"/>
      <c r="H685" s="42"/>
    </row>
    <row r="686" spans="1:8" s="2" customFormat="1" ht="16.75" customHeight="1">
      <c r="A686" s="37"/>
      <c r="B686" s="42"/>
      <c r="C686" s="277" t="s">
        <v>326</v>
      </c>
      <c r="D686" s="278" t="s">
        <v>327</v>
      </c>
      <c r="E686" s="279" t="s">
        <v>167</v>
      </c>
      <c r="F686" s="280">
        <v>1060.874</v>
      </c>
      <c r="G686" s="37"/>
      <c r="H686" s="42"/>
    </row>
    <row r="687" spans="1:8" s="2" customFormat="1" ht="16.75" customHeight="1">
      <c r="A687" s="37"/>
      <c r="B687" s="42"/>
      <c r="C687" s="281" t="s">
        <v>76</v>
      </c>
      <c r="D687" s="281" t="s">
        <v>1316</v>
      </c>
      <c r="E687" s="20" t="s">
        <v>76</v>
      </c>
      <c r="F687" s="282">
        <v>0</v>
      </c>
      <c r="G687" s="37"/>
      <c r="H687" s="42"/>
    </row>
    <row r="688" spans="1:8" s="2" customFormat="1" ht="16.75" customHeight="1">
      <c r="A688" s="37"/>
      <c r="B688" s="42"/>
      <c r="C688" s="281" t="s">
        <v>76</v>
      </c>
      <c r="D688" s="281" t="s">
        <v>1057</v>
      </c>
      <c r="E688" s="20" t="s">
        <v>76</v>
      </c>
      <c r="F688" s="282">
        <v>0</v>
      </c>
      <c r="G688" s="37"/>
      <c r="H688" s="42"/>
    </row>
    <row r="689" spans="1:8" s="2" customFormat="1" ht="16.75" customHeight="1">
      <c r="A689" s="37"/>
      <c r="B689" s="42"/>
      <c r="C689" s="281" t="s">
        <v>76</v>
      </c>
      <c r="D689" s="281" t="s">
        <v>1532</v>
      </c>
      <c r="E689" s="20" t="s">
        <v>76</v>
      </c>
      <c r="F689" s="282">
        <v>0</v>
      </c>
      <c r="G689" s="37"/>
      <c r="H689" s="42"/>
    </row>
    <row r="690" spans="1:8" s="2" customFormat="1" ht="16.75" customHeight="1">
      <c r="A690" s="37"/>
      <c r="B690" s="42"/>
      <c r="C690" s="281" t="s">
        <v>76</v>
      </c>
      <c r="D690" s="281" t="s">
        <v>4354</v>
      </c>
      <c r="E690" s="20" t="s">
        <v>76</v>
      </c>
      <c r="F690" s="282">
        <v>0</v>
      </c>
      <c r="G690" s="37"/>
      <c r="H690" s="42"/>
    </row>
    <row r="691" spans="1:8" s="2" customFormat="1" ht="16.75" customHeight="1">
      <c r="A691" s="37"/>
      <c r="B691" s="42"/>
      <c r="C691" s="281" t="s">
        <v>76</v>
      </c>
      <c r="D691" s="281" t="s">
        <v>577</v>
      </c>
      <c r="E691" s="20" t="s">
        <v>76</v>
      </c>
      <c r="F691" s="282">
        <v>0</v>
      </c>
      <c r="G691" s="37"/>
      <c r="H691" s="42"/>
    </row>
    <row r="692" spans="1:8" s="2" customFormat="1" ht="16.75" customHeight="1">
      <c r="A692" s="37"/>
      <c r="B692" s="42"/>
      <c r="C692" s="281" t="s">
        <v>76</v>
      </c>
      <c r="D692" s="281" t="s">
        <v>1000</v>
      </c>
      <c r="E692" s="20" t="s">
        <v>76</v>
      </c>
      <c r="F692" s="282">
        <v>0</v>
      </c>
      <c r="G692" s="37"/>
      <c r="H692" s="42"/>
    </row>
    <row r="693" spans="1:8" s="2" customFormat="1" ht="16.75" customHeight="1">
      <c r="A693" s="37"/>
      <c r="B693" s="42"/>
      <c r="C693" s="281" t="s">
        <v>76</v>
      </c>
      <c r="D693" s="281" t="s">
        <v>230</v>
      </c>
      <c r="E693" s="20" t="s">
        <v>76</v>
      </c>
      <c r="F693" s="282">
        <v>0</v>
      </c>
      <c r="G693" s="37"/>
      <c r="H693" s="42"/>
    </row>
    <row r="694" spans="1:8" s="2" customFormat="1" ht="16.75" customHeight="1">
      <c r="A694" s="37"/>
      <c r="B694" s="42"/>
      <c r="C694" s="281" t="s">
        <v>76</v>
      </c>
      <c r="D694" s="281" t="s">
        <v>4355</v>
      </c>
      <c r="E694" s="20" t="s">
        <v>76</v>
      </c>
      <c r="F694" s="282">
        <v>43.325000000000003</v>
      </c>
      <c r="G694" s="37"/>
      <c r="H694" s="42"/>
    </row>
    <row r="695" spans="1:8" s="2" customFormat="1" ht="16.75" customHeight="1">
      <c r="A695" s="37"/>
      <c r="B695" s="42"/>
      <c r="C695" s="281" t="s">
        <v>76</v>
      </c>
      <c r="D695" s="281" t="s">
        <v>4356</v>
      </c>
      <c r="E695" s="20" t="s">
        <v>76</v>
      </c>
      <c r="F695" s="282">
        <v>39.939</v>
      </c>
      <c r="G695" s="37"/>
      <c r="H695" s="42"/>
    </row>
    <row r="696" spans="1:8" s="2" customFormat="1" ht="16.75" customHeight="1">
      <c r="A696" s="37"/>
      <c r="B696" s="42"/>
      <c r="C696" s="281" t="s">
        <v>76</v>
      </c>
      <c r="D696" s="281" t="s">
        <v>4357</v>
      </c>
      <c r="E696" s="20" t="s">
        <v>76</v>
      </c>
      <c r="F696" s="282">
        <v>16.64</v>
      </c>
      <c r="G696" s="37"/>
      <c r="H696" s="42"/>
    </row>
    <row r="697" spans="1:8" s="2" customFormat="1" ht="16.75" customHeight="1">
      <c r="A697" s="37"/>
      <c r="B697" s="42"/>
      <c r="C697" s="281" t="s">
        <v>76</v>
      </c>
      <c r="D697" s="281" t="s">
        <v>4358</v>
      </c>
      <c r="E697" s="20" t="s">
        <v>76</v>
      </c>
      <c r="F697" s="282">
        <v>18.007999999999999</v>
      </c>
      <c r="G697" s="37"/>
      <c r="H697" s="42"/>
    </row>
    <row r="698" spans="1:8" s="2" customFormat="1" ht="16.75" customHeight="1">
      <c r="A698" s="37"/>
      <c r="B698" s="42"/>
      <c r="C698" s="281" t="s">
        <v>76</v>
      </c>
      <c r="D698" s="281" t="s">
        <v>4359</v>
      </c>
      <c r="E698" s="20" t="s">
        <v>76</v>
      </c>
      <c r="F698" s="282">
        <v>12.911</v>
      </c>
      <c r="G698" s="37"/>
      <c r="H698" s="42"/>
    </row>
    <row r="699" spans="1:8" s="2" customFormat="1" ht="16.75" customHeight="1">
      <c r="A699" s="37"/>
      <c r="B699" s="42"/>
      <c r="C699" s="281" t="s">
        <v>76</v>
      </c>
      <c r="D699" s="281" t="s">
        <v>4360</v>
      </c>
      <c r="E699" s="20" t="s">
        <v>76</v>
      </c>
      <c r="F699" s="282">
        <v>7.5819999999999999</v>
      </c>
      <c r="G699" s="37"/>
      <c r="H699" s="42"/>
    </row>
    <row r="700" spans="1:8" s="2" customFormat="1" ht="16.75" customHeight="1">
      <c r="A700" s="37"/>
      <c r="B700" s="42"/>
      <c r="C700" s="281" t="s">
        <v>76</v>
      </c>
      <c r="D700" s="281" t="s">
        <v>4361</v>
      </c>
      <c r="E700" s="20" t="s">
        <v>76</v>
      </c>
      <c r="F700" s="282">
        <v>7.9909999999999997</v>
      </c>
      <c r="G700" s="37"/>
      <c r="H700" s="42"/>
    </row>
    <row r="701" spans="1:8" s="2" customFormat="1" ht="16.75" customHeight="1">
      <c r="A701" s="37"/>
      <c r="B701" s="42"/>
      <c r="C701" s="281" t="s">
        <v>76</v>
      </c>
      <c r="D701" s="281" t="s">
        <v>4362</v>
      </c>
      <c r="E701" s="20" t="s">
        <v>76</v>
      </c>
      <c r="F701" s="282">
        <v>7.25</v>
      </c>
      <c r="G701" s="37"/>
      <c r="H701" s="42"/>
    </row>
    <row r="702" spans="1:8" s="2" customFormat="1" ht="16.75" customHeight="1">
      <c r="A702" s="37"/>
      <c r="B702" s="42"/>
      <c r="C702" s="281" t="s">
        <v>76</v>
      </c>
      <c r="D702" s="281" t="s">
        <v>4363</v>
      </c>
      <c r="E702" s="20" t="s">
        <v>76</v>
      </c>
      <c r="F702" s="282">
        <v>7.65</v>
      </c>
      <c r="G702" s="37"/>
      <c r="H702" s="42"/>
    </row>
    <row r="703" spans="1:8" s="2" customFormat="1" ht="16.75" customHeight="1">
      <c r="A703" s="37"/>
      <c r="B703" s="42"/>
      <c r="C703" s="281" t="s">
        <v>76</v>
      </c>
      <c r="D703" s="281" t="s">
        <v>4364</v>
      </c>
      <c r="E703" s="20" t="s">
        <v>76</v>
      </c>
      <c r="F703" s="282">
        <v>17.559000000000001</v>
      </c>
      <c r="G703" s="37"/>
      <c r="H703" s="42"/>
    </row>
    <row r="704" spans="1:8" s="2" customFormat="1" ht="16.75" customHeight="1">
      <c r="A704" s="37"/>
      <c r="B704" s="42"/>
      <c r="C704" s="281" t="s">
        <v>76</v>
      </c>
      <c r="D704" s="281" t="s">
        <v>4365</v>
      </c>
      <c r="E704" s="20" t="s">
        <v>76</v>
      </c>
      <c r="F704" s="282">
        <v>18.591000000000001</v>
      </c>
      <c r="G704" s="37"/>
      <c r="H704" s="42"/>
    </row>
    <row r="705" spans="1:8" s="2" customFormat="1" ht="16.75" customHeight="1">
      <c r="A705" s="37"/>
      <c r="B705" s="42"/>
      <c r="C705" s="281" t="s">
        <v>76</v>
      </c>
      <c r="D705" s="281" t="s">
        <v>4366</v>
      </c>
      <c r="E705" s="20" t="s">
        <v>76</v>
      </c>
      <c r="F705" s="282">
        <v>16.867000000000001</v>
      </c>
      <c r="G705" s="37"/>
      <c r="H705" s="42"/>
    </row>
    <row r="706" spans="1:8" s="2" customFormat="1" ht="16.75" customHeight="1">
      <c r="A706" s="37"/>
      <c r="B706" s="42"/>
      <c r="C706" s="281" t="s">
        <v>76</v>
      </c>
      <c r="D706" s="281" t="s">
        <v>4367</v>
      </c>
      <c r="E706" s="20" t="s">
        <v>76</v>
      </c>
      <c r="F706" s="282">
        <v>30.207999999999998</v>
      </c>
      <c r="G706" s="37"/>
      <c r="H706" s="42"/>
    </row>
    <row r="707" spans="1:8" s="2" customFormat="1" ht="16.75" customHeight="1">
      <c r="A707" s="37"/>
      <c r="B707" s="42"/>
      <c r="C707" s="281" t="s">
        <v>76</v>
      </c>
      <c r="D707" s="281" t="s">
        <v>4368</v>
      </c>
      <c r="E707" s="20" t="s">
        <v>76</v>
      </c>
      <c r="F707" s="282">
        <v>12.12</v>
      </c>
      <c r="G707" s="37"/>
      <c r="H707" s="42"/>
    </row>
    <row r="708" spans="1:8" s="2" customFormat="1" ht="16.75" customHeight="1">
      <c r="A708" s="37"/>
      <c r="B708" s="42"/>
      <c r="C708" s="281" t="s">
        <v>76</v>
      </c>
      <c r="D708" s="281" t="s">
        <v>4369</v>
      </c>
      <c r="E708" s="20" t="s">
        <v>76</v>
      </c>
      <c r="F708" s="282">
        <v>11.69</v>
      </c>
      <c r="G708" s="37"/>
      <c r="H708" s="42"/>
    </row>
    <row r="709" spans="1:8" s="2" customFormat="1" ht="16.75" customHeight="1">
      <c r="A709" s="37"/>
      <c r="B709" s="42"/>
      <c r="C709" s="281" t="s">
        <v>76</v>
      </c>
      <c r="D709" s="281" t="s">
        <v>1009</v>
      </c>
      <c r="E709" s="20" t="s">
        <v>76</v>
      </c>
      <c r="F709" s="282">
        <v>0</v>
      </c>
      <c r="G709" s="37"/>
      <c r="H709" s="42"/>
    </row>
    <row r="710" spans="1:8" s="2" customFormat="1" ht="16.75" customHeight="1">
      <c r="A710" s="37"/>
      <c r="B710" s="42"/>
      <c r="C710" s="281" t="s">
        <v>76</v>
      </c>
      <c r="D710" s="281" t="s">
        <v>236</v>
      </c>
      <c r="E710" s="20" t="s">
        <v>76</v>
      </c>
      <c r="F710" s="282">
        <v>0</v>
      </c>
      <c r="G710" s="37"/>
      <c r="H710" s="42"/>
    </row>
    <row r="711" spans="1:8" s="2" customFormat="1" ht="16.75" customHeight="1">
      <c r="A711" s="37"/>
      <c r="B711" s="42"/>
      <c r="C711" s="281" t="s">
        <v>76</v>
      </c>
      <c r="D711" s="281" t="s">
        <v>4370</v>
      </c>
      <c r="E711" s="20" t="s">
        <v>76</v>
      </c>
      <c r="F711" s="282">
        <v>34.289000000000001</v>
      </c>
      <c r="G711" s="37"/>
      <c r="H711" s="42"/>
    </row>
    <row r="712" spans="1:8" s="2" customFormat="1" ht="16.75" customHeight="1">
      <c r="A712" s="37"/>
      <c r="B712" s="42"/>
      <c r="C712" s="281" t="s">
        <v>76</v>
      </c>
      <c r="D712" s="281" t="s">
        <v>4371</v>
      </c>
      <c r="E712" s="20" t="s">
        <v>76</v>
      </c>
      <c r="F712" s="282">
        <v>9.5169999999999995</v>
      </c>
      <c r="G712" s="37"/>
      <c r="H712" s="42"/>
    </row>
    <row r="713" spans="1:8" s="2" customFormat="1" ht="16.75" customHeight="1">
      <c r="A713" s="37"/>
      <c r="B713" s="42"/>
      <c r="C713" s="281" t="s">
        <v>76</v>
      </c>
      <c r="D713" s="281" t="s">
        <v>4372</v>
      </c>
      <c r="E713" s="20" t="s">
        <v>76</v>
      </c>
      <c r="F713" s="282">
        <v>60.395000000000003</v>
      </c>
      <c r="G713" s="37"/>
      <c r="H713" s="42"/>
    </row>
    <row r="714" spans="1:8" s="2" customFormat="1" ht="16.75" customHeight="1">
      <c r="A714" s="37"/>
      <c r="B714" s="42"/>
      <c r="C714" s="281" t="s">
        <v>76</v>
      </c>
      <c r="D714" s="281" t="s">
        <v>4373</v>
      </c>
      <c r="E714" s="20" t="s">
        <v>76</v>
      </c>
      <c r="F714" s="282">
        <v>8.0609999999999999</v>
      </c>
      <c r="G714" s="37"/>
      <c r="H714" s="42"/>
    </row>
    <row r="715" spans="1:8" s="2" customFormat="1" ht="16.75" customHeight="1">
      <c r="A715" s="37"/>
      <c r="B715" s="42"/>
      <c r="C715" s="281" t="s">
        <v>76</v>
      </c>
      <c r="D715" s="281" t="s">
        <v>4374</v>
      </c>
      <c r="E715" s="20" t="s">
        <v>76</v>
      </c>
      <c r="F715" s="282">
        <v>7.91</v>
      </c>
      <c r="G715" s="37"/>
      <c r="H715" s="42"/>
    </row>
    <row r="716" spans="1:8" s="2" customFormat="1" ht="16.75" customHeight="1">
      <c r="A716" s="37"/>
      <c r="B716" s="42"/>
      <c r="C716" s="281" t="s">
        <v>76</v>
      </c>
      <c r="D716" s="281" t="s">
        <v>4375</v>
      </c>
      <c r="E716" s="20" t="s">
        <v>76</v>
      </c>
      <c r="F716" s="282">
        <v>18.707000000000001</v>
      </c>
      <c r="G716" s="37"/>
      <c r="H716" s="42"/>
    </row>
    <row r="717" spans="1:8" s="2" customFormat="1" ht="16.75" customHeight="1">
      <c r="A717" s="37"/>
      <c r="B717" s="42"/>
      <c r="C717" s="281" t="s">
        <v>76</v>
      </c>
      <c r="D717" s="281" t="s">
        <v>4376</v>
      </c>
      <c r="E717" s="20" t="s">
        <v>76</v>
      </c>
      <c r="F717" s="282">
        <v>13.486000000000001</v>
      </c>
      <c r="G717" s="37"/>
      <c r="H717" s="42"/>
    </row>
    <row r="718" spans="1:8" s="2" customFormat="1" ht="16.75" customHeight="1">
      <c r="A718" s="37"/>
      <c r="B718" s="42"/>
      <c r="C718" s="281" t="s">
        <v>76</v>
      </c>
      <c r="D718" s="281" t="s">
        <v>4377</v>
      </c>
      <c r="E718" s="20" t="s">
        <v>76</v>
      </c>
      <c r="F718" s="282">
        <v>7.0410000000000004</v>
      </c>
      <c r="G718" s="37"/>
      <c r="H718" s="42"/>
    </row>
    <row r="719" spans="1:8" s="2" customFormat="1" ht="16.75" customHeight="1">
      <c r="A719" s="37"/>
      <c r="B719" s="42"/>
      <c r="C719" s="281" t="s">
        <v>76</v>
      </c>
      <c r="D719" s="281" t="s">
        <v>4378</v>
      </c>
      <c r="E719" s="20" t="s">
        <v>76</v>
      </c>
      <c r="F719" s="282">
        <v>7.22</v>
      </c>
      <c r="G719" s="37"/>
      <c r="H719" s="42"/>
    </row>
    <row r="720" spans="1:8" s="2" customFormat="1" ht="16.75" customHeight="1">
      <c r="A720" s="37"/>
      <c r="B720" s="42"/>
      <c r="C720" s="281" t="s">
        <v>76</v>
      </c>
      <c r="D720" s="281" t="s">
        <v>4379</v>
      </c>
      <c r="E720" s="20" t="s">
        <v>76</v>
      </c>
      <c r="F720" s="282">
        <v>10.609</v>
      </c>
      <c r="G720" s="37"/>
      <c r="H720" s="42"/>
    </row>
    <row r="721" spans="1:8" s="2" customFormat="1" ht="16.75" customHeight="1">
      <c r="A721" s="37"/>
      <c r="B721" s="42"/>
      <c r="C721" s="281" t="s">
        <v>76</v>
      </c>
      <c r="D721" s="281" t="s">
        <v>1088</v>
      </c>
      <c r="E721" s="20" t="s">
        <v>76</v>
      </c>
      <c r="F721" s="282">
        <v>0</v>
      </c>
      <c r="G721" s="37"/>
      <c r="H721" s="42"/>
    </row>
    <row r="722" spans="1:8" s="2" customFormat="1" ht="16.75" customHeight="1">
      <c r="A722" s="37"/>
      <c r="B722" s="42"/>
      <c r="C722" s="281" t="s">
        <v>76</v>
      </c>
      <c r="D722" s="281" t="s">
        <v>236</v>
      </c>
      <c r="E722" s="20" t="s">
        <v>76</v>
      </c>
      <c r="F722" s="282">
        <v>0</v>
      </c>
      <c r="G722" s="37"/>
      <c r="H722" s="42"/>
    </row>
    <row r="723" spans="1:8" s="2" customFormat="1" ht="16.75" customHeight="1">
      <c r="A723" s="37"/>
      <c r="B723" s="42"/>
      <c r="C723" s="281" t="s">
        <v>76</v>
      </c>
      <c r="D723" s="281" t="s">
        <v>4380</v>
      </c>
      <c r="E723" s="20" t="s">
        <v>76</v>
      </c>
      <c r="F723" s="282">
        <v>34.301000000000002</v>
      </c>
      <c r="G723" s="37"/>
      <c r="H723" s="42"/>
    </row>
    <row r="724" spans="1:8" s="2" customFormat="1" ht="16.75" customHeight="1">
      <c r="A724" s="37"/>
      <c r="B724" s="42"/>
      <c r="C724" s="281" t="s">
        <v>76</v>
      </c>
      <c r="D724" s="281" t="s">
        <v>4381</v>
      </c>
      <c r="E724" s="20" t="s">
        <v>76</v>
      </c>
      <c r="F724" s="282">
        <v>9.5169999999999995</v>
      </c>
      <c r="G724" s="37"/>
      <c r="H724" s="42"/>
    </row>
    <row r="725" spans="1:8" s="2" customFormat="1" ht="16.75" customHeight="1">
      <c r="A725" s="37"/>
      <c r="B725" s="42"/>
      <c r="C725" s="281" t="s">
        <v>76</v>
      </c>
      <c r="D725" s="281" t="s">
        <v>4382</v>
      </c>
      <c r="E725" s="20" t="s">
        <v>76</v>
      </c>
      <c r="F725" s="282">
        <v>60.31</v>
      </c>
      <c r="G725" s="37"/>
      <c r="H725" s="42"/>
    </row>
    <row r="726" spans="1:8" s="2" customFormat="1" ht="16.75" customHeight="1">
      <c r="A726" s="37"/>
      <c r="B726" s="42"/>
      <c r="C726" s="281" t="s">
        <v>76</v>
      </c>
      <c r="D726" s="281" t="s">
        <v>4383</v>
      </c>
      <c r="E726" s="20" t="s">
        <v>76</v>
      </c>
      <c r="F726" s="282">
        <v>8.0609999999999999</v>
      </c>
      <c r="G726" s="37"/>
      <c r="H726" s="42"/>
    </row>
    <row r="727" spans="1:8" s="2" customFormat="1" ht="16.75" customHeight="1">
      <c r="A727" s="37"/>
      <c r="B727" s="42"/>
      <c r="C727" s="281" t="s">
        <v>76</v>
      </c>
      <c r="D727" s="281" t="s">
        <v>4384</v>
      </c>
      <c r="E727" s="20" t="s">
        <v>76</v>
      </c>
      <c r="F727" s="282">
        <v>7.91</v>
      </c>
      <c r="G727" s="37"/>
      <c r="H727" s="42"/>
    </row>
    <row r="728" spans="1:8" s="2" customFormat="1" ht="16.75" customHeight="1">
      <c r="A728" s="37"/>
      <c r="B728" s="42"/>
      <c r="C728" s="281" t="s">
        <v>76</v>
      </c>
      <c r="D728" s="281" t="s">
        <v>4385</v>
      </c>
      <c r="E728" s="20" t="s">
        <v>76</v>
      </c>
      <c r="F728" s="282">
        <v>6.4619999999999997</v>
      </c>
      <c r="G728" s="37"/>
      <c r="H728" s="42"/>
    </row>
    <row r="729" spans="1:8" s="2" customFormat="1" ht="16.75" customHeight="1">
      <c r="A729" s="37"/>
      <c r="B729" s="42"/>
      <c r="C729" s="281" t="s">
        <v>76</v>
      </c>
      <c r="D729" s="281" t="s">
        <v>4386</v>
      </c>
      <c r="E729" s="20" t="s">
        <v>76</v>
      </c>
      <c r="F729" s="282">
        <v>6.9809999999999999</v>
      </c>
      <c r="G729" s="37"/>
      <c r="H729" s="42"/>
    </row>
    <row r="730" spans="1:8" s="2" customFormat="1" ht="16.75" customHeight="1">
      <c r="A730" s="37"/>
      <c r="B730" s="42"/>
      <c r="C730" s="281" t="s">
        <v>76</v>
      </c>
      <c r="D730" s="281" t="s">
        <v>4387</v>
      </c>
      <c r="E730" s="20" t="s">
        <v>76</v>
      </c>
      <c r="F730" s="282">
        <v>12.087999999999999</v>
      </c>
      <c r="G730" s="37"/>
      <c r="H730" s="42"/>
    </row>
    <row r="731" spans="1:8" s="2" customFormat="1" ht="16.75" customHeight="1">
      <c r="A731" s="37"/>
      <c r="B731" s="42"/>
      <c r="C731" s="281" t="s">
        <v>76</v>
      </c>
      <c r="D731" s="281" t="s">
        <v>1009</v>
      </c>
      <c r="E731" s="20" t="s">
        <v>76</v>
      </c>
      <c r="F731" s="282">
        <v>0</v>
      </c>
      <c r="G731" s="37"/>
      <c r="H731" s="42"/>
    </row>
    <row r="732" spans="1:8" s="2" customFormat="1" ht="16.75" customHeight="1">
      <c r="A732" s="37"/>
      <c r="B732" s="42"/>
      <c r="C732" s="281" t="s">
        <v>76</v>
      </c>
      <c r="D732" s="281" t="s">
        <v>4231</v>
      </c>
      <c r="E732" s="20" t="s">
        <v>76</v>
      </c>
      <c r="F732" s="282">
        <v>0</v>
      </c>
      <c r="G732" s="37"/>
      <c r="H732" s="42"/>
    </row>
    <row r="733" spans="1:8" s="2" customFormat="1" ht="16.75" customHeight="1">
      <c r="A733" s="37"/>
      <c r="B733" s="42"/>
      <c r="C733" s="281" t="s">
        <v>76</v>
      </c>
      <c r="D733" s="281" t="s">
        <v>4388</v>
      </c>
      <c r="E733" s="20" t="s">
        <v>76</v>
      </c>
      <c r="F733" s="282">
        <v>6.36</v>
      </c>
      <c r="G733" s="37"/>
      <c r="H733" s="42"/>
    </row>
    <row r="734" spans="1:8" s="2" customFormat="1" ht="16.75" customHeight="1">
      <c r="A734" s="37"/>
      <c r="B734" s="42"/>
      <c r="C734" s="281" t="s">
        <v>76</v>
      </c>
      <c r="D734" s="281" t="s">
        <v>4389</v>
      </c>
      <c r="E734" s="20" t="s">
        <v>76</v>
      </c>
      <c r="F734" s="282">
        <v>11.442</v>
      </c>
      <c r="G734" s="37"/>
      <c r="H734" s="42"/>
    </row>
    <row r="735" spans="1:8" s="2" customFormat="1" ht="16.75" customHeight="1">
      <c r="A735" s="37"/>
      <c r="B735" s="42"/>
      <c r="C735" s="281" t="s">
        <v>76</v>
      </c>
      <c r="D735" s="281" t="s">
        <v>4390</v>
      </c>
      <c r="E735" s="20" t="s">
        <v>76</v>
      </c>
      <c r="F735" s="282">
        <v>13.45</v>
      </c>
      <c r="G735" s="37"/>
      <c r="H735" s="42"/>
    </row>
    <row r="736" spans="1:8" s="2" customFormat="1" ht="16.75" customHeight="1">
      <c r="A736" s="37"/>
      <c r="B736" s="42"/>
      <c r="C736" s="281" t="s">
        <v>76</v>
      </c>
      <c r="D736" s="281" t="s">
        <v>4391</v>
      </c>
      <c r="E736" s="20" t="s">
        <v>76</v>
      </c>
      <c r="F736" s="282">
        <v>9.8000000000000007</v>
      </c>
      <c r="G736" s="37"/>
      <c r="H736" s="42"/>
    </row>
    <row r="737" spans="1:8" s="2" customFormat="1" ht="16.75" customHeight="1">
      <c r="A737" s="37"/>
      <c r="B737" s="42"/>
      <c r="C737" s="281" t="s">
        <v>76</v>
      </c>
      <c r="D737" s="281" t="s">
        <v>4392</v>
      </c>
      <c r="E737" s="20" t="s">
        <v>76</v>
      </c>
      <c r="F737" s="282">
        <v>9.8000000000000007</v>
      </c>
      <c r="G737" s="37"/>
      <c r="H737" s="42"/>
    </row>
    <row r="738" spans="1:8" s="2" customFormat="1" ht="16.75" customHeight="1">
      <c r="A738" s="37"/>
      <c r="B738" s="42"/>
      <c r="C738" s="281" t="s">
        <v>76</v>
      </c>
      <c r="D738" s="281" t="s">
        <v>1088</v>
      </c>
      <c r="E738" s="20" t="s">
        <v>76</v>
      </c>
      <c r="F738" s="282">
        <v>0</v>
      </c>
      <c r="G738" s="37"/>
      <c r="H738" s="42"/>
    </row>
    <row r="739" spans="1:8" s="2" customFormat="1" ht="16.75" customHeight="1">
      <c r="A739" s="37"/>
      <c r="B739" s="42"/>
      <c r="C739" s="281" t="s">
        <v>76</v>
      </c>
      <c r="D739" s="281" t="s">
        <v>4231</v>
      </c>
      <c r="E739" s="20" t="s">
        <v>76</v>
      </c>
      <c r="F739" s="282">
        <v>0</v>
      </c>
      <c r="G739" s="37"/>
      <c r="H739" s="42"/>
    </row>
    <row r="740" spans="1:8" s="2" customFormat="1" ht="16.75" customHeight="1">
      <c r="A740" s="37"/>
      <c r="B740" s="42"/>
      <c r="C740" s="281" t="s">
        <v>76</v>
      </c>
      <c r="D740" s="281" t="s">
        <v>4393</v>
      </c>
      <c r="E740" s="20" t="s">
        <v>76</v>
      </c>
      <c r="F740" s="282">
        <v>6.36</v>
      </c>
      <c r="G740" s="37"/>
      <c r="H740" s="42"/>
    </row>
    <row r="741" spans="1:8" s="2" customFormat="1" ht="16.75" customHeight="1">
      <c r="A741" s="37"/>
      <c r="B741" s="42"/>
      <c r="C741" s="281" t="s">
        <v>76</v>
      </c>
      <c r="D741" s="281" t="s">
        <v>4394</v>
      </c>
      <c r="E741" s="20" t="s">
        <v>76</v>
      </c>
      <c r="F741" s="282">
        <v>11.442</v>
      </c>
      <c r="G741" s="37"/>
      <c r="H741" s="42"/>
    </row>
    <row r="742" spans="1:8" s="2" customFormat="1" ht="16.75" customHeight="1">
      <c r="A742" s="37"/>
      <c r="B742" s="42"/>
      <c r="C742" s="281" t="s">
        <v>76</v>
      </c>
      <c r="D742" s="281" t="s">
        <v>4395</v>
      </c>
      <c r="E742" s="20" t="s">
        <v>76</v>
      </c>
      <c r="F742" s="282">
        <v>9.8000000000000007</v>
      </c>
      <c r="G742" s="37"/>
      <c r="H742" s="42"/>
    </row>
    <row r="743" spans="1:8" s="2" customFormat="1" ht="16.75" customHeight="1">
      <c r="A743" s="37"/>
      <c r="B743" s="42"/>
      <c r="C743" s="281" t="s">
        <v>76</v>
      </c>
      <c r="D743" s="281" t="s">
        <v>4396</v>
      </c>
      <c r="E743" s="20" t="s">
        <v>76</v>
      </c>
      <c r="F743" s="282">
        <v>9.8000000000000007</v>
      </c>
      <c r="G743" s="37"/>
      <c r="H743" s="42"/>
    </row>
    <row r="744" spans="1:8" s="2" customFormat="1" ht="16.75" customHeight="1">
      <c r="A744" s="37"/>
      <c r="B744" s="42"/>
      <c r="C744" s="281" t="s">
        <v>76</v>
      </c>
      <c r="D744" s="281" t="s">
        <v>4397</v>
      </c>
      <c r="E744" s="20" t="s">
        <v>76</v>
      </c>
      <c r="F744" s="282">
        <v>6.4619999999999997</v>
      </c>
      <c r="G744" s="37"/>
      <c r="H744" s="42"/>
    </row>
    <row r="745" spans="1:8" s="2" customFormat="1" ht="16.75" customHeight="1">
      <c r="A745" s="37"/>
      <c r="B745" s="42"/>
      <c r="C745" s="281" t="s">
        <v>76</v>
      </c>
      <c r="D745" s="281" t="s">
        <v>1009</v>
      </c>
      <c r="E745" s="20" t="s">
        <v>76</v>
      </c>
      <c r="F745" s="282">
        <v>0</v>
      </c>
      <c r="G745" s="37"/>
      <c r="H745" s="42"/>
    </row>
    <row r="746" spans="1:8" s="2" customFormat="1" ht="16.75" customHeight="1">
      <c r="A746" s="37"/>
      <c r="B746" s="42"/>
      <c r="C746" s="281" t="s">
        <v>76</v>
      </c>
      <c r="D746" s="281" t="s">
        <v>4234</v>
      </c>
      <c r="E746" s="20" t="s">
        <v>76</v>
      </c>
      <c r="F746" s="282">
        <v>0</v>
      </c>
      <c r="G746" s="37"/>
      <c r="H746" s="42"/>
    </row>
    <row r="747" spans="1:8" s="2" customFormat="1" ht="16.75" customHeight="1">
      <c r="A747" s="37"/>
      <c r="B747" s="42"/>
      <c r="C747" s="281" t="s">
        <v>76</v>
      </c>
      <c r="D747" s="281" t="s">
        <v>4398</v>
      </c>
      <c r="E747" s="20" t="s">
        <v>76</v>
      </c>
      <c r="F747" s="282">
        <v>6.4619999999999997</v>
      </c>
      <c r="G747" s="37"/>
      <c r="H747" s="42"/>
    </row>
    <row r="748" spans="1:8" s="2" customFormat="1" ht="16.75" customHeight="1">
      <c r="A748" s="37"/>
      <c r="B748" s="42"/>
      <c r="C748" s="281" t="s">
        <v>76</v>
      </c>
      <c r="D748" s="281" t="s">
        <v>1009</v>
      </c>
      <c r="E748" s="20" t="s">
        <v>76</v>
      </c>
      <c r="F748" s="282">
        <v>0</v>
      </c>
      <c r="G748" s="37"/>
      <c r="H748" s="42"/>
    </row>
    <row r="749" spans="1:8" s="2" customFormat="1" ht="16.75" customHeight="1">
      <c r="A749" s="37"/>
      <c r="B749" s="42"/>
      <c r="C749" s="281" t="s">
        <v>76</v>
      </c>
      <c r="D749" s="281" t="s">
        <v>4235</v>
      </c>
      <c r="E749" s="20" t="s">
        <v>76</v>
      </c>
      <c r="F749" s="282">
        <v>0</v>
      </c>
      <c r="G749" s="37"/>
      <c r="H749" s="42"/>
    </row>
    <row r="750" spans="1:8" s="2" customFormat="1" ht="16.75" customHeight="1">
      <c r="A750" s="37"/>
      <c r="B750" s="42"/>
      <c r="C750" s="281" t="s">
        <v>76</v>
      </c>
      <c r="D750" s="281" t="s">
        <v>4399</v>
      </c>
      <c r="E750" s="20" t="s">
        <v>76</v>
      </c>
      <c r="F750" s="282">
        <v>9.5</v>
      </c>
      <c r="G750" s="37"/>
      <c r="H750" s="42"/>
    </row>
    <row r="751" spans="1:8" s="2" customFormat="1" ht="16.75" customHeight="1">
      <c r="A751" s="37"/>
      <c r="B751" s="42"/>
      <c r="C751" s="281" t="s">
        <v>76</v>
      </c>
      <c r="D751" s="281" t="s">
        <v>4400</v>
      </c>
      <c r="E751" s="20" t="s">
        <v>76</v>
      </c>
      <c r="F751" s="282">
        <v>9.6999999999999993</v>
      </c>
      <c r="G751" s="37"/>
      <c r="H751" s="42"/>
    </row>
    <row r="752" spans="1:8" s="2" customFormat="1" ht="16.75" customHeight="1">
      <c r="A752" s="37"/>
      <c r="B752" s="42"/>
      <c r="C752" s="281" t="s">
        <v>76</v>
      </c>
      <c r="D752" s="281" t="s">
        <v>1088</v>
      </c>
      <c r="E752" s="20" t="s">
        <v>76</v>
      </c>
      <c r="F752" s="282">
        <v>0</v>
      </c>
      <c r="G752" s="37"/>
      <c r="H752" s="42"/>
    </row>
    <row r="753" spans="1:8" s="2" customFormat="1" ht="16.75" customHeight="1">
      <c r="A753" s="37"/>
      <c r="B753" s="42"/>
      <c r="C753" s="281" t="s">
        <v>76</v>
      </c>
      <c r="D753" s="281" t="s">
        <v>4235</v>
      </c>
      <c r="E753" s="20" t="s">
        <v>76</v>
      </c>
      <c r="F753" s="282">
        <v>0</v>
      </c>
      <c r="G753" s="37"/>
      <c r="H753" s="42"/>
    </row>
    <row r="754" spans="1:8" s="2" customFormat="1" ht="16.75" customHeight="1">
      <c r="A754" s="37"/>
      <c r="B754" s="42"/>
      <c r="C754" s="281" t="s">
        <v>76</v>
      </c>
      <c r="D754" s="281" t="s">
        <v>4401</v>
      </c>
      <c r="E754" s="20" t="s">
        <v>76</v>
      </c>
      <c r="F754" s="282">
        <v>9.5</v>
      </c>
      <c r="G754" s="37"/>
      <c r="H754" s="42"/>
    </row>
    <row r="755" spans="1:8" s="2" customFormat="1" ht="16.75" customHeight="1">
      <c r="A755" s="37"/>
      <c r="B755" s="42"/>
      <c r="C755" s="281" t="s">
        <v>76</v>
      </c>
      <c r="D755" s="281" t="s">
        <v>4402</v>
      </c>
      <c r="E755" s="20" t="s">
        <v>76</v>
      </c>
      <c r="F755" s="282">
        <v>9.6999999999999993</v>
      </c>
      <c r="G755" s="37"/>
      <c r="H755" s="42"/>
    </row>
    <row r="756" spans="1:8" s="2" customFormat="1" ht="16.75" customHeight="1">
      <c r="A756" s="37"/>
      <c r="B756" s="42"/>
      <c r="C756" s="281" t="s">
        <v>76</v>
      </c>
      <c r="D756" s="281" t="s">
        <v>1101</v>
      </c>
      <c r="E756" s="20" t="s">
        <v>76</v>
      </c>
      <c r="F756" s="282">
        <v>0</v>
      </c>
      <c r="G756" s="37"/>
      <c r="H756" s="42"/>
    </row>
    <row r="757" spans="1:8" s="2" customFormat="1" ht="16.75" customHeight="1">
      <c r="A757" s="37"/>
      <c r="B757" s="42"/>
      <c r="C757" s="281" t="s">
        <v>76</v>
      </c>
      <c r="D757" s="281" t="s">
        <v>248</v>
      </c>
      <c r="E757" s="20" t="s">
        <v>76</v>
      </c>
      <c r="F757" s="282">
        <v>0</v>
      </c>
      <c r="G757" s="37"/>
      <c r="H757" s="42"/>
    </row>
    <row r="758" spans="1:8" s="2" customFormat="1" ht="16.75" customHeight="1">
      <c r="A758" s="37"/>
      <c r="B758" s="42"/>
      <c r="C758" s="281" t="s">
        <v>76</v>
      </c>
      <c r="D758" s="281" t="s">
        <v>4403</v>
      </c>
      <c r="E758" s="20" t="s">
        <v>76</v>
      </c>
      <c r="F758" s="282">
        <v>26.824000000000002</v>
      </c>
      <c r="G758" s="37"/>
      <c r="H758" s="42"/>
    </row>
    <row r="759" spans="1:8" s="2" customFormat="1" ht="16.75" customHeight="1">
      <c r="A759" s="37"/>
      <c r="B759" s="42"/>
      <c r="C759" s="281" t="s">
        <v>76</v>
      </c>
      <c r="D759" s="281" t="s">
        <v>4404</v>
      </c>
      <c r="E759" s="20" t="s">
        <v>76</v>
      </c>
      <c r="F759" s="282">
        <v>8.9670000000000005</v>
      </c>
      <c r="G759" s="37"/>
      <c r="H759" s="42"/>
    </row>
    <row r="760" spans="1:8" s="2" customFormat="1" ht="16.75" customHeight="1">
      <c r="A760" s="37"/>
      <c r="B760" s="42"/>
      <c r="C760" s="281" t="s">
        <v>76</v>
      </c>
      <c r="D760" s="281" t="s">
        <v>4405</v>
      </c>
      <c r="E760" s="20" t="s">
        <v>76</v>
      </c>
      <c r="F760" s="282">
        <v>73.975999999999999</v>
      </c>
      <c r="G760" s="37"/>
      <c r="H760" s="42"/>
    </row>
    <row r="761" spans="1:8" s="2" customFormat="1" ht="16.75" customHeight="1">
      <c r="A761" s="37"/>
      <c r="B761" s="42"/>
      <c r="C761" s="281" t="s">
        <v>76</v>
      </c>
      <c r="D761" s="281" t="s">
        <v>4406</v>
      </c>
      <c r="E761" s="20" t="s">
        <v>76</v>
      </c>
      <c r="F761" s="282">
        <v>8.4309999999999992</v>
      </c>
      <c r="G761" s="37"/>
      <c r="H761" s="42"/>
    </row>
    <row r="762" spans="1:8" s="2" customFormat="1" ht="16.75" customHeight="1">
      <c r="A762" s="37"/>
      <c r="B762" s="42"/>
      <c r="C762" s="281" t="s">
        <v>76</v>
      </c>
      <c r="D762" s="281" t="s">
        <v>4407</v>
      </c>
      <c r="E762" s="20" t="s">
        <v>76</v>
      </c>
      <c r="F762" s="282">
        <v>8.2799999999999994</v>
      </c>
      <c r="G762" s="37"/>
      <c r="H762" s="42"/>
    </row>
    <row r="763" spans="1:8" s="2" customFormat="1" ht="16.75" customHeight="1">
      <c r="A763" s="37"/>
      <c r="B763" s="42"/>
      <c r="C763" s="281" t="s">
        <v>76</v>
      </c>
      <c r="D763" s="281" t="s">
        <v>4408</v>
      </c>
      <c r="E763" s="20" t="s">
        <v>76</v>
      </c>
      <c r="F763" s="282">
        <v>6.8319999999999999</v>
      </c>
      <c r="G763" s="37"/>
      <c r="H763" s="42"/>
    </row>
    <row r="764" spans="1:8" s="2" customFormat="1" ht="16.75" customHeight="1">
      <c r="A764" s="37"/>
      <c r="B764" s="42"/>
      <c r="C764" s="281" t="s">
        <v>76</v>
      </c>
      <c r="D764" s="281" t="s">
        <v>4409</v>
      </c>
      <c r="E764" s="20" t="s">
        <v>76</v>
      </c>
      <c r="F764" s="282">
        <v>22.298999999999999</v>
      </c>
      <c r="G764" s="37"/>
      <c r="H764" s="42"/>
    </row>
    <row r="765" spans="1:8" s="2" customFormat="1" ht="16.75" customHeight="1">
      <c r="A765" s="37"/>
      <c r="B765" s="42"/>
      <c r="C765" s="281" t="s">
        <v>76</v>
      </c>
      <c r="D765" s="281" t="s">
        <v>4410</v>
      </c>
      <c r="E765" s="20" t="s">
        <v>76</v>
      </c>
      <c r="F765" s="282">
        <v>18.649999999999999</v>
      </c>
      <c r="G765" s="37"/>
      <c r="H765" s="42"/>
    </row>
    <row r="766" spans="1:8" s="2" customFormat="1" ht="16.75" customHeight="1">
      <c r="A766" s="37"/>
      <c r="B766" s="42"/>
      <c r="C766" s="281" t="s">
        <v>76</v>
      </c>
      <c r="D766" s="281" t="s">
        <v>4411</v>
      </c>
      <c r="E766" s="20" t="s">
        <v>76</v>
      </c>
      <c r="F766" s="282">
        <v>8.6950000000000003</v>
      </c>
      <c r="G766" s="37"/>
      <c r="H766" s="42"/>
    </row>
    <row r="767" spans="1:8" s="2" customFormat="1" ht="16.75" customHeight="1">
      <c r="A767" s="37"/>
      <c r="B767" s="42"/>
      <c r="C767" s="281" t="s">
        <v>76</v>
      </c>
      <c r="D767" s="281" t="s">
        <v>4412</v>
      </c>
      <c r="E767" s="20" t="s">
        <v>76</v>
      </c>
      <c r="F767" s="282">
        <v>12.404</v>
      </c>
      <c r="G767" s="37"/>
      <c r="H767" s="42"/>
    </row>
    <row r="768" spans="1:8" s="2" customFormat="1" ht="16.75" customHeight="1">
      <c r="A768" s="37"/>
      <c r="B768" s="42"/>
      <c r="C768" s="281" t="s">
        <v>76</v>
      </c>
      <c r="D768" s="281" t="s">
        <v>4413</v>
      </c>
      <c r="E768" s="20" t="s">
        <v>76</v>
      </c>
      <c r="F768" s="282">
        <v>23.1</v>
      </c>
      <c r="G768" s="37"/>
      <c r="H768" s="42"/>
    </row>
    <row r="769" spans="1:8" s="2" customFormat="1" ht="16.75" customHeight="1">
      <c r="A769" s="37"/>
      <c r="B769" s="42"/>
      <c r="C769" s="281" t="s">
        <v>76</v>
      </c>
      <c r="D769" s="281" t="s">
        <v>4242</v>
      </c>
      <c r="E769" s="20" t="s">
        <v>76</v>
      </c>
      <c r="F769" s="282">
        <v>0</v>
      </c>
      <c r="G769" s="37"/>
      <c r="H769" s="42"/>
    </row>
    <row r="770" spans="1:8" s="2" customFormat="1" ht="16.75" customHeight="1">
      <c r="A770" s="37"/>
      <c r="B770" s="42"/>
      <c r="C770" s="281" t="s">
        <v>76</v>
      </c>
      <c r="D770" s="281" t="s">
        <v>4414</v>
      </c>
      <c r="E770" s="20" t="s">
        <v>76</v>
      </c>
      <c r="F770" s="282">
        <v>9.4700000000000006</v>
      </c>
      <c r="G770" s="37"/>
      <c r="H770" s="42"/>
    </row>
    <row r="771" spans="1:8" s="2" customFormat="1" ht="16.75" customHeight="1">
      <c r="A771" s="37"/>
      <c r="B771" s="42"/>
      <c r="C771" s="281" t="s">
        <v>76</v>
      </c>
      <c r="D771" s="281" t="s">
        <v>4415</v>
      </c>
      <c r="E771" s="20" t="s">
        <v>76</v>
      </c>
      <c r="F771" s="282">
        <v>9.67</v>
      </c>
      <c r="G771" s="37"/>
      <c r="H771" s="42"/>
    </row>
    <row r="772" spans="1:8" s="2" customFormat="1" ht="16.75" customHeight="1">
      <c r="A772" s="37"/>
      <c r="B772" s="42"/>
      <c r="C772" s="281" t="s">
        <v>76</v>
      </c>
      <c r="D772" s="281" t="s">
        <v>4416</v>
      </c>
      <c r="E772" s="20" t="s">
        <v>76</v>
      </c>
      <c r="F772" s="282">
        <v>6.8</v>
      </c>
      <c r="G772" s="37"/>
      <c r="H772" s="42"/>
    </row>
    <row r="773" spans="1:8" s="2" customFormat="1" ht="16.75" customHeight="1">
      <c r="A773" s="37"/>
      <c r="B773" s="42"/>
      <c r="C773" s="281" t="s">
        <v>76</v>
      </c>
      <c r="D773" s="281" t="s">
        <v>4417</v>
      </c>
      <c r="E773" s="20" t="s">
        <v>76</v>
      </c>
      <c r="F773" s="282">
        <v>11.442</v>
      </c>
      <c r="G773" s="37"/>
      <c r="H773" s="42"/>
    </row>
    <row r="774" spans="1:8" s="2" customFormat="1" ht="16.75" customHeight="1">
      <c r="A774" s="37"/>
      <c r="B774" s="42"/>
      <c r="C774" s="281" t="s">
        <v>76</v>
      </c>
      <c r="D774" s="281" t="s">
        <v>4418</v>
      </c>
      <c r="E774" s="20" t="s">
        <v>76</v>
      </c>
      <c r="F774" s="282">
        <v>9.8000000000000007</v>
      </c>
      <c r="G774" s="37"/>
      <c r="H774" s="42"/>
    </row>
    <row r="775" spans="1:8" s="2" customFormat="1" ht="16.75" customHeight="1">
      <c r="A775" s="37"/>
      <c r="B775" s="42"/>
      <c r="C775" s="281" t="s">
        <v>76</v>
      </c>
      <c r="D775" s="281" t="s">
        <v>4419</v>
      </c>
      <c r="E775" s="20" t="s">
        <v>76</v>
      </c>
      <c r="F775" s="282">
        <v>9.98</v>
      </c>
      <c r="G775" s="37"/>
      <c r="H775" s="42"/>
    </row>
    <row r="776" spans="1:8" s="2" customFormat="1" ht="16.75" customHeight="1">
      <c r="A776" s="37"/>
      <c r="B776" s="42"/>
      <c r="C776" s="281" t="s">
        <v>76</v>
      </c>
      <c r="D776" s="281" t="s">
        <v>4420</v>
      </c>
      <c r="E776" s="20" t="s">
        <v>76</v>
      </c>
      <c r="F776" s="282">
        <v>9.98</v>
      </c>
      <c r="G776" s="37"/>
      <c r="H776" s="42"/>
    </row>
    <row r="777" spans="1:8" s="2" customFormat="1" ht="16.75" customHeight="1">
      <c r="A777" s="37"/>
      <c r="B777" s="42"/>
      <c r="C777" s="281" t="s">
        <v>76</v>
      </c>
      <c r="D777" s="281" t="s">
        <v>4421</v>
      </c>
      <c r="E777" s="20" t="s">
        <v>76</v>
      </c>
      <c r="F777" s="282">
        <v>11.5</v>
      </c>
      <c r="G777" s="37"/>
      <c r="H777" s="42"/>
    </row>
    <row r="778" spans="1:8" s="2" customFormat="1" ht="16.75" customHeight="1">
      <c r="A778" s="37"/>
      <c r="B778" s="42"/>
      <c r="C778" s="281" t="s">
        <v>76</v>
      </c>
      <c r="D778" s="281" t="s">
        <v>4279</v>
      </c>
      <c r="E778" s="20" t="s">
        <v>76</v>
      </c>
      <c r="F778" s="282">
        <v>0</v>
      </c>
      <c r="G778" s="37"/>
      <c r="H778" s="42"/>
    </row>
    <row r="779" spans="1:8" s="2" customFormat="1" ht="16.75" customHeight="1">
      <c r="A779" s="37"/>
      <c r="B779" s="42"/>
      <c r="C779" s="281" t="s">
        <v>76</v>
      </c>
      <c r="D779" s="281" t="s">
        <v>4422</v>
      </c>
      <c r="E779" s="20" t="s">
        <v>76</v>
      </c>
      <c r="F779" s="282">
        <v>33</v>
      </c>
      <c r="G779" s="37"/>
      <c r="H779" s="42"/>
    </row>
    <row r="780" spans="1:8" s="2" customFormat="1" ht="16.75" customHeight="1">
      <c r="A780" s="37"/>
      <c r="B780" s="42"/>
      <c r="C780" s="281" t="s">
        <v>326</v>
      </c>
      <c r="D780" s="281" t="s">
        <v>398</v>
      </c>
      <c r="E780" s="20" t="s">
        <v>76</v>
      </c>
      <c r="F780" s="282">
        <v>1060.874</v>
      </c>
      <c r="G780" s="37"/>
      <c r="H780" s="42"/>
    </row>
    <row r="781" spans="1:8" s="2" customFormat="1" ht="16.75" customHeight="1">
      <c r="A781" s="37"/>
      <c r="B781" s="42"/>
      <c r="C781" s="283" t="s">
        <v>7511</v>
      </c>
      <c r="D781" s="37"/>
      <c r="E781" s="37"/>
      <c r="F781" s="37"/>
      <c r="G781" s="37"/>
      <c r="H781" s="42"/>
    </row>
    <row r="782" spans="1:8" s="2" customFormat="1" ht="16.75" customHeight="1">
      <c r="A782" s="37"/>
      <c r="B782" s="42"/>
      <c r="C782" s="281" t="s">
        <v>4350</v>
      </c>
      <c r="D782" s="281" t="s">
        <v>7586</v>
      </c>
      <c r="E782" s="20" t="s">
        <v>167</v>
      </c>
      <c r="F782" s="282">
        <v>1060.874</v>
      </c>
      <c r="G782" s="37"/>
      <c r="H782" s="42"/>
    </row>
    <row r="783" spans="1:8" s="2" customFormat="1" ht="16.75" customHeight="1">
      <c r="A783" s="37"/>
      <c r="B783" s="42"/>
      <c r="C783" s="281" t="s">
        <v>4283</v>
      </c>
      <c r="D783" s="281" t="s">
        <v>4284</v>
      </c>
      <c r="E783" s="20" t="s">
        <v>127</v>
      </c>
      <c r="F783" s="282">
        <v>2117.71</v>
      </c>
      <c r="G783" s="37"/>
      <c r="H783" s="42"/>
    </row>
    <row r="784" spans="1:8" s="2" customFormat="1" ht="16.75" customHeight="1">
      <c r="A784" s="37"/>
      <c r="B784" s="42"/>
      <c r="C784" s="281" t="s">
        <v>4548</v>
      </c>
      <c r="D784" s="281" t="s">
        <v>7572</v>
      </c>
      <c r="E784" s="20" t="s">
        <v>167</v>
      </c>
      <c r="F784" s="282">
        <v>1754.0450000000001</v>
      </c>
      <c r="G784" s="37"/>
      <c r="H784" s="42"/>
    </row>
    <row r="785" spans="1:8" s="2" customFormat="1" ht="16.75" customHeight="1">
      <c r="A785" s="37"/>
      <c r="B785" s="42"/>
      <c r="C785" s="281" t="s">
        <v>4429</v>
      </c>
      <c r="D785" s="281" t="s">
        <v>4430</v>
      </c>
      <c r="E785" s="20" t="s">
        <v>167</v>
      </c>
      <c r="F785" s="282">
        <v>1166.961</v>
      </c>
      <c r="G785" s="37"/>
      <c r="H785" s="42"/>
    </row>
    <row r="786" spans="1:8" s="2" customFormat="1" ht="16.75" customHeight="1">
      <c r="A786" s="37"/>
      <c r="B786" s="42"/>
      <c r="C786" s="281" t="s">
        <v>4424</v>
      </c>
      <c r="D786" s="281" t="s">
        <v>4425</v>
      </c>
      <c r="E786" s="20" t="s">
        <v>167</v>
      </c>
      <c r="F786" s="282">
        <v>1166.961</v>
      </c>
      <c r="G786" s="37"/>
      <c r="H786" s="42"/>
    </row>
    <row r="787" spans="1:8" s="2" customFormat="1" ht="20">
      <c r="A787" s="37"/>
      <c r="B787" s="42"/>
      <c r="C787" s="281" t="s">
        <v>4293</v>
      </c>
      <c r="D787" s="281" t="s">
        <v>4294</v>
      </c>
      <c r="E787" s="20" t="s">
        <v>127</v>
      </c>
      <c r="F787" s="282">
        <v>246.37100000000001</v>
      </c>
      <c r="G787" s="37"/>
      <c r="H787" s="42"/>
    </row>
    <row r="788" spans="1:8" s="2" customFormat="1" ht="16.75" customHeight="1">
      <c r="A788" s="37"/>
      <c r="B788" s="42"/>
      <c r="C788" s="277" t="s">
        <v>214</v>
      </c>
      <c r="D788" s="278" t="s">
        <v>215</v>
      </c>
      <c r="E788" s="279" t="s">
        <v>127</v>
      </c>
      <c r="F788" s="280">
        <v>554.38599999999997</v>
      </c>
      <c r="G788" s="37"/>
      <c r="H788" s="42"/>
    </row>
    <row r="789" spans="1:8" s="2" customFormat="1" ht="16.75" customHeight="1">
      <c r="A789" s="37"/>
      <c r="B789" s="42"/>
      <c r="C789" s="281" t="s">
        <v>76</v>
      </c>
      <c r="D789" s="281" t="s">
        <v>1316</v>
      </c>
      <c r="E789" s="20" t="s">
        <v>76</v>
      </c>
      <c r="F789" s="282">
        <v>0</v>
      </c>
      <c r="G789" s="37"/>
      <c r="H789" s="42"/>
    </row>
    <row r="790" spans="1:8" s="2" customFormat="1" ht="16.75" customHeight="1">
      <c r="A790" s="37"/>
      <c r="B790" s="42"/>
      <c r="C790" s="281" t="s">
        <v>76</v>
      </c>
      <c r="D790" s="281" t="s">
        <v>1057</v>
      </c>
      <c r="E790" s="20" t="s">
        <v>76</v>
      </c>
      <c r="F790" s="282">
        <v>0</v>
      </c>
      <c r="G790" s="37"/>
      <c r="H790" s="42"/>
    </row>
    <row r="791" spans="1:8" s="2" customFormat="1" ht="16.75" customHeight="1">
      <c r="A791" s="37"/>
      <c r="B791" s="42"/>
      <c r="C791" s="281" t="s">
        <v>76</v>
      </c>
      <c r="D791" s="281" t="s">
        <v>4317</v>
      </c>
      <c r="E791" s="20" t="s">
        <v>76</v>
      </c>
      <c r="F791" s="282">
        <v>0</v>
      </c>
      <c r="G791" s="37"/>
      <c r="H791" s="42"/>
    </row>
    <row r="792" spans="1:8" s="2" customFormat="1" ht="16.75" customHeight="1">
      <c r="A792" s="37"/>
      <c r="B792" s="42"/>
      <c r="C792" s="281" t="s">
        <v>76</v>
      </c>
      <c r="D792" s="281" t="s">
        <v>462</v>
      </c>
      <c r="E792" s="20" t="s">
        <v>76</v>
      </c>
      <c r="F792" s="282">
        <v>0</v>
      </c>
      <c r="G792" s="37"/>
      <c r="H792" s="42"/>
    </row>
    <row r="793" spans="1:8" s="2" customFormat="1" ht="16.75" customHeight="1">
      <c r="A793" s="37"/>
      <c r="B793" s="42"/>
      <c r="C793" s="281" t="s">
        <v>76</v>
      </c>
      <c r="D793" s="281" t="s">
        <v>577</v>
      </c>
      <c r="E793" s="20" t="s">
        <v>76</v>
      </c>
      <c r="F793" s="282">
        <v>0</v>
      </c>
      <c r="G793" s="37"/>
      <c r="H793" s="42"/>
    </row>
    <row r="794" spans="1:8" s="2" customFormat="1" ht="16.75" customHeight="1">
      <c r="A794" s="37"/>
      <c r="B794" s="42"/>
      <c r="C794" s="281" t="s">
        <v>76</v>
      </c>
      <c r="D794" s="281" t="s">
        <v>1000</v>
      </c>
      <c r="E794" s="20" t="s">
        <v>76</v>
      </c>
      <c r="F794" s="282">
        <v>0</v>
      </c>
      <c r="G794" s="37"/>
      <c r="H794" s="42"/>
    </row>
    <row r="795" spans="1:8" s="2" customFormat="1" ht="16.75" customHeight="1">
      <c r="A795" s="37"/>
      <c r="B795" s="42"/>
      <c r="C795" s="281" t="s">
        <v>76</v>
      </c>
      <c r="D795" s="281" t="s">
        <v>4516</v>
      </c>
      <c r="E795" s="20" t="s">
        <v>76</v>
      </c>
      <c r="F795" s="282">
        <v>29.771000000000001</v>
      </c>
      <c r="G795" s="37"/>
      <c r="H795" s="42"/>
    </row>
    <row r="796" spans="1:8" s="2" customFormat="1" ht="16.75" customHeight="1">
      <c r="A796" s="37"/>
      <c r="B796" s="42"/>
      <c r="C796" s="281" t="s">
        <v>76</v>
      </c>
      <c r="D796" s="281" t="s">
        <v>4517</v>
      </c>
      <c r="E796" s="20" t="s">
        <v>76</v>
      </c>
      <c r="F796" s="282">
        <v>59.512</v>
      </c>
      <c r="G796" s="37"/>
      <c r="H796" s="42"/>
    </row>
    <row r="797" spans="1:8" s="2" customFormat="1" ht="16.75" customHeight="1">
      <c r="A797" s="37"/>
      <c r="B797" s="42"/>
      <c r="C797" s="281" t="s">
        <v>76</v>
      </c>
      <c r="D797" s="281" t="s">
        <v>1009</v>
      </c>
      <c r="E797" s="20" t="s">
        <v>76</v>
      </c>
      <c r="F797" s="282">
        <v>0</v>
      </c>
      <c r="G797" s="37"/>
      <c r="H797" s="42"/>
    </row>
    <row r="798" spans="1:8" s="2" customFormat="1" ht="16.75" customHeight="1">
      <c r="A798" s="37"/>
      <c r="B798" s="42"/>
      <c r="C798" s="281" t="s">
        <v>76</v>
      </c>
      <c r="D798" s="281" t="s">
        <v>4518</v>
      </c>
      <c r="E798" s="20" t="s">
        <v>76</v>
      </c>
      <c r="F798" s="282">
        <v>22.81</v>
      </c>
      <c r="G798" s="37"/>
      <c r="H798" s="42"/>
    </row>
    <row r="799" spans="1:8" s="2" customFormat="1" ht="16.75" customHeight="1">
      <c r="A799" s="37"/>
      <c r="B799" s="42"/>
      <c r="C799" s="281" t="s">
        <v>76</v>
      </c>
      <c r="D799" s="281" t="s">
        <v>4519</v>
      </c>
      <c r="E799" s="20" t="s">
        <v>76</v>
      </c>
      <c r="F799" s="282">
        <v>23.33</v>
      </c>
      <c r="G799" s="37"/>
      <c r="H799" s="42"/>
    </row>
    <row r="800" spans="1:8" s="2" customFormat="1" ht="16.75" customHeight="1">
      <c r="A800" s="37"/>
      <c r="B800" s="42"/>
      <c r="C800" s="281" t="s">
        <v>76</v>
      </c>
      <c r="D800" s="281" t="s">
        <v>4520</v>
      </c>
      <c r="E800" s="20" t="s">
        <v>76</v>
      </c>
      <c r="F800" s="282">
        <v>20.954000000000001</v>
      </c>
      <c r="G800" s="37"/>
      <c r="H800" s="42"/>
    </row>
    <row r="801" spans="1:8" s="2" customFormat="1" ht="16.75" customHeight="1">
      <c r="A801" s="37"/>
      <c r="B801" s="42"/>
      <c r="C801" s="281" t="s">
        <v>76</v>
      </c>
      <c r="D801" s="281" t="s">
        <v>4521</v>
      </c>
      <c r="E801" s="20" t="s">
        <v>76</v>
      </c>
      <c r="F801" s="282">
        <v>32.869999999999997</v>
      </c>
      <c r="G801" s="37"/>
      <c r="H801" s="42"/>
    </row>
    <row r="802" spans="1:8" s="2" customFormat="1" ht="16.75" customHeight="1">
      <c r="A802" s="37"/>
      <c r="B802" s="42"/>
      <c r="C802" s="281" t="s">
        <v>76</v>
      </c>
      <c r="D802" s="281" t="s">
        <v>4522</v>
      </c>
      <c r="E802" s="20" t="s">
        <v>76</v>
      </c>
      <c r="F802" s="282">
        <v>23.59</v>
      </c>
      <c r="G802" s="37"/>
      <c r="H802" s="42"/>
    </row>
    <row r="803" spans="1:8" s="2" customFormat="1" ht="16.75" customHeight="1">
      <c r="A803" s="37"/>
      <c r="B803" s="42"/>
      <c r="C803" s="281" t="s">
        <v>76</v>
      </c>
      <c r="D803" s="281" t="s">
        <v>4523</v>
      </c>
      <c r="E803" s="20" t="s">
        <v>76</v>
      </c>
      <c r="F803" s="282">
        <v>23.59</v>
      </c>
      <c r="G803" s="37"/>
      <c r="H803" s="42"/>
    </row>
    <row r="804" spans="1:8" s="2" customFormat="1" ht="16.75" customHeight="1">
      <c r="A804" s="37"/>
      <c r="B804" s="42"/>
      <c r="C804" s="281" t="s">
        <v>76</v>
      </c>
      <c r="D804" s="281" t="s">
        <v>1088</v>
      </c>
      <c r="E804" s="20" t="s">
        <v>76</v>
      </c>
      <c r="F804" s="282">
        <v>0</v>
      </c>
      <c r="G804" s="37"/>
      <c r="H804" s="42"/>
    </row>
    <row r="805" spans="1:8" s="2" customFormat="1" ht="16.75" customHeight="1">
      <c r="A805" s="37"/>
      <c r="B805" s="42"/>
      <c r="C805" s="281" t="s">
        <v>76</v>
      </c>
      <c r="D805" s="281" t="s">
        <v>4524</v>
      </c>
      <c r="E805" s="20" t="s">
        <v>76</v>
      </c>
      <c r="F805" s="282">
        <v>22.81</v>
      </c>
      <c r="G805" s="37"/>
      <c r="H805" s="42"/>
    </row>
    <row r="806" spans="1:8" s="2" customFormat="1" ht="16.75" customHeight="1">
      <c r="A806" s="37"/>
      <c r="B806" s="42"/>
      <c r="C806" s="281" t="s">
        <v>76</v>
      </c>
      <c r="D806" s="281" t="s">
        <v>4525</v>
      </c>
      <c r="E806" s="20" t="s">
        <v>76</v>
      </c>
      <c r="F806" s="282">
        <v>23.33</v>
      </c>
      <c r="G806" s="37"/>
      <c r="H806" s="42"/>
    </row>
    <row r="807" spans="1:8" s="2" customFormat="1" ht="16.75" customHeight="1">
      <c r="A807" s="37"/>
      <c r="B807" s="42"/>
      <c r="C807" s="281" t="s">
        <v>76</v>
      </c>
      <c r="D807" s="281" t="s">
        <v>4526</v>
      </c>
      <c r="E807" s="20" t="s">
        <v>76</v>
      </c>
      <c r="F807" s="282">
        <v>15.331</v>
      </c>
      <c r="G807" s="37"/>
      <c r="H807" s="42"/>
    </row>
    <row r="808" spans="1:8" s="2" customFormat="1" ht="16.75" customHeight="1">
      <c r="A808" s="37"/>
      <c r="B808" s="42"/>
      <c r="C808" s="281" t="s">
        <v>76</v>
      </c>
      <c r="D808" s="281" t="s">
        <v>4527</v>
      </c>
      <c r="E808" s="20" t="s">
        <v>76</v>
      </c>
      <c r="F808" s="282">
        <v>20.954000000000001</v>
      </c>
      <c r="G808" s="37"/>
      <c r="H808" s="42"/>
    </row>
    <row r="809" spans="1:8" s="2" customFormat="1" ht="16.75" customHeight="1">
      <c r="A809" s="37"/>
      <c r="B809" s="42"/>
      <c r="C809" s="281" t="s">
        <v>76</v>
      </c>
      <c r="D809" s="281" t="s">
        <v>4528</v>
      </c>
      <c r="E809" s="20" t="s">
        <v>76</v>
      </c>
      <c r="F809" s="282">
        <v>23.59</v>
      </c>
      <c r="G809" s="37"/>
      <c r="H809" s="42"/>
    </row>
    <row r="810" spans="1:8" s="2" customFormat="1" ht="16.75" customHeight="1">
      <c r="A810" s="37"/>
      <c r="B810" s="42"/>
      <c r="C810" s="281" t="s">
        <v>76</v>
      </c>
      <c r="D810" s="281" t="s">
        <v>4529</v>
      </c>
      <c r="E810" s="20" t="s">
        <v>76</v>
      </c>
      <c r="F810" s="282">
        <v>23.59</v>
      </c>
      <c r="G810" s="37"/>
      <c r="H810" s="42"/>
    </row>
    <row r="811" spans="1:8" s="2" customFormat="1" ht="16.75" customHeight="1">
      <c r="A811" s="37"/>
      <c r="B811" s="42"/>
      <c r="C811" s="281" t="s">
        <v>76</v>
      </c>
      <c r="D811" s="281" t="s">
        <v>4530</v>
      </c>
      <c r="E811" s="20" t="s">
        <v>76</v>
      </c>
      <c r="F811" s="282">
        <v>23.59</v>
      </c>
      <c r="G811" s="37"/>
      <c r="H811" s="42"/>
    </row>
    <row r="812" spans="1:8" s="2" customFormat="1" ht="16.75" customHeight="1">
      <c r="A812" s="37"/>
      <c r="B812" s="42"/>
      <c r="C812" s="281" t="s">
        <v>76</v>
      </c>
      <c r="D812" s="281" t="s">
        <v>1101</v>
      </c>
      <c r="E812" s="20" t="s">
        <v>76</v>
      </c>
      <c r="F812" s="282">
        <v>0</v>
      </c>
      <c r="G812" s="37"/>
      <c r="H812" s="42"/>
    </row>
    <row r="813" spans="1:8" s="2" customFormat="1" ht="16.75" customHeight="1">
      <c r="A813" s="37"/>
      <c r="B813" s="42"/>
      <c r="C813" s="281" t="s">
        <v>76</v>
      </c>
      <c r="D813" s="281" t="s">
        <v>4531</v>
      </c>
      <c r="E813" s="20" t="s">
        <v>76</v>
      </c>
      <c r="F813" s="282">
        <v>22.731999999999999</v>
      </c>
      <c r="G813" s="37"/>
      <c r="H813" s="42"/>
    </row>
    <row r="814" spans="1:8" s="2" customFormat="1" ht="16.75" customHeight="1">
      <c r="A814" s="37"/>
      <c r="B814" s="42"/>
      <c r="C814" s="281" t="s">
        <v>76</v>
      </c>
      <c r="D814" s="281" t="s">
        <v>4532</v>
      </c>
      <c r="E814" s="20" t="s">
        <v>76</v>
      </c>
      <c r="F814" s="282">
        <v>23.251999999999999</v>
      </c>
      <c r="G814" s="37"/>
      <c r="H814" s="42"/>
    </row>
    <row r="815" spans="1:8" s="2" customFormat="1" ht="16.75" customHeight="1">
      <c r="A815" s="37"/>
      <c r="B815" s="42"/>
      <c r="C815" s="281" t="s">
        <v>76</v>
      </c>
      <c r="D815" s="281" t="s">
        <v>4533</v>
      </c>
      <c r="E815" s="20" t="s">
        <v>76</v>
      </c>
      <c r="F815" s="282">
        <v>20.954000000000001</v>
      </c>
      <c r="G815" s="37"/>
      <c r="H815" s="42"/>
    </row>
    <row r="816" spans="1:8" s="2" customFormat="1" ht="16.75" customHeight="1">
      <c r="A816" s="37"/>
      <c r="B816" s="42"/>
      <c r="C816" s="281" t="s">
        <v>76</v>
      </c>
      <c r="D816" s="281" t="s">
        <v>4534</v>
      </c>
      <c r="E816" s="20" t="s">
        <v>76</v>
      </c>
      <c r="F816" s="282">
        <v>23.59</v>
      </c>
      <c r="G816" s="37"/>
      <c r="H816" s="42"/>
    </row>
    <row r="817" spans="1:8" s="2" customFormat="1" ht="16.75" customHeight="1">
      <c r="A817" s="37"/>
      <c r="B817" s="42"/>
      <c r="C817" s="281" t="s">
        <v>76</v>
      </c>
      <c r="D817" s="281" t="s">
        <v>4535</v>
      </c>
      <c r="E817" s="20" t="s">
        <v>76</v>
      </c>
      <c r="F817" s="282">
        <v>24.058</v>
      </c>
      <c r="G817" s="37"/>
      <c r="H817" s="42"/>
    </row>
    <row r="818" spans="1:8" s="2" customFormat="1" ht="16.75" customHeight="1">
      <c r="A818" s="37"/>
      <c r="B818" s="42"/>
      <c r="C818" s="281" t="s">
        <v>76</v>
      </c>
      <c r="D818" s="281" t="s">
        <v>4536</v>
      </c>
      <c r="E818" s="20" t="s">
        <v>76</v>
      </c>
      <c r="F818" s="282">
        <v>24.058</v>
      </c>
      <c r="G818" s="37"/>
      <c r="H818" s="42"/>
    </row>
    <row r="819" spans="1:8" s="2" customFormat="1" ht="16.75" customHeight="1">
      <c r="A819" s="37"/>
      <c r="B819" s="42"/>
      <c r="C819" s="281" t="s">
        <v>76</v>
      </c>
      <c r="D819" s="281" t="s">
        <v>4537</v>
      </c>
      <c r="E819" s="20" t="s">
        <v>76</v>
      </c>
      <c r="F819" s="282">
        <v>26.12</v>
      </c>
      <c r="G819" s="37"/>
      <c r="H819" s="42"/>
    </row>
    <row r="820" spans="1:8" s="2" customFormat="1" ht="16.75" customHeight="1">
      <c r="A820" s="37"/>
      <c r="B820" s="42"/>
      <c r="C820" s="281" t="s">
        <v>214</v>
      </c>
      <c r="D820" s="281" t="s">
        <v>398</v>
      </c>
      <c r="E820" s="20" t="s">
        <v>76</v>
      </c>
      <c r="F820" s="282">
        <v>554.38599999999997</v>
      </c>
      <c r="G820" s="37"/>
      <c r="H820" s="42"/>
    </row>
    <row r="821" spans="1:8" s="2" customFormat="1" ht="16.75" customHeight="1">
      <c r="A821" s="37"/>
      <c r="B821" s="42"/>
      <c r="C821" s="283" t="s">
        <v>7511</v>
      </c>
      <c r="D821" s="37"/>
      <c r="E821" s="37"/>
      <c r="F821" s="37"/>
      <c r="G821" s="37"/>
      <c r="H821" s="42"/>
    </row>
    <row r="822" spans="1:8" s="2" customFormat="1" ht="16.75" customHeight="1">
      <c r="A822" s="37"/>
      <c r="B822" s="42"/>
      <c r="C822" s="281" t="s">
        <v>4512</v>
      </c>
      <c r="D822" s="281" t="s">
        <v>7587</v>
      </c>
      <c r="E822" s="20" t="s">
        <v>127</v>
      </c>
      <c r="F822" s="282">
        <v>554.38599999999997</v>
      </c>
      <c r="G822" s="37"/>
      <c r="H822" s="42"/>
    </row>
    <row r="823" spans="1:8" s="2" customFormat="1" ht="16.75" customHeight="1">
      <c r="A823" s="37"/>
      <c r="B823" s="42"/>
      <c r="C823" s="281" t="s">
        <v>4257</v>
      </c>
      <c r="D823" s="281" t="s">
        <v>7588</v>
      </c>
      <c r="E823" s="20" t="s">
        <v>127</v>
      </c>
      <c r="F823" s="282">
        <v>554.38599999999997</v>
      </c>
      <c r="G823" s="37"/>
      <c r="H823" s="42"/>
    </row>
    <row r="824" spans="1:8" s="2" customFormat="1" ht="16.75" customHeight="1">
      <c r="A824" s="37"/>
      <c r="B824" s="42"/>
      <c r="C824" s="281" t="s">
        <v>4544</v>
      </c>
      <c r="D824" s="281" t="s">
        <v>7589</v>
      </c>
      <c r="E824" s="20" t="s">
        <v>127</v>
      </c>
      <c r="F824" s="282">
        <v>554.38599999999997</v>
      </c>
      <c r="G824" s="37"/>
      <c r="H824" s="42"/>
    </row>
    <row r="825" spans="1:8" s="2" customFormat="1" ht="16.75" customHeight="1">
      <c r="A825" s="37"/>
      <c r="B825" s="42"/>
      <c r="C825" s="281" t="s">
        <v>4283</v>
      </c>
      <c r="D825" s="281" t="s">
        <v>4284</v>
      </c>
      <c r="E825" s="20" t="s">
        <v>127</v>
      </c>
      <c r="F825" s="282">
        <v>2117.71</v>
      </c>
      <c r="G825" s="37"/>
      <c r="H825" s="42"/>
    </row>
    <row r="826" spans="1:8" s="2" customFormat="1" ht="16.75" customHeight="1">
      <c r="A826" s="37"/>
      <c r="B826" s="42"/>
      <c r="C826" s="277" t="s">
        <v>7163</v>
      </c>
      <c r="D826" s="278" t="s">
        <v>7164</v>
      </c>
      <c r="E826" s="279" t="s">
        <v>303</v>
      </c>
      <c r="F826" s="280">
        <v>74.906999999999996</v>
      </c>
      <c r="G826" s="37"/>
      <c r="H826" s="42"/>
    </row>
    <row r="827" spans="1:8" s="2" customFormat="1" ht="16.75" customHeight="1">
      <c r="A827" s="37"/>
      <c r="B827" s="42"/>
      <c r="C827" s="277" t="s">
        <v>7590</v>
      </c>
      <c r="D827" s="278" t="s">
        <v>7591</v>
      </c>
      <c r="E827" s="279" t="s">
        <v>303</v>
      </c>
      <c r="F827" s="280">
        <v>16.625</v>
      </c>
      <c r="G827" s="37"/>
      <c r="H827" s="42"/>
    </row>
    <row r="828" spans="1:8" s="2" customFormat="1" ht="16.75" customHeight="1">
      <c r="A828" s="37"/>
      <c r="B828" s="42"/>
      <c r="C828" s="277" t="s">
        <v>333</v>
      </c>
      <c r="D828" s="278" t="s">
        <v>334</v>
      </c>
      <c r="E828" s="279" t="s">
        <v>303</v>
      </c>
      <c r="F828" s="280">
        <v>74.906999999999996</v>
      </c>
      <c r="G828" s="37"/>
      <c r="H828" s="42"/>
    </row>
    <row r="829" spans="1:8" s="2" customFormat="1" ht="16.75" customHeight="1">
      <c r="A829" s="37"/>
      <c r="B829" s="42"/>
      <c r="C829" s="281" t="s">
        <v>76</v>
      </c>
      <c r="D829" s="281" t="s">
        <v>403</v>
      </c>
      <c r="E829" s="20" t="s">
        <v>76</v>
      </c>
      <c r="F829" s="282">
        <v>0</v>
      </c>
      <c r="G829" s="37"/>
      <c r="H829" s="42"/>
    </row>
    <row r="830" spans="1:8" s="2" customFormat="1" ht="16.75" customHeight="1">
      <c r="A830" s="37"/>
      <c r="B830" s="42"/>
      <c r="C830" s="281" t="s">
        <v>76</v>
      </c>
      <c r="D830" s="281" t="s">
        <v>404</v>
      </c>
      <c r="E830" s="20" t="s">
        <v>76</v>
      </c>
      <c r="F830" s="282">
        <v>0</v>
      </c>
      <c r="G830" s="37"/>
      <c r="H830" s="42"/>
    </row>
    <row r="831" spans="1:8" s="2" customFormat="1" ht="16.75" customHeight="1">
      <c r="A831" s="37"/>
      <c r="B831" s="42"/>
      <c r="C831" s="281" t="s">
        <v>76</v>
      </c>
      <c r="D831" s="281" t="s">
        <v>405</v>
      </c>
      <c r="E831" s="20" t="s">
        <v>76</v>
      </c>
      <c r="F831" s="282">
        <v>0</v>
      </c>
      <c r="G831" s="37"/>
      <c r="H831" s="42"/>
    </row>
    <row r="832" spans="1:8" s="2" customFormat="1" ht="16.75" customHeight="1">
      <c r="A832" s="37"/>
      <c r="B832" s="42"/>
      <c r="C832" s="281" t="s">
        <v>76</v>
      </c>
      <c r="D832" s="281" t="s">
        <v>429</v>
      </c>
      <c r="E832" s="20" t="s">
        <v>76</v>
      </c>
      <c r="F832" s="282">
        <v>74.906999999999996</v>
      </c>
      <c r="G832" s="37"/>
      <c r="H832" s="42"/>
    </row>
    <row r="833" spans="1:8" s="2" customFormat="1" ht="16.75" customHeight="1">
      <c r="A833" s="37"/>
      <c r="B833" s="42"/>
      <c r="C833" s="281" t="s">
        <v>333</v>
      </c>
      <c r="D833" s="281" t="s">
        <v>398</v>
      </c>
      <c r="E833" s="20" t="s">
        <v>76</v>
      </c>
      <c r="F833" s="282">
        <v>74.906999999999996</v>
      </c>
      <c r="G833" s="37"/>
      <c r="H833" s="42"/>
    </row>
    <row r="834" spans="1:8" s="2" customFormat="1" ht="16.75" customHeight="1">
      <c r="A834" s="37"/>
      <c r="B834" s="42"/>
      <c r="C834" s="283" t="s">
        <v>7511</v>
      </c>
      <c r="D834" s="37"/>
      <c r="E834" s="37"/>
      <c r="F834" s="37"/>
      <c r="G834" s="37"/>
      <c r="H834" s="42"/>
    </row>
    <row r="835" spans="1:8" s="2" customFormat="1" ht="20">
      <c r="A835" s="37"/>
      <c r="B835" s="42"/>
      <c r="C835" s="281" t="s">
        <v>425</v>
      </c>
      <c r="D835" s="281" t="s">
        <v>7592</v>
      </c>
      <c r="E835" s="20" t="s">
        <v>303</v>
      </c>
      <c r="F835" s="282">
        <v>74.906999999999996</v>
      </c>
      <c r="G835" s="37"/>
      <c r="H835" s="42"/>
    </row>
    <row r="836" spans="1:8" s="2" customFormat="1" ht="20">
      <c r="A836" s="37"/>
      <c r="B836" s="42"/>
      <c r="C836" s="281" t="s">
        <v>431</v>
      </c>
      <c r="D836" s="281" t="s">
        <v>7593</v>
      </c>
      <c r="E836" s="20" t="s">
        <v>303</v>
      </c>
      <c r="F836" s="282">
        <v>37.453000000000003</v>
      </c>
      <c r="G836" s="37"/>
      <c r="H836" s="42"/>
    </row>
    <row r="837" spans="1:8" s="2" customFormat="1" ht="16.75" customHeight="1">
      <c r="A837" s="37"/>
      <c r="B837" s="42"/>
      <c r="C837" s="277" t="s">
        <v>221</v>
      </c>
      <c r="D837" s="278" t="s">
        <v>222</v>
      </c>
      <c r="E837" s="279" t="s">
        <v>127</v>
      </c>
      <c r="F837" s="280">
        <v>181.643</v>
      </c>
      <c r="G837" s="37"/>
      <c r="H837" s="42"/>
    </row>
    <row r="838" spans="1:8" s="2" customFormat="1" ht="16.75" customHeight="1">
      <c r="A838" s="37"/>
      <c r="B838" s="42"/>
      <c r="C838" s="281" t="s">
        <v>76</v>
      </c>
      <c r="D838" s="281" t="s">
        <v>403</v>
      </c>
      <c r="E838" s="20" t="s">
        <v>76</v>
      </c>
      <c r="F838" s="282">
        <v>0</v>
      </c>
      <c r="G838" s="37"/>
      <c r="H838" s="42"/>
    </row>
    <row r="839" spans="1:8" s="2" customFormat="1" ht="16.75" customHeight="1">
      <c r="A839" s="37"/>
      <c r="B839" s="42"/>
      <c r="C839" s="281" t="s">
        <v>76</v>
      </c>
      <c r="D839" s="281" t="s">
        <v>1057</v>
      </c>
      <c r="E839" s="20" t="s">
        <v>76</v>
      </c>
      <c r="F839" s="282">
        <v>0</v>
      </c>
      <c r="G839" s="37"/>
      <c r="H839" s="42"/>
    </row>
    <row r="840" spans="1:8" s="2" customFormat="1" ht="16.75" customHeight="1">
      <c r="A840" s="37"/>
      <c r="B840" s="42"/>
      <c r="C840" s="281" t="s">
        <v>76</v>
      </c>
      <c r="D840" s="281" t="s">
        <v>2983</v>
      </c>
      <c r="E840" s="20" t="s">
        <v>76</v>
      </c>
      <c r="F840" s="282">
        <v>0</v>
      </c>
      <c r="G840" s="37"/>
      <c r="H840" s="42"/>
    </row>
    <row r="841" spans="1:8" s="2" customFormat="1" ht="16.75" customHeight="1">
      <c r="A841" s="37"/>
      <c r="B841" s="42"/>
      <c r="C841" s="281" t="s">
        <v>76</v>
      </c>
      <c r="D841" s="281" t="s">
        <v>1000</v>
      </c>
      <c r="E841" s="20" t="s">
        <v>76</v>
      </c>
      <c r="F841" s="282">
        <v>0</v>
      </c>
      <c r="G841" s="37"/>
      <c r="H841" s="42"/>
    </row>
    <row r="842" spans="1:8" s="2" customFormat="1" ht="16.75" customHeight="1">
      <c r="A842" s="37"/>
      <c r="B842" s="42"/>
      <c r="C842" s="281" t="s">
        <v>76</v>
      </c>
      <c r="D842" s="281" t="s">
        <v>3035</v>
      </c>
      <c r="E842" s="20" t="s">
        <v>76</v>
      </c>
      <c r="F842" s="282">
        <v>20.25</v>
      </c>
      <c r="G842" s="37"/>
      <c r="H842" s="42"/>
    </row>
    <row r="843" spans="1:8" s="2" customFormat="1" ht="16.75" customHeight="1">
      <c r="A843" s="37"/>
      <c r="B843" s="42"/>
      <c r="C843" s="281" t="s">
        <v>76</v>
      </c>
      <c r="D843" s="281" t="s">
        <v>1009</v>
      </c>
      <c r="E843" s="20" t="s">
        <v>76</v>
      </c>
      <c r="F843" s="282">
        <v>0</v>
      </c>
      <c r="G843" s="37"/>
      <c r="H843" s="42"/>
    </row>
    <row r="844" spans="1:8" s="2" customFormat="1" ht="16.75" customHeight="1">
      <c r="A844" s="37"/>
      <c r="B844" s="42"/>
      <c r="C844" s="281" t="s">
        <v>76</v>
      </c>
      <c r="D844" s="281" t="s">
        <v>3036</v>
      </c>
      <c r="E844" s="20" t="s">
        <v>76</v>
      </c>
      <c r="F844" s="282">
        <v>20.37</v>
      </c>
      <c r="G844" s="37"/>
      <c r="H844" s="42"/>
    </row>
    <row r="845" spans="1:8" s="2" customFormat="1" ht="16.75" customHeight="1">
      <c r="A845" s="37"/>
      <c r="B845" s="42"/>
      <c r="C845" s="281" t="s">
        <v>76</v>
      </c>
      <c r="D845" s="281" t="s">
        <v>3037</v>
      </c>
      <c r="E845" s="20" t="s">
        <v>76</v>
      </c>
      <c r="F845" s="282">
        <v>26.7</v>
      </c>
      <c r="G845" s="37"/>
      <c r="H845" s="42"/>
    </row>
    <row r="846" spans="1:8" s="2" customFormat="1" ht="16.75" customHeight="1">
      <c r="A846" s="37"/>
      <c r="B846" s="42"/>
      <c r="C846" s="281" t="s">
        <v>76</v>
      </c>
      <c r="D846" s="281" t="s">
        <v>3038</v>
      </c>
      <c r="E846" s="20" t="s">
        <v>76</v>
      </c>
      <c r="F846" s="282">
        <v>1.585</v>
      </c>
      <c r="G846" s="37"/>
      <c r="H846" s="42"/>
    </row>
    <row r="847" spans="1:8" s="2" customFormat="1" ht="16.75" customHeight="1">
      <c r="A847" s="37"/>
      <c r="B847" s="42"/>
      <c r="C847" s="281" t="s">
        <v>76</v>
      </c>
      <c r="D847" s="281" t="s">
        <v>1088</v>
      </c>
      <c r="E847" s="20" t="s">
        <v>76</v>
      </c>
      <c r="F847" s="282">
        <v>0</v>
      </c>
      <c r="G847" s="37"/>
      <c r="H847" s="42"/>
    </row>
    <row r="848" spans="1:8" s="2" customFormat="1" ht="16.75" customHeight="1">
      <c r="A848" s="37"/>
      <c r="B848" s="42"/>
      <c r="C848" s="281" t="s">
        <v>76</v>
      </c>
      <c r="D848" s="281" t="s">
        <v>3039</v>
      </c>
      <c r="E848" s="20" t="s">
        <v>76</v>
      </c>
      <c r="F848" s="282">
        <v>20.41</v>
      </c>
      <c r="G848" s="37"/>
      <c r="H848" s="42"/>
    </row>
    <row r="849" spans="1:8" s="2" customFormat="1" ht="16.75" customHeight="1">
      <c r="A849" s="37"/>
      <c r="B849" s="42"/>
      <c r="C849" s="281" t="s">
        <v>76</v>
      </c>
      <c r="D849" s="281" t="s">
        <v>3040</v>
      </c>
      <c r="E849" s="20" t="s">
        <v>76</v>
      </c>
      <c r="F849" s="282">
        <v>26.56</v>
      </c>
      <c r="G849" s="37"/>
      <c r="H849" s="42"/>
    </row>
    <row r="850" spans="1:8" s="2" customFormat="1" ht="16.75" customHeight="1">
      <c r="A850" s="37"/>
      <c r="B850" s="42"/>
      <c r="C850" s="281" t="s">
        <v>76</v>
      </c>
      <c r="D850" s="281" t="s">
        <v>3041</v>
      </c>
      <c r="E850" s="20" t="s">
        <v>76</v>
      </c>
      <c r="F850" s="282">
        <v>3.694</v>
      </c>
      <c r="G850" s="37"/>
      <c r="H850" s="42"/>
    </row>
    <row r="851" spans="1:8" s="2" customFormat="1" ht="16.75" customHeight="1">
      <c r="A851" s="37"/>
      <c r="B851" s="42"/>
      <c r="C851" s="281" t="s">
        <v>76</v>
      </c>
      <c r="D851" s="281" t="s">
        <v>1101</v>
      </c>
      <c r="E851" s="20" t="s">
        <v>76</v>
      </c>
      <c r="F851" s="282">
        <v>0</v>
      </c>
      <c r="G851" s="37"/>
      <c r="H851" s="42"/>
    </row>
    <row r="852" spans="1:8" s="2" customFormat="1" ht="16.75" customHeight="1">
      <c r="A852" s="37"/>
      <c r="B852" s="42"/>
      <c r="C852" s="281" t="s">
        <v>76</v>
      </c>
      <c r="D852" s="281" t="s">
        <v>3042</v>
      </c>
      <c r="E852" s="20" t="s">
        <v>76</v>
      </c>
      <c r="F852" s="282">
        <v>28.15</v>
      </c>
      <c r="G852" s="37"/>
      <c r="H852" s="42"/>
    </row>
    <row r="853" spans="1:8" s="2" customFormat="1" ht="16.75" customHeight="1">
      <c r="A853" s="37"/>
      <c r="B853" s="42"/>
      <c r="C853" s="281" t="s">
        <v>76</v>
      </c>
      <c r="D853" s="281" t="s">
        <v>3043</v>
      </c>
      <c r="E853" s="20" t="s">
        <v>76</v>
      </c>
      <c r="F853" s="282">
        <v>30.02</v>
      </c>
      <c r="G853" s="37"/>
      <c r="H853" s="42"/>
    </row>
    <row r="854" spans="1:8" s="2" customFormat="1" ht="16.75" customHeight="1">
      <c r="A854" s="37"/>
      <c r="B854" s="42"/>
      <c r="C854" s="281" t="s">
        <v>76</v>
      </c>
      <c r="D854" s="281" t="s">
        <v>3044</v>
      </c>
      <c r="E854" s="20" t="s">
        <v>76</v>
      </c>
      <c r="F854" s="282">
        <v>3.9039999999999999</v>
      </c>
      <c r="G854" s="37"/>
      <c r="H854" s="42"/>
    </row>
    <row r="855" spans="1:8" s="2" customFormat="1" ht="16.75" customHeight="1">
      <c r="A855" s="37"/>
      <c r="B855" s="42"/>
      <c r="C855" s="281" t="s">
        <v>221</v>
      </c>
      <c r="D855" s="281" t="s">
        <v>398</v>
      </c>
      <c r="E855" s="20" t="s">
        <v>76</v>
      </c>
      <c r="F855" s="282">
        <v>181.643</v>
      </c>
      <c r="G855" s="37"/>
      <c r="H855" s="42"/>
    </row>
    <row r="856" spans="1:8" s="2" customFormat="1" ht="16.75" customHeight="1">
      <c r="A856" s="37"/>
      <c r="B856" s="42"/>
      <c r="C856" s="283" t="s">
        <v>7511</v>
      </c>
      <c r="D856" s="37"/>
      <c r="E856" s="37"/>
      <c r="F856" s="37"/>
      <c r="G856" s="37"/>
      <c r="H856" s="42"/>
    </row>
    <row r="857" spans="1:8" s="2" customFormat="1" ht="20">
      <c r="A857" s="37"/>
      <c r="B857" s="42"/>
      <c r="C857" s="281" t="s">
        <v>3032</v>
      </c>
      <c r="D857" s="281" t="s">
        <v>3033</v>
      </c>
      <c r="E857" s="20" t="s">
        <v>127</v>
      </c>
      <c r="F857" s="282">
        <v>181.643</v>
      </c>
      <c r="G857" s="37"/>
      <c r="H857" s="42"/>
    </row>
    <row r="858" spans="1:8" s="2" customFormat="1" ht="16.75" customHeight="1">
      <c r="A858" s="37"/>
      <c r="B858" s="42"/>
      <c r="C858" s="281" t="s">
        <v>3114</v>
      </c>
      <c r="D858" s="281" t="s">
        <v>7594</v>
      </c>
      <c r="E858" s="20" t="s">
        <v>127</v>
      </c>
      <c r="F858" s="282">
        <v>997.56299999999999</v>
      </c>
      <c r="G858" s="37"/>
      <c r="H858" s="42"/>
    </row>
    <row r="859" spans="1:8" s="2" customFormat="1" ht="16.75" customHeight="1">
      <c r="A859" s="37"/>
      <c r="B859" s="42"/>
      <c r="C859" s="281" t="s">
        <v>4725</v>
      </c>
      <c r="D859" s="281" t="s">
        <v>7573</v>
      </c>
      <c r="E859" s="20" t="s">
        <v>127</v>
      </c>
      <c r="F859" s="282">
        <v>4921.0870000000004</v>
      </c>
      <c r="G859" s="37"/>
      <c r="H859" s="42"/>
    </row>
    <row r="860" spans="1:8" s="2" customFormat="1" ht="16.75" customHeight="1">
      <c r="A860" s="37"/>
      <c r="B860" s="42"/>
      <c r="C860" s="277" t="s">
        <v>224</v>
      </c>
      <c r="D860" s="278" t="s">
        <v>225</v>
      </c>
      <c r="E860" s="279" t="s">
        <v>127</v>
      </c>
      <c r="F860" s="280">
        <v>93.95</v>
      </c>
      <c r="G860" s="37"/>
      <c r="H860" s="42"/>
    </row>
    <row r="861" spans="1:8" s="2" customFormat="1" ht="16.75" customHeight="1">
      <c r="A861" s="37"/>
      <c r="B861" s="42"/>
      <c r="C861" s="281" t="s">
        <v>76</v>
      </c>
      <c r="D861" s="281" t="s">
        <v>403</v>
      </c>
      <c r="E861" s="20" t="s">
        <v>76</v>
      </c>
      <c r="F861" s="282">
        <v>0</v>
      </c>
      <c r="G861" s="37"/>
      <c r="H861" s="42"/>
    </row>
    <row r="862" spans="1:8" s="2" customFormat="1" ht="16.75" customHeight="1">
      <c r="A862" s="37"/>
      <c r="B862" s="42"/>
      <c r="C862" s="281" t="s">
        <v>76</v>
      </c>
      <c r="D862" s="281" t="s">
        <v>1057</v>
      </c>
      <c r="E862" s="20" t="s">
        <v>76</v>
      </c>
      <c r="F862" s="282">
        <v>0</v>
      </c>
      <c r="G862" s="37"/>
      <c r="H862" s="42"/>
    </row>
    <row r="863" spans="1:8" s="2" customFormat="1" ht="16.75" customHeight="1">
      <c r="A863" s="37"/>
      <c r="B863" s="42"/>
      <c r="C863" s="281" t="s">
        <v>76</v>
      </c>
      <c r="D863" s="281" t="s">
        <v>2983</v>
      </c>
      <c r="E863" s="20" t="s">
        <v>76</v>
      </c>
      <c r="F863" s="282">
        <v>0</v>
      </c>
      <c r="G863" s="37"/>
      <c r="H863" s="42"/>
    </row>
    <row r="864" spans="1:8" s="2" customFormat="1" ht="16.75" customHeight="1">
      <c r="A864" s="37"/>
      <c r="B864" s="42"/>
      <c r="C864" s="281" t="s">
        <v>76</v>
      </c>
      <c r="D864" s="281" t="s">
        <v>1000</v>
      </c>
      <c r="E864" s="20" t="s">
        <v>76</v>
      </c>
      <c r="F864" s="282">
        <v>0</v>
      </c>
      <c r="G864" s="37"/>
      <c r="H864" s="42"/>
    </row>
    <row r="865" spans="1:8" s="2" customFormat="1" ht="16.75" customHeight="1">
      <c r="A865" s="37"/>
      <c r="B865" s="42"/>
      <c r="C865" s="281" t="s">
        <v>76</v>
      </c>
      <c r="D865" s="281" t="s">
        <v>3050</v>
      </c>
      <c r="E865" s="20" t="s">
        <v>76</v>
      </c>
      <c r="F865" s="282">
        <v>3.61</v>
      </c>
      <c r="G865" s="37"/>
      <c r="H865" s="42"/>
    </row>
    <row r="866" spans="1:8" s="2" customFormat="1" ht="16.75" customHeight="1">
      <c r="A866" s="37"/>
      <c r="B866" s="42"/>
      <c r="C866" s="281" t="s">
        <v>76</v>
      </c>
      <c r="D866" s="281" t="s">
        <v>1009</v>
      </c>
      <c r="E866" s="20" t="s">
        <v>76</v>
      </c>
      <c r="F866" s="282">
        <v>0</v>
      </c>
      <c r="G866" s="37"/>
      <c r="H866" s="42"/>
    </row>
    <row r="867" spans="1:8" s="2" customFormat="1" ht="16.75" customHeight="1">
      <c r="A867" s="37"/>
      <c r="B867" s="42"/>
      <c r="C867" s="281" t="s">
        <v>76</v>
      </c>
      <c r="D867" s="281" t="s">
        <v>3051</v>
      </c>
      <c r="E867" s="20" t="s">
        <v>76</v>
      </c>
      <c r="F867" s="282">
        <v>5.64</v>
      </c>
      <c r="G867" s="37"/>
      <c r="H867" s="42"/>
    </row>
    <row r="868" spans="1:8" s="2" customFormat="1" ht="16.75" customHeight="1">
      <c r="A868" s="37"/>
      <c r="B868" s="42"/>
      <c r="C868" s="281" t="s">
        <v>76</v>
      </c>
      <c r="D868" s="281" t="s">
        <v>3052</v>
      </c>
      <c r="E868" s="20" t="s">
        <v>76</v>
      </c>
      <c r="F868" s="282">
        <v>5.88</v>
      </c>
      <c r="G868" s="37"/>
      <c r="H868" s="42"/>
    </row>
    <row r="869" spans="1:8" s="2" customFormat="1" ht="16.75" customHeight="1">
      <c r="A869" s="37"/>
      <c r="B869" s="42"/>
      <c r="C869" s="281" t="s">
        <v>76</v>
      </c>
      <c r="D869" s="281" t="s">
        <v>3053</v>
      </c>
      <c r="E869" s="20" t="s">
        <v>76</v>
      </c>
      <c r="F869" s="282">
        <v>5.94</v>
      </c>
      <c r="G869" s="37"/>
      <c r="H869" s="42"/>
    </row>
    <row r="870" spans="1:8" s="2" customFormat="1" ht="16.75" customHeight="1">
      <c r="A870" s="37"/>
      <c r="B870" s="42"/>
      <c r="C870" s="281" t="s">
        <v>76</v>
      </c>
      <c r="D870" s="281" t="s">
        <v>3054</v>
      </c>
      <c r="E870" s="20" t="s">
        <v>76</v>
      </c>
      <c r="F870" s="282">
        <v>5.94</v>
      </c>
      <c r="G870" s="37"/>
      <c r="H870" s="42"/>
    </row>
    <row r="871" spans="1:8" s="2" customFormat="1" ht="16.75" customHeight="1">
      <c r="A871" s="37"/>
      <c r="B871" s="42"/>
      <c r="C871" s="281" t="s">
        <v>76</v>
      </c>
      <c r="D871" s="281" t="s">
        <v>1088</v>
      </c>
      <c r="E871" s="20" t="s">
        <v>76</v>
      </c>
      <c r="F871" s="282">
        <v>0</v>
      </c>
      <c r="G871" s="37"/>
      <c r="H871" s="42"/>
    </row>
    <row r="872" spans="1:8" s="2" customFormat="1" ht="16.75" customHeight="1">
      <c r="A872" s="37"/>
      <c r="B872" s="42"/>
      <c r="C872" s="281" t="s">
        <v>76</v>
      </c>
      <c r="D872" s="281" t="s">
        <v>3055</v>
      </c>
      <c r="E872" s="20" t="s">
        <v>76</v>
      </c>
      <c r="F872" s="282">
        <v>5.64</v>
      </c>
      <c r="G872" s="37"/>
      <c r="H872" s="42"/>
    </row>
    <row r="873" spans="1:8" s="2" customFormat="1" ht="16.75" customHeight="1">
      <c r="A873" s="37"/>
      <c r="B873" s="42"/>
      <c r="C873" s="281" t="s">
        <v>76</v>
      </c>
      <c r="D873" s="281" t="s">
        <v>3056</v>
      </c>
      <c r="E873" s="20" t="s">
        <v>76</v>
      </c>
      <c r="F873" s="282">
        <v>5.88</v>
      </c>
      <c r="G873" s="37"/>
      <c r="H873" s="42"/>
    </row>
    <row r="874" spans="1:8" s="2" customFormat="1" ht="16.75" customHeight="1">
      <c r="A874" s="37"/>
      <c r="B874" s="42"/>
      <c r="C874" s="281" t="s">
        <v>76</v>
      </c>
      <c r="D874" s="281" t="s">
        <v>3057</v>
      </c>
      <c r="E874" s="20" t="s">
        <v>76</v>
      </c>
      <c r="F874" s="282">
        <v>5.94</v>
      </c>
      <c r="G874" s="37"/>
      <c r="H874" s="42"/>
    </row>
    <row r="875" spans="1:8" s="2" customFormat="1" ht="16.75" customHeight="1">
      <c r="A875" s="37"/>
      <c r="B875" s="42"/>
      <c r="C875" s="281" t="s">
        <v>76</v>
      </c>
      <c r="D875" s="281" t="s">
        <v>3058</v>
      </c>
      <c r="E875" s="20" t="s">
        <v>76</v>
      </c>
      <c r="F875" s="282">
        <v>5.94</v>
      </c>
      <c r="G875" s="37"/>
      <c r="H875" s="42"/>
    </row>
    <row r="876" spans="1:8" s="2" customFormat="1" ht="16.75" customHeight="1">
      <c r="A876" s="37"/>
      <c r="B876" s="42"/>
      <c r="C876" s="281" t="s">
        <v>76</v>
      </c>
      <c r="D876" s="281" t="s">
        <v>3059</v>
      </c>
      <c r="E876" s="20" t="s">
        <v>76</v>
      </c>
      <c r="F876" s="282">
        <v>5.94</v>
      </c>
      <c r="G876" s="37"/>
      <c r="H876" s="42"/>
    </row>
    <row r="877" spans="1:8" s="2" customFormat="1" ht="16.75" customHeight="1">
      <c r="A877" s="37"/>
      <c r="B877" s="42"/>
      <c r="C877" s="281" t="s">
        <v>76</v>
      </c>
      <c r="D877" s="281" t="s">
        <v>1101</v>
      </c>
      <c r="E877" s="20" t="s">
        <v>76</v>
      </c>
      <c r="F877" s="282">
        <v>0</v>
      </c>
      <c r="G877" s="37"/>
      <c r="H877" s="42"/>
    </row>
    <row r="878" spans="1:8" s="2" customFormat="1" ht="16.75" customHeight="1">
      <c r="A878" s="37"/>
      <c r="B878" s="42"/>
      <c r="C878" s="281" t="s">
        <v>76</v>
      </c>
      <c r="D878" s="281" t="s">
        <v>3060</v>
      </c>
      <c r="E878" s="20" t="s">
        <v>76</v>
      </c>
      <c r="F878" s="282">
        <v>5.6</v>
      </c>
      <c r="G878" s="37"/>
      <c r="H878" s="42"/>
    </row>
    <row r="879" spans="1:8" s="2" customFormat="1" ht="16.75" customHeight="1">
      <c r="A879" s="37"/>
      <c r="B879" s="42"/>
      <c r="C879" s="281" t="s">
        <v>76</v>
      </c>
      <c r="D879" s="281" t="s">
        <v>3061</v>
      </c>
      <c r="E879" s="20" t="s">
        <v>76</v>
      </c>
      <c r="F879" s="282">
        <v>5.84</v>
      </c>
      <c r="G879" s="37"/>
      <c r="H879" s="42"/>
    </row>
    <row r="880" spans="1:8" s="2" customFormat="1" ht="16.75" customHeight="1">
      <c r="A880" s="37"/>
      <c r="B880" s="42"/>
      <c r="C880" s="281" t="s">
        <v>76</v>
      </c>
      <c r="D880" s="281" t="s">
        <v>3062</v>
      </c>
      <c r="E880" s="20" t="s">
        <v>76</v>
      </c>
      <c r="F880" s="282">
        <v>5.94</v>
      </c>
      <c r="G880" s="37"/>
      <c r="H880" s="42"/>
    </row>
    <row r="881" spans="1:8" s="2" customFormat="1" ht="16.75" customHeight="1">
      <c r="A881" s="37"/>
      <c r="B881" s="42"/>
      <c r="C881" s="281" t="s">
        <v>76</v>
      </c>
      <c r="D881" s="281" t="s">
        <v>3063</v>
      </c>
      <c r="E881" s="20" t="s">
        <v>76</v>
      </c>
      <c r="F881" s="282">
        <v>6.18</v>
      </c>
      <c r="G881" s="37"/>
      <c r="H881" s="42"/>
    </row>
    <row r="882" spans="1:8" s="2" customFormat="1" ht="16.75" customHeight="1">
      <c r="A882" s="37"/>
      <c r="B882" s="42"/>
      <c r="C882" s="281" t="s">
        <v>76</v>
      </c>
      <c r="D882" s="281" t="s">
        <v>3064</v>
      </c>
      <c r="E882" s="20" t="s">
        <v>76</v>
      </c>
      <c r="F882" s="282">
        <v>6.18</v>
      </c>
      <c r="G882" s="37"/>
      <c r="H882" s="42"/>
    </row>
    <row r="883" spans="1:8" s="2" customFormat="1" ht="16.75" customHeight="1">
      <c r="A883" s="37"/>
      <c r="B883" s="42"/>
      <c r="C883" s="281" t="s">
        <v>76</v>
      </c>
      <c r="D883" s="281" t="s">
        <v>3065</v>
      </c>
      <c r="E883" s="20" t="s">
        <v>76</v>
      </c>
      <c r="F883" s="282">
        <v>7.86</v>
      </c>
      <c r="G883" s="37"/>
      <c r="H883" s="42"/>
    </row>
    <row r="884" spans="1:8" s="2" customFormat="1" ht="16.75" customHeight="1">
      <c r="A884" s="37"/>
      <c r="B884" s="42"/>
      <c r="C884" s="281" t="s">
        <v>224</v>
      </c>
      <c r="D884" s="281" t="s">
        <v>398</v>
      </c>
      <c r="E884" s="20" t="s">
        <v>76</v>
      </c>
      <c r="F884" s="282">
        <v>93.95</v>
      </c>
      <c r="G884" s="37"/>
      <c r="H884" s="42"/>
    </row>
    <row r="885" spans="1:8" s="2" customFormat="1" ht="16.75" customHeight="1">
      <c r="A885" s="37"/>
      <c r="B885" s="42"/>
      <c r="C885" s="283" t="s">
        <v>7511</v>
      </c>
      <c r="D885" s="37"/>
      <c r="E885" s="37"/>
      <c r="F885" s="37"/>
      <c r="G885" s="37"/>
      <c r="H885" s="42"/>
    </row>
    <row r="886" spans="1:8" s="2" customFormat="1" ht="16.75" customHeight="1">
      <c r="A886" s="37"/>
      <c r="B886" s="42"/>
      <c r="C886" s="281" t="s">
        <v>3046</v>
      </c>
      <c r="D886" s="281" t="s">
        <v>7595</v>
      </c>
      <c r="E886" s="20" t="s">
        <v>127</v>
      </c>
      <c r="F886" s="282">
        <v>93.95</v>
      </c>
      <c r="G886" s="37"/>
      <c r="H886" s="42"/>
    </row>
    <row r="887" spans="1:8" s="2" customFormat="1" ht="16.75" customHeight="1">
      <c r="A887" s="37"/>
      <c r="B887" s="42"/>
      <c r="C887" s="281" t="s">
        <v>3114</v>
      </c>
      <c r="D887" s="281" t="s">
        <v>7594</v>
      </c>
      <c r="E887" s="20" t="s">
        <v>127</v>
      </c>
      <c r="F887" s="282">
        <v>997.56299999999999</v>
      </c>
      <c r="G887" s="37"/>
      <c r="H887" s="42"/>
    </row>
    <row r="888" spans="1:8" s="2" customFormat="1" ht="16.75" customHeight="1">
      <c r="A888" s="37"/>
      <c r="B888" s="42"/>
      <c r="C888" s="281" t="s">
        <v>4725</v>
      </c>
      <c r="D888" s="281" t="s">
        <v>7573</v>
      </c>
      <c r="E888" s="20" t="s">
        <v>127</v>
      </c>
      <c r="F888" s="282">
        <v>4921.0870000000004</v>
      </c>
      <c r="G888" s="37"/>
      <c r="H888" s="42"/>
    </row>
    <row r="889" spans="1:8" s="2" customFormat="1" ht="16.75" customHeight="1">
      <c r="A889" s="37"/>
      <c r="B889" s="42"/>
      <c r="C889" s="277" t="s">
        <v>227</v>
      </c>
      <c r="D889" s="278" t="s">
        <v>227</v>
      </c>
      <c r="E889" s="279" t="s">
        <v>127</v>
      </c>
      <c r="F889" s="280">
        <v>721.97</v>
      </c>
      <c r="G889" s="37"/>
      <c r="H889" s="42"/>
    </row>
    <row r="890" spans="1:8" s="2" customFormat="1" ht="16.75" customHeight="1">
      <c r="A890" s="37"/>
      <c r="B890" s="42"/>
      <c r="C890" s="281" t="s">
        <v>76</v>
      </c>
      <c r="D890" s="281" t="s">
        <v>403</v>
      </c>
      <c r="E890" s="20" t="s">
        <v>76</v>
      </c>
      <c r="F890" s="282">
        <v>0</v>
      </c>
      <c r="G890" s="37"/>
      <c r="H890" s="42"/>
    </row>
    <row r="891" spans="1:8" s="2" customFormat="1" ht="16.75" customHeight="1">
      <c r="A891" s="37"/>
      <c r="B891" s="42"/>
      <c r="C891" s="281" t="s">
        <v>76</v>
      </c>
      <c r="D891" s="281" t="s">
        <v>1057</v>
      </c>
      <c r="E891" s="20" t="s">
        <v>76</v>
      </c>
      <c r="F891" s="282">
        <v>0</v>
      </c>
      <c r="G891" s="37"/>
      <c r="H891" s="42"/>
    </row>
    <row r="892" spans="1:8" s="2" customFormat="1" ht="16.75" customHeight="1">
      <c r="A892" s="37"/>
      <c r="B892" s="42"/>
      <c r="C892" s="281" t="s">
        <v>76</v>
      </c>
      <c r="D892" s="281" t="s">
        <v>2983</v>
      </c>
      <c r="E892" s="20" t="s">
        <v>76</v>
      </c>
      <c r="F892" s="282">
        <v>0</v>
      </c>
      <c r="G892" s="37"/>
      <c r="H892" s="42"/>
    </row>
    <row r="893" spans="1:8" s="2" customFormat="1" ht="16.75" customHeight="1">
      <c r="A893" s="37"/>
      <c r="B893" s="42"/>
      <c r="C893" s="281" t="s">
        <v>76</v>
      </c>
      <c r="D893" s="281" t="s">
        <v>1000</v>
      </c>
      <c r="E893" s="20" t="s">
        <v>76</v>
      </c>
      <c r="F893" s="282">
        <v>0</v>
      </c>
      <c r="G893" s="37"/>
      <c r="H893" s="42"/>
    </row>
    <row r="894" spans="1:8" s="2" customFormat="1" ht="16.75" customHeight="1">
      <c r="A894" s="37"/>
      <c r="B894" s="42"/>
      <c r="C894" s="281" t="s">
        <v>76</v>
      </c>
      <c r="D894" s="281" t="s">
        <v>2984</v>
      </c>
      <c r="E894" s="20" t="s">
        <v>76</v>
      </c>
      <c r="F894" s="282">
        <v>4.42</v>
      </c>
      <c r="G894" s="37"/>
      <c r="H894" s="42"/>
    </row>
    <row r="895" spans="1:8" s="2" customFormat="1" ht="16.75" customHeight="1">
      <c r="A895" s="37"/>
      <c r="B895" s="42"/>
      <c r="C895" s="281" t="s">
        <v>76</v>
      </c>
      <c r="D895" s="281" t="s">
        <v>2985</v>
      </c>
      <c r="E895" s="20" t="s">
        <v>76</v>
      </c>
      <c r="F895" s="282">
        <v>15.46</v>
      </c>
      <c r="G895" s="37"/>
      <c r="H895" s="42"/>
    </row>
    <row r="896" spans="1:8" s="2" customFormat="1" ht="16.75" customHeight="1">
      <c r="A896" s="37"/>
      <c r="B896" s="42"/>
      <c r="C896" s="281" t="s">
        <v>76</v>
      </c>
      <c r="D896" s="281" t="s">
        <v>2986</v>
      </c>
      <c r="E896" s="20" t="s">
        <v>76</v>
      </c>
      <c r="F896" s="282">
        <v>3.97</v>
      </c>
      <c r="G896" s="37"/>
      <c r="H896" s="42"/>
    </row>
    <row r="897" spans="1:8" s="2" customFormat="1" ht="16.75" customHeight="1">
      <c r="A897" s="37"/>
      <c r="B897" s="42"/>
      <c r="C897" s="281" t="s">
        <v>76</v>
      </c>
      <c r="D897" s="281" t="s">
        <v>2987</v>
      </c>
      <c r="E897" s="20" t="s">
        <v>76</v>
      </c>
      <c r="F897" s="282">
        <v>3.19</v>
      </c>
      <c r="G897" s="37"/>
      <c r="H897" s="42"/>
    </row>
    <row r="898" spans="1:8" s="2" customFormat="1" ht="16.75" customHeight="1">
      <c r="A898" s="37"/>
      <c r="B898" s="42"/>
      <c r="C898" s="281" t="s">
        <v>76</v>
      </c>
      <c r="D898" s="281" t="s">
        <v>2988</v>
      </c>
      <c r="E898" s="20" t="s">
        <v>76</v>
      </c>
      <c r="F898" s="282">
        <v>17.52</v>
      </c>
      <c r="G898" s="37"/>
      <c r="H898" s="42"/>
    </row>
    <row r="899" spans="1:8" s="2" customFormat="1" ht="16.75" customHeight="1">
      <c r="A899" s="37"/>
      <c r="B899" s="42"/>
      <c r="C899" s="281" t="s">
        <v>76</v>
      </c>
      <c r="D899" s="281" t="s">
        <v>1009</v>
      </c>
      <c r="E899" s="20" t="s">
        <v>76</v>
      </c>
      <c r="F899" s="282">
        <v>0</v>
      </c>
      <c r="G899" s="37"/>
      <c r="H899" s="42"/>
    </row>
    <row r="900" spans="1:8" s="2" customFormat="1" ht="16.75" customHeight="1">
      <c r="A900" s="37"/>
      <c r="B900" s="42"/>
      <c r="C900" s="281" t="s">
        <v>76</v>
      </c>
      <c r="D900" s="281" t="s">
        <v>2989</v>
      </c>
      <c r="E900" s="20" t="s">
        <v>76</v>
      </c>
      <c r="F900" s="282">
        <v>7.86</v>
      </c>
      <c r="G900" s="37"/>
      <c r="H900" s="42"/>
    </row>
    <row r="901" spans="1:8" s="2" customFormat="1" ht="16.75" customHeight="1">
      <c r="A901" s="37"/>
      <c r="B901" s="42"/>
      <c r="C901" s="281" t="s">
        <v>76</v>
      </c>
      <c r="D901" s="281" t="s">
        <v>2990</v>
      </c>
      <c r="E901" s="20" t="s">
        <v>76</v>
      </c>
      <c r="F901" s="282">
        <v>29.3</v>
      </c>
      <c r="G901" s="37"/>
      <c r="H901" s="42"/>
    </row>
    <row r="902" spans="1:8" s="2" customFormat="1" ht="16.75" customHeight="1">
      <c r="A902" s="37"/>
      <c r="B902" s="42"/>
      <c r="C902" s="281" t="s">
        <v>76</v>
      </c>
      <c r="D902" s="281" t="s">
        <v>2991</v>
      </c>
      <c r="E902" s="20" t="s">
        <v>76</v>
      </c>
      <c r="F902" s="282">
        <v>7.79</v>
      </c>
      <c r="G902" s="37"/>
      <c r="H902" s="42"/>
    </row>
    <row r="903" spans="1:8" s="2" customFormat="1" ht="16.75" customHeight="1">
      <c r="A903" s="37"/>
      <c r="B903" s="42"/>
      <c r="C903" s="281" t="s">
        <v>76</v>
      </c>
      <c r="D903" s="281" t="s">
        <v>2992</v>
      </c>
      <c r="E903" s="20" t="s">
        <v>76</v>
      </c>
      <c r="F903" s="282">
        <v>28.96</v>
      </c>
      <c r="G903" s="37"/>
      <c r="H903" s="42"/>
    </row>
    <row r="904" spans="1:8" s="2" customFormat="1" ht="16.75" customHeight="1">
      <c r="A904" s="37"/>
      <c r="B904" s="42"/>
      <c r="C904" s="281" t="s">
        <v>76</v>
      </c>
      <c r="D904" s="281" t="s">
        <v>2993</v>
      </c>
      <c r="E904" s="20" t="s">
        <v>76</v>
      </c>
      <c r="F904" s="282">
        <v>24.51</v>
      </c>
      <c r="G904" s="37"/>
      <c r="H904" s="42"/>
    </row>
    <row r="905" spans="1:8" s="2" customFormat="1" ht="16.75" customHeight="1">
      <c r="A905" s="37"/>
      <c r="B905" s="42"/>
      <c r="C905" s="281" t="s">
        <v>76</v>
      </c>
      <c r="D905" s="281" t="s">
        <v>2994</v>
      </c>
      <c r="E905" s="20" t="s">
        <v>76</v>
      </c>
      <c r="F905" s="282">
        <v>2.98</v>
      </c>
      <c r="G905" s="37"/>
      <c r="H905" s="42"/>
    </row>
    <row r="906" spans="1:8" s="2" customFormat="1" ht="16.75" customHeight="1">
      <c r="A906" s="37"/>
      <c r="B906" s="42"/>
      <c r="C906" s="281" t="s">
        <v>76</v>
      </c>
      <c r="D906" s="281" t="s">
        <v>2995</v>
      </c>
      <c r="E906" s="20" t="s">
        <v>76</v>
      </c>
      <c r="F906" s="282">
        <v>3.17</v>
      </c>
      <c r="G906" s="37"/>
      <c r="H906" s="42"/>
    </row>
    <row r="907" spans="1:8" s="2" customFormat="1" ht="16.75" customHeight="1">
      <c r="A907" s="37"/>
      <c r="B907" s="42"/>
      <c r="C907" s="281" t="s">
        <v>76</v>
      </c>
      <c r="D907" s="281" t="s">
        <v>2996</v>
      </c>
      <c r="E907" s="20" t="s">
        <v>76</v>
      </c>
      <c r="F907" s="282">
        <v>6.87</v>
      </c>
      <c r="G907" s="37"/>
      <c r="H907" s="42"/>
    </row>
    <row r="908" spans="1:8" s="2" customFormat="1" ht="16.75" customHeight="1">
      <c r="A908" s="37"/>
      <c r="B908" s="42"/>
      <c r="C908" s="281" t="s">
        <v>76</v>
      </c>
      <c r="D908" s="281" t="s">
        <v>2997</v>
      </c>
      <c r="E908" s="20" t="s">
        <v>76</v>
      </c>
      <c r="F908" s="282">
        <v>5.34</v>
      </c>
      <c r="G908" s="37"/>
      <c r="H908" s="42"/>
    </row>
    <row r="909" spans="1:8" s="2" customFormat="1" ht="16.75" customHeight="1">
      <c r="A909" s="37"/>
      <c r="B909" s="42"/>
      <c r="C909" s="281" t="s">
        <v>76</v>
      </c>
      <c r="D909" s="281" t="s">
        <v>2998</v>
      </c>
      <c r="E909" s="20" t="s">
        <v>76</v>
      </c>
      <c r="F909" s="282">
        <v>16.329999999999998</v>
      </c>
      <c r="G909" s="37"/>
      <c r="H909" s="42"/>
    </row>
    <row r="910" spans="1:8" s="2" customFormat="1" ht="16.75" customHeight="1">
      <c r="A910" s="37"/>
      <c r="B910" s="42"/>
      <c r="C910" s="281" t="s">
        <v>76</v>
      </c>
      <c r="D910" s="281" t="s">
        <v>2999</v>
      </c>
      <c r="E910" s="20" t="s">
        <v>76</v>
      </c>
      <c r="F910" s="282">
        <v>5.0599999999999996</v>
      </c>
      <c r="G910" s="37"/>
      <c r="H910" s="42"/>
    </row>
    <row r="911" spans="1:8" s="2" customFormat="1" ht="16.75" customHeight="1">
      <c r="A911" s="37"/>
      <c r="B911" s="42"/>
      <c r="C911" s="281" t="s">
        <v>76</v>
      </c>
      <c r="D911" s="281" t="s">
        <v>3000</v>
      </c>
      <c r="E911" s="20" t="s">
        <v>76</v>
      </c>
      <c r="F911" s="282">
        <v>21.89</v>
      </c>
      <c r="G911" s="37"/>
      <c r="H911" s="42"/>
    </row>
    <row r="912" spans="1:8" s="2" customFormat="1" ht="16.75" customHeight="1">
      <c r="A912" s="37"/>
      <c r="B912" s="42"/>
      <c r="C912" s="281" t="s">
        <v>76</v>
      </c>
      <c r="D912" s="281" t="s">
        <v>1088</v>
      </c>
      <c r="E912" s="20" t="s">
        <v>76</v>
      </c>
      <c r="F912" s="282">
        <v>0</v>
      </c>
      <c r="G912" s="37"/>
      <c r="H912" s="42"/>
    </row>
    <row r="913" spans="1:8" s="2" customFormat="1" ht="16.75" customHeight="1">
      <c r="A913" s="37"/>
      <c r="B913" s="42"/>
      <c r="C913" s="281" t="s">
        <v>76</v>
      </c>
      <c r="D913" s="281" t="s">
        <v>3001</v>
      </c>
      <c r="E913" s="20" t="s">
        <v>76</v>
      </c>
      <c r="F913" s="282">
        <v>7.86</v>
      </c>
      <c r="G913" s="37"/>
      <c r="H913" s="42"/>
    </row>
    <row r="914" spans="1:8" s="2" customFormat="1" ht="16.75" customHeight="1">
      <c r="A914" s="37"/>
      <c r="B914" s="42"/>
      <c r="C914" s="281" t="s">
        <v>76</v>
      </c>
      <c r="D914" s="281" t="s">
        <v>3002</v>
      </c>
      <c r="E914" s="20" t="s">
        <v>76</v>
      </c>
      <c r="F914" s="282">
        <v>29.3</v>
      </c>
      <c r="G914" s="37"/>
      <c r="H914" s="42"/>
    </row>
    <row r="915" spans="1:8" s="2" customFormat="1" ht="16.75" customHeight="1">
      <c r="A915" s="37"/>
      <c r="B915" s="42"/>
      <c r="C915" s="281" t="s">
        <v>76</v>
      </c>
      <c r="D915" s="281" t="s">
        <v>3003</v>
      </c>
      <c r="E915" s="20" t="s">
        <v>76</v>
      </c>
      <c r="F915" s="282">
        <v>7.79</v>
      </c>
      <c r="G915" s="37"/>
      <c r="H915" s="42"/>
    </row>
    <row r="916" spans="1:8" s="2" customFormat="1" ht="16.75" customHeight="1">
      <c r="A916" s="37"/>
      <c r="B916" s="42"/>
      <c r="C916" s="281" t="s">
        <v>76</v>
      </c>
      <c r="D916" s="281" t="s">
        <v>3004</v>
      </c>
      <c r="E916" s="20" t="s">
        <v>76</v>
      </c>
      <c r="F916" s="282">
        <v>28.8</v>
      </c>
      <c r="G916" s="37"/>
      <c r="H916" s="42"/>
    </row>
    <row r="917" spans="1:8" s="2" customFormat="1" ht="16.75" customHeight="1">
      <c r="A917" s="37"/>
      <c r="B917" s="42"/>
      <c r="C917" s="281" t="s">
        <v>76</v>
      </c>
      <c r="D917" s="281" t="s">
        <v>3005</v>
      </c>
      <c r="E917" s="20" t="s">
        <v>76</v>
      </c>
      <c r="F917" s="282">
        <v>24.51</v>
      </c>
      <c r="G917" s="37"/>
      <c r="H917" s="42"/>
    </row>
    <row r="918" spans="1:8" s="2" customFormat="1" ht="16.75" customHeight="1">
      <c r="A918" s="37"/>
      <c r="B918" s="42"/>
      <c r="C918" s="281" t="s">
        <v>76</v>
      </c>
      <c r="D918" s="281" t="s">
        <v>3006</v>
      </c>
      <c r="E918" s="20" t="s">
        <v>76</v>
      </c>
      <c r="F918" s="282">
        <v>20.95</v>
      </c>
      <c r="G918" s="37"/>
      <c r="H918" s="42"/>
    </row>
    <row r="919" spans="1:8" s="2" customFormat="1" ht="16.75" customHeight="1">
      <c r="A919" s="37"/>
      <c r="B919" s="42"/>
      <c r="C919" s="281" t="s">
        <v>76</v>
      </c>
      <c r="D919" s="281" t="s">
        <v>3007</v>
      </c>
      <c r="E919" s="20" t="s">
        <v>76</v>
      </c>
      <c r="F919" s="282">
        <v>3.13</v>
      </c>
      <c r="G919" s="37"/>
      <c r="H919" s="42"/>
    </row>
    <row r="920" spans="1:8" s="2" customFormat="1" ht="16.75" customHeight="1">
      <c r="A920" s="37"/>
      <c r="B920" s="42"/>
      <c r="C920" s="281" t="s">
        <v>76</v>
      </c>
      <c r="D920" s="281" t="s">
        <v>3008</v>
      </c>
      <c r="E920" s="20" t="s">
        <v>76</v>
      </c>
      <c r="F920" s="282">
        <v>5.31</v>
      </c>
      <c r="G920" s="37"/>
      <c r="H920" s="42"/>
    </row>
    <row r="921" spans="1:8" s="2" customFormat="1" ht="16.75" customHeight="1">
      <c r="A921" s="37"/>
      <c r="B921" s="42"/>
      <c r="C921" s="281" t="s">
        <v>76</v>
      </c>
      <c r="D921" s="281" t="s">
        <v>3009</v>
      </c>
      <c r="E921" s="20" t="s">
        <v>76</v>
      </c>
      <c r="F921" s="282">
        <v>16.23</v>
      </c>
      <c r="G921" s="37"/>
      <c r="H921" s="42"/>
    </row>
    <row r="922" spans="1:8" s="2" customFormat="1" ht="16.75" customHeight="1">
      <c r="A922" s="37"/>
      <c r="B922" s="42"/>
      <c r="C922" s="281" t="s">
        <v>76</v>
      </c>
      <c r="D922" s="281" t="s">
        <v>3010</v>
      </c>
      <c r="E922" s="20" t="s">
        <v>76</v>
      </c>
      <c r="F922" s="282">
        <v>5.0599999999999996</v>
      </c>
      <c r="G922" s="37"/>
      <c r="H922" s="42"/>
    </row>
    <row r="923" spans="1:8" s="2" customFormat="1" ht="16.75" customHeight="1">
      <c r="A923" s="37"/>
      <c r="B923" s="42"/>
      <c r="C923" s="281" t="s">
        <v>76</v>
      </c>
      <c r="D923" s="281" t="s">
        <v>3011</v>
      </c>
      <c r="E923" s="20" t="s">
        <v>76</v>
      </c>
      <c r="F923" s="282">
        <v>21.76</v>
      </c>
      <c r="G923" s="37"/>
      <c r="H923" s="42"/>
    </row>
    <row r="924" spans="1:8" s="2" customFormat="1" ht="16.75" customHeight="1">
      <c r="A924" s="37"/>
      <c r="B924" s="42"/>
      <c r="C924" s="281" t="s">
        <v>76</v>
      </c>
      <c r="D924" s="281" t="s">
        <v>1101</v>
      </c>
      <c r="E924" s="20" t="s">
        <v>76</v>
      </c>
      <c r="F924" s="282">
        <v>0</v>
      </c>
      <c r="G924" s="37"/>
      <c r="H924" s="42"/>
    </row>
    <row r="925" spans="1:8" s="2" customFormat="1" ht="16.75" customHeight="1">
      <c r="A925" s="37"/>
      <c r="B925" s="42"/>
      <c r="C925" s="281" t="s">
        <v>76</v>
      </c>
      <c r="D925" s="281" t="s">
        <v>3012</v>
      </c>
      <c r="E925" s="20" t="s">
        <v>76</v>
      </c>
      <c r="F925" s="282">
        <v>7.83</v>
      </c>
      <c r="G925" s="37"/>
      <c r="H925" s="42"/>
    </row>
    <row r="926" spans="1:8" s="2" customFormat="1" ht="16.75" customHeight="1">
      <c r="A926" s="37"/>
      <c r="B926" s="42"/>
      <c r="C926" s="281" t="s">
        <v>76</v>
      </c>
      <c r="D926" s="281" t="s">
        <v>3013</v>
      </c>
      <c r="E926" s="20" t="s">
        <v>76</v>
      </c>
      <c r="F926" s="282">
        <v>31.58</v>
      </c>
      <c r="G926" s="37"/>
      <c r="H926" s="42"/>
    </row>
    <row r="927" spans="1:8" s="2" customFormat="1" ht="16.75" customHeight="1">
      <c r="A927" s="37"/>
      <c r="B927" s="42"/>
      <c r="C927" s="281" t="s">
        <v>76</v>
      </c>
      <c r="D927" s="281" t="s">
        <v>3014</v>
      </c>
      <c r="E927" s="20" t="s">
        <v>76</v>
      </c>
      <c r="F927" s="282">
        <v>8.14</v>
      </c>
      <c r="G927" s="37"/>
      <c r="H927" s="42"/>
    </row>
    <row r="928" spans="1:8" s="2" customFormat="1" ht="16.75" customHeight="1">
      <c r="A928" s="37"/>
      <c r="B928" s="42"/>
      <c r="C928" s="281" t="s">
        <v>76</v>
      </c>
      <c r="D928" s="281" t="s">
        <v>3015</v>
      </c>
      <c r="E928" s="20" t="s">
        <v>76</v>
      </c>
      <c r="F928" s="282">
        <v>29.42</v>
      </c>
      <c r="G928" s="37"/>
      <c r="H928" s="42"/>
    </row>
    <row r="929" spans="1:8" s="2" customFormat="1" ht="16.75" customHeight="1">
      <c r="A929" s="37"/>
      <c r="B929" s="42"/>
      <c r="C929" s="281" t="s">
        <v>76</v>
      </c>
      <c r="D929" s="281" t="s">
        <v>3016</v>
      </c>
      <c r="E929" s="20" t="s">
        <v>76</v>
      </c>
      <c r="F929" s="282">
        <v>25.04</v>
      </c>
      <c r="G929" s="37"/>
      <c r="H929" s="42"/>
    </row>
    <row r="930" spans="1:8" s="2" customFormat="1" ht="16.75" customHeight="1">
      <c r="A930" s="37"/>
      <c r="B930" s="42"/>
      <c r="C930" s="281" t="s">
        <v>76</v>
      </c>
      <c r="D930" s="281" t="s">
        <v>3017</v>
      </c>
      <c r="E930" s="20" t="s">
        <v>76</v>
      </c>
      <c r="F930" s="282">
        <v>26.64</v>
      </c>
      <c r="G930" s="37"/>
      <c r="H930" s="42"/>
    </row>
    <row r="931" spans="1:8" s="2" customFormat="1" ht="16.75" customHeight="1">
      <c r="A931" s="37"/>
      <c r="B931" s="42"/>
      <c r="C931" s="281" t="s">
        <v>76</v>
      </c>
      <c r="D931" s="281" t="s">
        <v>3018</v>
      </c>
      <c r="E931" s="20" t="s">
        <v>76</v>
      </c>
      <c r="F931" s="282">
        <v>20.68</v>
      </c>
      <c r="G931" s="37"/>
      <c r="H931" s="42"/>
    </row>
    <row r="932" spans="1:8" s="2" customFormat="1" ht="16.75" customHeight="1">
      <c r="A932" s="37"/>
      <c r="B932" s="42"/>
      <c r="C932" s="281" t="s">
        <v>76</v>
      </c>
      <c r="D932" s="281" t="s">
        <v>3019</v>
      </c>
      <c r="E932" s="20" t="s">
        <v>76</v>
      </c>
      <c r="F932" s="282">
        <v>16.510000000000002</v>
      </c>
      <c r="G932" s="37"/>
      <c r="H932" s="42"/>
    </row>
    <row r="933" spans="1:8" s="2" customFormat="1" ht="16.75" customHeight="1">
      <c r="A933" s="37"/>
      <c r="B933" s="42"/>
      <c r="C933" s="281" t="s">
        <v>76</v>
      </c>
      <c r="D933" s="281" t="s">
        <v>3020</v>
      </c>
      <c r="E933" s="20" t="s">
        <v>76</v>
      </c>
      <c r="F933" s="282">
        <v>5.59</v>
      </c>
      <c r="G933" s="37"/>
      <c r="H933" s="42"/>
    </row>
    <row r="934" spans="1:8" s="2" customFormat="1" ht="16.75" customHeight="1">
      <c r="A934" s="37"/>
      <c r="B934" s="42"/>
      <c r="C934" s="281" t="s">
        <v>76</v>
      </c>
      <c r="D934" s="281" t="s">
        <v>3021</v>
      </c>
      <c r="E934" s="20" t="s">
        <v>76</v>
      </c>
      <c r="F934" s="282">
        <v>5.31</v>
      </c>
      <c r="G934" s="37"/>
      <c r="H934" s="42"/>
    </row>
    <row r="935" spans="1:8" s="2" customFormat="1" ht="16.75" customHeight="1">
      <c r="A935" s="37"/>
      <c r="B935" s="42"/>
      <c r="C935" s="281" t="s">
        <v>76</v>
      </c>
      <c r="D935" s="281" t="s">
        <v>3022</v>
      </c>
      <c r="E935" s="20" t="s">
        <v>76</v>
      </c>
      <c r="F935" s="282">
        <v>17.59</v>
      </c>
      <c r="G935" s="37"/>
      <c r="H935" s="42"/>
    </row>
    <row r="936" spans="1:8" s="2" customFormat="1" ht="16.75" customHeight="1">
      <c r="A936" s="37"/>
      <c r="B936" s="42"/>
      <c r="C936" s="281" t="s">
        <v>76</v>
      </c>
      <c r="D936" s="281" t="s">
        <v>3023</v>
      </c>
      <c r="E936" s="20" t="s">
        <v>76</v>
      </c>
      <c r="F936" s="282">
        <v>5.24</v>
      </c>
      <c r="G936" s="37"/>
      <c r="H936" s="42"/>
    </row>
    <row r="937" spans="1:8" s="2" customFormat="1" ht="16.75" customHeight="1">
      <c r="A937" s="37"/>
      <c r="B937" s="42"/>
      <c r="C937" s="281" t="s">
        <v>76</v>
      </c>
      <c r="D937" s="281" t="s">
        <v>3024</v>
      </c>
      <c r="E937" s="20" t="s">
        <v>76</v>
      </c>
      <c r="F937" s="282">
        <v>22.79</v>
      </c>
      <c r="G937" s="37"/>
      <c r="H937" s="42"/>
    </row>
    <row r="938" spans="1:8" s="2" customFormat="1" ht="16.75" customHeight="1">
      <c r="A938" s="37"/>
      <c r="B938" s="42"/>
      <c r="C938" s="281" t="s">
        <v>76</v>
      </c>
      <c r="D938" s="281" t="s">
        <v>3025</v>
      </c>
      <c r="E938" s="20" t="s">
        <v>76</v>
      </c>
      <c r="F938" s="282">
        <v>4.5199999999999996</v>
      </c>
      <c r="G938" s="37"/>
      <c r="H938" s="42"/>
    </row>
    <row r="939" spans="1:8" s="2" customFormat="1" ht="16.75" customHeight="1">
      <c r="A939" s="37"/>
      <c r="B939" s="42"/>
      <c r="C939" s="281" t="s">
        <v>76</v>
      </c>
      <c r="D939" s="281" t="s">
        <v>3026</v>
      </c>
      <c r="E939" s="20" t="s">
        <v>76</v>
      </c>
      <c r="F939" s="282">
        <v>4.46</v>
      </c>
      <c r="G939" s="37"/>
      <c r="H939" s="42"/>
    </row>
    <row r="940" spans="1:8" s="2" customFormat="1" ht="16.75" customHeight="1">
      <c r="A940" s="37"/>
      <c r="B940" s="42"/>
      <c r="C940" s="281" t="s">
        <v>76</v>
      </c>
      <c r="D940" s="281" t="s">
        <v>3027</v>
      </c>
      <c r="E940" s="20" t="s">
        <v>76</v>
      </c>
      <c r="F940" s="282">
        <v>31.63</v>
      </c>
      <c r="G940" s="37"/>
      <c r="H940" s="42"/>
    </row>
    <row r="941" spans="1:8" s="2" customFormat="1" ht="16.75" customHeight="1">
      <c r="A941" s="37"/>
      <c r="B941" s="42"/>
      <c r="C941" s="281" t="s">
        <v>76</v>
      </c>
      <c r="D941" s="281" t="s">
        <v>3028</v>
      </c>
      <c r="E941" s="20" t="s">
        <v>76</v>
      </c>
      <c r="F941" s="282">
        <v>17.63</v>
      </c>
      <c r="G941" s="37"/>
      <c r="H941" s="42"/>
    </row>
    <row r="942" spans="1:8" s="2" customFormat="1" ht="16.75" customHeight="1">
      <c r="A942" s="37"/>
      <c r="B942" s="42"/>
      <c r="C942" s="281" t="s">
        <v>76</v>
      </c>
      <c r="D942" s="281" t="s">
        <v>3029</v>
      </c>
      <c r="E942" s="20" t="s">
        <v>76</v>
      </c>
      <c r="F942" s="282">
        <v>17.32</v>
      </c>
      <c r="G942" s="37"/>
      <c r="H942" s="42"/>
    </row>
    <row r="943" spans="1:8" s="2" customFormat="1" ht="16.75" customHeight="1">
      <c r="A943" s="37"/>
      <c r="B943" s="42"/>
      <c r="C943" s="281" t="s">
        <v>76</v>
      </c>
      <c r="D943" s="281" t="s">
        <v>3030</v>
      </c>
      <c r="E943" s="20" t="s">
        <v>76</v>
      </c>
      <c r="F943" s="282">
        <v>48.73</v>
      </c>
      <c r="G943" s="37"/>
      <c r="H943" s="42"/>
    </row>
    <row r="944" spans="1:8" s="2" customFormat="1" ht="16.75" customHeight="1">
      <c r="A944" s="37"/>
      <c r="B944" s="42"/>
      <c r="C944" s="281" t="s">
        <v>227</v>
      </c>
      <c r="D944" s="281" t="s">
        <v>398</v>
      </c>
      <c r="E944" s="20" t="s">
        <v>76</v>
      </c>
      <c r="F944" s="282">
        <v>721.97</v>
      </c>
      <c r="G944" s="37"/>
      <c r="H944" s="42"/>
    </row>
    <row r="945" spans="1:8" s="2" customFormat="1" ht="16.75" customHeight="1">
      <c r="A945" s="37"/>
      <c r="B945" s="42"/>
      <c r="C945" s="283" t="s">
        <v>7511</v>
      </c>
      <c r="D945" s="37"/>
      <c r="E945" s="37"/>
      <c r="F945" s="37"/>
      <c r="G945" s="37"/>
      <c r="H945" s="42"/>
    </row>
    <row r="946" spans="1:8" s="2" customFormat="1" ht="16.75" customHeight="1">
      <c r="A946" s="37"/>
      <c r="B946" s="42"/>
      <c r="C946" s="281" t="s">
        <v>2979</v>
      </c>
      <c r="D946" s="281" t="s">
        <v>7596</v>
      </c>
      <c r="E946" s="20" t="s">
        <v>127</v>
      </c>
      <c r="F946" s="282">
        <v>721.97</v>
      </c>
      <c r="G946" s="37"/>
      <c r="H946" s="42"/>
    </row>
    <row r="947" spans="1:8" s="2" customFormat="1" ht="16.75" customHeight="1">
      <c r="A947" s="37"/>
      <c r="B947" s="42"/>
      <c r="C947" s="281" t="s">
        <v>3114</v>
      </c>
      <c r="D947" s="281" t="s">
        <v>7594</v>
      </c>
      <c r="E947" s="20" t="s">
        <v>127</v>
      </c>
      <c r="F947" s="282">
        <v>997.56299999999999</v>
      </c>
      <c r="G947" s="37"/>
      <c r="H947" s="42"/>
    </row>
    <row r="948" spans="1:8" s="2" customFormat="1" ht="16.75" customHeight="1">
      <c r="A948" s="37"/>
      <c r="B948" s="42"/>
      <c r="C948" s="281" t="s">
        <v>4725</v>
      </c>
      <c r="D948" s="281" t="s">
        <v>7573</v>
      </c>
      <c r="E948" s="20" t="s">
        <v>127</v>
      </c>
      <c r="F948" s="282">
        <v>4921.0870000000004</v>
      </c>
      <c r="G948" s="37"/>
      <c r="H948" s="42"/>
    </row>
    <row r="949" spans="1:8" s="2" customFormat="1" ht="16.75" customHeight="1">
      <c r="A949" s="37"/>
      <c r="B949" s="42"/>
      <c r="C949" s="277" t="s">
        <v>229</v>
      </c>
      <c r="D949" s="278" t="s">
        <v>230</v>
      </c>
      <c r="E949" s="279" t="s">
        <v>127</v>
      </c>
      <c r="F949" s="280">
        <v>268.14</v>
      </c>
      <c r="G949" s="37"/>
      <c r="H949" s="42"/>
    </row>
    <row r="950" spans="1:8" s="2" customFormat="1" ht="16.75" customHeight="1">
      <c r="A950" s="37"/>
      <c r="B950" s="42"/>
      <c r="C950" s="281" t="s">
        <v>76</v>
      </c>
      <c r="D950" s="281" t="s">
        <v>1316</v>
      </c>
      <c r="E950" s="20" t="s">
        <v>76</v>
      </c>
      <c r="F950" s="282">
        <v>0</v>
      </c>
      <c r="G950" s="37"/>
      <c r="H950" s="42"/>
    </row>
    <row r="951" spans="1:8" s="2" customFormat="1" ht="16.75" customHeight="1">
      <c r="A951" s="37"/>
      <c r="B951" s="42"/>
      <c r="C951" s="281" t="s">
        <v>76</v>
      </c>
      <c r="D951" s="281" t="s">
        <v>1057</v>
      </c>
      <c r="E951" s="20" t="s">
        <v>76</v>
      </c>
      <c r="F951" s="282">
        <v>0</v>
      </c>
      <c r="G951" s="37"/>
      <c r="H951" s="42"/>
    </row>
    <row r="952" spans="1:8" s="2" customFormat="1" ht="16.75" customHeight="1">
      <c r="A952" s="37"/>
      <c r="B952" s="42"/>
      <c r="C952" s="281" t="s">
        <v>76</v>
      </c>
      <c r="D952" s="281" t="s">
        <v>1532</v>
      </c>
      <c r="E952" s="20" t="s">
        <v>76</v>
      </c>
      <c r="F952" s="282">
        <v>0</v>
      </c>
      <c r="G952" s="37"/>
      <c r="H952" s="42"/>
    </row>
    <row r="953" spans="1:8" s="2" customFormat="1" ht="16.75" customHeight="1">
      <c r="A953" s="37"/>
      <c r="B953" s="42"/>
      <c r="C953" s="281" t="s">
        <v>76</v>
      </c>
      <c r="D953" s="281" t="s">
        <v>577</v>
      </c>
      <c r="E953" s="20" t="s">
        <v>76</v>
      </c>
      <c r="F953" s="282">
        <v>0</v>
      </c>
      <c r="G953" s="37"/>
      <c r="H953" s="42"/>
    </row>
    <row r="954" spans="1:8" s="2" customFormat="1" ht="16.75" customHeight="1">
      <c r="A954" s="37"/>
      <c r="B954" s="42"/>
      <c r="C954" s="281" t="s">
        <v>76</v>
      </c>
      <c r="D954" s="281" t="s">
        <v>1000</v>
      </c>
      <c r="E954" s="20" t="s">
        <v>76</v>
      </c>
      <c r="F954" s="282">
        <v>0</v>
      </c>
      <c r="G954" s="37"/>
      <c r="H954" s="42"/>
    </row>
    <row r="955" spans="1:8" s="2" customFormat="1" ht="16.75" customHeight="1">
      <c r="A955" s="37"/>
      <c r="B955" s="42"/>
      <c r="C955" s="281" t="s">
        <v>76</v>
      </c>
      <c r="D955" s="281" t="s">
        <v>230</v>
      </c>
      <c r="E955" s="20" t="s">
        <v>76</v>
      </c>
      <c r="F955" s="282">
        <v>0</v>
      </c>
      <c r="G955" s="37"/>
      <c r="H955" s="42"/>
    </row>
    <row r="956" spans="1:8" s="2" customFormat="1" ht="16.75" customHeight="1">
      <c r="A956" s="37"/>
      <c r="B956" s="42"/>
      <c r="C956" s="281" t="s">
        <v>76</v>
      </c>
      <c r="D956" s="281" t="s">
        <v>4221</v>
      </c>
      <c r="E956" s="20" t="s">
        <v>76</v>
      </c>
      <c r="F956" s="282">
        <v>34.65</v>
      </c>
      <c r="G956" s="37"/>
      <c r="H956" s="42"/>
    </row>
    <row r="957" spans="1:8" s="2" customFormat="1" ht="16.75" customHeight="1">
      <c r="A957" s="37"/>
      <c r="B957" s="42"/>
      <c r="C957" s="281" t="s">
        <v>76</v>
      </c>
      <c r="D957" s="281" t="s">
        <v>2984</v>
      </c>
      <c r="E957" s="20" t="s">
        <v>76</v>
      </c>
      <c r="F957" s="282">
        <v>4.42</v>
      </c>
      <c r="G957" s="37"/>
      <c r="H957" s="42"/>
    </row>
    <row r="958" spans="1:8" s="2" customFormat="1" ht="16.75" customHeight="1">
      <c r="A958" s="37"/>
      <c r="B958" s="42"/>
      <c r="C958" s="281" t="s">
        <v>76</v>
      </c>
      <c r="D958" s="281" t="s">
        <v>1001</v>
      </c>
      <c r="E958" s="20" t="s">
        <v>76</v>
      </c>
      <c r="F958" s="282">
        <v>39.44</v>
      </c>
      <c r="G958" s="37"/>
      <c r="H958" s="42"/>
    </row>
    <row r="959" spans="1:8" s="2" customFormat="1" ht="16.75" customHeight="1">
      <c r="A959" s="37"/>
      <c r="B959" s="42"/>
      <c r="C959" s="281" t="s">
        <v>76</v>
      </c>
      <c r="D959" s="281" t="s">
        <v>4222</v>
      </c>
      <c r="E959" s="20" t="s">
        <v>76</v>
      </c>
      <c r="F959" s="282">
        <v>15.46</v>
      </c>
      <c r="G959" s="37"/>
      <c r="H959" s="42"/>
    </row>
    <row r="960" spans="1:8" s="2" customFormat="1" ht="16.75" customHeight="1">
      <c r="A960" s="37"/>
      <c r="B960" s="42"/>
      <c r="C960" s="281" t="s">
        <v>76</v>
      </c>
      <c r="D960" s="281" t="s">
        <v>4223</v>
      </c>
      <c r="E960" s="20" t="s">
        <v>76</v>
      </c>
      <c r="F960" s="282">
        <v>14.5</v>
      </c>
      <c r="G960" s="37"/>
      <c r="H960" s="42"/>
    </row>
    <row r="961" spans="1:8" s="2" customFormat="1" ht="16.75" customHeight="1">
      <c r="A961" s="37"/>
      <c r="B961" s="42"/>
      <c r="C961" s="281" t="s">
        <v>76</v>
      </c>
      <c r="D961" s="281" t="s">
        <v>3208</v>
      </c>
      <c r="E961" s="20" t="s">
        <v>76</v>
      </c>
      <c r="F961" s="282">
        <v>9.89</v>
      </c>
      <c r="G961" s="37"/>
      <c r="H961" s="42"/>
    </row>
    <row r="962" spans="1:8" s="2" customFormat="1" ht="16.75" customHeight="1">
      <c r="A962" s="37"/>
      <c r="B962" s="42"/>
      <c r="C962" s="281" t="s">
        <v>76</v>
      </c>
      <c r="D962" s="281" t="s">
        <v>2986</v>
      </c>
      <c r="E962" s="20" t="s">
        <v>76</v>
      </c>
      <c r="F962" s="282">
        <v>3.97</v>
      </c>
      <c r="G962" s="37"/>
      <c r="H962" s="42"/>
    </row>
    <row r="963" spans="1:8" s="2" customFormat="1" ht="16.75" customHeight="1">
      <c r="A963" s="37"/>
      <c r="B963" s="42"/>
      <c r="C963" s="281" t="s">
        <v>76</v>
      </c>
      <c r="D963" s="281" t="s">
        <v>2987</v>
      </c>
      <c r="E963" s="20" t="s">
        <v>76</v>
      </c>
      <c r="F963" s="282">
        <v>3.19</v>
      </c>
      <c r="G963" s="37"/>
      <c r="H963" s="42"/>
    </row>
    <row r="964" spans="1:8" s="2" customFormat="1" ht="16.75" customHeight="1">
      <c r="A964" s="37"/>
      <c r="B964" s="42"/>
      <c r="C964" s="281" t="s">
        <v>76</v>
      </c>
      <c r="D964" s="281" t="s">
        <v>3050</v>
      </c>
      <c r="E964" s="20" t="s">
        <v>76</v>
      </c>
      <c r="F964" s="282">
        <v>3.61</v>
      </c>
      <c r="G964" s="37"/>
      <c r="H964" s="42"/>
    </row>
    <row r="965" spans="1:8" s="2" customFormat="1" ht="16.75" customHeight="1">
      <c r="A965" s="37"/>
      <c r="B965" s="42"/>
      <c r="C965" s="281" t="s">
        <v>76</v>
      </c>
      <c r="D965" s="281" t="s">
        <v>2988</v>
      </c>
      <c r="E965" s="20" t="s">
        <v>76</v>
      </c>
      <c r="F965" s="282">
        <v>17.52</v>
      </c>
      <c r="G965" s="37"/>
      <c r="H965" s="42"/>
    </row>
    <row r="966" spans="1:8" s="2" customFormat="1" ht="16.75" customHeight="1">
      <c r="A966" s="37"/>
      <c r="B966" s="42"/>
      <c r="C966" s="281" t="s">
        <v>76</v>
      </c>
      <c r="D966" s="281" t="s">
        <v>1004</v>
      </c>
      <c r="E966" s="20" t="s">
        <v>76</v>
      </c>
      <c r="F966" s="282">
        <v>20.84</v>
      </c>
      <c r="G966" s="37"/>
      <c r="H966" s="42"/>
    </row>
    <row r="967" spans="1:8" s="2" customFormat="1" ht="16.75" customHeight="1">
      <c r="A967" s="37"/>
      <c r="B967" s="42"/>
      <c r="C967" s="281" t="s">
        <v>76</v>
      </c>
      <c r="D967" s="281" t="s">
        <v>1005</v>
      </c>
      <c r="E967" s="20" t="s">
        <v>76</v>
      </c>
      <c r="F967" s="282">
        <v>16.079999999999998</v>
      </c>
      <c r="G967" s="37"/>
      <c r="H967" s="42"/>
    </row>
    <row r="968" spans="1:8" s="2" customFormat="1" ht="16.75" customHeight="1">
      <c r="A968" s="37"/>
      <c r="B968" s="42"/>
      <c r="C968" s="281" t="s">
        <v>76</v>
      </c>
      <c r="D968" s="281" t="s">
        <v>4224</v>
      </c>
      <c r="E968" s="20" t="s">
        <v>76</v>
      </c>
      <c r="F968" s="282">
        <v>10.3</v>
      </c>
      <c r="G968" s="37"/>
      <c r="H968" s="42"/>
    </row>
    <row r="969" spans="1:8" s="2" customFormat="1" ht="16.75" customHeight="1">
      <c r="A969" s="37"/>
      <c r="B969" s="42"/>
      <c r="C969" s="281" t="s">
        <v>76</v>
      </c>
      <c r="D969" s="281" t="s">
        <v>1007</v>
      </c>
      <c r="E969" s="20" t="s">
        <v>76</v>
      </c>
      <c r="F969" s="282">
        <v>5.91</v>
      </c>
      <c r="G969" s="37"/>
      <c r="H969" s="42"/>
    </row>
    <row r="970" spans="1:8" s="2" customFormat="1" ht="16.75" customHeight="1">
      <c r="A970" s="37"/>
      <c r="B970" s="42"/>
      <c r="C970" s="281" t="s">
        <v>76</v>
      </c>
      <c r="D970" s="281" t="s">
        <v>1008</v>
      </c>
      <c r="E970" s="20" t="s">
        <v>76</v>
      </c>
      <c r="F970" s="282">
        <v>9.94</v>
      </c>
      <c r="G970" s="37"/>
      <c r="H970" s="42"/>
    </row>
    <row r="971" spans="1:8" s="2" customFormat="1" ht="16.75" customHeight="1">
      <c r="A971" s="37"/>
      <c r="B971" s="42"/>
      <c r="C971" s="281" t="s">
        <v>76</v>
      </c>
      <c r="D971" s="281" t="s">
        <v>3209</v>
      </c>
      <c r="E971" s="20" t="s">
        <v>76</v>
      </c>
      <c r="F971" s="282">
        <v>41.94</v>
      </c>
      <c r="G971" s="37"/>
      <c r="H971" s="42"/>
    </row>
    <row r="972" spans="1:8" s="2" customFormat="1" ht="16.75" customHeight="1">
      <c r="A972" s="37"/>
      <c r="B972" s="42"/>
      <c r="C972" s="281" t="s">
        <v>76</v>
      </c>
      <c r="D972" s="281" t="s">
        <v>3210</v>
      </c>
      <c r="E972" s="20" t="s">
        <v>76</v>
      </c>
      <c r="F972" s="282">
        <v>9.18</v>
      </c>
      <c r="G972" s="37"/>
      <c r="H972" s="42"/>
    </row>
    <row r="973" spans="1:8" s="2" customFormat="1" ht="16.75" customHeight="1">
      <c r="A973" s="37"/>
      <c r="B973" s="42"/>
      <c r="C973" s="281" t="s">
        <v>76</v>
      </c>
      <c r="D973" s="281" t="s">
        <v>4225</v>
      </c>
      <c r="E973" s="20" t="s">
        <v>76</v>
      </c>
      <c r="F973" s="282">
        <v>7.3</v>
      </c>
      <c r="G973" s="37"/>
      <c r="H973" s="42"/>
    </row>
    <row r="974" spans="1:8" s="2" customFormat="1" ht="16.75" customHeight="1">
      <c r="A974" s="37"/>
      <c r="B974" s="42"/>
      <c r="C974" s="281" t="s">
        <v>229</v>
      </c>
      <c r="D974" s="281" t="s">
        <v>559</v>
      </c>
      <c r="E974" s="20" t="s">
        <v>76</v>
      </c>
      <c r="F974" s="282">
        <v>268.14</v>
      </c>
      <c r="G974" s="37"/>
      <c r="H974" s="42"/>
    </row>
    <row r="975" spans="1:8" s="2" customFormat="1" ht="16.75" customHeight="1">
      <c r="A975" s="37"/>
      <c r="B975" s="42"/>
      <c r="C975" s="283" t="s">
        <v>7511</v>
      </c>
      <c r="D975" s="37"/>
      <c r="E975" s="37"/>
      <c r="F975" s="37"/>
      <c r="G975" s="37"/>
      <c r="H975" s="42"/>
    </row>
    <row r="976" spans="1:8" s="2" customFormat="1" ht="16.75" customHeight="1">
      <c r="A976" s="37"/>
      <c r="B976" s="42"/>
      <c r="C976" s="281" t="s">
        <v>4217</v>
      </c>
      <c r="D976" s="281" t="s">
        <v>7597</v>
      </c>
      <c r="E976" s="20" t="s">
        <v>127</v>
      </c>
      <c r="F976" s="282">
        <v>1461.48</v>
      </c>
      <c r="G976" s="37"/>
      <c r="H976" s="42"/>
    </row>
    <row r="977" spans="1:8" s="2" customFormat="1" ht="16.75" customHeight="1">
      <c r="A977" s="37"/>
      <c r="B977" s="42"/>
      <c r="C977" s="281" t="s">
        <v>1574</v>
      </c>
      <c r="D977" s="281" t="s">
        <v>1575</v>
      </c>
      <c r="E977" s="20" t="s">
        <v>127</v>
      </c>
      <c r="F977" s="282">
        <v>1367.99</v>
      </c>
      <c r="G977" s="37"/>
      <c r="H977" s="42"/>
    </row>
    <row r="978" spans="1:8" s="2" customFormat="1" ht="20">
      <c r="A978" s="37"/>
      <c r="B978" s="42"/>
      <c r="C978" s="281" t="s">
        <v>1578</v>
      </c>
      <c r="D978" s="281" t="s">
        <v>7598</v>
      </c>
      <c r="E978" s="20" t="s">
        <v>127</v>
      </c>
      <c r="F978" s="282">
        <v>2245.29</v>
      </c>
      <c r="G978" s="37"/>
      <c r="H978" s="42"/>
    </row>
    <row r="979" spans="1:8" s="2" customFormat="1" ht="16.75" customHeight="1">
      <c r="A979" s="37"/>
      <c r="B979" s="42"/>
      <c r="C979" s="281" t="s">
        <v>1600</v>
      </c>
      <c r="D979" s="281" t="s">
        <v>7599</v>
      </c>
      <c r="E979" s="20" t="s">
        <v>127</v>
      </c>
      <c r="F979" s="282">
        <v>1490.12</v>
      </c>
      <c r="G979" s="37"/>
      <c r="H979" s="42"/>
    </row>
    <row r="980" spans="1:8" s="2" customFormat="1" ht="16.75" customHeight="1">
      <c r="A980" s="37"/>
      <c r="B980" s="42"/>
      <c r="C980" s="281" t="s">
        <v>2534</v>
      </c>
      <c r="D980" s="281" t="s">
        <v>7600</v>
      </c>
      <c r="E980" s="20" t="s">
        <v>127</v>
      </c>
      <c r="F980" s="282">
        <v>1032.19</v>
      </c>
      <c r="G980" s="37"/>
      <c r="H980" s="42"/>
    </row>
    <row r="981" spans="1:8" s="2" customFormat="1" ht="16.75" customHeight="1">
      <c r="A981" s="37"/>
      <c r="B981" s="42"/>
      <c r="C981" s="281" t="s">
        <v>4212</v>
      </c>
      <c r="D981" s="281" t="s">
        <v>7601</v>
      </c>
      <c r="E981" s="20" t="s">
        <v>127</v>
      </c>
      <c r="F981" s="282">
        <v>1461.48</v>
      </c>
      <c r="G981" s="37"/>
      <c r="H981" s="42"/>
    </row>
    <row r="982" spans="1:8" s="2" customFormat="1" ht="16.75" customHeight="1">
      <c r="A982" s="37"/>
      <c r="B982" s="42"/>
      <c r="C982" s="281" t="s">
        <v>4252</v>
      </c>
      <c r="D982" s="281" t="s">
        <v>7602</v>
      </c>
      <c r="E982" s="20" t="s">
        <v>127</v>
      </c>
      <c r="F982" s="282">
        <v>1461.48</v>
      </c>
      <c r="G982" s="37"/>
      <c r="H982" s="42"/>
    </row>
    <row r="983" spans="1:8" s="2" customFormat="1" ht="16.75" customHeight="1">
      <c r="A983" s="37"/>
      <c r="B983" s="42"/>
      <c r="C983" s="281" t="s">
        <v>4261</v>
      </c>
      <c r="D983" s="281" t="s">
        <v>7603</v>
      </c>
      <c r="E983" s="20" t="s">
        <v>127</v>
      </c>
      <c r="F983" s="282">
        <v>1461.48</v>
      </c>
      <c r="G983" s="37"/>
      <c r="H983" s="42"/>
    </row>
    <row r="984" spans="1:8" s="2" customFormat="1" ht="16.75" customHeight="1">
      <c r="A984" s="37"/>
      <c r="B984" s="42"/>
      <c r="C984" s="281" t="s">
        <v>4271</v>
      </c>
      <c r="D984" s="281" t="s">
        <v>7604</v>
      </c>
      <c r="E984" s="20" t="s">
        <v>127</v>
      </c>
      <c r="F984" s="282">
        <v>1339.35</v>
      </c>
      <c r="G984" s="37"/>
      <c r="H984" s="42"/>
    </row>
    <row r="985" spans="1:8" s="2" customFormat="1" ht="16.75" customHeight="1">
      <c r="A985" s="37"/>
      <c r="B985" s="42"/>
      <c r="C985" s="281" t="s">
        <v>4283</v>
      </c>
      <c r="D985" s="281" t="s">
        <v>4284</v>
      </c>
      <c r="E985" s="20" t="s">
        <v>127</v>
      </c>
      <c r="F985" s="282">
        <v>2117.71</v>
      </c>
      <c r="G985" s="37"/>
      <c r="H985" s="42"/>
    </row>
    <row r="986" spans="1:8" s="2" customFormat="1" ht="20">
      <c r="A986" s="37"/>
      <c r="B986" s="42"/>
      <c r="C986" s="281" t="s">
        <v>4553</v>
      </c>
      <c r="D986" s="281" t="s">
        <v>7605</v>
      </c>
      <c r="E986" s="20" t="s">
        <v>127</v>
      </c>
      <c r="F986" s="282">
        <v>1461.48</v>
      </c>
      <c r="G986" s="37"/>
      <c r="H986" s="42"/>
    </row>
    <row r="987" spans="1:8" s="2" customFormat="1" ht="16.75" customHeight="1">
      <c r="A987" s="37"/>
      <c r="B987" s="42"/>
      <c r="C987" s="281" t="s">
        <v>2539</v>
      </c>
      <c r="D987" s="281" t="s">
        <v>2540</v>
      </c>
      <c r="E987" s="20" t="s">
        <v>127</v>
      </c>
      <c r="F987" s="282">
        <v>302.71600000000001</v>
      </c>
      <c r="G987" s="37"/>
      <c r="H987" s="42"/>
    </row>
    <row r="988" spans="1:8" s="2" customFormat="1" ht="16.75" customHeight="1">
      <c r="A988" s="37"/>
      <c r="B988" s="42"/>
      <c r="C988" s="281" t="s">
        <v>4276</v>
      </c>
      <c r="D988" s="281" t="s">
        <v>4277</v>
      </c>
      <c r="E988" s="20" t="s">
        <v>127</v>
      </c>
      <c r="F988" s="282">
        <v>1540.556</v>
      </c>
      <c r="G988" s="37"/>
      <c r="H988" s="42"/>
    </row>
    <row r="989" spans="1:8" s="2" customFormat="1" ht="16.75" customHeight="1">
      <c r="A989" s="37"/>
      <c r="B989" s="42"/>
      <c r="C989" s="277" t="s">
        <v>7606</v>
      </c>
      <c r="D989" s="278" t="s">
        <v>7607</v>
      </c>
      <c r="E989" s="279" t="s">
        <v>127</v>
      </c>
      <c r="F989" s="280">
        <v>125.74</v>
      </c>
      <c r="G989" s="37"/>
      <c r="H989" s="42"/>
    </row>
    <row r="990" spans="1:8" s="2" customFormat="1" ht="16.75" customHeight="1">
      <c r="A990" s="37"/>
      <c r="B990" s="42"/>
      <c r="C990" s="277" t="s">
        <v>232</v>
      </c>
      <c r="D990" s="278" t="s">
        <v>233</v>
      </c>
      <c r="E990" s="279" t="s">
        <v>127</v>
      </c>
      <c r="F990" s="280">
        <v>28.64</v>
      </c>
      <c r="G990" s="37"/>
      <c r="H990" s="42"/>
    </row>
    <row r="991" spans="1:8" s="2" customFormat="1" ht="16.75" customHeight="1">
      <c r="A991" s="37"/>
      <c r="B991" s="42"/>
      <c r="C991" s="281" t="s">
        <v>76</v>
      </c>
      <c r="D991" s="281" t="s">
        <v>1316</v>
      </c>
      <c r="E991" s="20" t="s">
        <v>76</v>
      </c>
      <c r="F991" s="282">
        <v>0</v>
      </c>
      <c r="G991" s="37"/>
      <c r="H991" s="42"/>
    </row>
    <row r="992" spans="1:8" s="2" customFormat="1" ht="16.75" customHeight="1">
      <c r="A992" s="37"/>
      <c r="B992" s="42"/>
      <c r="C992" s="281" t="s">
        <v>76</v>
      </c>
      <c r="D992" s="281" t="s">
        <v>1057</v>
      </c>
      <c r="E992" s="20" t="s">
        <v>76</v>
      </c>
      <c r="F992" s="282">
        <v>0</v>
      </c>
      <c r="G992" s="37"/>
      <c r="H992" s="42"/>
    </row>
    <row r="993" spans="1:8" s="2" customFormat="1" ht="16.75" customHeight="1">
      <c r="A993" s="37"/>
      <c r="B993" s="42"/>
      <c r="C993" s="281" t="s">
        <v>76</v>
      </c>
      <c r="D993" s="281" t="s">
        <v>1532</v>
      </c>
      <c r="E993" s="20" t="s">
        <v>76</v>
      </c>
      <c r="F993" s="282">
        <v>0</v>
      </c>
      <c r="G993" s="37"/>
      <c r="H993" s="42"/>
    </row>
    <row r="994" spans="1:8" s="2" customFormat="1" ht="16.75" customHeight="1">
      <c r="A994" s="37"/>
      <c r="B994" s="42"/>
      <c r="C994" s="281" t="s">
        <v>76</v>
      </c>
      <c r="D994" s="281" t="s">
        <v>577</v>
      </c>
      <c r="E994" s="20" t="s">
        <v>76</v>
      </c>
      <c r="F994" s="282">
        <v>0</v>
      </c>
      <c r="G994" s="37"/>
      <c r="H994" s="42"/>
    </row>
    <row r="995" spans="1:8" s="2" customFormat="1" ht="16.75" customHeight="1">
      <c r="A995" s="37"/>
      <c r="B995" s="42"/>
      <c r="C995" s="281" t="s">
        <v>76</v>
      </c>
      <c r="D995" s="281" t="s">
        <v>1000</v>
      </c>
      <c r="E995" s="20" t="s">
        <v>76</v>
      </c>
      <c r="F995" s="282">
        <v>0</v>
      </c>
      <c r="G995" s="37"/>
      <c r="H995" s="42"/>
    </row>
    <row r="996" spans="1:8" s="2" customFormat="1" ht="16.75" customHeight="1">
      <c r="A996" s="37"/>
      <c r="B996" s="42"/>
      <c r="C996" s="281" t="s">
        <v>76</v>
      </c>
      <c r="D996" s="281" t="s">
        <v>233</v>
      </c>
      <c r="E996" s="20" t="s">
        <v>76</v>
      </c>
      <c r="F996" s="282">
        <v>0</v>
      </c>
      <c r="G996" s="37"/>
      <c r="H996" s="42"/>
    </row>
    <row r="997" spans="1:8" s="2" customFormat="1" ht="16.75" customHeight="1">
      <c r="A997" s="37"/>
      <c r="B997" s="42"/>
      <c r="C997" s="281" t="s">
        <v>76</v>
      </c>
      <c r="D997" s="281" t="s">
        <v>1002</v>
      </c>
      <c r="E997" s="20" t="s">
        <v>76</v>
      </c>
      <c r="F997" s="282">
        <v>12.33</v>
      </c>
      <c r="G997" s="37"/>
      <c r="H997" s="42"/>
    </row>
    <row r="998" spans="1:8" s="2" customFormat="1" ht="16.75" customHeight="1">
      <c r="A998" s="37"/>
      <c r="B998" s="42"/>
      <c r="C998" s="281" t="s">
        <v>76</v>
      </c>
      <c r="D998" s="281" t="s">
        <v>1003</v>
      </c>
      <c r="E998" s="20" t="s">
        <v>76</v>
      </c>
      <c r="F998" s="282">
        <v>16.309999999999999</v>
      </c>
      <c r="G998" s="37"/>
      <c r="H998" s="42"/>
    </row>
    <row r="999" spans="1:8" s="2" customFormat="1" ht="16.75" customHeight="1">
      <c r="A999" s="37"/>
      <c r="B999" s="42"/>
      <c r="C999" s="281" t="s">
        <v>232</v>
      </c>
      <c r="D999" s="281" t="s">
        <v>559</v>
      </c>
      <c r="E999" s="20" t="s">
        <v>76</v>
      </c>
      <c r="F999" s="282">
        <v>28.64</v>
      </c>
      <c r="G999" s="37"/>
      <c r="H999" s="42"/>
    </row>
    <row r="1000" spans="1:8" s="2" customFormat="1" ht="16.75" customHeight="1">
      <c r="A1000" s="37"/>
      <c r="B1000" s="42"/>
      <c r="C1000" s="283" t="s">
        <v>7511</v>
      </c>
      <c r="D1000" s="37"/>
      <c r="E1000" s="37"/>
      <c r="F1000" s="37"/>
      <c r="G1000" s="37"/>
      <c r="H1000" s="42"/>
    </row>
    <row r="1001" spans="1:8" s="2" customFormat="1" ht="16.75" customHeight="1">
      <c r="A1001" s="37"/>
      <c r="B1001" s="42"/>
      <c r="C1001" s="281" t="s">
        <v>4565</v>
      </c>
      <c r="D1001" s="281" t="s">
        <v>7608</v>
      </c>
      <c r="E1001" s="20" t="s">
        <v>127</v>
      </c>
      <c r="F1001" s="282">
        <v>28.64</v>
      </c>
      <c r="G1001" s="37"/>
      <c r="H1001" s="42"/>
    </row>
    <row r="1002" spans="1:8" s="2" customFormat="1" ht="16.75" customHeight="1">
      <c r="A1002" s="37"/>
      <c r="B1002" s="42"/>
      <c r="C1002" s="281" t="s">
        <v>1574</v>
      </c>
      <c r="D1002" s="281" t="s">
        <v>1575</v>
      </c>
      <c r="E1002" s="20" t="s">
        <v>127</v>
      </c>
      <c r="F1002" s="282">
        <v>1367.99</v>
      </c>
      <c r="G1002" s="37"/>
      <c r="H1002" s="42"/>
    </row>
    <row r="1003" spans="1:8" s="2" customFormat="1" ht="20">
      <c r="A1003" s="37"/>
      <c r="B1003" s="42"/>
      <c r="C1003" s="281" t="s">
        <v>1578</v>
      </c>
      <c r="D1003" s="281" t="s">
        <v>7598</v>
      </c>
      <c r="E1003" s="20" t="s">
        <v>127</v>
      </c>
      <c r="F1003" s="282">
        <v>2245.29</v>
      </c>
      <c r="G1003" s="37"/>
      <c r="H1003" s="42"/>
    </row>
    <row r="1004" spans="1:8" s="2" customFormat="1" ht="16.75" customHeight="1">
      <c r="A1004" s="37"/>
      <c r="B1004" s="42"/>
      <c r="C1004" s="281" t="s">
        <v>1600</v>
      </c>
      <c r="D1004" s="281" t="s">
        <v>7599</v>
      </c>
      <c r="E1004" s="20" t="s">
        <v>127</v>
      </c>
      <c r="F1004" s="282">
        <v>1490.12</v>
      </c>
      <c r="G1004" s="37"/>
      <c r="H1004" s="42"/>
    </row>
    <row r="1005" spans="1:8" s="2" customFormat="1" ht="16.75" customHeight="1">
      <c r="A1005" s="37"/>
      <c r="B1005" s="42"/>
      <c r="C1005" s="281" t="s">
        <v>2534</v>
      </c>
      <c r="D1005" s="281" t="s">
        <v>7600</v>
      </c>
      <c r="E1005" s="20" t="s">
        <v>127</v>
      </c>
      <c r="F1005" s="282">
        <v>1032.19</v>
      </c>
      <c r="G1005" s="37"/>
      <c r="H1005" s="42"/>
    </row>
    <row r="1006" spans="1:8" s="2" customFormat="1" ht="16.75" customHeight="1">
      <c r="A1006" s="37"/>
      <c r="B1006" s="42"/>
      <c r="C1006" s="281" t="s">
        <v>4570</v>
      </c>
      <c r="D1006" s="281" t="s">
        <v>7609</v>
      </c>
      <c r="E1006" s="20" t="s">
        <v>127</v>
      </c>
      <c r="F1006" s="282">
        <v>28.64</v>
      </c>
      <c r="G1006" s="37"/>
      <c r="H1006" s="42"/>
    </row>
    <row r="1007" spans="1:8" s="2" customFormat="1" ht="16.75" customHeight="1">
      <c r="A1007" s="37"/>
      <c r="B1007" s="42"/>
      <c r="C1007" s="281" t="s">
        <v>4575</v>
      </c>
      <c r="D1007" s="281" t="s">
        <v>7610</v>
      </c>
      <c r="E1007" s="20" t="s">
        <v>127</v>
      </c>
      <c r="F1007" s="282">
        <v>28.64</v>
      </c>
      <c r="G1007" s="37"/>
      <c r="H1007" s="42"/>
    </row>
    <row r="1008" spans="1:8" s="2" customFormat="1" ht="16.75" customHeight="1">
      <c r="A1008" s="37"/>
      <c r="B1008" s="42"/>
      <c r="C1008" s="281" t="s">
        <v>4580</v>
      </c>
      <c r="D1008" s="281" t="s">
        <v>7611</v>
      </c>
      <c r="E1008" s="20" t="s">
        <v>127</v>
      </c>
      <c r="F1008" s="282">
        <v>28.64</v>
      </c>
      <c r="G1008" s="37"/>
      <c r="H1008" s="42"/>
    </row>
    <row r="1009" spans="1:8" s="2" customFormat="1" ht="16.75" customHeight="1">
      <c r="A1009" s="37"/>
      <c r="B1009" s="42"/>
      <c r="C1009" s="281" t="s">
        <v>4585</v>
      </c>
      <c r="D1009" s="281" t="s">
        <v>7612</v>
      </c>
      <c r="E1009" s="20" t="s">
        <v>127</v>
      </c>
      <c r="F1009" s="282">
        <v>28.64</v>
      </c>
      <c r="G1009" s="37"/>
      <c r="H1009" s="42"/>
    </row>
    <row r="1010" spans="1:8" s="2" customFormat="1" ht="10">
      <c r="A1010" s="37"/>
      <c r="B1010" s="42"/>
      <c r="C1010" s="281" t="s">
        <v>4590</v>
      </c>
      <c r="D1010" s="281" t="s">
        <v>7613</v>
      </c>
      <c r="E1010" s="20" t="s">
        <v>127</v>
      </c>
      <c r="F1010" s="282">
        <v>28.64</v>
      </c>
      <c r="G1010" s="37"/>
      <c r="H1010" s="42"/>
    </row>
    <row r="1011" spans="1:8" s="2" customFormat="1" ht="16.75" customHeight="1">
      <c r="A1011" s="37"/>
      <c r="B1011" s="42"/>
      <c r="C1011" s="281" t="s">
        <v>2539</v>
      </c>
      <c r="D1011" s="281" t="s">
        <v>2540</v>
      </c>
      <c r="E1011" s="20" t="s">
        <v>127</v>
      </c>
      <c r="F1011" s="282">
        <v>302.71600000000001</v>
      </c>
      <c r="G1011" s="37"/>
      <c r="H1011" s="42"/>
    </row>
    <row r="1012" spans="1:8" s="2" customFormat="1" ht="16.75" customHeight="1">
      <c r="A1012" s="37"/>
      <c r="B1012" s="42"/>
      <c r="C1012" s="277" t="s">
        <v>319</v>
      </c>
      <c r="D1012" s="278" t="s">
        <v>320</v>
      </c>
      <c r="E1012" s="279" t="s">
        <v>127</v>
      </c>
      <c r="F1012" s="280">
        <v>83.68</v>
      </c>
      <c r="G1012" s="37"/>
      <c r="H1012" s="42"/>
    </row>
    <row r="1013" spans="1:8" s="2" customFormat="1" ht="16.75" customHeight="1">
      <c r="A1013" s="37"/>
      <c r="B1013" s="42"/>
      <c r="C1013" s="281" t="s">
        <v>76</v>
      </c>
      <c r="D1013" s="281" t="s">
        <v>1101</v>
      </c>
      <c r="E1013" s="20" t="s">
        <v>76</v>
      </c>
      <c r="F1013" s="282">
        <v>0</v>
      </c>
      <c r="G1013" s="37"/>
      <c r="H1013" s="42"/>
    </row>
    <row r="1014" spans="1:8" s="2" customFormat="1" ht="16.75" customHeight="1">
      <c r="A1014" s="37"/>
      <c r="B1014" s="42"/>
      <c r="C1014" s="281" t="s">
        <v>76</v>
      </c>
      <c r="D1014" s="281" t="s">
        <v>320</v>
      </c>
      <c r="E1014" s="20" t="s">
        <v>76</v>
      </c>
      <c r="F1014" s="282">
        <v>0</v>
      </c>
      <c r="G1014" s="37"/>
      <c r="H1014" s="42"/>
    </row>
    <row r="1015" spans="1:8" s="2" customFormat="1" ht="16.75" customHeight="1">
      <c r="A1015" s="37"/>
      <c r="B1015" s="42"/>
      <c r="C1015" s="281" t="s">
        <v>76</v>
      </c>
      <c r="D1015" s="281" t="s">
        <v>3028</v>
      </c>
      <c r="E1015" s="20" t="s">
        <v>76</v>
      </c>
      <c r="F1015" s="282">
        <v>17.63</v>
      </c>
      <c r="G1015" s="37"/>
      <c r="H1015" s="42"/>
    </row>
    <row r="1016" spans="1:8" s="2" customFormat="1" ht="16.75" customHeight="1">
      <c r="A1016" s="37"/>
      <c r="B1016" s="42"/>
      <c r="C1016" s="281" t="s">
        <v>76</v>
      </c>
      <c r="D1016" s="281" t="s">
        <v>3029</v>
      </c>
      <c r="E1016" s="20" t="s">
        <v>76</v>
      </c>
      <c r="F1016" s="282">
        <v>17.32</v>
      </c>
      <c r="G1016" s="37"/>
      <c r="H1016" s="42"/>
    </row>
    <row r="1017" spans="1:8" s="2" customFormat="1" ht="16.75" customHeight="1">
      <c r="A1017" s="37"/>
      <c r="B1017" s="42"/>
      <c r="C1017" s="281" t="s">
        <v>76</v>
      </c>
      <c r="D1017" s="281" t="s">
        <v>4244</v>
      </c>
      <c r="E1017" s="20" t="s">
        <v>76</v>
      </c>
      <c r="F1017" s="282">
        <v>48.73</v>
      </c>
      <c r="G1017" s="37"/>
      <c r="H1017" s="42"/>
    </row>
    <row r="1018" spans="1:8" s="2" customFormat="1" ht="16.75" customHeight="1">
      <c r="A1018" s="37"/>
      <c r="B1018" s="42"/>
      <c r="C1018" s="281" t="s">
        <v>319</v>
      </c>
      <c r="D1018" s="281" t="s">
        <v>559</v>
      </c>
      <c r="E1018" s="20" t="s">
        <v>76</v>
      </c>
      <c r="F1018" s="282">
        <v>83.68</v>
      </c>
      <c r="G1018" s="37"/>
      <c r="H1018" s="42"/>
    </row>
    <row r="1019" spans="1:8" s="2" customFormat="1" ht="16.75" customHeight="1">
      <c r="A1019" s="37"/>
      <c r="B1019" s="42"/>
      <c r="C1019" s="283" t="s">
        <v>7511</v>
      </c>
      <c r="D1019" s="37"/>
      <c r="E1019" s="37"/>
      <c r="F1019" s="37"/>
      <c r="G1019" s="37"/>
      <c r="H1019" s="42"/>
    </row>
    <row r="1020" spans="1:8" s="2" customFormat="1" ht="16.75" customHeight="1">
      <c r="A1020" s="37"/>
      <c r="B1020" s="42"/>
      <c r="C1020" s="281" t="s">
        <v>4217</v>
      </c>
      <c r="D1020" s="281" t="s">
        <v>7597</v>
      </c>
      <c r="E1020" s="20" t="s">
        <v>127</v>
      </c>
      <c r="F1020" s="282">
        <v>1461.48</v>
      </c>
      <c r="G1020" s="37"/>
      <c r="H1020" s="42"/>
    </row>
    <row r="1021" spans="1:8" s="2" customFormat="1" ht="16.75" customHeight="1">
      <c r="A1021" s="37"/>
      <c r="B1021" s="42"/>
      <c r="C1021" s="281" t="s">
        <v>1574</v>
      </c>
      <c r="D1021" s="281" t="s">
        <v>1575</v>
      </c>
      <c r="E1021" s="20" t="s">
        <v>127</v>
      </c>
      <c r="F1021" s="282">
        <v>1367.99</v>
      </c>
      <c r="G1021" s="37"/>
      <c r="H1021" s="42"/>
    </row>
    <row r="1022" spans="1:8" s="2" customFormat="1" ht="20">
      <c r="A1022" s="37"/>
      <c r="B1022" s="42"/>
      <c r="C1022" s="281" t="s">
        <v>1578</v>
      </c>
      <c r="D1022" s="281" t="s">
        <v>7598</v>
      </c>
      <c r="E1022" s="20" t="s">
        <v>127</v>
      </c>
      <c r="F1022" s="282">
        <v>2245.29</v>
      </c>
      <c r="G1022" s="37"/>
      <c r="H1022" s="42"/>
    </row>
    <row r="1023" spans="1:8" s="2" customFormat="1" ht="16.75" customHeight="1">
      <c r="A1023" s="37"/>
      <c r="B1023" s="42"/>
      <c r="C1023" s="281" t="s">
        <v>1600</v>
      </c>
      <c r="D1023" s="281" t="s">
        <v>7599</v>
      </c>
      <c r="E1023" s="20" t="s">
        <v>127</v>
      </c>
      <c r="F1023" s="282">
        <v>1490.12</v>
      </c>
      <c r="G1023" s="37"/>
      <c r="H1023" s="42"/>
    </row>
    <row r="1024" spans="1:8" s="2" customFormat="1" ht="16.75" customHeight="1">
      <c r="A1024" s="37"/>
      <c r="B1024" s="42"/>
      <c r="C1024" s="281" t="s">
        <v>2534</v>
      </c>
      <c r="D1024" s="281" t="s">
        <v>7600</v>
      </c>
      <c r="E1024" s="20" t="s">
        <v>127</v>
      </c>
      <c r="F1024" s="282">
        <v>1032.19</v>
      </c>
      <c r="G1024" s="37"/>
      <c r="H1024" s="42"/>
    </row>
    <row r="1025" spans="1:8" s="2" customFormat="1" ht="16.75" customHeight="1">
      <c r="A1025" s="37"/>
      <c r="B1025" s="42"/>
      <c r="C1025" s="281" t="s">
        <v>4212</v>
      </c>
      <c r="D1025" s="281" t="s">
        <v>7601</v>
      </c>
      <c r="E1025" s="20" t="s">
        <v>127</v>
      </c>
      <c r="F1025" s="282">
        <v>1461.48</v>
      </c>
      <c r="G1025" s="37"/>
      <c r="H1025" s="42"/>
    </row>
    <row r="1026" spans="1:8" s="2" customFormat="1" ht="16.75" customHeight="1">
      <c r="A1026" s="37"/>
      <c r="B1026" s="42"/>
      <c r="C1026" s="281" t="s">
        <v>4252</v>
      </c>
      <c r="D1026" s="281" t="s">
        <v>7602</v>
      </c>
      <c r="E1026" s="20" t="s">
        <v>127</v>
      </c>
      <c r="F1026" s="282">
        <v>1461.48</v>
      </c>
      <c r="G1026" s="37"/>
      <c r="H1026" s="42"/>
    </row>
    <row r="1027" spans="1:8" s="2" customFormat="1" ht="16.75" customHeight="1">
      <c r="A1027" s="37"/>
      <c r="B1027" s="42"/>
      <c r="C1027" s="281" t="s">
        <v>4261</v>
      </c>
      <c r="D1027" s="281" t="s">
        <v>7603</v>
      </c>
      <c r="E1027" s="20" t="s">
        <v>127</v>
      </c>
      <c r="F1027" s="282">
        <v>1461.48</v>
      </c>
      <c r="G1027" s="37"/>
      <c r="H1027" s="42"/>
    </row>
    <row r="1028" spans="1:8" s="2" customFormat="1" ht="16.75" customHeight="1">
      <c r="A1028" s="37"/>
      <c r="B1028" s="42"/>
      <c r="C1028" s="281" t="s">
        <v>4271</v>
      </c>
      <c r="D1028" s="281" t="s">
        <v>7604</v>
      </c>
      <c r="E1028" s="20" t="s">
        <v>127</v>
      </c>
      <c r="F1028" s="282">
        <v>1339.35</v>
      </c>
      <c r="G1028" s="37"/>
      <c r="H1028" s="42"/>
    </row>
    <row r="1029" spans="1:8" s="2" customFormat="1" ht="16.75" customHeight="1">
      <c r="A1029" s="37"/>
      <c r="B1029" s="42"/>
      <c r="C1029" s="281" t="s">
        <v>4283</v>
      </c>
      <c r="D1029" s="281" t="s">
        <v>4284</v>
      </c>
      <c r="E1029" s="20" t="s">
        <v>127</v>
      </c>
      <c r="F1029" s="282">
        <v>2117.71</v>
      </c>
      <c r="G1029" s="37"/>
      <c r="H1029" s="42"/>
    </row>
    <row r="1030" spans="1:8" s="2" customFormat="1" ht="20">
      <c r="A1030" s="37"/>
      <c r="B1030" s="42"/>
      <c r="C1030" s="281" t="s">
        <v>4553</v>
      </c>
      <c r="D1030" s="281" t="s">
        <v>7605</v>
      </c>
      <c r="E1030" s="20" t="s">
        <v>127</v>
      </c>
      <c r="F1030" s="282">
        <v>1461.48</v>
      </c>
      <c r="G1030" s="37"/>
      <c r="H1030" s="42"/>
    </row>
    <row r="1031" spans="1:8" s="2" customFormat="1" ht="16.75" customHeight="1">
      <c r="A1031" s="37"/>
      <c r="B1031" s="42"/>
      <c r="C1031" s="281" t="s">
        <v>2554</v>
      </c>
      <c r="D1031" s="281" t="s">
        <v>2555</v>
      </c>
      <c r="E1031" s="20" t="s">
        <v>127</v>
      </c>
      <c r="F1031" s="282">
        <v>297.08699999999999</v>
      </c>
      <c r="G1031" s="37"/>
      <c r="H1031" s="42"/>
    </row>
    <row r="1032" spans="1:8" s="2" customFormat="1" ht="16.75" customHeight="1">
      <c r="A1032" s="37"/>
      <c r="B1032" s="42"/>
      <c r="C1032" s="281" t="s">
        <v>4276</v>
      </c>
      <c r="D1032" s="281" t="s">
        <v>4277</v>
      </c>
      <c r="E1032" s="20" t="s">
        <v>127</v>
      </c>
      <c r="F1032" s="282">
        <v>1540.556</v>
      </c>
      <c r="G1032" s="37"/>
      <c r="H1032" s="42"/>
    </row>
    <row r="1033" spans="1:8" s="2" customFormat="1" ht="16.75" customHeight="1">
      <c r="A1033" s="37"/>
      <c r="B1033" s="42"/>
      <c r="C1033" s="277" t="s">
        <v>7614</v>
      </c>
      <c r="D1033" s="278" t="s">
        <v>251</v>
      </c>
      <c r="E1033" s="279" t="s">
        <v>127</v>
      </c>
      <c r="F1033" s="280">
        <v>180.81</v>
      </c>
      <c r="G1033" s="37"/>
      <c r="H1033" s="42"/>
    </row>
    <row r="1034" spans="1:8" s="2" customFormat="1" ht="16.75" customHeight="1">
      <c r="A1034" s="37"/>
      <c r="B1034" s="42"/>
      <c r="C1034" s="277" t="s">
        <v>235</v>
      </c>
      <c r="D1034" s="278" t="s">
        <v>236</v>
      </c>
      <c r="E1034" s="279" t="s">
        <v>127</v>
      </c>
      <c r="F1034" s="280">
        <v>382.49</v>
      </c>
      <c r="G1034" s="37"/>
      <c r="H1034" s="42"/>
    </row>
    <row r="1035" spans="1:8" s="2" customFormat="1" ht="16.75" customHeight="1">
      <c r="A1035" s="37"/>
      <c r="B1035" s="42"/>
      <c r="C1035" s="281" t="s">
        <v>76</v>
      </c>
      <c r="D1035" s="281" t="s">
        <v>1009</v>
      </c>
      <c r="E1035" s="20" t="s">
        <v>76</v>
      </c>
      <c r="F1035" s="282">
        <v>0</v>
      </c>
      <c r="G1035" s="37"/>
      <c r="H1035" s="42"/>
    </row>
    <row r="1036" spans="1:8" s="2" customFormat="1" ht="16.75" customHeight="1">
      <c r="A1036" s="37"/>
      <c r="B1036" s="42"/>
      <c r="C1036" s="281" t="s">
        <v>76</v>
      </c>
      <c r="D1036" s="281" t="s">
        <v>236</v>
      </c>
      <c r="E1036" s="20" t="s">
        <v>76</v>
      </c>
      <c r="F1036" s="282">
        <v>0</v>
      </c>
      <c r="G1036" s="37"/>
      <c r="H1036" s="42"/>
    </row>
    <row r="1037" spans="1:8" s="2" customFormat="1" ht="16.75" customHeight="1">
      <c r="A1037" s="37"/>
      <c r="B1037" s="42"/>
      <c r="C1037" s="281" t="s">
        <v>76</v>
      </c>
      <c r="D1037" s="281" t="s">
        <v>4226</v>
      </c>
      <c r="E1037" s="20" t="s">
        <v>76</v>
      </c>
      <c r="F1037" s="282">
        <v>36.57</v>
      </c>
      <c r="G1037" s="37"/>
      <c r="H1037" s="42"/>
    </row>
    <row r="1038" spans="1:8" s="2" customFormat="1" ht="16.75" customHeight="1">
      <c r="A1038" s="37"/>
      <c r="B1038" s="42"/>
      <c r="C1038" s="281" t="s">
        <v>76</v>
      </c>
      <c r="D1038" s="281" t="s">
        <v>3212</v>
      </c>
      <c r="E1038" s="20" t="s">
        <v>76</v>
      </c>
      <c r="F1038" s="282">
        <v>5.0599999999999996</v>
      </c>
      <c r="G1038" s="37"/>
      <c r="H1038" s="42"/>
    </row>
    <row r="1039" spans="1:8" s="2" customFormat="1" ht="16.75" customHeight="1">
      <c r="A1039" s="37"/>
      <c r="B1039" s="42"/>
      <c r="C1039" s="281" t="s">
        <v>76</v>
      </c>
      <c r="D1039" s="281" t="s">
        <v>4227</v>
      </c>
      <c r="E1039" s="20" t="s">
        <v>76</v>
      </c>
      <c r="F1039" s="282">
        <v>60.3</v>
      </c>
      <c r="G1039" s="37"/>
      <c r="H1039" s="42"/>
    </row>
    <row r="1040" spans="1:8" s="2" customFormat="1" ht="16.75" customHeight="1">
      <c r="A1040" s="37"/>
      <c r="B1040" s="42"/>
      <c r="C1040" s="281" t="s">
        <v>76</v>
      </c>
      <c r="D1040" s="281" t="s">
        <v>3213</v>
      </c>
      <c r="E1040" s="20" t="s">
        <v>76</v>
      </c>
      <c r="F1040" s="282">
        <v>3.75</v>
      </c>
      <c r="G1040" s="37"/>
      <c r="H1040" s="42"/>
    </row>
    <row r="1041" spans="1:8" s="2" customFormat="1" ht="16.75" customHeight="1">
      <c r="A1041" s="37"/>
      <c r="B1041" s="42"/>
      <c r="C1041" s="281" t="s">
        <v>76</v>
      </c>
      <c r="D1041" s="281" t="s">
        <v>3214</v>
      </c>
      <c r="E1041" s="20" t="s">
        <v>76</v>
      </c>
      <c r="F1041" s="282">
        <v>3.64</v>
      </c>
      <c r="G1041" s="37"/>
      <c r="H1041" s="42"/>
    </row>
    <row r="1042" spans="1:8" s="2" customFormat="1" ht="16.75" customHeight="1">
      <c r="A1042" s="37"/>
      <c r="B1042" s="42"/>
      <c r="C1042" s="281" t="s">
        <v>76</v>
      </c>
      <c r="D1042" s="281" t="s">
        <v>1010</v>
      </c>
      <c r="E1042" s="20" t="s">
        <v>76</v>
      </c>
      <c r="F1042" s="282">
        <v>17.36</v>
      </c>
      <c r="G1042" s="37"/>
      <c r="H1042" s="42"/>
    </row>
    <row r="1043" spans="1:8" s="2" customFormat="1" ht="16.75" customHeight="1">
      <c r="A1043" s="37"/>
      <c r="B1043" s="42"/>
      <c r="C1043" s="281" t="s">
        <v>76</v>
      </c>
      <c r="D1043" s="281" t="s">
        <v>2994</v>
      </c>
      <c r="E1043" s="20" t="s">
        <v>76</v>
      </c>
      <c r="F1043" s="282">
        <v>2.98</v>
      </c>
      <c r="G1043" s="37"/>
      <c r="H1043" s="42"/>
    </row>
    <row r="1044" spans="1:8" s="2" customFormat="1" ht="16.75" customHeight="1">
      <c r="A1044" s="37"/>
      <c r="B1044" s="42"/>
      <c r="C1044" s="281" t="s">
        <v>76</v>
      </c>
      <c r="D1044" s="281" t="s">
        <v>2995</v>
      </c>
      <c r="E1044" s="20" t="s">
        <v>76</v>
      </c>
      <c r="F1044" s="282">
        <v>3.17</v>
      </c>
      <c r="G1044" s="37"/>
      <c r="H1044" s="42"/>
    </row>
    <row r="1045" spans="1:8" s="2" customFormat="1" ht="16.75" customHeight="1">
      <c r="A1045" s="37"/>
      <c r="B1045" s="42"/>
      <c r="C1045" s="281" t="s">
        <v>76</v>
      </c>
      <c r="D1045" s="281" t="s">
        <v>2996</v>
      </c>
      <c r="E1045" s="20" t="s">
        <v>76</v>
      </c>
      <c r="F1045" s="282">
        <v>6.87</v>
      </c>
      <c r="G1045" s="37"/>
      <c r="H1045" s="42"/>
    </row>
    <row r="1046" spans="1:8" s="2" customFormat="1" ht="16.75" customHeight="1">
      <c r="A1046" s="37"/>
      <c r="B1046" s="42"/>
      <c r="C1046" s="281" t="s">
        <v>76</v>
      </c>
      <c r="D1046" s="281" t="s">
        <v>2997</v>
      </c>
      <c r="E1046" s="20" t="s">
        <v>76</v>
      </c>
      <c r="F1046" s="282">
        <v>5.34</v>
      </c>
      <c r="G1046" s="37"/>
      <c r="H1046" s="42"/>
    </row>
    <row r="1047" spans="1:8" s="2" customFormat="1" ht="16.75" customHeight="1">
      <c r="A1047" s="37"/>
      <c r="B1047" s="42"/>
      <c r="C1047" s="281" t="s">
        <v>76</v>
      </c>
      <c r="D1047" s="281" t="s">
        <v>2998</v>
      </c>
      <c r="E1047" s="20" t="s">
        <v>76</v>
      </c>
      <c r="F1047" s="282">
        <v>16.329999999999998</v>
      </c>
      <c r="G1047" s="37"/>
      <c r="H1047" s="42"/>
    </row>
    <row r="1048" spans="1:8" s="2" customFormat="1" ht="16.75" customHeight="1">
      <c r="A1048" s="37"/>
      <c r="B1048" s="42"/>
      <c r="C1048" s="281" t="s">
        <v>76</v>
      </c>
      <c r="D1048" s="281" t="s">
        <v>2999</v>
      </c>
      <c r="E1048" s="20" t="s">
        <v>76</v>
      </c>
      <c r="F1048" s="282">
        <v>5.0599999999999996</v>
      </c>
      <c r="G1048" s="37"/>
      <c r="H1048" s="42"/>
    </row>
    <row r="1049" spans="1:8" s="2" customFormat="1" ht="16.75" customHeight="1">
      <c r="A1049" s="37"/>
      <c r="B1049" s="42"/>
      <c r="C1049" s="281" t="s">
        <v>76</v>
      </c>
      <c r="D1049" s="281" t="s">
        <v>3000</v>
      </c>
      <c r="E1049" s="20" t="s">
        <v>76</v>
      </c>
      <c r="F1049" s="282">
        <v>21.89</v>
      </c>
      <c r="G1049" s="37"/>
      <c r="H1049" s="42"/>
    </row>
    <row r="1050" spans="1:8" s="2" customFormat="1" ht="16.75" customHeight="1">
      <c r="A1050" s="37"/>
      <c r="B1050" s="42"/>
      <c r="C1050" s="281" t="s">
        <v>76</v>
      </c>
      <c r="D1050" s="281" t="s">
        <v>1088</v>
      </c>
      <c r="E1050" s="20" t="s">
        <v>76</v>
      </c>
      <c r="F1050" s="282">
        <v>0</v>
      </c>
      <c r="G1050" s="37"/>
      <c r="H1050" s="42"/>
    </row>
    <row r="1051" spans="1:8" s="2" customFormat="1" ht="16.75" customHeight="1">
      <c r="A1051" s="37"/>
      <c r="B1051" s="42"/>
      <c r="C1051" s="281" t="s">
        <v>76</v>
      </c>
      <c r="D1051" s="281" t="s">
        <v>236</v>
      </c>
      <c r="E1051" s="20" t="s">
        <v>76</v>
      </c>
      <c r="F1051" s="282">
        <v>0</v>
      </c>
      <c r="G1051" s="37"/>
      <c r="H1051" s="42"/>
    </row>
    <row r="1052" spans="1:8" s="2" customFormat="1" ht="16.75" customHeight="1">
      <c r="A1052" s="37"/>
      <c r="B1052" s="42"/>
      <c r="C1052" s="281" t="s">
        <v>76</v>
      </c>
      <c r="D1052" s="281" t="s">
        <v>4228</v>
      </c>
      <c r="E1052" s="20" t="s">
        <v>76</v>
      </c>
      <c r="F1052" s="282">
        <v>36.61</v>
      </c>
      <c r="G1052" s="37"/>
      <c r="H1052" s="42"/>
    </row>
    <row r="1053" spans="1:8" s="2" customFormat="1" ht="16.75" customHeight="1">
      <c r="A1053" s="37"/>
      <c r="B1053" s="42"/>
      <c r="C1053" s="281" t="s">
        <v>76</v>
      </c>
      <c r="D1053" s="281" t="s">
        <v>3218</v>
      </c>
      <c r="E1053" s="20" t="s">
        <v>76</v>
      </c>
      <c r="F1053" s="282">
        <v>5.0599999999999996</v>
      </c>
      <c r="G1053" s="37"/>
      <c r="H1053" s="42"/>
    </row>
    <row r="1054" spans="1:8" s="2" customFormat="1" ht="16.75" customHeight="1">
      <c r="A1054" s="37"/>
      <c r="B1054" s="42"/>
      <c r="C1054" s="281" t="s">
        <v>76</v>
      </c>
      <c r="D1054" s="281" t="s">
        <v>4229</v>
      </c>
      <c r="E1054" s="20" t="s">
        <v>76</v>
      </c>
      <c r="F1054" s="282">
        <v>60.16</v>
      </c>
      <c r="G1054" s="37"/>
      <c r="H1054" s="42"/>
    </row>
    <row r="1055" spans="1:8" s="2" customFormat="1" ht="16.75" customHeight="1">
      <c r="A1055" s="37"/>
      <c r="B1055" s="42"/>
      <c r="C1055" s="281" t="s">
        <v>76</v>
      </c>
      <c r="D1055" s="281" t="s">
        <v>3219</v>
      </c>
      <c r="E1055" s="20" t="s">
        <v>76</v>
      </c>
      <c r="F1055" s="282">
        <v>3.75</v>
      </c>
      <c r="G1055" s="37"/>
      <c r="H1055" s="42"/>
    </row>
    <row r="1056" spans="1:8" s="2" customFormat="1" ht="16.75" customHeight="1">
      <c r="A1056" s="37"/>
      <c r="B1056" s="42"/>
      <c r="C1056" s="281" t="s">
        <v>76</v>
      </c>
      <c r="D1056" s="281" t="s">
        <v>3220</v>
      </c>
      <c r="E1056" s="20" t="s">
        <v>76</v>
      </c>
      <c r="F1056" s="282">
        <v>3.64</v>
      </c>
      <c r="G1056" s="37"/>
      <c r="H1056" s="42"/>
    </row>
    <row r="1057" spans="1:8" s="2" customFormat="1" ht="16.75" customHeight="1">
      <c r="A1057" s="37"/>
      <c r="B1057" s="42"/>
      <c r="C1057" s="281" t="s">
        <v>76</v>
      </c>
      <c r="D1057" s="281" t="s">
        <v>3221</v>
      </c>
      <c r="E1057" s="20" t="s">
        <v>76</v>
      </c>
      <c r="F1057" s="282">
        <v>2.58</v>
      </c>
      <c r="G1057" s="37"/>
      <c r="H1057" s="42"/>
    </row>
    <row r="1058" spans="1:8" s="2" customFormat="1" ht="16.75" customHeight="1">
      <c r="A1058" s="37"/>
      <c r="B1058" s="42"/>
      <c r="C1058" s="281" t="s">
        <v>76</v>
      </c>
      <c r="D1058" s="281" t="s">
        <v>3006</v>
      </c>
      <c r="E1058" s="20" t="s">
        <v>76</v>
      </c>
      <c r="F1058" s="282">
        <v>20.95</v>
      </c>
      <c r="G1058" s="37"/>
      <c r="H1058" s="42"/>
    </row>
    <row r="1059" spans="1:8" s="2" customFormat="1" ht="16.75" customHeight="1">
      <c r="A1059" s="37"/>
      <c r="B1059" s="42"/>
      <c r="C1059" s="281" t="s">
        <v>76</v>
      </c>
      <c r="D1059" s="281" t="s">
        <v>3224</v>
      </c>
      <c r="E1059" s="20" t="s">
        <v>76</v>
      </c>
      <c r="F1059" s="282">
        <v>3.93</v>
      </c>
      <c r="G1059" s="37"/>
      <c r="H1059" s="42"/>
    </row>
    <row r="1060" spans="1:8" s="2" customFormat="1" ht="16.75" customHeight="1">
      <c r="A1060" s="37"/>
      <c r="B1060" s="42"/>
      <c r="C1060" s="281" t="s">
        <v>76</v>
      </c>
      <c r="D1060" s="281" t="s">
        <v>4230</v>
      </c>
      <c r="E1060" s="20" t="s">
        <v>76</v>
      </c>
      <c r="F1060" s="282">
        <v>9.1300000000000008</v>
      </c>
      <c r="G1060" s="37"/>
      <c r="H1060" s="42"/>
    </row>
    <row r="1061" spans="1:8" s="2" customFormat="1" ht="16.75" customHeight="1">
      <c r="A1061" s="37"/>
      <c r="B1061" s="42"/>
      <c r="C1061" s="281" t="s">
        <v>76</v>
      </c>
      <c r="D1061" s="281" t="s">
        <v>3008</v>
      </c>
      <c r="E1061" s="20" t="s">
        <v>76</v>
      </c>
      <c r="F1061" s="282">
        <v>5.31</v>
      </c>
      <c r="G1061" s="37"/>
      <c r="H1061" s="42"/>
    </row>
    <row r="1062" spans="1:8" s="2" customFormat="1" ht="16.75" customHeight="1">
      <c r="A1062" s="37"/>
      <c r="B1062" s="42"/>
      <c r="C1062" s="281" t="s">
        <v>76</v>
      </c>
      <c r="D1062" s="281" t="s">
        <v>3009</v>
      </c>
      <c r="E1062" s="20" t="s">
        <v>76</v>
      </c>
      <c r="F1062" s="282">
        <v>16.23</v>
      </c>
      <c r="G1062" s="37"/>
      <c r="H1062" s="42"/>
    </row>
    <row r="1063" spans="1:8" s="2" customFormat="1" ht="16.75" customHeight="1">
      <c r="A1063" s="37"/>
      <c r="B1063" s="42"/>
      <c r="C1063" s="281" t="s">
        <v>76</v>
      </c>
      <c r="D1063" s="281" t="s">
        <v>3010</v>
      </c>
      <c r="E1063" s="20" t="s">
        <v>76</v>
      </c>
      <c r="F1063" s="282">
        <v>5.0599999999999996</v>
      </c>
      <c r="G1063" s="37"/>
      <c r="H1063" s="42"/>
    </row>
    <row r="1064" spans="1:8" s="2" customFormat="1" ht="16.75" customHeight="1">
      <c r="A1064" s="37"/>
      <c r="B1064" s="42"/>
      <c r="C1064" s="281" t="s">
        <v>76</v>
      </c>
      <c r="D1064" s="281" t="s">
        <v>3011</v>
      </c>
      <c r="E1064" s="20" t="s">
        <v>76</v>
      </c>
      <c r="F1064" s="282">
        <v>21.76</v>
      </c>
      <c r="G1064" s="37"/>
      <c r="H1064" s="42"/>
    </row>
    <row r="1065" spans="1:8" s="2" customFormat="1" ht="16.75" customHeight="1">
      <c r="A1065" s="37"/>
      <c r="B1065" s="42"/>
      <c r="C1065" s="281" t="s">
        <v>235</v>
      </c>
      <c r="D1065" s="281" t="s">
        <v>559</v>
      </c>
      <c r="E1065" s="20" t="s">
        <v>76</v>
      </c>
      <c r="F1065" s="282">
        <v>382.49</v>
      </c>
      <c r="G1065" s="37"/>
      <c r="H1065" s="42"/>
    </row>
    <row r="1066" spans="1:8" s="2" customFormat="1" ht="16.75" customHeight="1">
      <c r="A1066" s="37"/>
      <c r="B1066" s="42"/>
      <c r="C1066" s="283" t="s">
        <v>7511</v>
      </c>
      <c r="D1066" s="37"/>
      <c r="E1066" s="37"/>
      <c r="F1066" s="37"/>
      <c r="G1066" s="37"/>
      <c r="H1066" s="42"/>
    </row>
    <row r="1067" spans="1:8" s="2" customFormat="1" ht="16.75" customHeight="1">
      <c r="A1067" s="37"/>
      <c r="B1067" s="42"/>
      <c r="C1067" s="281" t="s">
        <v>4217</v>
      </c>
      <c r="D1067" s="281" t="s">
        <v>7597</v>
      </c>
      <c r="E1067" s="20" t="s">
        <v>127</v>
      </c>
      <c r="F1067" s="282">
        <v>1461.48</v>
      </c>
      <c r="G1067" s="37"/>
      <c r="H1067" s="42"/>
    </row>
    <row r="1068" spans="1:8" s="2" customFormat="1" ht="16.75" customHeight="1">
      <c r="A1068" s="37"/>
      <c r="B1068" s="42"/>
      <c r="C1068" s="281" t="s">
        <v>1574</v>
      </c>
      <c r="D1068" s="281" t="s">
        <v>1575</v>
      </c>
      <c r="E1068" s="20" t="s">
        <v>127</v>
      </c>
      <c r="F1068" s="282">
        <v>1367.99</v>
      </c>
      <c r="G1068" s="37"/>
      <c r="H1068" s="42"/>
    </row>
    <row r="1069" spans="1:8" s="2" customFormat="1" ht="20">
      <c r="A1069" s="37"/>
      <c r="B1069" s="42"/>
      <c r="C1069" s="281" t="s">
        <v>1578</v>
      </c>
      <c r="D1069" s="281" t="s">
        <v>7598</v>
      </c>
      <c r="E1069" s="20" t="s">
        <v>127</v>
      </c>
      <c r="F1069" s="282">
        <v>2245.29</v>
      </c>
      <c r="G1069" s="37"/>
      <c r="H1069" s="42"/>
    </row>
    <row r="1070" spans="1:8" s="2" customFormat="1" ht="16.75" customHeight="1">
      <c r="A1070" s="37"/>
      <c r="B1070" s="42"/>
      <c r="C1070" s="281" t="s">
        <v>1600</v>
      </c>
      <c r="D1070" s="281" t="s">
        <v>7599</v>
      </c>
      <c r="E1070" s="20" t="s">
        <v>127</v>
      </c>
      <c r="F1070" s="282">
        <v>1490.12</v>
      </c>
      <c r="G1070" s="37"/>
      <c r="H1070" s="42"/>
    </row>
    <row r="1071" spans="1:8" s="2" customFormat="1" ht="16.75" customHeight="1">
      <c r="A1071" s="37"/>
      <c r="B1071" s="42"/>
      <c r="C1071" s="281" t="s">
        <v>1611</v>
      </c>
      <c r="D1071" s="281" t="s">
        <v>7615</v>
      </c>
      <c r="E1071" s="20" t="s">
        <v>303</v>
      </c>
      <c r="F1071" s="282">
        <v>18.202999999999999</v>
      </c>
      <c r="G1071" s="37"/>
      <c r="H1071" s="42"/>
    </row>
    <row r="1072" spans="1:8" s="2" customFormat="1" ht="16.75" customHeight="1">
      <c r="A1072" s="37"/>
      <c r="B1072" s="42"/>
      <c r="C1072" s="281" t="s">
        <v>2559</v>
      </c>
      <c r="D1072" s="281" t="s">
        <v>7616</v>
      </c>
      <c r="E1072" s="20" t="s">
        <v>127</v>
      </c>
      <c r="F1072" s="282">
        <v>434.89</v>
      </c>
      <c r="G1072" s="37"/>
      <c r="H1072" s="42"/>
    </row>
    <row r="1073" spans="1:8" s="2" customFormat="1" ht="16.75" customHeight="1">
      <c r="A1073" s="37"/>
      <c r="B1073" s="42"/>
      <c r="C1073" s="281" t="s">
        <v>4212</v>
      </c>
      <c r="D1073" s="281" t="s">
        <v>7601</v>
      </c>
      <c r="E1073" s="20" t="s">
        <v>127</v>
      </c>
      <c r="F1073" s="282">
        <v>1461.48</v>
      </c>
      <c r="G1073" s="37"/>
      <c r="H1073" s="42"/>
    </row>
    <row r="1074" spans="1:8" s="2" customFormat="1" ht="16.75" customHeight="1">
      <c r="A1074" s="37"/>
      <c r="B1074" s="42"/>
      <c r="C1074" s="281" t="s">
        <v>4252</v>
      </c>
      <c r="D1074" s="281" t="s">
        <v>7602</v>
      </c>
      <c r="E1074" s="20" t="s">
        <v>127</v>
      </c>
      <c r="F1074" s="282">
        <v>1461.48</v>
      </c>
      <c r="G1074" s="37"/>
      <c r="H1074" s="42"/>
    </row>
    <row r="1075" spans="1:8" s="2" customFormat="1" ht="16.75" customHeight="1">
      <c r="A1075" s="37"/>
      <c r="B1075" s="42"/>
      <c r="C1075" s="281" t="s">
        <v>4261</v>
      </c>
      <c r="D1075" s="281" t="s">
        <v>7603</v>
      </c>
      <c r="E1075" s="20" t="s">
        <v>127</v>
      </c>
      <c r="F1075" s="282">
        <v>1461.48</v>
      </c>
      <c r="G1075" s="37"/>
      <c r="H1075" s="42"/>
    </row>
    <row r="1076" spans="1:8" s="2" customFormat="1" ht="16.75" customHeight="1">
      <c r="A1076" s="37"/>
      <c r="B1076" s="42"/>
      <c r="C1076" s="281" t="s">
        <v>4271</v>
      </c>
      <c r="D1076" s="281" t="s">
        <v>7604</v>
      </c>
      <c r="E1076" s="20" t="s">
        <v>127</v>
      </c>
      <c r="F1076" s="282">
        <v>1339.35</v>
      </c>
      <c r="G1076" s="37"/>
      <c r="H1076" s="42"/>
    </row>
    <row r="1077" spans="1:8" s="2" customFormat="1" ht="16.75" customHeight="1">
      <c r="A1077" s="37"/>
      <c r="B1077" s="42"/>
      <c r="C1077" s="281" t="s">
        <v>4283</v>
      </c>
      <c r="D1077" s="281" t="s">
        <v>4284</v>
      </c>
      <c r="E1077" s="20" t="s">
        <v>127</v>
      </c>
      <c r="F1077" s="282">
        <v>2117.71</v>
      </c>
      <c r="G1077" s="37"/>
      <c r="H1077" s="42"/>
    </row>
    <row r="1078" spans="1:8" s="2" customFormat="1" ht="20">
      <c r="A1078" s="37"/>
      <c r="B1078" s="42"/>
      <c r="C1078" s="281" t="s">
        <v>4553</v>
      </c>
      <c r="D1078" s="281" t="s">
        <v>7605</v>
      </c>
      <c r="E1078" s="20" t="s">
        <v>127</v>
      </c>
      <c r="F1078" s="282">
        <v>1461.48</v>
      </c>
      <c r="G1078" s="37"/>
      <c r="H1078" s="42"/>
    </row>
    <row r="1079" spans="1:8" s="2" customFormat="1" ht="16.75" customHeight="1">
      <c r="A1079" s="37"/>
      <c r="B1079" s="42"/>
      <c r="C1079" s="281" t="s">
        <v>2549</v>
      </c>
      <c r="D1079" s="281" t="s">
        <v>2550</v>
      </c>
      <c r="E1079" s="20" t="s">
        <v>127</v>
      </c>
      <c r="F1079" s="282">
        <v>803.22900000000004</v>
      </c>
      <c r="G1079" s="37"/>
      <c r="H1079" s="42"/>
    </row>
    <row r="1080" spans="1:8" s="2" customFormat="1" ht="16.75" customHeight="1">
      <c r="A1080" s="37"/>
      <c r="B1080" s="42"/>
      <c r="C1080" s="281" t="s">
        <v>4276</v>
      </c>
      <c r="D1080" s="281" t="s">
        <v>4277</v>
      </c>
      <c r="E1080" s="20" t="s">
        <v>127</v>
      </c>
      <c r="F1080" s="282">
        <v>1540.556</v>
      </c>
      <c r="G1080" s="37"/>
      <c r="H1080" s="42"/>
    </row>
    <row r="1081" spans="1:8" s="2" customFormat="1" ht="16.75" customHeight="1">
      <c r="A1081" s="37"/>
      <c r="B1081" s="42"/>
      <c r="C1081" s="277" t="s">
        <v>7617</v>
      </c>
      <c r="D1081" s="278" t="s">
        <v>7618</v>
      </c>
      <c r="E1081" s="279" t="s">
        <v>127</v>
      </c>
      <c r="F1081" s="280">
        <v>41.366</v>
      </c>
      <c r="G1081" s="37"/>
      <c r="H1081" s="42"/>
    </row>
    <row r="1082" spans="1:8" s="2" customFormat="1" ht="16.75" customHeight="1">
      <c r="A1082" s="37"/>
      <c r="B1082" s="42"/>
      <c r="C1082" s="277" t="s">
        <v>238</v>
      </c>
      <c r="D1082" s="278" t="s">
        <v>239</v>
      </c>
      <c r="E1082" s="279" t="s">
        <v>127</v>
      </c>
      <c r="F1082" s="280">
        <v>52.4</v>
      </c>
      <c r="G1082" s="37"/>
      <c r="H1082" s="42"/>
    </row>
    <row r="1083" spans="1:8" s="2" customFormat="1" ht="16.75" customHeight="1">
      <c r="A1083" s="37"/>
      <c r="B1083" s="42"/>
      <c r="C1083" s="281" t="s">
        <v>76</v>
      </c>
      <c r="D1083" s="281" t="s">
        <v>1130</v>
      </c>
      <c r="E1083" s="20" t="s">
        <v>76</v>
      </c>
      <c r="F1083" s="282">
        <v>0</v>
      </c>
      <c r="G1083" s="37"/>
      <c r="H1083" s="42"/>
    </row>
    <row r="1084" spans="1:8" s="2" customFormat="1" ht="16.75" customHeight="1">
      <c r="A1084" s="37"/>
      <c r="B1084" s="42"/>
      <c r="C1084" s="281" t="s">
        <v>76</v>
      </c>
      <c r="D1084" s="281" t="s">
        <v>4231</v>
      </c>
      <c r="E1084" s="20" t="s">
        <v>76</v>
      </c>
      <c r="F1084" s="282">
        <v>0</v>
      </c>
      <c r="G1084" s="37"/>
      <c r="H1084" s="42"/>
    </row>
    <row r="1085" spans="1:8" s="2" customFormat="1" ht="16.75" customHeight="1">
      <c r="A1085" s="37"/>
      <c r="B1085" s="42"/>
      <c r="C1085" s="281" t="s">
        <v>76</v>
      </c>
      <c r="D1085" s="281" t="s">
        <v>3216</v>
      </c>
      <c r="E1085" s="20" t="s">
        <v>76</v>
      </c>
      <c r="F1085" s="282">
        <v>2.4700000000000002</v>
      </c>
      <c r="G1085" s="37"/>
      <c r="H1085" s="42"/>
    </row>
    <row r="1086" spans="1:8" s="2" customFormat="1" ht="16.75" customHeight="1">
      <c r="A1086" s="37"/>
      <c r="B1086" s="42"/>
      <c r="C1086" s="281" t="s">
        <v>76</v>
      </c>
      <c r="D1086" s="281" t="s">
        <v>3217</v>
      </c>
      <c r="E1086" s="20" t="s">
        <v>76</v>
      </c>
      <c r="F1086" s="282">
        <v>5.76</v>
      </c>
      <c r="G1086" s="37"/>
      <c r="H1086" s="42"/>
    </row>
    <row r="1087" spans="1:8" s="2" customFormat="1" ht="16.75" customHeight="1">
      <c r="A1087" s="37"/>
      <c r="B1087" s="42"/>
      <c r="C1087" s="281" t="s">
        <v>76</v>
      </c>
      <c r="D1087" s="281" t="s">
        <v>4232</v>
      </c>
      <c r="E1087" s="20" t="s">
        <v>76</v>
      </c>
      <c r="F1087" s="282">
        <v>9.64</v>
      </c>
      <c r="G1087" s="37"/>
      <c r="H1087" s="42"/>
    </row>
    <row r="1088" spans="1:8" s="2" customFormat="1" ht="16.75" customHeight="1">
      <c r="A1088" s="37"/>
      <c r="B1088" s="42"/>
      <c r="C1088" s="281" t="s">
        <v>76</v>
      </c>
      <c r="D1088" s="281" t="s">
        <v>3053</v>
      </c>
      <c r="E1088" s="20" t="s">
        <v>76</v>
      </c>
      <c r="F1088" s="282">
        <v>5.94</v>
      </c>
      <c r="G1088" s="37"/>
      <c r="H1088" s="42"/>
    </row>
    <row r="1089" spans="1:8" s="2" customFormat="1" ht="16.75" customHeight="1">
      <c r="A1089" s="37"/>
      <c r="B1089" s="42"/>
      <c r="C1089" s="281" t="s">
        <v>76</v>
      </c>
      <c r="D1089" s="281" t="s">
        <v>3054</v>
      </c>
      <c r="E1089" s="20" t="s">
        <v>76</v>
      </c>
      <c r="F1089" s="282">
        <v>5.94</v>
      </c>
      <c r="G1089" s="37"/>
      <c r="H1089" s="42"/>
    </row>
    <row r="1090" spans="1:8" s="2" customFormat="1" ht="16.75" customHeight="1">
      <c r="A1090" s="37"/>
      <c r="B1090" s="42"/>
      <c r="C1090" s="281" t="s">
        <v>76</v>
      </c>
      <c r="D1090" s="281" t="s">
        <v>1088</v>
      </c>
      <c r="E1090" s="20" t="s">
        <v>76</v>
      </c>
      <c r="F1090" s="282">
        <v>0</v>
      </c>
      <c r="G1090" s="37"/>
      <c r="H1090" s="42"/>
    </row>
    <row r="1091" spans="1:8" s="2" customFormat="1" ht="16.75" customHeight="1">
      <c r="A1091" s="37"/>
      <c r="B1091" s="42"/>
      <c r="C1091" s="281" t="s">
        <v>76</v>
      </c>
      <c r="D1091" s="281" t="s">
        <v>4231</v>
      </c>
      <c r="E1091" s="20" t="s">
        <v>76</v>
      </c>
      <c r="F1091" s="282">
        <v>0</v>
      </c>
      <c r="G1091" s="37"/>
      <c r="H1091" s="42"/>
    </row>
    <row r="1092" spans="1:8" s="2" customFormat="1" ht="16.75" customHeight="1">
      <c r="A1092" s="37"/>
      <c r="B1092" s="42"/>
      <c r="C1092" s="281" t="s">
        <v>76</v>
      </c>
      <c r="D1092" s="281" t="s">
        <v>3222</v>
      </c>
      <c r="E1092" s="20" t="s">
        <v>76</v>
      </c>
      <c r="F1092" s="282">
        <v>2.4300000000000002</v>
      </c>
      <c r="G1092" s="37"/>
      <c r="H1092" s="42"/>
    </row>
    <row r="1093" spans="1:8" s="2" customFormat="1" ht="16.75" customHeight="1">
      <c r="A1093" s="37"/>
      <c r="B1093" s="42"/>
      <c r="C1093" s="281" t="s">
        <v>76</v>
      </c>
      <c r="D1093" s="281" t="s">
        <v>3223</v>
      </c>
      <c r="E1093" s="20" t="s">
        <v>76</v>
      </c>
      <c r="F1093" s="282">
        <v>5.76</v>
      </c>
      <c r="G1093" s="37"/>
      <c r="H1093" s="42"/>
    </row>
    <row r="1094" spans="1:8" s="2" customFormat="1" ht="16.75" customHeight="1">
      <c r="A1094" s="37"/>
      <c r="B1094" s="42"/>
      <c r="C1094" s="281" t="s">
        <v>76</v>
      </c>
      <c r="D1094" s="281" t="s">
        <v>3057</v>
      </c>
      <c r="E1094" s="20" t="s">
        <v>76</v>
      </c>
      <c r="F1094" s="282">
        <v>5.94</v>
      </c>
      <c r="G1094" s="37"/>
      <c r="H1094" s="42"/>
    </row>
    <row r="1095" spans="1:8" s="2" customFormat="1" ht="16.75" customHeight="1">
      <c r="A1095" s="37"/>
      <c r="B1095" s="42"/>
      <c r="C1095" s="281" t="s">
        <v>76</v>
      </c>
      <c r="D1095" s="281" t="s">
        <v>3058</v>
      </c>
      <c r="E1095" s="20" t="s">
        <v>76</v>
      </c>
      <c r="F1095" s="282">
        <v>5.94</v>
      </c>
      <c r="G1095" s="37"/>
      <c r="H1095" s="42"/>
    </row>
    <row r="1096" spans="1:8" s="2" customFormat="1" ht="16.75" customHeight="1">
      <c r="A1096" s="37"/>
      <c r="B1096" s="42"/>
      <c r="C1096" s="281" t="s">
        <v>76</v>
      </c>
      <c r="D1096" s="281" t="s">
        <v>4233</v>
      </c>
      <c r="E1096" s="20" t="s">
        <v>76</v>
      </c>
      <c r="F1096" s="282">
        <v>2.58</v>
      </c>
      <c r="G1096" s="37"/>
      <c r="H1096" s="42"/>
    </row>
    <row r="1097" spans="1:8" s="2" customFormat="1" ht="16.75" customHeight="1">
      <c r="A1097" s="37"/>
      <c r="B1097" s="42"/>
      <c r="C1097" s="281" t="s">
        <v>238</v>
      </c>
      <c r="D1097" s="281" t="s">
        <v>559</v>
      </c>
      <c r="E1097" s="20" t="s">
        <v>76</v>
      </c>
      <c r="F1097" s="282">
        <v>52.4</v>
      </c>
      <c r="G1097" s="37"/>
      <c r="H1097" s="42"/>
    </row>
    <row r="1098" spans="1:8" s="2" customFormat="1" ht="16.75" customHeight="1">
      <c r="A1098" s="37"/>
      <c r="B1098" s="42"/>
      <c r="C1098" s="283" t="s">
        <v>7511</v>
      </c>
      <c r="D1098" s="37"/>
      <c r="E1098" s="37"/>
      <c r="F1098" s="37"/>
      <c r="G1098" s="37"/>
      <c r="H1098" s="42"/>
    </row>
    <row r="1099" spans="1:8" s="2" customFormat="1" ht="16.75" customHeight="1">
      <c r="A1099" s="37"/>
      <c r="B1099" s="42"/>
      <c r="C1099" s="281" t="s">
        <v>4217</v>
      </c>
      <c r="D1099" s="281" t="s">
        <v>7597</v>
      </c>
      <c r="E1099" s="20" t="s">
        <v>127</v>
      </c>
      <c r="F1099" s="282">
        <v>1461.48</v>
      </c>
      <c r="G1099" s="37"/>
      <c r="H1099" s="42"/>
    </row>
    <row r="1100" spans="1:8" s="2" customFormat="1" ht="20">
      <c r="A1100" s="37"/>
      <c r="B1100" s="42"/>
      <c r="C1100" s="281" t="s">
        <v>1504</v>
      </c>
      <c r="D1100" s="281" t="s">
        <v>7619</v>
      </c>
      <c r="E1100" s="20" t="s">
        <v>303</v>
      </c>
      <c r="F1100" s="282">
        <v>10.643000000000001</v>
      </c>
      <c r="G1100" s="37"/>
      <c r="H1100" s="42"/>
    </row>
    <row r="1101" spans="1:8" s="2" customFormat="1" ht="16.75" customHeight="1">
      <c r="A1101" s="37"/>
      <c r="B1101" s="42"/>
      <c r="C1101" s="281" t="s">
        <v>1513</v>
      </c>
      <c r="D1101" s="281" t="s">
        <v>7620</v>
      </c>
      <c r="E1101" s="20" t="s">
        <v>303</v>
      </c>
      <c r="F1101" s="282">
        <v>10.643000000000001</v>
      </c>
      <c r="G1101" s="37"/>
      <c r="H1101" s="42"/>
    </row>
    <row r="1102" spans="1:8" s="2" customFormat="1" ht="20">
      <c r="A1102" s="37"/>
      <c r="B1102" s="42"/>
      <c r="C1102" s="281" t="s">
        <v>1518</v>
      </c>
      <c r="D1102" s="281" t="s">
        <v>7621</v>
      </c>
      <c r="E1102" s="20" t="s">
        <v>303</v>
      </c>
      <c r="F1102" s="282">
        <v>10.643000000000001</v>
      </c>
      <c r="G1102" s="37"/>
      <c r="H1102" s="42"/>
    </row>
    <row r="1103" spans="1:8" s="2" customFormat="1" ht="16.75" customHeight="1">
      <c r="A1103" s="37"/>
      <c r="B1103" s="42"/>
      <c r="C1103" s="281" t="s">
        <v>1523</v>
      </c>
      <c r="D1103" s="281" t="s">
        <v>7622</v>
      </c>
      <c r="E1103" s="20" t="s">
        <v>303</v>
      </c>
      <c r="F1103" s="282">
        <v>10.643000000000001</v>
      </c>
      <c r="G1103" s="37"/>
      <c r="H1103" s="42"/>
    </row>
    <row r="1104" spans="1:8" s="2" customFormat="1" ht="16.75" customHeight="1">
      <c r="A1104" s="37"/>
      <c r="B1104" s="42"/>
      <c r="C1104" s="281" t="s">
        <v>1543</v>
      </c>
      <c r="D1104" s="281" t="s">
        <v>7623</v>
      </c>
      <c r="E1104" s="20" t="s">
        <v>456</v>
      </c>
      <c r="F1104" s="282">
        <v>0.214</v>
      </c>
      <c r="G1104" s="37"/>
      <c r="H1104" s="42"/>
    </row>
    <row r="1105" spans="1:8" s="2" customFormat="1" ht="16.75" customHeight="1">
      <c r="A1105" s="37"/>
      <c r="B1105" s="42"/>
      <c r="C1105" s="281" t="s">
        <v>1600</v>
      </c>
      <c r="D1105" s="281" t="s">
        <v>7599</v>
      </c>
      <c r="E1105" s="20" t="s">
        <v>127</v>
      </c>
      <c r="F1105" s="282">
        <v>1490.12</v>
      </c>
      <c r="G1105" s="37"/>
      <c r="H1105" s="42"/>
    </row>
    <row r="1106" spans="1:8" s="2" customFormat="1" ht="16.75" customHeight="1">
      <c r="A1106" s="37"/>
      <c r="B1106" s="42"/>
      <c r="C1106" s="281" t="s">
        <v>1611</v>
      </c>
      <c r="D1106" s="281" t="s">
        <v>7615</v>
      </c>
      <c r="E1106" s="20" t="s">
        <v>303</v>
      </c>
      <c r="F1106" s="282">
        <v>18.202999999999999</v>
      </c>
      <c r="G1106" s="37"/>
      <c r="H1106" s="42"/>
    </row>
    <row r="1107" spans="1:8" s="2" customFormat="1" ht="16.75" customHeight="1">
      <c r="A1107" s="37"/>
      <c r="B1107" s="42"/>
      <c r="C1107" s="281" t="s">
        <v>2559</v>
      </c>
      <c r="D1107" s="281" t="s">
        <v>7616</v>
      </c>
      <c r="E1107" s="20" t="s">
        <v>127</v>
      </c>
      <c r="F1107" s="282">
        <v>434.89</v>
      </c>
      <c r="G1107" s="37"/>
      <c r="H1107" s="42"/>
    </row>
    <row r="1108" spans="1:8" s="2" customFormat="1" ht="16.75" customHeight="1">
      <c r="A1108" s="37"/>
      <c r="B1108" s="42"/>
      <c r="C1108" s="281" t="s">
        <v>4180</v>
      </c>
      <c r="D1108" s="281" t="s">
        <v>7624</v>
      </c>
      <c r="E1108" s="20" t="s">
        <v>127</v>
      </c>
      <c r="F1108" s="282">
        <v>213.2</v>
      </c>
      <c r="G1108" s="37"/>
      <c r="H1108" s="42"/>
    </row>
    <row r="1109" spans="1:8" s="2" customFormat="1" ht="16.75" customHeight="1">
      <c r="A1109" s="37"/>
      <c r="B1109" s="42"/>
      <c r="C1109" s="281" t="s">
        <v>4212</v>
      </c>
      <c r="D1109" s="281" t="s">
        <v>7601</v>
      </c>
      <c r="E1109" s="20" t="s">
        <v>127</v>
      </c>
      <c r="F1109" s="282">
        <v>1461.48</v>
      </c>
      <c r="G1109" s="37"/>
      <c r="H1109" s="42"/>
    </row>
    <row r="1110" spans="1:8" s="2" customFormat="1" ht="16.75" customHeight="1">
      <c r="A1110" s="37"/>
      <c r="B1110" s="42"/>
      <c r="C1110" s="281" t="s">
        <v>4252</v>
      </c>
      <c r="D1110" s="281" t="s">
        <v>7602</v>
      </c>
      <c r="E1110" s="20" t="s">
        <v>127</v>
      </c>
      <c r="F1110" s="282">
        <v>1461.48</v>
      </c>
      <c r="G1110" s="37"/>
      <c r="H1110" s="42"/>
    </row>
    <row r="1111" spans="1:8" s="2" customFormat="1" ht="16.75" customHeight="1">
      <c r="A1111" s="37"/>
      <c r="B1111" s="42"/>
      <c r="C1111" s="281" t="s">
        <v>4261</v>
      </c>
      <c r="D1111" s="281" t="s">
        <v>7603</v>
      </c>
      <c r="E1111" s="20" t="s">
        <v>127</v>
      </c>
      <c r="F1111" s="282">
        <v>1461.48</v>
      </c>
      <c r="G1111" s="37"/>
      <c r="H1111" s="42"/>
    </row>
    <row r="1112" spans="1:8" s="2" customFormat="1" ht="16.75" customHeight="1">
      <c r="A1112" s="37"/>
      <c r="B1112" s="42"/>
      <c r="C1112" s="281" t="s">
        <v>4283</v>
      </c>
      <c r="D1112" s="281" t="s">
        <v>4284</v>
      </c>
      <c r="E1112" s="20" t="s">
        <v>127</v>
      </c>
      <c r="F1112" s="282">
        <v>2117.71</v>
      </c>
      <c r="G1112" s="37"/>
      <c r="H1112" s="42"/>
    </row>
    <row r="1113" spans="1:8" s="2" customFormat="1" ht="16.75" customHeight="1">
      <c r="A1113" s="37"/>
      <c r="B1113" s="42"/>
      <c r="C1113" s="281" t="s">
        <v>4288</v>
      </c>
      <c r="D1113" s="281" t="s">
        <v>7625</v>
      </c>
      <c r="E1113" s="20" t="s">
        <v>127</v>
      </c>
      <c r="F1113" s="282">
        <v>122.13</v>
      </c>
      <c r="G1113" s="37"/>
      <c r="H1113" s="42"/>
    </row>
    <row r="1114" spans="1:8" s="2" customFormat="1" ht="20">
      <c r="A1114" s="37"/>
      <c r="B1114" s="42"/>
      <c r="C1114" s="281" t="s">
        <v>4553</v>
      </c>
      <c r="D1114" s="281" t="s">
        <v>7605</v>
      </c>
      <c r="E1114" s="20" t="s">
        <v>127</v>
      </c>
      <c r="F1114" s="282">
        <v>1461.48</v>
      </c>
      <c r="G1114" s="37"/>
      <c r="H1114" s="42"/>
    </row>
    <row r="1115" spans="1:8" s="2" customFormat="1" ht="16.75" customHeight="1">
      <c r="A1115" s="37"/>
      <c r="B1115" s="42"/>
      <c r="C1115" s="281" t="s">
        <v>2544</v>
      </c>
      <c r="D1115" s="281" t="s">
        <v>2545</v>
      </c>
      <c r="E1115" s="20" t="s">
        <v>127</v>
      </c>
      <c r="F1115" s="282">
        <v>110.04</v>
      </c>
      <c r="G1115" s="37"/>
      <c r="H1115" s="42"/>
    </row>
    <row r="1116" spans="1:8" s="2" customFormat="1" ht="20">
      <c r="A1116" s="37"/>
      <c r="B1116" s="42"/>
      <c r="C1116" s="281" t="s">
        <v>4293</v>
      </c>
      <c r="D1116" s="281" t="s">
        <v>4294</v>
      </c>
      <c r="E1116" s="20" t="s">
        <v>127</v>
      </c>
      <c r="F1116" s="282">
        <v>246.37100000000001</v>
      </c>
      <c r="G1116" s="37"/>
      <c r="H1116" s="42"/>
    </row>
    <row r="1117" spans="1:8" s="2" customFormat="1" ht="16.75" customHeight="1">
      <c r="A1117" s="37"/>
      <c r="B1117" s="42"/>
      <c r="C1117" s="277" t="s">
        <v>241</v>
      </c>
      <c r="D1117" s="278" t="s">
        <v>242</v>
      </c>
      <c r="E1117" s="279" t="s">
        <v>127</v>
      </c>
      <c r="F1117" s="280">
        <v>199.26</v>
      </c>
      <c r="G1117" s="37"/>
      <c r="H1117" s="42"/>
    </row>
    <row r="1118" spans="1:8" s="2" customFormat="1" ht="16.75" customHeight="1">
      <c r="A1118" s="37"/>
      <c r="B1118" s="42"/>
      <c r="C1118" s="281" t="s">
        <v>76</v>
      </c>
      <c r="D1118" s="281" t="s">
        <v>1009</v>
      </c>
      <c r="E1118" s="20" t="s">
        <v>76</v>
      </c>
      <c r="F1118" s="282">
        <v>0</v>
      </c>
      <c r="G1118" s="37"/>
      <c r="H1118" s="42"/>
    </row>
    <row r="1119" spans="1:8" s="2" customFormat="1" ht="16.75" customHeight="1">
      <c r="A1119" s="37"/>
      <c r="B1119" s="42"/>
      <c r="C1119" s="281" t="s">
        <v>76</v>
      </c>
      <c r="D1119" s="281" t="s">
        <v>4234</v>
      </c>
      <c r="E1119" s="20" t="s">
        <v>76</v>
      </c>
      <c r="F1119" s="282">
        <v>0</v>
      </c>
      <c r="G1119" s="37"/>
      <c r="H1119" s="42"/>
    </row>
    <row r="1120" spans="1:8" s="2" customFormat="1" ht="16.75" customHeight="1">
      <c r="A1120" s="37"/>
      <c r="B1120" s="42"/>
      <c r="C1120" s="281" t="s">
        <v>76</v>
      </c>
      <c r="D1120" s="281" t="s">
        <v>2989</v>
      </c>
      <c r="E1120" s="20" t="s">
        <v>76</v>
      </c>
      <c r="F1120" s="282">
        <v>7.86</v>
      </c>
      <c r="G1120" s="37"/>
      <c r="H1120" s="42"/>
    </row>
    <row r="1121" spans="1:8" s="2" customFormat="1" ht="16.75" customHeight="1">
      <c r="A1121" s="37"/>
      <c r="B1121" s="42"/>
      <c r="C1121" s="281" t="s">
        <v>76</v>
      </c>
      <c r="D1121" s="281" t="s">
        <v>2990</v>
      </c>
      <c r="E1121" s="20" t="s">
        <v>76</v>
      </c>
      <c r="F1121" s="282">
        <v>29.3</v>
      </c>
      <c r="G1121" s="37"/>
      <c r="H1121" s="42"/>
    </row>
    <row r="1122" spans="1:8" s="2" customFormat="1" ht="16.75" customHeight="1">
      <c r="A1122" s="37"/>
      <c r="B1122" s="42"/>
      <c r="C1122" s="281" t="s">
        <v>76</v>
      </c>
      <c r="D1122" s="281" t="s">
        <v>2991</v>
      </c>
      <c r="E1122" s="20" t="s">
        <v>76</v>
      </c>
      <c r="F1122" s="282">
        <v>7.79</v>
      </c>
      <c r="G1122" s="37"/>
      <c r="H1122" s="42"/>
    </row>
    <row r="1123" spans="1:8" s="2" customFormat="1" ht="16.75" customHeight="1">
      <c r="A1123" s="37"/>
      <c r="B1123" s="42"/>
      <c r="C1123" s="281" t="s">
        <v>76</v>
      </c>
      <c r="D1123" s="281" t="s">
        <v>2992</v>
      </c>
      <c r="E1123" s="20" t="s">
        <v>76</v>
      </c>
      <c r="F1123" s="282">
        <v>28.96</v>
      </c>
      <c r="G1123" s="37"/>
      <c r="H1123" s="42"/>
    </row>
    <row r="1124" spans="1:8" s="2" customFormat="1" ht="16.75" customHeight="1">
      <c r="A1124" s="37"/>
      <c r="B1124" s="42"/>
      <c r="C1124" s="281" t="s">
        <v>76</v>
      </c>
      <c r="D1124" s="281" t="s">
        <v>2993</v>
      </c>
      <c r="E1124" s="20" t="s">
        <v>76</v>
      </c>
      <c r="F1124" s="282">
        <v>24.51</v>
      </c>
      <c r="G1124" s="37"/>
      <c r="H1124" s="42"/>
    </row>
    <row r="1125" spans="1:8" s="2" customFormat="1" ht="16.75" customHeight="1">
      <c r="A1125" s="37"/>
      <c r="B1125" s="42"/>
      <c r="C1125" s="281" t="s">
        <v>76</v>
      </c>
      <c r="D1125" s="281" t="s">
        <v>3215</v>
      </c>
      <c r="E1125" s="20" t="s">
        <v>76</v>
      </c>
      <c r="F1125" s="282">
        <v>2.58</v>
      </c>
      <c r="G1125" s="37"/>
      <c r="H1125" s="42"/>
    </row>
    <row r="1126" spans="1:8" s="2" customFormat="1" ht="16.75" customHeight="1">
      <c r="A1126" s="37"/>
      <c r="B1126" s="42"/>
      <c r="C1126" s="281" t="s">
        <v>76</v>
      </c>
      <c r="D1126" s="281" t="s">
        <v>1088</v>
      </c>
      <c r="E1126" s="20" t="s">
        <v>76</v>
      </c>
      <c r="F1126" s="282">
        <v>0</v>
      </c>
      <c r="G1126" s="37"/>
      <c r="H1126" s="42"/>
    </row>
    <row r="1127" spans="1:8" s="2" customFormat="1" ht="16.75" customHeight="1">
      <c r="A1127" s="37"/>
      <c r="B1127" s="42"/>
      <c r="C1127" s="281" t="s">
        <v>76</v>
      </c>
      <c r="D1127" s="281" t="s">
        <v>4234</v>
      </c>
      <c r="E1127" s="20" t="s">
        <v>76</v>
      </c>
      <c r="F1127" s="282">
        <v>0</v>
      </c>
      <c r="G1127" s="37"/>
      <c r="H1127" s="42"/>
    </row>
    <row r="1128" spans="1:8" s="2" customFormat="1" ht="16.75" customHeight="1">
      <c r="A1128" s="37"/>
      <c r="B1128" s="42"/>
      <c r="C1128" s="281" t="s">
        <v>76</v>
      </c>
      <c r="D1128" s="281" t="s">
        <v>3001</v>
      </c>
      <c r="E1128" s="20" t="s">
        <v>76</v>
      </c>
      <c r="F1128" s="282">
        <v>7.86</v>
      </c>
      <c r="G1128" s="37"/>
      <c r="H1128" s="42"/>
    </row>
    <row r="1129" spans="1:8" s="2" customFormat="1" ht="16.75" customHeight="1">
      <c r="A1129" s="37"/>
      <c r="B1129" s="42"/>
      <c r="C1129" s="281" t="s">
        <v>76</v>
      </c>
      <c r="D1129" s="281" t="s">
        <v>3002</v>
      </c>
      <c r="E1129" s="20" t="s">
        <v>76</v>
      </c>
      <c r="F1129" s="282">
        <v>29.3</v>
      </c>
      <c r="G1129" s="37"/>
      <c r="H1129" s="42"/>
    </row>
    <row r="1130" spans="1:8" s="2" customFormat="1" ht="16.75" customHeight="1">
      <c r="A1130" s="37"/>
      <c r="B1130" s="42"/>
      <c r="C1130" s="281" t="s">
        <v>76</v>
      </c>
      <c r="D1130" s="281" t="s">
        <v>3003</v>
      </c>
      <c r="E1130" s="20" t="s">
        <v>76</v>
      </c>
      <c r="F1130" s="282">
        <v>7.79</v>
      </c>
      <c r="G1130" s="37"/>
      <c r="H1130" s="42"/>
    </row>
    <row r="1131" spans="1:8" s="2" customFormat="1" ht="16.75" customHeight="1">
      <c r="A1131" s="37"/>
      <c r="B1131" s="42"/>
      <c r="C1131" s="281" t="s">
        <v>76</v>
      </c>
      <c r="D1131" s="281" t="s">
        <v>3004</v>
      </c>
      <c r="E1131" s="20" t="s">
        <v>76</v>
      </c>
      <c r="F1131" s="282">
        <v>28.8</v>
      </c>
      <c r="G1131" s="37"/>
      <c r="H1131" s="42"/>
    </row>
    <row r="1132" spans="1:8" s="2" customFormat="1" ht="16.75" customHeight="1">
      <c r="A1132" s="37"/>
      <c r="B1132" s="42"/>
      <c r="C1132" s="281" t="s">
        <v>76</v>
      </c>
      <c r="D1132" s="281" t="s">
        <v>3005</v>
      </c>
      <c r="E1132" s="20" t="s">
        <v>76</v>
      </c>
      <c r="F1132" s="282">
        <v>24.51</v>
      </c>
      <c r="G1132" s="37"/>
      <c r="H1132" s="42"/>
    </row>
    <row r="1133" spans="1:8" s="2" customFormat="1" ht="16.75" customHeight="1">
      <c r="A1133" s="37"/>
      <c r="B1133" s="42"/>
      <c r="C1133" s="281" t="s">
        <v>241</v>
      </c>
      <c r="D1133" s="281" t="s">
        <v>559</v>
      </c>
      <c r="E1133" s="20" t="s">
        <v>76</v>
      </c>
      <c r="F1133" s="282">
        <v>199.26</v>
      </c>
      <c r="G1133" s="37"/>
      <c r="H1133" s="42"/>
    </row>
    <row r="1134" spans="1:8" s="2" customFormat="1" ht="16.75" customHeight="1">
      <c r="A1134" s="37"/>
      <c r="B1134" s="42"/>
      <c r="C1134" s="283" t="s">
        <v>7511</v>
      </c>
      <c r="D1134" s="37"/>
      <c r="E1134" s="37"/>
      <c r="F1134" s="37"/>
      <c r="G1134" s="37"/>
      <c r="H1134" s="42"/>
    </row>
    <row r="1135" spans="1:8" s="2" customFormat="1" ht="16.75" customHeight="1">
      <c r="A1135" s="37"/>
      <c r="B1135" s="42"/>
      <c r="C1135" s="281" t="s">
        <v>4217</v>
      </c>
      <c r="D1135" s="281" t="s">
        <v>7597</v>
      </c>
      <c r="E1135" s="20" t="s">
        <v>127</v>
      </c>
      <c r="F1135" s="282">
        <v>1461.48</v>
      </c>
      <c r="G1135" s="37"/>
      <c r="H1135" s="42"/>
    </row>
    <row r="1136" spans="1:8" s="2" customFormat="1" ht="16.75" customHeight="1">
      <c r="A1136" s="37"/>
      <c r="B1136" s="42"/>
      <c r="C1136" s="281" t="s">
        <v>1574</v>
      </c>
      <c r="D1136" s="281" t="s">
        <v>1575</v>
      </c>
      <c r="E1136" s="20" t="s">
        <v>127</v>
      </c>
      <c r="F1136" s="282">
        <v>1367.99</v>
      </c>
      <c r="G1136" s="37"/>
      <c r="H1136" s="42"/>
    </row>
    <row r="1137" spans="1:8" s="2" customFormat="1" ht="20">
      <c r="A1137" s="37"/>
      <c r="B1137" s="42"/>
      <c r="C1137" s="281" t="s">
        <v>1578</v>
      </c>
      <c r="D1137" s="281" t="s">
        <v>7598</v>
      </c>
      <c r="E1137" s="20" t="s">
        <v>127</v>
      </c>
      <c r="F1137" s="282">
        <v>2245.29</v>
      </c>
      <c r="G1137" s="37"/>
      <c r="H1137" s="42"/>
    </row>
    <row r="1138" spans="1:8" s="2" customFormat="1" ht="16.75" customHeight="1">
      <c r="A1138" s="37"/>
      <c r="B1138" s="42"/>
      <c r="C1138" s="281" t="s">
        <v>1600</v>
      </c>
      <c r="D1138" s="281" t="s">
        <v>7599</v>
      </c>
      <c r="E1138" s="20" t="s">
        <v>127</v>
      </c>
      <c r="F1138" s="282">
        <v>1490.12</v>
      </c>
      <c r="G1138" s="37"/>
      <c r="H1138" s="42"/>
    </row>
    <row r="1139" spans="1:8" s="2" customFormat="1" ht="16.75" customHeight="1">
      <c r="A1139" s="37"/>
      <c r="B1139" s="42"/>
      <c r="C1139" s="281" t="s">
        <v>1611</v>
      </c>
      <c r="D1139" s="281" t="s">
        <v>7615</v>
      </c>
      <c r="E1139" s="20" t="s">
        <v>303</v>
      </c>
      <c r="F1139" s="282">
        <v>18.202999999999999</v>
      </c>
      <c r="G1139" s="37"/>
      <c r="H1139" s="42"/>
    </row>
    <row r="1140" spans="1:8" s="2" customFormat="1" ht="16.75" customHeight="1">
      <c r="A1140" s="37"/>
      <c r="B1140" s="42"/>
      <c r="C1140" s="281" t="s">
        <v>2534</v>
      </c>
      <c r="D1140" s="281" t="s">
        <v>7600</v>
      </c>
      <c r="E1140" s="20" t="s">
        <v>127</v>
      </c>
      <c r="F1140" s="282">
        <v>1032.19</v>
      </c>
      <c r="G1140" s="37"/>
      <c r="H1140" s="42"/>
    </row>
    <row r="1141" spans="1:8" s="2" customFormat="1" ht="16.75" customHeight="1">
      <c r="A1141" s="37"/>
      <c r="B1141" s="42"/>
      <c r="C1141" s="281" t="s">
        <v>4212</v>
      </c>
      <c r="D1141" s="281" t="s">
        <v>7601</v>
      </c>
      <c r="E1141" s="20" t="s">
        <v>127</v>
      </c>
      <c r="F1141" s="282">
        <v>1461.48</v>
      </c>
      <c r="G1141" s="37"/>
      <c r="H1141" s="42"/>
    </row>
    <row r="1142" spans="1:8" s="2" customFormat="1" ht="16.75" customHeight="1">
      <c r="A1142" s="37"/>
      <c r="B1142" s="42"/>
      <c r="C1142" s="281" t="s">
        <v>4252</v>
      </c>
      <c r="D1142" s="281" t="s">
        <v>7602</v>
      </c>
      <c r="E1142" s="20" t="s">
        <v>127</v>
      </c>
      <c r="F1142" s="282">
        <v>1461.48</v>
      </c>
      <c r="G1142" s="37"/>
      <c r="H1142" s="42"/>
    </row>
    <row r="1143" spans="1:8" s="2" customFormat="1" ht="16.75" customHeight="1">
      <c r="A1143" s="37"/>
      <c r="B1143" s="42"/>
      <c r="C1143" s="281" t="s">
        <v>4261</v>
      </c>
      <c r="D1143" s="281" t="s">
        <v>7603</v>
      </c>
      <c r="E1143" s="20" t="s">
        <v>127</v>
      </c>
      <c r="F1143" s="282">
        <v>1461.48</v>
      </c>
      <c r="G1143" s="37"/>
      <c r="H1143" s="42"/>
    </row>
    <row r="1144" spans="1:8" s="2" customFormat="1" ht="16.75" customHeight="1">
      <c r="A1144" s="37"/>
      <c r="B1144" s="42"/>
      <c r="C1144" s="281" t="s">
        <v>4271</v>
      </c>
      <c r="D1144" s="281" t="s">
        <v>7604</v>
      </c>
      <c r="E1144" s="20" t="s">
        <v>127</v>
      </c>
      <c r="F1144" s="282">
        <v>1339.35</v>
      </c>
      <c r="G1144" s="37"/>
      <c r="H1144" s="42"/>
    </row>
    <row r="1145" spans="1:8" s="2" customFormat="1" ht="16.75" customHeight="1">
      <c r="A1145" s="37"/>
      <c r="B1145" s="42"/>
      <c r="C1145" s="281" t="s">
        <v>4283</v>
      </c>
      <c r="D1145" s="281" t="s">
        <v>4284</v>
      </c>
      <c r="E1145" s="20" t="s">
        <v>127</v>
      </c>
      <c r="F1145" s="282">
        <v>2117.71</v>
      </c>
      <c r="G1145" s="37"/>
      <c r="H1145" s="42"/>
    </row>
    <row r="1146" spans="1:8" s="2" customFormat="1" ht="20">
      <c r="A1146" s="37"/>
      <c r="B1146" s="42"/>
      <c r="C1146" s="281" t="s">
        <v>4553</v>
      </c>
      <c r="D1146" s="281" t="s">
        <v>7605</v>
      </c>
      <c r="E1146" s="20" t="s">
        <v>127</v>
      </c>
      <c r="F1146" s="282">
        <v>1461.48</v>
      </c>
      <c r="G1146" s="37"/>
      <c r="H1146" s="42"/>
    </row>
    <row r="1147" spans="1:8" s="2" customFormat="1" ht="16.75" customHeight="1">
      <c r="A1147" s="37"/>
      <c r="B1147" s="42"/>
      <c r="C1147" s="281" t="s">
        <v>2554</v>
      </c>
      <c r="D1147" s="281" t="s">
        <v>2555</v>
      </c>
      <c r="E1147" s="20" t="s">
        <v>127</v>
      </c>
      <c r="F1147" s="282">
        <v>297.08699999999999</v>
      </c>
      <c r="G1147" s="37"/>
      <c r="H1147" s="42"/>
    </row>
    <row r="1148" spans="1:8" s="2" customFormat="1" ht="16.75" customHeight="1">
      <c r="A1148" s="37"/>
      <c r="B1148" s="42"/>
      <c r="C1148" s="281" t="s">
        <v>4276</v>
      </c>
      <c r="D1148" s="281" t="s">
        <v>4277</v>
      </c>
      <c r="E1148" s="20" t="s">
        <v>127</v>
      </c>
      <c r="F1148" s="282">
        <v>1540.556</v>
      </c>
      <c r="G1148" s="37"/>
      <c r="H1148" s="42"/>
    </row>
    <row r="1149" spans="1:8" s="2" customFormat="1" ht="16.75" customHeight="1">
      <c r="A1149" s="37"/>
      <c r="B1149" s="42"/>
      <c r="C1149" s="277" t="s">
        <v>244</v>
      </c>
      <c r="D1149" s="278" t="s">
        <v>245</v>
      </c>
      <c r="E1149" s="279" t="s">
        <v>127</v>
      </c>
      <c r="F1149" s="280">
        <v>23.04</v>
      </c>
      <c r="G1149" s="37"/>
      <c r="H1149" s="42"/>
    </row>
    <row r="1150" spans="1:8" s="2" customFormat="1" ht="16.75" customHeight="1">
      <c r="A1150" s="37"/>
      <c r="B1150" s="42"/>
      <c r="C1150" s="281" t="s">
        <v>76</v>
      </c>
      <c r="D1150" s="281" t="s">
        <v>1009</v>
      </c>
      <c r="E1150" s="20" t="s">
        <v>76</v>
      </c>
      <c r="F1150" s="282">
        <v>0</v>
      </c>
      <c r="G1150" s="37"/>
      <c r="H1150" s="42"/>
    </row>
    <row r="1151" spans="1:8" s="2" customFormat="1" ht="16.75" customHeight="1">
      <c r="A1151" s="37"/>
      <c r="B1151" s="42"/>
      <c r="C1151" s="281" t="s">
        <v>76</v>
      </c>
      <c r="D1151" s="281" t="s">
        <v>4235</v>
      </c>
      <c r="E1151" s="20" t="s">
        <v>76</v>
      </c>
      <c r="F1151" s="282">
        <v>0</v>
      </c>
      <c r="G1151" s="37"/>
      <c r="H1151" s="42"/>
    </row>
    <row r="1152" spans="1:8" s="2" customFormat="1" ht="16.75" customHeight="1">
      <c r="A1152" s="37"/>
      <c r="B1152" s="42"/>
      <c r="C1152" s="281" t="s">
        <v>76</v>
      </c>
      <c r="D1152" s="281" t="s">
        <v>3051</v>
      </c>
      <c r="E1152" s="20" t="s">
        <v>76</v>
      </c>
      <c r="F1152" s="282">
        <v>5.64</v>
      </c>
      <c r="G1152" s="37"/>
      <c r="H1152" s="42"/>
    </row>
    <row r="1153" spans="1:8" s="2" customFormat="1" ht="16.75" customHeight="1">
      <c r="A1153" s="37"/>
      <c r="B1153" s="42"/>
      <c r="C1153" s="281" t="s">
        <v>76</v>
      </c>
      <c r="D1153" s="281" t="s">
        <v>3052</v>
      </c>
      <c r="E1153" s="20" t="s">
        <v>76</v>
      </c>
      <c r="F1153" s="282">
        <v>5.88</v>
      </c>
      <c r="G1153" s="37"/>
      <c r="H1153" s="42"/>
    </row>
    <row r="1154" spans="1:8" s="2" customFormat="1" ht="16.75" customHeight="1">
      <c r="A1154" s="37"/>
      <c r="B1154" s="42"/>
      <c r="C1154" s="281" t="s">
        <v>76</v>
      </c>
      <c r="D1154" s="281" t="s">
        <v>1088</v>
      </c>
      <c r="E1154" s="20" t="s">
        <v>76</v>
      </c>
      <c r="F1154" s="282">
        <v>0</v>
      </c>
      <c r="G1154" s="37"/>
      <c r="H1154" s="42"/>
    </row>
    <row r="1155" spans="1:8" s="2" customFormat="1" ht="16.75" customHeight="1">
      <c r="A1155" s="37"/>
      <c r="B1155" s="42"/>
      <c r="C1155" s="281" t="s">
        <v>76</v>
      </c>
      <c r="D1155" s="281" t="s">
        <v>4235</v>
      </c>
      <c r="E1155" s="20" t="s">
        <v>76</v>
      </c>
      <c r="F1155" s="282">
        <v>0</v>
      </c>
      <c r="G1155" s="37"/>
      <c r="H1155" s="42"/>
    </row>
    <row r="1156" spans="1:8" s="2" customFormat="1" ht="16.75" customHeight="1">
      <c r="A1156" s="37"/>
      <c r="B1156" s="42"/>
      <c r="C1156" s="281" t="s">
        <v>76</v>
      </c>
      <c r="D1156" s="281" t="s">
        <v>3055</v>
      </c>
      <c r="E1156" s="20" t="s">
        <v>76</v>
      </c>
      <c r="F1156" s="282">
        <v>5.64</v>
      </c>
      <c r="G1156" s="37"/>
      <c r="H1156" s="42"/>
    </row>
    <row r="1157" spans="1:8" s="2" customFormat="1" ht="16.75" customHeight="1">
      <c r="A1157" s="37"/>
      <c r="B1157" s="42"/>
      <c r="C1157" s="281" t="s">
        <v>76</v>
      </c>
      <c r="D1157" s="281" t="s">
        <v>3056</v>
      </c>
      <c r="E1157" s="20" t="s">
        <v>76</v>
      </c>
      <c r="F1157" s="282">
        <v>5.88</v>
      </c>
      <c r="G1157" s="37"/>
      <c r="H1157" s="42"/>
    </row>
    <row r="1158" spans="1:8" s="2" customFormat="1" ht="16.75" customHeight="1">
      <c r="A1158" s="37"/>
      <c r="B1158" s="42"/>
      <c r="C1158" s="281" t="s">
        <v>244</v>
      </c>
      <c r="D1158" s="281" t="s">
        <v>559</v>
      </c>
      <c r="E1158" s="20" t="s">
        <v>76</v>
      </c>
      <c r="F1158" s="282">
        <v>23.04</v>
      </c>
      <c r="G1158" s="37"/>
      <c r="H1158" s="42"/>
    </row>
    <row r="1159" spans="1:8" s="2" customFormat="1" ht="16.75" customHeight="1">
      <c r="A1159" s="37"/>
      <c r="B1159" s="42"/>
      <c r="C1159" s="283" t="s">
        <v>7511</v>
      </c>
      <c r="D1159" s="37"/>
      <c r="E1159" s="37"/>
      <c r="F1159" s="37"/>
      <c r="G1159" s="37"/>
      <c r="H1159" s="42"/>
    </row>
    <row r="1160" spans="1:8" s="2" customFormat="1" ht="16.75" customHeight="1">
      <c r="A1160" s="37"/>
      <c r="B1160" s="42"/>
      <c r="C1160" s="281" t="s">
        <v>4217</v>
      </c>
      <c r="D1160" s="281" t="s">
        <v>7597</v>
      </c>
      <c r="E1160" s="20" t="s">
        <v>127</v>
      </c>
      <c r="F1160" s="282">
        <v>1461.48</v>
      </c>
      <c r="G1160" s="37"/>
      <c r="H1160" s="42"/>
    </row>
    <row r="1161" spans="1:8" s="2" customFormat="1" ht="20">
      <c r="A1161" s="37"/>
      <c r="B1161" s="42"/>
      <c r="C1161" s="281" t="s">
        <v>1504</v>
      </c>
      <c r="D1161" s="281" t="s">
        <v>7619</v>
      </c>
      <c r="E1161" s="20" t="s">
        <v>303</v>
      </c>
      <c r="F1161" s="282">
        <v>10.643000000000001</v>
      </c>
      <c r="G1161" s="37"/>
      <c r="H1161" s="42"/>
    </row>
    <row r="1162" spans="1:8" s="2" customFormat="1" ht="16.75" customHeight="1">
      <c r="A1162" s="37"/>
      <c r="B1162" s="42"/>
      <c r="C1162" s="281" t="s">
        <v>1513</v>
      </c>
      <c r="D1162" s="281" t="s">
        <v>7620</v>
      </c>
      <c r="E1162" s="20" t="s">
        <v>303</v>
      </c>
      <c r="F1162" s="282">
        <v>10.643000000000001</v>
      </c>
      <c r="G1162" s="37"/>
      <c r="H1162" s="42"/>
    </row>
    <row r="1163" spans="1:8" s="2" customFormat="1" ht="20">
      <c r="A1163" s="37"/>
      <c r="B1163" s="42"/>
      <c r="C1163" s="281" t="s">
        <v>1518</v>
      </c>
      <c r="D1163" s="281" t="s">
        <v>7621</v>
      </c>
      <c r="E1163" s="20" t="s">
        <v>303</v>
      </c>
      <c r="F1163" s="282">
        <v>10.643000000000001</v>
      </c>
      <c r="G1163" s="37"/>
      <c r="H1163" s="42"/>
    </row>
    <row r="1164" spans="1:8" s="2" customFormat="1" ht="16.75" customHeight="1">
      <c r="A1164" s="37"/>
      <c r="B1164" s="42"/>
      <c r="C1164" s="281" t="s">
        <v>1523</v>
      </c>
      <c r="D1164" s="281" t="s">
        <v>7622</v>
      </c>
      <c r="E1164" s="20" t="s">
        <v>303</v>
      </c>
      <c r="F1164" s="282">
        <v>10.643000000000001</v>
      </c>
      <c r="G1164" s="37"/>
      <c r="H1164" s="42"/>
    </row>
    <row r="1165" spans="1:8" s="2" customFormat="1" ht="16.75" customHeight="1">
      <c r="A1165" s="37"/>
      <c r="B1165" s="42"/>
      <c r="C1165" s="281" t="s">
        <v>1543</v>
      </c>
      <c r="D1165" s="281" t="s">
        <v>7623</v>
      </c>
      <c r="E1165" s="20" t="s">
        <v>456</v>
      </c>
      <c r="F1165" s="282">
        <v>0.214</v>
      </c>
      <c r="G1165" s="37"/>
      <c r="H1165" s="42"/>
    </row>
    <row r="1166" spans="1:8" s="2" customFormat="1" ht="16.75" customHeight="1">
      <c r="A1166" s="37"/>
      <c r="B1166" s="42"/>
      <c r="C1166" s="281" t="s">
        <v>1600</v>
      </c>
      <c r="D1166" s="281" t="s">
        <v>7599</v>
      </c>
      <c r="E1166" s="20" t="s">
        <v>127</v>
      </c>
      <c r="F1166" s="282">
        <v>1490.12</v>
      </c>
      <c r="G1166" s="37"/>
      <c r="H1166" s="42"/>
    </row>
    <row r="1167" spans="1:8" s="2" customFormat="1" ht="16.75" customHeight="1">
      <c r="A1167" s="37"/>
      <c r="B1167" s="42"/>
      <c r="C1167" s="281" t="s">
        <v>1611</v>
      </c>
      <c r="D1167" s="281" t="s">
        <v>7615</v>
      </c>
      <c r="E1167" s="20" t="s">
        <v>303</v>
      </c>
      <c r="F1167" s="282">
        <v>18.202999999999999</v>
      </c>
      <c r="G1167" s="37"/>
      <c r="H1167" s="42"/>
    </row>
    <row r="1168" spans="1:8" s="2" customFormat="1" ht="16.75" customHeight="1">
      <c r="A1168" s="37"/>
      <c r="B1168" s="42"/>
      <c r="C1168" s="281" t="s">
        <v>4180</v>
      </c>
      <c r="D1168" s="281" t="s">
        <v>7624</v>
      </c>
      <c r="E1168" s="20" t="s">
        <v>127</v>
      </c>
      <c r="F1168" s="282">
        <v>213.2</v>
      </c>
      <c r="G1168" s="37"/>
      <c r="H1168" s="42"/>
    </row>
    <row r="1169" spans="1:8" s="2" customFormat="1" ht="16.75" customHeight="1">
      <c r="A1169" s="37"/>
      <c r="B1169" s="42"/>
      <c r="C1169" s="281" t="s">
        <v>4212</v>
      </c>
      <c r="D1169" s="281" t="s">
        <v>7601</v>
      </c>
      <c r="E1169" s="20" t="s">
        <v>127</v>
      </c>
      <c r="F1169" s="282">
        <v>1461.48</v>
      </c>
      <c r="G1169" s="37"/>
      <c r="H1169" s="42"/>
    </row>
    <row r="1170" spans="1:8" s="2" customFormat="1" ht="16.75" customHeight="1">
      <c r="A1170" s="37"/>
      <c r="B1170" s="42"/>
      <c r="C1170" s="281" t="s">
        <v>4252</v>
      </c>
      <c r="D1170" s="281" t="s">
        <v>7602</v>
      </c>
      <c r="E1170" s="20" t="s">
        <v>127</v>
      </c>
      <c r="F1170" s="282">
        <v>1461.48</v>
      </c>
      <c r="G1170" s="37"/>
      <c r="H1170" s="42"/>
    </row>
    <row r="1171" spans="1:8" s="2" customFormat="1" ht="16.75" customHeight="1">
      <c r="A1171" s="37"/>
      <c r="B1171" s="42"/>
      <c r="C1171" s="281" t="s">
        <v>4261</v>
      </c>
      <c r="D1171" s="281" t="s">
        <v>7603</v>
      </c>
      <c r="E1171" s="20" t="s">
        <v>127</v>
      </c>
      <c r="F1171" s="282">
        <v>1461.48</v>
      </c>
      <c r="G1171" s="37"/>
      <c r="H1171" s="42"/>
    </row>
    <row r="1172" spans="1:8" s="2" customFormat="1" ht="16.75" customHeight="1">
      <c r="A1172" s="37"/>
      <c r="B1172" s="42"/>
      <c r="C1172" s="281" t="s">
        <v>4283</v>
      </c>
      <c r="D1172" s="281" t="s">
        <v>4284</v>
      </c>
      <c r="E1172" s="20" t="s">
        <v>127</v>
      </c>
      <c r="F1172" s="282">
        <v>2117.71</v>
      </c>
      <c r="G1172" s="37"/>
      <c r="H1172" s="42"/>
    </row>
    <row r="1173" spans="1:8" s="2" customFormat="1" ht="16.75" customHeight="1">
      <c r="A1173" s="37"/>
      <c r="B1173" s="42"/>
      <c r="C1173" s="281" t="s">
        <v>4288</v>
      </c>
      <c r="D1173" s="281" t="s">
        <v>7625</v>
      </c>
      <c r="E1173" s="20" t="s">
        <v>127</v>
      </c>
      <c r="F1173" s="282">
        <v>122.13</v>
      </c>
      <c r="G1173" s="37"/>
      <c r="H1173" s="42"/>
    </row>
    <row r="1174" spans="1:8" s="2" customFormat="1" ht="20">
      <c r="A1174" s="37"/>
      <c r="B1174" s="42"/>
      <c r="C1174" s="281" t="s">
        <v>4553</v>
      </c>
      <c r="D1174" s="281" t="s">
        <v>7605</v>
      </c>
      <c r="E1174" s="20" t="s">
        <v>127</v>
      </c>
      <c r="F1174" s="282">
        <v>1461.48</v>
      </c>
      <c r="G1174" s="37"/>
      <c r="H1174" s="42"/>
    </row>
    <row r="1175" spans="1:8" s="2" customFormat="1" ht="20">
      <c r="A1175" s="37"/>
      <c r="B1175" s="42"/>
      <c r="C1175" s="281" t="s">
        <v>4293</v>
      </c>
      <c r="D1175" s="281" t="s">
        <v>4294</v>
      </c>
      <c r="E1175" s="20" t="s">
        <v>127</v>
      </c>
      <c r="F1175" s="282">
        <v>246.37100000000001</v>
      </c>
      <c r="G1175" s="37"/>
      <c r="H1175" s="42"/>
    </row>
    <row r="1176" spans="1:8" s="2" customFormat="1" ht="16.75" customHeight="1">
      <c r="A1176" s="37"/>
      <c r="B1176" s="42"/>
      <c r="C1176" s="277" t="s">
        <v>247</v>
      </c>
      <c r="D1176" s="278" t="s">
        <v>248</v>
      </c>
      <c r="E1176" s="279" t="s">
        <v>127</v>
      </c>
      <c r="F1176" s="280">
        <v>405.78</v>
      </c>
      <c r="G1176" s="37"/>
      <c r="H1176" s="42"/>
    </row>
    <row r="1177" spans="1:8" s="2" customFormat="1" ht="16.75" customHeight="1">
      <c r="A1177" s="37"/>
      <c r="B1177" s="42"/>
      <c r="C1177" s="281" t="s">
        <v>76</v>
      </c>
      <c r="D1177" s="281" t="s">
        <v>1101</v>
      </c>
      <c r="E1177" s="20" t="s">
        <v>76</v>
      </c>
      <c r="F1177" s="282">
        <v>0</v>
      </c>
      <c r="G1177" s="37"/>
      <c r="H1177" s="42"/>
    </row>
    <row r="1178" spans="1:8" s="2" customFormat="1" ht="16.75" customHeight="1">
      <c r="A1178" s="37"/>
      <c r="B1178" s="42"/>
      <c r="C1178" s="281" t="s">
        <v>76</v>
      </c>
      <c r="D1178" s="281" t="s">
        <v>248</v>
      </c>
      <c r="E1178" s="20" t="s">
        <v>76</v>
      </c>
      <c r="F1178" s="282">
        <v>0</v>
      </c>
      <c r="G1178" s="37"/>
      <c r="H1178" s="42"/>
    </row>
    <row r="1179" spans="1:8" s="2" customFormat="1" ht="16.75" customHeight="1">
      <c r="A1179" s="37"/>
      <c r="B1179" s="42"/>
      <c r="C1179" s="281" t="s">
        <v>76</v>
      </c>
      <c r="D1179" s="281" t="s">
        <v>4236</v>
      </c>
      <c r="E1179" s="20" t="s">
        <v>76</v>
      </c>
      <c r="F1179" s="282">
        <v>39.49</v>
      </c>
      <c r="G1179" s="37"/>
      <c r="H1179" s="42"/>
    </row>
    <row r="1180" spans="1:8" s="2" customFormat="1" ht="16.75" customHeight="1">
      <c r="A1180" s="37"/>
      <c r="B1180" s="42"/>
      <c r="C1180" s="281" t="s">
        <v>76</v>
      </c>
      <c r="D1180" s="281" t="s">
        <v>3225</v>
      </c>
      <c r="E1180" s="20" t="s">
        <v>76</v>
      </c>
      <c r="F1180" s="282">
        <v>4.83</v>
      </c>
      <c r="G1180" s="37"/>
      <c r="H1180" s="42"/>
    </row>
    <row r="1181" spans="1:8" s="2" customFormat="1" ht="16.75" customHeight="1">
      <c r="A1181" s="37"/>
      <c r="B1181" s="42"/>
      <c r="C1181" s="281" t="s">
        <v>76</v>
      </c>
      <c r="D1181" s="281" t="s">
        <v>4237</v>
      </c>
      <c r="E1181" s="20" t="s">
        <v>76</v>
      </c>
      <c r="F1181" s="282">
        <v>73.7</v>
      </c>
      <c r="G1181" s="37"/>
      <c r="H1181" s="42"/>
    </row>
    <row r="1182" spans="1:8" s="2" customFormat="1" ht="16.75" customHeight="1">
      <c r="A1182" s="37"/>
      <c r="B1182" s="42"/>
      <c r="C1182" s="281" t="s">
        <v>76</v>
      </c>
      <c r="D1182" s="281" t="s">
        <v>3012</v>
      </c>
      <c r="E1182" s="20" t="s">
        <v>76</v>
      </c>
      <c r="F1182" s="282">
        <v>7.83</v>
      </c>
      <c r="G1182" s="37"/>
      <c r="H1182" s="42"/>
    </row>
    <row r="1183" spans="1:8" s="2" customFormat="1" ht="16.75" customHeight="1">
      <c r="A1183" s="37"/>
      <c r="B1183" s="42"/>
      <c r="C1183" s="281" t="s">
        <v>76</v>
      </c>
      <c r="D1183" s="281" t="s">
        <v>3013</v>
      </c>
      <c r="E1183" s="20" t="s">
        <v>76</v>
      </c>
      <c r="F1183" s="282">
        <v>31.58</v>
      </c>
      <c r="G1183" s="37"/>
      <c r="H1183" s="42"/>
    </row>
    <row r="1184" spans="1:8" s="2" customFormat="1" ht="16.75" customHeight="1">
      <c r="A1184" s="37"/>
      <c r="B1184" s="42"/>
      <c r="C1184" s="281" t="s">
        <v>76</v>
      </c>
      <c r="D1184" s="281" t="s">
        <v>3226</v>
      </c>
      <c r="E1184" s="20" t="s">
        <v>76</v>
      </c>
      <c r="F1184" s="282">
        <v>4.22</v>
      </c>
      <c r="G1184" s="37"/>
      <c r="H1184" s="42"/>
    </row>
    <row r="1185" spans="1:8" s="2" customFormat="1" ht="16.75" customHeight="1">
      <c r="A1185" s="37"/>
      <c r="B1185" s="42"/>
      <c r="C1185" s="281" t="s">
        <v>76</v>
      </c>
      <c r="D1185" s="281" t="s">
        <v>3227</v>
      </c>
      <c r="E1185" s="20" t="s">
        <v>76</v>
      </c>
      <c r="F1185" s="282">
        <v>4.0999999999999996</v>
      </c>
      <c r="G1185" s="37"/>
      <c r="H1185" s="42"/>
    </row>
    <row r="1186" spans="1:8" s="2" customFormat="1" ht="16.75" customHeight="1">
      <c r="A1186" s="37"/>
      <c r="B1186" s="42"/>
      <c r="C1186" s="281" t="s">
        <v>76</v>
      </c>
      <c r="D1186" s="281" t="s">
        <v>3014</v>
      </c>
      <c r="E1186" s="20" t="s">
        <v>76</v>
      </c>
      <c r="F1186" s="282">
        <v>8.14</v>
      </c>
      <c r="G1186" s="37"/>
      <c r="H1186" s="42"/>
    </row>
    <row r="1187" spans="1:8" s="2" customFormat="1" ht="16.75" customHeight="1">
      <c r="A1187" s="37"/>
      <c r="B1187" s="42"/>
      <c r="C1187" s="281" t="s">
        <v>76</v>
      </c>
      <c r="D1187" s="281" t="s">
        <v>3015</v>
      </c>
      <c r="E1187" s="20" t="s">
        <v>76</v>
      </c>
      <c r="F1187" s="282">
        <v>29.42</v>
      </c>
      <c r="G1187" s="37"/>
      <c r="H1187" s="42"/>
    </row>
    <row r="1188" spans="1:8" s="2" customFormat="1" ht="16.75" customHeight="1">
      <c r="A1188" s="37"/>
      <c r="B1188" s="42"/>
      <c r="C1188" s="281" t="s">
        <v>76</v>
      </c>
      <c r="D1188" s="281" t="s">
        <v>3016</v>
      </c>
      <c r="E1188" s="20" t="s">
        <v>76</v>
      </c>
      <c r="F1188" s="282">
        <v>25.04</v>
      </c>
      <c r="G1188" s="37"/>
      <c r="H1188" s="42"/>
    </row>
    <row r="1189" spans="1:8" s="2" customFormat="1" ht="16.75" customHeight="1">
      <c r="A1189" s="37"/>
      <c r="B1189" s="42"/>
      <c r="C1189" s="281" t="s">
        <v>76</v>
      </c>
      <c r="D1189" s="281" t="s">
        <v>3228</v>
      </c>
      <c r="E1189" s="20" t="s">
        <v>76</v>
      </c>
      <c r="F1189" s="282">
        <v>2.91</v>
      </c>
      <c r="G1189" s="37"/>
      <c r="H1189" s="42"/>
    </row>
    <row r="1190" spans="1:8" s="2" customFormat="1" ht="16.75" customHeight="1">
      <c r="A1190" s="37"/>
      <c r="B1190" s="42"/>
      <c r="C1190" s="281" t="s">
        <v>76</v>
      </c>
      <c r="D1190" s="281" t="s">
        <v>3017</v>
      </c>
      <c r="E1190" s="20" t="s">
        <v>76</v>
      </c>
      <c r="F1190" s="282">
        <v>26.64</v>
      </c>
      <c r="G1190" s="37"/>
      <c r="H1190" s="42"/>
    </row>
    <row r="1191" spans="1:8" s="2" customFormat="1" ht="16.75" customHeight="1">
      <c r="A1191" s="37"/>
      <c r="B1191" s="42"/>
      <c r="C1191" s="281" t="s">
        <v>76</v>
      </c>
      <c r="D1191" s="281" t="s">
        <v>4238</v>
      </c>
      <c r="E1191" s="20" t="s">
        <v>76</v>
      </c>
      <c r="F1191" s="282">
        <v>20.68</v>
      </c>
      <c r="G1191" s="37"/>
      <c r="H1191" s="42"/>
    </row>
    <row r="1192" spans="1:8" s="2" customFormat="1" ht="16.75" customHeight="1">
      <c r="A1192" s="37"/>
      <c r="B1192" s="42"/>
      <c r="C1192" s="281" t="s">
        <v>76</v>
      </c>
      <c r="D1192" s="281" t="s">
        <v>3019</v>
      </c>
      <c r="E1192" s="20" t="s">
        <v>76</v>
      </c>
      <c r="F1192" s="282">
        <v>16.510000000000002</v>
      </c>
      <c r="G1192" s="37"/>
      <c r="H1192" s="42"/>
    </row>
    <row r="1193" spans="1:8" s="2" customFormat="1" ht="16.75" customHeight="1">
      <c r="A1193" s="37"/>
      <c r="B1193" s="42"/>
      <c r="C1193" s="281" t="s">
        <v>76</v>
      </c>
      <c r="D1193" s="281" t="s">
        <v>3231</v>
      </c>
      <c r="E1193" s="20" t="s">
        <v>76</v>
      </c>
      <c r="F1193" s="282">
        <v>3.96</v>
      </c>
      <c r="G1193" s="37"/>
      <c r="H1193" s="42"/>
    </row>
    <row r="1194" spans="1:8" s="2" customFormat="1" ht="16.75" customHeight="1">
      <c r="A1194" s="37"/>
      <c r="B1194" s="42"/>
      <c r="C1194" s="281" t="s">
        <v>76</v>
      </c>
      <c r="D1194" s="281" t="s">
        <v>3020</v>
      </c>
      <c r="E1194" s="20" t="s">
        <v>76</v>
      </c>
      <c r="F1194" s="282">
        <v>5.59</v>
      </c>
      <c r="G1194" s="37"/>
      <c r="H1194" s="42"/>
    </row>
    <row r="1195" spans="1:8" s="2" customFormat="1" ht="16.75" customHeight="1">
      <c r="A1195" s="37"/>
      <c r="B1195" s="42"/>
      <c r="C1195" s="281" t="s">
        <v>76</v>
      </c>
      <c r="D1195" s="281" t="s">
        <v>4239</v>
      </c>
      <c r="E1195" s="20" t="s">
        <v>76</v>
      </c>
      <c r="F1195" s="282">
        <v>9.61</v>
      </c>
      <c r="G1195" s="37"/>
      <c r="H1195" s="42"/>
    </row>
    <row r="1196" spans="1:8" s="2" customFormat="1" ht="16.75" customHeight="1">
      <c r="A1196" s="37"/>
      <c r="B1196" s="42"/>
      <c r="C1196" s="281" t="s">
        <v>76</v>
      </c>
      <c r="D1196" s="281" t="s">
        <v>3021</v>
      </c>
      <c r="E1196" s="20" t="s">
        <v>76</v>
      </c>
      <c r="F1196" s="282">
        <v>5.31</v>
      </c>
      <c r="G1196" s="37"/>
      <c r="H1196" s="42"/>
    </row>
    <row r="1197" spans="1:8" s="2" customFormat="1" ht="16.75" customHeight="1">
      <c r="A1197" s="37"/>
      <c r="B1197" s="42"/>
      <c r="C1197" s="281" t="s">
        <v>76</v>
      </c>
      <c r="D1197" s="281" t="s">
        <v>3022</v>
      </c>
      <c r="E1197" s="20" t="s">
        <v>76</v>
      </c>
      <c r="F1197" s="282">
        <v>17.59</v>
      </c>
      <c r="G1197" s="37"/>
      <c r="H1197" s="42"/>
    </row>
    <row r="1198" spans="1:8" s="2" customFormat="1" ht="16.75" customHeight="1">
      <c r="A1198" s="37"/>
      <c r="B1198" s="42"/>
      <c r="C1198" s="281" t="s">
        <v>76</v>
      </c>
      <c r="D1198" s="281" t="s">
        <v>3023</v>
      </c>
      <c r="E1198" s="20" t="s">
        <v>76</v>
      </c>
      <c r="F1198" s="282">
        <v>5.24</v>
      </c>
      <c r="G1198" s="37"/>
      <c r="H1198" s="42"/>
    </row>
    <row r="1199" spans="1:8" s="2" customFormat="1" ht="16.75" customHeight="1">
      <c r="A1199" s="37"/>
      <c r="B1199" s="42"/>
      <c r="C1199" s="281" t="s">
        <v>76</v>
      </c>
      <c r="D1199" s="281" t="s">
        <v>3024</v>
      </c>
      <c r="E1199" s="20" t="s">
        <v>76</v>
      </c>
      <c r="F1199" s="282">
        <v>22.79</v>
      </c>
      <c r="G1199" s="37"/>
      <c r="H1199" s="42"/>
    </row>
    <row r="1200" spans="1:8" s="2" customFormat="1" ht="16.75" customHeight="1">
      <c r="A1200" s="37"/>
      <c r="B1200" s="42"/>
      <c r="C1200" s="281" t="s">
        <v>76</v>
      </c>
      <c r="D1200" s="281" t="s">
        <v>4240</v>
      </c>
      <c r="E1200" s="20" t="s">
        <v>76</v>
      </c>
      <c r="F1200" s="282">
        <v>4.5199999999999996</v>
      </c>
      <c r="G1200" s="37"/>
      <c r="H1200" s="42"/>
    </row>
    <row r="1201" spans="1:8" s="2" customFormat="1" ht="16.75" customHeight="1">
      <c r="A1201" s="37"/>
      <c r="B1201" s="42"/>
      <c r="C1201" s="281" t="s">
        <v>76</v>
      </c>
      <c r="D1201" s="281" t="s">
        <v>3026</v>
      </c>
      <c r="E1201" s="20" t="s">
        <v>76</v>
      </c>
      <c r="F1201" s="282">
        <v>4.46</v>
      </c>
      <c r="G1201" s="37"/>
      <c r="H1201" s="42"/>
    </row>
    <row r="1202" spans="1:8" s="2" customFormat="1" ht="16.75" customHeight="1">
      <c r="A1202" s="37"/>
      <c r="B1202" s="42"/>
      <c r="C1202" s="281" t="s">
        <v>76</v>
      </c>
      <c r="D1202" s="281" t="s">
        <v>4241</v>
      </c>
      <c r="E1202" s="20" t="s">
        <v>76</v>
      </c>
      <c r="F1202" s="282">
        <v>31.62</v>
      </c>
      <c r="G1202" s="37"/>
      <c r="H1202" s="42"/>
    </row>
    <row r="1203" spans="1:8" s="2" customFormat="1" ht="16.75" customHeight="1">
      <c r="A1203" s="37"/>
      <c r="B1203" s="42"/>
      <c r="C1203" s="281" t="s">
        <v>247</v>
      </c>
      <c r="D1203" s="281" t="s">
        <v>559</v>
      </c>
      <c r="E1203" s="20" t="s">
        <v>76</v>
      </c>
      <c r="F1203" s="282">
        <v>405.78</v>
      </c>
      <c r="G1203" s="37"/>
      <c r="H1203" s="42"/>
    </row>
    <row r="1204" spans="1:8" s="2" customFormat="1" ht="16.75" customHeight="1">
      <c r="A1204" s="37"/>
      <c r="B1204" s="42"/>
      <c r="C1204" s="283" t="s">
        <v>7511</v>
      </c>
      <c r="D1204" s="37"/>
      <c r="E1204" s="37"/>
      <c r="F1204" s="37"/>
      <c r="G1204" s="37"/>
      <c r="H1204" s="42"/>
    </row>
    <row r="1205" spans="1:8" s="2" customFormat="1" ht="16.75" customHeight="1">
      <c r="A1205" s="37"/>
      <c r="B1205" s="42"/>
      <c r="C1205" s="281" t="s">
        <v>4217</v>
      </c>
      <c r="D1205" s="281" t="s">
        <v>7597</v>
      </c>
      <c r="E1205" s="20" t="s">
        <v>127</v>
      </c>
      <c r="F1205" s="282">
        <v>1461.48</v>
      </c>
      <c r="G1205" s="37"/>
      <c r="H1205" s="42"/>
    </row>
    <row r="1206" spans="1:8" s="2" customFormat="1" ht="16.75" customHeight="1">
      <c r="A1206" s="37"/>
      <c r="B1206" s="42"/>
      <c r="C1206" s="281" t="s">
        <v>1574</v>
      </c>
      <c r="D1206" s="281" t="s">
        <v>1575</v>
      </c>
      <c r="E1206" s="20" t="s">
        <v>127</v>
      </c>
      <c r="F1206" s="282">
        <v>1367.99</v>
      </c>
      <c r="G1206" s="37"/>
      <c r="H1206" s="42"/>
    </row>
    <row r="1207" spans="1:8" s="2" customFormat="1" ht="20">
      <c r="A1207" s="37"/>
      <c r="B1207" s="42"/>
      <c r="C1207" s="281" t="s">
        <v>1578</v>
      </c>
      <c r="D1207" s="281" t="s">
        <v>7598</v>
      </c>
      <c r="E1207" s="20" t="s">
        <v>127</v>
      </c>
      <c r="F1207" s="282">
        <v>2245.29</v>
      </c>
      <c r="G1207" s="37"/>
      <c r="H1207" s="42"/>
    </row>
    <row r="1208" spans="1:8" s="2" customFormat="1" ht="16.75" customHeight="1">
      <c r="A1208" s="37"/>
      <c r="B1208" s="42"/>
      <c r="C1208" s="281" t="s">
        <v>1600</v>
      </c>
      <c r="D1208" s="281" t="s">
        <v>7599</v>
      </c>
      <c r="E1208" s="20" t="s">
        <v>127</v>
      </c>
      <c r="F1208" s="282">
        <v>1490.12</v>
      </c>
      <c r="G1208" s="37"/>
      <c r="H1208" s="42"/>
    </row>
    <row r="1209" spans="1:8" s="2" customFormat="1" ht="16.75" customHeight="1">
      <c r="A1209" s="37"/>
      <c r="B1209" s="42"/>
      <c r="C1209" s="281" t="s">
        <v>1611</v>
      </c>
      <c r="D1209" s="281" t="s">
        <v>7615</v>
      </c>
      <c r="E1209" s="20" t="s">
        <v>303</v>
      </c>
      <c r="F1209" s="282">
        <v>18.202999999999999</v>
      </c>
      <c r="G1209" s="37"/>
      <c r="H1209" s="42"/>
    </row>
    <row r="1210" spans="1:8" s="2" customFormat="1" ht="16.75" customHeight="1">
      <c r="A1210" s="37"/>
      <c r="B1210" s="42"/>
      <c r="C1210" s="281" t="s">
        <v>2534</v>
      </c>
      <c r="D1210" s="281" t="s">
        <v>7600</v>
      </c>
      <c r="E1210" s="20" t="s">
        <v>127</v>
      </c>
      <c r="F1210" s="282">
        <v>1032.19</v>
      </c>
      <c r="G1210" s="37"/>
      <c r="H1210" s="42"/>
    </row>
    <row r="1211" spans="1:8" s="2" customFormat="1" ht="16.75" customHeight="1">
      <c r="A1211" s="37"/>
      <c r="B1211" s="42"/>
      <c r="C1211" s="281" t="s">
        <v>4212</v>
      </c>
      <c r="D1211" s="281" t="s">
        <v>7601</v>
      </c>
      <c r="E1211" s="20" t="s">
        <v>127</v>
      </c>
      <c r="F1211" s="282">
        <v>1461.48</v>
      </c>
      <c r="G1211" s="37"/>
      <c r="H1211" s="42"/>
    </row>
    <row r="1212" spans="1:8" s="2" customFormat="1" ht="16.75" customHeight="1">
      <c r="A1212" s="37"/>
      <c r="B1212" s="42"/>
      <c r="C1212" s="281" t="s">
        <v>4252</v>
      </c>
      <c r="D1212" s="281" t="s">
        <v>7602</v>
      </c>
      <c r="E1212" s="20" t="s">
        <v>127</v>
      </c>
      <c r="F1212" s="282">
        <v>1461.48</v>
      </c>
      <c r="G1212" s="37"/>
      <c r="H1212" s="42"/>
    </row>
    <row r="1213" spans="1:8" s="2" customFormat="1" ht="16.75" customHeight="1">
      <c r="A1213" s="37"/>
      <c r="B1213" s="42"/>
      <c r="C1213" s="281" t="s">
        <v>4261</v>
      </c>
      <c r="D1213" s="281" t="s">
        <v>7603</v>
      </c>
      <c r="E1213" s="20" t="s">
        <v>127</v>
      </c>
      <c r="F1213" s="282">
        <v>1461.48</v>
      </c>
      <c r="G1213" s="37"/>
      <c r="H1213" s="42"/>
    </row>
    <row r="1214" spans="1:8" s="2" customFormat="1" ht="16.75" customHeight="1">
      <c r="A1214" s="37"/>
      <c r="B1214" s="42"/>
      <c r="C1214" s="281" t="s">
        <v>4271</v>
      </c>
      <c r="D1214" s="281" t="s">
        <v>7604</v>
      </c>
      <c r="E1214" s="20" t="s">
        <v>127</v>
      </c>
      <c r="F1214" s="282">
        <v>1339.35</v>
      </c>
      <c r="G1214" s="37"/>
      <c r="H1214" s="42"/>
    </row>
    <row r="1215" spans="1:8" s="2" customFormat="1" ht="16.75" customHeight="1">
      <c r="A1215" s="37"/>
      <c r="B1215" s="42"/>
      <c r="C1215" s="281" t="s">
        <v>4283</v>
      </c>
      <c r="D1215" s="281" t="s">
        <v>4284</v>
      </c>
      <c r="E1215" s="20" t="s">
        <v>127</v>
      </c>
      <c r="F1215" s="282">
        <v>2117.71</v>
      </c>
      <c r="G1215" s="37"/>
      <c r="H1215" s="42"/>
    </row>
    <row r="1216" spans="1:8" s="2" customFormat="1" ht="20">
      <c r="A1216" s="37"/>
      <c r="B1216" s="42"/>
      <c r="C1216" s="281" t="s">
        <v>4553</v>
      </c>
      <c r="D1216" s="281" t="s">
        <v>7605</v>
      </c>
      <c r="E1216" s="20" t="s">
        <v>127</v>
      </c>
      <c r="F1216" s="282">
        <v>1461.48</v>
      </c>
      <c r="G1216" s="37"/>
      <c r="H1216" s="42"/>
    </row>
    <row r="1217" spans="1:8" s="2" customFormat="1" ht="16.75" customHeight="1">
      <c r="A1217" s="37"/>
      <c r="B1217" s="42"/>
      <c r="C1217" s="281" t="s">
        <v>2549</v>
      </c>
      <c r="D1217" s="281" t="s">
        <v>2550</v>
      </c>
      <c r="E1217" s="20" t="s">
        <v>127</v>
      </c>
      <c r="F1217" s="282">
        <v>426.06900000000002</v>
      </c>
      <c r="G1217" s="37"/>
      <c r="H1217" s="42"/>
    </row>
    <row r="1218" spans="1:8" s="2" customFormat="1" ht="16.75" customHeight="1">
      <c r="A1218" s="37"/>
      <c r="B1218" s="42"/>
      <c r="C1218" s="281" t="s">
        <v>4276</v>
      </c>
      <c r="D1218" s="281" t="s">
        <v>4277</v>
      </c>
      <c r="E1218" s="20" t="s">
        <v>127</v>
      </c>
      <c r="F1218" s="282">
        <v>1540.556</v>
      </c>
      <c r="G1218" s="37"/>
      <c r="H1218" s="42"/>
    </row>
    <row r="1219" spans="1:8" s="2" customFormat="1" ht="16.75" customHeight="1">
      <c r="A1219" s="37"/>
      <c r="B1219" s="42"/>
      <c r="C1219" s="277" t="s">
        <v>250</v>
      </c>
      <c r="D1219" s="278" t="s">
        <v>251</v>
      </c>
      <c r="E1219" s="279" t="s">
        <v>127</v>
      </c>
      <c r="F1219" s="280">
        <v>46.69</v>
      </c>
      <c r="G1219" s="37"/>
      <c r="H1219" s="42"/>
    </row>
    <row r="1220" spans="1:8" s="2" customFormat="1" ht="16.75" customHeight="1">
      <c r="A1220" s="37"/>
      <c r="B1220" s="42"/>
      <c r="C1220" s="281" t="s">
        <v>76</v>
      </c>
      <c r="D1220" s="281" t="s">
        <v>4242</v>
      </c>
      <c r="E1220" s="20" t="s">
        <v>76</v>
      </c>
      <c r="F1220" s="282">
        <v>0</v>
      </c>
      <c r="G1220" s="37"/>
      <c r="H1220" s="42"/>
    </row>
    <row r="1221" spans="1:8" s="2" customFormat="1" ht="16.75" customHeight="1">
      <c r="A1221" s="37"/>
      <c r="B1221" s="42"/>
      <c r="C1221" s="281" t="s">
        <v>76</v>
      </c>
      <c r="D1221" s="281" t="s">
        <v>3060</v>
      </c>
      <c r="E1221" s="20" t="s">
        <v>76</v>
      </c>
      <c r="F1221" s="282">
        <v>5.6</v>
      </c>
      <c r="G1221" s="37"/>
      <c r="H1221" s="42"/>
    </row>
    <row r="1222" spans="1:8" s="2" customFormat="1" ht="16.75" customHeight="1">
      <c r="A1222" s="37"/>
      <c r="B1222" s="42"/>
      <c r="C1222" s="281" t="s">
        <v>76</v>
      </c>
      <c r="D1222" s="281" t="s">
        <v>3061</v>
      </c>
      <c r="E1222" s="20" t="s">
        <v>76</v>
      </c>
      <c r="F1222" s="282">
        <v>5.84</v>
      </c>
      <c r="G1222" s="37"/>
      <c r="H1222" s="42"/>
    </row>
    <row r="1223" spans="1:8" s="2" customFormat="1" ht="16.75" customHeight="1">
      <c r="A1223" s="37"/>
      <c r="B1223" s="42"/>
      <c r="C1223" s="281" t="s">
        <v>76</v>
      </c>
      <c r="D1223" s="281" t="s">
        <v>3229</v>
      </c>
      <c r="E1223" s="20" t="s">
        <v>76</v>
      </c>
      <c r="F1223" s="282">
        <v>2.85</v>
      </c>
      <c r="G1223" s="37"/>
      <c r="H1223" s="42"/>
    </row>
    <row r="1224" spans="1:8" s="2" customFormat="1" ht="16.75" customHeight="1">
      <c r="A1224" s="37"/>
      <c r="B1224" s="42"/>
      <c r="C1224" s="281" t="s">
        <v>76</v>
      </c>
      <c r="D1224" s="281" t="s">
        <v>3230</v>
      </c>
      <c r="E1224" s="20" t="s">
        <v>76</v>
      </c>
      <c r="F1224" s="282">
        <v>6.21</v>
      </c>
      <c r="G1224" s="37"/>
      <c r="H1224" s="42"/>
    </row>
    <row r="1225" spans="1:8" s="2" customFormat="1" ht="16.75" customHeight="1">
      <c r="A1225" s="37"/>
      <c r="B1225" s="42"/>
      <c r="C1225" s="281" t="s">
        <v>76</v>
      </c>
      <c r="D1225" s="281" t="s">
        <v>3062</v>
      </c>
      <c r="E1225" s="20" t="s">
        <v>76</v>
      </c>
      <c r="F1225" s="282">
        <v>5.94</v>
      </c>
      <c r="G1225" s="37"/>
      <c r="H1225" s="42"/>
    </row>
    <row r="1226" spans="1:8" s="2" customFormat="1" ht="16.75" customHeight="1">
      <c r="A1226" s="37"/>
      <c r="B1226" s="42"/>
      <c r="C1226" s="281" t="s">
        <v>76</v>
      </c>
      <c r="D1226" s="281" t="s">
        <v>3063</v>
      </c>
      <c r="E1226" s="20" t="s">
        <v>76</v>
      </c>
      <c r="F1226" s="282">
        <v>6.18</v>
      </c>
      <c r="G1226" s="37"/>
      <c r="H1226" s="42"/>
    </row>
    <row r="1227" spans="1:8" s="2" customFormat="1" ht="16.75" customHeight="1">
      <c r="A1227" s="37"/>
      <c r="B1227" s="42"/>
      <c r="C1227" s="281" t="s">
        <v>76</v>
      </c>
      <c r="D1227" s="281" t="s">
        <v>3064</v>
      </c>
      <c r="E1227" s="20" t="s">
        <v>76</v>
      </c>
      <c r="F1227" s="282">
        <v>6.18</v>
      </c>
      <c r="G1227" s="37"/>
      <c r="H1227" s="42"/>
    </row>
    <row r="1228" spans="1:8" s="2" customFormat="1" ht="16.75" customHeight="1">
      <c r="A1228" s="37"/>
      <c r="B1228" s="42"/>
      <c r="C1228" s="281" t="s">
        <v>76</v>
      </c>
      <c r="D1228" s="281" t="s">
        <v>4243</v>
      </c>
      <c r="E1228" s="20" t="s">
        <v>76</v>
      </c>
      <c r="F1228" s="282">
        <v>7.89</v>
      </c>
      <c r="G1228" s="37"/>
      <c r="H1228" s="42"/>
    </row>
    <row r="1229" spans="1:8" s="2" customFormat="1" ht="16.75" customHeight="1">
      <c r="A1229" s="37"/>
      <c r="B1229" s="42"/>
      <c r="C1229" s="281" t="s">
        <v>250</v>
      </c>
      <c r="D1229" s="281" t="s">
        <v>559</v>
      </c>
      <c r="E1229" s="20" t="s">
        <v>76</v>
      </c>
      <c r="F1229" s="282">
        <v>46.69</v>
      </c>
      <c r="G1229" s="37"/>
      <c r="H1229" s="42"/>
    </row>
    <row r="1230" spans="1:8" s="2" customFormat="1" ht="16.75" customHeight="1">
      <c r="A1230" s="37"/>
      <c r="B1230" s="42"/>
      <c r="C1230" s="283" t="s">
        <v>7511</v>
      </c>
      <c r="D1230" s="37"/>
      <c r="E1230" s="37"/>
      <c r="F1230" s="37"/>
      <c r="G1230" s="37"/>
      <c r="H1230" s="42"/>
    </row>
    <row r="1231" spans="1:8" s="2" customFormat="1" ht="16.75" customHeight="1">
      <c r="A1231" s="37"/>
      <c r="B1231" s="42"/>
      <c r="C1231" s="281" t="s">
        <v>4217</v>
      </c>
      <c r="D1231" s="281" t="s">
        <v>7597</v>
      </c>
      <c r="E1231" s="20" t="s">
        <v>127</v>
      </c>
      <c r="F1231" s="282">
        <v>1461.48</v>
      </c>
      <c r="G1231" s="37"/>
      <c r="H1231" s="42"/>
    </row>
    <row r="1232" spans="1:8" s="2" customFormat="1" ht="20">
      <c r="A1232" s="37"/>
      <c r="B1232" s="42"/>
      <c r="C1232" s="281" t="s">
        <v>1504</v>
      </c>
      <c r="D1232" s="281" t="s">
        <v>7619</v>
      </c>
      <c r="E1232" s="20" t="s">
        <v>303</v>
      </c>
      <c r="F1232" s="282">
        <v>10.643000000000001</v>
      </c>
      <c r="G1232" s="37"/>
      <c r="H1232" s="42"/>
    </row>
    <row r="1233" spans="1:8" s="2" customFormat="1" ht="16.75" customHeight="1">
      <c r="A1233" s="37"/>
      <c r="B1233" s="42"/>
      <c r="C1233" s="281" t="s">
        <v>1513</v>
      </c>
      <c r="D1233" s="281" t="s">
        <v>7620</v>
      </c>
      <c r="E1233" s="20" t="s">
        <v>303</v>
      </c>
      <c r="F1233" s="282">
        <v>10.643000000000001</v>
      </c>
      <c r="G1233" s="37"/>
      <c r="H1233" s="42"/>
    </row>
    <row r="1234" spans="1:8" s="2" customFormat="1" ht="20">
      <c r="A1234" s="37"/>
      <c r="B1234" s="42"/>
      <c r="C1234" s="281" t="s">
        <v>1518</v>
      </c>
      <c r="D1234" s="281" t="s">
        <v>7621</v>
      </c>
      <c r="E1234" s="20" t="s">
        <v>303</v>
      </c>
      <c r="F1234" s="282">
        <v>10.643000000000001</v>
      </c>
      <c r="G1234" s="37"/>
      <c r="H1234" s="42"/>
    </row>
    <row r="1235" spans="1:8" s="2" customFormat="1" ht="16.75" customHeight="1">
      <c r="A1235" s="37"/>
      <c r="B1235" s="42"/>
      <c r="C1235" s="281" t="s">
        <v>1523</v>
      </c>
      <c r="D1235" s="281" t="s">
        <v>7622</v>
      </c>
      <c r="E1235" s="20" t="s">
        <v>303</v>
      </c>
      <c r="F1235" s="282">
        <v>10.643000000000001</v>
      </c>
      <c r="G1235" s="37"/>
      <c r="H1235" s="42"/>
    </row>
    <row r="1236" spans="1:8" s="2" customFormat="1" ht="16.75" customHeight="1">
      <c r="A1236" s="37"/>
      <c r="B1236" s="42"/>
      <c r="C1236" s="281" t="s">
        <v>1543</v>
      </c>
      <c r="D1236" s="281" t="s">
        <v>7623</v>
      </c>
      <c r="E1236" s="20" t="s">
        <v>456</v>
      </c>
      <c r="F1236" s="282">
        <v>0.214</v>
      </c>
      <c r="G1236" s="37"/>
      <c r="H1236" s="42"/>
    </row>
    <row r="1237" spans="1:8" s="2" customFormat="1" ht="16.75" customHeight="1">
      <c r="A1237" s="37"/>
      <c r="B1237" s="42"/>
      <c r="C1237" s="281" t="s">
        <v>1600</v>
      </c>
      <c r="D1237" s="281" t="s">
        <v>7599</v>
      </c>
      <c r="E1237" s="20" t="s">
        <v>127</v>
      </c>
      <c r="F1237" s="282">
        <v>1490.12</v>
      </c>
      <c r="G1237" s="37"/>
      <c r="H1237" s="42"/>
    </row>
    <row r="1238" spans="1:8" s="2" customFormat="1" ht="16.75" customHeight="1">
      <c r="A1238" s="37"/>
      <c r="B1238" s="42"/>
      <c r="C1238" s="281" t="s">
        <v>1611</v>
      </c>
      <c r="D1238" s="281" t="s">
        <v>7615</v>
      </c>
      <c r="E1238" s="20" t="s">
        <v>303</v>
      </c>
      <c r="F1238" s="282">
        <v>18.202999999999999</v>
      </c>
      <c r="G1238" s="37"/>
      <c r="H1238" s="42"/>
    </row>
    <row r="1239" spans="1:8" s="2" customFormat="1" ht="16.75" customHeight="1">
      <c r="A1239" s="37"/>
      <c r="B1239" s="42"/>
      <c r="C1239" s="281" t="s">
        <v>2534</v>
      </c>
      <c r="D1239" s="281" t="s">
        <v>7600</v>
      </c>
      <c r="E1239" s="20" t="s">
        <v>127</v>
      </c>
      <c r="F1239" s="282">
        <v>1032.19</v>
      </c>
      <c r="G1239" s="37"/>
      <c r="H1239" s="42"/>
    </row>
    <row r="1240" spans="1:8" s="2" customFormat="1" ht="16.75" customHeight="1">
      <c r="A1240" s="37"/>
      <c r="B1240" s="42"/>
      <c r="C1240" s="281" t="s">
        <v>4180</v>
      </c>
      <c r="D1240" s="281" t="s">
        <v>7624</v>
      </c>
      <c r="E1240" s="20" t="s">
        <v>127</v>
      </c>
      <c r="F1240" s="282">
        <v>213.2</v>
      </c>
      <c r="G1240" s="37"/>
      <c r="H1240" s="42"/>
    </row>
    <row r="1241" spans="1:8" s="2" customFormat="1" ht="16.75" customHeight="1">
      <c r="A1241" s="37"/>
      <c r="B1241" s="42"/>
      <c r="C1241" s="281" t="s">
        <v>4212</v>
      </c>
      <c r="D1241" s="281" t="s">
        <v>7601</v>
      </c>
      <c r="E1241" s="20" t="s">
        <v>127</v>
      </c>
      <c r="F1241" s="282">
        <v>1461.48</v>
      </c>
      <c r="G1241" s="37"/>
      <c r="H1241" s="42"/>
    </row>
    <row r="1242" spans="1:8" s="2" customFormat="1" ht="16.75" customHeight="1">
      <c r="A1242" s="37"/>
      <c r="B1242" s="42"/>
      <c r="C1242" s="281" t="s">
        <v>4252</v>
      </c>
      <c r="D1242" s="281" t="s">
        <v>7602</v>
      </c>
      <c r="E1242" s="20" t="s">
        <v>127</v>
      </c>
      <c r="F1242" s="282">
        <v>1461.48</v>
      </c>
      <c r="G1242" s="37"/>
      <c r="H1242" s="42"/>
    </row>
    <row r="1243" spans="1:8" s="2" customFormat="1" ht="16.75" customHeight="1">
      <c r="A1243" s="37"/>
      <c r="B1243" s="42"/>
      <c r="C1243" s="281" t="s">
        <v>4261</v>
      </c>
      <c r="D1243" s="281" t="s">
        <v>7603</v>
      </c>
      <c r="E1243" s="20" t="s">
        <v>127</v>
      </c>
      <c r="F1243" s="282">
        <v>1461.48</v>
      </c>
      <c r="G1243" s="37"/>
      <c r="H1243" s="42"/>
    </row>
    <row r="1244" spans="1:8" s="2" customFormat="1" ht="16.75" customHeight="1">
      <c r="A1244" s="37"/>
      <c r="B1244" s="42"/>
      <c r="C1244" s="281" t="s">
        <v>4283</v>
      </c>
      <c r="D1244" s="281" t="s">
        <v>4284</v>
      </c>
      <c r="E1244" s="20" t="s">
        <v>127</v>
      </c>
      <c r="F1244" s="282">
        <v>2117.71</v>
      </c>
      <c r="G1244" s="37"/>
      <c r="H1244" s="42"/>
    </row>
    <row r="1245" spans="1:8" s="2" customFormat="1" ht="16.75" customHeight="1">
      <c r="A1245" s="37"/>
      <c r="B1245" s="42"/>
      <c r="C1245" s="281" t="s">
        <v>4288</v>
      </c>
      <c r="D1245" s="281" t="s">
        <v>7625</v>
      </c>
      <c r="E1245" s="20" t="s">
        <v>127</v>
      </c>
      <c r="F1245" s="282">
        <v>122.13</v>
      </c>
      <c r="G1245" s="37"/>
      <c r="H1245" s="42"/>
    </row>
    <row r="1246" spans="1:8" s="2" customFormat="1" ht="20">
      <c r="A1246" s="37"/>
      <c r="B1246" s="42"/>
      <c r="C1246" s="281" t="s">
        <v>4553</v>
      </c>
      <c r="D1246" s="281" t="s">
        <v>7605</v>
      </c>
      <c r="E1246" s="20" t="s">
        <v>127</v>
      </c>
      <c r="F1246" s="282">
        <v>1461.48</v>
      </c>
      <c r="G1246" s="37"/>
      <c r="H1246" s="42"/>
    </row>
    <row r="1247" spans="1:8" s="2" customFormat="1" ht="16.75" customHeight="1">
      <c r="A1247" s="37"/>
      <c r="B1247" s="42"/>
      <c r="C1247" s="281" t="s">
        <v>2544</v>
      </c>
      <c r="D1247" s="281" t="s">
        <v>2545</v>
      </c>
      <c r="E1247" s="20" t="s">
        <v>127</v>
      </c>
      <c r="F1247" s="282">
        <v>49.024999999999999</v>
      </c>
      <c r="G1247" s="37"/>
      <c r="H1247" s="42"/>
    </row>
    <row r="1248" spans="1:8" s="2" customFormat="1" ht="20">
      <c r="A1248" s="37"/>
      <c r="B1248" s="42"/>
      <c r="C1248" s="281" t="s">
        <v>4293</v>
      </c>
      <c r="D1248" s="281" t="s">
        <v>4294</v>
      </c>
      <c r="E1248" s="20" t="s">
        <v>127</v>
      </c>
      <c r="F1248" s="282">
        <v>246.37100000000001</v>
      </c>
      <c r="G1248" s="37"/>
      <c r="H1248" s="42"/>
    </row>
    <row r="1249" spans="1:8" s="2" customFormat="1" ht="16.75" customHeight="1">
      <c r="A1249" s="37"/>
      <c r="B1249" s="42"/>
      <c r="C1249" s="277" t="s">
        <v>253</v>
      </c>
      <c r="D1249" s="278" t="s">
        <v>253</v>
      </c>
      <c r="E1249" s="279" t="s">
        <v>127</v>
      </c>
      <c r="F1249" s="280">
        <v>134.77699999999999</v>
      </c>
      <c r="G1249" s="37"/>
      <c r="H1249" s="42"/>
    </row>
    <row r="1250" spans="1:8" s="2" customFormat="1" ht="16.75" customHeight="1">
      <c r="A1250" s="37"/>
      <c r="B1250" s="42"/>
      <c r="C1250" s="281" t="s">
        <v>76</v>
      </c>
      <c r="D1250" s="281" t="s">
        <v>577</v>
      </c>
      <c r="E1250" s="20" t="s">
        <v>76</v>
      </c>
      <c r="F1250" s="282">
        <v>0</v>
      </c>
      <c r="G1250" s="37"/>
      <c r="H1250" s="42"/>
    </row>
    <row r="1251" spans="1:8" s="2" customFormat="1" ht="16.75" customHeight="1">
      <c r="A1251" s="37"/>
      <c r="B1251" s="42"/>
      <c r="C1251" s="281" t="s">
        <v>76</v>
      </c>
      <c r="D1251" s="281" t="s">
        <v>808</v>
      </c>
      <c r="E1251" s="20" t="s">
        <v>76</v>
      </c>
      <c r="F1251" s="282">
        <v>0</v>
      </c>
      <c r="G1251" s="37"/>
      <c r="H1251" s="42"/>
    </row>
    <row r="1252" spans="1:8" s="2" customFormat="1" ht="16.75" customHeight="1">
      <c r="A1252" s="37"/>
      <c r="B1252" s="42"/>
      <c r="C1252" s="281" t="s">
        <v>76</v>
      </c>
      <c r="D1252" s="281" t="s">
        <v>809</v>
      </c>
      <c r="E1252" s="20" t="s">
        <v>76</v>
      </c>
      <c r="F1252" s="282">
        <v>0</v>
      </c>
      <c r="G1252" s="37"/>
      <c r="H1252" s="42"/>
    </row>
    <row r="1253" spans="1:8" s="2" customFormat="1" ht="16.75" customHeight="1">
      <c r="A1253" s="37"/>
      <c r="B1253" s="42"/>
      <c r="C1253" s="281" t="s">
        <v>76</v>
      </c>
      <c r="D1253" s="281" t="s">
        <v>4132</v>
      </c>
      <c r="E1253" s="20" t="s">
        <v>76</v>
      </c>
      <c r="F1253" s="282">
        <v>29.242999999999999</v>
      </c>
      <c r="G1253" s="37"/>
      <c r="H1253" s="42"/>
    </row>
    <row r="1254" spans="1:8" s="2" customFormat="1" ht="16.75" customHeight="1">
      <c r="A1254" s="37"/>
      <c r="B1254" s="42"/>
      <c r="C1254" s="281" t="s">
        <v>76</v>
      </c>
      <c r="D1254" s="281" t="s">
        <v>811</v>
      </c>
      <c r="E1254" s="20" t="s">
        <v>76</v>
      </c>
      <c r="F1254" s="282">
        <v>0</v>
      </c>
      <c r="G1254" s="37"/>
      <c r="H1254" s="42"/>
    </row>
    <row r="1255" spans="1:8" s="2" customFormat="1" ht="16.75" customHeight="1">
      <c r="A1255" s="37"/>
      <c r="B1255" s="42"/>
      <c r="C1255" s="281" t="s">
        <v>76</v>
      </c>
      <c r="D1255" s="281" t="s">
        <v>4133</v>
      </c>
      <c r="E1255" s="20" t="s">
        <v>76</v>
      </c>
      <c r="F1255" s="282">
        <v>52.767000000000003</v>
      </c>
      <c r="G1255" s="37"/>
      <c r="H1255" s="42"/>
    </row>
    <row r="1256" spans="1:8" s="2" customFormat="1" ht="16.75" customHeight="1">
      <c r="A1256" s="37"/>
      <c r="B1256" s="42"/>
      <c r="C1256" s="281" t="s">
        <v>76</v>
      </c>
      <c r="D1256" s="281" t="s">
        <v>571</v>
      </c>
      <c r="E1256" s="20" t="s">
        <v>76</v>
      </c>
      <c r="F1256" s="282">
        <v>0</v>
      </c>
      <c r="G1256" s="37"/>
      <c r="H1256" s="42"/>
    </row>
    <row r="1257" spans="1:8" s="2" customFormat="1" ht="16.75" customHeight="1">
      <c r="A1257" s="37"/>
      <c r="B1257" s="42"/>
      <c r="C1257" s="281" t="s">
        <v>76</v>
      </c>
      <c r="D1257" s="281" t="s">
        <v>4133</v>
      </c>
      <c r="E1257" s="20" t="s">
        <v>76</v>
      </c>
      <c r="F1257" s="282">
        <v>52.767000000000003</v>
      </c>
      <c r="G1257" s="37"/>
      <c r="H1257" s="42"/>
    </row>
    <row r="1258" spans="1:8" s="2" customFormat="1" ht="16.75" customHeight="1">
      <c r="A1258" s="37"/>
      <c r="B1258" s="42"/>
      <c r="C1258" s="281" t="s">
        <v>253</v>
      </c>
      <c r="D1258" s="281" t="s">
        <v>559</v>
      </c>
      <c r="E1258" s="20" t="s">
        <v>76</v>
      </c>
      <c r="F1258" s="282">
        <v>134.77699999999999</v>
      </c>
      <c r="G1258" s="37"/>
      <c r="H1258" s="42"/>
    </row>
    <row r="1259" spans="1:8" s="2" customFormat="1" ht="16.75" customHeight="1">
      <c r="A1259" s="37"/>
      <c r="B1259" s="42"/>
      <c r="C1259" s="283" t="s">
        <v>7511</v>
      </c>
      <c r="D1259" s="37"/>
      <c r="E1259" s="37"/>
      <c r="F1259" s="37"/>
      <c r="G1259" s="37"/>
      <c r="H1259" s="42"/>
    </row>
    <row r="1260" spans="1:8" s="2" customFormat="1" ht="16.75" customHeight="1">
      <c r="A1260" s="37"/>
      <c r="B1260" s="42"/>
      <c r="C1260" s="281" t="s">
        <v>4128</v>
      </c>
      <c r="D1260" s="281" t="s">
        <v>7626</v>
      </c>
      <c r="E1260" s="20" t="s">
        <v>127</v>
      </c>
      <c r="F1260" s="282">
        <v>134.77699999999999</v>
      </c>
      <c r="G1260" s="37"/>
      <c r="H1260" s="42"/>
    </row>
    <row r="1261" spans="1:8" s="2" customFormat="1" ht="16.75" customHeight="1">
      <c r="A1261" s="37"/>
      <c r="B1261" s="42"/>
      <c r="C1261" s="281" t="s">
        <v>791</v>
      </c>
      <c r="D1261" s="281" t="s">
        <v>7627</v>
      </c>
      <c r="E1261" s="20" t="s">
        <v>303</v>
      </c>
      <c r="F1261" s="282">
        <v>22.151</v>
      </c>
      <c r="G1261" s="37"/>
      <c r="H1261" s="42"/>
    </row>
    <row r="1262" spans="1:8" s="2" customFormat="1" ht="16.75" customHeight="1">
      <c r="A1262" s="37"/>
      <c r="B1262" s="42"/>
      <c r="C1262" s="281" t="s">
        <v>818</v>
      </c>
      <c r="D1262" s="281" t="s">
        <v>7628</v>
      </c>
      <c r="E1262" s="20" t="s">
        <v>127</v>
      </c>
      <c r="F1262" s="282">
        <v>158.22</v>
      </c>
      <c r="G1262" s="37"/>
      <c r="H1262" s="42"/>
    </row>
    <row r="1263" spans="1:8" s="2" customFormat="1" ht="16.75" customHeight="1">
      <c r="A1263" s="37"/>
      <c r="B1263" s="42"/>
      <c r="C1263" s="281" t="s">
        <v>826</v>
      </c>
      <c r="D1263" s="281" t="s">
        <v>7527</v>
      </c>
      <c r="E1263" s="20" t="s">
        <v>127</v>
      </c>
      <c r="F1263" s="282">
        <v>158.22</v>
      </c>
      <c r="G1263" s="37"/>
      <c r="H1263" s="42"/>
    </row>
    <row r="1264" spans="1:8" s="2" customFormat="1" ht="16.75" customHeight="1">
      <c r="A1264" s="37"/>
      <c r="B1264" s="42"/>
      <c r="C1264" s="281" t="s">
        <v>2235</v>
      </c>
      <c r="D1264" s="281" t="s">
        <v>7629</v>
      </c>
      <c r="E1264" s="20" t="s">
        <v>127</v>
      </c>
      <c r="F1264" s="282">
        <v>134.77699999999999</v>
      </c>
      <c r="G1264" s="37"/>
      <c r="H1264" s="42"/>
    </row>
    <row r="1265" spans="1:8" s="2" customFormat="1" ht="20">
      <c r="A1265" s="37"/>
      <c r="B1265" s="42"/>
      <c r="C1265" s="281" t="s">
        <v>4170</v>
      </c>
      <c r="D1265" s="281" t="s">
        <v>7630</v>
      </c>
      <c r="E1265" s="20" t="s">
        <v>127</v>
      </c>
      <c r="F1265" s="282">
        <v>134.77699999999999</v>
      </c>
      <c r="G1265" s="37"/>
      <c r="H1265" s="42"/>
    </row>
    <row r="1266" spans="1:8" s="2" customFormat="1" ht="16.75" customHeight="1">
      <c r="A1266" s="37"/>
      <c r="B1266" s="42"/>
      <c r="C1266" s="281" t="s">
        <v>2240</v>
      </c>
      <c r="D1266" s="281" t="s">
        <v>2241</v>
      </c>
      <c r="E1266" s="20" t="s">
        <v>476</v>
      </c>
      <c r="F1266" s="282">
        <v>458.24200000000002</v>
      </c>
      <c r="G1266" s="37"/>
      <c r="H1266" s="42"/>
    </row>
    <row r="1267" spans="1:8" s="2" customFormat="1" ht="20">
      <c r="A1267" s="37"/>
      <c r="B1267" s="42"/>
      <c r="C1267" s="281" t="s">
        <v>4175</v>
      </c>
      <c r="D1267" s="281" t="s">
        <v>4176</v>
      </c>
      <c r="E1267" s="20" t="s">
        <v>127</v>
      </c>
      <c r="F1267" s="282">
        <v>154.994</v>
      </c>
      <c r="G1267" s="37"/>
      <c r="H1267" s="42"/>
    </row>
    <row r="1268" spans="1:8" s="2" customFormat="1" ht="16.75" customHeight="1">
      <c r="A1268" s="37"/>
      <c r="B1268" s="42"/>
      <c r="C1268" s="277" t="s">
        <v>255</v>
      </c>
      <c r="D1268" s="278" t="s">
        <v>256</v>
      </c>
      <c r="E1268" s="279" t="s">
        <v>127</v>
      </c>
      <c r="F1268" s="280">
        <v>570.75</v>
      </c>
      <c r="G1268" s="37"/>
      <c r="H1268" s="42"/>
    </row>
    <row r="1269" spans="1:8" s="2" customFormat="1" ht="16.75" customHeight="1">
      <c r="A1269" s="37"/>
      <c r="B1269" s="42"/>
      <c r="C1269" s="281" t="s">
        <v>76</v>
      </c>
      <c r="D1269" s="281" t="s">
        <v>403</v>
      </c>
      <c r="E1269" s="20" t="s">
        <v>76</v>
      </c>
      <c r="F1269" s="282">
        <v>0</v>
      </c>
      <c r="G1269" s="37"/>
      <c r="H1269" s="42"/>
    </row>
    <row r="1270" spans="1:8" s="2" customFormat="1" ht="16.75" customHeight="1">
      <c r="A1270" s="37"/>
      <c r="B1270" s="42"/>
      <c r="C1270" s="281" t="s">
        <v>76</v>
      </c>
      <c r="D1270" s="281" t="s">
        <v>821</v>
      </c>
      <c r="E1270" s="20" t="s">
        <v>76</v>
      </c>
      <c r="F1270" s="282">
        <v>0</v>
      </c>
      <c r="G1270" s="37"/>
      <c r="H1270" s="42"/>
    </row>
    <row r="1271" spans="1:8" s="2" customFormat="1" ht="16.75" customHeight="1">
      <c r="A1271" s="37"/>
      <c r="B1271" s="42"/>
      <c r="C1271" s="281" t="s">
        <v>76</v>
      </c>
      <c r="D1271" s="281" t="s">
        <v>577</v>
      </c>
      <c r="E1271" s="20" t="s">
        <v>76</v>
      </c>
      <c r="F1271" s="282">
        <v>0</v>
      </c>
      <c r="G1271" s="37"/>
      <c r="H1271" s="42"/>
    </row>
    <row r="1272" spans="1:8" s="2" customFormat="1" ht="16.75" customHeight="1">
      <c r="A1272" s="37"/>
      <c r="B1272" s="42"/>
      <c r="C1272" s="281" t="s">
        <v>76</v>
      </c>
      <c r="D1272" s="281" t="s">
        <v>2331</v>
      </c>
      <c r="E1272" s="20" t="s">
        <v>76</v>
      </c>
      <c r="F1272" s="282">
        <v>0</v>
      </c>
      <c r="G1272" s="37"/>
      <c r="H1272" s="42"/>
    </row>
    <row r="1273" spans="1:8" s="2" customFormat="1" ht="16.75" customHeight="1">
      <c r="A1273" s="37"/>
      <c r="B1273" s="42"/>
      <c r="C1273" s="281" t="s">
        <v>76</v>
      </c>
      <c r="D1273" s="281" t="s">
        <v>579</v>
      </c>
      <c r="E1273" s="20" t="s">
        <v>76</v>
      </c>
      <c r="F1273" s="282">
        <v>0</v>
      </c>
      <c r="G1273" s="37"/>
      <c r="H1273" s="42"/>
    </row>
    <row r="1274" spans="1:8" s="2" customFormat="1" ht="16.75" customHeight="1">
      <c r="A1274" s="37"/>
      <c r="B1274" s="42"/>
      <c r="C1274" s="281" t="s">
        <v>76</v>
      </c>
      <c r="D1274" s="281" t="s">
        <v>823</v>
      </c>
      <c r="E1274" s="20" t="s">
        <v>76</v>
      </c>
      <c r="F1274" s="282">
        <v>0</v>
      </c>
      <c r="G1274" s="37"/>
      <c r="H1274" s="42"/>
    </row>
    <row r="1275" spans="1:8" s="2" customFormat="1" ht="16.75" customHeight="1">
      <c r="A1275" s="37"/>
      <c r="B1275" s="42"/>
      <c r="C1275" s="281" t="s">
        <v>76</v>
      </c>
      <c r="D1275" s="281" t="s">
        <v>2332</v>
      </c>
      <c r="E1275" s="20" t="s">
        <v>76</v>
      </c>
      <c r="F1275" s="282">
        <v>0</v>
      </c>
      <c r="G1275" s="37"/>
      <c r="H1275" s="42"/>
    </row>
    <row r="1276" spans="1:8" s="2" customFormat="1" ht="16.75" customHeight="1">
      <c r="A1276" s="37"/>
      <c r="B1276" s="42"/>
      <c r="C1276" s="281" t="s">
        <v>76</v>
      </c>
      <c r="D1276" s="281" t="s">
        <v>257</v>
      </c>
      <c r="E1276" s="20" t="s">
        <v>76</v>
      </c>
      <c r="F1276" s="282">
        <v>570.75</v>
      </c>
      <c r="G1276" s="37"/>
      <c r="H1276" s="42"/>
    </row>
    <row r="1277" spans="1:8" s="2" customFormat="1" ht="16.75" customHeight="1">
      <c r="A1277" s="37"/>
      <c r="B1277" s="42"/>
      <c r="C1277" s="281" t="s">
        <v>255</v>
      </c>
      <c r="D1277" s="281" t="s">
        <v>559</v>
      </c>
      <c r="E1277" s="20" t="s">
        <v>76</v>
      </c>
      <c r="F1277" s="282">
        <v>570.75</v>
      </c>
      <c r="G1277" s="37"/>
      <c r="H1277" s="42"/>
    </row>
    <row r="1278" spans="1:8" s="2" customFormat="1" ht="16.75" customHeight="1">
      <c r="A1278" s="37"/>
      <c r="B1278" s="42"/>
      <c r="C1278" s="283" t="s">
        <v>7511</v>
      </c>
      <c r="D1278" s="37"/>
      <c r="E1278" s="37"/>
      <c r="F1278" s="37"/>
      <c r="G1278" s="37"/>
      <c r="H1278" s="42"/>
    </row>
    <row r="1279" spans="1:8" s="2" customFormat="1" ht="16.75" customHeight="1">
      <c r="A1279" s="37"/>
      <c r="B1279" s="42"/>
      <c r="C1279" s="281" t="s">
        <v>2327</v>
      </c>
      <c r="D1279" s="281" t="s">
        <v>7631</v>
      </c>
      <c r="E1279" s="20" t="s">
        <v>127</v>
      </c>
      <c r="F1279" s="282">
        <v>581.423</v>
      </c>
      <c r="G1279" s="37"/>
      <c r="H1279" s="42"/>
    </row>
    <row r="1280" spans="1:8" s="2" customFormat="1" ht="16.75" customHeight="1">
      <c r="A1280" s="37"/>
      <c r="B1280" s="42"/>
      <c r="C1280" s="281" t="s">
        <v>2338</v>
      </c>
      <c r="D1280" s="281" t="s">
        <v>7632</v>
      </c>
      <c r="E1280" s="20" t="s">
        <v>127</v>
      </c>
      <c r="F1280" s="282">
        <v>581.423</v>
      </c>
      <c r="G1280" s="37"/>
      <c r="H1280" s="42"/>
    </row>
    <row r="1281" spans="1:8" s="2" customFormat="1" ht="16.75" customHeight="1">
      <c r="A1281" s="37"/>
      <c r="B1281" s="42"/>
      <c r="C1281" s="281" t="s">
        <v>2364</v>
      </c>
      <c r="D1281" s="281" t="s">
        <v>7633</v>
      </c>
      <c r="E1281" s="20" t="s">
        <v>127</v>
      </c>
      <c r="F1281" s="282">
        <v>570.75</v>
      </c>
      <c r="G1281" s="37"/>
      <c r="H1281" s="42"/>
    </row>
    <row r="1282" spans="1:8" s="2" customFormat="1" ht="16.75" customHeight="1">
      <c r="A1282" s="37"/>
      <c r="B1282" s="42"/>
      <c r="C1282" s="281" t="s">
        <v>2435</v>
      </c>
      <c r="D1282" s="281" t="s">
        <v>7634</v>
      </c>
      <c r="E1282" s="20" t="s">
        <v>127</v>
      </c>
      <c r="F1282" s="282">
        <v>570.75</v>
      </c>
      <c r="G1282" s="37"/>
      <c r="H1282" s="42"/>
    </row>
    <row r="1283" spans="1:8" s="2" customFormat="1" ht="16.75" customHeight="1">
      <c r="A1283" s="37"/>
      <c r="B1283" s="42"/>
      <c r="C1283" s="281" t="s">
        <v>2435</v>
      </c>
      <c r="D1283" s="281" t="s">
        <v>7634</v>
      </c>
      <c r="E1283" s="20" t="s">
        <v>127</v>
      </c>
      <c r="F1283" s="282">
        <v>594.19299999999998</v>
      </c>
      <c r="G1283" s="37"/>
      <c r="H1283" s="42"/>
    </row>
    <row r="1284" spans="1:8" s="2" customFormat="1" ht="16.75" customHeight="1">
      <c r="A1284" s="37"/>
      <c r="B1284" s="42"/>
      <c r="C1284" s="281" t="s">
        <v>2451</v>
      </c>
      <c r="D1284" s="281" t="s">
        <v>7635</v>
      </c>
      <c r="E1284" s="20" t="s">
        <v>127</v>
      </c>
      <c r="F1284" s="282">
        <v>570.75</v>
      </c>
      <c r="G1284" s="37"/>
      <c r="H1284" s="42"/>
    </row>
    <row r="1285" spans="1:8" s="2" customFormat="1" ht="16.75" customHeight="1">
      <c r="A1285" s="37"/>
      <c r="B1285" s="42"/>
      <c r="C1285" s="281" t="s">
        <v>2456</v>
      </c>
      <c r="D1285" s="281" t="s">
        <v>7636</v>
      </c>
      <c r="E1285" s="20" t="s">
        <v>127</v>
      </c>
      <c r="F1285" s="282">
        <v>1712.25</v>
      </c>
      <c r="G1285" s="37"/>
      <c r="H1285" s="42"/>
    </row>
    <row r="1286" spans="1:8" s="2" customFormat="1" ht="16.75" customHeight="1">
      <c r="A1286" s="37"/>
      <c r="B1286" s="42"/>
      <c r="C1286" s="281" t="s">
        <v>2660</v>
      </c>
      <c r="D1286" s="281" t="s">
        <v>7637</v>
      </c>
      <c r="E1286" s="20" t="s">
        <v>127</v>
      </c>
      <c r="F1286" s="282">
        <v>570.75</v>
      </c>
      <c r="G1286" s="37"/>
      <c r="H1286" s="42"/>
    </row>
    <row r="1287" spans="1:8" s="2" customFormat="1" ht="16.75" customHeight="1">
      <c r="A1287" s="37"/>
      <c r="B1287" s="42"/>
      <c r="C1287" s="281" t="s">
        <v>2677</v>
      </c>
      <c r="D1287" s="281" t="s">
        <v>7638</v>
      </c>
      <c r="E1287" s="20" t="s">
        <v>127</v>
      </c>
      <c r="F1287" s="282">
        <v>581.423</v>
      </c>
      <c r="G1287" s="37"/>
      <c r="H1287" s="42"/>
    </row>
    <row r="1288" spans="1:8" s="2" customFormat="1" ht="16.75" customHeight="1">
      <c r="A1288" s="37"/>
      <c r="B1288" s="42"/>
      <c r="C1288" s="281" t="s">
        <v>2173</v>
      </c>
      <c r="D1288" s="281" t="s">
        <v>2174</v>
      </c>
      <c r="E1288" s="20" t="s">
        <v>456</v>
      </c>
      <c r="F1288" s="282">
        <v>0.17399999999999999</v>
      </c>
      <c r="G1288" s="37"/>
      <c r="H1288" s="42"/>
    </row>
    <row r="1289" spans="1:8" s="2" customFormat="1" ht="20">
      <c r="A1289" s="37"/>
      <c r="B1289" s="42"/>
      <c r="C1289" s="281" t="s">
        <v>2368</v>
      </c>
      <c r="D1289" s="281" t="s">
        <v>2369</v>
      </c>
      <c r="E1289" s="20" t="s">
        <v>127</v>
      </c>
      <c r="F1289" s="282">
        <v>656.36300000000006</v>
      </c>
      <c r="G1289" s="37"/>
      <c r="H1289" s="42"/>
    </row>
    <row r="1290" spans="1:8" s="2" customFormat="1" ht="16.75" customHeight="1">
      <c r="A1290" s="37"/>
      <c r="B1290" s="42"/>
      <c r="C1290" s="281" t="s">
        <v>2682</v>
      </c>
      <c r="D1290" s="281" t="s">
        <v>2683</v>
      </c>
      <c r="E1290" s="20" t="s">
        <v>303</v>
      </c>
      <c r="F1290" s="282">
        <v>125.866</v>
      </c>
      <c r="G1290" s="37"/>
      <c r="H1290" s="42"/>
    </row>
    <row r="1291" spans="1:8" s="2" customFormat="1" ht="16.75" customHeight="1">
      <c r="A1291" s="37"/>
      <c r="B1291" s="42"/>
      <c r="C1291" s="281" t="s">
        <v>2462</v>
      </c>
      <c r="D1291" s="281" t="s">
        <v>2463</v>
      </c>
      <c r="E1291" s="20" t="s">
        <v>456</v>
      </c>
      <c r="F1291" s="282">
        <v>105.018</v>
      </c>
      <c r="G1291" s="37"/>
      <c r="H1291" s="42"/>
    </row>
    <row r="1292" spans="1:8" s="2" customFormat="1" ht="20">
      <c r="A1292" s="37"/>
      <c r="B1292" s="42"/>
      <c r="C1292" s="281" t="s">
        <v>2343</v>
      </c>
      <c r="D1292" s="281" t="s">
        <v>2344</v>
      </c>
      <c r="E1292" s="20" t="s">
        <v>127</v>
      </c>
      <c r="F1292" s="282">
        <v>668.63599999999997</v>
      </c>
      <c r="G1292" s="37"/>
      <c r="H1292" s="42"/>
    </row>
    <row r="1293" spans="1:8" s="2" customFormat="1" ht="16.75" customHeight="1">
      <c r="A1293" s="37"/>
      <c r="B1293" s="42"/>
      <c r="C1293" s="281" t="s">
        <v>2440</v>
      </c>
      <c r="D1293" s="281" t="s">
        <v>2441</v>
      </c>
      <c r="E1293" s="20" t="s">
        <v>127</v>
      </c>
      <c r="F1293" s="282">
        <v>683.322</v>
      </c>
      <c r="G1293" s="37"/>
      <c r="H1293" s="42"/>
    </row>
    <row r="1294" spans="1:8" s="2" customFormat="1" ht="16.75" customHeight="1">
      <c r="A1294" s="37"/>
      <c r="B1294" s="42"/>
      <c r="C1294" s="277" t="s">
        <v>258</v>
      </c>
      <c r="D1294" s="278" t="s">
        <v>258</v>
      </c>
      <c r="E1294" s="279" t="s">
        <v>127</v>
      </c>
      <c r="F1294" s="280">
        <v>10.673</v>
      </c>
      <c r="G1294" s="37"/>
      <c r="H1294" s="42"/>
    </row>
    <row r="1295" spans="1:8" s="2" customFormat="1" ht="16.75" customHeight="1">
      <c r="A1295" s="37"/>
      <c r="B1295" s="42"/>
      <c r="C1295" s="281" t="s">
        <v>76</v>
      </c>
      <c r="D1295" s="281" t="s">
        <v>2333</v>
      </c>
      <c r="E1295" s="20" t="s">
        <v>76</v>
      </c>
      <c r="F1295" s="282">
        <v>10.673</v>
      </c>
      <c r="G1295" s="37"/>
      <c r="H1295" s="42"/>
    </row>
    <row r="1296" spans="1:8" s="2" customFormat="1" ht="16.75" customHeight="1">
      <c r="A1296" s="37"/>
      <c r="B1296" s="42"/>
      <c r="C1296" s="281" t="s">
        <v>258</v>
      </c>
      <c r="D1296" s="281" t="s">
        <v>559</v>
      </c>
      <c r="E1296" s="20" t="s">
        <v>76</v>
      </c>
      <c r="F1296" s="282">
        <v>10.673</v>
      </c>
      <c r="G1296" s="37"/>
      <c r="H1296" s="42"/>
    </row>
    <row r="1297" spans="1:8" s="2" customFormat="1" ht="16.75" customHeight="1">
      <c r="A1297" s="37"/>
      <c r="B1297" s="42"/>
      <c r="C1297" s="283" t="s">
        <v>7511</v>
      </c>
      <c r="D1297" s="37"/>
      <c r="E1297" s="37"/>
      <c r="F1297" s="37"/>
      <c r="G1297" s="37"/>
      <c r="H1297" s="42"/>
    </row>
    <row r="1298" spans="1:8" s="2" customFormat="1" ht="16.75" customHeight="1">
      <c r="A1298" s="37"/>
      <c r="B1298" s="42"/>
      <c r="C1298" s="281" t="s">
        <v>2327</v>
      </c>
      <c r="D1298" s="281" t="s">
        <v>7631</v>
      </c>
      <c r="E1298" s="20" t="s">
        <v>127</v>
      </c>
      <c r="F1298" s="282">
        <v>581.423</v>
      </c>
      <c r="G1298" s="37"/>
      <c r="H1298" s="42"/>
    </row>
    <row r="1299" spans="1:8" s="2" customFormat="1" ht="16.75" customHeight="1">
      <c r="A1299" s="37"/>
      <c r="B1299" s="42"/>
      <c r="C1299" s="281" t="s">
        <v>2338</v>
      </c>
      <c r="D1299" s="281" t="s">
        <v>7632</v>
      </c>
      <c r="E1299" s="20" t="s">
        <v>127</v>
      </c>
      <c r="F1299" s="282">
        <v>581.423</v>
      </c>
      <c r="G1299" s="37"/>
      <c r="H1299" s="42"/>
    </row>
    <row r="1300" spans="1:8" s="2" customFormat="1" ht="16.75" customHeight="1">
      <c r="A1300" s="37"/>
      <c r="B1300" s="42"/>
      <c r="C1300" s="281" t="s">
        <v>2373</v>
      </c>
      <c r="D1300" s="281" t="s">
        <v>7639</v>
      </c>
      <c r="E1300" s="20" t="s">
        <v>127</v>
      </c>
      <c r="F1300" s="282">
        <v>34.116</v>
      </c>
      <c r="G1300" s="37"/>
      <c r="H1300" s="42"/>
    </row>
    <row r="1301" spans="1:8" s="2" customFormat="1" ht="16.75" customHeight="1">
      <c r="A1301" s="37"/>
      <c r="B1301" s="42"/>
      <c r="C1301" s="281" t="s">
        <v>2424</v>
      </c>
      <c r="D1301" s="281" t="s">
        <v>7640</v>
      </c>
      <c r="E1301" s="20" t="s">
        <v>127</v>
      </c>
      <c r="F1301" s="282">
        <v>10.673</v>
      </c>
      <c r="G1301" s="37"/>
      <c r="H1301" s="42"/>
    </row>
    <row r="1302" spans="1:8" s="2" customFormat="1" ht="16.75" customHeight="1">
      <c r="A1302" s="37"/>
      <c r="B1302" s="42"/>
      <c r="C1302" s="281" t="s">
        <v>2677</v>
      </c>
      <c r="D1302" s="281" t="s">
        <v>7638</v>
      </c>
      <c r="E1302" s="20" t="s">
        <v>127</v>
      </c>
      <c r="F1302" s="282">
        <v>581.423</v>
      </c>
      <c r="G1302" s="37"/>
      <c r="H1302" s="42"/>
    </row>
    <row r="1303" spans="1:8" s="2" customFormat="1" ht="16.75" customHeight="1">
      <c r="A1303" s="37"/>
      <c r="B1303" s="42"/>
      <c r="C1303" s="281" t="s">
        <v>2173</v>
      </c>
      <c r="D1303" s="281" t="s">
        <v>2174</v>
      </c>
      <c r="E1303" s="20" t="s">
        <v>456</v>
      </c>
      <c r="F1303" s="282">
        <v>0.17399999999999999</v>
      </c>
      <c r="G1303" s="37"/>
      <c r="H1303" s="42"/>
    </row>
    <row r="1304" spans="1:8" s="2" customFormat="1" ht="16.75" customHeight="1">
      <c r="A1304" s="37"/>
      <c r="B1304" s="42"/>
      <c r="C1304" s="281" t="s">
        <v>2378</v>
      </c>
      <c r="D1304" s="281" t="s">
        <v>2379</v>
      </c>
      <c r="E1304" s="20" t="s">
        <v>127</v>
      </c>
      <c r="F1304" s="282">
        <v>39.232999999999997</v>
      </c>
      <c r="G1304" s="37"/>
      <c r="H1304" s="42"/>
    </row>
    <row r="1305" spans="1:8" s="2" customFormat="1" ht="16.75" customHeight="1">
      <c r="A1305" s="37"/>
      <c r="B1305" s="42"/>
      <c r="C1305" s="281" t="s">
        <v>2430</v>
      </c>
      <c r="D1305" s="281" t="s">
        <v>2431</v>
      </c>
      <c r="E1305" s="20" t="s">
        <v>127</v>
      </c>
      <c r="F1305" s="282">
        <v>12.273999999999999</v>
      </c>
      <c r="G1305" s="37"/>
      <c r="H1305" s="42"/>
    </row>
    <row r="1306" spans="1:8" s="2" customFormat="1" ht="16.75" customHeight="1">
      <c r="A1306" s="37"/>
      <c r="B1306" s="42"/>
      <c r="C1306" s="281" t="s">
        <v>2682</v>
      </c>
      <c r="D1306" s="281" t="s">
        <v>2683</v>
      </c>
      <c r="E1306" s="20" t="s">
        <v>303</v>
      </c>
      <c r="F1306" s="282">
        <v>125.866</v>
      </c>
      <c r="G1306" s="37"/>
      <c r="H1306" s="42"/>
    </row>
    <row r="1307" spans="1:8" s="2" customFormat="1" ht="20">
      <c r="A1307" s="37"/>
      <c r="B1307" s="42"/>
      <c r="C1307" s="281" t="s">
        <v>2343</v>
      </c>
      <c r="D1307" s="281" t="s">
        <v>2344</v>
      </c>
      <c r="E1307" s="20" t="s">
        <v>127</v>
      </c>
      <c r="F1307" s="282">
        <v>668.63599999999997</v>
      </c>
      <c r="G1307" s="37"/>
      <c r="H1307" s="42"/>
    </row>
    <row r="1308" spans="1:8" s="2" customFormat="1" ht="16.75" customHeight="1">
      <c r="A1308" s="37"/>
      <c r="B1308" s="42"/>
      <c r="C1308" s="277" t="s">
        <v>260</v>
      </c>
      <c r="D1308" s="278" t="s">
        <v>261</v>
      </c>
      <c r="E1308" s="279" t="s">
        <v>127</v>
      </c>
      <c r="F1308" s="280">
        <v>23.443000000000001</v>
      </c>
      <c r="G1308" s="37"/>
      <c r="H1308" s="42"/>
    </row>
    <row r="1309" spans="1:8" s="2" customFormat="1" ht="16.75" customHeight="1">
      <c r="A1309" s="37"/>
      <c r="B1309" s="42"/>
      <c r="C1309" s="281" t="s">
        <v>76</v>
      </c>
      <c r="D1309" s="281" t="s">
        <v>403</v>
      </c>
      <c r="E1309" s="20" t="s">
        <v>76</v>
      </c>
      <c r="F1309" s="282">
        <v>0</v>
      </c>
      <c r="G1309" s="37"/>
      <c r="H1309" s="42"/>
    </row>
    <row r="1310" spans="1:8" s="2" customFormat="1" ht="16.75" customHeight="1">
      <c r="A1310" s="37"/>
      <c r="B1310" s="42"/>
      <c r="C1310" s="281" t="s">
        <v>76</v>
      </c>
      <c r="D1310" s="281" t="s">
        <v>821</v>
      </c>
      <c r="E1310" s="20" t="s">
        <v>76</v>
      </c>
      <c r="F1310" s="282">
        <v>0</v>
      </c>
      <c r="G1310" s="37"/>
      <c r="H1310" s="42"/>
    </row>
    <row r="1311" spans="1:8" s="2" customFormat="1" ht="16.75" customHeight="1">
      <c r="A1311" s="37"/>
      <c r="B1311" s="42"/>
      <c r="C1311" s="281" t="s">
        <v>76</v>
      </c>
      <c r="D1311" s="281" t="s">
        <v>577</v>
      </c>
      <c r="E1311" s="20" t="s">
        <v>76</v>
      </c>
      <c r="F1311" s="282">
        <v>0</v>
      </c>
      <c r="G1311" s="37"/>
      <c r="H1311" s="42"/>
    </row>
    <row r="1312" spans="1:8" s="2" customFormat="1" ht="16.75" customHeight="1">
      <c r="A1312" s="37"/>
      <c r="B1312" s="42"/>
      <c r="C1312" s="281" t="s">
        <v>76</v>
      </c>
      <c r="D1312" s="281" t="s">
        <v>822</v>
      </c>
      <c r="E1312" s="20" t="s">
        <v>76</v>
      </c>
      <c r="F1312" s="282">
        <v>0</v>
      </c>
      <c r="G1312" s="37"/>
      <c r="H1312" s="42"/>
    </row>
    <row r="1313" spans="1:8" s="2" customFormat="1" ht="16.75" customHeight="1">
      <c r="A1313" s="37"/>
      <c r="B1313" s="42"/>
      <c r="C1313" s="281" t="s">
        <v>76</v>
      </c>
      <c r="D1313" s="281" t="s">
        <v>579</v>
      </c>
      <c r="E1313" s="20" t="s">
        <v>76</v>
      </c>
      <c r="F1313" s="282">
        <v>0</v>
      </c>
      <c r="G1313" s="37"/>
      <c r="H1313" s="42"/>
    </row>
    <row r="1314" spans="1:8" s="2" customFormat="1" ht="16.75" customHeight="1">
      <c r="A1314" s="37"/>
      <c r="B1314" s="42"/>
      <c r="C1314" s="281" t="s">
        <v>76</v>
      </c>
      <c r="D1314" s="281" t="s">
        <v>823</v>
      </c>
      <c r="E1314" s="20" t="s">
        <v>76</v>
      </c>
      <c r="F1314" s="282">
        <v>0</v>
      </c>
      <c r="G1314" s="37"/>
      <c r="H1314" s="42"/>
    </row>
    <row r="1315" spans="1:8" s="2" customFormat="1" ht="16.75" customHeight="1">
      <c r="A1315" s="37"/>
      <c r="B1315" s="42"/>
      <c r="C1315" s="281" t="s">
        <v>76</v>
      </c>
      <c r="D1315" s="281" t="s">
        <v>824</v>
      </c>
      <c r="E1315" s="20" t="s">
        <v>76</v>
      </c>
      <c r="F1315" s="282">
        <v>23.443000000000001</v>
      </c>
      <c r="G1315" s="37"/>
      <c r="H1315" s="42"/>
    </row>
    <row r="1316" spans="1:8" s="2" customFormat="1" ht="16.75" customHeight="1">
      <c r="A1316" s="37"/>
      <c r="B1316" s="42"/>
      <c r="C1316" s="281" t="s">
        <v>260</v>
      </c>
      <c r="D1316" s="281" t="s">
        <v>559</v>
      </c>
      <c r="E1316" s="20" t="s">
        <v>76</v>
      </c>
      <c r="F1316" s="282">
        <v>23.443000000000001</v>
      </c>
      <c r="G1316" s="37"/>
      <c r="H1316" s="42"/>
    </row>
    <row r="1317" spans="1:8" s="2" customFormat="1" ht="16.75" customHeight="1">
      <c r="A1317" s="37"/>
      <c r="B1317" s="42"/>
      <c r="C1317" s="283" t="s">
        <v>7511</v>
      </c>
      <c r="D1317" s="37"/>
      <c r="E1317" s="37"/>
      <c r="F1317" s="37"/>
      <c r="G1317" s="37"/>
      <c r="H1317" s="42"/>
    </row>
    <row r="1318" spans="1:8" s="2" customFormat="1" ht="16.75" customHeight="1">
      <c r="A1318" s="37"/>
      <c r="B1318" s="42"/>
      <c r="C1318" s="281" t="s">
        <v>818</v>
      </c>
      <c r="D1318" s="281" t="s">
        <v>7628</v>
      </c>
      <c r="E1318" s="20" t="s">
        <v>127</v>
      </c>
      <c r="F1318" s="282">
        <v>158.22</v>
      </c>
      <c r="G1318" s="37"/>
      <c r="H1318" s="42"/>
    </row>
    <row r="1319" spans="1:8" s="2" customFormat="1" ht="16.75" customHeight="1">
      <c r="A1319" s="37"/>
      <c r="B1319" s="42"/>
      <c r="C1319" s="281" t="s">
        <v>791</v>
      </c>
      <c r="D1319" s="281" t="s">
        <v>7627</v>
      </c>
      <c r="E1319" s="20" t="s">
        <v>303</v>
      </c>
      <c r="F1319" s="282">
        <v>22.151</v>
      </c>
      <c r="G1319" s="37"/>
      <c r="H1319" s="42"/>
    </row>
    <row r="1320" spans="1:8" s="2" customFormat="1" ht="16.75" customHeight="1">
      <c r="A1320" s="37"/>
      <c r="B1320" s="42"/>
      <c r="C1320" s="281" t="s">
        <v>826</v>
      </c>
      <c r="D1320" s="281" t="s">
        <v>7527</v>
      </c>
      <c r="E1320" s="20" t="s">
        <v>127</v>
      </c>
      <c r="F1320" s="282">
        <v>158.22</v>
      </c>
      <c r="G1320" s="37"/>
      <c r="H1320" s="42"/>
    </row>
    <row r="1321" spans="1:8" s="2" customFormat="1" ht="16.75" customHeight="1">
      <c r="A1321" s="37"/>
      <c r="B1321" s="42"/>
      <c r="C1321" s="281" t="s">
        <v>852</v>
      </c>
      <c r="D1321" s="281" t="s">
        <v>7641</v>
      </c>
      <c r="E1321" s="20" t="s">
        <v>456</v>
      </c>
      <c r="F1321" s="282">
        <v>20.105</v>
      </c>
      <c r="G1321" s="37"/>
      <c r="H1321" s="42"/>
    </row>
    <row r="1322" spans="1:8" s="2" customFormat="1" ht="16.75" customHeight="1">
      <c r="A1322" s="37"/>
      <c r="B1322" s="42"/>
      <c r="C1322" s="281" t="s">
        <v>2373</v>
      </c>
      <c r="D1322" s="281" t="s">
        <v>7639</v>
      </c>
      <c r="E1322" s="20" t="s">
        <v>127</v>
      </c>
      <c r="F1322" s="282">
        <v>34.116</v>
      </c>
      <c r="G1322" s="37"/>
      <c r="H1322" s="42"/>
    </row>
    <row r="1323" spans="1:8" s="2" customFormat="1" ht="16.75" customHeight="1">
      <c r="A1323" s="37"/>
      <c r="B1323" s="42"/>
      <c r="C1323" s="281" t="s">
        <v>2435</v>
      </c>
      <c r="D1323" s="281" t="s">
        <v>7634</v>
      </c>
      <c r="E1323" s="20" t="s">
        <v>127</v>
      </c>
      <c r="F1323" s="282">
        <v>594.19299999999998</v>
      </c>
      <c r="G1323" s="37"/>
      <c r="H1323" s="42"/>
    </row>
    <row r="1324" spans="1:8" s="2" customFormat="1" ht="16.75" customHeight="1">
      <c r="A1324" s="37"/>
      <c r="B1324" s="42"/>
      <c r="C1324" s="281" t="s">
        <v>2440</v>
      </c>
      <c r="D1324" s="281" t="s">
        <v>2441</v>
      </c>
      <c r="E1324" s="20" t="s">
        <v>127</v>
      </c>
      <c r="F1324" s="282">
        <v>683.322</v>
      </c>
      <c r="G1324" s="37"/>
      <c r="H1324" s="42"/>
    </row>
    <row r="1325" spans="1:8" s="2" customFormat="1" ht="16.75" customHeight="1">
      <c r="A1325" s="37"/>
      <c r="B1325" s="42"/>
      <c r="C1325" s="277" t="s">
        <v>263</v>
      </c>
      <c r="D1325" s="278" t="s">
        <v>264</v>
      </c>
      <c r="E1325" s="279" t="s">
        <v>127</v>
      </c>
      <c r="F1325" s="280">
        <v>120.313</v>
      </c>
      <c r="G1325" s="37"/>
      <c r="H1325" s="42"/>
    </row>
    <row r="1326" spans="1:8" s="2" customFormat="1" ht="16.75" customHeight="1">
      <c r="A1326" s="37"/>
      <c r="B1326" s="42"/>
      <c r="C1326" s="281" t="s">
        <v>76</v>
      </c>
      <c r="D1326" s="281" t="s">
        <v>577</v>
      </c>
      <c r="E1326" s="20" t="s">
        <v>76</v>
      </c>
      <c r="F1326" s="282">
        <v>0</v>
      </c>
      <c r="G1326" s="37"/>
      <c r="H1326" s="42"/>
    </row>
    <row r="1327" spans="1:8" s="2" customFormat="1" ht="16.75" customHeight="1">
      <c r="A1327" s="37"/>
      <c r="B1327" s="42"/>
      <c r="C1327" s="281" t="s">
        <v>76</v>
      </c>
      <c r="D1327" s="281" t="s">
        <v>1309</v>
      </c>
      <c r="E1327" s="20" t="s">
        <v>76</v>
      </c>
      <c r="F1327" s="282">
        <v>0</v>
      </c>
      <c r="G1327" s="37"/>
      <c r="H1327" s="42"/>
    </row>
    <row r="1328" spans="1:8" s="2" customFormat="1" ht="16.75" customHeight="1">
      <c r="A1328" s="37"/>
      <c r="B1328" s="42"/>
      <c r="C1328" s="281" t="s">
        <v>76</v>
      </c>
      <c r="D1328" s="281" t="s">
        <v>2585</v>
      </c>
      <c r="E1328" s="20" t="s">
        <v>76</v>
      </c>
      <c r="F1328" s="282">
        <v>0</v>
      </c>
      <c r="G1328" s="37"/>
      <c r="H1328" s="42"/>
    </row>
    <row r="1329" spans="1:8" s="2" customFormat="1" ht="16.75" customHeight="1">
      <c r="A1329" s="37"/>
      <c r="B1329" s="42"/>
      <c r="C1329" s="281" t="s">
        <v>76</v>
      </c>
      <c r="D1329" s="281" t="s">
        <v>2586</v>
      </c>
      <c r="E1329" s="20" t="s">
        <v>76</v>
      </c>
      <c r="F1329" s="282">
        <v>120.313</v>
      </c>
      <c r="G1329" s="37"/>
      <c r="H1329" s="42"/>
    </row>
    <row r="1330" spans="1:8" s="2" customFormat="1" ht="16.75" customHeight="1">
      <c r="A1330" s="37"/>
      <c r="B1330" s="42"/>
      <c r="C1330" s="281" t="s">
        <v>263</v>
      </c>
      <c r="D1330" s="281" t="s">
        <v>559</v>
      </c>
      <c r="E1330" s="20" t="s">
        <v>76</v>
      </c>
      <c r="F1330" s="282">
        <v>120.313</v>
      </c>
      <c r="G1330" s="37"/>
      <c r="H1330" s="42"/>
    </row>
    <row r="1331" spans="1:8" s="2" customFormat="1" ht="16.75" customHeight="1">
      <c r="A1331" s="37"/>
      <c r="B1331" s="42"/>
      <c r="C1331" s="283" t="s">
        <v>7511</v>
      </c>
      <c r="D1331" s="37"/>
      <c r="E1331" s="37"/>
      <c r="F1331" s="37"/>
      <c r="G1331" s="37"/>
      <c r="H1331" s="42"/>
    </row>
    <row r="1332" spans="1:8" s="2" customFormat="1" ht="20">
      <c r="A1332" s="37"/>
      <c r="B1332" s="42"/>
      <c r="C1332" s="281" t="s">
        <v>2577</v>
      </c>
      <c r="D1332" s="281" t="s">
        <v>7642</v>
      </c>
      <c r="E1332" s="20" t="s">
        <v>127</v>
      </c>
      <c r="F1332" s="282">
        <v>167.47300000000001</v>
      </c>
      <c r="G1332" s="37"/>
      <c r="H1332" s="42"/>
    </row>
    <row r="1333" spans="1:8" s="2" customFormat="1" ht="16.75" customHeight="1">
      <c r="A1333" s="37"/>
      <c r="B1333" s="42"/>
      <c r="C1333" s="281" t="s">
        <v>1270</v>
      </c>
      <c r="D1333" s="281" t="s">
        <v>7563</v>
      </c>
      <c r="E1333" s="20" t="s">
        <v>127</v>
      </c>
      <c r="F1333" s="282">
        <v>781.56200000000001</v>
      </c>
      <c r="G1333" s="37"/>
      <c r="H1333" s="42"/>
    </row>
    <row r="1334" spans="1:8" s="2" customFormat="1" ht="20">
      <c r="A1334" s="37"/>
      <c r="B1334" s="42"/>
      <c r="C1334" s="281" t="s">
        <v>1438</v>
      </c>
      <c r="D1334" s="281" t="s">
        <v>7558</v>
      </c>
      <c r="E1334" s="20" t="s">
        <v>127</v>
      </c>
      <c r="F1334" s="282">
        <v>151.84899999999999</v>
      </c>
      <c r="G1334" s="37"/>
      <c r="H1334" s="42"/>
    </row>
    <row r="1335" spans="1:8" s="2" customFormat="1" ht="16.75" customHeight="1">
      <c r="A1335" s="37"/>
      <c r="B1335" s="42"/>
      <c r="C1335" s="281" t="s">
        <v>2593</v>
      </c>
      <c r="D1335" s="281" t="s">
        <v>2594</v>
      </c>
      <c r="E1335" s="20" t="s">
        <v>127</v>
      </c>
      <c r="F1335" s="282">
        <v>126.32899999999999</v>
      </c>
      <c r="G1335" s="37"/>
      <c r="H1335" s="42"/>
    </row>
    <row r="1336" spans="1:8" s="2" customFormat="1" ht="16.75" customHeight="1">
      <c r="A1336" s="37"/>
      <c r="B1336" s="42"/>
      <c r="C1336" s="277" t="s">
        <v>266</v>
      </c>
      <c r="D1336" s="278" t="s">
        <v>267</v>
      </c>
      <c r="E1336" s="279" t="s">
        <v>127</v>
      </c>
      <c r="F1336" s="280">
        <v>182.291</v>
      </c>
      <c r="G1336" s="37"/>
      <c r="H1336" s="42"/>
    </row>
    <row r="1337" spans="1:8" s="2" customFormat="1" ht="16.75" customHeight="1">
      <c r="A1337" s="37"/>
      <c r="B1337" s="42"/>
      <c r="C1337" s="281" t="s">
        <v>76</v>
      </c>
      <c r="D1337" s="281" t="s">
        <v>998</v>
      </c>
      <c r="E1337" s="20" t="s">
        <v>76</v>
      </c>
      <c r="F1337" s="282">
        <v>0</v>
      </c>
      <c r="G1337" s="37"/>
      <c r="H1337" s="42"/>
    </row>
    <row r="1338" spans="1:8" s="2" customFormat="1" ht="16.75" customHeight="1">
      <c r="A1338" s="37"/>
      <c r="B1338" s="42"/>
      <c r="C1338" s="281" t="s">
        <v>76</v>
      </c>
      <c r="D1338" s="281" t="s">
        <v>1256</v>
      </c>
      <c r="E1338" s="20" t="s">
        <v>76</v>
      </c>
      <c r="F1338" s="282">
        <v>0</v>
      </c>
      <c r="G1338" s="37"/>
      <c r="H1338" s="42"/>
    </row>
    <row r="1339" spans="1:8" s="2" customFormat="1" ht="16.75" customHeight="1">
      <c r="A1339" s="37"/>
      <c r="B1339" s="42"/>
      <c r="C1339" s="281" t="s">
        <v>76</v>
      </c>
      <c r="D1339" s="281" t="s">
        <v>1257</v>
      </c>
      <c r="E1339" s="20" t="s">
        <v>76</v>
      </c>
      <c r="F1339" s="282">
        <v>0</v>
      </c>
      <c r="G1339" s="37"/>
      <c r="H1339" s="42"/>
    </row>
    <row r="1340" spans="1:8" s="2" customFormat="1" ht="16.75" customHeight="1">
      <c r="A1340" s="37"/>
      <c r="B1340" s="42"/>
      <c r="C1340" s="281" t="s">
        <v>76</v>
      </c>
      <c r="D1340" s="281" t="s">
        <v>1258</v>
      </c>
      <c r="E1340" s="20" t="s">
        <v>76</v>
      </c>
      <c r="F1340" s="282">
        <v>0</v>
      </c>
      <c r="G1340" s="37"/>
      <c r="H1340" s="42"/>
    </row>
    <row r="1341" spans="1:8" s="2" customFormat="1" ht="16.75" customHeight="1">
      <c r="A1341" s="37"/>
      <c r="B1341" s="42"/>
      <c r="C1341" s="281" t="s">
        <v>76</v>
      </c>
      <c r="D1341" s="281" t="s">
        <v>577</v>
      </c>
      <c r="E1341" s="20" t="s">
        <v>76</v>
      </c>
      <c r="F1341" s="282">
        <v>0</v>
      </c>
      <c r="G1341" s="37"/>
      <c r="H1341" s="42"/>
    </row>
    <row r="1342" spans="1:8" s="2" customFormat="1" ht="16.75" customHeight="1">
      <c r="A1342" s="37"/>
      <c r="B1342" s="42"/>
      <c r="C1342" s="281" t="s">
        <v>76</v>
      </c>
      <c r="D1342" s="281" t="s">
        <v>1350</v>
      </c>
      <c r="E1342" s="20" t="s">
        <v>76</v>
      </c>
      <c r="F1342" s="282">
        <v>0</v>
      </c>
      <c r="G1342" s="37"/>
      <c r="H1342" s="42"/>
    </row>
    <row r="1343" spans="1:8" s="2" customFormat="1" ht="16.75" customHeight="1">
      <c r="A1343" s="37"/>
      <c r="B1343" s="42"/>
      <c r="C1343" s="281" t="s">
        <v>76</v>
      </c>
      <c r="D1343" s="281" t="s">
        <v>1393</v>
      </c>
      <c r="E1343" s="20" t="s">
        <v>76</v>
      </c>
      <c r="F1343" s="282">
        <v>161.80600000000001</v>
      </c>
      <c r="G1343" s="37"/>
      <c r="H1343" s="42"/>
    </row>
    <row r="1344" spans="1:8" s="2" customFormat="1" ht="16.75" customHeight="1">
      <c r="A1344" s="37"/>
      <c r="B1344" s="42"/>
      <c r="C1344" s="281" t="s">
        <v>76</v>
      </c>
      <c r="D1344" s="281" t="s">
        <v>1394</v>
      </c>
      <c r="E1344" s="20" t="s">
        <v>76</v>
      </c>
      <c r="F1344" s="282">
        <v>-43.710999999999999</v>
      </c>
      <c r="G1344" s="37"/>
      <c r="H1344" s="42"/>
    </row>
    <row r="1345" spans="1:8" s="2" customFormat="1" ht="16.75" customHeight="1">
      <c r="A1345" s="37"/>
      <c r="B1345" s="42"/>
      <c r="C1345" s="281" t="s">
        <v>76</v>
      </c>
      <c r="D1345" s="281" t="s">
        <v>1395</v>
      </c>
      <c r="E1345" s="20" t="s">
        <v>76</v>
      </c>
      <c r="F1345" s="282">
        <v>83.588999999999999</v>
      </c>
      <c r="G1345" s="37"/>
      <c r="H1345" s="42"/>
    </row>
    <row r="1346" spans="1:8" s="2" customFormat="1" ht="16.75" customHeight="1">
      <c r="A1346" s="37"/>
      <c r="B1346" s="42"/>
      <c r="C1346" s="281" t="s">
        <v>76</v>
      </c>
      <c r="D1346" s="281" t="s">
        <v>1396</v>
      </c>
      <c r="E1346" s="20" t="s">
        <v>76</v>
      </c>
      <c r="F1346" s="282">
        <v>-19.393000000000001</v>
      </c>
      <c r="G1346" s="37"/>
      <c r="H1346" s="42"/>
    </row>
    <row r="1347" spans="1:8" s="2" customFormat="1" ht="16.75" customHeight="1">
      <c r="A1347" s="37"/>
      <c r="B1347" s="42"/>
      <c r="C1347" s="281" t="s">
        <v>266</v>
      </c>
      <c r="D1347" s="281" t="s">
        <v>559</v>
      </c>
      <c r="E1347" s="20" t="s">
        <v>76</v>
      </c>
      <c r="F1347" s="282">
        <v>182.291</v>
      </c>
      <c r="G1347" s="37"/>
      <c r="H1347" s="42"/>
    </row>
    <row r="1348" spans="1:8" s="2" customFormat="1" ht="16.75" customHeight="1">
      <c r="A1348" s="37"/>
      <c r="B1348" s="42"/>
      <c r="C1348" s="283" t="s">
        <v>7511</v>
      </c>
      <c r="D1348" s="37"/>
      <c r="E1348" s="37"/>
      <c r="F1348" s="37"/>
      <c r="G1348" s="37"/>
      <c r="H1348" s="42"/>
    </row>
    <row r="1349" spans="1:8" s="2" customFormat="1" ht="20">
      <c r="A1349" s="37"/>
      <c r="B1349" s="42"/>
      <c r="C1349" s="281" t="s">
        <v>1389</v>
      </c>
      <c r="D1349" s="281" t="s">
        <v>7561</v>
      </c>
      <c r="E1349" s="20" t="s">
        <v>127</v>
      </c>
      <c r="F1349" s="282">
        <v>397.20400000000001</v>
      </c>
      <c r="G1349" s="37"/>
      <c r="H1349" s="42"/>
    </row>
    <row r="1350" spans="1:8" s="2" customFormat="1" ht="16.75" customHeight="1">
      <c r="A1350" s="37"/>
      <c r="B1350" s="42"/>
      <c r="C1350" s="281" t="s">
        <v>1270</v>
      </c>
      <c r="D1350" s="281" t="s">
        <v>7563</v>
      </c>
      <c r="E1350" s="20" t="s">
        <v>127</v>
      </c>
      <c r="F1350" s="282">
        <v>781.56200000000001</v>
      </c>
      <c r="G1350" s="37"/>
      <c r="H1350" s="42"/>
    </row>
    <row r="1351" spans="1:8" s="2" customFormat="1" ht="16.75" customHeight="1">
      <c r="A1351" s="37"/>
      <c r="B1351" s="42"/>
      <c r="C1351" s="281" t="s">
        <v>1346</v>
      </c>
      <c r="D1351" s="281" t="s">
        <v>7559</v>
      </c>
      <c r="E1351" s="20" t="s">
        <v>127</v>
      </c>
      <c r="F1351" s="282">
        <v>588.14599999999996</v>
      </c>
      <c r="G1351" s="37"/>
      <c r="H1351" s="42"/>
    </row>
    <row r="1352" spans="1:8" s="2" customFormat="1" ht="16.75" customHeight="1">
      <c r="A1352" s="37"/>
      <c r="B1352" s="42"/>
      <c r="C1352" s="281" t="s">
        <v>1487</v>
      </c>
      <c r="D1352" s="281" t="s">
        <v>7560</v>
      </c>
      <c r="E1352" s="20" t="s">
        <v>127</v>
      </c>
      <c r="F1352" s="282">
        <v>588.14599999999996</v>
      </c>
      <c r="G1352" s="37"/>
      <c r="H1352" s="42"/>
    </row>
    <row r="1353" spans="1:8" s="2" customFormat="1" ht="16.75" customHeight="1">
      <c r="A1353" s="37"/>
      <c r="B1353" s="42"/>
      <c r="C1353" s="277" t="s">
        <v>270</v>
      </c>
      <c r="D1353" s="278" t="s">
        <v>271</v>
      </c>
      <c r="E1353" s="279" t="s">
        <v>127</v>
      </c>
      <c r="F1353" s="280">
        <v>133.79599999999999</v>
      </c>
      <c r="G1353" s="37"/>
      <c r="H1353" s="42"/>
    </row>
    <row r="1354" spans="1:8" s="2" customFormat="1" ht="16.75" customHeight="1">
      <c r="A1354" s="37"/>
      <c r="B1354" s="42"/>
      <c r="C1354" s="281" t="s">
        <v>76</v>
      </c>
      <c r="D1354" s="281" t="s">
        <v>998</v>
      </c>
      <c r="E1354" s="20" t="s">
        <v>76</v>
      </c>
      <c r="F1354" s="282">
        <v>0</v>
      </c>
      <c r="G1354" s="37"/>
      <c r="H1354" s="42"/>
    </row>
    <row r="1355" spans="1:8" s="2" customFormat="1" ht="16.75" customHeight="1">
      <c r="A1355" s="37"/>
      <c r="B1355" s="42"/>
      <c r="C1355" s="281" t="s">
        <v>76</v>
      </c>
      <c r="D1355" s="281" t="s">
        <v>1256</v>
      </c>
      <c r="E1355" s="20" t="s">
        <v>76</v>
      </c>
      <c r="F1355" s="282">
        <v>0</v>
      </c>
      <c r="G1355" s="37"/>
      <c r="H1355" s="42"/>
    </row>
    <row r="1356" spans="1:8" s="2" customFormat="1" ht="16.75" customHeight="1">
      <c r="A1356" s="37"/>
      <c r="B1356" s="42"/>
      <c r="C1356" s="281" t="s">
        <v>76</v>
      </c>
      <c r="D1356" s="281" t="s">
        <v>2601</v>
      </c>
      <c r="E1356" s="20" t="s">
        <v>76</v>
      </c>
      <c r="F1356" s="282">
        <v>0</v>
      </c>
      <c r="G1356" s="37"/>
      <c r="H1356" s="42"/>
    </row>
    <row r="1357" spans="1:8" s="2" customFormat="1" ht="16.75" customHeight="1">
      <c r="A1357" s="37"/>
      <c r="B1357" s="42"/>
      <c r="C1357" s="281" t="s">
        <v>76</v>
      </c>
      <c r="D1357" s="281" t="s">
        <v>2602</v>
      </c>
      <c r="E1357" s="20" t="s">
        <v>76</v>
      </c>
      <c r="F1357" s="282">
        <v>0</v>
      </c>
      <c r="G1357" s="37"/>
      <c r="H1357" s="42"/>
    </row>
    <row r="1358" spans="1:8" s="2" customFormat="1" ht="16.75" customHeight="1">
      <c r="A1358" s="37"/>
      <c r="B1358" s="42"/>
      <c r="C1358" s="281" t="s">
        <v>76</v>
      </c>
      <c r="D1358" s="281" t="s">
        <v>2603</v>
      </c>
      <c r="E1358" s="20" t="s">
        <v>76</v>
      </c>
      <c r="F1358" s="282">
        <v>89.631</v>
      </c>
      <c r="G1358" s="37"/>
      <c r="H1358" s="42"/>
    </row>
    <row r="1359" spans="1:8" s="2" customFormat="1" ht="16.75" customHeight="1">
      <c r="A1359" s="37"/>
      <c r="B1359" s="42"/>
      <c r="C1359" s="281" t="s">
        <v>76</v>
      </c>
      <c r="D1359" s="281" t="s">
        <v>2604</v>
      </c>
      <c r="E1359" s="20" t="s">
        <v>76</v>
      </c>
      <c r="F1359" s="282">
        <v>44.164999999999999</v>
      </c>
      <c r="G1359" s="37"/>
      <c r="H1359" s="42"/>
    </row>
    <row r="1360" spans="1:8" s="2" customFormat="1" ht="16.75" customHeight="1">
      <c r="A1360" s="37"/>
      <c r="B1360" s="42"/>
      <c r="C1360" s="281" t="s">
        <v>270</v>
      </c>
      <c r="D1360" s="281" t="s">
        <v>559</v>
      </c>
      <c r="E1360" s="20" t="s">
        <v>76</v>
      </c>
      <c r="F1360" s="282">
        <v>133.79599999999999</v>
      </c>
      <c r="G1360" s="37"/>
      <c r="H1360" s="42"/>
    </row>
    <row r="1361" spans="1:8" s="2" customFormat="1" ht="16.75" customHeight="1">
      <c r="A1361" s="37"/>
      <c r="B1361" s="42"/>
      <c r="C1361" s="283" t="s">
        <v>7511</v>
      </c>
      <c r="D1361" s="37"/>
      <c r="E1361" s="37"/>
      <c r="F1361" s="37"/>
      <c r="G1361" s="37"/>
      <c r="H1361" s="42"/>
    </row>
    <row r="1362" spans="1:8" s="2" customFormat="1" ht="10">
      <c r="A1362" s="37"/>
      <c r="B1362" s="42"/>
      <c r="C1362" s="281" t="s">
        <v>2631</v>
      </c>
      <c r="D1362" s="281" t="s">
        <v>7514</v>
      </c>
      <c r="E1362" s="20" t="s">
        <v>127</v>
      </c>
      <c r="F1362" s="282">
        <v>248.20500000000001</v>
      </c>
      <c r="G1362" s="37"/>
      <c r="H1362" s="42"/>
    </row>
    <row r="1363" spans="1:8" s="2" customFormat="1" ht="16.75" customHeight="1">
      <c r="A1363" s="37"/>
      <c r="B1363" s="42"/>
      <c r="C1363" s="281" t="s">
        <v>1270</v>
      </c>
      <c r="D1363" s="281" t="s">
        <v>7563</v>
      </c>
      <c r="E1363" s="20" t="s">
        <v>127</v>
      </c>
      <c r="F1363" s="282">
        <v>781.56200000000001</v>
      </c>
      <c r="G1363" s="37"/>
      <c r="H1363" s="42"/>
    </row>
    <row r="1364" spans="1:8" s="2" customFormat="1" ht="16.75" customHeight="1">
      <c r="A1364" s="37"/>
      <c r="B1364" s="42"/>
      <c r="C1364" s="277" t="s">
        <v>273</v>
      </c>
      <c r="D1364" s="278" t="s">
        <v>274</v>
      </c>
      <c r="E1364" s="279" t="s">
        <v>127</v>
      </c>
      <c r="F1364" s="280">
        <v>206.21600000000001</v>
      </c>
      <c r="G1364" s="37"/>
      <c r="H1364" s="42"/>
    </row>
    <row r="1365" spans="1:8" s="2" customFormat="1" ht="16.75" customHeight="1">
      <c r="A1365" s="37"/>
      <c r="B1365" s="42"/>
      <c r="C1365" s="281" t="s">
        <v>76</v>
      </c>
      <c r="D1365" s="281" t="s">
        <v>1353</v>
      </c>
      <c r="E1365" s="20" t="s">
        <v>76</v>
      </c>
      <c r="F1365" s="282">
        <v>0</v>
      </c>
      <c r="G1365" s="37"/>
      <c r="H1365" s="42"/>
    </row>
    <row r="1366" spans="1:8" s="2" customFormat="1" ht="16.75" customHeight="1">
      <c r="A1366" s="37"/>
      <c r="B1366" s="42"/>
      <c r="C1366" s="281" t="s">
        <v>76</v>
      </c>
      <c r="D1366" s="281" t="s">
        <v>1397</v>
      </c>
      <c r="E1366" s="20" t="s">
        <v>76</v>
      </c>
      <c r="F1366" s="282">
        <v>75.263999999999996</v>
      </c>
      <c r="G1366" s="37"/>
      <c r="H1366" s="42"/>
    </row>
    <row r="1367" spans="1:8" s="2" customFormat="1" ht="16.75" customHeight="1">
      <c r="A1367" s="37"/>
      <c r="B1367" s="42"/>
      <c r="C1367" s="281" t="s">
        <v>76</v>
      </c>
      <c r="D1367" s="281" t="s">
        <v>1398</v>
      </c>
      <c r="E1367" s="20" t="s">
        <v>76</v>
      </c>
      <c r="F1367" s="282">
        <v>-21.855</v>
      </c>
      <c r="G1367" s="37"/>
      <c r="H1367" s="42"/>
    </row>
    <row r="1368" spans="1:8" s="2" customFormat="1" ht="16.75" customHeight="1">
      <c r="A1368" s="37"/>
      <c r="B1368" s="42"/>
      <c r="C1368" s="281" t="s">
        <v>76</v>
      </c>
      <c r="D1368" s="281" t="s">
        <v>1399</v>
      </c>
      <c r="E1368" s="20" t="s">
        <v>76</v>
      </c>
      <c r="F1368" s="282">
        <v>38.881999999999998</v>
      </c>
      <c r="G1368" s="37"/>
      <c r="H1368" s="42"/>
    </row>
    <row r="1369" spans="1:8" s="2" customFormat="1" ht="16.75" customHeight="1">
      <c r="A1369" s="37"/>
      <c r="B1369" s="42"/>
      <c r="C1369" s="281" t="s">
        <v>76</v>
      </c>
      <c r="D1369" s="281" t="s">
        <v>1400</v>
      </c>
      <c r="E1369" s="20" t="s">
        <v>76</v>
      </c>
      <c r="F1369" s="282">
        <v>-9.6969999999999992</v>
      </c>
      <c r="G1369" s="37"/>
      <c r="H1369" s="42"/>
    </row>
    <row r="1370" spans="1:8" s="2" customFormat="1" ht="16.75" customHeight="1">
      <c r="A1370" s="37"/>
      <c r="B1370" s="42"/>
      <c r="C1370" s="281" t="s">
        <v>76</v>
      </c>
      <c r="D1370" s="281" t="s">
        <v>1401</v>
      </c>
      <c r="E1370" s="20" t="s">
        <v>76</v>
      </c>
      <c r="F1370" s="282">
        <v>138.10599999999999</v>
      </c>
      <c r="G1370" s="37"/>
      <c r="H1370" s="42"/>
    </row>
    <row r="1371" spans="1:8" s="2" customFormat="1" ht="16.75" customHeight="1">
      <c r="A1371" s="37"/>
      <c r="B1371" s="42"/>
      <c r="C1371" s="281" t="s">
        <v>76</v>
      </c>
      <c r="D1371" s="281" t="s">
        <v>1402</v>
      </c>
      <c r="E1371" s="20" t="s">
        <v>76</v>
      </c>
      <c r="F1371" s="282">
        <v>-14.484</v>
      </c>
      <c r="G1371" s="37"/>
      <c r="H1371" s="42"/>
    </row>
    <row r="1372" spans="1:8" s="2" customFormat="1" ht="16.75" customHeight="1">
      <c r="A1372" s="37"/>
      <c r="B1372" s="42"/>
      <c r="C1372" s="281" t="s">
        <v>273</v>
      </c>
      <c r="D1372" s="281" t="s">
        <v>559</v>
      </c>
      <c r="E1372" s="20" t="s">
        <v>76</v>
      </c>
      <c r="F1372" s="282">
        <v>206.21600000000001</v>
      </c>
      <c r="G1372" s="37"/>
      <c r="H1372" s="42"/>
    </row>
    <row r="1373" spans="1:8" s="2" customFormat="1" ht="16.75" customHeight="1">
      <c r="A1373" s="37"/>
      <c r="B1373" s="42"/>
      <c r="C1373" s="283" t="s">
        <v>7511</v>
      </c>
      <c r="D1373" s="37"/>
      <c r="E1373" s="37"/>
      <c r="F1373" s="37"/>
      <c r="G1373" s="37"/>
      <c r="H1373" s="42"/>
    </row>
    <row r="1374" spans="1:8" s="2" customFormat="1" ht="20">
      <c r="A1374" s="37"/>
      <c r="B1374" s="42"/>
      <c r="C1374" s="281" t="s">
        <v>1389</v>
      </c>
      <c r="D1374" s="281" t="s">
        <v>7561</v>
      </c>
      <c r="E1374" s="20" t="s">
        <v>127</v>
      </c>
      <c r="F1374" s="282">
        <v>397.20400000000001</v>
      </c>
      <c r="G1374" s="37"/>
      <c r="H1374" s="42"/>
    </row>
    <row r="1375" spans="1:8" s="2" customFormat="1" ht="16.75" customHeight="1">
      <c r="A1375" s="37"/>
      <c r="B1375" s="42"/>
      <c r="C1375" s="281" t="s">
        <v>1270</v>
      </c>
      <c r="D1375" s="281" t="s">
        <v>7563</v>
      </c>
      <c r="E1375" s="20" t="s">
        <v>127</v>
      </c>
      <c r="F1375" s="282">
        <v>781.56200000000001</v>
      </c>
      <c r="G1375" s="37"/>
      <c r="H1375" s="42"/>
    </row>
    <row r="1376" spans="1:8" s="2" customFormat="1" ht="16.75" customHeight="1">
      <c r="A1376" s="37"/>
      <c r="B1376" s="42"/>
      <c r="C1376" s="281" t="s">
        <v>1346</v>
      </c>
      <c r="D1376" s="281" t="s">
        <v>7559</v>
      </c>
      <c r="E1376" s="20" t="s">
        <v>127</v>
      </c>
      <c r="F1376" s="282">
        <v>588.14599999999996</v>
      </c>
      <c r="G1376" s="37"/>
      <c r="H1376" s="42"/>
    </row>
    <row r="1377" spans="1:8" s="2" customFormat="1" ht="16.75" customHeight="1">
      <c r="A1377" s="37"/>
      <c r="B1377" s="42"/>
      <c r="C1377" s="281" t="s">
        <v>1487</v>
      </c>
      <c r="D1377" s="281" t="s">
        <v>7560</v>
      </c>
      <c r="E1377" s="20" t="s">
        <v>127</v>
      </c>
      <c r="F1377" s="282">
        <v>588.14599999999996</v>
      </c>
      <c r="G1377" s="37"/>
      <c r="H1377" s="42"/>
    </row>
    <row r="1378" spans="1:8" s="2" customFormat="1" ht="16.75" customHeight="1">
      <c r="A1378" s="37"/>
      <c r="B1378" s="42"/>
      <c r="C1378" s="277" t="s">
        <v>276</v>
      </c>
      <c r="D1378" s="278" t="s">
        <v>277</v>
      </c>
      <c r="E1378" s="279" t="s">
        <v>127</v>
      </c>
      <c r="F1378" s="280">
        <v>61.314</v>
      </c>
      <c r="G1378" s="37"/>
      <c r="H1378" s="42"/>
    </row>
    <row r="1379" spans="1:8" s="2" customFormat="1" ht="16.75" customHeight="1">
      <c r="A1379" s="37"/>
      <c r="B1379" s="42"/>
      <c r="C1379" s="281" t="s">
        <v>76</v>
      </c>
      <c r="D1379" s="281" t="s">
        <v>2610</v>
      </c>
      <c r="E1379" s="20" t="s">
        <v>76</v>
      </c>
      <c r="F1379" s="282">
        <v>0</v>
      </c>
      <c r="G1379" s="37"/>
      <c r="H1379" s="42"/>
    </row>
    <row r="1380" spans="1:8" s="2" customFormat="1" ht="16.75" customHeight="1">
      <c r="A1380" s="37"/>
      <c r="B1380" s="42"/>
      <c r="C1380" s="281" t="s">
        <v>76</v>
      </c>
      <c r="D1380" s="281" t="s">
        <v>2611</v>
      </c>
      <c r="E1380" s="20" t="s">
        <v>76</v>
      </c>
      <c r="F1380" s="282">
        <v>41.298000000000002</v>
      </c>
      <c r="G1380" s="37"/>
      <c r="H1380" s="42"/>
    </row>
    <row r="1381" spans="1:8" s="2" customFormat="1" ht="16.75" customHeight="1">
      <c r="A1381" s="37"/>
      <c r="B1381" s="42"/>
      <c r="C1381" s="281" t="s">
        <v>76</v>
      </c>
      <c r="D1381" s="281" t="s">
        <v>2612</v>
      </c>
      <c r="E1381" s="20" t="s">
        <v>76</v>
      </c>
      <c r="F1381" s="282">
        <v>20.015999999999998</v>
      </c>
      <c r="G1381" s="37"/>
      <c r="H1381" s="42"/>
    </row>
    <row r="1382" spans="1:8" s="2" customFormat="1" ht="16.75" customHeight="1">
      <c r="A1382" s="37"/>
      <c r="B1382" s="42"/>
      <c r="C1382" s="281" t="s">
        <v>276</v>
      </c>
      <c r="D1382" s="281" t="s">
        <v>559</v>
      </c>
      <c r="E1382" s="20" t="s">
        <v>76</v>
      </c>
      <c r="F1382" s="282">
        <v>61.314</v>
      </c>
      <c r="G1382" s="37"/>
      <c r="H1382" s="42"/>
    </row>
    <row r="1383" spans="1:8" s="2" customFormat="1" ht="16.75" customHeight="1">
      <c r="A1383" s="37"/>
      <c r="B1383" s="42"/>
      <c r="C1383" s="283" t="s">
        <v>7511</v>
      </c>
      <c r="D1383" s="37"/>
      <c r="E1383" s="37"/>
      <c r="F1383" s="37"/>
      <c r="G1383" s="37"/>
      <c r="H1383" s="42"/>
    </row>
    <row r="1384" spans="1:8" s="2" customFormat="1" ht="10">
      <c r="A1384" s="37"/>
      <c r="B1384" s="42"/>
      <c r="C1384" s="281" t="s">
        <v>2631</v>
      </c>
      <c r="D1384" s="281" t="s">
        <v>7514</v>
      </c>
      <c r="E1384" s="20" t="s">
        <v>127</v>
      </c>
      <c r="F1384" s="282">
        <v>248.20500000000001</v>
      </c>
      <c r="G1384" s="37"/>
      <c r="H1384" s="42"/>
    </row>
    <row r="1385" spans="1:8" s="2" customFormat="1" ht="16.75" customHeight="1">
      <c r="A1385" s="37"/>
      <c r="B1385" s="42"/>
      <c r="C1385" s="281" t="s">
        <v>1270</v>
      </c>
      <c r="D1385" s="281" t="s">
        <v>7563</v>
      </c>
      <c r="E1385" s="20" t="s">
        <v>127</v>
      </c>
      <c r="F1385" s="282">
        <v>781.56200000000001</v>
      </c>
      <c r="G1385" s="37"/>
      <c r="H1385" s="42"/>
    </row>
    <row r="1386" spans="1:8" s="2" customFormat="1" ht="16.75" customHeight="1">
      <c r="A1386" s="37"/>
      <c r="B1386" s="42"/>
      <c r="C1386" s="277" t="s">
        <v>279</v>
      </c>
      <c r="D1386" s="278" t="s">
        <v>280</v>
      </c>
      <c r="E1386" s="279" t="s">
        <v>127</v>
      </c>
      <c r="F1386" s="280">
        <v>53.094999999999999</v>
      </c>
      <c r="G1386" s="37"/>
      <c r="H1386" s="42"/>
    </row>
    <row r="1387" spans="1:8" s="2" customFormat="1" ht="16.75" customHeight="1">
      <c r="A1387" s="37"/>
      <c r="B1387" s="42"/>
      <c r="C1387" s="281" t="s">
        <v>76</v>
      </c>
      <c r="D1387" s="281" t="s">
        <v>2582</v>
      </c>
      <c r="E1387" s="20" t="s">
        <v>76</v>
      </c>
      <c r="F1387" s="282">
        <v>0</v>
      </c>
      <c r="G1387" s="37"/>
      <c r="H1387" s="42"/>
    </row>
    <row r="1388" spans="1:8" s="2" customFormat="1" ht="16.75" customHeight="1">
      <c r="A1388" s="37"/>
      <c r="B1388" s="42"/>
      <c r="C1388" s="281" t="s">
        <v>76</v>
      </c>
      <c r="D1388" s="281" t="s">
        <v>2617</v>
      </c>
      <c r="E1388" s="20" t="s">
        <v>76</v>
      </c>
      <c r="F1388" s="282">
        <v>53.094999999999999</v>
      </c>
      <c r="G1388" s="37"/>
      <c r="H1388" s="42"/>
    </row>
    <row r="1389" spans="1:8" s="2" customFormat="1" ht="16.75" customHeight="1">
      <c r="A1389" s="37"/>
      <c r="B1389" s="42"/>
      <c r="C1389" s="281" t="s">
        <v>279</v>
      </c>
      <c r="D1389" s="281" t="s">
        <v>559</v>
      </c>
      <c r="E1389" s="20" t="s">
        <v>76</v>
      </c>
      <c r="F1389" s="282">
        <v>53.094999999999999</v>
      </c>
      <c r="G1389" s="37"/>
      <c r="H1389" s="42"/>
    </row>
    <row r="1390" spans="1:8" s="2" customFormat="1" ht="16.75" customHeight="1">
      <c r="A1390" s="37"/>
      <c r="B1390" s="42"/>
      <c r="C1390" s="283" t="s">
        <v>7511</v>
      </c>
      <c r="D1390" s="37"/>
      <c r="E1390" s="37"/>
      <c r="F1390" s="37"/>
      <c r="G1390" s="37"/>
      <c r="H1390" s="42"/>
    </row>
    <row r="1391" spans="1:8" s="2" customFormat="1" ht="10">
      <c r="A1391" s="37"/>
      <c r="B1391" s="42"/>
      <c r="C1391" s="281" t="s">
        <v>2631</v>
      </c>
      <c r="D1391" s="281" t="s">
        <v>7514</v>
      </c>
      <c r="E1391" s="20" t="s">
        <v>127</v>
      </c>
      <c r="F1391" s="282">
        <v>248.20500000000001</v>
      </c>
      <c r="G1391" s="37"/>
      <c r="H1391" s="42"/>
    </row>
    <row r="1392" spans="1:8" s="2" customFormat="1" ht="16.75" customHeight="1">
      <c r="A1392" s="37"/>
      <c r="B1392" s="42"/>
      <c r="C1392" s="281" t="s">
        <v>1270</v>
      </c>
      <c r="D1392" s="281" t="s">
        <v>7563</v>
      </c>
      <c r="E1392" s="20" t="s">
        <v>127</v>
      </c>
      <c r="F1392" s="282">
        <v>781.56200000000001</v>
      </c>
      <c r="G1392" s="37"/>
      <c r="H1392" s="42"/>
    </row>
    <row r="1393" spans="1:8" s="2" customFormat="1" ht="16.75" customHeight="1">
      <c r="A1393" s="37"/>
      <c r="B1393" s="42"/>
      <c r="C1393" s="277" t="s">
        <v>282</v>
      </c>
      <c r="D1393" s="278" t="s">
        <v>283</v>
      </c>
      <c r="E1393" s="279" t="s">
        <v>127</v>
      </c>
      <c r="F1393" s="280">
        <v>42</v>
      </c>
      <c r="G1393" s="37"/>
      <c r="H1393" s="42"/>
    </row>
    <row r="1394" spans="1:8" s="2" customFormat="1" ht="16.75" customHeight="1">
      <c r="A1394" s="37"/>
      <c r="B1394" s="42"/>
      <c r="C1394" s="281" t="s">
        <v>76</v>
      </c>
      <c r="D1394" s="281" t="s">
        <v>2428</v>
      </c>
      <c r="E1394" s="20" t="s">
        <v>76</v>
      </c>
      <c r="F1394" s="282">
        <v>0</v>
      </c>
      <c r="G1394" s="37"/>
      <c r="H1394" s="42"/>
    </row>
    <row r="1395" spans="1:8" s="2" customFormat="1" ht="16.75" customHeight="1">
      <c r="A1395" s="37"/>
      <c r="B1395" s="42"/>
      <c r="C1395" s="281" t="s">
        <v>76</v>
      </c>
      <c r="D1395" s="281" t="s">
        <v>2477</v>
      </c>
      <c r="E1395" s="20" t="s">
        <v>76</v>
      </c>
      <c r="F1395" s="282">
        <v>0</v>
      </c>
      <c r="G1395" s="37"/>
      <c r="H1395" s="42"/>
    </row>
    <row r="1396" spans="1:8" s="2" customFormat="1" ht="16.75" customHeight="1">
      <c r="A1396" s="37"/>
      <c r="B1396" s="42"/>
      <c r="C1396" s="281" t="s">
        <v>76</v>
      </c>
      <c r="D1396" s="281" t="s">
        <v>577</v>
      </c>
      <c r="E1396" s="20" t="s">
        <v>76</v>
      </c>
      <c r="F1396" s="282">
        <v>0</v>
      </c>
      <c r="G1396" s="37"/>
      <c r="H1396" s="42"/>
    </row>
    <row r="1397" spans="1:8" s="2" customFormat="1" ht="16.75" customHeight="1">
      <c r="A1397" s="37"/>
      <c r="B1397" s="42"/>
      <c r="C1397" s="281" t="s">
        <v>76</v>
      </c>
      <c r="D1397" s="281" t="s">
        <v>2582</v>
      </c>
      <c r="E1397" s="20" t="s">
        <v>76</v>
      </c>
      <c r="F1397" s="282">
        <v>0</v>
      </c>
      <c r="G1397" s="37"/>
      <c r="H1397" s="42"/>
    </row>
    <row r="1398" spans="1:8" s="2" customFormat="1" ht="16.75" customHeight="1">
      <c r="A1398" s="37"/>
      <c r="B1398" s="42"/>
      <c r="C1398" s="281" t="s">
        <v>76</v>
      </c>
      <c r="D1398" s="281" t="s">
        <v>2583</v>
      </c>
      <c r="E1398" s="20" t="s">
        <v>76</v>
      </c>
      <c r="F1398" s="282">
        <v>42</v>
      </c>
      <c r="G1398" s="37"/>
      <c r="H1398" s="42"/>
    </row>
    <row r="1399" spans="1:8" s="2" customFormat="1" ht="16.75" customHeight="1">
      <c r="A1399" s="37"/>
      <c r="B1399" s="42"/>
      <c r="C1399" s="281" t="s">
        <v>282</v>
      </c>
      <c r="D1399" s="281" t="s">
        <v>559</v>
      </c>
      <c r="E1399" s="20" t="s">
        <v>76</v>
      </c>
      <c r="F1399" s="282">
        <v>42</v>
      </c>
      <c r="G1399" s="37"/>
      <c r="H1399" s="42"/>
    </row>
    <row r="1400" spans="1:8" s="2" customFormat="1" ht="16.75" customHeight="1">
      <c r="A1400" s="37"/>
      <c r="B1400" s="42"/>
      <c r="C1400" s="283" t="s">
        <v>7511</v>
      </c>
      <c r="D1400" s="37"/>
      <c r="E1400" s="37"/>
      <c r="F1400" s="37"/>
      <c r="G1400" s="37"/>
      <c r="H1400" s="42"/>
    </row>
    <row r="1401" spans="1:8" s="2" customFormat="1" ht="20">
      <c r="A1401" s="37"/>
      <c r="B1401" s="42"/>
      <c r="C1401" s="281" t="s">
        <v>2577</v>
      </c>
      <c r="D1401" s="281" t="s">
        <v>7642</v>
      </c>
      <c r="E1401" s="20" t="s">
        <v>127</v>
      </c>
      <c r="F1401" s="282">
        <v>167.47300000000001</v>
      </c>
      <c r="G1401" s="37"/>
      <c r="H1401" s="42"/>
    </row>
    <row r="1402" spans="1:8" s="2" customFormat="1" ht="16.75" customHeight="1">
      <c r="A1402" s="37"/>
      <c r="B1402" s="42"/>
      <c r="C1402" s="281" t="s">
        <v>2473</v>
      </c>
      <c r="D1402" s="281" t="s">
        <v>7643</v>
      </c>
      <c r="E1402" s="20" t="s">
        <v>127</v>
      </c>
      <c r="F1402" s="282">
        <v>55.008000000000003</v>
      </c>
      <c r="G1402" s="37"/>
      <c r="H1402" s="42"/>
    </row>
    <row r="1403" spans="1:8" s="2" customFormat="1" ht="10">
      <c r="A1403" s="37"/>
      <c r="B1403" s="42"/>
      <c r="C1403" s="281" t="s">
        <v>2483</v>
      </c>
      <c r="D1403" s="281" t="s">
        <v>7644</v>
      </c>
      <c r="E1403" s="20" t="s">
        <v>127</v>
      </c>
      <c r="F1403" s="282">
        <v>55.008000000000003</v>
      </c>
      <c r="G1403" s="37"/>
      <c r="H1403" s="42"/>
    </row>
    <row r="1404" spans="1:8" s="2" customFormat="1" ht="16.75" customHeight="1">
      <c r="A1404" s="37"/>
      <c r="B1404" s="42"/>
      <c r="C1404" s="281" t="s">
        <v>2491</v>
      </c>
      <c r="D1404" s="281" t="s">
        <v>7645</v>
      </c>
      <c r="E1404" s="20" t="s">
        <v>127</v>
      </c>
      <c r="F1404" s="282">
        <v>55.008000000000003</v>
      </c>
      <c r="G1404" s="37"/>
      <c r="H1404" s="42"/>
    </row>
    <row r="1405" spans="1:8" s="2" customFormat="1" ht="16.75" customHeight="1">
      <c r="A1405" s="37"/>
      <c r="B1405" s="42"/>
      <c r="C1405" s="281" t="s">
        <v>2498</v>
      </c>
      <c r="D1405" s="281" t="s">
        <v>7646</v>
      </c>
      <c r="E1405" s="20" t="s">
        <v>127</v>
      </c>
      <c r="F1405" s="282">
        <v>55.008000000000003</v>
      </c>
      <c r="G1405" s="37"/>
      <c r="H1405" s="42"/>
    </row>
    <row r="1406" spans="1:8" s="2" customFormat="1" ht="20">
      <c r="A1406" s="37"/>
      <c r="B1406" s="42"/>
      <c r="C1406" s="281" t="s">
        <v>2368</v>
      </c>
      <c r="D1406" s="281" t="s">
        <v>2369</v>
      </c>
      <c r="E1406" s="20" t="s">
        <v>127</v>
      </c>
      <c r="F1406" s="282">
        <v>63.259</v>
      </c>
      <c r="G1406" s="37"/>
      <c r="H1406" s="42"/>
    </row>
    <row r="1407" spans="1:8" s="2" customFormat="1" ht="16.75" customHeight="1">
      <c r="A1407" s="37"/>
      <c r="B1407" s="42"/>
      <c r="C1407" s="281" t="s">
        <v>2588</v>
      </c>
      <c r="D1407" s="281" t="s">
        <v>2589</v>
      </c>
      <c r="E1407" s="20" t="s">
        <v>127</v>
      </c>
      <c r="F1407" s="282">
        <v>49.518000000000001</v>
      </c>
      <c r="G1407" s="37"/>
      <c r="H1407" s="42"/>
    </row>
    <row r="1408" spans="1:8" s="2" customFormat="1" ht="20">
      <c r="A1408" s="37"/>
      <c r="B1408" s="42"/>
      <c r="C1408" s="281" t="s">
        <v>2343</v>
      </c>
      <c r="D1408" s="281" t="s">
        <v>2344</v>
      </c>
      <c r="E1408" s="20" t="s">
        <v>127</v>
      </c>
      <c r="F1408" s="282">
        <v>63.259</v>
      </c>
      <c r="G1408" s="37"/>
      <c r="H1408" s="42"/>
    </row>
    <row r="1409" spans="1:8" s="2" customFormat="1" ht="16.75" customHeight="1">
      <c r="A1409" s="37"/>
      <c r="B1409" s="42"/>
      <c r="C1409" s="281" t="s">
        <v>2440</v>
      </c>
      <c r="D1409" s="281" t="s">
        <v>2441</v>
      </c>
      <c r="E1409" s="20" t="s">
        <v>127</v>
      </c>
      <c r="F1409" s="282">
        <v>63.259</v>
      </c>
      <c r="G1409" s="37"/>
      <c r="H1409" s="42"/>
    </row>
    <row r="1410" spans="1:8" s="2" customFormat="1" ht="16.75" customHeight="1">
      <c r="A1410" s="37"/>
      <c r="B1410" s="42"/>
      <c r="C1410" s="277" t="s">
        <v>285</v>
      </c>
      <c r="D1410" s="278" t="s">
        <v>286</v>
      </c>
      <c r="E1410" s="279" t="s">
        <v>127</v>
      </c>
      <c r="F1410" s="280">
        <v>8.6969999999999992</v>
      </c>
      <c r="G1410" s="37"/>
      <c r="H1410" s="42"/>
    </row>
    <row r="1411" spans="1:8" s="2" customFormat="1" ht="16.75" customHeight="1">
      <c r="A1411" s="37"/>
      <c r="B1411" s="42"/>
      <c r="C1411" s="281" t="s">
        <v>76</v>
      </c>
      <c r="D1411" s="281" t="s">
        <v>1403</v>
      </c>
      <c r="E1411" s="20" t="s">
        <v>76</v>
      </c>
      <c r="F1411" s="282">
        <v>0</v>
      </c>
      <c r="G1411" s="37"/>
      <c r="H1411" s="42"/>
    </row>
    <row r="1412" spans="1:8" s="2" customFormat="1" ht="16.75" customHeight="1">
      <c r="A1412" s="37"/>
      <c r="B1412" s="42"/>
      <c r="C1412" s="281" t="s">
        <v>76</v>
      </c>
      <c r="D1412" s="281" t="s">
        <v>1404</v>
      </c>
      <c r="E1412" s="20" t="s">
        <v>76</v>
      </c>
      <c r="F1412" s="282">
        <v>8.6969999999999992</v>
      </c>
      <c r="G1412" s="37"/>
      <c r="H1412" s="42"/>
    </row>
    <row r="1413" spans="1:8" s="2" customFormat="1" ht="16.75" customHeight="1">
      <c r="A1413" s="37"/>
      <c r="B1413" s="42"/>
      <c r="C1413" s="281" t="s">
        <v>285</v>
      </c>
      <c r="D1413" s="281" t="s">
        <v>559</v>
      </c>
      <c r="E1413" s="20" t="s">
        <v>76</v>
      </c>
      <c r="F1413" s="282">
        <v>8.6969999999999992</v>
      </c>
      <c r="G1413" s="37"/>
      <c r="H1413" s="42"/>
    </row>
    <row r="1414" spans="1:8" s="2" customFormat="1" ht="16.75" customHeight="1">
      <c r="A1414" s="37"/>
      <c r="B1414" s="42"/>
      <c r="C1414" s="283" t="s">
        <v>7511</v>
      </c>
      <c r="D1414" s="37"/>
      <c r="E1414" s="37"/>
      <c r="F1414" s="37"/>
      <c r="G1414" s="37"/>
      <c r="H1414" s="42"/>
    </row>
    <row r="1415" spans="1:8" s="2" customFormat="1" ht="20">
      <c r="A1415" s="37"/>
      <c r="B1415" s="42"/>
      <c r="C1415" s="281" t="s">
        <v>1389</v>
      </c>
      <c r="D1415" s="281" t="s">
        <v>7561</v>
      </c>
      <c r="E1415" s="20" t="s">
        <v>127</v>
      </c>
      <c r="F1415" s="282">
        <v>397.20400000000001</v>
      </c>
      <c r="G1415" s="37"/>
      <c r="H1415" s="42"/>
    </row>
    <row r="1416" spans="1:8" s="2" customFormat="1" ht="16.75" customHeight="1">
      <c r="A1416" s="37"/>
      <c r="B1416" s="42"/>
      <c r="C1416" s="281" t="s">
        <v>1270</v>
      </c>
      <c r="D1416" s="281" t="s">
        <v>7563</v>
      </c>
      <c r="E1416" s="20" t="s">
        <v>127</v>
      </c>
      <c r="F1416" s="282">
        <v>781.56200000000001</v>
      </c>
      <c r="G1416" s="37"/>
      <c r="H1416" s="42"/>
    </row>
    <row r="1417" spans="1:8" s="2" customFormat="1" ht="16.75" customHeight="1">
      <c r="A1417" s="37"/>
      <c r="B1417" s="42"/>
      <c r="C1417" s="281" t="s">
        <v>1346</v>
      </c>
      <c r="D1417" s="281" t="s">
        <v>7559</v>
      </c>
      <c r="E1417" s="20" t="s">
        <v>127</v>
      </c>
      <c r="F1417" s="282">
        <v>588.14599999999996</v>
      </c>
      <c r="G1417" s="37"/>
      <c r="H1417" s="42"/>
    </row>
    <row r="1418" spans="1:8" s="2" customFormat="1" ht="16.75" customHeight="1">
      <c r="A1418" s="37"/>
      <c r="B1418" s="42"/>
      <c r="C1418" s="281" t="s">
        <v>1487</v>
      </c>
      <c r="D1418" s="281" t="s">
        <v>7560</v>
      </c>
      <c r="E1418" s="20" t="s">
        <v>127</v>
      </c>
      <c r="F1418" s="282">
        <v>588.14599999999996</v>
      </c>
      <c r="G1418" s="37"/>
      <c r="H1418" s="42"/>
    </row>
    <row r="1419" spans="1:8" s="2" customFormat="1" ht="16.75" customHeight="1">
      <c r="A1419" s="37"/>
      <c r="B1419" s="42"/>
      <c r="C1419" s="277" t="s">
        <v>288</v>
      </c>
      <c r="D1419" s="278" t="s">
        <v>289</v>
      </c>
      <c r="E1419" s="279" t="s">
        <v>127</v>
      </c>
      <c r="F1419" s="280">
        <v>5.16</v>
      </c>
      <c r="G1419" s="37"/>
      <c r="H1419" s="42"/>
    </row>
    <row r="1420" spans="1:8" s="2" customFormat="1" ht="16.75" customHeight="1">
      <c r="A1420" s="37"/>
      <c r="B1420" s="42"/>
      <c r="C1420" s="281" t="s">
        <v>76</v>
      </c>
      <c r="D1420" s="281" t="s">
        <v>1403</v>
      </c>
      <c r="E1420" s="20" t="s">
        <v>76</v>
      </c>
      <c r="F1420" s="282">
        <v>0</v>
      </c>
      <c r="G1420" s="37"/>
      <c r="H1420" s="42"/>
    </row>
    <row r="1421" spans="1:8" s="2" customFormat="1" ht="16.75" customHeight="1">
      <c r="A1421" s="37"/>
      <c r="B1421" s="42"/>
      <c r="C1421" s="281" t="s">
        <v>76</v>
      </c>
      <c r="D1421" s="281" t="s">
        <v>2584</v>
      </c>
      <c r="E1421" s="20" t="s">
        <v>76</v>
      </c>
      <c r="F1421" s="282">
        <v>5.16</v>
      </c>
      <c r="G1421" s="37"/>
      <c r="H1421" s="42"/>
    </row>
    <row r="1422" spans="1:8" s="2" customFormat="1" ht="16.75" customHeight="1">
      <c r="A1422" s="37"/>
      <c r="B1422" s="42"/>
      <c r="C1422" s="281" t="s">
        <v>288</v>
      </c>
      <c r="D1422" s="281" t="s">
        <v>559</v>
      </c>
      <c r="E1422" s="20" t="s">
        <v>76</v>
      </c>
      <c r="F1422" s="282">
        <v>5.16</v>
      </c>
      <c r="G1422" s="37"/>
      <c r="H1422" s="42"/>
    </row>
    <row r="1423" spans="1:8" s="2" customFormat="1" ht="16.75" customHeight="1">
      <c r="A1423" s="37"/>
      <c r="B1423" s="42"/>
      <c r="C1423" s="283" t="s">
        <v>7511</v>
      </c>
      <c r="D1423" s="37"/>
      <c r="E1423" s="37"/>
      <c r="F1423" s="37"/>
      <c r="G1423" s="37"/>
      <c r="H1423" s="42"/>
    </row>
    <row r="1424" spans="1:8" s="2" customFormat="1" ht="20">
      <c r="A1424" s="37"/>
      <c r="B1424" s="42"/>
      <c r="C1424" s="281" t="s">
        <v>2577</v>
      </c>
      <c r="D1424" s="281" t="s">
        <v>7642</v>
      </c>
      <c r="E1424" s="20" t="s">
        <v>127</v>
      </c>
      <c r="F1424" s="282">
        <v>167.47300000000001</v>
      </c>
      <c r="G1424" s="37"/>
      <c r="H1424" s="42"/>
    </row>
    <row r="1425" spans="1:8" s="2" customFormat="1" ht="16.75" customHeight="1">
      <c r="A1425" s="37"/>
      <c r="B1425" s="42"/>
      <c r="C1425" s="281" t="s">
        <v>2473</v>
      </c>
      <c r="D1425" s="281" t="s">
        <v>7643</v>
      </c>
      <c r="E1425" s="20" t="s">
        <v>127</v>
      </c>
      <c r="F1425" s="282">
        <v>55.008000000000003</v>
      </c>
      <c r="G1425" s="37"/>
      <c r="H1425" s="42"/>
    </row>
    <row r="1426" spans="1:8" s="2" customFormat="1" ht="10">
      <c r="A1426" s="37"/>
      <c r="B1426" s="42"/>
      <c r="C1426" s="281" t="s">
        <v>2483</v>
      </c>
      <c r="D1426" s="281" t="s">
        <v>7644</v>
      </c>
      <c r="E1426" s="20" t="s">
        <v>127</v>
      </c>
      <c r="F1426" s="282">
        <v>55.008000000000003</v>
      </c>
      <c r="G1426" s="37"/>
      <c r="H1426" s="42"/>
    </row>
    <row r="1427" spans="1:8" s="2" customFormat="1" ht="16.75" customHeight="1">
      <c r="A1427" s="37"/>
      <c r="B1427" s="42"/>
      <c r="C1427" s="281" t="s">
        <v>2491</v>
      </c>
      <c r="D1427" s="281" t="s">
        <v>7645</v>
      </c>
      <c r="E1427" s="20" t="s">
        <v>127</v>
      </c>
      <c r="F1427" s="282">
        <v>55.008000000000003</v>
      </c>
      <c r="G1427" s="37"/>
      <c r="H1427" s="42"/>
    </row>
    <row r="1428" spans="1:8" s="2" customFormat="1" ht="16.75" customHeight="1">
      <c r="A1428" s="37"/>
      <c r="B1428" s="42"/>
      <c r="C1428" s="281" t="s">
        <v>2498</v>
      </c>
      <c r="D1428" s="281" t="s">
        <v>7646</v>
      </c>
      <c r="E1428" s="20" t="s">
        <v>127</v>
      </c>
      <c r="F1428" s="282">
        <v>55.008000000000003</v>
      </c>
      <c r="G1428" s="37"/>
      <c r="H1428" s="42"/>
    </row>
    <row r="1429" spans="1:8" s="2" customFormat="1" ht="20">
      <c r="A1429" s="37"/>
      <c r="B1429" s="42"/>
      <c r="C1429" s="281" t="s">
        <v>2368</v>
      </c>
      <c r="D1429" s="281" t="s">
        <v>2369</v>
      </c>
      <c r="E1429" s="20" t="s">
        <v>127</v>
      </c>
      <c r="F1429" s="282">
        <v>63.259</v>
      </c>
      <c r="G1429" s="37"/>
      <c r="H1429" s="42"/>
    </row>
    <row r="1430" spans="1:8" s="2" customFormat="1" ht="16.75" customHeight="1">
      <c r="A1430" s="37"/>
      <c r="B1430" s="42"/>
      <c r="C1430" s="281" t="s">
        <v>2588</v>
      </c>
      <c r="D1430" s="281" t="s">
        <v>2589</v>
      </c>
      <c r="E1430" s="20" t="s">
        <v>127</v>
      </c>
      <c r="F1430" s="282">
        <v>49.518000000000001</v>
      </c>
      <c r="G1430" s="37"/>
      <c r="H1430" s="42"/>
    </row>
    <row r="1431" spans="1:8" s="2" customFormat="1" ht="20">
      <c r="A1431" s="37"/>
      <c r="B1431" s="42"/>
      <c r="C1431" s="281" t="s">
        <v>2343</v>
      </c>
      <c r="D1431" s="281" t="s">
        <v>2344</v>
      </c>
      <c r="E1431" s="20" t="s">
        <v>127</v>
      </c>
      <c r="F1431" s="282">
        <v>63.259</v>
      </c>
      <c r="G1431" s="37"/>
      <c r="H1431" s="42"/>
    </row>
    <row r="1432" spans="1:8" s="2" customFormat="1" ht="16.75" customHeight="1">
      <c r="A1432" s="37"/>
      <c r="B1432" s="42"/>
      <c r="C1432" s="281" t="s">
        <v>2440</v>
      </c>
      <c r="D1432" s="281" t="s">
        <v>2441</v>
      </c>
      <c r="E1432" s="20" t="s">
        <v>127</v>
      </c>
      <c r="F1432" s="282">
        <v>63.259</v>
      </c>
      <c r="G1432" s="37"/>
      <c r="H1432" s="42"/>
    </row>
    <row r="1433" spans="1:8" s="2" customFormat="1" ht="16.75" customHeight="1">
      <c r="A1433" s="37"/>
      <c r="B1433" s="42"/>
      <c r="C1433" s="277" t="s">
        <v>291</v>
      </c>
      <c r="D1433" s="278" t="s">
        <v>292</v>
      </c>
      <c r="E1433" s="279" t="s">
        <v>127</v>
      </c>
      <c r="F1433" s="280">
        <v>15.696</v>
      </c>
      <c r="G1433" s="37"/>
      <c r="H1433" s="42"/>
    </row>
    <row r="1434" spans="1:8" s="2" customFormat="1" ht="16.75" customHeight="1">
      <c r="A1434" s="37"/>
      <c r="B1434" s="42"/>
      <c r="C1434" s="281" t="s">
        <v>76</v>
      </c>
      <c r="D1434" s="281" t="s">
        <v>998</v>
      </c>
      <c r="E1434" s="20" t="s">
        <v>76</v>
      </c>
      <c r="F1434" s="282">
        <v>0</v>
      </c>
      <c r="G1434" s="37"/>
      <c r="H1434" s="42"/>
    </row>
    <row r="1435" spans="1:8" s="2" customFormat="1" ht="16.75" customHeight="1">
      <c r="A1435" s="37"/>
      <c r="B1435" s="42"/>
      <c r="C1435" s="281" t="s">
        <v>76</v>
      </c>
      <c r="D1435" s="281" t="s">
        <v>1256</v>
      </c>
      <c r="E1435" s="20" t="s">
        <v>76</v>
      </c>
      <c r="F1435" s="282">
        <v>0</v>
      </c>
      <c r="G1435" s="37"/>
      <c r="H1435" s="42"/>
    </row>
    <row r="1436" spans="1:8" s="2" customFormat="1" ht="16.75" customHeight="1">
      <c r="A1436" s="37"/>
      <c r="B1436" s="42"/>
      <c r="C1436" s="281" t="s">
        <v>76</v>
      </c>
      <c r="D1436" s="281" t="s">
        <v>1362</v>
      </c>
      <c r="E1436" s="20" t="s">
        <v>76</v>
      </c>
      <c r="F1436" s="282">
        <v>0</v>
      </c>
      <c r="G1436" s="37"/>
      <c r="H1436" s="42"/>
    </row>
    <row r="1437" spans="1:8" s="2" customFormat="1" ht="16.75" customHeight="1">
      <c r="A1437" s="37"/>
      <c r="B1437" s="42"/>
      <c r="C1437" s="281" t="s">
        <v>76</v>
      </c>
      <c r="D1437" s="281" t="s">
        <v>1363</v>
      </c>
      <c r="E1437" s="20" t="s">
        <v>76</v>
      </c>
      <c r="F1437" s="282">
        <v>0</v>
      </c>
      <c r="G1437" s="37"/>
      <c r="H1437" s="42"/>
    </row>
    <row r="1438" spans="1:8" s="2" customFormat="1" ht="16.75" customHeight="1">
      <c r="A1438" s="37"/>
      <c r="B1438" s="42"/>
      <c r="C1438" s="281" t="s">
        <v>76</v>
      </c>
      <c r="D1438" s="281" t="s">
        <v>577</v>
      </c>
      <c r="E1438" s="20" t="s">
        <v>76</v>
      </c>
      <c r="F1438" s="282">
        <v>0</v>
      </c>
      <c r="G1438" s="37"/>
      <c r="H1438" s="42"/>
    </row>
    <row r="1439" spans="1:8" s="2" customFormat="1" ht="16.75" customHeight="1">
      <c r="A1439" s="37"/>
      <c r="B1439" s="42"/>
      <c r="C1439" s="281" t="s">
        <v>76</v>
      </c>
      <c r="D1439" s="281" t="s">
        <v>578</v>
      </c>
      <c r="E1439" s="20" t="s">
        <v>76</v>
      </c>
      <c r="F1439" s="282">
        <v>0</v>
      </c>
      <c r="G1439" s="37"/>
      <c r="H1439" s="42"/>
    </row>
    <row r="1440" spans="1:8" s="2" customFormat="1" ht="16.75" customHeight="1">
      <c r="A1440" s="37"/>
      <c r="B1440" s="42"/>
      <c r="C1440" s="281" t="s">
        <v>76</v>
      </c>
      <c r="D1440" s="281" t="s">
        <v>1364</v>
      </c>
      <c r="E1440" s="20" t="s">
        <v>76</v>
      </c>
      <c r="F1440" s="282">
        <v>15.696</v>
      </c>
      <c r="G1440" s="37"/>
      <c r="H1440" s="42"/>
    </row>
    <row r="1441" spans="1:8" s="2" customFormat="1" ht="16.75" customHeight="1">
      <c r="A1441" s="37"/>
      <c r="B1441" s="42"/>
      <c r="C1441" s="281" t="s">
        <v>291</v>
      </c>
      <c r="D1441" s="281" t="s">
        <v>559</v>
      </c>
      <c r="E1441" s="20" t="s">
        <v>76</v>
      </c>
      <c r="F1441" s="282">
        <v>15.696</v>
      </c>
      <c r="G1441" s="37"/>
      <c r="H1441" s="42"/>
    </row>
    <row r="1442" spans="1:8" s="2" customFormat="1" ht="16.75" customHeight="1">
      <c r="A1442" s="37"/>
      <c r="B1442" s="42"/>
      <c r="C1442" s="283" t="s">
        <v>7511</v>
      </c>
      <c r="D1442" s="37"/>
      <c r="E1442" s="37"/>
      <c r="F1442" s="37"/>
      <c r="G1442" s="37"/>
      <c r="H1442" s="42"/>
    </row>
    <row r="1443" spans="1:8" s="2" customFormat="1" ht="20">
      <c r="A1443" s="37"/>
      <c r="B1443" s="42"/>
      <c r="C1443" s="281" t="s">
        <v>1358</v>
      </c>
      <c r="D1443" s="281" t="s">
        <v>7557</v>
      </c>
      <c r="E1443" s="20" t="s">
        <v>127</v>
      </c>
      <c r="F1443" s="282">
        <v>15.696</v>
      </c>
      <c r="G1443" s="37"/>
      <c r="H1443" s="42"/>
    </row>
    <row r="1444" spans="1:8" s="2" customFormat="1" ht="16.75" customHeight="1">
      <c r="A1444" s="37"/>
      <c r="B1444" s="42"/>
      <c r="C1444" s="281" t="s">
        <v>1346</v>
      </c>
      <c r="D1444" s="281" t="s">
        <v>7559</v>
      </c>
      <c r="E1444" s="20" t="s">
        <v>127</v>
      </c>
      <c r="F1444" s="282">
        <v>588.14599999999996</v>
      </c>
      <c r="G1444" s="37"/>
      <c r="H1444" s="42"/>
    </row>
    <row r="1445" spans="1:8" s="2" customFormat="1" ht="16.75" customHeight="1">
      <c r="A1445" s="37"/>
      <c r="B1445" s="42"/>
      <c r="C1445" s="281" t="s">
        <v>1487</v>
      </c>
      <c r="D1445" s="281" t="s">
        <v>7560</v>
      </c>
      <c r="E1445" s="20" t="s">
        <v>127</v>
      </c>
      <c r="F1445" s="282">
        <v>588.14599999999996</v>
      </c>
      <c r="G1445" s="37"/>
      <c r="H1445" s="42"/>
    </row>
    <row r="1446" spans="1:8" s="2" customFormat="1" ht="16.75" customHeight="1">
      <c r="A1446" s="37"/>
      <c r="B1446" s="42"/>
      <c r="C1446" s="277" t="s">
        <v>293</v>
      </c>
      <c r="D1446" s="278" t="s">
        <v>292</v>
      </c>
      <c r="E1446" s="279" t="s">
        <v>127</v>
      </c>
      <c r="F1446" s="280">
        <v>7.8479999999999999</v>
      </c>
      <c r="G1446" s="37"/>
      <c r="H1446" s="42"/>
    </row>
    <row r="1447" spans="1:8" s="2" customFormat="1" ht="16.75" customHeight="1">
      <c r="A1447" s="37"/>
      <c r="B1447" s="42"/>
      <c r="C1447" s="281" t="s">
        <v>76</v>
      </c>
      <c r="D1447" s="281" t="s">
        <v>2478</v>
      </c>
      <c r="E1447" s="20" t="s">
        <v>76</v>
      </c>
      <c r="F1447" s="282">
        <v>7.8479999999999999</v>
      </c>
      <c r="G1447" s="37"/>
      <c r="H1447" s="42"/>
    </row>
    <row r="1448" spans="1:8" s="2" customFormat="1" ht="16.75" customHeight="1">
      <c r="A1448" s="37"/>
      <c r="B1448" s="42"/>
      <c r="C1448" s="281" t="s">
        <v>293</v>
      </c>
      <c r="D1448" s="281" t="s">
        <v>559</v>
      </c>
      <c r="E1448" s="20" t="s">
        <v>76</v>
      </c>
      <c r="F1448" s="282">
        <v>7.8479999999999999</v>
      </c>
      <c r="G1448" s="37"/>
      <c r="H1448" s="42"/>
    </row>
    <row r="1449" spans="1:8" s="2" customFormat="1" ht="16.75" customHeight="1">
      <c r="A1449" s="37"/>
      <c r="B1449" s="42"/>
      <c r="C1449" s="283" t="s">
        <v>7511</v>
      </c>
      <c r="D1449" s="37"/>
      <c r="E1449" s="37"/>
      <c r="F1449" s="37"/>
      <c r="G1449" s="37"/>
      <c r="H1449" s="42"/>
    </row>
    <row r="1450" spans="1:8" s="2" customFormat="1" ht="16.75" customHeight="1">
      <c r="A1450" s="37"/>
      <c r="B1450" s="42"/>
      <c r="C1450" s="281" t="s">
        <v>2473</v>
      </c>
      <c r="D1450" s="281" t="s">
        <v>7643</v>
      </c>
      <c r="E1450" s="20" t="s">
        <v>127</v>
      </c>
      <c r="F1450" s="282">
        <v>55.008000000000003</v>
      </c>
      <c r="G1450" s="37"/>
      <c r="H1450" s="42"/>
    </row>
    <row r="1451" spans="1:8" s="2" customFormat="1" ht="10">
      <c r="A1451" s="37"/>
      <c r="B1451" s="42"/>
      <c r="C1451" s="281" t="s">
        <v>2483</v>
      </c>
      <c r="D1451" s="281" t="s">
        <v>7644</v>
      </c>
      <c r="E1451" s="20" t="s">
        <v>127</v>
      </c>
      <c r="F1451" s="282">
        <v>55.008000000000003</v>
      </c>
      <c r="G1451" s="37"/>
      <c r="H1451" s="42"/>
    </row>
    <row r="1452" spans="1:8" s="2" customFormat="1" ht="16.75" customHeight="1">
      <c r="A1452" s="37"/>
      <c r="B1452" s="42"/>
      <c r="C1452" s="281" t="s">
        <v>2491</v>
      </c>
      <c r="D1452" s="281" t="s">
        <v>7645</v>
      </c>
      <c r="E1452" s="20" t="s">
        <v>127</v>
      </c>
      <c r="F1452" s="282">
        <v>55.008000000000003</v>
      </c>
      <c r="G1452" s="37"/>
      <c r="H1452" s="42"/>
    </row>
    <row r="1453" spans="1:8" s="2" customFormat="1" ht="16.75" customHeight="1">
      <c r="A1453" s="37"/>
      <c r="B1453" s="42"/>
      <c r="C1453" s="281" t="s">
        <v>2498</v>
      </c>
      <c r="D1453" s="281" t="s">
        <v>7646</v>
      </c>
      <c r="E1453" s="20" t="s">
        <v>127</v>
      </c>
      <c r="F1453" s="282">
        <v>55.008000000000003</v>
      </c>
      <c r="G1453" s="37"/>
      <c r="H1453" s="42"/>
    </row>
    <row r="1454" spans="1:8" s="2" customFormat="1" ht="20">
      <c r="A1454" s="37"/>
      <c r="B1454" s="42"/>
      <c r="C1454" s="281" t="s">
        <v>2368</v>
      </c>
      <c r="D1454" s="281" t="s">
        <v>2369</v>
      </c>
      <c r="E1454" s="20" t="s">
        <v>127</v>
      </c>
      <c r="F1454" s="282">
        <v>63.259</v>
      </c>
      <c r="G1454" s="37"/>
      <c r="H1454" s="42"/>
    </row>
    <row r="1455" spans="1:8" s="2" customFormat="1" ht="20">
      <c r="A1455" s="37"/>
      <c r="B1455" s="42"/>
      <c r="C1455" s="281" t="s">
        <v>2343</v>
      </c>
      <c r="D1455" s="281" t="s">
        <v>2344</v>
      </c>
      <c r="E1455" s="20" t="s">
        <v>127</v>
      </c>
      <c r="F1455" s="282">
        <v>63.259</v>
      </c>
      <c r="G1455" s="37"/>
      <c r="H1455" s="42"/>
    </row>
    <row r="1456" spans="1:8" s="2" customFormat="1" ht="16.75" customHeight="1">
      <c r="A1456" s="37"/>
      <c r="B1456" s="42"/>
      <c r="C1456" s="281" t="s">
        <v>2440</v>
      </c>
      <c r="D1456" s="281" t="s">
        <v>2441</v>
      </c>
      <c r="E1456" s="20" t="s">
        <v>127</v>
      </c>
      <c r="F1456" s="282">
        <v>63.259</v>
      </c>
      <c r="G1456" s="37"/>
      <c r="H1456" s="42"/>
    </row>
    <row r="1457" spans="1:8" s="2" customFormat="1" ht="16.75" customHeight="1">
      <c r="A1457" s="37"/>
      <c r="B1457" s="42"/>
      <c r="C1457" s="277" t="s">
        <v>314</v>
      </c>
      <c r="D1457" s="278" t="s">
        <v>315</v>
      </c>
      <c r="E1457" s="279" t="s">
        <v>127</v>
      </c>
      <c r="F1457" s="280">
        <v>538.95299999999997</v>
      </c>
      <c r="G1457" s="37"/>
      <c r="H1457" s="42"/>
    </row>
    <row r="1458" spans="1:8" s="2" customFormat="1" ht="16.75" customHeight="1">
      <c r="A1458" s="37"/>
      <c r="B1458" s="42"/>
      <c r="C1458" s="281" t="s">
        <v>76</v>
      </c>
      <c r="D1458" s="281" t="s">
        <v>403</v>
      </c>
      <c r="E1458" s="20" t="s">
        <v>76</v>
      </c>
      <c r="F1458" s="282">
        <v>0</v>
      </c>
      <c r="G1458" s="37"/>
      <c r="H1458" s="42"/>
    </row>
    <row r="1459" spans="1:8" s="2" customFormat="1" ht="16.75" customHeight="1">
      <c r="A1459" s="37"/>
      <c r="B1459" s="42"/>
      <c r="C1459" s="281" t="s">
        <v>76</v>
      </c>
      <c r="D1459" s="281" t="s">
        <v>1057</v>
      </c>
      <c r="E1459" s="20" t="s">
        <v>76</v>
      </c>
      <c r="F1459" s="282">
        <v>0</v>
      </c>
      <c r="G1459" s="37"/>
      <c r="H1459" s="42"/>
    </row>
    <row r="1460" spans="1:8" s="2" customFormat="1" ht="16.75" customHeight="1">
      <c r="A1460" s="37"/>
      <c r="B1460" s="42"/>
      <c r="C1460" s="281" t="s">
        <v>76</v>
      </c>
      <c r="D1460" s="281" t="s">
        <v>1058</v>
      </c>
      <c r="E1460" s="20" t="s">
        <v>76</v>
      </c>
      <c r="F1460" s="282">
        <v>0</v>
      </c>
      <c r="G1460" s="37"/>
      <c r="H1460" s="42"/>
    </row>
    <row r="1461" spans="1:8" s="2" customFormat="1" ht="16.75" customHeight="1">
      <c r="A1461" s="37"/>
      <c r="B1461" s="42"/>
      <c r="C1461" s="281" t="s">
        <v>76</v>
      </c>
      <c r="D1461" s="281" t="s">
        <v>462</v>
      </c>
      <c r="E1461" s="20" t="s">
        <v>76</v>
      </c>
      <c r="F1461" s="282">
        <v>0</v>
      </c>
      <c r="G1461" s="37"/>
      <c r="H1461" s="42"/>
    </row>
    <row r="1462" spans="1:8" s="2" customFormat="1" ht="16.75" customHeight="1">
      <c r="A1462" s="37"/>
      <c r="B1462" s="42"/>
      <c r="C1462" s="281" t="s">
        <v>76</v>
      </c>
      <c r="D1462" s="281" t="s">
        <v>577</v>
      </c>
      <c r="E1462" s="20" t="s">
        <v>76</v>
      </c>
      <c r="F1462" s="282">
        <v>0</v>
      </c>
      <c r="G1462" s="37"/>
      <c r="H1462" s="42"/>
    </row>
    <row r="1463" spans="1:8" s="2" customFormat="1" ht="16.75" customHeight="1">
      <c r="A1463" s="37"/>
      <c r="B1463" s="42"/>
      <c r="C1463" s="281" t="s">
        <v>76</v>
      </c>
      <c r="D1463" s="281" t="s">
        <v>1130</v>
      </c>
      <c r="E1463" s="20" t="s">
        <v>76</v>
      </c>
      <c r="F1463" s="282">
        <v>0</v>
      </c>
      <c r="G1463" s="37"/>
      <c r="H1463" s="42"/>
    </row>
    <row r="1464" spans="1:8" s="2" customFormat="1" ht="20">
      <c r="A1464" s="37"/>
      <c r="B1464" s="42"/>
      <c r="C1464" s="281" t="s">
        <v>76</v>
      </c>
      <c r="D1464" s="281" t="s">
        <v>1202</v>
      </c>
      <c r="E1464" s="20" t="s">
        <v>76</v>
      </c>
      <c r="F1464" s="282">
        <v>54.59</v>
      </c>
      <c r="G1464" s="37"/>
      <c r="H1464" s="42"/>
    </row>
    <row r="1465" spans="1:8" s="2" customFormat="1" ht="16.75" customHeight="1">
      <c r="A1465" s="37"/>
      <c r="B1465" s="42"/>
      <c r="C1465" s="281" t="s">
        <v>76</v>
      </c>
      <c r="D1465" s="281" t="s">
        <v>1203</v>
      </c>
      <c r="E1465" s="20" t="s">
        <v>76</v>
      </c>
      <c r="F1465" s="282">
        <v>26.472000000000001</v>
      </c>
      <c r="G1465" s="37"/>
      <c r="H1465" s="42"/>
    </row>
    <row r="1466" spans="1:8" s="2" customFormat="1" ht="16.75" customHeight="1">
      <c r="A1466" s="37"/>
      <c r="B1466" s="42"/>
      <c r="C1466" s="281" t="s">
        <v>76</v>
      </c>
      <c r="D1466" s="281" t="s">
        <v>1204</v>
      </c>
      <c r="E1466" s="20" t="s">
        <v>76</v>
      </c>
      <c r="F1466" s="282">
        <v>38.423000000000002</v>
      </c>
      <c r="G1466" s="37"/>
      <c r="H1466" s="42"/>
    </row>
    <row r="1467" spans="1:8" s="2" customFormat="1" ht="16.75" customHeight="1">
      <c r="A1467" s="37"/>
      <c r="B1467" s="42"/>
      <c r="C1467" s="281" t="s">
        <v>76</v>
      </c>
      <c r="D1467" s="281" t="s">
        <v>1205</v>
      </c>
      <c r="E1467" s="20" t="s">
        <v>76</v>
      </c>
      <c r="F1467" s="282">
        <v>8.57</v>
      </c>
      <c r="G1467" s="37"/>
      <c r="H1467" s="42"/>
    </row>
    <row r="1468" spans="1:8" s="2" customFormat="1" ht="16.75" customHeight="1">
      <c r="A1468" s="37"/>
      <c r="B1468" s="42"/>
      <c r="C1468" s="281" t="s">
        <v>76</v>
      </c>
      <c r="D1468" s="281" t="s">
        <v>1206</v>
      </c>
      <c r="E1468" s="20" t="s">
        <v>76</v>
      </c>
      <c r="F1468" s="282">
        <v>12.157</v>
      </c>
      <c r="G1468" s="37"/>
      <c r="H1468" s="42"/>
    </row>
    <row r="1469" spans="1:8" s="2" customFormat="1" ht="16.75" customHeight="1">
      <c r="A1469" s="37"/>
      <c r="B1469" s="42"/>
      <c r="C1469" s="281" t="s">
        <v>76</v>
      </c>
      <c r="D1469" s="281" t="s">
        <v>1153</v>
      </c>
      <c r="E1469" s="20" t="s">
        <v>76</v>
      </c>
      <c r="F1469" s="282">
        <v>0</v>
      </c>
      <c r="G1469" s="37"/>
      <c r="H1469" s="42"/>
    </row>
    <row r="1470" spans="1:8" s="2" customFormat="1" ht="20">
      <c r="A1470" s="37"/>
      <c r="B1470" s="42"/>
      <c r="C1470" s="281" t="s">
        <v>76</v>
      </c>
      <c r="D1470" s="281" t="s">
        <v>1207</v>
      </c>
      <c r="E1470" s="20" t="s">
        <v>76</v>
      </c>
      <c r="F1470" s="282">
        <v>54.503</v>
      </c>
      <c r="G1470" s="37"/>
      <c r="H1470" s="42"/>
    </row>
    <row r="1471" spans="1:8" s="2" customFormat="1" ht="16.75" customHeight="1">
      <c r="A1471" s="37"/>
      <c r="B1471" s="42"/>
      <c r="C1471" s="281" t="s">
        <v>76</v>
      </c>
      <c r="D1471" s="281" t="s">
        <v>1208</v>
      </c>
      <c r="E1471" s="20" t="s">
        <v>76</v>
      </c>
      <c r="F1471" s="282">
        <v>26.292999999999999</v>
      </c>
      <c r="G1471" s="37"/>
      <c r="H1471" s="42"/>
    </row>
    <row r="1472" spans="1:8" s="2" customFormat="1" ht="16.75" customHeight="1">
      <c r="A1472" s="37"/>
      <c r="B1472" s="42"/>
      <c r="C1472" s="281" t="s">
        <v>76</v>
      </c>
      <c r="D1472" s="281" t="s">
        <v>1209</v>
      </c>
      <c r="E1472" s="20" t="s">
        <v>76</v>
      </c>
      <c r="F1472" s="282">
        <v>38.423000000000002</v>
      </c>
      <c r="G1472" s="37"/>
      <c r="H1472" s="42"/>
    </row>
    <row r="1473" spans="1:8" s="2" customFormat="1" ht="16.75" customHeight="1">
      <c r="A1473" s="37"/>
      <c r="B1473" s="42"/>
      <c r="C1473" s="281" t="s">
        <v>76</v>
      </c>
      <c r="D1473" s="281" t="s">
        <v>1210</v>
      </c>
      <c r="E1473" s="20" t="s">
        <v>76</v>
      </c>
      <c r="F1473" s="282">
        <v>7.7270000000000003</v>
      </c>
      <c r="G1473" s="37"/>
      <c r="H1473" s="42"/>
    </row>
    <row r="1474" spans="1:8" s="2" customFormat="1" ht="16.75" customHeight="1">
      <c r="A1474" s="37"/>
      <c r="B1474" s="42"/>
      <c r="C1474" s="281" t="s">
        <v>76</v>
      </c>
      <c r="D1474" s="281" t="s">
        <v>1211</v>
      </c>
      <c r="E1474" s="20" t="s">
        <v>76</v>
      </c>
      <c r="F1474" s="282">
        <v>8.4909999999999997</v>
      </c>
      <c r="G1474" s="37"/>
      <c r="H1474" s="42"/>
    </row>
    <row r="1475" spans="1:8" s="2" customFormat="1" ht="16.75" customHeight="1">
      <c r="A1475" s="37"/>
      <c r="B1475" s="42"/>
      <c r="C1475" s="281" t="s">
        <v>76</v>
      </c>
      <c r="D1475" s="281" t="s">
        <v>1212</v>
      </c>
      <c r="E1475" s="20" t="s">
        <v>76</v>
      </c>
      <c r="F1475" s="282">
        <v>12.157</v>
      </c>
      <c r="G1475" s="37"/>
      <c r="H1475" s="42"/>
    </row>
    <row r="1476" spans="1:8" s="2" customFormat="1" ht="16.75" customHeight="1">
      <c r="A1476" s="37"/>
      <c r="B1476" s="42"/>
      <c r="C1476" s="281" t="s">
        <v>76</v>
      </c>
      <c r="D1476" s="281" t="s">
        <v>1171</v>
      </c>
      <c r="E1476" s="20" t="s">
        <v>76</v>
      </c>
      <c r="F1476" s="282">
        <v>0</v>
      </c>
      <c r="G1476" s="37"/>
      <c r="H1476" s="42"/>
    </row>
    <row r="1477" spans="1:8" s="2" customFormat="1" ht="20">
      <c r="A1477" s="37"/>
      <c r="B1477" s="42"/>
      <c r="C1477" s="281" t="s">
        <v>76</v>
      </c>
      <c r="D1477" s="281" t="s">
        <v>1213</v>
      </c>
      <c r="E1477" s="20" t="s">
        <v>76</v>
      </c>
      <c r="F1477" s="282">
        <v>48.218000000000004</v>
      </c>
      <c r="G1477" s="37"/>
      <c r="H1477" s="42"/>
    </row>
    <row r="1478" spans="1:8" s="2" customFormat="1" ht="16.75" customHeight="1">
      <c r="A1478" s="37"/>
      <c r="B1478" s="42"/>
      <c r="C1478" s="281" t="s">
        <v>76</v>
      </c>
      <c r="D1478" s="281" t="s">
        <v>1214</v>
      </c>
      <c r="E1478" s="20" t="s">
        <v>76</v>
      </c>
      <c r="F1478" s="282">
        <v>24.51</v>
      </c>
      <c r="G1478" s="37"/>
      <c r="H1478" s="42"/>
    </row>
    <row r="1479" spans="1:8" s="2" customFormat="1" ht="16.75" customHeight="1">
      <c r="A1479" s="37"/>
      <c r="B1479" s="42"/>
      <c r="C1479" s="281" t="s">
        <v>76</v>
      </c>
      <c r="D1479" s="281" t="s">
        <v>1215</v>
      </c>
      <c r="E1479" s="20" t="s">
        <v>76</v>
      </c>
      <c r="F1479" s="282">
        <v>21.928999999999998</v>
      </c>
      <c r="G1479" s="37"/>
      <c r="H1479" s="42"/>
    </row>
    <row r="1480" spans="1:8" s="2" customFormat="1" ht="16.75" customHeight="1">
      <c r="A1480" s="37"/>
      <c r="B1480" s="42"/>
      <c r="C1480" s="281" t="s">
        <v>76</v>
      </c>
      <c r="D1480" s="281" t="s">
        <v>1216</v>
      </c>
      <c r="E1480" s="20" t="s">
        <v>76</v>
      </c>
      <c r="F1480" s="282">
        <v>9.94</v>
      </c>
      <c r="G1480" s="37"/>
      <c r="H1480" s="42"/>
    </row>
    <row r="1481" spans="1:8" s="2" customFormat="1" ht="16.75" customHeight="1">
      <c r="A1481" s="37"/>
      <c r="B1481" s="42"/>
      <c r="C1481" s="281" t="s">
        <v>76</v>
      </c>
      <c r="D1481" s="281" t="s">
        <v>1217</v>
      </c>
      <c r="E1481" s="20" t="s">
        <v>76</v>
      </c>
      <c r="F1481" s="282">
        <v>9.3260000000000005</v>
      </c>
      <c r="G1481" s="37"/>
      <c r="H1481" s="42"/>
    </row>
    <row r="1482" spans="1:8" s="2" customFormat="1" ht="16.75" customHeight="1">
      <c r="A1482" s="37"/>
      <c r="B1482" s="42"/>
      <c r="C1482" s="281" t="s">
        <v>76</v>
      </c>
      <c r="D1482" s="281" t="s">
        <v>1218</v>
      </c>
      <c r="E1482" s="20" t="s">
        <v>76</v>
      </c>
      <c r="F1482" s="282">
        <v>6.6870000000000003</v>
      </c>
      <c r="G1482" s="37"/>
      <c r="H1482" s="42"/>
    </row>
    <row r="1483" spans="1:8" s="2" customFormat="1" ht="16.75" customHeight="1">
      <c r="A1483" s="37"/>
      <c r="B1483" s="42"/>
      <c r="C1483" s="281" t="s">
        <v>76</v>
      </c>
      <c r="D1483" s="281" t="s">
        <v>1219</v>
      </c>
      <c r="E1483" s="20" t="s">
        <v>76</v>
      </c>
      <c r="F1483" s="282">
        <v>7.3869999999999996</v>
      </c>
      <c r="G1483" s="37"/>
      <c r="H1483" s="42"/>
    </row>
    <row r="1484" spans="1:8" s="2" customFormat="1" ht="16.75" customHeight="1">
      <c r="A1484" s="37"/>
      <c r="B1484" s="42"/>
      <c r="C1484" s="281" t="s">
        <v>76</v>
      </c>
      <c r="D1484" s="281" t="s">
        <v>1220</v>
      </c>
      <c r="E1484" s="20" t="s">
        <v>76</v>
      </c>
      <c r="F1484" s="282">
        <v>10.23</v>
      </c>
      <c r="G1484" s="37"/>
      <c r="H1484" s="42"/>
    </row>
    <row r="1485" spans="1:8" s="2" customFormat="1" ht="16.75" customHeight="1">
      <c r="A1485" s="37"/>
      <c r="B1485" s="42"/>
      <c r="C1485" s="281" t="s">
        <v>76</v>
      </c>
      <c r="D1485" s="281" t="s">
        <v>1221</v>
      </c>
      <c r="E1485" s="20" t="s">
        <v>76</v>
      </c>
      <c r="F1485" s="282">
        <v>27.501999999999999</v>
      </c>
      <c r="G1485" s="37"/>
      <c r="H1485" s="42"/>
    </row>
    <row r="1486" spans="1:8" s="2" customFormat="1" ht="16.75" customHeight="1">
      <c r="A1486" s="37"/>
      <c r="B1486" s="42"/>
      <c r="C1486" s="281" t="s">
        <v>76</v>
      </c>
      <c r="D1486" s="281" t="s">
        <v>1222</v>
      </c>
      <c r="E1486" s="20" t="s">
        <v>76</v>
      </c>
      <c r="F1486" s="282">
        <v>26.942</v>
      </c>
      <c r="G1486" s="37"/>
      <c r="H1486" s="42"/>
    </row>
    <row r="1487" spans="1:8" s="2" customFormat="1" ht="16.75" customHeight="1">
      <c r="A1487" s="37"/>
      <c r="B1487" s="42"/>
      <c r="C1487" s="281" t="s">
        <v>76</v>
      </c>
      <c r="D1487" s="281" t="s">
        <v>1223</v>
      </c>
      <c r="E1487" s="20" t="s">
        <v>76</v>
      </c>
      <c r="F1487" s="282">
        <v>58.475999999999999</v>
      </c>
      <c r="G1487" s="37"/>
      <c r="H1487" s="42"/>
    </row>
    <row r="1488" spans="1:8" s="2" customFormat="1" ht="16.75" customHeight="1">
      <c r="A1488" s="37"/>
      <c r="B1488" s="42"/>
      <c r="C1488" s="281" t="s">
        <v>314</v>
      </c>
      <c r="D1488" s="281" t="s">
        <v>398</v>
      </c>
      <c r="E1488" s="20" t="s">
        <v>76</v>
      </c>
      <c r="F1488" s="282">
        <v>538.95299999999997</v>
      </c>
      <c r="G1488" s="37"/>
      <c r="H1488" s="42"/>
    </row>
    <row r="1489" spans="1:8" s="2" customFormat="1" ht="16.75" customHeight="1">
      <c r="A1489" s="37"/>
      <c r="B1489" s="42"/>
      <c r="C1489" s="283" t="s">
        <v>7511</v>
      </c>
      <c r="D1489" s="37"/>
      <c r="E1489" s="37"/>
      <c r="F1489" s="37"/>
      <c r="G1489" s="37"/>
      <c r="H1489" s="42"/>
    </row>
    <row r="1490" spans="1:8" s="2" customFormat="1" ht="16.75" customHeight="1">
      <c r="A1490" s="37"/>
      <c r="B1490" s="42"/>
      <c r="C1490" s="281" t="s">
        <v>1198</v>
      </c>
      <c r="D1490" s="281" t="s">
        <v>7647</v>
      </c>
      <c r="E1490" s="20" t="s">
        <v>127</v>
      </c>
      <c r="F1490" s="282">
        <v>538.95299999999997</v>
      </c>
      <c r="G1490" s="37"/>
      <c r="H1490" s="42"/>
    </row>
    <row r="1491" spans="1:8" s="2" customFormat="1" ht="16.75" customHeight="1">
      <c r="A1491" s="37"/>
      <c r="B1491" s="42"/>
      <c r="C1491" s="281" t="s">
        <v>1032</v>
      </c>
      <c r="D1491" s="281" t="s">
        <v>7577</v>
      </c>
      <c r="E1491" s="20" t="s">
        <v>127</v>
      </c>
      <c r="F1491" s="282">
        <v>1933.249</v>
      </c>
      <c r="G1491" s="37"/>
      <c r="H1491" s="42"/>
    </row>
    <row r="1492" spans="1:8" s="2" customFormat="1" ht="16.75" customHeight="1">
      <c r="A1492" s="37"/>
      <c r="B1492" s="42"/>
      <c r="C1492" s="281" t="s">
        <v>1193</v>
      </c>
      <c r="D1492" s="281" t="s">
        <v>7648</v>
      </c>
      <c r="E1492" s="20" t="s">
        <v>127</v>
      </c>
      <c r="F1492" s="282">
        <v>538.95299999999997</v>
      </c>
      <c r="G1492" s="37"/>
      <c r="H1492" s="42"/>
    </row>
    <row r="1493" spans="1:8" s="2" customFormat="1" ht="16.75" customHeight="1">
      <c r="A1493" s="37"/>
      <c r="B1493" s="42"/>
      <c r="C1493" s="277" t="s">
        <v>330</v>
      </c>
      <c r="D1493" s="278" t="s">
        <v>330</v>
      </c>
      <c r="E1493" s="279" t="s">
        <v>127</v>
      </c>
      <c r="F1493" s="280">
        <v>141.24799999999999</v>
      </c>
      <c r="G1493" s="37"/>
      <c r="H1493" s="42"/>
    </row>
    <row r="1494" spans="1:8" s="2" customFormat="1" ht="16.75" customHeight="1">
      <c r="A1494" s="37"/>
      <c r="B1494" s="42"/>
      <c r="C1494" s="281" t="s">
        <v>76</v>
      </c>
      <c r="D1494" s="281" t="s">
        <v>403</v>
      </c>
      <c r="E1494" s="20" t="s">
        <v>76</v>
      </c>
      <c r="F1494" s="282">
        <v>0</v>
      </c>
      <c r="G1494" s="37"/>
      <c r="H1494" s="42"/>
    </row>
    <row r="1495" spans="1:8" s="2" customFormat="1" ht="16.75" customHeight="1">
      <c r="A1495" s="37"/>
      <c r="B1495" s="42"/>
      <c r="C1495" s="281" t="s">
        <v>76</v>
      </c>
      <c r="D1495" s="281" t="s">
        <v>1057</v>
      </c>
      <c r="E1495" s="20" t="s">
        <v>76</v>
      </c>
      <c r="F1495" s="282">
        <v>0</v>
      </c>
      <c r="G1495" s="37"/>
      <c r="H1495" s="42"/>
    </row>
    <row r="1496" spans="1:8" s="2" customFormat="1" ht="16.75" customHeight="1">
      <c r="A1496" s="37"/>
      <c r="B1496" s="42"/>
      <c r="C1496" s="281" t="s">
        <v>76</v>
      </c>
      <c r="D1496" s="281" t="s">
        <v>1058</v>
      </c>
      <c r="E1496" s="20" t="s">
        <v>76</v>
      </c>
      <c r="F1496" s="282">
        <v>0</v>
      </c>
      <c r="G1496" s="37"/>
      <c r="H1496" s="42"/>
    </row>
    <row r="1497" spans="1:8" s="2" customFormat="1" ht="16.75" customHeight="1">
      <c r="A1497" s="37"/>
      <c r="B1497" s="42"/>
      <c r="C1497" s="281" t="s">
        <v>76</v>
      </c>
      <c r="D1497" s="281" t="s">
        <v>462</v>
      </c>
      <c r="E1497" s="20" t="s">
        <v>76</v>
      </c>
      <c r="F1497" s="282">
        <v>0</v>
      </c>
      <c r="G1497" s="37"/>
      <c r="H1497" s="42"/>
    </row>
    <row r="1498" spans="1:8" s="2" customFormat="1" ht="16.75" customHeight="1">
      <c r="A1498" s="37"/>
      <c r="B1498" s="42"/>
      <c r="C1498" s="281" t="s">
        <v>76</v>
      </c>
      <c r="D1498" s="281" t="s">
        <v>1009</v>
      </c>
      <c r="E1498" s="20" t="s">
        <v>76</v>
      </c>
      <c r="F1498" s="282">
        <v>0</v>
      </c>
      <c r="G1498" s="37"/>
      <c r="H1498" s="42"/>
    </row>
    <row r="1499" spans="1:8" s="2" customFormat="1" ht="20">
      <c r="A1499" s="37"/>
      <c r="B1499" s="42"/>
      <c r="C1499" s="281" t="s">
        <v>76</v>
      </c>
      <c r="D1499" s="281" t="s">
        <v>1249</v>
      </c>
      <c r="E1499" s="20" t="s">
        <v>76</v>
      </c>
      <c r="F1499" s="282">
        <v>56.584000000000003</v>
      </c>
      <c r="G1499" s="37"/>
      <c r="H1499" s="42"/>
    </row>
    <row r="1500" spans="1:8" s="2" customFormat="1" ht="16.75" customHeight="1">
      <c r="A1500" s="37"/>
      <c r="B1500" s="42"/>
      <c r="C1500" s="281" t="s">
        <v>76</v>
      </c>
      <c r="D1500" s="281" t="s">
        <v>1088</v>
      </c>
      <c r="E1500" s="20" t="s">
        <v>76</v>
      </c>
      <c r="F1500" s="282">
        <v>0</v>
      </c>
      <c r="G1500" s="37"/>
      <c r="H1500" s="42"/>
    </row>
    <row r="1501" spans="1:8" s="2" customFormat="1" ht="20">
      <c r="A1501" s="37"/>
      <c r="B1501" s="42"/>
      <c r="C1501" s="281" t="s">
        <v>76</v>
      </c>
      <c r="D1501" s="281" t="s">
        <v>1249</v>
      </c>
      <c r="E1501" s="20" t="s">
        <v>76</v>
      </c>
      <c r="F1501" s="282">
        <v>56.584000000000003</v>
      </c>
      <c r="G1501" s="37"/>
      <c r="H1501" s="42"/>
    </row>
    <row r="1502" spans="1:8" s="2" customFormat="1" ht="16.75" customHeight="1">
      <c r="A1502" s="37"/>
      <c r="B1502" s="42"/>
      <c r="C1502" s="281" t="s">
        <v>76</v>
      </c>
      <c r="D1502" s="281" t="s">
        <v>1101</v>
      </c>
      <c r="E1502" s="20" t="s">
        <v>76</v>
      </c>
      <c r="F1502" s="282">
        <v>0</v>
      </c>
      <c r="G1502" s="37"/>
      <c r="H1502" s="42"/>
    </row>
    <row r="1503" spans="1:8" s="2" customFormat="1" ht="16.75" customHeight="1">
      <c r="A1503" s="37"/>
      <c r="B1503" s="42"/>
      <c r="C1503" s="281" t="s">
        <v>76</v>
      </c>
      <c r="D1503" s="281" t="s">
        <v>1250</v>
      </c>
      <c r="E1503" s="20" t="s">
        <v>76</v>
      </c>
      <c r="F1503" s="282">
        <v>28.08</v>
      </c>
      <c r="G1503" s="37"/>
      <c r="H1503" s="42"/>
    </row>
    <row r="1504" spans="1:8" s="2" customFormat="1" ht="16.75" customHeight="1">
      <c r="A1504" s="37"/>
      <c r="B1504" s="42"/>
      <c r="C1504" s="281" t="s">
        <v>330</v>
      </c>
      <c r="D1504" s="281" t="s">
        <v>398</v>
      </c>
      <c r="E1504" s="20" t="s">
        <v>76</v>
      </c>
      <c r="F1504" s="282">
        <v>141.24799999999999</v>
      </c>
      <c r="G1504" s="37"/>
      <c r="H1504" s="42"/>
    </row>
    <row r="1505" spans="1:8" s="2" customFormat="1" ht="16.75" customHeight="1">
      <c r="A1505" s="37"/>
      <c r="B1505" s="42"/>
      <c r="C1505" s="283" t="s">
        <v>7511</v>
      </c>
      <c r="D1505" s="37"/>
      <c r="E1505" s="37"/>
      <c r="F1505" s="37"/>
      <c r="G1505" s="37"/>
      <c r="H1505" s="42"/>
    </row>
    <row r="1506" spans="1:8" s="2" customFormat="1" ht="20">
      <c r="A1506" s="37"/>
      <c r="B1506" s="42"/>
      <c r="C1506" s="281" t="s">
        <v>1245</v>
      </c>
      <c r="D1506" s="281" t="s">
        <v>7649</v>
      </c>
      <c r="E1506" s="20" t="s">
        <v>127</v>
      </c>
      <c r="F1506" s="282">
        <v>141.24799999999999</v>
      </c>
      <c r="G1506" s="37"/>
      <c r="H1506" s="42"/>
    </row>
    <row r="1507" spans="1:8" s="2" customFormat="1" ht="16.75" customHeight="1">
      <c r="A1507" s="37"/>
      <c r="B1507" s="42"/>
      <c r="C1507" s="281" t="s">
        <v>1225</v>
      </c>
      <c r="D1507" s="281" t="s">
        <v>7650</v>
      </c>
      <c r="E1507" s="20" t="s">
        <v>127</v>
      </c>
      <c r="F1507" s="282">
        <v>180.71199999999999</v>
      </c>
      <c r="G1507" s="37"/>
      <c r="H1507" s="42"/>
    </row>
    <row r="1508" spans="1:8" s="2" customFormat="1" ht="16.75" customHeight="1">
      <c r="A1508" s="37"/>
      <c r="B1508" s="42"/>
      <c r="C1508" s="281" t="s">
        <v>1240</v>
      </c>
      <c r="D1508" s="281" t="s">
        <v>7651</v>
      </c>
      <c r="E1508" s="20" t="s">
        <v>127</v>
      </c>
      <c r="F1508" s="282">
        <v>141.24799999999999</v>
      </c>
      <c r="G1508" s="37"/>
      <c r="H1508" s="42"/>
    </row>
    <row r="1509" spans="1:8" s="2" customFormat="1" ht="16.75" customHeight="1">
      <c r="A1509" s="37"/>
      <c r="B1509" s="42"/>
      <c r="C1509" s="281" t="s">
        <v>4725</v>
      </c>
      <c r="D1509" s="281" t="s">
        <v>7573</v>
      </c>
      <c r="E1509" s="20" t="s">
        <v>127</v>
      </c>
      <c r="F1509" s="282">
        <v>4921.0870000000004</v>
      </c>
      <c r="G1509" s="37"/>
      <c r="H1509" s="42"/>
    </row>
    <row r="1510" spans="1:8" s="2" customFormat="1" ht="16.75" customHeight="1">
      <c r="A1510" s="37"/>
      <c r="B1510" s="42"/>
      <c r="C1510" s="277" t="s">
        <v>295</v>
      </c>
      <c r="D1510" s="278" t="s">
        <v>296</v>
      </c>
      <c r="E1510" s="279" t="s">
        <v>127</v>
      </c>
      <c r="F1510" s="280">
        <v>1.704</v>
      </c>
      <c r="G1510" s="37"/>
      <c r="H1510" s="42"/>
    </row>
    <row r="1511" spans="1:8" s="2" customFormat="1" ht="16.75" customHeight="1">
      <c r="A1511" s="37"/>
      <c r="B1511" s="42"/>
      <c r="C1511" s="281" t="s">
        <v>76</v>
      </c>
      <c r="D1511" s="281" t="s">
        <v>1308</v>
      </c>
      <c r="E1511" s="20" t="s">
        <v>76</v>
      </c>
      <c r="F1511" s="282">
        <v>0</v>
      </c>
      <c r="G1511" s="37"/>
      <c r="H1511" s="42"/>
    </row>
    <row r="1512" spans="1:8" s="2" customFormat="1" ht="16.75" customHeight="1">
      <c r="A1512" s="37"/>
      <c r="B1512" s="42"/>
      <c r="C1512" s="281" t="s">
        <v>76</v>
      </c>
      <c r="D1512" s="281" t="s">
        <v>1309</v>
      </c>
      <c r="E1512" s="20" t="s">
        <v>76</v>
      </c>
      <c r="F1512" s="282">
        <v>0</v>
      </c>
      <c r="G1512" s="37"/>
      <c r="H1512" s="42"/>
    </row>
    <row r="1513" spans="1:8" s="2" customFormat="1" ht="16.75" customHeight="1">
      <c r="A1513" s="37"/>
      <c r="B1513" s="42"/>
      <c r="C1513" s="281" t="s">
        <v>76</v>
      </c>
      <c r="D1513" s="281" t="s">
        <v>1497</v>
      </c>
      <c r="E1513" s="20" t="s">
        <v>76</v>
      </c>
      <c r="F1513" s="282">
        <v>1.704</v>
      </c>
      <c r="G1513" s="37"/>
      <c r="H1513" s="42"/>
    </row>
    <row r="1514" spans="1:8" s="2" customFormat="1" ht="16.75" customHeight="1">
      <c r="A1514" s="37"/>
      <c r="B1514" s="42"/>
      <c r="C1514" s="281" t="s">
        <v>295</v>
      </c>
      <c r="D1514" s="281" t="s">
        <v>559</v>
      </c>
      <c r="E1514" s="20" t="s">
        <v>76</v>
      </c>
      <c r="F1514" s="282">
        <v>1.704</v>
      </c>
      <c r="G1514" s="37"/>
      <c r="H1514" s="42"/>
    </row>
    <row r="1515" spans="1:8" s="2" customFormat="1" ht="16.75" customHeight="1">
      <c r="A1515" s="37"/>
      <c r="B1515" s="42"/>
      <c r="C1515" s="283" t="s">
        <v>7511</v>
      </c>
      <c r="D1515" s="37"/>
      <c r="E1515" s="37"/>
      <c r="F1515" s="37"/>
      <c r="G1515" s="37"/>
      <c r="H1515" s="42"/>
    </row>
    <row r="1516" spans="1:8" s="2" customFormat="1" ht="16.75" customHeight="1">
      <c r="A1516" s="37"/>
      <c r="B1516" s="42"/>
      <c r="C1516" s="281" t="s">
        <v>1492</v>
      </c>
      <c r="D1516" s="281" t="s">
        <v>7652</v>
      </c>
      <c r="E1516" s="20" t="s">
        <v>127</v>
      </c>
      <c r="F1516" s="282">
        <v>63.274999999999999</v>
      </c>
      <c r="G1516" s="37"/>
      <c r="H1516" s="42"/>
    </row>
    <row r="1517" spans="1:8" s="2" customFormat="1" ht="20">
      <c r="A1517" s="37"/>
      <c r="B1517" s="42"/>
      <c r="C1517" s="281" t="s">
        <v>1383</v>
      </c>
      <c r="D1517" s="281" t="s">
        <v>7653</v>
      </c>
      <c r="E1517" s="20" t="s">
        <v>167</v>
      </c>
      <c r="F1517" s="282">
        <v>8.52</v>
      </c>
      <c r="G1517" s="37"/>
      <c r="H1517" s="42"/>
    </row>
    <row r="1518" spans="1:8" s="2" customFormat="1" ht="16.75" customHeight="1">
      <c r="A1518" s="37"/>
      <c r="B1518" s="42"/>
      <c r="C1518" s="277" t="s">
        <v>7654</v>
      </c>
      <c r="D1518" s="278" t="s">
        <v>7655</v>
      </c>
      <c r="E1518" s="279" t="s">
        <v>127</v>
      </c>
      <c r="F1518" s="280">
        <v>21.728000000000002</v>
      </c>
      <c r="G1518" s="37"/>
      <c r="H1518" s="42"/>
    </row>
    <row r="1519" spans="1:8" s="2" customFormat="1" ht="16.75" customHeight="1">
      <c r="A1519" s="37"/>
      <c r="B1519" s="42"/>
      <c r="C1519" s="277" t="s">
        <v>7656</v>
      </c>
      <c r="D1519" s="278" t="s">
        <v>7657</v>
      </c>
      <c r="E1519" s="279" t="s">
        <v>127</v>
      </c>
      <c r="F1519" s="280">
        <v>10.864000000000001</v>
      </c>
      <c r="G1519" s="37"/>
      <c r="H1519" s="42"/>
    </row>
    <row r="1520" spans="1:8" s="2" customFormat="1" ht="16.75" customHeight="1">
      <c r="A1520" s="37"/>
      <c r="B1520" s="42"/>
      <c r="C1520" s="277" t="s">
        <v>1116</v>
      </c>
      <c r="D1520" s="278" t="s">
        <v>1116</v>
      </c>
      <c r="E1520" s="279" t="s">
        <v>127</v>
      </c>
      <c r="F1520" s="280">
        <v>961.89499999999998</v>
      </c>
      <c r="G1520" s="37"/>
      <c r="H1520" s="42"/>
    </row>
    <row r="1521" spans="1:8" s="2" customFormat="1" ht="16.75" customHeight="1">
      <c r="A1521" s="37"/>
      <c r="B1521" s="42"/>
      <c r="C1521" s="281" t="s">
        <v>76</v>
      </c>
      <c r="D1521" s="281" t="s">
        <v>403</v>
      </c>
      <c r="E1521" s="20" t="s">
        <v>76</v>
      </c>
      <c r="F1521" s="282">
        <v>0</v>
      </c>
      <c r="G1521" s="37"/>
      <c r="H1521" s="42"/>
    </row>
    <row r="1522" spans="1:8" s="2" customFormat="1" ht="16.75" customHeight="1">
      <c r="A1522" s="37"/>
      <c r="B1522" s="42"/>
      <c r="C1522" s="281" t="s">
        <v>76</v>
      </c>
      <c r="D1522" s="281" t="s">
        <v>1057</v>
      </c>
      <c r="E1522" s="20" t="s">
        <v>76</v>
      </c>
      <c r="F1522" s="282">
        <v>0</v>
      </c>
      <c r="G1522" s="37"/>
      <c r="H1522" s="42"/>
    </row>
    <row r="1523" spans="1:8" s="2" customFormat="1" ht="16.75" customHeight="1">
      <c r="A1523" s="37"/>
      <c r="B1523" s="42"/>
      <c r="C1523" s="281" t="s">
        <v>76</v>
      </c>
      <c r="D1523" s="281" t="s">
        <v>1058</v>
      </c>
      <c r="E1523" s="20" t="s">
        <v>76</v>
      </c>
      <c r="F1523" s="282">
        <v>0</v>
      </c>
      <c r="G1523" s="37"/>
      <c r="H1523" s="42"/>
    </row>
    <row r="1524" spans="1:8" s="2" customFormat="1" ht="16.75" customHeight="1">
      <c r="A1524" s="37"/>
      <c r="B1524" s="42"/>
      <c r="C1524" s="281" t="s">
        <v>76</v>
      </c>
      <c r="D1524" s="281" t="s">
        <v>462</v>
      </c>
      <c r="E1524" s="20" t="s">
        <v>76</v>
      </c>
      <c r="F1524" s="282">
        <v>0</v>
      </c>
      <c r="G1524" s="37"/>
      <c r="H1524" s="42"/>
    </row>
    <row r="1525" spans="1:8" s="2" customFormat="1" ht="16.75" customHeight="1">
      <c r="A1525" s="37"/>
      <c r="B1525" s="42"/>
      <c r="C1525" s="281" t="s">
        <v>76</v>
      </c>
      <c r="D1525" s="281" t="s">
        <v>577</v>
      </c>
      <c r="E1525" s="20" t="s">
        <v>76</v>
      </c>
      <c r="F1525" s="282">
        <v>0</v>
      </c>
      <c r="G1525" s="37"/>
      <c r="H1525" s="42"/>
    </row>
    <row r="1526" spans="1:8" s="2" customFormat="1" ht="16.75" customHeight="1">
      <c r="A1526" s="37"/>
      <c r="B1526" s="42"/>
      <c r="C1526" s="281" t="s">
        <v>76</v>
      </c>
      <c r="D1526" s="281" t="s">
        <v>1059</v>
      </c>
      <c r="E1526" s="20" t="s">
        <v>76</v>
      </c>
      <c r="F1526" s="282">
        <v>0</v>
      </c>
      <c r="G1526" s="37"/>
      <c r="H1526" s="42"/>
    </row>
    <row r="1527" spans="1:8" s="2" customFormat="1" ht="16.75" customHeight="1">
      <c r="A1527" s="37"/>
      <c r="B1527" s="42"/>
      <c r="C1527" s="281" t="s">
        <v>76</v>
      </c>
      <c r="D1527" s="281" t="s">
        <v>1060</v>
      </c>
      <c r="E1527" s="20" t="s">
        <v>76</v>
      </c>
      <c r="F1527" s="282">
        <v>106.753</v>
      </c>
      <c r="G1527" s="37"/>
      <c r="H1527" s="42"/>
    </row>
    <row r="1528" spans="1:8" s="2" customFormat="1" ht="16.75" customHeight="1">
      <c r="A1528" s="37"/>
      <c r="B1528" s="42"/>
      <c r="C1528" s="281" t="s">
        <v>76</v>
      </c>
      <c r="D1528" s="281" t="s">
        <v>1061</v>
      </c>
      <c r="E1528" s="20" t="s">
        <v>76</v>
      </c>
      <c r="F1528" s="282">
        <v>25.143999999999998</v>
      </c>
      <c r="G1528" s="37"/>
      <c r="H1528" s="42"/>
    </row>
    <row r="1529" spans="1:8" s="2" customFormat="1" ht="16.75" customHeight="1">
      <c r="A1529" s="37"/>
      <c r="B1529" s="42"/>
      <c r="C1529" s="281" t="s">
        <v>76</v>
      </c>
      <c r="D1529" s="281" t="s">
        <v>1062</v>
      </c>
      <c r="E1529" s="20" t="s">
        <v>76</v>
      </c>
      <c r="F1529" s="282">
        <v>50.98</v>
      </c>
      <c r="G1529" s="37"/>
      <c r="H1529" s="42"/>
    </row>
    <row r="1530" spans="1:8" s="2" customFormat="1" ht="16.75" customHeight="1">
      <c r="A1530" s="37"/>
      <c r="B1530" s="42"/>
      <c r="C1530" s="281" t="s">
        <v>76</v>
      </c>
      <c r="D1530" s="281" t="s">
        <v>1063</v>
      </c>
      <c r="E1530" s="20" t="s">
        <v>76</v>
      </c>
      <c r="F1530" s="282">
        <v>27.356000000000002</v>
      </c>
      <c r="G1530" s="37"/>
      <c r="H1530" s="42"/>
    </row>
    <row r="1531" spans="1:8" s="2" customFormat="1" ht="16.75" customHeight="1">
      <c r="A1531" s="37"/>
      <c r="B1531" s="42"/>
      <c r="C1531" s="281" t="s">
        <v>76</v>
      </c>
      <c r="D1531" s="281" t="s">
        <v>1064</v>
      </c>
      <c r="E1531" s="20" t="s">
        <v>76</v>
      </c>
      <c r="F1531" s="282">
        <v>22.454000000000001</v>
      </c>
      <c r="G1531" s="37"/>
      <c r="H1531" s="42"/>
    </row>
    <row r="1532" spans="1:8" s="2" customFormat="1" ht="16.75" customHeight="1">
      <c r="A1532" s="37"/>
      <c r="B1532" s="42"/>
      <c r="C1532" s="281" t="s">
        <v>76</v>
      </c>
      <c r="D1532" s="281" t="s">
        <v>1065</v>
      </c>
      <c r="E1532" s="20" t="s">
        <v>76</v>
      </c>
      <c r="F1532" s="282">
        <v>10.965</v>
      </c>
      <c r="G1532" s="37"/>
      <c r="H1532" s="42"/>
    </row>
    <row r="1533" spans="1:8" s="2" customFormat="1" ht="16.75" customHeight="1">
      <c r="A1533" s="37"/>
      <c r="B1533" s="42"/>
      <c r="C1533" s="281" t="s">
        <v>76</v>
      </c>
      <c r="D1533" s="281" t="s">
        <v>1066</v>
      </c>
      <c r="E1533" s="20" t="s">
        <v>76</v>
      </c>
      <c r="F1533" s="282">
        <v>21.655999999999999</v>
      </c>
      <c r="G1533" s="37"/>
      <c r="H1533" s="42"/>
    </row>
    <row r="1534" spans="1:8" s="2" customFormat="1" ht="16.75" customHeight="1">
      <c r="A1534" s="37"/>
      <c r="B1534" s="42"/>
      <c r="C1534" s="281" t="s">
        <v>76</v>
      </c>
      <c r="D1534" s="281" t="s">
        <v>1067</v>
      </c>
      <c r="E1534" s="20" t="s">
        <v>76</v>
      </c>
      <c r="F1534" s="282">
        <v>23.277999999999999</v>
      </c>
      <c r="G1534" s="37"/>
      <c r="H1534" s="42"/>
    </row>
    <row r="1535" spans="1:8" s="2" customFormat="1" ht="16.75" customHeight="1">
      <c r="A1535" s="37"/>
      <c r="B1535" s="42"/>
      <c r="C1535" s="281" t="s">
        <v>76</v>
      </c>
      <c r="D1535" s="281" t="s">
        <v>1068</v>
      </c>
      <c r="E1535" s="20" t="s">
        <v>76</v>
      </c>
      <c r="F1535" s="282">
        <v>4.8099999999999996</v>
      </c>
      <c r="G1535" s="37"/>
      <c r="H1535" s="42"/>
    </row>
    <row r="1536" spans="1:8" s="2" customFormat="1" ht="16.75" customHeight="1">
      <c r="A1536" s="37"/>
      <c r="B1536" s="42"/>
      <c r="C1536" s="281" t="s">
        <v>76</v>
      </c>
      <c r="D1536" s="281" t="s">
        <v>1069</v>
      </c>
      <c r="E1536" s="20" t="s">
        <v>76</v>
      </c>
      <c r="F1536" s="282">
        <v>9.61</v>
      </c>
      <c r="G1536" s="37"/>
      <c r="H1536" s="42"/>
    </row>
    <row r="1537" spans="1:8" s="2" customFormat="1" ht="16.75" customHeight="1">
      <c r="A1537" s="37"/>
      <c r="B1537" s="42"/>
      <c r="C1537" s="281" t="s">
        <v>76</v>
      </c>
      <c r="D1537" s="281" t="s">
        <v>1070</v>
      </c>
      <c r="E1537" s="20" t="s">
        <v>76</v>
      </c>
      <c r="F1537" s="282">
        <v>3.3730000000000002</v>
      </c>
      <c r="G1537" s="37"/>
      <c r="H1537" s="42"/>
    </row>
    <row r="1538" spans="1:8" s="2" customFormat="1" ht="16.75" customHeight="1">
      <c r="A1538" s="37"/>
      <c r="B1538" s="42"/>
      <c r="C1538" s="281" t="s">
        <v>76</v>
      </c>
      <c r="D1538" s="281" t="s">
        <v>1071</v>
      </c>
      <c r="E1538" s="20" t="s">
        <v>76</v>
      </c>
      <c r="F1538" s="282">
        <v>7.0209999999999999</v>
      </c>
      <c r="G1538" s="37"/>
      <c r="H1538" s="42"/>
    </row>
    <row r="1539" spans="1:8" s="2" customFormat="1" ht="16.75" customHeight="1">
      <c r="A1539" s="37"/>
      <c r="B1539" s="42"/>
      <c r="C1539" s="281" t="s">
        <v>76</v>
      </c>
      <c r="D1539" s="281" t="s">
        <v>1072</v>
      </c>
      <c r="E1539" s="20" t="s">
        <v>76</v>
      </c>
      <c r="F1539" s="282">
        <v>29.963999999999999</v>
      </c>
      <c r="G1539" s="37"/>
      <c r="H1539" s="42"/>
    </row>
    <row r="1540" spans="1:8" s="2" customFormat="1" ht="16.75" customHeight="1">
      <c r="A1540" s="37"/>
      <c r="B1540" s="42"/>
      <c r="C1540" s="281" t="s">
        <v>76</v>
      </c>
      <c r="D1540" s="281" t="s">
        <v>1073</v>
      </c>
      <c r="E1540" s="20" t="s">
        <v>76</v>
      </c>
      <c r="F1540" s="282">
        <v>22.039000000000001</v>
      </c>
      <c r="G1540" s="37"/>
      <c r="H1540" s="42"/>
    </row>
    <row r="1541" spans="1:8" s="2" customFormat="1" ht="16.75" customHeight="1">
      <c r="A1541" s="37"/>
      <c r="B1541" s="42"/>
      <c r="C1541" s="281" t="s">
        <v>76</v>
      </c>
      <c r="D1541" s="281" t="s">
        <v>1074</v>
      </c>
      <c r="E1541" s="20" t="s">
        <v>76</v>
      </c>
      <c r="F1541" s="282">
        <v>34.091000000000001</v>
      </c>
      <c r="G1541" s="37"/>
      <c r="H1541" s="42"/>
    </row>
    <row r="1542" spans="1:8" s="2" customFormat="1" ht="16.75" customHeight="1">
      <c r="A1542" s="37"/>
      <c r="B1542" s="42"/>
      <c r="C1542" s="281" t="s">
        <v>76</v>
      </c>
      <c r="D1542" s="281" t="s">
        <v>1075</v>
      </c>
      <c r="E1542" s="20" t="s">
        <v>76</v>
      </c>
      <c r="F1542" s="282">
        <v>24.603999999999999</v>
      </c>
      <c r="G1542" s="37"/>
      <c r="H1542" s="42"/>
    </row>
    <row r="1543" spans="1:8" s="2" customFormat="1" ht="16.75" customHeight="1">
      <c r="A1543" s="37"/>
      <c r="B1543" s="42"/>
      <c r="C1543" s="281" t="s">
        <v>76</v>
      </c>
      <c r="D1543" s="281" t="s">
        <v>1076</v>
      </c>
      <c r="E1543" s="20" t="s">
        <v>76</v>
      </c>
      <c r="F1543" s="282">
        <v>19.263999999999999</v>
      </c>
      <c r="G1543" s="37"/>
      <c r="H1543" s="42"/>
    </row>
    <row r="1544" spans="1:8" s="2" customFormat="1" ht="16.75" customHeight="1">
      <c r="A1544" s="37"/>
      <c r="B1544" s="42"/>
      <c r="C1544" s="281" t="s">
        <v>76</v>
      </c>
      <c r="D1544" s="281" t="s">
        <v>1009</v>
      </c>
      <c r="E1544" s="20" t="s">
        <v>76</v>
      </c>
      <c r="F1544" s="282">
        <v>0</v>
      </c>
      <c r="G1544" s="37"/>
      <c r="H1544" s="42"/>
    </row>
    <row r="1545" spans="1:8" s="2" customFormat="1" ht="16.75" customHeight="1">
      <c r="A1545" s="37"/>
      <c r="B1545" s="42"/>
      <c r="C1545" s="281" t="s">
        <v>76</v>
      </c>
      <c r="D1545" s="281" t="s">
        <v>1077</v>
      </c>
      <c r="E1545" s="20" t="s">
        <v>76</v>
      </c>
      <c r="F1545" s="282">
        <v>71.138000000000005</v>
      </c>
      <c r="G1545" s="37"/>
      <c r="H1545" s="42"/>
    </row>
    <row r="1546" spans="1:8" s="2" customFormat="1" ht="16.75" customHeight="1">
      <c r="A1546" s="37"/>
      <c r="B1546" s="42"/>
      <c r="C1546" s="281" t="s">
        <v>76</v>
      </c>
      <c r="D1546" s="281" t="s">
        <v>1078</v>
      </c>
      <c r="E1546" s="20" t="s">
        <v>76</v>
      </c>
      <c r="F1546" s="282">
        <v>25.39</v>
      </c>
      <c r="G1546" s="37"/>
      <c r="H1546" s="42"/>
    </row>
    <row r="1547" spans="1:8" s="2" customFormat="1" ht="16.75" customHeight="1">
      <c r="A1547" s="37"/>
      <c r="B1547" s="42"/>
      <c r="C1547" s="281" t="s">
        <v>76</v>
      </c>
      <c r="D1547" s="281" t="s">
        <v>1079</v>
      </c>
      <c r="E1547" s="20" t="s">
        <v>76</v>
      </c>
      <c r="F1547" s="282">
        <v>14.257999999999999</v>
      </c>
      <c r="G1547" s="37"/>
      <c r="H1547" s="42"/>
    </row>
    <row r="1548" spans="1:8" s="2" customFormat="1" ht="16.75" customHeight="1">
      <c r="A1548" s="37"/>
      <c r="B1548" s="42"/>
      <c r="C1548" s="281" t="s">
        <v>76</v>
      </c>
      <c r="D1548" s="281" t="s">
        <v>1080</v>
      </c>
      <c r="E1548" s="20" t="s">
        <v>76</v>
      </c>
      <c r="F1548" s="282">
        <v>4.83</v>
      </c>
      <c r="G1548" s="37"/>
      <c r="H1548" s="42"/>
    </row>
    <row r="1549" spans="1:8" s="2" customFormat="1" ht="16.75" customHeight="1">
      <c r="A1549" s="37"/>
      <c r="B1549" s="42"/>
      <c r="C1549" s="281" t="s">
        <v>76</v>
      </c>
      <c r="D1549" s="281" t="s">
        <v>1081</v>
      </c>
      <c r="E1549" s="20" t="s">
        <v>76</v>
      </c>
      <c r="F1549" s="282">
        <v>7.21</v>
      </c>
      <c r="G1549" s="37"/>
      <c r="H1549" s="42"/>
    </row>
    <row r="1550" spans="1:8" s="2" customFormat="1" ht="16.75" customHeight="1">
      <c r="A1550" s="37"/>
      <c r="B1550" s="42"/>
      <c r="C1550" s="281" t="s">
        <v>76</v>
      </c>
      <c r="D1550" s="281" t="s">
        <v>1082</v>
      </c>
      <c r="E1550" s="20" t="s">
        <v>76</v>
      </c>
      <c r="F1550" s="282">
        <v>7</v>
      </c>
      <c r="G1550" s="37"/>
      <c r="H1550" s="42"/>
    </row>
    <row r="1551" spans="1:8" s="2" customFormat="1" ht="16.75" customHeight="1">
      <c r="A1551" s="37"/>
      <c r="B1551" s="42"/>
      <c r="C1551" s="281" t="s">
        <v>76</v>
      </c>
      <c r="D1551" s="281" t="s">
        <v>1083</v>
      </c>
      <c r="E1551" s="20" t="s">
        <v>76</v>
      </c>
      <c r="F1551" s="282">
        <v>4.76</v>
      </c>
      <c r="G1551" s="37"/>
      <c r="H1551" s="42"/>
    </row>
    <row r="1552" spans="1:8" s="2" customFormat="1" ht="16.75" customHeight="1">
      <c r="A1552" s="37"/>
      <c r="B1552" s="42"/>
      <c r="C1552" s="281" t="s">
        <v>76</v>
      </c>
      <c r="D1552" s="281" t="s">
        <v>1084</v>
      </c>
      <c r="E1552" s="20" t="s">
        <v>76</v>
      </c>
      <c r="F1552" s="282">
        <v>4.6150000000000002</v>
      </c>
      <c r="G1552" s="37"/>
      <c r="H1552" s="42"/>
    </row>
    <row r="1553" spans="1:8" s="2" customFormat="1" ht="16.75" customHeight="1">
      <c r="A1553" s="37"/>
      <c r="B1553" s="42"/>
      <c r="C1553" s="281" t="s">
        <v>76</v>
      </c>
      <c r="D1553" s="281" t="s">
        <v>1085</v>
      </c>
      <c r="E1553" s="20" t="s">
        <v>76</v>
      </c>
      <c r="F1553" s="282">
        <v>4.9400000000000004</v>
      </c>
      <c r="G1553" s="37"/>
      <c r="H1553" s="42"/>
    </row>
    <row r="1554" spans="1:8" s="2" customFormat="1" ht="16.75" customHeight="1">
      <c r="A1554" s="37"/>
      <c r="B1554" s="42"/>
      <c r="C1554" s="281" t="s">
        <v>76</v>
      </c>
      <c r="D1554" s="281" t="s">
        <v>1086</v>
      </c>
      <c r="E1554" s="20" t="s">
        <v>76</v>
      </c>
      <c r="F1554" s="282">
        <v>11.021000000000001</v>
      </c>
      <c r="G1554" s="37"/>
      <c r="H1554" s="42"/>
    </row>
    <row r="1555" spans="1:8" s="2" customFormat="1" ht="16.75" customHeight="1">
      <c r="A1555" s="37"/>
      <c r="B1555" s="42"/>
      <c r="C1555" s="281" t="s">
        <v>76</v>
      </c>
      <c r="D1555" s="281" t="s">
        <v>1087</v>
      </c>
      <c r="E1555" s="20" t="s">
        <v>76</v>
      </c>
      <c r="F1555" s="282">
        <v>8.7680000000000007</v>
      </c>
      <c r="G1555" s="37"/>
      <c r="H1555" s="42"/>
    </row>
    <row r="1556" spans="1:8" s="2" customFormat="1" ht="16.75" customHeight="1">
      <c r="A1556" s="37"/>
      <c r="B1556" s="42"/>
      <c r="C1556" s="281" t="s">
        <v>76</v>
      </c>
      <c r="D1556" s="281" t="s">
        <v>1088</v>
      </c>
      <c r="E1556" s="20" t="s">
        <v>76</v>
      </c>
      <c r="F1556" s="282">
        <v>0</v>
      </c>
      <c r="G1556" s="37"/>
      <c r="H1556" s="42"/>
    </row>
    <row r="1557" spans="1:8" s="2" customFormat="1" ht="16.75" customHeight="1">
      <c r="A1557" s="37"/>
      <c r="B1557" s="42"/>
      <c r="C1557" s="281" t="s">
        <v>76</v>
      </c>
      <c r="D1557" s="281" t="s">
        <v>1089</v>
      </c>
      <c r="E1557" s="20" t="s">
        <v>76</v>
      </c>
      <c r="F1557" s="282">
        <v>71.138000000000005</v>
      </c>
      <c r="G1557" s="37"/>
      <c r="H1557" s="42"/>
    </row>
    <row r="1558" spans="1:8" s="2" customFormat="1" ht="16.75" customHeight="1">
      <c r="A1558" s="37"/>
      <c r="B1558" s="42"/>
      <c r="C1558" s="281" t="s">
        <v>76</v>
      </c>
      <c r="D1558" s="281" t="s">
        <v>1090</v>
      </c>
      <c r="E1558" s="20" t="s">
        <v>76</v>
      </c>
      <c r="F1558" s="282">
        <v>25.39</v>
      </c>
      <c r="G1558" s="37"/>
      <c r="H1558" s="42"/>
    </row>
    <row r="1559" spans="1:8" s="2" customFormat="1" ht="16.75" customHeight="1">
      <c r="A1559" s="37"/>
      <c r="B1559" s="42"/>
      <c r="C1559" s="281" t="s">
        <v>76</v>
      </c>
      <c r="D1559" s="281" t="s">
        <v>1091</v>
      </c>
      <c r="E1559" s="20" t="s">
        <v>76</v>
      </c>
      <c r="F1559" s="282">
        <v>14.257999999999999</v>
      </c>
      <c r="G1559" s="37"/>
      <c r="H1559" s="42"/>
    </row>
    <row r="1560" spans="1:8" s="2" customFormat="1" ht="16.75" customHeight="1">
      <c r="A1560" s="37"/>
      <c r="B1560" s="42"/>
      <c r="C1560" s="281" t="s">
        <v>76</v>
      </c>
      <c r="D1560" s="281" t="s">
        <v>1092</v>
      </c>
      <c r="E1560" s="20" t="s">
        <v>76</v>
      </c>
      <c r="F1560" s="282">
        <v>4.83</v>
      </c>
      <c r="G1560" s="37"/>
      <c r="H1560" s="42"/>
    </row>
    <row r="1561" spans="1:8" s="2" customFormat="1" ht="16.75" customHeight="1">
      <c r="A1561" s="37"/>
      <c r="B1561" s="42"/>
      <c r="C1561" s="281" t="s">
        <v>76</v>
      </c>
      <c r="D1561" s="281" t="s">
        <v>1093</v>
      </c>
      <c r="E1561" s="20" t="s">
        <v>76</v>
      </c>
      <c r="F1561" s="282">
        <v>6.6950000000000003</v>
      </c>
      <c r="G1561" s="37"/>
      <c r="H1561" s="42"/>
    </row>
    <row r="1562" spans="1:8" s="2" customFormat="1" ht="16.75" customHeight="1">
      <c r="A1562" s="37"/>
      <c r="B1562" s="42"/>
      <c r="C1562" s="281" t="s">
        <v>76</v>
      </c>
      <c r="D1562" s="281" t="s">
        <v>1094</v>
      </c>
      <c r="E1562" s="20" t="s">
        <v>76</v>
      </c>
      <c r="F1562" s="282">
        <v>6.5</v>
      </c>
      <c r="G1562" s="37"/>
      <c r="H1562" s="42"/>
    </row>
    <row r="1563" spans="1:8" s="2" customFormat="1" ht="16.75" customHeight="1">
      <c r="A1563" s="37"/>
      <c r="B1563" s="42"/>
      <c r="C1563" s="281" t="s">
        <v>76</v>
      </c>
      <c r="D1563" s="281" t="s">
        <v>1095</v>
      </c>
      <c r="E1563" s="20" t="s">
        <v>76</v>
      </c>
      <c r="F1563" s="282">
        <v>4.24</v>
      </c>
      <c r="G1563" s="37"/>
      <c r="H1563" s="42"/>
    </row>
    <row r="1564" spans="1:8" s="2" customFormat="1" ht="16.75" customHeight="1">
      <c r="A1564" s="37"/>
      <c r="B1564" s="42"/>
      <c r="C1564" s="281" t="s">
        <v>76</v>
      </c>
      <c r="D1564" s="281" t="s">
        <v>1096</v>
      </c>
      <c r="E1564" s="20" t="s">
        <v>76</v>
      </c>
      <c r="F1564" s="282">
        <v>4.9400000000000004</v>
      </c>
      <c r="G1564" s="37"/>
      <c r="H1564" s="42"/>
    </row>
    <row r="1565" spans="1:8" s="2" customFormat="1" ht="16.75" customHeight="1">
      <c r="A1565" s="37"/>
      <c r="B1565" s="42"/>
      <c r="C1565" s="281" t="s">
        <v>76</v>
      </c>
      <c r="D1565" s="281" t="s">
        <v>1097</v>
      </c>
      <c r="E1565" s="20" t="s">
        <v>76</v>
      </c>
      <c r="F1565" s="282">
        <v>7.7889999999999997</v>
      </c>
      <c r="G1565" s="37"/>
      <c r="H1565" s="42"/>
    </row>
    <row r="1566" spans="1:8" s="2" customFormat="1" ht="16.75" customHeight="1">
      <c r="A1566" s="37"/>
      <c r="B1566" s="42"/>
      <c r="C1566" s="281" t="s">
        <v>76</v>
      </c>
      <c r="D1566" s="281" t="s">
        <v>1098</v>
      </c>
      <c r="E1566" s="20" t="s">
        <v>76</v>
      </c>
      <c r="F1566" s="282">
        <v>7.1029999999999998</v>
      </c>
      <c r="G1566" s="37"/>
      <c r="H1566" s="42"/>
    </row>
    <row r="1567" spans="1:8" s="2" customFormat="1" ht="16.75" customHeight="1">
      <c r="A1567" s="37"/>
      <c r="B1567" s="42"/>
      <c r="C1567" s="281" t="s">
        <v>76</v>
      </c>
      <c r="D1567" s="281" t="s">
        <v>1099</v>
      </c>
      <c r="E1567" s="20" t="s">
        <v>76</v>
      </c>
      <c r="F1567" s="282">
        <v>4.6150000000000002</v>
      </c>
      <c r="G1567" s="37"/>
      <c r="H1567" s="42"/>
    </row>
    <row r="1568" spans="1:8" s="2" customFormat="1" ht="16.75" customHeight="1">
      <c r="A1568" s="37"/>
      <c r="B1568" s="42"/>
      <c r="C1568" s="281" t="s">
        <v>76</v>
      </c>
      <c r="D1568" s="281" t="s">
        <v>1100</v>
      </c>
      <c r="E1568" s="20" t="s">
        <v>76</v>
      </c>
      <c r="F1568" s="282">
        <v>28.710999999999999</v>
      </c>
      <c r="G1568" s="37"/>
      <c r="H1568" s="42"/>
    </row>
    <row r="1569" spans="1:8" s="2" customFormat="1" ht="16.75" customHeight="1">
      <c r="A1569" s="37"/>
      <c r="B1569" s="42"/>
      <c r="C1569" s="281" t="s">
        <v>76</v>
      </c>
      <c r="D1569" s="281" t="s">
        <v>1101</v>
      </c>
      <c r="E1569" s="20" t="s">
        <v>76</v>
      </c>
      <c r="F1569" s="282">
        <v>0</v>
      </c>
      <c r="G1569" s="37"/>
      <c r="H1569" s="42"/>
    </row>
    <row r="1570" spans="1:8" s="2" customFormat="1" ht="16.75" customHeight="1">
      <c r="A1570" s="37"/>
      <c r="B1570" s="42"/>
      <c r="C1570" s="281" t="s">
        <v>76</v>
      </c>
      <c r="D1570" s="281" t="s">
        <v>1102</v>
      </c>
      <c r="E1570" s="20" t="s">
        <v>76</v>
      </c>
      <c r="F1570" s="282">
        <v>44.232999999999997</v>
      </c>
      <c r="G1570" s="37"/>
      <c r="H1570" s="42"/>
    </row>
    <row r="1571" spans="1:8" s="2" customFormat="1" ht="16.75" customHeight="1">
      <c r="A1571" s="37"/>
      <c r="B1571" s="42"/>
      <c r="C1571" s="281" t="s">
        <v>76</v>
      </c>
      <c r="D1571" s="281" t="s">
        <v>1103</v>
      </c>
      <c r="E1571" s="20" t="s">
        <v>76</v>
      </c>
      <c r="F1571" s="282">
        <v>23.427</v>
      </c>
      <c r="G1571" s="37"/>
      <c r="H1571" s="42"/>
    </row>
    <row r="1572" spans="1:8" s="2" customFormat="1" ht="16.75" customHeight="1">
      <c r="A1572" s="37"/>
      <c r="B1572" s="42"/>
      <c r="C1572" s="281" t="s">
        <v>76</v>
      </c>
      <c r="D1572" s="281" t="s">
        <v>1104</v>
      </c>
      <c r="E1572" s="20" t="s">
        <v>76</v>
      </c>
      <c r="F1572" s="282">
        <v>18.109000000000002</v>
      </c>
      <c r="G1572" s="37"/>
      <c r="H1572" s="42"/>
    </row>
    <row r="1573" spans="1:8" s="2" customFormat="1" ht="16.75" customHeight="1">
      <c r="A1573" s="37"/>
      <c r="B1573" s="42"/>
      <c r="C1573" s="281" t="s">
        <v>76</v>
      </c>
      <c r="D1573" s="281" t="s">
        <v>1105</v>
      </c>
      <c r="E1573" s="20" t="s">
        <v>76</v>
      </c>
      <c r="F1573" s="282">
        <v>3.98</v>
      </c>
      <c r="G1573" s="37"/>
      <c r="H1573" s="42"/>
    </row>
    <row r="1574" spans="1:8" s="2" customFormat="1" ht="16.75" customHeight="1">
      <c r="A1574" s="37"/>
      <c r="B1574" s="42"/>
      <c r="C1574" s="281" t="s">
        <v>76</v>
      </c>
      <c r="D1574" s="281" t="s">
        <v>1106</v>
      </c>
      <c r="E1574" s="20" t="s">
        <v>76</v>
      </c>
      <c r="F1574" s="282">
        <v>6.6950000000000003</v>
      </c>
      <c r="G1574" s="37"/>
      <c r="H1574" s="42"/>
    </row>
    <row r="1575" spans="1:8" s="2" customFormat="1" ht="16.75" customHeight="1">
      <c r="A1575" s="37"/>
      <c r="B1575" s="42"/>
      <c r="C1575" s="281" t="s">
        <v>76</v>
      </c>
      <c r="D1575" s="281" t="s">
        <v>1107</v>
      </c>
      <c r="E1575" s="20" t="s">
        <v>76</v>
      </c>
      <c r="F1575" s="282">
        <v>6.5</v>
      </c>
      <c r="G1575" s="37"/>
      <c r="H1575" s="42"/>
    </row>
    <row r="1576" spans="1:8" s="2" customFormat="1" ht="16.75" customHeight="1">
      <c r="A1576" s="37"/>
      <c r="B1576" s="42"/>
      <c r="C1576" s="281" t="s">
        <v>76</v>
      </c>
      <c r="D1576" s="281" t="s">
        <v>1108</v>
      </c>
      <c r="E1576" s="20" t="s">
        <v>76</v>
      </c>
      <c r="F1576" s="282">
        <v>4.24</v>
      </c>
      <c r="G1576" s="37"/>
      <c r="H1576" s="42"/>
    </row>
    <row r="1577" spans="1:8" s="2" customFormat="1" ht="16.75" customHeight="1">
      <c r="A1577" s="37"/>
      <c r="B1577" s="42"/>
      <c r="C1577" s="281" t="s">
        <v>76</v>
      </c>
      <c r="D1577" s="281" t="s">
        <v>1109</v>
      </c>
      <c r="E1577" s="20" t="s">
        <v>76</v>
      </c>
      <c r="F1577" s="282">
        <v>4.6150000000000002</v>
      </c>
      <c r="G1577" s="37"/>
      <c r="H1577" s="42"/>
    </row>
    <row r="1578" spans="1:8" s="2" customFormat="1" ht="16.75" customHeight="1">
      <c r="A1578" s="37"/>
      <c r="B1578" s="42"/>
      <c r="C1578" s="281" t="s">
        <v>76</v>
      </c>
      <c r="D1578" s="281" t="s">
        <v>1110</v>
      </c>
      <c r="E1578" s="20" t="s">
        <v>76</v>
      </c>
      <c r="F1578" s="282">
        <v>4.9400000000000004</v>
      </c>
      <c r="G1578" s="37"/>
      <c r="H1578" s="42"/>
    </row>
    <row r="1579" spans="1:8" s="2" customFormat="1" ht="16.75" customHeight="1">
      <c r="A1579" s="37"/>
      <c r="B1579" s="42"/>
      <c r="C1579" s="281" t="s">
        <v>76</v>
      </c>
      <c r="D1579" s="281" t="s">
        <v>1111</v>
      </c>
      <c r="E1579" s="20" t="s">
        <v>76</v>
      </c>
      <c r="F1579" s="282">
        <v>12.555</v>
      </c>
      <c r="G1579" s="37"/>
      <c r="H1579" s="42"/>
    </row>
    <row r="1580" spans="1:8" s="2" customFormat="1" ht="16.75" customHeight="1">
      <c r="A1580" s="37"/>
      <c r="B1580" s="42"/>
      <c r="C1580" s="281" t="s">
        <v>76</v>
      </c>
      <c r="D1580" s="281" t="s">
        <v>1112</v>
      </c>
      <c r="E1580" s="20" t="s">
        <v>76</v>
      </c>
      <c r="F1580" s="282">
        <v>6.1890000000000001</v>
      </c>
      <c r="G1580" s="37"/>
      <c r="H1580" s="42"/>
    </row>
    <row r="1581" spans="1:8" s="2" customFormat="1" ht="16.75" customHeight="1">
      <c r="A1581" s="37"/>
      <c r="B1581" s="42"/>
      <c r="C1581" s="281" t="s">
        <v>76</v>
      </c>
      <c r="D1581" s="281" t="s">
        <v>1113</v>
      </c>
      <c r="E1581" s="20" t="s">
        <v>76</v>
      </c>
      <c r="F1581" s="282">
        <v>9.5960000000000001</v>
      </c>
      <c r="G1581" s="37"/>
      <c r="H1581" s="42"/>
    </row>
    <row r="1582" spans="1:8" s="2" customFormat="1" ht="16.75" customHeight="1">
      <c r="A1582" s="37"/>
      <c r="B1582" s="42"/>
      <c r="C1582" s="281" t="s">
        <v>76</v>
      </c>
      <c r="D1582" s="281" t="s">
        <v>1114</v>
      </c>
      <c r="E1582" s="20" t="s">
        <v>76</v>
      </c>
      <c r="F1582" s="282">
        <v>2.548</v>
      </c>
      <c r="G1582" s="37"/>
      <c r="H1582" s="42"/>
    </row>
    <row r="1583" spans="1:8" s="2" customFormat="1" ht="16.75" customHeight="1">
      <c r="A1583" s="37"/>
      <c r="B1583" s="42"/>
      <c r="C1583" s="281" t="s">
        <v>76</v>
      </c>
      <c r="D1583" s="281" t="s">
        <v>1115</v>
      </c>
      <c r="E1583" s="20" t="s">
        <v>76</v>
      </c>
      <c r="F1583" s="282">
        <v>20.766999999999999</v>
      </c>
      <c r="G1583" s="37"/>
      <c r="H1583" s="42"/>
    </row>
    <row r="1584" spans="1:8" s="2" customFormat="1" ht="16.75" customHeight="1">
      <c r="A1584" s="37"/>
      <c r="B1584" s="42"/>
      <c r="C1584" s="281" t="s">
        <v>1116</v>
      </c>
      <c r="D1584" s="281" t="s">
        <v>398</v>
      </c>
      <c r="E1584" s="20" t="s">
        <v>76</v>
      </c>
      <c r="F1584" s="282">
        <v>961.89499999999998</v>
      </c>
      <c r="G1584" s="37"/>
      <c r="H1584" s="42"/>
    </row>
    <row r="1585" spans="1:8" s="2" customFormat="1" ht="16.75" customHeight="1">
      <c r="A1585" s="37"/>
      <c r="B1585" s="42"/>
      <c r="C1585" s="277" t="s">
        <v>298</v>
      </c>
      <c r="D1585" s="278" t="s">
        <v>299</v>
      </c>
      <c r="E1585" s="279" t="s">
        <v>127</v>
      </c>
      <c r="F1585" s="280">
        <v>39.463999999999999</v>
      </c>
      <c r="G1585" s="37"/>
      <c r="H1585" s="42"/>
    </row>
    <row r="1586" spans="1:8" s="2" customFormat="1" ht="16.75" customHeight="1">
      <c r="A1586" s="37"/>
      <c r="B1586" s="42"/>
      <c r="C1586" s="281" t="s">
        <v>76</v>
      </c>
      <c r="D1586" s="281" t="s">
        <v>1000</v>
      </c>
      <c r="E1586" s="20" t="s">
        <v>76</v>
      </c>
      <c r="F1586" s="282">
        <v>0</v>
      </c>
      <c r="G1586" s="37"/>
      <c r="H1586" s="42"/>
    </row>
    <row r="1587" spans="1:8" s="2" customFormat="1" ht="16.75" customHeight="1">
      <c r="A1587" s="37"/>
      <c r="B1587" s="42"/>
      <c r="C1587" s="281" t="s">
        <v>76</v>
      </c>
      <c r="D1587" s="281" t="s">
        <v>1234</v>
      </c>
      <c r="E1587" s="20" t="s">
        <v>76</v>
      </c>
      <c r="F1587" s="282">
        <v>39.463999999999999</v>
      </c>
      <c r="G1587" s="37"/>
      <c r="H1587" s="42"/>
    </row>
    <row r="1588" spans="1:8" s="2" customFormat="1" ht="16.75" customHeight="1">
      <c r="A1588" s="37"/>
      <c r="B1588" s="42"/>
      <c r="C1588" s="281" t="s">
        <v>298</v>
      </c>
      <c r="D1588" s="281" t="s">
        <v>398</v>
      </c>
      <c r="E1588" s="20" t="s">
        <v>76</v>
      </c>
      <c r="F1588" s="282">
        <v>39.463999999999999</v>
      </c>
      <c r="G1588" s="37"/>
      <c r="H1588" s="42"/>
    </row>
    <row r="1589" spans="1:8" s="2" customFormat="1" ht="16.75" customHeight="1">
      <c r="A1589" s="37"/>
      <c r="B1589" s="42"/>
      <c r="C1589" s="283" t="s">
        <v>7511</v>
      </c>
      <c r="D1589" s="37"/>
      <c r="E1589" s="37"/>
      <c r="F1589" s="37"/>
      <c r="G1589" s="37"/>
      <c r="H1589" s="42"/>
    </row>
    <row r="1590" spans="1:8" s="2" customFormat="1" ht="16.75" customHeight="1">
      <c r="A1590" s="37"/>
      <c r="B1590" s="42"/>
      <c r="C1590" s="281" t="s">
        <v>1230</v>
      </c>
      <c r="D1590" s="281" t="s">
        <v>7658</v>
      </c>
      <c r="E1590" s="20" t="s">
        <v>127</v>
      </c>
      <c r="F1590" s="282">
        <v>39.463999999999999</v>
      </c>
      <c r="G1590" s="37"/>
      <c r="H1590" s="42"/>
    </row>
    <row r="1591" spans="1:8" s="2" customFormat="1" ht="16.75" customHeight="1">
      <c r="A1591" s="37"/>
      <c r="B1591" s="42"/>
      <c r="C1591" s="281" t="s">
        <v>1225</v>
      </c>
      <c r="D1591" s="281" t="s">
        <v>7650</v>
      </c>
      <c r="E1591" s="20" t="s">
        <v>127</v>
      </c>
      <c r="F1591" s="282">
        <v>180.71199999999999</v>
      </c>
      <c r="G1591" s="37"/>
      <c r="H1591" s="42"/>
    </row>
    <row r="1592" spans="1:8" s="2" customFormat="1" ht="16.75" customHeight="1">
      <c r="A1592" s="37"/>
      <c r="B1592" s="42"/>
      <c r="C1592" s="281" t="s">
        <v>1236</v>
      </c>
      <c r="D1592" s="281" t="s">
        <v>7659</v>
      </c>
      <c r="E1592" s="20" t="s">
        <v>127</v>
      </c>
      <c r="F1592" s="282">
        <v>39.463999999999999</v>
      </c>
      <c r="G1592" s="37"/>
      <c r="H1592" s="42"/>
    </row>
    <row r="1593" spans="1:8" s="2" customFormat="1" ht="16.75" customHeight="1">
      <c r="A1593" s="37"/>
      <c r="B1593" s="42"/>
      <c r="C1593" s="281" t="s">
        <v>4725</v>
      </c>
      <c r="D1593" s="281" t="s">
        <v>7573</v>
      </c>
      <c r="E1593" s="20" t="s">
        <v>127</v>
      </c>
      <c r="F1593" s="282">
        <v>4921.0870000000004</v>
      </c>
      <c r="G1593" s="37"/>
      <c r="H1593" s="42"/>
    </row>
    <row r="1594" spans="1:8" s="2" customFormat="1" ht="16.75" customHeight="1">
      <c r="A1594" s="37"/>
      <c r="B1594" s="42"/>
      <c r="C1594" s="277" t="s">
        <v>7660</v>
      </c>
      <c r="D1594" s="278" t="s">
        <v>7661</v>
      </c>
      <c r="E1594" s="279" t="s">
        <v>127</v>
      </c>
      <c r="F1594" s="280">
        <v>57.253</v>
      </c>
      <c r="G1594" s="37"/>
      <c r="H1594" s="42"/>
    </row>
    <row r="1595" spans="1:8" s="2" customFormat="1" ht="16.75" customHeight="1">
      <c r="A1595" s="37"/>
      <c r="B1595" s="42"/>
      <c r="C1595" s="277" t="s">
        <v>7662</v>
      </c>
      <c r="D1595" s="278" t="s">
        <v>7663</v>
      </c>
      <c r="E1595" s="279" t="s">
        <v>127</v>
      </c>
      <c r="F1595" s="280">
        <v>5832.0219999999999</v>
      </c>
      <c r="G1595" s="37"/>
      <c r="H1595" s="42"/>
    </row>
    <row r="1596" spans="1:8" s="2" customFormat="1" ht="16.75" customHeight="1">
      <c r="A1596" s="37"/>
      <c r="B1596" s="42"/>
      <c r="C1596" s="277" t="s">
        <v>301</v>
      </c>
      <c r="D1596" s="278" t="s">
        <v>302</v>
      </c>
      <c r="E1596" s="279" t="s">
        <v>303</v>
      </c>
      <c r="F1596" s="280">
        <v>74.906999999999996</v>
      </c>
      <c r="G1596" s="37"/>
      <c r="H1596" s="42"/>
    </row>
    <row r="1597" spans="1:8" s="2" customFormat="1" ht="16.75" customHeight="1">
      <c r="A1597" s="37"/>
      <c r="B1597" s="42"/>
      <c r="C1597" s="281" t="s">
        <v>76</v>
      </c>
      <c r="D1597" s="281" t="s">
        <v>403</v>
      </c>
      <c r="E1597" s="20" t="s">
        <v>76</v>
      </c>
      <c r="F1597" s="282">
        <v>0</v>
      </c>
      <c r="G1597" s="37"/>
      <c r="H1597" s="42"/>
    </row>
    <row r="1598" spans="1:8" s="2" customFormat="1" ht="16.75" customHeight="1">
      <c r="A1598" s="37"/>
      <c r="B1598" s="42"/>
      <c r="C1598" s="281" t="s">
        <v>76</v>
      </c>
      <c r="D1598" s="281" t="s">
        <v>404</v>
      </c>
      <c r="E1598" s="20" t="s">
        <v>76</v>
      </c>
      <c r="F1598" s="282">
        <v>0</v>
      </c>
      <c r="G1598" s="37"/>
      <c r="H1598" s="42"/>
    </row>
    <row r="1599" spans="1:8" s="2" customFormat="1" ht="16.75" customHeight="1">
      <c r="A1599" s="37"/>
      <c r="B1599" s="42"/>
      <c r="C1599" s="281" t="s">
        <v>76</v>
      </c>
      <c r="D1599" s="281" t="s">
        <v>405</v>
      </c>
      <c r="E1599" s="20" t="s">
        <v>76</v>
      </c>
      <c r="F1599" s="282">
        <v>0</v>
      </c>
      <c r="G1599" s="37"/>
      <c r="H1599" s="42"/>
    </row>
    <row r="1600" spans="1:8" s="2" customFormat="1" ht="16.75" customHeight="1">
      <c r="A1600" s="37"/>
      <c r="B1600" s="42"/>
      <c r="C1600" s="281" t="s">
        <v>76</v>
      </c>
      <c r="D1600" s="281" t="s">
        <v>429</v>
      </c>
      <c r="E1600" s="20" t="s">
        <v>76</v>
      </c>
      <c r="F1600" s="282">
        <v>74.906999999999996</v>
      </c>
      <c r="G1600" s="37"/>
      <c r="H1600" s="42"/>
    </row>
    <row r="1601" spans="1:8" s="2" customFormat="1" ht="16.75" customHeight="1">
      <c r="A1601" s="37"/>
      <c r="B1601" s="42"/>
      <c r="C1601" s="281" t="s">
        <v>301</v>
      </c>
      <c r="D1601" s="281" t="s">
        <v>398</v>
      </c>
      <c r="E1601" s="20" t="s">
        <v>76</v>
      </c>
      <c r="F1601" s="282">
        <v>74.906999999999996</v>
      </c>
      <c r="G1601" s="37"/>
      <c r="H1601" s="42"/>
    </row>
    <row r="1602" spans="1:8" s="2" customFormat="1" ht="16.75" customHeight="1">
      <c r="A1602" s="37"/>
      <c r="B1602" s="42"/>
      <c r="C1602" s="283" t="s">
        <v>7511</v>
      </c>
      <c r="D1602" s="37"/>
      <c r="E1602" s="37"/>
      <c r="F1602" s="37"/>
      <c r="G1602" s="37"/>
      <c r="H1602" s="42"/>
    </row>
    <row r="1603" spans="1:8" s="2" customFormat="1" ht="16.75" customHeight="1">
      <c r="A1603" s="37"/>
      <c r="B1603" s="42"/>
      <c r="C1603" s="281" t="s">
        <v>448</v>
      </c>
      <c r="D1603" s="281" t="s">
        <v>7664</v>
      </c>
      <c r="E1603" s="20" t="s">
        <v>303</v>
      </c>
      <c r="F1603" s="282">
        <v>74.906603701898106</v>
      </c>
      <c r="G1603" s="37"/>
      <c r="H1603" s="42"/>
    </row>
    <row r="1604" spans="1:8" s="2" customFormat="1" ht="20">
      <c r="A1604" s="37"/>
      <c r="B1604" s="42"/>
      <c r="C1604" s="281" t="s">
        <v>431</v>
      </c>
      <c r="D1604" s="281" t="s">
        <v>7593</v>
      </c>
      <c r="E1604" s="20" t="s">
        <v>303</v>
      </c>
      <c r="F1604" s="282">
        <v>37.453000000000003</v>
      </c>
      <c r="G1604" s="37"/>
      <c r="H1604" s="42"/>
    </row>
    <row r="1605" spans="1:8" s="2" customFormat="1" ht="16.75" customHeight="1">
      <c r="A1605" s="37"/>
      <c r="B1605" s="42"/>
      <c r="C1605" s="281" t="s">
        <v>437</v>
      </c>
      <c r="D1605" s="281" t="s">
        <v>7665</v>
      </c>
      <c r="E1605" s="20" t="s">
        <v>303</v>
      </c>
      <c r="F1605" s="282">
        <v>37.454000000000001</v>
      </c>
      <c r="G1605" s="37"/>
      <c r="H1605" s="42"/>
    </row>
    <row r="1606" spans="1:8" s="2" customFormat="1" ht="16.75" customHeight="1">
      <c r="A1606" s="37"/>
      <c r="B1606" s="42"/>
      <c r="C1606" s="281" t="s">
        <v>443</v>
      </c>
      <c r="D1606" s="281" t="s">
        <v>7666</v>
      </c>
      <c r="E1606" s="20" t="s">
        <v>303</v>
      </c>
      <c r="F1606" s="282">
        <v>37.454000000000001</v>
      </c>
      <c r="G1606" s="37"/>
      <c r="H1606" s="42"/>
    </row>
    <row r="1607" spans="1:8" s="2" customFormat="1" ht="16.75" customHeight="1">
      <c r="A1607" s="37"/>
      <c r="B1607" s="42"/>
      <c r="C1607" s="281" t="s">
        <v>454</v>
      </c>
      <c r="D1607" s="281" t="s">
        <v>455</v>
      </c>
      <c r="E1607" s="20" t="s">
        <v>456</v>
      </c>
      <c r="F1607" s="282">
        <v>67.415999999999997</v>
      </c>
      <c r="G1607" s="37"/>
      <c r="H1607" s="42"/>
    </row>
    <row r="1608" spans="1:8" s="2" customFormat="1" ht="16.75" customHeight="1">
      <c r="A1608" s="37"/>
      <c r="B1608" s="42"/>
      <c r="C1608" s="277" t="s">
        <v>305</v>
      </c>
      <c r="D1608" s="278" t="s">
        <v>306</v>
      </c>
      <c r="E1608" s="279" t="s">
        <v>127</v>
      </c>
      <c r="F1608" s="280">
        <v>207.62</v>
      </c>
      <c r="G1608" s="37"/>
      <c r="H1608" s="42"/>
    </row>
    <row r="1609" spans="1:8" s="2" customFormat="1" ht="16.75" customHeight="1">
      <c r="A1609" s="37"/>
      <c r="B1609" s="42"/>
      <c r="C1609" s="281" t="s">
        <v>76</v>
      </c>
      <c r="D1609" s="281" t="s">
        <v>403</v>
      </c>
      <c r="E1609" s="20" t="s">
        <v>76</v>
      </c>
      <c r="F1609" s="282">
        <v>0</v>
      </c>
      <c r="G1609" s="37"/>
      <c r="H1609" s="42"/>
    </row>
    <row r="1610" spans="1:8" s="2" customFormat="1" ht="16.75" customHeight="1">
      <c r="A1610" s="37"/>
      <c r="B1610" s="42"/>
      <c r="C1610" s="281" t="s">
        <v>76</v>
      </c>
      <c r="D1610" s="281" t="s">
        <v>964</v>
      </c>
      <c r="E1610" s="20" t="s">
        <v>76</v>
      </c>
      <c r="F1610" s="282">
        <v>0</v>
      </c>
      <c r="G1610" s="37"/>
      <c r="H1610" s="42"/>
    </row>
    <row r="1611" spans="1:8" s="2" customFormat="1" ht="16.75" customHeight="1">
      <c r="A1611" s="37"/>
      <c r="B1611" s="42"/>
      <c r="C1611" s="281" t="s">
        <v>76</v>
      </c>
      <c r="D1611" s="281" t="s">
        <v>577</v>
      </c>
      <c r="E1611" s="20" t="s">
        <v>76</v>
      </c>
      <c r="F1611" s="282">
        <v>0</v>
      </c>
      <c r="G1611" s="37"/>
      <c r="H1611" s="42"/>
    </row>
    <row r="1612" spans="1:8" s="2" customFormat="1" ht="16.75" customHeight="1">
      <c r="A1612" s="37"/>
      <c r="B1612" s="42"/>
      <c r="C1612" s="281" t="s">
        <v>76</v>
      </c>
      <c r="D1612" s="281" t="s">
        <v>978</v>
      </c>
      <c r="E1612" s="20" t="s">
        <v>76</v>
      </c>
      <c r="F1612" s="282">
        <v>0</v>
      </c>
      <c r="G1612" s="37"/>
      <c r="H1612" s="42"/>
    </row>
    <row r="1613" spans="1:8" s="2" customFormat="1" ht="16.75" customHeight="1">
      <c r="A1613" s="37"/>
      <c r="B1613" s="42"/>
      <c r="C1613" s="281" t="s">
        <v>76</v>
      </c>
      <c r="D1613" s="281" t="s">
        <v>979</v>
      </c>
      <c r="E1613" s="20" t="s">
        <v>76</v>
      </c>
      <c r="F1613" s="282">
        <v>0</v>
      </c>
      <c r="G1613" s="37"/>
      <c r="H1613" s="42"/>
    </row>
    <row r="1614" spans="1:8" s="2" customFormat="1" ht="16.75" customHeight="1">
      <c r="A1614" s="37"/>
      <c r="B1614" s="42"/>
      <c r="C1614" s="281" t="s">
        <v>76</v>
      </c>
      <c r="D1614" s="281" t="s">
        <v>307</v>
      </c>
      <c r="E1614" s="20" t="s">
        <v>76</v>
      </c>
      <c r="F1614" s="282">
        <v>207.62</v>
      </c>
      <c r="G1614" s="37"/>
      <c r="H1614" s="42"/>
    </row>
    <row r="1615" spans="1:8" s="2" customFormat="1" ht="16.75" customHeight="1">
      <c r="A1615" s="37"/>
      <c r="B1615" s="42"/>
      <c r="C1615" s="281" t="s">
        <v>305</v>
      </c>
      <c r="D1615" s="281" t="s">
        <v>559</v>
      </c>
      <c r="E1615" s="20" t="s">
        <v>76</v>
      </c>
      <c r="F1615" s="282">
        <v>207.62</v>
      </c>
      <c r="G1615" s="37"/>
      <c r="H1615" s="42"/>
    </row>
    <row r="1616" spans="1:8" s="2" customFormat="1" ht="16.75" customHeight="1">
      <c r="A1616" s="37"/>
      <c r="B1616" s="42"/>
      <c r="C1616" s="283" t="s">
        <v>7511</v>
      </c>
      <c r="D1616" s="37"/>
      <c r="E1616" s="37"/>
      <c r="F1616" s="37"/>
      <c r="G1616" s="37"/>
      <c r="H1616" s="42"/>
    </row>
    <row r="1617" spans="1:8" s="2" customFormat="1" ht="16.75" customHeight="1">
      <c r="A1617" s="37"/>
      <c r="B1617" s="42"/>
      <c r="C1617" s="281" t="s">
        <v>974</v>
      </c>
      <c r="D1617" s="281" t="s">
        <v>7667</v>
      </c>
      <c r="E1617" s="20" t="s">
        <v>127</v>
      </c>
      <c r="F1617" s="282">
        <v>207.62</v>
      </c>
      <c r="G1617" s="37"/>
      <c r="H1617" s="42"/>
    </row>
    <row r="1618" spans="1:8" s="2" customFormat="1" ht="16.75" customHeight="1">
      <c r="A1618" s="37"/>
      <c r="B1618" s="42"/>
      <c r="C1618" s="281" t="s">
        <v>480</v>
      </c>
      <c r="D1618" s="281" t="s">
        <v>7668</v>
      </c>
      <c r="E1618" s="20" t="s">
        <v>127</v>
      </c>
      <c r="F1618" s="282">
        <v>229.119</v>
      </c>
      <c r="G1618" s="37"/>
      <c r="H1618" s="42"/>
    </row>
    <row r="1619" spans="1:8" s="2" customFormat="1" ht="16.75" customHeight="1">
      <c r="A1619" s="37"/>
      <c r="B1619" s="42"/>
      <c r="C1619" s="281" t="s">
        <v>944</v>
      </c>
      <c r="D1619" s="281" t="s">
        <v>7669</v>
      </c>
      <c r="E1619" s="20" t="s">
        <v>127</v>
      </c>
      <c r="F1619" s="282">
        <v>207.62</v>
      </c>
      <c r="G1619" s="37"/>
      <c r="H1619" s="42"/>
    </row>
    <row r="1620" spans="1:8" s="2" customFormat="1" ht="16.75" customHeight="1">
      <c r="A1620" s="37"/>
      <c r="B1620" s="42"/>
      <c r="C1620" s="281" t="s">
        <v>981</v>
      </c>
      <c r="D1620" s="281" t="s">
        <v>982</v>
      </c>
      <c r="E1620" s="20" t="s">
        <v>127</v>
      </c>
      <c r="F1620" s="282">
        <v>259.77199999999999</v>
      </c>
      <c r="G1620" s="37"/>
      <c r="H1620" s="42"/>
    </row>
    <row r="1621" spans="1:8" s="2" customFormat="1" ht="16.75" customHeight="1">
      <c r="A1621" s="37"/>
      <c r="B1621" s="42"/>
      <c r="C1621" s="277" t="s">
        <v>311</v>
      </c>
      <c r="D1621" s="278" t="s">
        <v>312</v>
      </c>
      <c r="E1621" s="279" t="s">
        <v>127</v>
      </c>
      <c r="F1621" s="280">
        <v>21.498999999999999</v>
      </c>
      <c r="G1621" s="37"/>
      <c r="H1621" s="42"/>
    </row>
    <row r="1622" spans="1:8" s="2" customFormat="1" ht="16.75" customHeight="1">
      <c r="A1622" s="37"/>
      <c r="B1622" s="42"/>
      <c r="C1622" s="281" t="s">
        <v>76</v>
      </c>
      <c r="D1622" s="281" t="s">
        <v>403</v>
      </c>
      <c r="E1622" s="20" t="s">
        <v>76</v>
      </c>
      <c r="F1622" s="282">
        <v>0</v>
      </c>
      <c r="G1622" s="37"/>
      <c r="H1622" s="42"/>
    </row>
    <row r="1623" spans="1:8" s="2" customFormat="1" ht="16.75" customHeight="1">
      <c r="A1623" s="37"/>
      <c r="B1623" s="42"/>
      <c r="C1623" s="281" t="s">
        <v>76</v>
      </c>
      <c r="D1623" s="281" t="s">
        <v>964</v>
      </c>
      <c r="E1623" s="20" t="s">
        <v>76</v>
      </c>
      <c r="F1623" s="282">
        <v>0</v>
      </c>
      <c r="G1623" s="37"/>
      <c r="H1623" s="42"/>
    </row>
    <row r="1624" spans="1:8" s="2" customFormat="1" ht="16.75" customHeight="1">
      <c r="A1624" s="37"/>
      <c r="B1624" s="42"/>
      <c r="C1624" s="281" t="s">
        <v>76</v>
      </c>
      <c r="D1624" s="281" t="s">
        <v>577</v>
      </c>
      <c r="E1624" s="20" t="s">
        <v>76</v>
      </c>
      <c r="F1624" s="282">
        <v>0</v>
      </c>
      <c r="G1624" s="37"/>
      <c r="H1624" s="42"/>
    </row>
    <row r="1625" spans="1:8" s="2" customFormat="1" ht="16.75" customHeight="1">
      <c r="A1625" s="37"/>
      <c r="B1625" s="42"/>
      <c r="C1625" s="281" t="s">
        <v>76</v>
      </c>
      <c r="D1625" s="281" t="s">
        <v>965</v>
      </c>
      <c r="E1625" s="20" t="s">
        <v>76</v>
      </c>
      <c r="F1625" s="282">
        <v>0</v>
      </c>
      <c r="G1625" s="37"/>
      <c r="H1625" s="42"/>
    </row>
    <row r="1626" spans="1:8" s="2" customFormat="1" ht="16.75" customHeight="1">
      <c r="A1626" s="37"/>
      <c r="B1626" s="42"/>
      <c r="C1626" s="281" t="s">
        <v>76</v>
      </c>
      <c r="D1626" s="281" t="s">
        <v>966</v>
      </c>
      <c r="E1626" s="20" t="s">
        <v>76</v>
      </c>
      <c r="F1626" s="282">
        <v>0</v>
      </c>
      <c r="G1626" s="37"/>
      <c r="H1626" s="42"/>
    </row>
    <row r="1627" spans="1:8" s="2" customFormat="1" ht="16.75" customHeight="1">
      <c r="A1627" s="37"/>
      <c r="B1627" s="42"/>
      <c r="C1627" s="281" t="s">
        <v>76</v>
      </c>
      <c r="D1627" s="281" t="s">
        <v>809</v>
      </c>
      <c r="E1627" s="20" t="s">
        <v>76</v>
      </c>
      <c r="F1627" s="282">
        <v>0</v>
      </c>
      <c r="G1627" s="37"/>
      <c r="H1627" s="42"/>
    </row>
    <row r="1628" spans="1:8" s="2" customFormat="1" ht="16.75" customHeight="1">
      <c r="A1628" s="37"/>
      <c r="B1628" s="42"/>
      <c r="C1628" s="281" t="s">
        <v>76</v>
      </c>
      <c r="D1628" s="281" t="s">
        <v>967</v>
      </c>
      <c r="E1628" s="20" t="s">
        <v>76</v>
      </c>
      <c r="F1628" s="282">
        <v>21.498999999999999</v>
      </c>
      <c r="G1628" s="37"/>
      <c r="H1628" s="42"/>
    </row>
    <row r="1629" spans="1:8" s="2" customFormat="1" ht="16.75" customHeight="1">
      <c r="A1629" s="37"/>
      <c r="B1629" s="42"/>
      <c r="C1629" s="281" t="s">
        <v>311</v>
      </c>
      <c r="D1629" s="281" t="s">
        <v>398</v>
      </c>
      <c r="E1629" s="20" t="s">
        <v>76</v>
      </c>
      <c r="F1629" s="282">
        <v>21.498999999999999</v>
      </c>
      <c r="G1629" s="37"/>
      <c r="H1629" s="42"/>
    </row>
    <row r="1630" spans="1:8" s="2" customFormat="1" ht="16.75" customHeight="1">
      <c r="A1630" s="37"/>
      <c r="B1630" s="42"/>
      <c r="C1630" s="283" t="s">
        <v>7511</v>
      </c>
      <c r="D1630" s="37"/>
      <c r="E1630" s="37"/>
      <c r="F1630" s="37"/>
      <c r="G1630" s="37"/>
      <c r="H1630" s="42"/>
    </row>
    <row r="1631" spans="1:8" s="2" customFormat="1" ht="20">
      <c r="A1631" s="37"/>
      <c r="B1631" s="42"/>
      <c r="C1631" s="281" t="s">
        <v>960</v>
      </c>
      <c r="D1631" s="281" t="s">
        <v>7670</v>
      </c>
      <c r="E1631" s="20" t="s">
        <v>127</v>
      </c>
      <c r="F1631" s="282">
        <v>21.498999999999999</v>
      </c>
      <c r="G1631" s="37"/>
      <c r="H1631" s="42"/>
    </row>
    <row r="1632" spans="1:8" s="2" customFormat="1" ht="16.75" customHeight="1">
      <c r="A1632" s="37"/>
      <c r="B1632" s="42"/>
      <c r="C1632" s="281" t="s">
        <v>480</v>
      </c>
      <c r="D1632" s="281" t="s">
        <v>7668</v>
      </c>
      <c r="E1632" s="20" t="s">
        <v>127</v>
      </c>
      <c r="F1632" s="282">
        <v>229.119</v>
      </c>
      <c r="G1632" s="37"/>
      <c r="H1632" s="42"/>
    </row>
    <row r="1633" spans="1:8" s="2" customFormat="1" ht="16.75" customHeight="1">
      <c r="A1633" s="37"/>
      <c r="B1633" s="42"/>
      <c r="C1633" s="281" t="s">
        <v>969</v>
      </c>
      <c r="D1633" s="281" t="s">
        <v>970</v>
      </c>
      <c r="E1633" s="20" t="s">
        <v>127</v>
      </c>
      <c r="F1633" s="282">
        <v>22.574000000000002</v>
      </c>
      <c r="G1633" s="37"/>
      <c r="H1633" s="42"/>
    </row>
    <row r="1634" spans="1:8" s="2" customFormat="1" ht="16.75" customHeight="1">
      <c r="A1634" s="37"/>
      <c r="B1634" s="42"/>
      <c r="C1634" s="277" t="s">
        <v>308</v>
      </c>
      <c r="D1634" s="278" t="s">
        <v>309</v>
      </c>
      <c r="E1634" s="279" t="s">
        <v>167</v>
      </c>
      <c r="F1634" s="280">
        <v>296.18299999999999</v>
      </c>
      <c r="G1634" s="37"/>
      <c r="H1634" s="42"/>
    </row>
    <row r="1635" spans="1:8" s="2" customFormat="1" ht="16.75" customHeight="1">
      <c r="A1635" s="37"/>
      <c r="B1635" s="42"/>
      <c r="C1635" s="283" t="s">
        <v>7511</v>
      </c>
      <c r="D1635" s="37"/>
      <c r="E1635" s="37"/>
      <c r="F1635" s="37"/>
      <c r="G1635" s="37"/>
      <c r="H1635" s="42"/>
    </row>
    <row r="1636" spans="1:8" s="2" customFormat="1" ht="16.75" customHeight="1">
      <c r="A1636" s="37"/>
      <c r="B1636" s="42"/>
      <c r="C1636" s="281" t="s">
        <v>2198</v>
      </c>
      <c r="D1636" s="281" t="s">
        <v>2199</v>
      </c>
      <c r="E1636" s="20" t="s">
        <v>127</v>
      </c>
      <c r="F1636" s="282">
        <v>1084.6600000000001</v>
      </c>
      <c r="G1636" s="37"/>
      <c r="H1636" s="42"/>
    </row>
    <row r="1637" spans="1:8" s="2" customFormat="1" ht="26.4" customHeight="1">
      <c r="A1637" s="37"/>
      <c r="B1637" s="42"/>
      <c r="C1637" s="276" t="s">
        <v>119</v>
      </c>
      <c r="D1637" s="276" t="s">
        <v>120</v>
      </c>
      <c r="E1637" s="37"/>
      <c r="F1637" s="37"/>
      <c r="G1637" s="37"/>
      <c r="H1637" s="42"/>
    </row>
    <row r="1638" spans="1:8" s="2" customFormat="1" ht="16.75" customHeight="1">
      <c r="A1638" s="37"/>
      <c r="B1638" s="42"/>
      <c r="C1638" s="277" t="s">
        <v>7166</v>
      </c>
      <c r="D1638" s="278" t="s">
        <v>7167</v>
      </c>
      <c r="E1638" s="279" t="s">
        <v>303</v>
      </c>
      <c r="F1638" s="280">
        <v>44.64</v>
      </c>
      <c r="G1638" s="37"/>
      <c r="H1638" s="42"/>
    </row>
    <row r="1639" spans="1:8" s="2" customFormat="1" ht="16.75" customHeight="1">
      <c r="A1639" s="37"/>
      <c r="B1639" s="42"/>
      <c r="C1639" s="281" t="s">
        <v>76</v>
      </c>
      <c r="D1639" s="281" t="s">
        <v>7175</v>
      </c>
      <c r="E1639" s="20" t="s">
        <v>76</v>
      </c>
      <c r="F1639" s="282">
        <v>16.64</v>
      </c>
      <c r="G1639" s="37"/>
      <c r="H1639" s="42"/>
    </row>
    <row r="1640" spans="1:8" s="2" customFormat="1" ht="16.75" customHeight="1">
      <c r="A1640" s="37"/>
      <c r="B1640" s="42"/>
      <c r="C1640" s="281" t="s">
        <v>76</v>
      </c>
      <c r="D1640" s="281" t="s">
        <v>7176</v>
      </c>
      <c r="E1640" s="20" t="s">
        <v>76</v>
      </c>
      <c r="F1640" s="282">
        <v>28</v>
      </c>
      <c r="G1640" s="37"/>
      <c r="H1640" s="42"/>
    </row>
    <row r="1641" spans="1:8" s="2" customFormat="1" ht="16.75" customHeight="1">
      <c r="A1641" s="37"/>
      <c r="B1641" s="42"/>
      <c r="C1641" s="281" t="s">
        <v>7166</v>
      </c>
      <c r="D1641" s="281" t="s">
        <v>398</v>
      </c>
      <c r="E1641" s="20" t="s">
        <v>76</v>
      </c>
      <c r="F1641" s="282">
        <v>44.64</v>
      </c>
      <c r="G1641" s="37"/>
      <c r="H1641" s="42"/>
    </row>
    <row r="1642" spans="1:8" s="2" customFormat="1" ht="16.75" customHeight="1">
      <c r="A1642" s="37"/>
      <c r="B1642" s="42"/>
      <c r="C1642" s="283" t="s">
        <v>7511</v>
      </c>
      <c r="D1642" s="37"/>
      <c r="E1642" s="37"/>
      <c r="F1642" s="37"/>
      <c r="G1642" s="37"/>
      <c r="H1642" s="42"/>
    </row>
    <row r="1643" spans="1:8" s="2" customFormat="1" ht="16.75" customHeight="1">
      <c r="A1643" s="37"/>
      <c r="B1643" s="42"/>
      <c r="C1643" s="281" t="s">
        <v>7171</v>
      </c>
      <c r="D1643" s="281" t="s">
        <v>7671</v>
      </c>
      <c r="E1643" s="20" t="s">
        <v>303</v>
      </c>
      <c r="F1643" s="282">
        <v>44.64</v>
      </c>
      <c r="G1643" s="37"/>
      <c r="H1643" s="42"/>
    </row>
    <row r="1644" spans="1:8" s="2" customFormat="1" ht="20">
      <c r="A1644" s="37"/>
      <c r="B1644" s="42"/>
      <c r="C1644" s="281" t="s">
        <v>7184</v>
      </c>
      <c r="D1644" s="281" t="s">
        <v>7672</v>
      </c>
      <c r="E1644" s="20" t="s">
        <v>303</v>
      </c>
      <c r="F1644" s="282">
        <v>70.179000000000002</v>
      </c>
      <c r="G1644" s="37"/>
      <c r="H1644" s="42"/>
    </row>
    <row r="1645" spans="1:8" s="2" customFormat="1" ht="20">
      <c r="A1645" s="37"/>
      <c r="B1645" s="42"/>
      <c r="C1645" s="281" t="s">
        <v>431</v>
      </c>
      <c r="D1645" s="281" t="s">
        <v>7593</v>
      </c>
      <c r="E1645" s="20" t="s">
        <v>303</v>
      </c>
      <c r="F1645" s="282">
        <v>20.100000000000001</v>
      </c>
      <c r="G1645" s="37"/>
      <c r="H1645" s="42"/>
    </row>
    <row r="1646" spans="1:8" s="2" customFormat="1" ht="16.75" customHeight="1">
      <c r="A1646" s="37"/>
      <c r="B1646" s="42"/>
      <c r="C1646" s="277" t="s">
        <v>7163</v>
      </c>
      <c r="D1646" s="278" t="s">
        <v>7164</v>
      </c>
      <c r="E1646" s="279" t="s">
        <v>303</v>
      </c>
      <c r="F1646" s="280">
        <v>0.999</v>
      </c>
      <c r="G1646" s="37"/>
      <c r="H1646" s="42"/>
    </row>
    <row r="1647" spans="1:8" s="2" customFormat="1" ht="16.75" customHeight="1">
      <c r="A1647" s="37"/>
      <c r="B1647" s="42"/>
      <c r="C1647" s="281" t="s">
        <v>76</v>
      </c>
      <c r="D1647" s="281" t="s">
        <v>7181</v>
      </c>
      <c r="E1647" s="20" t="s">
        <v>76</v>
      </c>
      <c r="F1647" s="282">
        <v>0</v>
      </c>
      <c r="G1647" s="37"/>
      <c r="H1647" s="42"/>
    </row>
    <row r="1648" spans="1:8" s="2" customFormat="1" ht="16.75" customHeight="1">
      <c r="A1648" s="37"/>
      <c r="B1648" s="42"/>
      <c r="C1648" s="281" t="s">
        <v>76</v>
      </c>
      <c r="D1648" s="281" t="s">
        <v>7182</v>
      </c>
      <c r="E1648" s="20" t="s">
        <v>76</v>
      </c>
      <c r="F1648" s="282">
        <v>0</v>
      </c>
      <c r="G1648" s="37"/>
      <c r="H1648" s="42"/>
    </row>
    <row r="1649" spans="1:8" s="2" customFormat="1" ht="16.75" customHeight="1">
      <c r="A1649" s="37"/>
      <c r="B1649" s="42"/>
      <c r="C1649" s="281" t="s">
        <v>76</v>
      </c>
      <c r="D1649" s="281" t="s">
        <v>7183</v>
      </c>
      <c r="E1649" s="20" t="s">
        <v>76</v>
      </c>
      <c r="F1649" s="282">
        <v>0.999</v>
      </c>
      <c r="G1649" s="37"/>
      <c r="H1649" s="42"/>
    </row>
    <row r="1650" spans="1:8" s="2" customFormat="1" ht="16.75" customHeight="1">
      <c r="A1650" s="37"/>
      <c r="B1650" s="42"/>
      <c r="C1650" s="281" t="s">
        <v>7163</v>
      </c>
      <c r="D1650" s="281" t="s">
        <v>398</v>
      </c>
      <c r="E1650" s="20" t="s">
        <v>76</v>
      </c>
      <c r="F1650" s="282">
        <v>0.999</v>
      </c>
      <c r="G1650" s="37"/>
      <c r="H1650" s="42"/>
    </row>
    <row r="1651" spans="1:8" s="2" customFormat="1" ht="16.75" customHeight="1">
      <c r="A1651" s="37"/>
      <c r="B1651" s="42"/>
      <c r="C1651" s="283" t="s">
        <v>7511</v>
      </c>
      <c r="D1651" s="37"/>
      <c r="E1651" s="37"/>
      <c r="F1651" s="37"/>
      <c r="G1651" s="37"/>
      <c r="H1651" s="42"/>
    </row>
    <row r="1652" spans="1:8" s="2" customFormat="1" ht="20">
      <c r="A1652" s="37"/>
      <c r="B1652" s="42"/>
      <c r="C1652" s="281" t="s">
        <v>7177</v>
      </c>
      <c r="D1652" s="281" t="s">
        <v>7673</v>
      </c>
      <c r="E1652" s="20" t="s">
        <v>303</v>
      </c>
      <c r="F1652" s="282">
        <v>0.999</v>
      </c>
      <c r="G1652" s="37"/>
      <c r="H1652" s="42"/>
    </row>
    <row r="1653" spans="1:8" s="2" customFormat="1" ht="20">
      <c r="A1653" s="37"/>
      <c r="B1653" s="42"/>
      <c r="C1653" s="281" t="s">
        <v>7184</v>
      </c>
      <c r="D1653" s="281" t="s">
        <v>7672</v>
      </c>
      <c r="E1653" s="20" t="s">
        <v>303</v>
      </c>
      <c r="F1653" s="282">
        <v>70.179000000000002</v>
      </c>
      <c r="G1653" s="37"/>
      <c r="H1653" s="42"/>
    </row>
    <row r="1654" spans="1:8" s="2" customFormat="1" ht="20">
      <c r="A1654" s="37"/>
      <c r="B1654" s="42"/>
      <c r="C1654" s="281" t="s">
        <v>7191</v>
      </c>
      <c r="D1654" s="281" t="s">
        <v>7674</v>
      </c>
      <c r="E1654" s="20" t="s">
        <v>303</v>
      </c>
      <c r="F1654" s="282">
        <v>0.999</v>
      </c>
      <c r="G1654" s="37"/>
      <c r="H1654" s="42"/>
    </row>
    <row r="1655" spans="1:8" s="2" customFormat="1" ht="16.75" customHeight="1">
      <c r="A1655" s="37"/>
      <c r="B1655" s="42"/>
      <c r="C1655" s="277" t="s">
        <v>295</v>
      </c>
      <c r="D1655" s="278" t="s">
        <v>296</v>
      </c>
      <c r="E1655" s="279" t="s">
        <v>127</v>
      </c>
      <c r="F1655" s="280">
        <v>1.704</v>
      </c>
      <c r="G1655" s="37"/>
      <c r="H1655" s="42"/>
    </row>
    <row r="1656" spans="1:8" s="2" customFormat="1" ht="16.75" customHeight="1">
      <c r="A1656" s="37"/>
      <c r="B1656" s="42"/>
      <c r="C1656" s="277" t="s">
        <v>301</v>
      </c>
      <c r="D1656" s="278" t="s">
        <v>302</v>
      </c>
      <c r="E1656" s="279" t="s">
        <v>303</v>
      </c>
      <c r="F1656" s="280">
        <v>24.54</v>
      </c>
      <c r="G1656" s="37"/>
      <c r="H1656" s="42"/>
    </row>
    <row r="1657" spans="1:8" s="2" customFormat="1" ht="16.75" customHeight="1">
      <c r="A1657" s="37"/>
      <c r="B1657" s="42"/>
      <c r="C1657" s="281" t="s">
        <v>76</v>
      </c>
      <c r="D1657" s="281" t="s">
        <v>7197</v>
      </c>
      <c r="E1657" s="20" t="s">
        <v>76</v>
      </c>
      <c r="F1657" s="282">
        <v>7.04</v>
      </c>
      <c r="G1657" s="37"/>
      <c r="H1657" s="42"/>
    </row>
    <row r="1658" spans="1:8" s="2" customFormat="1" ht="16.75" customHeight="1">
      <c r="A1658" s="37"/>
      <c r="B1658" s="42"/>
      <c r="C1658" s="281" t="s">
        <v>76</v>
      </c>
      <c r="D1658" s="281" t="s">
        <v>7198</v>
      </c>
      <c r="E1658" s="20" t="s">
        <v>76</v>
      </c>
      <c r="F1658" s="282">
        <v>17.5</v>
      </c>
      <c r="G1658" s="37"/>
      <c r="H1658" s="42"/>
    </row>
    <row r="1659" spans="1:8" s="2" customFormat="1" ht="16.75" customHeight="1">
      <c r="A1659" s="37"/>
      <c r="B1659" s="42"/>
      <c r="C1659" s="281" t="s">
        <v>301</v>
      </c>
      <c r="D1659" s="281" t="s">
        <v>398</v>
      </c>
      <c r="E1659" s="20" t="s">
        <v>76</v>
      </c>
      <c r="F1659" s="282">
        <v>24.54</v>
      </c>
      <c r="G1659" s="37"/>
      <c r="H1659" s="42"/>
    </row>
    <row r="1660" spans="1:8" s="2" customFormat="1" ht="16.75" customHeight="1">
      <c r="A1660" s="37"/>
      <c r="B1660" s="42"/>
      <c r="C1660" s="283" t="s">
        <v>7511</v>
      </c>
      <c r="D1660" s="37"/>
      <c r="E1660" s="37"/>
      <c r="F1660" s="37"/>
      <c r="G1660" s="37"/>
      <c r="H1660" s="42"/>
    </row>
    <row r="1661" spans="1:8" s="2" customFormat="1" ht="16.75" customHeight="1">
      <c r="A1661" s="37"/>
      <c r="B1661" s="42"/>
      <c r="C1661" s="281" t="s">
        <v>4975</v>
      </c>
      <c r="D1661" s="281" t="s">
        <v>7664</v>
      </c>
      <c r="E1661" s="20" t="s">
        <v>303</v>
      </c>
      <c r="F1661" s="282">
        <v>24.54</v>
      </c>
      <c r="G1661" s="37"/>
      <c r="H1661" s="42"/>
    </row>
    <row r="1662" spans="1:8" s="2" customFormat="1" ht="20">
      <c r="A1662" s="37"/>
      <c r="B1662" s="42"/>
      <c r="C1662" s="281" t="s">
        <v>7184</v>
      </c>
      <c r="D1662" s="281" t="s">
        <v>7672</v>
      </c>
      <c r="E1662" s="20" t="s">
        <v>303</v>
      </c>
      <c r="F1662" s="282">
        <v>70.179000000000002</v>
      </c>
      <c r="G1662" s="37"/>
      <c r="H1662" s="42"/>
    </row>
    <row r="1663" spans="1:8" s="2" customFormat="1" ht="20">
      <c r="A1663" s="37"/>
      <c r="B1663" s="42"/>
      <c r="C1663" s="281" t="s">
        <v>431</v>
      </c>
      <c r="D1663" s="281" t="s">
        <v>7593</v>
      </c>
      <c r="E1663" s="20" t="s">
        <v>303</v>
      </c>
      <c r="F1663" s="282">
        <v>20.100000000000001</v>
      </c>
      <c r="G1663" s="37"/>
      <c r="H1663" s="42"/>
    </row>
    <row r="1664" spans="1:8" s="2" customFormat="1" ht="16.75" customHeight="1">
      <c r="A1664" s="37"/>
      <c r="B1664" s="42"/>
      <c r="C1664" s="281" t="s">
        <v>4966</v>
      </c>
      <c r="D1664" s="281" t="s">
        <v>7675</v>
      </c>
      <c r="E1664" s="20" t="s">
        <v>303</v>
      </c>
      <c r="F1664" s="282">
        <v>24.54</v>
      </c>
      <c r="G1664" s="37"/>
      <c r="H1664" s="42"/>
    </row>
    <row r="1665" spans="1:8" s="2" customFormat="1" ht="16.75" customHeight="1">
      <c r="A1665" s="37"/>
      <c r="B1665" s="42"/>
      <c r="C1665" s="277" t="s">
        <v>305</v>
      </c>
      <c r="D1665" s="278" t="s">
        <v>306</v>
      </c>
      <c r="E1665" s="279" t="s">
        <v>127</v>
      </c>
      <c r="F1665" s="280">
        <v>207.62</v>
      </c>
      <c r="G1665" s="37"/>
      <c r="H1665" s="42"/>
    </row>
    <row r="1666" spans="1:8" s="2" customFormat="1" ht="16.75" customHeight="1">
      <c r="A1666" s="37"/>
      <c r="B1666" s="42"/>
      <c r="C1666" s="277" t="s">
        <v>311</v>
      </c>
      <c r="D1666" s="278" t="s">
        <v>312</v>
      </c>
      <c r="E1666" s="279" t="s">
        <v>127</v>
      </c>
      <c r="F1666" s="280">
        <v>21.498999999999999</v>
      </c>
      <c r="G1666" s="37"/>
      <c r="H1666" s="42"/>
    </row>
    <row r="1667" spans="1:8" s="2" customFormat="1" ht="7.4" customHeight="1">
      <c r="A1667" s="37"/>
      <c r="B1667" s="137"/>
      <c r="C1667" s="138"/>
      <c r="D1667" s="138"/>
      <c r="E1667" s="138"/>
      <c r="F1667" s="138"/>
      <c r="G1667" s="138"/>
      <c r="H1667" s="42"/>
    </row>
    <row r="1668" spans="1:8" s="2" customFormat="1" ht="10">
      <c r="A1668" s="37"/>
      <c r="B1668" s="37"/>
      <c r="C1668" s="37"/>
      <c r="D1668" s="37"/>
      <c r="E1668" s="37"/>
      <c r="F1668" s="37"/>
      <c r="G1668" s="37"/>
      <c r="H1668" s="37"/>
    </row>
  </sheetData>
  <sheetProtection algorithmName="SHA-512" hashValue="eDwXVf4tavUr69Nm1MW7WwUdm/wpvAdsIp3JhLx31qJfS2fNLXKlpv5FWuK7SbmDHpiEUtf+m7IieapnxdXPBA==" saltValue="AvKw1IK+LfqpK+C080DFeHUWQWKcgqVrqINTfy+i87HJHEs+xTyUpfQ7OaslWz/fe1t9dR789KIssaru2hhrnA==" spinCount="100000" sheet="1" objects="1" scenarios="1" formatColumns="0" formatRows="0"/>
  <mergeCells count="2">
    <mergeCell ref="D5:F5"/>
    <mergeCell ref="D6:F6"/>
  </mergeCells>
  <pageMargins left="0.7" right="0.7" top="0.78740157499999996" bottom="0.78740157499999996" header="0.3" footer="0.3"/>
  <pageSetup paperSize="9" fitToHeight="100" orientation="portrait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9"/>
  <sheetViews>
    <sheetView showGridLines="0" topLeftCell="A58" zoomScale="110" zoomScaleNormal="110" workbookViewId="0"/>
  </sheetViews>
  <sheetFormatPr defaultRowHeight="14"/>
  <cols>
    <col min="1" max="1" width="8.33203125" style="284" customWidth="1"/>
    <col min="2" max="2" width="1.6640625" style="284" customWidth="1"/>
    <col min="3" max="4" width="5" style="284" customWidth="1"/>
    <col min="5" max="5" width="11.6640625" style="284" customWidth="1"/>
    <col min="6" max="6" width="9.109375" style="284" customWidth="1"/>
    <col min="7" max="7" width="5" style="284" customWidth="1"/>
    <col min="8" max="8" width="77.77734375" style="284" customWidth="1"/>
    <col min="9" max="10" width="20" style="284" customWidth="1"/>
    <col min="11" max="11" width="1.6640625" style="284" customWidth="1"/>
  </cols>
  <sheetData>
    <row r="1" spans="2:11" s="1" customFormat="1" ht="37.5" customHeight="1"/>
    <row r="2" spans="2:11" s="1" customFormat="1" ht="7.5" customHeight="1">
      <c r="B2" s="285"/>
      <c r="C2" s="286"/>
      <c r="D2" s="286"/>
      <c r="E2" s="286"/>
      <c r="F2" s="286"/>
      <c r="G2" s="286"/>
      <c r="H2" s="286"/>
      <c r="I2" s="286"/>
      <c r="J2" s="286"/>
      <c r="K2" s="287"/>
    </row>
    <row r="3" spans="2:11" s="17" customFormat="1" ht="45" customHeight="1">
      <c r="B3" s="288"/>
      <c r="C3" s="431" t="s">
        <v>7676</v>
      </c>
      <c r="D3" s="431"/>
      <c r="E3" s="431"/>
      <c r="F3" s="431"/>
      <c r="G3" s="431"/>
      <c r="H3" s="431"/>
      <c r="I3" s="431"/>
      <c r="J3" s="431"/>
      <c r="K3" s="289"/>
    </row>
    <row r="4" spans="2:11" s="1" customFormat="1" ht="25.5" customHeight="1">
      <c r="B4" s="290"/>
      <c r="C4" s="430" t="s">
        <v>7677</v>
      </c>
      <c r="D4" s="430"/>
      <c r="E4" s="430"/>
      <c r="F4" s="430"/>
      <c r="G4" s="430"/>
      <c r="H4" s="430"/>
      <c r="I4" s="430"/>
      <c r="J4" s="430"/>
      <c r="K4" s="291"/>
    </row>
    <row r="5" spans="2:11" s="1" customFormat="1" ht="5.25" customHeight="1">
      <c r="B5" s="290"/>
      <c r="C5" s="292"/>
      <c r="D5" s="292"/>
      <c r="E5" s="292"/>
      <c r="F5" s="292"/>
      <c r="G5" s="292"/>
      <c r="H5" s="292"/>
      <c r="I5" s="292"/>
      <c r="J5" s="292"/>
      <c r="K5" s="291"/>
    </row>
    <row r="6" spans="2:11" s="1" customFormat="1" ht="15" customHeight="1">
      <c r="B6" s="290"/>
      <c r="C6" s="429" t="s">
        <v>7678</v>
      </c>
      <c r="D6" s="429"/>
      <c r="E6" s="429"/>
      <c r="F6" s="429"/>
      <c r="G6" s="429"/>
      <c r="H6" s="429"/>
      <c r="I6" s="429"/>
      <c r="J6" s="429"/>
      <c r="K6" s="291"/>
    </row>
    <row r="7" spans="2:11" s="1" customFormat="1" ht="15" customHeight="1">
      <c r="B7" s="294"/>
      <c r="C7" s="429" t="s">
        <v>7679</v>
      </c>
      <c r="D7" s="429"/>
      <c r="E7" s="429"/>
      <c r="F7" s="429"/>
      <c r="G7" s="429"/>
      <c r="H7" s="429"/>
      <c r="I7" s="429"/>
      <c r="J7" s="429"/>
      <c r="K7" s="291"/>
    </row>
    <row r="8" spans="2:11" s="1" customFormat="1" ht="12.75" customHeight="1">
      <c r="B8" s="294"/>
      <c r="C8" s="293"/>
      <c r="D8" s="293"/>
      <c r="E8" s="293"/>
      <c r="F8" s="293"/>
      <c r="G8" s="293"/>
      <c r="H8" s="293"/>
      <c r="I8" s="293"/>
      <c r="J8" s="293"/>
      <c r="K8" s="291"/>
    </row>
    <row r="9" spans="2:11" s="1" customFormat="1" ht="15" customHeight="1">
      <c r="B9" s="294"/>
      <c r="C9" s="429" t="s">
        <v>7680</v>
      </c>
      <c r="D9" s="429"/>
      <c r="E9" s="429"/>
      <c r="F9" s="429"/>
      <c r="G9" s="429"/>
      <c r="H9" s="429"/>
      <c r="I9" s="429"/>
      <c r="J9" s="429"/>
      <c r="K9" s="291"/>
    </row>
    <row r="10" spans="2:11" s="1" customFormat="1" ht="15" customHeight="1">
      <c r="B10" s="294"/>
      <c r="C10" s="293"/>
      <c r="D10" s="429" t="s">
        <v>7681</v>
      </c>
      <c r="E10" s="429"/>
      <c r="F10" s="429"/>
      <c r="G10" s="429"/>
      <c r="H10" s="429"/>
      <c r="I10" s="429"/>
      <c r="J10" s="429"/>
      <c r="K10" s="291"/>
    </row>
    <row r="11" spans="2:11" s="1" customFormat="1" ht="15" customHeight="1">
      <c r="B11" s="294"/>
      <c r="C11" s="295"/>
      <c r="D11" s="429" t="s">
        <v>7682</v>
      </c>
      <c r="E11" s="429"/>
      <c r="F11" s="429"/>
      <c r="G11" s="429"/>
      <c r="H11" s="429"/>
      <c r="I11" s="429"/>
      <c r="J11" s="429"/>
      <c r="K11" s="291"/>
    </row>
    <row r="12" spans="2:11" s="1" customFormat="1" ht="15" customHeight="1">
      <c r="B12" s="294"/>
      <c r="C12" s="295"/>
      <c r="D12" s="293"/>
      <c r="E12" s="293"/>
      <c r="F12" s="293"/>
      <c r="G12" s="293"/>
      <c r="H12" s="293"/>
      <c r="I12" s="293"/>
      <c r="J12" s="293"/>
      <c r="K12" s="291"/>
    </row>
    <row r="13" spans="2:11" s="1" customFormat="1" ht="15" customHeight="1">
      <c r="B13" s="294"/>
      <c r="C13" s="295"/>
      <c r="D13" s="296" t="s">
        <v>7683</v>
      </c>
      <c r="E13" s="293"/>
      <c r="F13" s="293"/>
      <c r="G13" s="293"/>
      <c r="H13" s="293"/>
      <c r="I13" s="293"/>
      <c r="J13" s="293"/>
      <c r="K13" s="291"/>
    </row>
    <row r="14" spans="2:11" s="1" customFormat="1" ht="12.75" customHeight="1">
      <c r="B14" s="294"/>
      <c r="C14" s="295"/>
      <c r="D14" s="295"/>
      <c r="E14" s="295"/>
      <c r="F14" s="295"/>
      <c r="G14" s="295"/>
      <c r="H14" s="295"/>
      <c r="I14" s="295"/>
      <c r="J14" s="295"/>
      <c r="K14" s="291"/>
    </row>
    <row r="15" spans="2:11" s="1" customFormat="1" ht="15" customHeight="1">
      <c r="B15" s="294"/>
      <c r="C15" s="295"/>
      <c r="D15" s="429" t="s">
        <v>7684</v>
      </c>
      <c r="E15" s="429"/>
      <c r="F15" s="429"/>
      <c r="G15" s="429"/>
      <c r="H15" s="429"/>
      <c r="I15" s="429"/>
      <c r="J15" s="429"/>
      <c r="K15" s="291"/>
    </row>
    <row r="16" spans="2:11" s="1" customFormat="1" ht="15" customHeight="1">
      <c r="B16" s="294"/>
      <c r="C16" s="295"/>
      <c r="D16" s="429" t="s">
        <v>7685</v>
      </c>
      <c r="E16" s="429"/>
      <c r="F16" s="429"/>
      <c r="G16" s="429"/>
      <c r="H16" s="429"/>
      <c r="I16" s="429"/>
      <c r="J16" s="429"/>
      <c r="K16" s="291"/>
    </row>
    <row r="17" spans="2:11" s="1" customFormat="1" ht="15" customHeight="1">
      <c r="B17" s="294"/>
      <c r="C17" s="295"/>
      <c r="D17" s="429" t="s">
        <v>7686</v>
      </c>
      <c r="E17" s="429"/>
      <c r="F17" s="429"/>
      <c r="G17" s="429"/>
      <c r="H17" s="429"/>
      <c r="I17" s="429"/>
      <c r="J17" s="429"/>
      <c r="K17" s="291"/>
    </row>
    <row r="18" spans="2:11" s="1" customFormat="1" ht="15" customHeight="1">
      <c r="B18" s="294"/>
      <c r="C18" s="295"/>
      <c r="D18" s="295"/>
      <c r="E18" s="297" t="s">
        <v>84</v>
      </c>
      <c r="F18" s="429" t="s">
        <v>7687</v>
      </c>
      <c r="G18" s="429"/>
      <c r="H18" s="429"/>
      <c r="I18" s="429"/>
      <c r="J18" s="429"/>
      <c r="K18" s="291"/>
    </row>
    <row r="19" spans="2:11" s="1" customFormat="1" ht="15" customHeight="1">
      <c r="B19" s="294"/>
      <c r="C19" s="295"/>
      <c r="D19" s="295"/>
      <c r="E19" s="297" t="s">
        <v>7688</v>
      </c>
      <c r="F19" s="429" t="s">
        <v>7689</v>
      </c>
      <c r="G19" s="429"/>
      <c r="H19" s="429"/>
      <c r="I19" s="429"/>
      <c r="J19" s="429"/>
      <c r="K19" s="291"/>
    </row>
    <row r="20" spans="2:11" s="1" customFormat="1" ht="15" customHeight="1">
      <c r="B20" s="294"/>
      <c r="C20" s="295"/>
      <c r="D20" s="295"/>
      <c r="E20" s="297" t="s">
        <v>7690</v>
      </c>
      <c r="F20" s="429" t="s">
        <v>7691</v>
      </c>
      <c r="G20" s="429"/>
      <c r="H20" s="429"/>
      <c r="I20" s="429"/>
      <c r="J20" s="429"/>
      <c r="K20" s="291"/>
    </row>
    <row r="21" spans="2:11" s="1" customFormat="1" ht="15" customHeight="1">
      <c r="B21" s="294"/>
      <c r="C21" s="295"/>
      <c r="D21" s="295"/>
      <c r="E21" s="297" t="s">
        <v>7692</v>
      </c>
      <c r="F21" s="429" t="s">
        <v>7693</v>
      </c>
      <c r="G21" s="429"/>
      <c r="H21" s="429"/>
      <c r="I21" s="429"/>
      <c r="J21" s="429"/>
      <c r="K21" s="291"/>
    </row>
    <row r="22" spans="2:11" s="1" customFormat="1" ht="15" customHeight="1">
      <c r="B22" s="294"/>
      <c r="C22" s="295"/>
      <c r="D22" s="295"/>
      <c r="E22" s="297" t="s">
        <v>7694</v>
      </c>
      <c r="F22" s="429" t="s">
        <v>7695</v>
      </c>
      <c r="G22" s="429"/>
      <c r="H22" s="429"/>
      <c r="I22" s="429"/>
      <c r="J22" s="429"/>
      <c r="K22" s="291"/>
    </row>
    <row r="23" spans="2:11" s="1" customFormat="1" ht="15" customHeight="1">
      <c r="B23" s="294"/>
      <c r="C23" s="295"/>
      <c r="D23" s="295"/>
      <c r="E23" s="297" t="s">
        <v>89</v>
      </c>
      <c r="F23" s="429" t="s">
        <v>7696</v>
      </c>
      <c r="G23" s="429"/>
      <c r="H23" s="429"/>
      <c r="I23" s="429"/>
      <c r="J23" s="429"/>
      <c r="K23" s="291"/>
    </row>
    <row r="24" spans="2:11" s="1" customFormat="1" ht="12.75" customHeight="1">
      <c r="B24" s="294"/>
      <c r="C24" s="295"/>
      <c r="D24" s="295"/>
      <c r="E24" s="295"/>
      <c r="F24" s="295"/>
      <c r="G24" s="295"/>
      <c r="H24" s="295"/>
      <c r="I24" s="295"/>
      <c r="J24" s="295"/>
      <c r="K24" s="291"/>
    </row>
    <row r="25" spans="2:11" s="1" customFormat="1" ht="15" customHeight="1">
      <c r="B25" s="294"/>
      <c r="C25" s="429" t="s">
        <v>7697</v>
      </c>
      <c r="D25" s="429"/>
      <c r="E25" s="429"/>
      <c r="F25" s="429"/>
      <c r="G25" s="429"/>
      <c r="H25" s="429"/>
      <c r="I25" s="429"/>
      <c r="J25" s="429"/>
      <c r="K25" s="291"/>
    </row>
    <row r="26" spans="2:11" s="1" customFormat="1" ht="15" customHeight="1">
      <c r="B26" s="294"/>
      <c r="C26" s="429" t="s">
        <v>7698</v>
      </c>
      <c r="D26" s="429"/>
      <c r="E26" s="429"/>
      <c r="F26" s="429"/>
      <c r="G26" s="429"/>
      <c r="H26" s="429"/>
      <c r="I26" s="429"/>
      <c r="J26" s="429"/>
      <c r="K26" s="291"/>
    </row>
    <row r="27" spans="2:11" s="1" customFormat="1" ht="15" customHeight="1">
      <c r="B27" s="294"/>
      <c r="C27" s="293"/>
      <c r="D27" s="429" t="s">
        <v>7699</v>
      </c>
      <c r="E27" s="429"/>
      <c r="F27" s="429"/>
      <c r="G27" s="429"/>
      <c r="H27" s="429"/>
      <c r="I27" s="429"/>
      <c r="J27" s="429"/>
      <c r="K27" s="291"/>
    </row>
    <row r="28" spans="2:11" s="1" customFormat="1" ht="15" customHeight="1">
      <c r="B28" s="294"/>
      <c r="C28" s="295"/>
      <c r="D28" s="429" t="s">
        <v>7700</v>
      </c>
      <c r="E28" s="429"/>
      <c r="F28" s="429"/>
      <c r="G28" s="429"/>
      <c r="H28" s="429"/>
      <c r="I28" s="429"/>
      <c r="J28" s="429"/>
      <c r="K28" s="291"/>
    </row>
    <row r="29" spans="2:11" s="1" customFormat="1" ht="12.75" customHeight="1">
      <c r="B29" s="294"/>
      <c r="C29" s="295"/>
      <c r="D29" s="295"/>
      <c r="E29" s="295"/>
      <c r="F29" s="295"/>
      <c r="G29" s="295"/>
      <c r="H29" s="295"/>
      <c r="I29" s="295"/>
      <c r="J29" s="295"/>
      <c r="K29" s="291"/>
    </row>
    <row r="30" spans="2:11" s="1" customFormat="1" ht="15" customHeight="1">
      <c r="B30" s="294"/>
      <c r="C30" s="295"/>
      <c r="D30" s="429" t="s">
        <v>7701</v>
      </c>
      <c r="E30" s="429"/>
      <c r="F30" s="429"/>
      <c r="G30" s="429"/>
      <c r="H30" s="429"/>
      <c r="I30" s="429"/>
      <c r="J30" s="429"/>
      <c r="K30" s="291"/>
    </row>
    <row r="31" spans="2:11" s="1" customFormat="1" ht="15" customHeight="1">
      <c r="B31" s="294"/>
      <c r="C31" s="295"/>
      <c r="D31" s="429" t="s">
        <v>7702</v>
      </c>
      <c r="E31" s="429"/>
      <c r="F31" s="429"/>
      <c r="G31" s="429"/>
      <c r="H31" s="429"/>
      <c r="I31" s="429"/>
      <c r="J31" s="429"/>
      <c r="K31" s="291"/>
    </row>
    <row r="32" spans="2:11" s="1" customFormat="1" ht="12.75" customHeight="1">
      <c r="B32" s="294"/>
      <c r="C32" s="295"/>
      <c r="D32" s="295"/>
      <c r="E32" s="295"/>
      <c r="F32" s="295"/>
      <c r="G32" s="295"/>
      <c r="H32" s="295"/>
      <c r="I32" s="295"/>
      <c r="J32" s="295"/>
      <c r="K32" s="291"/>
    </row>
    <row r="33" spans="2:11" s="1" customFormat="1" ht="15" customHeight="1">
      <c r="B33" s="294"/>
      <c r="C33" s="295"/>
      <c r="D33" s="429" t="s">
        <v>7703</v>
      </c>
      <c r="E33" s="429"/>
      <c r="F33" s="429"/>
      <c r="G33" s="429"/>
      <c r="H33" s="429"/>
      <c r="I33" s="429"/>
      <c r="J33" s="429"/>
      <c r="K33" s="291"/>
    </row>
    <row r="34" spans="2:11" s="1" customFormat="1" ht="15" customHeight="1">
      <c r="B34" s="294"/>
      <c r="C34" s="295"/>
      <c r="D34" s="429" t="s">
        <v>7704</v>
      </c>
      <c r="E34" s="429"/>
      <c r="F34" s="429"/>
      <c r="G34" s="429"/>
      <c r="H34" s="429"/>
      <c r="I34" s="429"/>
      <c r="J34" s="429"/>
      <c r="K34" s="291"/>
    </row>
    <row r="35" spans="2:11" s="1" customFormat="1" ht="15" customHeight="1">
      <c r="B35" s="294"/>
      <c r="C35" s="295"/>
      <c r="D35" s="429" t="s">
        <v>7705</v>
      </c>
      <c r="E35" s="429"/>
      <c r="F35" s="429"/>
      <c r="G35" s="429"/>
      <c r="H35" s="429"/>
      <c r="I35" s="429"/>
      <c r="J35" s="429"/>
      <c r="K35" s="291"/>
    </row>
    <row r="36" spans="2:11" s="1" customFormat="1" ht="15" customHeight="1">
      <c r="B36" s="294"/>
      <c r="C36" s="295"/>
      <c r="D36" s="293"/>
      <c r="E36" s="296" t="s">
        <v>372</v>
      </c>
      <c r="F36" s="293"/>
      <c r="G36" s="429" t="s">
        <v>7706</v>
      </c>
      <c r="H36" s="429"/>
      <c r="I36" s="429"/>
      <c r="J36" s="429"/>
      <c r="K36" s="291"/>
    </row>
    <row r="37" spans="2:11" s="1" customFormat="1" ht="30.75" customHeight="1">
      <c r="B37" s="294"/>
      <c r="C37" s="295"/>
      <c r="D37" s="293"/>
      <c r="E37" s="296" t="s">
        <v>7707</v>
      </c>
      <c r="F37" s="293"/>
      <c r="G37" s="429" t="s">
        <v>7708</v>
      </c>
      <c r="H37" s="429"/>
      <c r="I37" s="429"/>
      <c r="J37" s="429"/>
      <c r="K37" s="291"/>
    </row>
    <row r="38" spans="2:11" s="1" customFormat="1" ht="15" customHeight="1">
      <c r="B38" s="294"/>
      <c r="C38" s="295"/>
      <c r="D38" s="293"/>
      <c r="E38" s="296" t="s">
        <v>58</v>
      </c>
      <c r="F38" s="293"/>
      <c r="G38" s="429" t="s">
        <v>7709</v>
      </c>
      <c r="H38" s="429"/>
      <c r="I38" s="429"/>
      <c r="J38" s="429"/>
      <c r="K38" s="291"/>
    </row>
    <row r="39" spans="2:11" s="1" customFormat="1" ht="15" customHeight="1">
      <c r="B39" s="294"/>
      <c r="C39" s="295"/>
      <c r="D39" s="293"/>
      <c r="E39" s="296" t="s">
        <v>59</v>
      </c>
      <c r="F39" s="293"/>
      <c r="G39" s="429" t="s">
        <v>7710</v>
      </c>
      <c r="H39" s="429"/>
      <c r="I39" s="429"/>
      <c r="J39" s="429"/>
      <c r="K39" s="291"/>
    </row>
    <row r="40" spans="2:11" s="1" customFormat="1" ht="15" customHeight="1">
      <c r="B40" s="294"/>
      <c r="C40" s="295"/>
      <c r="D40" s="293"/>
      <c r="E40" s="296" t="s">
        <v>373</v>
      </c>
      <c r="F40" s="293"/>
      <c r="G40" s="429" t="s">
        <v>7711</v>
      </c>
      <c r="H40" s="429"/>
      <c r="I40" s="429"/>
      <c r="J40" s="429"/>
      <c r="K40" s="291"/>
    </row>
    <row r="41" spans="2:11" s="1" customFormat="1" ht="15" customHeight="1">
      <c r="B41" s="294"/>
      <c r="C41" s="295"/>
      <c r="D41" s="293"/>
      <c r="E41" s="296" t="s">
        <v>374</v>
      </c>
      <c r="F41" s="293"/>
      <c r="G41" s="429" t="s">
        <v>7712</v>
      </c>
      <c r="H41" s="429"/>
      <c r="I41" s="429"/>
      <c r="J41" s="429"/>
      <c r="K41" s="291"/>
    </row>
    <row r="42" spans="2:11" s="1" customFormat="1" ht="15" customHeight="1">
      <c r="B42" s="294"/>
      <c r="C42" s="295"/>
      <c r="D42" s="293"/>
      <c r="E42" s="296" t="s">
        <v>7713</v>
      </c>
      <c r="F42" s="293"/>
      <c r="G42" s="429" t="s">
        <v>7714</v>
      </c>
      <c r="H42" s="429"/>
      <c r="I42" s="429"/>
      <c r="J42" s="429"/>
      <c r="K42" s="291"/>
    </row>
    <row r="43" spans="2:11" s="1" customFormat="1" ht="15" customHeight="1">
      <c r="B43" s="294"/>
      <c r="C43" s="295"/>
      <c r="D43" s="293"/>
      <c r="E43" s="296"/>
      <c r="F43" s="293"/>
      <c r="G43" s="429" t="s">
        <v>7715</v>
      </c>
      <c r="H43" s="429"/>
      <c r="I43" s="429"/>
      <c r="J43" s="429"/>
      <c r="K43" s="291"/>
    </row>
    <row r="44" spans="2:11" s="1" customFormat="1" ht="15" customHeight="1">
      <c r="B44" s="294"/>
      <c r="C44" s="295"/>
      <c r="D44" s="293"/>
      <c r="E44" s="296" t="s">
        <v>7716</v>
      </c>
      <c r="F44" s="293"/>
      <c r="G44" s="429" t="s">
        <v>7717</v>
      </c>
      <c r="H44" s="429"/>
      <c r="I44" s="429"/>
      <c r="J44" s="429"/>
      <c r="K44" s="291"/>
    </row>
    <row r="45" spans="2:11" s="1" customFormat="1" ht="15" customHeight="1">
      <c r="B45" s="294"/>
      <c r="C45" s="295"/>
      <c r="D45" s="293"/>
      <c r="E45" s="296" t="s">
        <v>376</v>
      </c>
      <c r="F45" s="293"/>
      <c r="G45" s="429" t="s">
        <v>7718</v>
      </c>
      <c r="H45" s="429"/>
      <c r="I45" s="429"/>
      <c r="J45" s="429"/>
      <c r="K45" s="291"/>
    </row>
    <row r="46" spans="2:11" s="1" customFormat="1" ht="12.75" customHeight="1">
      <c r="B46" s="294"/>
      <c r="C46" s="295"/>
      <c r="D46" s="293"/>
      <c r="E46" s="293"/>
      <c r="F46" s="293"/>
      <c r="G46" s="293"/>
      <c r="H46" s="293"/>
      <c r="I46" s="293"/>
      <c r="J46" s="293"/>
      <c r="K46" s="291"/>
    </row>
    <row r="47" spans="2:11" s="1" customFormat="1" ht="15" customHeight="1">
      <c r="B47" s="294"/>
      <c r="C47" s="295"/>
      <c r="D47" s="429" t="s">
        <v>7719</v>
      </c>
      <c r="E47" s="429"/>
      <c r="F47" s="429"/>
      <c r="G47" s="429"/>
      <c r="H47" s="429"/>
      <c r="I47" s="429"/>
      <c r="J47" s="429"/>
      <c r="K47" s="291"/>
    </row>
    <row r="48" spans="2:11" s="1" customFormat="1" ht="15" customHeight="1">
      <c r="B48" s="294"/>
      <c r="C48" s="295"/>
      <c r="D48" s="295"/>
      <c r="E48" s="429" t="s">
        <v>7720</v>
      </c>
      <c r="F48" s="429"/>
      <c r="G48" s="429"/>
      <c r="H48" s="429"/>
      <c r="I48" s="429"/>
      <c r="J48" s="429"/>
      <c r="K48" s="291"/>
    </row>
    <row r="49" spans="2:11" s="1" customFormat="1" ht="15" customHeight="1">
      <c r="B49" s="294"/>
      <c r="C49" s="295"/>
      <c r="D49" s="295"/>
      <c r="E49" s="429" t="s">
        <v>7721</v>
      </c>
      <c r="F49" s="429"/>
      <c r="G49" s="429"/>
      <c r="H49" s="429"/>
      <c r="I49" s="429"/>
      <c r="J49" s="429"/>
      <c r="K49" s="291"/>
    </row>
    <row r="50" spans="2:11" s="1" customFormat="1" ht="15" customHeight="1">
      <c r="B50" s="294"/>
      <c r="C50" s="295"/>
      <c r="D50" s="295"/>
      <c r="E50" s="429" t="s">
        <v>7722</v>
      </c>
      <c r="F50" s="429"/>
      <c r="G50" s="429"/>
      <c r="H50" s="429"/>
      <c r="I50" s="429"/>
      <c r="J50" s="429"/>
      <c r="K50" s="291"/>
    </row>
    <row r="51" spans="2:11" s="1" customFormat="1" ht="15" customHeight="1">
      <c r="B51" s="294"/>
      <c r="C51" s="295"/>
      <c r="D51" s="429" t="s">
        <v>7723</v>
      </c>
      <c r="E51" s="429"/>
      <c r="F51" s="429"/>
      <c r="G51" s="429"/>
      <c r="H51" s="429"/>
      <c r="I51" s="429"/>
      <c r="J51" s="429"/>
      <c r="K51" s="291"/>
    </row>
    <row r="52" spans="2:11" s="1" customFormat="1" ht="25.5" customHeight="1">
      <c r="B52" s="290"/>
      <c r="C52" s="430" t="s">
        <v>7724</v>
      </c>
      <c r="D52" s="430"/>
      <c r="E52" s="430"/>
      <c r="F52" s="430"/>
      <c r="G52" s="430"/>
      <c r="H52" s="430"/>
      <c r="I52" s="430"/>
      <c r="J52" s="430"/>
      <c r="K52" s="291"/>
    </row>
    <row r="53" spans="2:11" s="1" customFormat="1" ht="5.25" customHeight="1">
      <c r="B53" s="290"/>
      <c r="C53" s="292"/>
      <c r="D53" s="292"/>
      <c r="E53" s="292"/>
      <c r="F53" s="292"/>
      <c r="G53" s="292"/>
      <c r="H53" s="292"/>
      <c r="I53" s="292"/>
      <c r="J53" s="292"/>
      <c r="K53" s="291"/>
    </row>
    <row r="54" spans="2:11" s="1" customFormat="1" ht="15" customHeight="1">
      <c r="B54" s="290"/>
      <c r="C54" s="429" t="s">
        <v>7725</v>
      </c>
      <c r="D54" s="429"/>
      <c r="E54" s="429"/>
      <c r="F54" s="429"/>
      <c r="G54" s="429"/>
      <c r="H54" s="429"/>
      <c r="I54" s="429"/>
      <c r="J54" s="429"/>
      <c r="K54" s="291"/>
    </row>
    <row r="55" spans="2:11" s="1" customFormat="1" ht="15" customHeight="1">
      <c r="B55" s="290"/>
      <c r="C55" s="429" t="s">
        <v>7726</v>
      </c>
      <c r="D55" s="429"/>
      <c r="E55" s="429"/>
      <c r="F55" s="429"/>
      <c r="G55" s="429"/>
      <c r="H55" s="429"/>
      <c r="I55" s="429"/>
      <c r="J55" s="429"/>
      <c r="K55" s="291"/>
    </row>
    <row r="56" spans="2:11" s="1" customFormat="1" ht="12.75" customHeight="1">
      <c r="B56" s="290"/>
      <c r="C56" s="293"/>
      <c r="D56" s="293"/>
      <c r="E56" s="293"/>
      <c r="F56" s="293"/>
      <c r="G56" s="293"/>
      <c r="H56" s="293"/>
      <c r="I56" s="293"/>
      <c r="J56" s="293"/>
      <c r="K56" s="291"/>
    </row>
    <row r="57" spans="2:11" s="1" customFormat="1" ht="15" customHeight="1">
      <c r="B57" s="290"/>
      <c r="C57" s="429" t="s">
        <v>7727</v>
      </c>
      <c r="D57" s="429"/>
      <c r="E57" s="429"/>
      <c r="F57" s="429"/>
      <c r="G57" s="429"/>
      <c r="H57" s="429"/>
      <c r="I57" s="429"/>
      <c r="J57" s="429"/>
      <c r="K57" s="291"/>
    </row>
    <row r="58" spans="2:11" s="1" customFormat="1" ht="15" customHeight="1">
      <c r="B58" s="290"/>
      <c r="C58" s="295"/>
      <c r="D58" s="429" t="s">
        <v>7728</v>
      </c>
      <c r="E58" s="429"/>
      <c r="F58" s="429"/>
      <c r="G58" s="429"/>
      <c r="H58" s="429"/>
      <c r="I58" s="429"/>
      <c r="J58" s="429"/>
      <c r="K58" s="291"/>
    </row>
    <row r="59" spans="2:11" s="1" customFormat="1" ht="15" customHeight="1">
      <c r="B59" s="290"/>
      <c r="C59" s="295"/>
      <c r="D59" s="429" t="s">
        <v>7729</v>
      </c>
      <c r="E59" s="429"/>
      <c r="F59" s="429"/>
      <c r="G59" s="429"/>
      <c r="H59" s="429"/>
      <c r="I59" s="429"/>
      <c r="J59" s="429"/>
      <c r="K59" s="291"/>
    </row>
    <row r="60" spans="2:11" s="1" customFormat="1" ht="15" customHeight="1">
      <c r="B60" s="290"/>
      <c r="C60" s="295"/>
      <c r="D60" s="429" t="s">
        <v>7730</v>
      </c>
      <c r="E60" s="429"/>
      <c r="F60" s="429"/>
      <c r="G60" s="429"/>
      <c r="H60" s="429"/>
      <c r="I60" s="429"/>
      <c r="J60" s="429"/>
      <c r="K60" s="291"/>
    </row>
    <row r="61" spans="2:11" s="1" customFormat="1" ht="15" customHeight="1">
      <c r="B61" s="290"/>
      <c r="C61" s="295"/>
      <c r="D61" s="429" t="s">
        <v>7731</v>
      </c>
      <c r="E61" s="429"/>
      <c r="F61" s="429"/>
      <c r="G61" s="429"/>
      <c r="H61" s="429"/>
      <c r="I61" s="429"/>
      <c r="J61" s="429"/>
      <c r="K61" s="291"/>
    </row>
    <row r="62" spans="2:11" s="1" customFormat="1" ht="15" customHeight="1">
      <c r="B62" s="290"/>
      <c r="C62" s="295"/>
      <c r="D62" s="432" t="s">
        <v>7732</v>
      </c>
      <c r="E62" s="432"/>
      <c r="F62" s="432"/>
      <c r="G62" s="432"/>
      <c r="H62" s="432"/>
      <c r="I62" s="432"/>
      <c r="J62" s="432"/>
      <c r="K62" s="291"/>
    </row>
    <row r="63" spans="2:11" s="1" customFormat="1" ht="15" customHeight="1">
      <c r="B63" s="290"/>
      <c r="C63" s="295"/>
      <c r="D63" s="429" t="s">
        <v>7733</v>
      </c>
      <c r="E63" s="429"/>
      <c r="F63" s="429"/>
      <c r="G63" s="429"/>
      <c r="H63" s="429"/>
      <c r="I63" s="429"/>
      <c r="J63" s="429"/>
      <c r="K63" s="291"/>
    </row>
    <row r="64" spans="2:11" s="1" customFormat="1" ht="12.75" customHeight="1">
      <c r="B64" s="290"/>
      <c r="C64" s="295"/>
      <c r="D64" s="295"/>
      <c r="E64" s="298"/>
      <c r="F64" s="295"/>
      <c r="G64" s="295"/>
      <c r="H64" s="295"/>
      <c r="I64" s="295"/>
      <c r="J64" s="295"/>
      <c r="K64" s="291"/>
    </row>
    <row r="65" spans="2:11" s="1" customFormat="1" ht="15" customHeight="1">
      <c r="B65" s="290"/>
      <c r="C65" s="295"/>
      <c r="D65" s="429" t="s">
        <v>7734</v>
      </c>
      <c r="E65" s="429"/>
      <c r="F65" s="429"/>
      <c r="G65" s="429"/>
      <c r="H65" s="429"/>
      <c r="I65" s="429"/>
      <c r="J65" s="429"/>
      <c r="K65" s="291"/>
    </row>
    <row r="66" spans="2:11" s="1" customFormat="1" ht="15" customHeight="1">
      <c r="B66" s="290"/>
      <c r="C66" s="295"/>
      <c r="D66" s="432" t="s">
        <v>7735</v>
      </c>
      <c r="E66" s="432"/>
      <c r="F66" s="432"/>
      <c r="G66" s="432"/>
      <c r="H66" s="432"/>
      <c r="I66" s="432"/>
      <c r="J66" s="432"/>
      <c r="K66" s="291"/>
    </row>
    <row r="67" spans="2:11" s="1" customFormat="1" ht="15" customHeight="1">
      <c r="B67" s="290"/>
      <c r="C67" s="295"/>
      <c r="D67" s="429" t="s">
        <v>7736</v>
      </c>
      <c r="E67" s="429"/>
      <c r="F67" s="429"/>
      <c r="G67" s="429"/>
      <c r="H67" s="429"/>
      <c r="I67" s="429"/>
      <c r="J67" s="429"/>
      <c r="K67" s="291"/>
    </row>
    <row r="68" spans="2:11" s="1" customFormat="1" ht="15" customHeight="1">
      <c r="B68" s="290"/>
      <c r="C68" s="295"/>
      <c r="D68" s="429" t="s">
        <v>7737</v>
      </c>
      <c r="E68" s="429"/>
      <c r="F68" s="429"/>
      <c r="G68" s="429"/>
      <c r="H68" s="429"/>
      <c r="I68" s="429"/>
      <c r="J68" s="429"/>
      <c r="K68" s="291"/>
    </row>
    <row r="69" spans="2:11" s="1" customFormat="1" ht="15" customHeight="1">
      <c r="B69" s="290"/>
      <c r="C69" s="295"/>
      <c r="D69" s="429" t="s">
        <v>7738</v>
      </c>
      <c r="E69" s="429"/>
      <c r="F69" s="429"/>
      <c r="G69" s="429"/>
      <c r="H69" s="429"/>
      <c r="I69" s="429"/>
      <c r="J69" s="429"/>
      <c r="K69" s="291"/>
    </row>
    <row r="70" spans="2:11" s="1" customFormat="1" ht="15" customHeight="1">
      <c r="B70" s="290"/>
      <c r="C70" s="295"/>
      <c r="D70" s="429" t="s">
        <v>7739</v>
      </c>
      <c r="E70" s="429"/>
      <c r="F70" s="429"/>
      <c r="G70" s="429"/>
      <c r="H70" s="429"/>
      <c r="I70" s="429"/>
      <c r="J70" s="429"/>
      <c r="K70" s="291"/>
    </row>
    <row r="71" spans="2:11" s="1" customFormat="1" ht="12.75" customHeight="1">
      <c r="B71" s="299"/>
      <c r="C71" s="300"/>
      <c r="D71" s="300"/>
      <c r="E71" s="300"/>
      <c r="F71" s="300"/>
      <c r="G71" s="300"/>
      <c r="H71" s="300"/>
      <c r="I71" s="300"/>
      <c r="J71" s="300"/>
      <c r="K71" s="301"/>
    </row>
    <row r="72" spans="2:11" s="1" customFormat="1" ht="18.75" customHeight="1">
      <c r="B72" s="302"/>
      <c r="C72" s="302"/>
      <c r="D72" s="302"/>
      <c r="E72" s="302"/>
      <c r="F72" s="302"/>
      <c r="G72" s="302"/>
      <c r="H72" s="302"/>
      <c r="I72" s="302"/>
      <c r="J72" s="302"/>
      <c r="K72" s="303"/>
    </row>
    <row r="73" spans="2:11" s="1" customFormat="1" ht="18.75" customHeight="1">
      <c r="B73" s="303"/>
      <c r="C73" s="303"/>
      <c r="D73" s="303"/>
      <c r="E73" s="303"/>
      <c r="F73" s="303"/>
      <c r="G73" s="303"/>
      <c r="H73" s="303"/>
      <c r="I73" s="303"/>
      <c r="J73" s="303"/>
      <c r="K73" s="303"/>
    </row>
    <row r="74" spans="2:11" s="1" customFormat="1" ht="7.5" customHeight="1">
      <c r="B74" s="304"/>
      <c r="C74" s="305"/>
      <c r="D74" s="305"/>
      <c r="E74" s="305"/>
      <c r="F74" s="305"/>
      <c r="G74" s="305"/>
      <c r="H74" s="305"/>
      <c r="I74" s="305"/>
      <c r="J74" s="305"/>
      <c r="K74" s="306"/>
    </row>
    <row r="75" spans="2:11" s="1" customFormat="1" ht="45" customHeight="1">
      <c r="B75" s="307"/>
      <c r="C75" s="433" t="s">
        <v>7740</v>
      </c>
      <c r="D75" s="433"/>
      <c r="E75" s="433"/>
      <c r="F75" s="433"/>
      <c r="G75" s="433"/>
      <c r="H75" s="433"/>
      <c r="I75" s="433"/>
      <c r="J75" s="433"/>
      <c r="K75" s="308"/>
    </row>
    <row r="76" spans="2:11" s="1" customFormat="1" ht="17.25" customHeight="1">
      <c r="B76" s="307"/>
      <c r="C76" s="309" t="s">
        <v>7741</v>
      </c>
      <c r="D76" s="309"/>
      <c r="E76" s="309"/>
      <c r="F76" s="309" t="s">
        <v>7742</v>
      </c>
      <c r="G76" s="310"/>
      <c r="H76" s="309" t="s">
        <v>59</v>
      </c>
      <c r="I76" s="309" t="s">
        <v>62</v>
      </c>
      <c r="J76" s="309" t="s">
        <v>7743</v>
      </c>
      <c r="K76" s="308"/>
    </row>
    <row r="77" spans="2:11" s="1" customFormat="1" ht="17.25" customHeight="1">
      <c r="B77" s="307"/>
      <c r="C77" s="311" t="s">
        <v>7744</v>
      </c>
      <c r="D77" s="311"/>
      <c r="E77" s="311"/>
      <c r="F77" s="312" t="s">
        <v>7745</v>
      </c>
      <c r="G77" s="313"/>
      <c r="H77" s="311"/>
      <c r="I77" s="311"/>
      <c r="J77" s="311" t="s">
        <v>7746</v>
      </c>
      <c r="K77" s="308"/>
    </row>
    <row r="78" spans="2:11" s="1" customFormat="1" ht="5.25" customHeight="1">
      <c r="B78" s="307"/>
      <c r="C78" s="314"/>
      <c r="D78" s="314"/>
      <c r="E78" s="314"/>
      <c r="F78" s="314"/>
      <c r="G78" s="315"/>
      <c r="H78" s="314"/>
      <c r="I78" s="314"/>
      <c r="J78" s="314"/>
      <c r="K78" s="308"/>
    </row>
    <row r="79" spans="2:11" s="1" customFormat="1" ht="15" customHeight="1">
      <c r="B79" s="307"/>
      <c r="C79" s="296" t="s">
        <v>58</v>
      </c>
      <c r="D79" s="316"/>
      <c r="E79" s="316"/>
      <c r="F79" s="317" t="s">
        <v>7747</v>
      </c>
      <c r="G79" s="318"/>
      <c r="H79" s="296" t="s">
        <v>7748</v>
      </c>
      <c r="I79" s="296" t="s">
        <v>7749</v>
      </c>
      <c r="J79" s="296">
        <v>20</v>
      </c>
      <c r="K79" s="308"/>
    </row>
    <row r="80" spans="2:11" s="1" customFormat="1" ht="15" customHeight="1">
      <c r="B80" s="307"/>
      <c r="C80" s="296" t="s">
        <v>7750</v>
      </c>
      <c r="D80" s="296"/>
      <c r="E80" s="296"/>
      <c r="F80" s="317" t="s">
        <v>7747</v>
      </c>
      <c r="G80" s="318"/>
      <c r="H80" s="296" t="s">
        <v>7751</v>
      </c>
      <c r="I80" s="296" t="s">
        <v>7749</v>
      </c>
      <c r="J80" s="296">
        <v>120</v>
      </c>
      <c r="K80" s="308"/>
    </row>
    <row r="81" spans="2:11" s="1" customFormat="1" ht="15" customHeight="1">
      <c r="B81" s="319"/>
      <c r="C81" s="296" t="s">
        <v>7752</v>
      </c>
      <c r="D81" s="296"/>
      <c r="E81" s="296"/>
      <c r="F81" s="317" t="s">
        <v>7753</v>
      </c>
      <c r="G81" s="318"/>
      <c r="H81" s="296" t="s">
        <v>7754</v>
      </c>
      <c r="I81" s="296" t="s">
        <v>7749</v>
      </c>
      <c r="J81" s="296">
        <v>50</v>
      </c>
      <c r="K81" s="308"/>
    </row>
    <row r="82" spans="2:11" s="1" customFormat="1" ht="15" customHeight="1">
      <c r="B82" s="319"/>
      <c r="C82" s="296" t="s">
        <v>7755</v>
      </c>
      <c r="D82" s="296"/>
      <c r="E82" s="296"/>
      <c r="F82" s="317" t="s">
        <v>7747</v>
      </c>
      <c r="G82" s="318"/>
      <c r="H82" s="296" t="s">
        <v>7756</v>
      </c>
      <c r="I82" s="296" t="s">
        <v>7757</v>
      </c>
      <c r="J82" s="296"/>
      <c r="K82" s="308"/>
    </row>
    <row r="83" spans="2:11" s="1" customFormat="1" ht="15" customHeight="1">
      <c r="B83" s="319"/>
      <c r="C83" s="320" t="s">
        <v>7758</v>
      </c>
      <c r="D83" s="320"/>
      <c r="E83" s="320"/>
      <c r="F83" s="321" t="s">
        <v>7753</v>
      </c>
      <c r="G83" s="320"/>
      <c r="H83" s="320" t="s">
        <v>7759</v>
      </c>
      <c r="I83" s="320" t="s">
        <v>7749</v>
      </c>
      <c r="J83" s="320">
        <v>15</v>
      </c>
      <c r="K83" s="308"/>
    </row>
    <row r="84" spans="2:11" s="1" customFormat="1" ht="15" customHeight="1">
      <c r="B84" s="319"/>
      <c r="C84" s="320" t="s">
        <v>7760</v>
      </c>
      <c r="D84" s="320"/>
      <c r="E84" s="320"/>
      <c r="F84" s="321" t="s">
        <v>7753</v>
      </c>
      <c r="G84" s="320"/>
      <c r="H84" s="320" t="s">
        <v>7761</v>
      </c>
      <c r="I84" s="320" t="s">
        <v>7749</v>
      </c>
      <c r="J84" s="320">
        <v>15</v>
      </c>
      <c r="K84" s="308"/>
    </row>
    <row r="85" spans="2:11" s="1" customFormat="1" ht="15" customHeight="1">
      <c r="B85" s="319"/>
      <c r="C85" s="320" t="s">
        <v>7762</v>
      </c>
      <c r="D85" s="320"/>
      <c r="E85" s="320"/>
      <c r="F85" s="321" t="s">
        <v>7753</v>
      </c>
      <c r="G85" s="320"/>
      <c r="H85" s="320" t="s">
        <v>7763</v>
      </c>
      <c r="I85" s="320" t="s">
        <v>7749</v>
      </c>
      <c r="J85" s="320">
        <v>20</v>
      </c>
      <c r="K85" s="308"/>
    </row>
    <row r="86" spans="2:11" s="1" customFormat="1" ht="15" customHeight="1">
      <c r="B86" s="319"/>
      <c r="C86" s="320" t="s">
        <v>7764</v>
      </c>
      <c r="D86" s="320"/>
      <c r="E86" s="320"/>
      <c r="F86" s="321" t="s">
        <v>7753</v>
      </c>
      <c r="G86" s="320"/>
      <c r="H86" s="320" t="s">
        <v>7765</v>
      </c>
      <c r="I86" s="320" t="s">
        <v>7749</v>
      </c>
      <c r="J86" s="320">
        <v>20</v>
      </c>
      <c r="K86" s="308"/>
    </row>
    <row r="87" spans="2:11" s="1" customFormat="1" ht="15" customHeight="1">
      <c r="B87" s="319"/>
      <c r="C87" s="296" t="s">
        <v>7766</v>
      </c>
      <c r="D87" s="296"/>
      <c r="E87" s="296"/>
      <c r="F87" s="317" t="s">
        <v>7753</v>
      </c>
      <c r="G87" s="318"/>
      <c r="H87" s="296" t="s">
        <v>7767</v>
      </c>
      <c r="I87" s="296" t="s">
        <v>7749</v>
      </c>
      <c r="J87" s="296">
        <v>50</v>
      </c>
      <c r="K87" s="308"/>
    </row>
    <row r="88" spans="2:11" s="1" customFormat="1" ht="15" customHeight="1">
      <c r="B88" s="319"/>
      <c r="C88" s="296" t="s">
        <v>7768</v>
      </c>
      <c r="D88" s="296"/>
      <c r="E88" s="296"/>
      <c r="F88" s="317" t="s">
        <v>7753</v>
      </c>
      <c r="G88" s="318"/>
      <c r="H88" s="296" t="s">
        <v>7769</v>
      </c>
      <c r="I88" s="296" t="s">
        <v>7749</v>
      </c>
      <c r="J88" s="296">
        <v>20</v>
      </c>
      <c r="K88" s="308"/>
    </row>
    <row r="89" spans="2:11" s="1" customFormat="1" ht="15" customHeight="1">
      <c r="B89" s="319"/>
      <c r="C89" s="296" t="s">
        <v>7770</v>
      </c>
      <c r="D89" s="296"/>
      <c r="E89" s="296"/>
      <c r="F89" s="317" t="s">
        <v>7753</v>
      </c>
      <c r="G89" s="318"/>
      <c r="H89" s="296" t="s">
        <v>7771</v>
      </c>
      <c r="I89" s="296" t="s">
        <v>7749</v>
      </c>
      <c r="J89" s="296">
        <v>20</v>
      </c>
      <c r="K89" s="308"/>
    </row>
    <row r="90" spans="2:11" s="1" customFormat="1" ht="15" customHeight="1">
      <c r="B90" s="319"/>
      <c r="C90" s="296" t="s">
        <v>7772</v>
      </c>
      <c r="D90" s="296"/>
      <c r="E90" s="296"/>
      <c r="F90" s="317" t="s">
        <v>7753</v>
      </c>
      <c r="G90" s="318"/>
      <c r="H90" s="296" t="s">
        <v>7773</v>
      </c>
      <c r="I90" s="296" t="s">
        <v>7749</v>
      </c>
      <c r="J90" s="296">
        <v>50</v>
      </c>
      <c r="K90" s="308"/>
    </row>
    <row r="91" spans="2:11" s="1" customFormat="1" ht="15" customHeight="1">
      <c r="B91" s="319"/>
      <c r="C91" s="296" t="s">
        <v>7774</v>
      </c>
      <c r="D91" s="296"/>
      <c r="E91" s="296"/>
      <c r="F91" s="317" t="s">
        <v>7753</v>
      </c>
      <c r="G91" s="318"/>
      <c r="H91" s="296" t="s">
        <v>7774</v>
      </c>
      <c r="I91" s="296" t="s">
        <v>7749</v>
      </c>
      <c r="J91" s="296">
        <v>50</v>
      </c>
      <c r="K91" s="308"/>
    </row>
    <row r="92" spans="2:11" s="1" customFormat="1" ht="15" customHeight="1">
      <c r="B92" s="319"/>
      <c r="C92" s="296" t="s">
        <v>7775</v>
      </c>
      <c r="D92" s="296"/>
      <c r="E92" s="296"/>
      <c r="F92" s="317" t="s">
        <v>7753</v>
      </c>
      <c r="G92" s="318"/>
      <c r="H92" s="296" t="s">
        <v>7776</v>
      </c>
      <c r="I92" s="296" t="s">
        <v>7749</v>
      </c>
      <c r="J92" s="296">
        <v>255</v>
      </c>
      <c r="K92" s="308"/>
    </row>
    <row r="93" spans="2:11" s="1" customFormat="1" ht="15" customHeight="1">
      <c r="B93" s="319"/>
      <c r="C93" s="296" t="s">
        <v>7777</v>
      </c>
      <c r="D93" s="296"/>
      <c r="E93" s="296"/>
      <c r="F93" s="317" t="s">
        <v>7747</v>
      </c>
      <c r="G93" s="318"/>
      <c r="H93" s="296" t="s">
        <v>7778</v>
      </c>
      <c r="I93" s="296" t="s">
        <v>7779</v>
      </c>
      <c r="J93" s="296"/>
      <c r="K93" s="308"/>
    </row>
    <row r="94" spans="2:11" s="1" customFormat="1" ht="15" customHeight="1">
      <c r="B94" s="319"/>
      <c r="C94" s="296" t="s">
        <v>7780</v>
      </c>
      <c r="D94" s="296"/>
      <c r="E94" s="296"/>
      <c r="F94" s="317" t="s">
        <v>7747</v>
      </c>
      <c r="G94" s="318"/>
      <c r="H94" s="296" t="s">
        <v>7781</v>
      </c>
      <c r="I94" s="296" t="s">
        <v>7782</v>
      </c>
      <c r="J94" s="296"/>
      <c r="K94" s="308"/>
    </row>
    <row r="95" spans="2:11" s="1" customFormat="1" ht="15" customHeight="1">
      <c r="B95" s="319"/>
      <c r="C95" s="296" t="s">
        <v>7783</v>
      </c>
      <c r="D95" s="296"/>
      <c r="E95" s="296"/>
      <c r="F95" s="317" t="s">
        <v>7747</v>
      </c>
      <c r="G95" s="318"/>
      <c r="H95" s="296" t="s">
        <v>7783</v>
      </c>
      <c r="I95" s="296" t="s">
        <v>7782</v>
      </c>
      <c r="J95" s="296"/>
      <c r="K95" s="308"/>
    </row>
    <row r="96" spans="2:11" s="1" customFormat="1" ht="15" customHeight="1">
      <c r="B96" s="319"/>
      <c r="C96" s="296" t="s">
        <v>43</v>
      </c>
      <c r="D96" s="296"/>
      <c r="E96" s="296"/>
      <c r="F96" s="317" t="s">
        <v>7747</v>
      </c>
      <c r="G96" s="318"/>
      <c r="H96" s="296" t="s">
        <v>7784</v>
      </c>
      <c r="I96" s="296" t="s">
        <v>7782</v>
      </c>
      <c r="J96" s="296"/>
      <c r="K96" s="308"/>
    </row>
    <row r="97" spans="2:11" s="1" customFormat="1" ht="15" customHeight="1">
      <c r="B97" s="319"/>
      <c r="C97" s="296" t="s">
        <v>53</v>
      </c>
      <c r="D97" s="296"/>
      <c r="E97" s="296"/>
      <c r="F97" s="317" t="s">
        <v>7747</v>
      </c>
      <c r="G97" s="318"/>
      <c r="H97" s="296" t="s">
        <v>7785</v>
      </c>
      <c r="I97" s="296" t="s">
        <v>7782</v>
      </c>
      <c r="J97" s="296"/>
      <c r="K97" s="308"/>
    </row>
    <row r="98" spans="2:11" s="1" customFormat="1" ht="15" customHeight="1">
      <c r="B98" s="322"/>
      <c r="C98" s="323"/>
      <c r="D98" s="323"/>
      <c r="E98" s="323"/>
      <c r="F98" s="323"/>
      <c r="G98" s="323"/>
      <c r="H98" s="323"/>
      <c r="I98" s="323"/>
      <c r="J98" s="323"/>
      <c r="K98" s="324"/>
    </row>
    <row r="99" spans="2:11" s="1" customFormat="1" ht="18.75" customHeight="1">
      <c r="B99" s="325"/>
      <c r="C99" s="326"/>
      <c r="D99" s="326"/>
      <c r="E99" s="326"/>
      <c r="F99" s="326"/>
      <c r="G99" s="326"/>
      <c r="H99" s="326"/>
      <c r="I99" s="326"/>
      <c r="J99" s="326"/>
      <c r="K99" s="325"/>
    </row>
    <row r="100" spans="2:11" s="1" customFormat="1" ht="18.75" customHeight="1">
      <c r="B100" s="303"/>
      <c r="C100" s="303"/>
      <c r="D100" s="303"/>
      <c r="E100" s="303"/>
      <c r="F100" s="303"/>
      <c r="G100" s="303"/>
      <c r="H100" s="303"/>
      <c r="I100" s="303"/>
      <c r="J100" s="303"/>
      <c r="K100" s="303"/>
    </row>
    <row r="101" spans="2:11" s="1" customFormat="1" ht="7.5" customHeight="1">
      <c r="B101" s="304"/>
      <c r="C101" s="305"/>
      <c r="D101" s="305"/>
      <c r="E101" s="305"/>
      <c r="F101" s="305"/>
      <c r="G101" s="305"/>
      <c r="H101" s="305"/>
      <c r="I101" s="305"/>
      <c r="J101" s="305"/>
      <c r="K101" s="306"/>
    </row>
    <row r="102" spans="2:11" s="1" customFormat="1" ht="45" customHeight="1">
      <c r="B102" s="307"/>
      <c r="C102" s="433" t="s">
        <v>7786</v>
      </c>
      <c r="D102" s="433"/>
      <c r="E102" s="433"/>
      <c r="F102" s="433"/>
      <c r="G102" s="433"/>
      <c r="H102" s="433"/>
      <c r="I102" s="433"/>
      <c r="J102" s="433"/>
      <c r="K102" s="308"/>
    </row>
    <row r="103" spans="2:11" s="1" customFormat="1" ht="17.25" customHeight="1">
      <c r="B103" s="307"/>
      <c r="C103" s="309" t="s">
        <v>7741</v>
      </c>
      <c r="D103" s="309"/>
      <c r="E103" s="309"/>
      <c r="F103" s="309" t="s">
        <v>7742</v>
      </c>
      <c r="G103" s="310"/>
      <c r="H103" s="309" t="s">
        <v>59</v>
      </c>
      <c r="I103" s="309" t="s">
        <v>62</v>
      </c>
      <c r="J103" s="309" t="s">
        <v>7743</v>
      </c>
      <c r="K103" s="308"/>
    </row>
    <row r="104" spans="2:11" s="1" customFormat="1" ht="17.25" customHeight="1">
      <c r="B104" s="307"/>
      <c r="C104" s="311" t="s">
        <v>7744</v>
      </c>
      <c r="D104" s="311"/>
      <c r="E104" s="311"/>
      <c r="F104" s="312" t="s">
        <v>7745</v>
      </c>
      <c r="G104" s="313"/>
      <c r="H104" s="311"/>
      <c r="I104" s="311"/>
      <c r="J104" s="311" t="s">
        <v>7746</v>
      </c>
      <c r="K104" s="308"/>
    </row>
    <row r="105" spans="2:11" s="1" customFormat="1" ht="5.25" customHeight="1">
      <c r="B105" s="307"/>
      <c r="C105" s="309"/>
      <c r="D105" s="309"/>
      <c r="E105" s="309"/>
      <c r="F105" s="309"/>
      <c r="G105" s="327"/>
      <c r="H105" s="309"/>
      <c r="I105" s="309"/>
      <c r="J105" s="309"/>
      <c r="K105" s="308"/>
    </row>
    <row r="106" spans="2:11" s="1" customFormat="1" ht="15" customHeight="1">
      <c r="B106" s="307"/>
      <c r="C106" s="296" t="s">
        <v>58</v>
      </c>
      <c r="D106" s="316"/>
      <c r="E106" s="316"/>
      <c r="F106" s="317" t="s">
        <v>7747</v>
      </c>
      <c r="G106" s="296"/>
      <c r="H106" s="296" t="s">
        <v>7787</v>
      </c>
      <c r="I106" s="296" t="s">
        <v>7749</v>
      </c>
      <c r="J106" s="296">
        <v>20</v>
      </c>
      <c r="K106" s="308"/>
    </row>
    <row r="107" spans="2:11" s="1" customFormat="1" ht="15" customHeight="1">
      <c r="B107" s="307"/>
      <c r="C107" s="296" t="s">
        <v>7750</v>
      </c>
      <c r="D107" s="296"/>
      <c r="E107" s="296"/>
      <c r="F107" s="317" t="s">
        <v>7747</v>
      </c>
      <c r="G107" s="296"/>
      <c r="H107" s="296" t="s">
        <v>7787</v>
      </c>
      <c r="I107" s="296" t="s">
        <v>7749</v>
      </c>
      <c r="J107" s="296">
        <v>120</v>
      </c>
      <c r="K107" s="308"/>
    </row>
    <row r="108" spans="2:11" s="1" customFormat="1" ht="15" customHeight="1">
      <c r="B108" s="319"/>
      <c r="C108" s="296" t="s">
        <v>7752</v>
      </c>
      <c r="D108" s="296"/>
      <c r="E108" s="296"/>
      <c r="F108" s="317" t="s">
        <v>7753</v>
      </c>
      <c r="G108" s="296"/>
      <c r="H108" s="296" t="s">
        <v>7787</v>
      </c>
      <c r="I108" s="296" t="s">
        <v>7749</v>
      </c>
      <c r="J108" s="296">
        <v>50</v>
      </c>
      <c r="K108" s="308"/>
    </row>
    <row r="109" spans="2:11" s="1" customFormat="1" ht="15" customHeight="1">
      <c r="B109" s="319"/>
      <c r="C109" s="296" t="s">
        <v>7755</v>
      </c>
      <c r="D109" s="296"/>
      <c r="E109" s="296"/>
      <c r="F109" s="317" t="s">
        <v>7747</v>
      </c>
      <c r="G109" s="296"/>
      <c r="H109" s="296" t="s">
        <v>7787</v>
      </c>
      <c r="I109" s="296" t="s">
        <v>7757</v>
      </c>
      <c r="J109" s="296"/>
      <c r="K109" s="308"/>
    </row>
    <row r="110" spans="2:11" s="1" customFormat="1" ht="15" customHeight="1">
      <c r="B110" s="319"/>
      <c r="C110" s="296" t="s">
        <v>7766</v>
      </c>
      <c r="D110" s="296"/>
      <c r="E110" s="296"/>
      <c r="F110" s="317" t="s">
        <v>7753</v>
      </c>
      <c r="G110" s="296"/>
      <c r="H110" s="296" t="s">
        <v>7787</v>
      </c>
      <c r="I110" s="296" t="s">
        <v>7749</v>
      </c>
      <c r="J110" s="296">
        <v>50</v>
      </c>
      <c r="K110" s="308"/>
    </row>
    <row r="111" spans="2:11" s="1" customFormat="1" ht="15" customHeight="1">
      <c r="B111" s="319"/>
      <c r="C111" s="296" t="s">
        <v>7774</v>
      </c>
      <c r="D111" s="296"/>
      <c r="E111" s="296"/>
      <c r="F111" s="317" t="s">
        <v>7753</v>
      </c>
      <c r="G111" s="296"/>
      <c r="H111" s="296" t="s">
        <v>7787</v>
      </c>
      <c r="I111" s="296" t="s">
        <v>7749</v>
      </c>
      <c r="J111" s="296">
        <v>50</v>
      </c>
      <c r="K111" s="308"/>
    </row>
    <row r="112" spans="2:11" s="1" customFormat="1" ht="15" customHeight="1">
      <c r="B112" s="319"/>
      <c r="C112" s="296" t="s">
        <v>7772</v>
      </c>
      <c r="D112" s="296"/>
      <c r="E112" s="296"/>
      <c r="F112" s="317" t="s">
        <v>7753</v>
      </c>
      <c r="G112" s="296"/>
      <c r="H112" s="296" t="s">
        <v>7787</v>
      </c>
      <c r="I112" s="296" t="s">
        <v>7749</v>
      </c>
      <c r="J112" s="296">
        <v>50</v>
      </c>
      <c r="K112" s="308"/>
    </row>
    <row r="113" spans="2:11" s="1" customFormat="1" ht="15" customHeight="1">
      <c r="B113" s="319"/>
      <c r="C113" s="296" t="s">
        <v>58</v>
      </c>
      <c r="D113" s="296"/>
      <c r="E113" s="296"/>
      <c r="F113" s="317" t="s">
        <v>7747</v>
      </c>
      <c r="G113" s="296"/>
      <c r="H113" s="296" t="s">
        <v>7788</v>
      </c>
      <c r="I113" s="296" t="s">
        <v>7749</v>
      </c>
      <c r="J113" s="296">
        <v>20</v>
      </c>
      <c r="K113" s="308"/>
    </row>
    <row r="114" spans="2:11" s="1" customFormat="1" ht="15" customHeight="1">
      <c r="B114" s="319"/>
      <c r="C114" s="296" t="s">
        <v>7789</v>
      </c>
      <c r="D114" s="296"/>
      <c r="E114" s="296"/>
      <c r="F114" s="317" t="s">
        <v>7747</v>
      </c>
      <c r="G114" s="296"/>
      <c r="H114" s="296" t="s">
        <v>7790</v>
      </c>
      <c r="I114" s="296" t="s">
        <v>7749</v>
      </c>
      <c r="J114" s="296">
        <v>120</v>
      </c>
      <c r="K114" s="308"/>
    </row>
    <row r="115" spans="2:11" s="1" customFormat="1" ht="15" customHeight="1">
      <c r="B115" s="319"/>
      <c r="C115" s="296" t="s">
        <v>43</v>
      </c>
      <c r="D115" s="296"/>
      <c r="E115" s="296"/>
      <c r="F115" s="317" t="s">
        <v>7747</v>
      </c>
      <c r="G115" s="296"/>
      <c r="H115" s="296" t="s">
        <v>7791</v>
      </c>
      <c r="I115" s="296" t="s">
        <v>7782</v>
      </c>
      <c r="J115" s="296"/>
      <c r="K115" s="308"/>
    </row>
    <row r="116" spans="2:11" s="1" customFormat="1" ht="15" customHeight="1">
      <c r="B116" s="319"/>
      <c r="C116" s="296" t="s">
        <v>53</v>
      </c>
      <c r="D116" s="296"/>
      <c r="E116" s="296"/>
      <c r="F116" s="317" t="s">
        <v>7747</v>
      </c>
      <c r="G116" s="296"/>
      <c r="H116" s="296" t="s">
        <v>7792</v>
      </c>
      <c r="I116" s="296" t="s">
        <v>7782</v>
      </c>
      <c r="J116" s="296"/>
      <c r="K116" s="308"/>
    </row>
    <row r="117" spans="2:11" s="1" customFormat="1" ht="15" customHeight="1">
      <c r="B117" s="319"/>
      <c r="C117" s="296" t="s">
        <v>62</v>
      </c>
      <c r="D117" s="296"/>
      <c r="E117" s="296"/>
      <c r="F117" s="317" t="s">
        <v>7747</v>
      </c>
      <c r="G117" s="296"/>
      <c r="H117" s="296" t="s">
        <v>7793</v>
      </c>
      <c r="I117" s="296" t="s">
        <v>7794</v>
      </c>
      <c r="J117" s="296"/>
      <c r="K117" s="308"/>
    </row>
    <row r="118" spans="2:11" s="1" customFormat="1" ht="15" customHeight="1">
      <c r="B118" s="322"/>
      <c r="C118" s="328"/>
      <c r="D118" s="328"/>
      <c r="E118" s="328"/>
      <c r="F118" s="328"/>
      <c r="G118" s="328"/>
      <c r="H118" s="328"/>
      <c r="I118" s="328"/>
      <c r="J118" s="328"/>
      <c r="K118" s="324"/>
    </row>
    <row r="119" spans="2:11" s="1" customFormat="1" ht="18.75" customHeight="1">
      <c r="B119" s="329"/>
      <c r="C119" s="330"/>
      <c r="D119" s="330"/>
      <c r="E119" s="330"/>
      <c r="F119" s="331"/>
      <c r="G119" s="330"/>
      <c r="H119" s="330"/>
      <c r="I119" s="330"/>
      <c r="J119" s="330"/>
      <c r="K119" s="329"/>
    </row>
    <row r="120" spans="2:11" s="1" customFormat="1" ht="18.75" customHeight="1">
      <c r="B120" s="303"/>
      <c r="C120" s="303"/>
      <c r="D120" s="303"/>
      <c r="E120" s="303"/>
      <c r="F120" s="303"/>
      <c r="G120" s="303"/>
      <c r="H120" s="303"/>
      <c r="I120" s="303"/>
      <c r="J120" s="303"/>
      <c r="K120" s="303"/>
    </row>
    <row r="121" spans="2:11" s="1" customFormat="1" ht="7.5" customHeight="1">
      <c r="B121" s="332"/>
      <c r="C121" s="333"/>
      <c r="D121" s="333"/>
      <c r="E121" s="333"/>
      <c r="F121" s="333"/>
      <c r="G121" s="333"/>
      <c r="H121" s="333"/>
      <c r="I121" s="333"/>
      <c r="J121" s="333"/>
      <c r="K121" s="334"/>
    </row>
    <row r="122" spans="2:11" s="1" customFormat="1" ht="45" customHeight="1">
      <c r="B122" s="335"/>
      <c r="C122" s="431" t="s">
        <v>7795</v>
      </c>
      <c r="D122" s="431"/>
      <c r="E122" s="431"/>
      <c r="F122" s="431"/>
      <c r="G122" s="431"/>
      <c r="H122" s="431"/>
      <c r="I122" s="431"/>
      <c r="J122" s="431"/>
      <c r="K122" s="336"/>
    </row>
    <row r="123" spans="2:11" s="1" customFormat="1" ht="17.25" customHeight="1">
      <c r="B123" s="337"/>
      <c r="C123" s="309" t="s">
        <v>7741</v>
      </c>
      <c r="D123" s="309"/>
      <c r="E123" s="309"/>
      <c r="F123" s="309" t="s">
        <v>7742</v>
      </c>
      <c r="G123" s="310"/>
      <c r="H123" s="309" t="s">
        <v>59</v>
      </c>
      <c r="I123" s="309" t="s">
        <v>62</v>
      </c>
      <c r="J123" s="309" t="s">
        <v>7743</v>
      </c>
      <c r="K123" s="338"/>
    </row>
    <row r="124" spans="2:11" s="1" customFormat="1" ht="17.25" customHeight="1">
      <c r="B124" s="337"/>
      <c r="C124" s="311" t="s">
        <v>7744</v>
      </c>
      <c r="D124" s="311"/>
      <c r="E124" s="311"/>
      <c r="F124" s="312" t="s">
        <v>7745</v>
      </c>
      <c r="G124" s="313"/>
      <c r="H124" s="311"/>
      <c r="I124" s="311"/>
      <c r="J124" s="311" t="s">
        <v>7746</v>
      </c>
      <c r="K124" s="338"/>
    </row>
    <row r="125" spans="2:11" s="1" customFormat="1" ht="5.25" customHeight="1">
      <c r="B125" s="339"/>
      <c r="C125" s="314"/>
      <c r="D125" s="314"/>
      <c r="E125" s="314"/>
      <c r="F125" s="314"/>
      <c r="G125" s="340"/>
      <c r="H125" s="314"/>
      <c r="I125" s="314"/>
      <c r="J125" s="314"/>
      <c r="K125" s="341"/>
    </row>
    <row r="126" spans="2:11" s="1" customFormat="1" ht="15" customHeight="1">
      <c r="B126" s="339"/>
      <c r="C126" s="296" t="s">
        <v>7750</v>
      </c>
      <c r="D126" s="316"/>
      <c r="E126" s="316"/>
      <c r="F126" s="317" t="s">
        <v>7747</v>
      </c>
      <c r="G126" s="296"/>
      <c r="H126" s="296" t="s">
        <v>7787</v>
      </c>
      <c r="I126" s="296" t="s">
        <v>7749</v>
      </c>
      <c r="J126" s="296">
        <v>120</v>
      </c>
      <c r="K126" s="342"/>
    </row>
    <row r="127" spans="2:11" s="1" customFormat="1" ht="15" customHeight="1">
      <c r="B127" s="339"/>
      <c r="C127" s="296" t="s">
        <v>7796</v>
      </c>
      <c r="D127" s="296"/>
      <c r="E127" s="296"/>
      <c r="F127" s="317" t="s">
        <v>7747</v>
      </c>
      <c r="G127" s="296"/>
      <c r="H127" s="296" t="s">
        <v>7797</v>
      </c>
      <c r="I127" s="296" t="s">
        <v>7749</v>
      </c>
      <c r="J127" s="296" t="s">
        <v>7798</v>
      </c>
      <c r="K127" s="342"/>
    </row>
    <row r="128" spans="2:11" s="1" customFormat="1" ht="15" customHeight="1">
      <c r="B128" s="339"/>
      <c r="C128" s="296" t="s">
        <v>89</v>
      </c>
      <c r="D128" s="296"/>
      <c r="E128" s="296"/>
      <c r="F128" s="317" t="s">
        <v>7747</v>
      </c>
      <c r="G128" s="296"/>
      <c r="H128" s="296" t="s">
        <v>7799</v>
      </c>
      <c r="I128" s="296" t="s">
        <v>7749</v>
      </c>
      <c r="J128" s="296" t="s">
        <v>7798</v>
      </c>
      <c r="K128" s="342"/>
    </row>
    <row r="129" spans="2:11" s="1" customFormat="1" ht="15" customHeight="1">
      <c r="B129" s="339"/>
      <c r="C129" s="296" t="s">
        <v>7758</v>
      </c>
      <c r="D129" s="296"/>
      <c r="E129" s="296"/>
      <c r="F129" s="317" t="s">
        <v>7753</v>
      </c>
      <c r="G129" s="296"/>
      <c r="H129" s="296" t="s">
        <v>7759</v>
      </c>
      <c r="I129" s="296" t="s">
        <v>7749</v>
      </c>
      <c r="J129" s="296">
        <v>15</v>
      </c>
      <c r="K129" s="342"/>
    </row>
    <row r="130" spans="2:11" s="1" customFormat="1" ht="15" customHeight="1">
      <c r="B130" s="339"/>
      <c r="C130" s="320" t="s">
        <v>7760</v>
      </c>
      <c r="D130" s="320"/>
      <c r="E130" s="320"/>
      <c r="F130" s="321" t="s">
        <v>7753</v>
      </c>
      <c r="G130" s="320"/>
      <c r="H130" s="320" t="s">
        <v>7761</v>
      </c>
      <c r="I130" s="320" t="s">
        <v>7749</v>
      </c>
      <c r="J130" s="320">
        <v>15</v>
      </c>
      <c r="K130" s="342"/>
    </row>
    <row r="131" spans="2:11" s="1" customFormat="1" ht="15" customHeight="1">
      <c r="B131" s="339"/>
      <c r="C131" s="320" t="s">
        <v>7762</v>
      </c>
      <c r="D131" s="320"/>
      <c r="E131" s="320"/>
      <c r="F131" s="321" t="s">
        <v>7753</v>
      </c>
      <c r="G131" s="320"/>
      <c r="H131" s="320" t="s">
        <v>7763</v>
      </c>
      <c r="I131" s="320" t="s">
        <v>7749</v>
      </c>
      <c r="J131" s="320">
        <v>20</v>
      </c>
      <c r="K131" s="342"/>
    </row>
    <row r="132" spans="2:11" s="1" customFormat="1" ht="15" customHeight="1">
      <c r="B132" s="339"/>
      <c r="C132" s="320" t="s">
        <v>7764</v>
      </c>
      <c r="D132" s="320"/>
      <c r="E132" s="320"/>
      <c r="F132" s="321" t="s">
        <v>7753</v>
      </c>
      <c r="G132" s="320"/>
      <c r="H132" s="320" t="s">
        <v>7765</v>
      </c>
      <c r="I132" s="320" t="s">
        <v>7749</v>
      </c>
      <c r="J132" s="320">
        <v>20</v>
      </c>
      <c r="K132" s="342"/>
    </row>
    <row r="133" spans="2:11" s="1" customFormat="1" ht="15" customHeight="1">
      <c r="B133" s="339"/>
      <c r="C133" s="296" t="s">
        <v>7752</v>
      </c>
      <c r="D133" s="296"/>
      <c r="E133" s="296"/>
      <c r="F133" s="317" t="s">
        <v>7753</v>
      </c>
      <c r="G133" s="296"/>
      <c r="H133" s="296" t="s">
        <v>7787</v>
      </c>
      <c r="I133" s="296" t="s">
        <v>7749</v>
      </c>
      <c r="J133" s="296">
        <v>50</v>
      </c>
      <c r="K133" s="342"/>
    </row>
    <row r="134" spans="2:11" s="1" customFormat="1" ht="15" customHeight="1">
      <c r="B134" s="339"/>
      <c r="C134" s="296" t="s">
        <v>7766</v>
      </c>
      <c r="D134" s="296"/>
      <c r="E134" s="296"/>
      <c r="F134" s="317" t="s">
        <v>7753</v>
      </c>
      <c r="G134" s="296"/>
      <c r="H134" s="296" t="s">
        <v>7787</v>
      </c>
      <c r="I134" s="296" t="s">
        <v>7749</v>
      </c>
      <c r="J134" s="296">
        <v>50</v>
      </c>
      <c r="K134" s="342"/>
    </row>
    <row r="135" spans="2:11" s="1" customFormat="1" ht="15" customHeight="1">
      <c r="B135" s="339"/>
      <c r="C135" s="296" t="s">
        <v>7772</v>
      </c>
      <c r="D135" s="296"/>
      <c r="E135" s="296"/>
      <c r="F135" s="317" t="s">
        <v>7753</v>
      </c>
      <c r="G135" s="296"/>
      <c r="H135" s="296" t="s">
        <v>7787</v>
      </c>
      <c r="I135" s="296" t="s">
        <v>7749</v>
      </c>
      <c r="J135" s="296">
        <v>50</v>
      </c>
      <c r="K135" s="342"/>
    </row>
    <row r="136" spans="2:11" s="1" customFormat="1" ht="15" customHeight="1">
      <c r="B136" s="339"/>
      <c r="C136" s="296" t="s">
        <v>7774</v>
      </c>
      <c r="D136" s="296"/>
      <c r="E136" s="296"/>
      <c r="F136" s="317" t="s">
        <v>7753</v>
      </c>
      <c r="G136" s="296"/>
      <c r="H136" s="296" t="s">
        <v>7787</v>
      </c>
      <c r="I136" s="296" t="s">
        <v>7749</v>
      </c>
      <c r="J136" s="296">
        <v>50</v>
      </c>
      <c r="K136" s="342"/>
    </row>
    <row r="137" spans="2:11" s="1" customFormat="1" ht="15" customHeight="1">
      <c r="B137" s="339"/>
      <c r="C137" s="296" t="s">
        <v>7775</v>
      </c>
      <c r="D137" s="296"/>
      <c r="E137" s="296"/>
      <c r="F137" s="317" t="s">
        <v>7753</v>
      </c>
      <c r="G137" s="296"/>
      <c r="H137" s="296" t="s">
        <v>7800</v>
      </c>
      <c r="I137" s="296" t="s">
        <v>7749</v>
      </c>
      <c r="J137" s="296">
        <v>255</v>
      </c>
      <c r="K137" s="342"/>
    </row>
    <row r="138" spans="2:11" s="1" customFormat="1" ht="15" customHeight="1">
      <c r="B138" s="339"/>
      <c r="C138" s="296" t="s">
        <v>7777</v>
      </c>
      <c r="D138" s="296"/>
      <c r="E138" s="296"/>
      <c r="F138" s="317" t="s">
        <v>7747</v>
      </c>
      <c r="G138" s="296"/>
      <c r="H138" s="296" t="s">
        <v>7801</v>
      </c>
      <c r="I138" s="296" t="s">
        <v>7779</v>
      </c>
      <c r="J138" s="296"/>
      <c r="K138" s="342"/>
    </row>
    <row r="139" spans="2:11" s="1" customFormat="1" ht="15" customHeight="1">
      <c r="B139" s="339"/>
      <c r="C139" s="296" t="s">
        <v>7780</v>
      </c>
      <c r="D139" s="296"/>
      <c r="E139" s="296"/>
      <c r="F139" s="317" t="s">
        <v>7747</v>
      </c>
      <c r="G139" s="296"/>
      <c r="H139" s="296" t="s">
        <v>7802</v>
      </c>
      <c r="I139" s="296" t="s">
        <v>7782</v>
      </c>
      <c r="J139" s="296"/>
      <c r="K139" s="342"/>
    </row>
    <row r="140" spans="2:11" s="1" customFormat="1" ht="15" customHeight="1">
      <c r="B140" s="339"/>
      <c r="C140" s="296" t="s">
        <v>7783</v>
      </c>
      <c r="D140" s="296"/>
      <c r="E140" s="296"/>
      <c r="F140" s="317" t="s">
        <v>7747</v>
      </c>
      <c r="G140" s="296"/>
      <c r="H140" s="296" t="s">
        <v>7783</v>
      </c>
      <c r="I140" s="296" t="s">
        <v>7782</v>
      </c>
      <c r="J140" s="296"/>
      <c r="K140" s="342"/>
    </row>
    <row r="141" spans="2:11" s="1" customFormat="1" ht="15" customHeight="1">
      <c r="B141" s="339"/>
      <c r="C141" s="296" t="s">
        <v>43</v>
      </c>
      <c r="D141" s="296"/>
      <c r="E141" s="296"/>
      <c r="F141" s="317" t="s">
        <v>7747</v>
      </c>
      <c r="G141" s="296"/>
      <c r="H141" s="296" t="s">
        <v>7803</v>
      </c>
      <c r="I141" s="296" t="s">
        <v>7782</v>
      </c>
      <c r="J141" s="296"/>
      <c r="K141" s="342"/>
    </row>
    <row r="142" spans="2:11" s="1" customFormat="1" ht="15" customHeight="1">
      <c r="B142" s="339"/>
      <c r="C142" s="296" t="s">
        <v>7804</v>
      </c>
      <c r="D142" s="296"/>
      <c r="E142" s="296"/>
      <c r="F142" s="317" t="s">
        <v>7747</v>
      </c>
      <c r="G142" s="296"/>
      <c r="H142" s="296" t="s">
        <v>7805</v>
      </c>
      <c r="I142" s="296" t="s">
        <v>7782</v>
      </c>
      <c r="J142" s="296"/>
      <c r="K142" s="342"/>
    </row>
    <row r="143" spans="2:11" s="1" customFormat="1" ht="15" customHeight="1">
      <c r="B143" s="343"/>
      <c r="C143" s="344"/>
      <c r="D143" s="344"/>
      <c r="E143" s="344"/>
      <c r="F143" s="344"/>
      <c r="G143" s="344"/>
      <c r="H143" s="344"/>
      <c r="I143" s="344"/>
      <c r="J143" s="344"/>
      <c r="K143" s="345"/>
    </row>
    <row r="144" spans="2:11" s="1" customFormat="1" ht="18.75" customHeight="1">
      <c r="B144" s="330"/>
      <c r="C144" s="330"/>
      <c r="D144" s="330"/>
      <c r="E144" s="330"/>
      <c r="F144" s="331"/>
      <c r="G144" s="330"/>
      <c r="H144" s="330"/>
      <c r="I144" s="330"/>
      <c r="J144" s="330"/>
      <c r="K144" s="330"/>
    </row>
    <row r="145" spans="2:11" s="1" customFormat="1" ht="18.75" customHeight="1">
      <c r="B145" s="303"/>
      <c r="C145" s="303"/>
      <c r="D145" s="303"/>
      <c r="E145" s="303"/>
      <c r="F145" s="303"/>
      <c r="G145" s="303"/>
      <c r="H145" s="303"/>
      <c r="I145" s="303"/>
      <c r="J145" s="303"/>
      <c r="K145" s="303"/>
    </row>
    <row r="146" spans="2:11" s="1" customFormat="1" ht="7.5" customHeight="1">
      <c r="B146" s="304"/>
      <c r="C146" s="305"/>
      <c r="D146" s="305"/>
      <c r="E146" s="305"/>
      <c r="F146" s="305"/>
      <c r="G146" s="305"/>
      <c r="H146" s="305"/>
      <c r="I146" s="305"/>
      <c r="J146" s="305"/>
      <c r="K146" s="306"/>
    </row>
    <row r="147" spans="2:11" s="1" customFormat="1" ht="45" customHeight="1">
      <c r="B147" s="307"/>
      <c r="C147" s="433" t="s">
        <v>7806</v>
      </c>
      <c r="D147" s="433"/>
      <c r="E147" s="433"/>
      <c r="F147" s="433"/>
      <c r="G147" s="433"/>
      <c r="H147" s="433"/>
      <c r="I147" s="433"/>
      <c r="J147" s="433"/>
      <c r="K147" s="308"/>
    </row>
    <row r="148" spans="2:11" s="1" customFormat="1" ht="17.25" customHeight="1">
      <c r="B148" s="307"/>
      <c r="C148" s="309" t="s">
        <v>7741</v>
      </c>
      <c r="D148" s="309"/>
      <c r="E148" s="309"/>
      <c r="F148" s="309" t="s">
        <v>7742</v>
      </c>
      <c r="G148" s="310"/>
      <c r="H148" s="309" t="s">
        <v>59</v>
      </c>
      <c r="I148" s="309" t="s">
        <v>62</v>
      </c>
      <c r="J148" s="309" t="s">
        <v>7743</v>
      </c>
      <c r="K148" s="308"/>
    </row>
    <row r="149" spans="2:11" s="1" customFormat="1" ht="17.25" customHeight="1">
      <c r="B149" s="307"/>
      <c r="C149" s="311" t="s">
        <v>7744</v>
      </c>
      <c r="D149" s="311"/>
      <c r="E149" s="311"/>
      <c r="F149" s="312" t="s">
        <v>7745</v>
      </c>
      <c r="G149" s="313"/>
      <c r="H149" s="311"/>
      <c r="I149" s="311"/>
      <c r="J149" s="311" t="s">
        <v>7746</v>
      </c>
      <c r="K149" s="308"/>
    </row>
    <row r="150" spans="2:11" s="1" customFormat="1" ht="5.25" customHeight="1">
      <c r="B150" s="319"/>
      <c r="C150" s="314"/>
      <c r="D150" s="314"/>
      <c r="E150" s="314"/>
      <c r="F150" s="314"/>
      <c r="G150" s="315"/>
      <c r="H150" s="314"/>
      <c r="I150" s="314"/>
      <c r="J150" s="314"/>
      <c r="K150" s="342"/>
    </row>
    <row r="151" spans="2:11" s="1" customFormat="1" ht="15" customHeight="1">
      <c r="B151" s="319"/>
      <c r="C151" s="346" t="s">
        <v>7750</v>
      </c>
      <c r="D151" s="296"/>
      <c r="E151" s="296"/>
      <c r="F151" s="347" t="s">
        <v>7747</v>
      </c>
      <c r="G151" s="296"/>
      <c r="H151" s="346" t="s">
        <v>7787</v>
      </c>
      <c r="I151" s="346" t="s">
        <v>7749</v>
      </c>
      <c r="J151" s="346">
        <v>120</v>
      </c>
      <c r="K151" s="342"/>
    </row>
    <row r="152" spans="2:11" s="1" customFormat="1" ht="15" customHeight="1">
      <c r="B152" s="319"/>
      <c r="C152" s="346" t="s">
        <v>7796</v>
      </c>
      <c r="D152" s="296"/>
      <c r="E152" s="296"/>
      <c r="F152" s="347" t="s">
        <v>7747</v>
      </c>
      <c r="G152" s="296"/>
      <c r="H152" s="346" t="s">
        <v>7807</v>
      </c>
      <c r="I152" s="346" t="s">
        <v>7749</v>
      </c>
      <c r="J152" s="346" t="s">
        <v>7798</v>
      </c>
      <c r="K152" s="342"/>
    </row>
    <row r="153" spans="2:11" s="1" customFormat="1" ht="15" customHeight="1">
      <c r="B153" s="319"/>
      <c r="C153" s="346" t="s">
        <v>89</v>
      </c>
      <c r="D153" s="296"/>
      <c r="E153" s="296"/>
      <c r="F153" s="347" t="s">
        <v>7747</v>
      </c>
      <c r="G153" s="296"/>
      <c r="H153" s="346" t="s">
        <v>7808</v>
      </c>
      <c r="I153" s="346" t="s">
        <v>7749</v>
      </c>
      <c r="J153" s="346" t="s">
        <v>7798</v>
      </c>
      <c r="K153" s="342"/>
    </row>
    <row r="154" spans="2:11" s="1" customFormat="1" ht="15" customHeight="1">
      <c r="B154" s="319"/>
      <c r="C154" s="346" t="s">
        <v>7752</v>
      </c>
      <c r="D154" s="296"/>
      <c r="E154" s="296"/>
      <c r="F154" s="347" t="s">
        <v>7753</v>
      </c>
      <c r="G154" s="296"/>
      <c r="H154" s="346" t="s">
        <v>7787</v>
      </c>
      <c r="I154" s="346" t="s">
        <v>7749</v>
      </c>
      <c r="J154" s="346">
        <v>50</v>
      </c>
      <c r="K154" s="342"/>
    </row>
    <row r="155" spans="2:11" s="1" customFormat="1" ht="15" customHeight="1">
      <c r="B155" s="319"/>
      <c r="C155" s="346" t="s">
        <v>7755</v>
      </c>
      <c r="D155" s="296"/>
      <c r="E155" s="296"/>
      <c r="F155" s="347" t="s">
        <v>7747</v>
      </c>
      <c r="G155" s="296"/>
      <c r="H155" s="346" t="s">
        <v>7787</v>
      </c>
      <c r="I155" s="346" t="s">
        <v>7757</v>
      </c>
      <c r="J155" s="346"/>
      <c r="K155" s="342"/>
    </row>
    <row r="156" spans="2:11" s="1" customFormat="1" ht="15" customHeight="1">
      <c r="B156" s="319"/>
      <c r="C156" s="346" t="s">
        <v>7766</v>
      </c>
      <c r="D156" s="296"/>
      <c r="E156" s="296"/>
      <c r="F156" s="347" t="s">
        <v>7753</v>
      </c>
      <c r="G156" s="296"/>
      <c r="H156" s="346" t="s">
        <v>7787</v>
      </c>
      <c r="I156" s="346" t="s">
        <v>7749</v>
      </c>
      <c r="J156" s="346">
        <v>50</v>
      </c>
      <c r="K156" s="342"/>
    </row>
    <row r="157" spans="2:11" s="1" customFormat="1" ht="15" customHeight="1">
      <c r="B157" s="319"/>
      <c r="C157" s="346" t="s">
        <v>7774</v>
      </c>
      <c r="D157" s="296"/>
      <c r="E157" s="296"/>
      <c r="F157" s="347" t="s">
        <v>7753</v>
      </c>
      <c r="G157" s="296"/>
      <c r="H157" s="346" t="s">
        <v>7787</v>
      </c>
      <c r="I157" s="346" t="s">
        <v>7749</v>
      </c>
      <c r="J157" s="346">
        <v>50</v>
      </c>
      <c r="K157" s="342"/>
    </row>
    <row r="158" spans="2:11" s="1" customFormat="1" ht="15" customHeight="1">
      <c r="B158" s="319"/>
      <c r="C158" s="346" t="s">
        <v>7772</v>
      </c>
      <c r="D158" s="296"/>
      <c r="E158" s="296"/>
      <c r="F158" s="347" t="s">
        <v>7753</v>
      </c>
      <c r="G158" s="296"/>
      <c r="H158" s="346" t="s">
        <v>7787</v>
      </c>
      <c r="I158" s="346" t="s">
        <v>7749</v>
      </c>
      <c r="J158" s="346">
        <v>50</v>
      </c>
      <c r="K158" s="342"/>
    </row>
    <row r="159" spans="2:11" s="1" customFormat="1" ht="15" customHeight="1">
      <c r="B159" s="319"/>
      <c r="C159" s="346" t="s">
        <v>317</v>
      </c>
      <c r="D159" s="296"/>
      <c r="E159" s="296"/>
      <c r="F159" s="347" t="s">
        <v>7747</v>
      </c>
      <c r="G159" s="296"/>
      <c r="H159" s="346" t="s">
        <v>7809</v>
      </c>
      <c r="I159" s="346" t="s">
        <v>7749</v>
      </c>
      <c r="J159" s="346" t="s">
        <v>7810</v>
      </c>
      <c r="K159" s="342"/>
    </row>
    <row r="160" spans="2:11" s="1" customFormat="1" ht="15" customHeight="1">
      <c r="B160" s="319"/>
      <c r="C160" s="346" t="s">
        <v>7811</v>
      </c>
      <c r="D160" s="296"/>
      <c r="E160" s="296"/>
      <c r="F160" s="347" t="s">
        <v>7747</v>
      </c>
      <c r="G160" s="296"/>
      <c r="H160" s="346" t="s">
        <v>7812</v>
      </c>
      <c r="I160" s="346" t="s">
        <v>7782</v>
      </c>
      <c r="J160" s="346"/>
      <c r="K160" s="342"/>
    </row>
    <row r="161" spans="2:11" s="1" customFormat="1" ht="15" customHeight="1">
      <c r="B161" s="348"/>
      <c r="C161" s="328"/>
      <c r="D161" s="328"/>
      <c r="E161" s="328"/>
      <c r="F161" s="328"/>
      <c r="G161" s="328"/>
      <c r="H161" s="328"/>
      <c r="I161" s="328"/>
      <c r="J161" s="328"/>
      <c r="K161" s="349"/>
    </row>
    <row r="162" spans="2:11" s="1" customFormat="1" ht="18.75" customHeight="1">
      <c r="B162" s="330"/>
      <c r="C162" s="340"/>
      <c r="D162" s="340"/>
      <c r="E162" s="340"/>
      <c r="F162" s="350"/>
      <c r="G162" s="340"/>
      <c r="H162" s="340"/>
      <c r="I162" s="340"/>
      <c r="J162" s="340"/>
      <c r="K162" s="330"/>
    </row>
    <row r="163" spans="2:11" s="1" customFormat="1" ht="18.75" customHeight="1">
      <c r="B163" s="303"/>
      <c r="C163" s="303"/>
      <c r="D163" s="303"/>
      <c r="E163" s="303"/>
      <c r="F163" s="303"/>
      <c r="G163" s="303"/>
      <c r="H163" s="303"/>
      <c r="I163" s="303"/>
      <c r="J163" s="303"/>
      <c r="K163" s="303"/>
    </row>
    <row r="164" spans="2:11" s="1" customFormat="1" ht="7.5" customHeight="1">
      <c r="B164" s="285"/>
      <c r="C164" s="286"/>
      <c r="D164" s="286"/>
      <c r="E164" s="286"/>
      <c r="F164" s="286"/>
      <c r="G164" s="286"/>
      <c r="H164" s="286"/>
      <c r="I164" s="286"/>
      <c r="J164" s="286"/>
      <c r="K164" s="287"/>
    </row>
    <row r="165" spans="2:11" s="1" customFormat="1" ht="45" customHeight="1">
      <c r="B165" s="288"/>
      <c r="C165" s="431" t="s">
        <v>7813</v>
      </c>
      <c r="D165" s="431"/>
      <c r="E165" s="431"/>
      <c r="F165" s="431"/>
      <c r="G165" s="431"/>
      <c r="H165" s="431"/>
      <c r="I165" s="431"/>
      <c r="J165" s="431"/>
      <c r="K165" s="289"/>
    </row>
    <row r="166" spans="2:11" s="1" customFormat="1" ht="17.25" customHeight="1">
      <c r="B166" s="288"/>
      <c r="C166" s="309" t="s">
        <v>7741</v>
      </c>
      <c r="D166" s="309"/>
      <c r="E166" s="309"/>
      <c r="F166" s="309" t="s">
        <v>7742</v>
      </c>
      <c r="G166" s="351"/>
      <c r="H166" s="352" t="s">
        <v>59</v>
      </c>
      <c r="I166" s="352" t="s">
        <v>62</v>
      </c>
      <c r="J166" s="309" t="s">
        <v>7743</v>
      </c>
      <c r="K166" s="289"/>
    </row>
    <row r="167" spans="2:11" s="1" customFormat="1" ht="17.25" customHeight="1">
      <c r="B167" s="290"/>
      <c r="C167" s="311" t="s">
        <v>7744</v>
      </c>
      <c r="D167" s="311"/>
      <c r="E167" s="311"/>
      <c r="F167" s="312" t="s">
        <v>7745</v>
      </c>
      <c r="G167" s="353"/>
      <c r="H167" s="354"/>
      <c r="I167" s="354"/>
      <c r="J167" s="311" t="s">
        <v>7746</v>
      </c>
      <c r="K167" s="291"/>
    </row>
    <row r="168" spans="2:11" s="1" customFormat="1" ht="5.25" customHeight="1">
      <c r="B168" s="319"/>
      <c r="C168" s="314"/>
      <c r="D168" s="314"/>
      <c r="E168" s="314"/>
      <c r="F168" s="314"/>
      <c r="G168" s="315"/>
      <c r="H168" s="314"/>
      <c r="I168" s="314"/>
      <c r="J168" s="314"/>
      <c r="K168" s="342"/>
    </row>
    <row r="169" spans="2:11" s="1" customFormat="1" ht="15" customHeight="1">
      <c r="B169" s="319"/>
      <c r="C169" s="296" t="s">
        <v>7750</v>
      </c>
      <c r="D169" s="296"/>
      <c r="E169" s="296"/>
      <c r="F169" s="317" t="s">
        <v>7747</v>
      </c>
      <c r="G169" s="296"/>
      <c r="H169" s="296" t="s">
        <v>7787</v>
      </c>
      <c r="I169" s="296" t="s">
        <v>7749</v>
      </c>
      <c r="J169" s="296">
        <v>120</v>
      </c>
      <c r="K169" s="342"/>
    </row>
    <row r="170" spans="2:11" s="1" customFormat="1" ht="15" customHeight="1">
      <c r="B170" s="319"/>
      <c r="C170" s="296" t="s">
        <v>7796</v>
      </c>
      <c r="D170" s="296"/>
      <c r="E170" s="296"/>
      <c r="F170" s="317" t="s">
        <v>7747</v>
      </c>
      <c r="G170" s="296"/>
      <c r="H170" s="296" t="s">
        <v>7797</v>
      </c>
      <c r="I170" s="296" t="s">
        <v>7749</v>
      </c>
      <c r="J170" s="296" t="s">
        <v>7798</v>
      </c>
      <c r="K170" s="342"/>
    </row>
    <row r="171" spans="2:11" s="1" customFormat="1" ht="15" customHeight="1">
      <c r="B171" s="319"/>
      <c r="C171" s="296" t="s">
        <v>89</v>
      </c>
      <c r="D171" s="296"/>
      <c r="E171" s="296"/>
      <c r="F171" s="317" t="s">
        <v>7747</v>
      </c>
      <c r="G171" s="296"/>
      <c r="H171" s="296" t="s">
        <v>7814</v>
      </c>
      <c r="I171" s="296" t="s">
        <v>7749</v>
      </c>
      <c r="J171" s="296" t="s">
        <v>7798</v>
      </c>
      <c r="K171" s="342"/>
    </row>
    <row r="172" spans="2:11" s="1" customFormat="1" ht="15" customHeight="1">
      <c r="B172" s="319"/>
      <c r="C172" s="296" t="s">
        <v>7752</v>
      </c>
      <c r="D172" s="296"/>
      <c r="E172" s="296"/>
      <c r="F172" s="317" t="s">
        <v>7753</v>
      </c>
      <c r="G172" s="296"/>
      <c r="H172" s="296" t="s">
        <v>7814</v>
      </c>
      <c r="I172" s="296" t="s">
        <v>7749</v>
      </c>
      <c r="J172" s="296">
        <v>50</v>
      </c>
      <c r="K172" s="342"/>
    </row>
    <row r="173" spans="2:11" s="1" customFormat="1" ht="15" customHeight="1">
      <c r="B173" s="319"/>
      <c r="C173" s="296" t="s">
        <v>7755</v>
      </c>
      <c r="D173" s="296"/>
      <c r="E173" s="296"/>
      <c r="F173" s="317" t="s">
        <v>7747</v>
      </c>
      <c r="G173" s="296"/>
      <c r="H173" s="296" t="s">
        <v>7814</v>
      </c>
      <c r="I173" s="296" t="s">
        <v>7757</v>
      </c>
      <c r="J173" s="296"/>
      <c r="K173" s="342"/>
    </row>
    <row r="174" spans="2:11" s="1" customFormat="1" ht="15" customHeight="1">
      <c r="B174" s="319"/>
      <c r="C174" s="296" t="s">
        <v>7766</v>
      </c>
      <c r="D174" s="296"/>
      <c r="E174" s="296"/>
      <c r="F174" s="317" t="s">
        <v>7753</v>
      </c>
      <c r="G174" s="296"/>
      <c r="H174" s="296" t="s">
        <v>7814</v>
      </c>
      <c r="I174" s="296" t="s">
        <v>7749</v>
      </c>
      <c r="J174" s="296">
        <v>50</v>
      </c>
      <c r="K174" s="342"/>
    </row>
    <row r="175" spans="2:11" s="1" customFormat="1" ht="15" customHeight="1">
      <c r="B175" s="319"/>
      <c r="C175" s="296" t="s">
        <v>7774</v>
      </c>
      <c r="D175" s="296"/>
      <c r="E175" s="296"/>
      <c r="F175" s="317" t="s">
        <v>7753</v>
      </c>
      <c r="G175" s="296"/>
      <c r="H175" s="296" t="s">
        <v>7814</v>
      </c>
      <c r="I175" s="296" t="s">
        <v>7749</v>
      </c>
      <c r="J175" s="296">
        <v>50</v>
      </c>
      <c r="K175" s="342"/>
    </row>
    <row r="176" spans="2:11" s="1" customFormat="1" ht="15" customHeight="1">
      <c r="B176" s="319"/>
      <c r="C176" s="296" t="s">
        <v>7772</v>
      </c>
      <c r="D176" s="296"/>
      <c r="E176" s="296"/>
      <c r="F176" s="317" t="s">
        <v>7753</v>
      </c>
      <c r="G176" s="296"/>
      <c r="H176" s="296" t="s">
        <v>7814</v>
      </c>
      <c r="I176" s="296" t="s">
        <v>7749</v>
      </c>
      <c r="J176" s="296">
        <v>50</v>
      </c>
      <c r="K176" s="342"/>
    </row>
    <row r="177" spans="2:11" s="1" customFormat="1" ht="15" customHeight="1">
      <c r="B177" s="319"/>
      <c r="C177" s="296" t="s">
        <v>372</v>
      </c>
      <c r="D177" s="296"/>
      <c r="E177" s="296"/>
      <c r="F177" s="317" t="s">
        <v>7747</v>
      </c>
      <c r="G177" s="296"/>
      <c r="H177" s="296" t="s">
        <v>7815</v>
      </c>
      <c r="I177" s="296" t="s">
        <v>7816</v>
      </c>
      <c r="J177" s="296"/>
      <c r="K177" s="342"/>
    </row>
    <row r="178" spans="2:11" s="1" customFormat="1" ht="15" customHeight="1">
      <c r="B178" s="319"/>
      <c r="C178" s="296" t="s">
        <v>62</v>
      </c>
      <c r="D178" s="296"/>
      <c r="E178" s="296"/>
      <c r="F178" s="317" t="s">
        <v>7747</v>
      </c>
      <c r="G178" s="296"/>
      <c r="H178" s="296" t="s">
        <v>7817</v>
      </c>
      <c r="I178" s="296" t="s">
        <v>7818</v>
      </c>
      <c r="J178" s="296">
        <v>1</v>
      </c>
      <c r="K178" s="342"/>
    </row>
    <row r="179" spans="2:11" s="1" customFormat="1" ht="15" customHeight="1">
      <c r="B179" s="319"/>
      <c r="C179" s="296" t="s">
        <v>58</v>
      </c>
      <c r="D179" s="296"/>
      <c r="E179" s="296"/>
      <c r="F179" s="317" t="s">
        <v>7747</v>
      </c>
      <c r="G179" s="296"/>
      <c r="H179" s="296" t="s">
        <v>7819</v>
      </c>
      <c r="I179" s="296" t="s">
        <v>7749</v>
      </c>
      <c r="J179" s="296">
        <v>20</v>
      </c>
      <c r="K179" s="342"/>
    </row>
    <row r="180" spans="2:11" s="1" customFormat="1" ht="15" customHeight="1">
      <c r="B180" s="319"/>
      <c r="C180" s="296" t="s">
        <v>59</v>
      </c>
      <c r="D180" s="296"/>
      <c r="E180" s="296"/>
      <c r="F180" s="317" t="s">
        <v>7747</v>
      </c>
      <c r="G180" s="296"/>
      <c r="H180" s="296" t="s">
        <v>7820</v>
      </c>
      <c r="I180" s="296" t="s">
        <v>7749</v>
      </c>
      <c r="J180" s="296">
        <v>255</v>
      </c>
      <c r="K180" s="342"/>
    </row>
    <row r="181" spans="2:11" s="1" customFormat="1" ht="15" customHeight="1">
      <c r="B181" s="319"/>
      <c r="C181" s="296" t="s">
        <v>373</v>
      </c>
      <c r="D181" s="296"/>
      <c r="E181" s="296"/>
      <c r="F181" s="317" t="s">
        <v>7747</v>
      </c>
      <c r="G181" s="296"/>
      <c r="H181" s="296" t="s">
        <v>7711</v>
      </c>
      <c r="I181" s="296" t="s">
        <v>7749</v>
      </c>
      <c r="J181" s="296">
        <v>10</v>
      </c>
      <c r="K181" s="342"/>
    </row>
    <row r="182" spans="2:11" s="1" customFormat="1" ht="15" customHeight="1">
      <c r="B182" s="319"/>
      <c r="C182" s="296" t="s">
        <v>374</v>
      </c>
      <c r="D182" s="296"/>
      <c r="E182" s="296"/>
      <c r="F182" s="317" t="s">
        <v>7747</v>
      </c>
      <c r="G182" s="296"/>
      <c r="H182" s="296" t="s">
        <v>7821</v>
      </c>
      <c r="I182" s="296" t="s">
        <v>7782</v>
      </c>
      <c r="J182" s="296"/>
      <c r="K182" s="342"/>
    </row>
    <row r="183" spans="2:11" s="1" customFormat="1" ht="15" customHeight="1">
      <c r="B183" s="319"/>
      <c r="C183" s="296" t="s">
        <v>7822</v>
      </c>
      <c r="D183" s="296"/>
      <c r="E183" s="296"/>
      <c r="F183" s="317" t="s">
        <v>7747</v>
      </c>
      <c r="G183" s="296"/>
      <c r="H183" s="296" t="s">
        <v>7823</v>
      </c>
      <c r="I183" s="296" t="s">
        <v>7782</v>
      </c>
      <c r="J183" s="296"/>
      <c r="K183" s="342"/>
    </row>
    <row r="184" spans="2:11" s="1" customFormat="1" ht="15" customHeight="1">
      <c r="B184" s="319"/>
      <c r="C184" s="296" t="s">
        <v>7811</v>
      </c>
      <c r="D184" s="296"/>
      <c r="E184" s="296"/>
      <c r="F184" s="317" t="s">
        <v>7747</v>
      </c>
      <c r="G184" s="296"/>
      <c r="H184" s="296" t="s">
        <v>7824</v>
      </c>
      <c r="I184" s="296" t="s">
        <v>7782</v>
      </c>
      <c r="J184" s="296"/>
      <c r="K184" s="342"/>
    </row>
    <row r="185" spans="2:11" s="1" customFormat="1" ht="15" customHeight="1">
      <c r="B185" s="319"/>
      <c r="C185" s="296" t="s">
        <v>376</v>
      </c>
      <c r="D185" s="296"/>
      <c r="E185" s="296"/>
      <c r="F185" s="317" t="s">
        <v>7753</v>
      </c>
      <c r="G185" s="296"/>
      <c r="H185" s="296" t="s">
        <v>7825</v>
      </c>
      <c r="I185" s="296" t="s">
        <v>7749</v>
      </c>
      <c r="J185" s="296">
        <v>50</v>
      </c>
      <c r="K185" s="342"/>
    </row>
    <row r="186" spans="2:11" s="1" customFormat="1" ht="15" customHeight="1">
      <c r="B186" s="319"/>
      <c r="C186" s="296" t="s">
        <v>7826</v>
      </c>
      <c r="D186" s="296"/>
      <c r="E186" s="296"/>
      <c r="F186" s="317" t="s">
        <v>7753</v>
      </c>
      <c r="G186" s="296"/>
      <c r="H186" s="296" t="s">
        <v>7827</v>
      </c>
      <c r="I186" s="296" t="s">
        <v>7828</v>
      </c>
      <c r="J186" s="296"/>
      <c r="K186" s="342"/>
    </row>
    <row r="187" spans="2:11" s="1" customFormat="1" ht="15" customHeight="1">
      <c r="B187" s="319"/>
      <c r="C187" s="296" t="s">
        <v>7829</v>
      </c>
      <c r="D187" s="296"/>
      <c r="E187" s="296"/>
      <c r="F187" s="317" t="s">
        <v>7753</v>
      </c>
      <c r="G187" s="296"/>
      <c r="H187" s="296" t="s">
        <v>7830</v>
      </c>
      <c r="I187" s="296" t="s">
        <v>7828</v>
      </c>
      <c r="J187" s="296"/>
      <c r="K187" s="342"/>
    </row>
    <row r="188" spans="2:11" s="1" customFormat="1" ht="15" customHeight="1">
      <c r="B188" s="319"/>
      <c r="C188" s="296" t="s">
        <v>7831</v>
      </c>
      <c r="D188" s="296"/>
      <c r="E188" s="296"/>
      <c r="F188" s="317" t="s">
        <v>7753</v>
      </c>
      <c r="G188" s="296"/>
      <c r="H188" s="296" t="s">
        <v>7832</v>
      </c>
      <c r="I188" s="296" t="s">
        <v>7828</v>
      </c>
      <c r="J188" s="296"/>
      <c r="K188" s="342"/>
    </row>
    <row r="189" spans="2:11" s="1" customFormat="1" ht="15" customHeight="1">
      <c r="B189" s="319"/>
      <c r="C189" s="355" t="s">
        <v>7833</v>
      </c>
      <c r="D189" s="296"/>
      <c r="E189" s="296"/>
      <c r="F189" s="317" t="s">
        <v>7753</v>
      </c>
      <c r="G189" s="296"/>
      <c r="H189" s="296" t="s">
        <v>7834</v>
      </c>
      <c r="I189" s="296" t="s">
        <v>7835</v>
      </c>
      <c r="J189" s="356" t="s">
        <v>7836</v>
      </c>
      <c r="K189" s="342"/>
    </row>
    <row r="190" spans="2:11" s="18" customFormat="1" ht="15" customHeight="1">
      <c r="B190" s="357"/>
      <c r="C190" s="358" t="s">
        <v>7837</v>
      </c>
      <c r="D190" s="359"/>
      <c r="E190" s="359"/>
      <c r="F190" s="360" t="s">
        <v>7753</v>
      </c>
      <c r="G190" s="359"/>
      <c r="H190" s="359" t="s">
        <v>7838</v>
      </c>
      <c r="I190" s="359" t="s">
        <v>7835</v>
      </c>
      <c r="J190" s="361" t="s">
        <v>7836</v>
      </c>
      <c r="K190" s="362"/>
    </row>
    <row r="191" spans="2:11" s="1" customFormat="1" ht="15" customHeight="1">
      <c r="B191" s="319"/>
      <c r="C191" s="355" t="s">
        <v>47</v>
      </c>
      <c r="D191" s="296"/>
      <c r="E191" s="296"/>
      <c r="F191" s="317" t="s">
        <v>7747</v>
      </c>
      <c r="G191" s="296"/>
      <c r="H191" s="293" t="s">
        <v>7839</v>
      </c>
      <c r="I191" s="296" t="s">
        <v>7840</v>
      </c>
      <c r="J191" s="296"/>
      <c r="K191" s="342"/>
    </row>
    <row r="192" spans="2:11" s="1" customFormat="1" ht="15" customHeight="1">
      <c r="B192" s="319"/>
      <c r="C192" s="355" t="s">
        <v>7841</v>
      </c>
      <c r="D192" s="296"/>
      <c r="E192" s="296"/>
      <c r="F192" s="317" t="s">
        <v>7747</v>
      </c>
      <c r="G192" s="296"/>
      <c r="H192" s="296" t="s">
        <v>7842</v>
      </c>
      <c r="I192" s="296" t="s">
        <v>7782</v>
      </c>
      <c r="J192" s="296"/>
      <c r="K192" s="342"/>
    </row>
    <row r="193" spans="2:11" s="1" customFormat="1" ht="15" customHeight="1">
      <c r="B193" s="319"/>
      <c r="C193" s="355" t="s">
        <v>7843</v>
      </c>
      <c r="D193" s="296"/>
      <c r="E193" s="296"/>
      <c r="F193" s="317" t="s">
        <v>7747</v>
      </c>
      <c r="G193" s="296"/>
      <c r="H193" s="296" t="s">
        <v>7844</v>
      </c>
      <c r="I193" s="296" t="s">
        <v>7782</v>
      </c>
      <c r="J193" s="296"/>
      <c r="K193" s="342"/>
    </row>
    <row r="194" spans="2:11" s="1" customFormat="1" ht="15" customHeight="1">
      <c r="B194" s="319"/>
      <c r="C194" s="355" t="s">
        <v>7845</v>
      </c>
      <c r="D194" s="296"/>
      <c r="E194" s="296"/>
      <c r="F194" s="317" t="s">
        <v>7753</v>
      </c>
      <c r="G194" s="296"/>
      <c r="H194" s="296" t="s">
        <v>7846</v>
      </c>
      <c r="I194" s="296" t="s">
        <v>7782</v>
      </c>
      <c r="J194" s="296"/>
      <c r="K194" s="342"/>
    </row>
    <row r="195" spans="2:11" s="1" customFormat="1" ht="15" customHeight="1">
      <c r="B195" s="348"/>
      <c r="C195" s="363"/>
      <c r="D195" s="328"/>
      <c r="E195" s="328"/>
      <c r="F195" s="328"/>
      <c r="G195" s="328"/>
      <c r="H195" s="328"/>
      <c r="I195" s="328"/>
      <c r="J195" s="328"/>
      <c r="K195" s="349"/>
    </row>
    <row r="196" spans="2:11" s="1" customFormat="1" ht="18.75" customHeight="1">
      <c r="B196" s="330"/>
      <c r="C196" s="340"/>
      <c r="D196" s="340"/>
      <c r="E196" s="340"/>
      <c r="F196" s="350"/>
      <c r="G196" s="340"/>
      <c r="H196" s="340"/>
      <c r="I196" s="340"/>
      <c r="J196" s="340"/>
      <c r="K196" s="330"/>
    </row>
    <row r="197" spans="2:11" s="1" customFormat="1" ht="18.75" customHeight="1">
      <c r="B197" s="330"/>
      <c r="C197" s="340"/>
      <c r="D197" s="340"/>
      <c r="E197" s="340"/>
      <c r="F197" s="350"/>
      <c r="G197" s="340"/>
      <c r="H197" s="340"/>
      <c r="I197" s="340"/>
      <c r="J197" s="340"/>
      <c r="K197" s="330"/>
    </row>
    <row r="198" spans="2:11" s="1" customFormat="1" ht="18.75" customHeight="1">
      <c r="B198" s="303"/>
      <c r="C198" s="303"/>
      <c r="D198" s="303"/>
      <c r="E198" s="303"/>
      <c r="F198" s="303"/>
      <c r="G198" s="303"/>
      <c r="H198" s="303"/>
      <c r="I198" s="303"/>
      <c r="J198" s="303"/>
      <c r="K198" s="303"/>
    </row>
    <row r="199" spans="2:11" s="1" customFormat="1" ht="12">
      <c r="B199" s="285"/>
      <c r="C199" s="286"/>
      <c r="D199" s="286"/>
      <c r="E199" s="286"/>
      <c r="F199" s="286"/>
      <c r="G199" s="286"/>
      <c r="H199" s="286"/>
      <c r="I199" s="286"/>
      <c r="J199" s="286"/>
      <c r="K199" s="287"/>
    </row>
    <row r="200" spans="2:11" s="1" customFormat="1" ht="20.5">
      <c r="B200" s="288"/>
      <c r="C200" s="431" t="s">
        <v>7847</v>
      </c>
      <c r="D200" s="431"/>
      <c r="E200" s="431"/>
      <c r="F200" s="431"/>
      <c r="G200" s="431"/>
      <c r="H200" s="431"/>
      <c r="I200" s="431"/>
      <c r="J200" s="431"/>
      <c r="K200" s="289"/>
    </row>
    <row r="201" spans="2:11" s="1" customFormat="1" ht="25.5" customHeight="1">
      <c r="B201" s="288"/>
      <c r="C201" s="364" t="s">
        <v>7848</v>
      </c>
      <c r="D201" s="364"/>
      <c r="E201" s="364"/>
      <c r="F201" s="364" t="s">
        <v>7849</v>
      </c>
      <c r="G201" s="365"/>
      <c r="H201" s="434" t="s">
        <v>7850</v>
      </c>
      <c r="I201" s="434"/>
      <c r="J201" s="434"/>
      <c r="K201" s="289"/>
    </row>
    <row r="202" spans="2:11" s="1" customFormat="1" ht="5.25" customHeight="1">
      <c r="B202" s="319"/>
      <c r="C202" s="314"/>
      <c r="D202" s="314"/>
      <c r="E202" s="314"/>
      <c r="F202" s="314"/>
      <c r="G202" s="340"/>
      <c r="H202" s="314"/>
      <c r="I202" s="314"/>
      <c r="J202" s="314"/>
      <c r="K202" s="342"/>
    </row>
    <row r="203" spans="2:11" s="1" customFormat="1" ht="15" customHeight="1">
      <c r="B203" s="319"/>
      <c r="C203" s="296" t="s">
        <v>7840</v>
      </c>
      <c r="D203" s="296"/>
      <c r="E203" s="296"/>
      <c r="F203" s="317" t="s">
        <v>48</v>
      </c>
      <c r="G203" s="296"/>
      <c r="H203" s="435" t="s">
        <v>7851</v>
      </c>
      <c r="I203" s="435"/>
      <c r="J203" s="435"/>
      <c r="K203" s="342"/>
    </row>
    <row r="204" spans="2:11" s="1" customFormat="1" ht="15" customHeight="1">
      <c r="B204" s="319"/>
      <c r="C204" s="296"/>
      <c r="D204" s="296"/>
      <c r="E204" s="296"/>
      <c r="F204" s="317" t="s">
        <v>49</v>
      </c>
      <c r="G204" s="296"/>
      <c r="H204" s="435" t="s">
        <v>7852</v>
      </c>
      <c r="I204" s="435"/>
      <c r="J204" s="435"/>
      <c r="K204" s="342"/>
    </row>
    <row r="205" spans="2:11" s="1" customFormat="1" ht="15" customHeight="1">
      <c r="B205" s="319"/>
      <c r="C205" s="296"/>
      <c r="D205" s="296"/>
      <c r="E205" s="296"/>
      <c r="F205" s="317" t="s">
        <v>52</v>
      </c>
      <c r="G205" s="296"/>
      <c r="H205" s="435" t="s">
        <v>7853</v>
      </c>
      <c r="I205" s="435"/>
      <c r="J205" s="435"/>
      <c r="K205" s="342"/>
    </row>
    <row r="206" spans="2:11" s="1" customFormat="1" ht="15" customHeight="1">
      <c r="B206" s="319"/>
      <c r="C206" s="296"/>
      <c r="D206" s="296"/>
      <c r="E206" s="296"/>
      <c r="F206" s="317" t="s">
        <v>50</v>
      </c>
      <c r="G206" s="296"/>
      <c r="H206" s="435" t="s">
        <v>7854</v>
      </c>
      <c r="I206" s="435"/>
      <c r="J206" s="435"/>
      <c r="K206" s="342"/>
    </row>
    <row r="207" spans="2:11" s="1" customFormat="1" ht="15" customHeight="1">
      <c r="B207" s="319"/>
      <c r="C207" s="296"/>
      <c r="D207" s="296"/>
      <c r="E207" s="296"/>
      <c r="F207" s="317" t="s">
        <v>51</v>
      </c>
      <c r="G207" s="296"/>
      <c r="H207" s="435" t="s">
        <v>7855</v>
      </c>
      <c r="I207" s="435"/>
      <c r="J207" s="435"/>
      <c r="K207" s="342"/>
    </row>
    <row r="208" spans="2:11" s="1" customFormat="1" ht="15" customHeight="1">
      <c r="B208" s="319"/>
      <c r="C208" s="296"/>
      <c r="D208" s="296"/>
      <c r="E208" s="296"/>
      <c r="F208" s="317"/>
      <c r="G208" s="296"/>
      <c r="H208" s="296"/>
      <c r="I208" s="296"/>
      <c r="J208" s="296"/>
      <c r="K208" s="342"/>
    </row>
    <row r="209" spans="2:11" s="1" customFormat="1" ht="15" customHeight="1">
      <c r="B209" s="319"/>
      <c r="C209" s="296" t="s">
        <v>7794</v>
      </c>
      <c r="D209" s="296"/>
      <c r="E209" s="296"/>
      <c r="F209" s="317" t="s">
        <v>84</v>
      </c>
      <c r="G209" s="296"/>
      <c r="H209" s="435" t="s">
        <v>7856</v>
      </c>
      <c r="I209" s="435"/>
      <c r="J209" s="435"/>
      <c r="K209" s="342"/>
    </row>
    <row r="210" spans="2:11" s="1" customFormat="1" ht="15" customHeight="1">
      <c r="B210" s="319"/>
      <c r="C210" s="296"/>
      <c r="D210" s="296"/>
      <c r="E210" s="296"/>
      <c r="F210" s="317" t="s">
        <v>7690</v>
      </c>
      <c r="G210" s="296"/>
      <c r="H210" s="435" t="s">
        <v>7691</v>
      </c>
      <c r="I210" s="435"/>
      <c r="J210" s="435"/>
      <c r="K210" s="342"/>
    </row>
    <row r="211" spans="2:11" s="1" customFormat="1" ht="15" customHeight="1">
      <c r="B211" s="319"/>
      <c r="C211" s="296"/>
      <c r="D211" s="296"/>
      <c r="E211" s="296"/>
      <c r="F211" s="317" t="s">
        <v>7688</v>
      </c>
      <c r="G211" s="296"/>
      <c r="H211" s="435" t="s">
        <v>7857</v>
      </c>
      <c r="I211" s="435"/>
      <c r="J211" s="435"/>
      <c r="K211" s="342"/>
    </row>
    <row r="212" spans="2:11" s="1" customFormat="1" ht="15" customHeight="1">
      <c r="B212" s="366"/>
      <c r="C212" s="296"/>
      <c r="D212" s="296"/>
      <c r="E212" s="296"/>
      <c r="F212" s="317" t="s">
        <v>7692</v>
      </c>
      <c r="G212" s="355"/>
      <c r="H212" s="436" t="s">
        <v>7693</v>
      </c>
      <c r="I212" s="436"/>
      <c r="J212" s="436"/>
      <c r="K212" s="367"/>
    </row>
    <row r="213" spans="2:11" s="1" customFormat="1" ht="15" customHeight="1">
      <c r="B213" s="366"/>
      <c r="C213" s="296"/>
      <c r="D213" s="296"/>
      <c r="E213" s="296"/>
      <c r="F213" s="317" t="s">
        <v>7694</v>
      </c>
      <c r="G213" s="355"/>
      <c r="H213" s="436" t="s">
        <v>6693</v>
      </c>
      <c r="I213" s="436"/>
      <c r="J213" s="436"/>
      <c r="K213" s="367"/>
    </row>
    <row r="214" spans="2:11" s="1" customFormat="1" ht="15" customHeight="1">
      <c r="B214" s="366"/>
      <c r="C214" s="296"/>
      <c r="D214" s="296"/>
      <c r="E214" s="296"/>
      <c r="F214" s="317"/>
      <c r="G214" s="355"/>
      <c r="H214" s="346"/>
      <c r="I214" s="346"/>
      <c r="J214" s="346"/>
      <c r="K214" s="367"/>
    </row>
    <row r="215" spans="2:11" s="1" customFormat="1" ht="15" customHeight="1">
      <c r="B215" s="366"/>
      <c r="C215" s="296" t="s">
        <v>7818</v>
      </c>
      <c r="D215" s="296"/>
      <c r="E215" s="296"/>
      <c r="F215" s="317">
        <v>1</v>
      </c>
      <c r="G215" s="355"/>
      <c r="H215" s="436" t="s">
        <v>7858</v>
      </c>
      <c r="I215" s="436"/>
      <c r="J215" s="436"/>
      <c r="K215" s="367"/>
    </row>
    <row r="216" spans="2:11" s="1" customFormat="1" ht="15" customHeight="1">
      <c r="B216" s="366"/>
      <c r="C216" s="296"/>
      <c r="D216" s="296"/>
      <c r="E216" s="296"/>
      <c r="F216" s="317">
        <v>2</v>
      </c>
      <c r="G216" s="355"/>
      <c r="H216" s="436" t="s">
        <v>7859</v>
      </c>
      <c r="I216" s="436"/>
      <c r="J216" s="436"/>
      <c r="K216" s="367"/>
    </row>
    <row r="217" spans="2:11" s="1" customFormat="1" ht="15" customHeight="1">
      <c r="B217" s="366"/>
      <c r="C217" s="296"/>
      <c r="D217" s="296"/>
      <c r="E217" s="296"/>
      <c r="F217" s="317">
        <v>3</v>
      </c>
      <c r="G217" s="355"/>
      <c r="H217" s="436" t="s">
        <v>7860</v>
      </c>
      <c r="I217" s="436"/>
      <c r="J217" s="436"/>
      <c r="K217" s="367"/>
    </row>
    <row r="218" spans="2:11" s="1" customFormat="1" ht="15" customHeight="1">
      <c r="B218" s="366"/>
      <c r="C218" s="296"/>
      <c r="D218" s="296"/>
      <c r="E218" s="296"/>
      <c r="F218" s="317">
        <v>4</v>
      </c>
      <c r="G218" s="355"/>
      <c r="H218" s="436" t="s">
        <v>7861</v>
      </c>
      <c r="I218" s="436"/>
      <c r="J218" s="436"/>
      <c r="K218" s="367"/>
    </row>
    <row r="219" spans="2:11" s="1" customFormat="1" ht="12.75" customHeight="1">
      <c r="B219" s="368"/>
      <c r="C219" s="369"/>
      <c r="D219" s="369"/>
      <c r="E219" s="369"/>
      <c r="F219" s="369"/>
      <c r="G219" s="369"/>
      <c r="H219" s="369"/>
      <c r="I219" s="369"/>
      <c r="J219" s="369"/>
      <c r="K219" s="370"/>
    </row>
  </sheetData>
  <sheetProtection formatCells="0" formatColumns="0" formatRows="0" insertColumns="0" insertRows="0" insertHyperlinks="0" deleteColumns="0" deleteRows="0" sort="0" autoFilter="0" pivotTables="0"/>
  <mergeCells count="77">
    <mergeCell ref="H217:J217"/>
    <mergeCell ref="H218:J218"/>
    <mergeCell ref="H216:J216"/>
    <mergeCell ref="H213:J213"/>
    <mergeCell ref="H212:J212"/>
    <mergeCell ref="H206:J206"/>
    <mergeCell ref="H207:J207"/>
    <mergeCell ref="H209:J209"/>
    <mergeCell ref="H211:J211"/>
    <mergeCell ref="H215:J215"/>
    <mergeCell ref="H210:J210"/>
    <mergeCell ref="C200:J200"/>
    <mergeCell ref="H201:J201"/>
    <mergeCell ref="H203:J203"/>
    <mergeCell ref="H204:J204"/>
    <mergeCell ref="H205:J205"/>
    <mergeCell ref="C75:J75"/>
    <mergeCell ref="C102:J102"/>
    <mergeCell ref="C122:J122"/>
    <mergeCell ref="C147:J147"/>
    <mergeCell ref="C165:J165"/>
    <mergeCell ref="D66:J66"/>
    <mergeCell ref="D67:J67"/>
    <mergeCell ref="D68:J68"/>
    <mergeCell ref="D69:J69"/>
    <mergeCell ref="D70:J70"/>
    <mergeCell ref="D60:J60"/>
    <mergeCell ref="D61:J61"/>
    <mergeCell ref="D62:J62"/>
    <mergeCell ref="D63:J63"/>
    <mergeCell ref="D65:J65"/>
    <mergeCell ref="C54:J54"/>
    <mergeCell ref="C55:J55"/>
    <mergeCell ref="C57:J57"/>
    <mergeCell ref="D58:J58"/>
    <mergeCell ref="D59:J59"/>
    <mergeCell ref="F23:J23"/>
    <mergeCell ref="C25:J25"/>
    <mergeCell ref="C26:J26"/>
    <mergeCell ref="D27:J27"/>
    <mergeCell ref="D28:J28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D47:J47"/>
    <mergeCell ref="E48:J48"/>
    <mergeCell ref="E49:J49"/>
    <mergeCell ref="E50:J50"/>
    <mergeCell ref="D51:J51"/>
    <mergeCell ref="G41:J41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D30:J30"/>
    <mergeCell ref="D31:J31"/>
    <mergeCell ref="D33:J33"/>
    <mergeCell ref="D34:J34"/>
    <mergeCell ref="D35:J35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5725"/>
  <sheetViews>
    <sheetView showGridLines="0" workbookViewId="0"/>
  </sheetViews>
  <sheetFormatPr defaultRowHeight="14"/>
  <cols>
    <col min="1" max="1" width="8.33203125" style="1" customWidth="1"/>
    <col min="2" max="2" width="1.21875" style="1" customWidth="1"/>
    <col min="3" max="3" width="4.109375" style="1" customWidth="1"/>
    <col min="4" max="4" width="4.33203125" style="1" customWidth="1"/>
    <col min="5" max="5" width="17.109375" style="1" customWidth="1"/>
    <col min="6" max="6" width="50.77734375" style="1" customWidth="1"/>
    <col min="7" max="7" width="7.44140625" style="1" customWidth="1"/>
    <col min="8" max="8" width="14" style="1" customWidth="1"/>
    <col min="9" max="9" width="15.77734375" style="1" customWidth="1"/>
    <col min="10" max="11" width="22.33203125" style="1" customWidth="1"/>
    <col min="12" max="12" width="9.33203125" style="1" customWidth="1"/>
    <col min="13" max="13" width="10.77734375" style="1" hidden="1" customWidth="1"/>
    <col min="14" max="14" width="9.33203125" style="1" hidden="1"/>
    <col min="15" max="20" width="14.10937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7" customHeight="1"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AT2" s="20" t="s">
        <v>96</v>
      </c>
      <c r="AZ2" s="111" t="s">
        <v>125</v>
      </c>
      <c r="BA2" s="111" t="s">
        <v>126</v>
      </c>
      <c r="BB2" s="111" t="s">
        <v>127</v>
      </c>
      <c r="BC2" s="111" t="s">
        <v>128</v>
      </c>
      <c r="BD2" s="111" t="s">
        <v>90</v>
      </c>
    </row>
    <row r="3" spans="1:56" s="1" customFormat="1" ht="7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85</v>
      </c>
      <c r="AZ3" s="111" t="s">
        <v>129</v>
      </c>
      <c r="BA3" s="111" t="s">
        <v>130</v>
      </c>
      <c r="BB3" s="111" t="s">
        <v>127</v>
      </c>
      <c r="BC3" s="111" t="s">
        <v>131</v>
      </c>
      <c r="BD3" s="111" t="s">
        <v>90</v>
      </c>
    </row>
    <row r="4" spans="1:56" s="1" customFormat="1" ht="25" customHeight="1">
      <c r="B4" s="23"/>
      <c r="D4" s="114" t="s">
        <v>132</v>
      </c>
      <c r="L4" s="23"/>
      <c r="M4" s="115" t="s">
        <v>10</v>
      </c>
      <c r="AT4" s="20" t="s">
        <v>4</v>
      </c>
      <c r="AZ4" s="111" t="s">
        <v>133</v>
      </c>
      <c r="BA4" s="111" t="s">
        <v>134</v>
      </c>
      <c r="BB4" s="111" t="s">
        <v>127</v>
      </c>
      <c r="BC4" s="111" t="s">
        <v>135</v>
      </c>
      <c r="BD4" s="111" t="s">
        <v>90</v>
      </c>
    </row>
    <row r="5" spans="1:56" s="1" customFormat="1" ht="7" customHeight="1">
      <c r="B5" s="23"/>
      <c r="L5" s="23"/>
      <c r="AZ5" s="111" t="s">
        <v>136</v>
      </c>
      <c r="BA5" s="111" t="s">
        <v>137</v>
      </c>
      <c r="BB5" s="111" t="s">
        <v>127</v>
      </c>
      <c r="BC5" s="111" t="s">
        <v>138</v>
      </c>
      <c r="BD5" s="111" t="s">
        <v>90</v>
      </c>
    </row>
    <row r="6" spans="1:56" s="1" customFormat="1" ht="12" customHeight="1">
      <c r="B6" s="23"/>
      <c r="D6" s="116" t="s">
        <v>16</v>
      </c>
      <c r="L6" s="23"/>
      <c r="AZ6" s="111" t="s">
        <v>139</v>
      </c>
      <c r="BA6" s="111" t="s">
        <v>140</v>
      </c>
      <c r="BB6" s="111" t="s">
        <v>127</v>
      </c>
      <c r="BC6" s="111" t="s">
        <v>141</v>
      </c>
      <c r="BD6" s="111" t="s">
        <v>90</v>
      </c>
    </row>
    <row r="7" spans="1:56" s="1" customFormat="1" ht="26.25" customHeight="1">
      <c r="B7" s="23"/>
      <c r="E7" s="416" t="str">
        <f>'Rekapitulace stavby'!K6</f>
        <v>Přístavba a celková rekonstrukce domu sociální péče Kralovice - 2.etapa</v>
      </c>
      <c r="F7" s="417"/>
      <c r="G7" s="417"/>
      <c r="H7" s="417"/>
      <c r="L7" s="23"/>
      <c r="AZ7" s="111" t="s">
        <v>142</v>
      </c>
      <c r="BA7" s="111" t="s">
        <v>143</v>
      </c>
      <c r="BB7" s="111" t="s">
        <v>127</v>
      </c>
      <c r="BC7" s="111" t="s">
        <v>144</v>
      </c>
      <c r="BD7" s="111" t="s">
        <v>90</v>
      </c>
    </row>
    <row r="8" spans="1:56" ht="12.5">
      <c r="B8" s="23"/>
      <c r="D8" s="116" t="s">
        <v>145</v>
      </c>
      <c r="L8" s="23"/>
      <c r="AZ8" s="111" t="s">
        <v>146</v>
      </c>
      <c r="BA8" s="111" t="s">
        <v>147</v>
      </c>
      <c r="BB8" s="111" t="s">
        <v>127</v>
      </c>
      <c r="BC8" s="111" t="s">
        <v>148</v>
      </c>
      <c r="BD8" s="111" t="s">
        <v>90</v>
      </c>
    </row>
    <row r="9" spans="1:56" s="1" customFormat="1" ht="16.5" customHeight="1">
      <c r="B9" s="23"/>
      <c r="E9" s="416" t="s">
        <v>149</v>
      </c>
      <c r="F9" s="398"/>
      <c r="G9" s="398"/>
      <c r="H9" s="398"/>
      <c r="L9" s="23"/>
      <c r="AZ9" s="111" t="s">
        <v>150</v>
      </c>
      <c r="BA9" s="111" t="s">
        <v>151</v>
      </c>
      <c r="BB9" s="111" t="s">
        <v>127</v>
      </c>
      <c r="BC9" s="111" t="s">
        <v>152</v>
      </c>
      <c r="BD9" s="111" t="s">
        <v>90</v>
      </c>
    </row>
    <row r="10" spans="1:56" s="1" customFormat="1" ht="12" customHeight="1">
      <c r="B10" s="23"/>
      <c r="D10" s="116" t="s">
        <v>153</v>
      </c>
      <c r="L10" s="23"/>
      <c r="AZ10" s="111" t="s">
        <v>154</v>
      </c>
      <c r="BA10" s="111" t="s">
        <v>155</v>
      </c>
      <c r="BB10" s="111" t="s">
        <v>127</v>
      </c>
      <c r="BC10" s="111" t="s">
        <v>156</v>
      </c>
      <c r="BD10" s="111" t="s">
        <v>90</v>
      </c>
    </row>
    <row r="11" spans="1:56" s="2" customFormat="1" ht="16.5" customHeight="1">
      <c r="A11" s="37"/>
      <c r="B11" s="42"/>
      <c r="C11" s="37"/>
      <c r="D11" s="37"/>
      <c r="E11" s="418" t="s">
        <v>157</v>
      </c>
      <c r="F11" s="419"/>
      <c r="G11" s="419"/>
      <c r="H11" s="419"/>
      <c r="I11" s="37"/>
      <c r="J11" s="37"/>
      <c r="K11" s="37"/>
      <c r="L11" s="118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Z11" s="111" t="s">
        <v>158</v>
      </c>
      <c r="BA11" s="111" t="s">
        <v>159</v>
      </c>
      <c r="BB11" s="111" t="s">
        <v>127</v>
      </c>
      <c r="BC11" s="111" t="s">
        <v>160</v>
      </c>
      <c r="BD11" s="111" t="s">
        <v>90</v>
      </c>
    </row>
    <row r="12" spans="1:56" s="2" customFormat="1" ht="12" customHeight="1">
      <c r="A12" s="37"/>
      <c r="B12" s="42"/>
      <c r="C12" s="37"/>
      <c r="D12" s="116" t="s">
        <v>161</v>
      </c>
      <c r="E12" s="37"/>
      <c r="F12" s="37"/>
      <c r="G12" s="37"/>
      <c r="H12" s="37"/>
      <c r="I12" s="37"/>
      <c r="J12" s="37"/>
      <c r="K12" s="37"/>
      <c r="L12" s="118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Z12" s="111" t="s">
        <v>162</v>
      </c>
      <c r="BA12" s="111" t="s">
        <v>163</v>
      </c>
      <c r="BB12" s="111" t="s">
        <v>127</v>
      </c>
      <c r="BC12" s="111" t="s">
        <v>164</v>
      </c>
      <c r="BD12" s="111" t="s">
        <v>90</v>
      </c>
    </row>
    <row r="13" spans="1:56" s="2" customFormat="1" ht="16.5" customHeight="1">
      <c r="A13" s="37"/>
      <c r="B13" s="42"/>
      <c r="C13" s="37"/>
      <c r="D13" s="37"/>
      <c r="E13" s="420" t="s">
        <v>165</v>
      </c>
      <c r="F13" s="419"/>
      <c r="G13" s="419"/>
      <c r="H13" s="419"/>
      <c r="I13" s="37"/>
      <c r="J13" s="37"/>
      <c r="K13" s="37"/>
      <c r="L13" s="118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Z13" s="111" t="s">
        <v>166</v>
      </c>
      <c r="BA13" s="111" t="s">
        <v>166</v>
      </c>
      <c r="BB13" s="111" t="s">
        <v>167</v>
      </c>
      <c r="BC13" s="111" t="s">
        <v>168</v>
      </c>
      <c r="BD13" s="111" t="s">
        <v>90</v>
      </c>
    </row>
    <row r="14" spans="1:56" s="2" customFormat="1" ht="10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8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Z14" s="111" t="s">
        <v>169</v>
      </c>
      <c r="BA14" s="111" t="s">
        <v>170</v>
      </c>
      <c r="BB14" s="111" t="s">
        <v>127</v>
      </c>
      <c r="BC14" s="111" t="s">
        <v>171</v>
      </c>
      <c r="BD14" s="111" t="s">
        <v>90</v>
      </c>
    </row>
    <row r="15" spans="1:56" s="2" customFormat="1" ht="12" customHeight="1">
      <c r="A15" s="37"/>
      <c r="B15" s="42"/>
      <c r="C15" s="37"/>
      <c r="D15" s="116" t="s">
        <v>18</v>
      </c>
      <c r="E15" s="37"/>
      <c r="F15" s="105" t="s">
        <v>19</v>
      </c>
      <c r="G15" s="37"/>
      <c r="H15" s="37"/>
      <c r="I15" s="116" t="s">
        <v>20</v>
      </c>
      <c r="J15" s="105" t="s">
        <v>76</v>
      </c>
      <c r="K15" s="37"/>
      <c r="L15" s="118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Z15" s="111" t="s">
        <v>172</v>
      </c>
      <c r="BA15" s="111" t="s">
        <v>173</v>
      </c>
      <c r="BB15" s="111" t="s">
        <v>127</v>
      </c>
      <c r="BC15" s="111" t="s">
        <v>174</v>
      </c>
      <c r="BD15" s="111" t="s">
        <v>90</v>
      </c>
    </row>
    <row r="16" spans="1:56" s="2" customFormat="1" ht="12" customHeight="1">
      <c r="A16" s="37"/>
      <c r="B16" s="42"/>
      <c r="C16" s="37"/>
      <c r="D16" s="116" t="s">
        <v>21</v>
      </c>
      <c r="E16" s="37"/>
      <c r="F16" s="105" t="s">
        <v>22</v>
      </c>
      <c r="G16" s="37"/>
      <c r="H16" s="37"/>
      <c r="I16" s="116" t="s">
        <v>23</v>
      </c>
      <c r="J16" s="119" t="str">
        <f>'Rekapitulace stavby'!AN8</f>
        <v>21. 10. 2024</v>
      </c>
      <c r="K16" s="37"/>
      <c r="L16" s="118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Z16" s="111" t="s">
        <v>175</v>
      </c>
      <c r="BA16" s="111" t="s">
        <v>176</v>
      </c>
      <c r="BB16" s="111" t="s">
        <v>167</v>
      </c>
      <c r="BC16" s="111" t="s">
        <v>177</v>
      </c>
      <c r="BD16" s="111" t="s">
        <v>90</v>
      </c>
    </row>
    <row r="17" spans="1:56" s="2" customFormat="1" ht="10.75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8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Z17" s="111" t="s">
        <v>178</v>
      </c>
      <c r="BA17" s="111" t="s">
        <v>179</v>
      </c>
      <c r="BB17" s="111" t="s">
        <v>167</v>
      </c>
      <c r="BC17" s="111" t="s">
        <v>180</v>
      </c>
      <c r="BD17" s="111" t="s">
        <v>90</v>
      </c>
    </row>
    <row r="18" spans="1:56" s="2" customFormat="1" ht="12" customHeight="1">
      <c r="A18" s="37"/>
      <c r="B18" s="42"/>
      <c r="C18" s="37"/>
      <c r="D18" s="116" t="s">
        <v>25</v>
      </c>
      <c r="E18" s="37"/>
      <c r="F18" s="37"/>
      <c r="G18" s="37"/>
      <c r="H18" s="37"/>
      <c r="I18" s="116" t="s">
        <v>26</v>
      </c>
      <c r="J18" s="105" t="s">
        <v>27</v>
      </c>
      <c r="K18" s="37"/>
      <c r="L18" s="118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Z18" s="111" t="s">
        <v>181</v>
      </c>
      <c r="BA18" s="111" t="s">
        <v>182</v>
      </c>
      <c r="BB18" s="111" t="s">
        <v>167</v>
      </c>
      <c r="BC18" s="111" t="s">
        <v>183</v>
      </c>
      <c r="BD18" s="111" t="s">
        <v>90</v>
      </c>
    </row>
    <row r="19" spans="1:56" s="2" customFormat="1" ht="18" customHeight="1">
      <c r="A19" s="37"/>
      <c r="B19" s="42"/>
      <c r="C19" s="37"/>
      <c r="D19" s="37"/>
      <c r="E19" s="105" t="s">
        <v>28</v>
      </c>
      <c r="F19" s="37"/>
      <c r="G19" s="37"/>
      <c r="H19" s="37"/>
      <c r="I19" s="116" t="s">
        <v>29</v>
      </c>
      <c r="J19" s="105" t="s">
        <v>30</v>
      </c>
      <c r="K19" s="37"/>
      <c r="L19" s="118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Z19" s="111" t="s">
        <v>184</v>
      </c>
      <c r="BA19" s="111" t="s">
        <v>185</v>
      </c>
      <c r="BB19" s="111" t="s">
        <v>127</v>
      </c>
      <c r="BC19" s="111" t="s">
        <v>186</v>
      </c>
      <c r="BD19" s="111" t="s">
        <v>90</v>
      </c>
    </row>
    <row r="20" spans="1:56" s="2" customFormat="1" ht="7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8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Z20" s="111" t="s">
        <v>187</v>
      </c>
      <c r="BA20" s="111" t="s">
        <v>188</v>
      </c>
      <c r="BB20" s="111" t="s">
        <v>167</v>
      </c>
      <c r="BC20" s="111" t="s">
        <v>189</v>
      </c>
      <c r="BD20" s="111" t="s">
        <v>90</v>
      </c>
    </row>
    <row r="21" spans="1:56" s="2" customFormat="1" ht="12" customHeight="1">
      <c r="A21" s="37"/>
      <c r="B21" s="42"/>
      <c r="C21" s="37"/>
      <c r="D21" s="116" t="s">
        <v>31</v>
      </c>
      <c r="E21" s="37"/>
      <c r="F21" s="37"/>
      <c r="G21" s="37"/>
      <c r="H21" s="37"/>
      <c r="I21" s="116" t="s">
        <v>26</v>
      </c>
      <c r="J21" s="33" t="str">
        <f>'Rekapitulace stavby'!AN13</f>
        <v>Vyplň údaj</v>
      </c>
      <c r="K21" s="37"/>
      <c r="L21" s="118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Z21" s="111" t="s">
        <v>190</v>
      </c>
      <c r="BA21" s="111" t="s">
        <v>190</v>
      </c>
      <c r="BB21" s="111" t="s">
        <v>127</v>
      </c>
      <c r="BC21" s="111" t="s">
        <v>191</v>
      </c>
      <c r="BD21" s="111" t="s">
        <v>90</v>
      </c>
    </row>
    <row r="22" spans="1:56" s="2" customFormat="1" ht="18" customHeight="1">
      <c r="A22" s="37"/>
      <c r="B22" s="42"/>
      <c r="C22" s="37"/>
      <c r="D22" s="37"/>
      <c r="E22" s="421" t="str">
        <f>'Rekapitulace stavby'!E14</f>
        <v>Vyplň údaj</v>
      </c>
      <c r="F22" s="422"/>
      <c r="G22" s="422"/>
      <c r="H22" s="422"/>
      <c r="I22" s="116" t="s">
        <v>29</v>
      </c>
      <c r="J22" s="33" t="str">
        <f>'Rekapitulace stavby'!AN14</f>
        <v>Vyplň údaj</v>
      </c>
      <c r="K22" s="37"/>
      <c r="L22" s="118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Z22" s="111" t="s">
        <v>192</v>
      </c>
      <c r="BA22" s="111" t="s">
        <v>192</v>
      </c>
      <c r="BB22" s="111" t="s">
        <v>127</v>
      </c>
      <c r="BC22" s="111" t="s">
        <v>193</v>
      </c>
      <c r="BD22" s="111" t="s">
        <v>90</v>
      </c>
    </row>
    <row r="23" spans="1:56" s="2" customFormat="1" ht="7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8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Z23" s="111" t="s">
        <v>194</v>
      </c>
      <c r="BA23" s="111" t="s">
        <v>195</v>
      </c>
      <c r="BB23" s="111" t="s">
        <v>127</v>
      </c>
      <c r="BC23" s="111" t="s">
        <v>196</v>
      </c>
      <c r="BD23" s="111" t="s">
        <v>90</v>
      </c>
    </row>
    <row r="24" spans="1:56" s="2" customFormat="1" ht="12" customHeight="1">
      <c r="A24" s="37"/>
      <c r="B24" s="42"/>
      <c r="C24" s="37"/>
      <c r="D24" s="116" t="s">
        <v>33</v>
      </c>
      <c r="E24" s="37"/>
      <c r="F24" s="37"/>
      <c r="G24" s="37"/>
      <c r="H24" s="37"/>
      <c r="I24" s="116" t="s">
        <v>26</v>
      </c>
      <c r="J24" s="105" t="s">
        <v>34</v>
      </c>
      <c r="K24" s="37"/>
      <c r="L24" s="118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Z24" s="111" t="s">
        <v>197</v>
      </c>
      <c r="BA24" s="111" t="s">
        <v>198</v>
      </c>
      <c r="BB24" s="111" t="s">
        <v>127</v>
      </c>
      <c r="BC24" s="111" t="s">
        <v>199</v>
      </c>
      <c r="BD24" s="111" t="s">
        <v>90</v>
      </c>
    </row>
    <row r="25" spans="1:56" s="2" customFormat="1" ht="18" customHeight="1">
      <c r="A25" s="37"/>
      <c r="B25" s="42"/>
      <c r="C25" s="37"/>
      <c r="D25" s="37"/>
      <c r="E25" s="105" t="s">
        <v>35</v>
      </c>
      <c r="F25" s="37"/>
      <c r="G25" s="37"/>
      <c r="H25" s="37"/>
      <c r="I25" s="116" t="s">
        <v>29</v>
      </c>
      <c r="J25" s="105" t="s">
        <v>30</v>
      </c>
      <c r="K25" s="37"/>
      <c r="L25" s="118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Z25" s="111" t="s">
        <v>200</v>
      </c>
      <c r="BA25" s="111" t="s">
        <v>201</v>
      </c>
      <c r="BB25" s="111" t="s">
        <v>127</v>
      </c>
      <c r="BC25" s="111" t="s">
        <v>202</v>
      </c>
      <c r="BD25" s="111" t="s">
        <v>90</v>
      </c>
    </row>
    <row r="26" spans="1:56" s="2" customFormat="1" ht="7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8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Z26" s="111" t="s">
        <v>203</v>
      </c>
      <c r="BA26" s="111" t="s">
        <v>204</v>
      </c>
      <c r="BB26" s="111" t="s">
        <v>127</v>
      </c>
      <c r="BC26" s="111" t="s">
        <v>205</v>
      </c>
      <c r="BD26" s="111" t="s">
        <v>90</v>
      </c>
    </row>
    <row r="27" spans="1:56" s="2" customFormat="1" ht="12" customHeight="1">
      <c r="A27" s="37"/>
      <c r="B27" s="42"/>
      <c r="C27" s="37"/>
      <c r="D27" s="116" t="s">
        <v>37</v>
      </c>
      <c r="E27" s="37"/>
      <c r="F27" s="37"/>
      <c r="G27" s="37"/>
      <c r="H27" s="37"/>
      <c r="I27" s="116" t="s">
        <v>26</v>
      </c>
      <c r="J27" s="105" t="s">
        <v>38</v>
      </c>
      <c r="K27" s="37"/>
      <c r="L27" s="118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Z27" s="111" t="s">
        <v>206</v>
      </c>
      <c r="BA27" s="111" t="s">
        <v>207</v>
      </c>
      <c r="BB27" s="111" t="s">
        <v>127</v>
      </c>
      <c r="BC27" s="111" t="s">
        <v>208</v>
      </c>
      <c r="BD27" s="111" t="s">
        <v>90</v>
      </c>
    </row>
    <row r="28" spans="1:56" s="2" customFormat="1" ht="18" customHeight="1">
      <c r="A28" s="37"/>
      <c r="B28" s="42"/>
      <c r="C28" s="37"/>
      <c r="D28" s="37"/>
      <c r="E28" s="105" t="s">
        <v>39</v>
      </c>
      <c r="F28" s="37"/>
      <c r="G28" s="37"/>
      <c r="H28" s="37"/>
      <c r="I28" s="116" t="s">
        <v>29</v>
      </c>
      <c r="J28" s="105" t="s">
        <v>40</v>
      </c>
      <c r="K28" s="37"/>
      <c r="L28" s="118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Z28" s="111" t="s">
        <v>209</v>
      </c>
      <c r="BA28" s="111" t="s">
        <v>210</v>
      </c>
      <c r="BB28" s="111" t="s">
        <v>127</v>
      </c>
      <c r="BC28" s="111" t="s">
        <v>211</v>
      </c>
      <c r="BD28" s="111" t="s">
        <v>90</v>
      </c>
    </row>
    <row r="29" spans="1:56" s="2" customFormat="1" ht="7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8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Z29" s="111" t="s">
        <v>212</v>
      </c>
      <c r="BA29" s="111" t="s">
        <v>212</v>
      </c>
      <c r="BB29" s="111" t="s">
        <v>167</v>
      </c>
      <c r="BC29" s="111" t="s">
        <v>213</v>
      </c>
      <c r="BD29" s="111" t="s">
        <v>90</v>
      </c>
    </row>
    <row r="30" spans="1:56" s="2" customFormat="1" ht="12" customHeight="1">
      <c r="A30" s="37"/>
      <c r="B30" s="42"/>
      <c r="C30" s="37"/>
      <c r="D30" s="116" t="s">
        <v>41</v>
      </c>
      <c r="E30" s="37"/>
      <c r="F30" s="37"/>
      <c r="G30" s="37"/>
      <c r="H30" s="37"/>
      <c r="I30" s="37"/>
      <c r="J30" s="37"/>
      <c r="K30" s="37"/>
      <c r="L30" s="118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Z30" s="111" t="s">
        <v>214</v>
      </c>
      <c r="BA30" s="111" t="s">
        <v>215</v>
      </c>
      <c r="BB30" s="111" t="s">
        <v>127</v>
      </c>
      <c r="BC30" s="111" t="s">
        <v>216</v>
      </c>
      <c r="BD30" s="111" t="s">
        <v>90</v>
      </c>
    </row>
    <row r="31" spans="1:56" s="8" customFormat="1" ht="71.25" customHeight="1">
      <c r="A31" s="120"/>
      <c r="B31" s="121"/>
      <c r="C31" s="120"/>
      <c r="D31" s="120"/>
      <c r="E31" s="423" t="s">
        <v>217</v>
      </c>
      <c r="F31" s="423"/>
      <c r="G31" s="423"/>
      <c r="H31" s="423"/>
      <c r="I31" s="120"/>
      <c r="J31" s="120"/>
      <c r="K31" s="120"/>
      <c r="L31" s="122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Z31" s="123" t="s">
        <v>218</v>
      </c>
      <c r="BA31" s="123" t="s">
        <v>219</v>
      </c>
      <c r="BB31" s="123" t="s">
        <v>167</v>
      </c>
      <c r="BC31" s="123" t="s">
        <v>220</v>
      </c>
      <c r="BD31" s="123" t="s">
        <v>90</v>
      </c>
    </row>
    <row r="32" spans="1:56" s="2" customFormat="1" ht="7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8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Z32" s="111" t="s">
        <v>221</v>
      </c>
      <c r="BA32" s="111" t="s">
        <v>222</v>
      </c>
      <c r="BB32" s="111" t="s">
        <v>127</v>
      </c>
      <c r="BC32" s="111" t="s">
        <v>223</v>
      </c>
      <c r="BD32" s="111" t="s">
        <v>90</v>
      </c>
    </row>
    <row r="33" spans="1:56" s="2" customFormat="1" ht="7" customHeight="1">
      <c r="A33" s="37"/>
      <c r="B33" s="42"/>
      <c r="C33" s="37"/>
      <c r="D33" s="124"/>
      <c r="E33" s="124"/>
      <c r="F33" s="124"/>
      <c r="G33" s="124"/>
      <c r="H33" s="124"/>
      <c r="I33" s="124"/>
      <c r="J33" s="124"/>
      <c r="K33" s="124"/>
      <c r="L33" s="118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Z33" s="111" t="s">
        <v>224</v>
      </c>
      <c r="BA33" s="111" t="s">
        <v>225</v>
      </c>
      <c r="BB33" s="111" t="s">
        <v>127</v>
      </c>
      <c r="BC33" s="111" t="s">
        <v>226</v>
      </c>
      <c r="BD33" s="111" t="s">
        <v>90</v>
      </c>
    </row>
    <row r="34" spans="1:56" s="2" customFormat="1" ht="25.4" customHeight="1">
      <c r="A34" s="37"/>
      <c r="B34" s="42"/>
      <c r="C34" s="37"/>
      <c r="D34" s="125" t="s">
        <v>43</v>
      </c>
      <c r="E34" s="37"/>
      <c r="F34" s="37"/>
      <c r="G34" s="37"/>
      <c r="H34" s="37"/>
      <c r="I34" s="37"/>
      <c r="J34" s="126">
        <f>ROUND(J126, 2)</f>
        <v>0</v>
      </c>
      <c r="K34" s="37"/>
      <c r="L34" s="118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Z34" s="111" t="s">
        <v>227</v>
      </c>
      <c r="BA34" s="111" t="s">
        <v>227</v>
      </c>
      <c r="BB34" s="111" t="s">
        <v>127</v>
      </c>
      <c r="BC34" s="111" t="s">
        <v>228</v>
      </c>
      <c r="BD34" s="111" t="s">
        <v>90</v>
      </c>
    </row>
    <row r="35" spans="1:56" s="2" customFormat="1" ht="7" customHeight="1">
      <c r="A35" s="37"/>
      <c r="B35" s="42"/>
      <c r="C35" s="37"/>
      <c r="D35" s="124"/>
      <c r="E35" s="124"/>
      <c r="F35" s="124"/>
      <c r="G35" s="124"/>
      <c r="H35" s="124"/>
      <c r="I35" s="124"/>
      <c r="J35" s="124"/>
      <c r="K35" s="124"/>
      <c r="L35" s="118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Z35" s="111" t="s">
        <v>229</v>
      </c>
      <c r="BA35" s="111" t="s">
        <v>230</v>
      </c>
      <c r="BB35" s="111" t="s">
        <v>127</v>
      </c>
      <c r="BC35" s="111" t="s">
        <v>231</v>
      </c>
      <c r="BD35" s="111" t="s">
        <v>90</v>
      </c>
    </row>
    <row r="36" spans="1:56" s="2" customFormat="1" ht="14.4" customHeight="1">
      <c r="A36" s="37"/>
      <c r="B36" s="42"/>
      <c r="C36" s="37"/>
      <c r="D36" s="37"/>
      <c r="E36" s="37"/>
      <c r="F36" s="127" t="s">
        <v>45</v>
      </c>
      <c r="G36" s="37"/>
      <c r="H36" s="37"/>
      <c r="I36" s="127" t="s">
        <v>44</v>
      </c>
      <c r="J36" s="127" t="s">
        <v>46</v>
      </c>
      <c r="K36" s="37"/>
      <c r="L36" s="118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Z36" s="111" t="s">
        <v>232</v>
      </c>
      <c r="BA36" s="111" t="s">
        <v>233</v>
      </c>
      <c r="BB36" s="111" t="s">
        <v>127</v>
      </c>
      <c r="BC36" s="111" t="s">
        <v>234</v>
      </c>
      <c r="BD36" s="111" t="s">
        <v>90</v>
      </c>
    </row>
    <row r="37" spans="1:56" s="2" customFormat="1" ht="14.4" customHeight="1">
      <c r="A37" s="37"/>
      <c r="B37" s="42"/>
      <c r="C37" s="37"/>
      <c r="D37" s="117" t="s">
        <v>47</v>
      </c>
      <c r="E37" s="116" t="s">
        <v>48</v>
      </c>
      <c r="F37" s="128">
        <f>ROUND((SUM(BE126:BE5724)),  2)</f>
        <v>0</v>
      </c>
      <c r="G37" s="37"/>
      <c r="H37" s="37"/>
      <c r="I37" s="129">
        <v>0.21</v>
      </c>
      <c r="J37" s="128">
        <f>ROUND(((SUM(BE126:BE5724))*I37),  2)</f>
        <v>0</v>
      </c>
      <c r="K37" s="37"/>
      <c r="L37" s="118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Z37" s="111" t="s">
        <v>235</v>
      </c>
      <c r="BA37" s="111" t="s">
        <v>236</v>
      </c>
      <c r="BB37" s="111" t="s">
        <v>127</v>
      </c>
      <c r="BC37" s="111" t="s">
        <v>237</v>
      </c>
      <c r="BD37" s="111" t="s">
        <v>90</v>
      </c>
    </row>
    <row r="38" spans="1:56" s="2" customFormat="1" ht="14.4" customHeight="1">
      <c r="A38" s="37"/>
      <c r="B38" s="42"/>
      <c r="C38" s="37"/>
      <c r="D38" s="37"/>
      <c r="E38" s="116" t="s">
        <v>49</v>
      </c>
      <c r="F38" s="128">
        <f>ROUND((SUM(BF126:BF5724)),  2)</f>
        <v>0</v>
      </c>
      <c r="G38" s="37"/>
      <c r="H38" s="37"/>
      <c r="I38" s="129">
        <v>0.12</v>
      </c>
      <c r="J38" s="128">
        <f>ROUND(((SUM(BF126:BF5724))*I38),  2)</f>
        <v>0</v>
      </c>
      <c r="K38" s="37"/>
      <c r="L38" s="118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Z38" s="111" t="s">
        <v>238</v>
      </c>
      <c r="BA38" s="111" t="s">
        <v>239</v>
      </c>
      <c r="BB38" s="111" t="s">
        <v>127</v>
      </c>
      <c r="BC38" s="111" t="s">
        <v>240</v>
      </c>
      <c r="BD38" s="111" t="s">
        <v>90</v>
      </c>
    </row>
    <row r="39" spans="1:56" s="2" customFormat="1" ht="14.4" hidden="1" customHeight="1">
      <c r="A39" s="37"/>
      <c r="B39" s="42"/>
      <c r="C39" s="37"/>
      <c r="D39" s="37"/>
      <c r="E39" s="116" t="s">
        <v>50</v>
      </c>
      <c r="F39" s="128">
        <f>ROUND((SUM(BG126:BG5724)),  2)</f>
        <v>0</v>
      </c>
      <c r="G39" s="37"/>
      <c r="H39" s="37"/>
      <c r="I39" s="129">
        <v>0.21</v>
      </c>
      <c r="J39" s="128">
        <f>0</f>
        <v>0</v>
      </c>
      <c r="K39" s="37"/>
      <c r="L39" s="118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Z39" s="111" t="s">
        <v>241</v>
      </c>
      <c r="BA39" s="111" t="s">
        <v>242</v>
      </c>
      <c r="BB39" s="111" t="s">
        <v>127</v>
      </c>
      <c r="BC39" s="111" t="s">
        <v>243</v>
      </c>
      <c r="BD39" s="111" t="s">
        <v>90</v>
      </c>
    </row>
    <row r="40" spans="1:56" s="2" customFormat="1" ht="14.4" hidden="1" customHeight="1">
      <c r="A40" s="37"/>
      <c r="B40" s="42"/>
      <c r="C40" s="37"/>
      <c r="D40" s="37"/>
      <c r="E40" s="116" t="s">
        <v>51</v>
      </c>
      <c r="F40" s="128">
        <f>ROUND((SUM(BH126:BH5724)),  2)</f>
        <v>0</v>
      </c>
      <c r="G40" s="37"/>
      <c r="H40" s="37"/>
      <c r="I40" s="129">
        <v>0.12</v>
      </c>
      <c r="J40" s="128">
        <f>0</f>
        <v>0</v>
      </c>
      <c r="K40" s="37"/>
      <c r="L40" s="118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Z40" s="111" t="s">
        <v>244</v>
      </c>
      <c r="BA40" s="111" t="s">
        <v>245</v>
      </c>
      <c r="BB40" s="111" t="s">
        <v>127</v>
      </c>
      <c r="BC40" s="111" t="s">
        <v>246</v>
      </c>
      <c r="BD40" s="111" t="s">
        <v>90</v>
      </c>
    </row>
    <row r="41" spans="1:56" s="2" customFormat="1" ht="14.4" hidden="1" customHeight="1">
      <c r="A41" s="37"/>
      <c r="B41" s="42"/>
      <c r="C41" s="37"/>
      <c r="D41" s="37"/>
      <c r="E41" s="116" t="s">
        <v>52</v>
      </c>
      <c r="F41" s="128">
        <f>ROUND((SUM(BI126:BI5724)),  2)</f>
        <v>0</v>
      </c>
      <c r="G41" s="37"/>
      <c r="H41" s="37"/>
      <c r="I41" s="129">
        <v>0</v>
      </c>
      <c r="J41" s="128">
        <f>0</f>
        <v>0</v>
      </c>
      <c r="K41" s="37"/>
      <c r="L41" s="118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Z41" s="111" t="s">
        <v>247</v>
      </c>
      <c r="BA41" s="111" t="s">
        <v>248</v>
      </c>
      <c r="BB41" s="111" t="s">
        <v>127</v>
      </c>
      <c r="BC41" s="111" t="s">
        <v>249</v>
      </c>
      <c r="BD41" s="111" t="s">
        <v>90</v>
      </c>
    </row>
    <row r="42" spans="1:56" s="2" customFormat="1" ht="7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8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Z42" s="111" t="s">
        <v>250</v>
      </c>
      <c r="BA42" s="111" t="s">
        <v>251</v>
      </c>
      <c r="BB42" s="111" t="s">
        <v>127</v>
      </c>
      <c r="BC42" s="111" t="s">
        <v>252</v>
      </c>
      <c r="BD42" s="111" t="s">
        <v>90</v>
      </c>
    </row>
    <row r="43" spans="1:56" s="2" customFormat="1" ht="25.4" customHeight="1">
      <c r="A43" s="37"/>
      <c r="B43" s="42"/>
      <c r="C43" s="130"/>
      <c r="D43" s="131" t="s">
        <v>53</v>
      </c>
      <c r="E43" s="132"/>
      <c r="F43" s="132"/>
      <c r="G43" s="133" t="s">
        <v>54</v>
      </c>
      <c r="H43" s="134" t="s">
        <v>55</v>
      </c>
      <c r="I43" s="132"/>
      <c r="J43" s="135">
        <f>SUM(J34:J41)</f>
        <v>0</v>
      </c>
      <c r="K43" s="136"/>
      <c r="L43" s="118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Z43" s="111" t="s">
        <v>253</v>
      </c>
      <c r="BA43" s="111" t="s">
        <v>253</v>
      </c>
      <c r="BB43" s="111" t="s">
        <v>127</v>
      </c>
      <c r="BC43" s="111" t="s">
        <v>254</v>
      </c>
      <c r="BD43" s="111" t="s">
        <v>90</v>
      </c>
    </row>
    <row r="44" spans="1:56" s="2" customFormat="1" ht="14.4" customHeight="1">
      <c r="A44" s="37"/>
      <c r="B44" s="137"/>
      <c r="C44" s="138"/>
      <c r="D44" s="138"/>
      <c r="E44" s="138"/>
      <c r="F44" s="138"/>
      <c r="G44" s="138"/>
      <c r="H44" s="138"/>
      <c r="I44" s="138"/>
      <c r="J44" s="138"/>
      <c r="K44" s="138"/>
      <c r="L44" s="118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Z44" s="111" t="s">
        <v>255</v>
      </c>
      <c r="BA44" s="111" t="s">
        <v>256</v>
      </c>
      <c r="BB44" s="111" t="s">
        <v>127</v>
      </c>
      <c r="BC44" s="111" t="s">
        <v>257</v>
      </c>
      <c r="BD44" s="111" t="s">
        <v>90</v>
      </c>
    </row>
    <row r="45" spans="1:56" ht="10">
      <c r="AZ45" s="111" t="s">
        <v>258</v>
      </c>
      <c r="BA45" s="111" t="s">
        <v>258</v>
      </c>
      <c r="BB45" s="111" t="s">
        <v>127</v>
      </c>
      <c r="BC45" s="111" t="s">
        <v>259</v>
      </c>
      <c r="BD45" s="111" t="s">
        <v>90</v>
      </c>
    </row>
    <row r="46" spans="1:56" ht="10">
      <c r="AZ46" s="111" t="s">
        <v>260</v>
      </c>
      <c r="BA46" s="111" t="s">
        <v>261</v>
      </c>
      <c r="BB46" s="111" t="s">
        <v>127</v>
      </c>
      <c r="BC46" s="111" t="s">
        <v>262</v>
      </c>
      <c r="BD46" s="111" t="s">
        <v>90</v>
      </c>
    </row>
    <row r="47" spans="1:56" ht="10">
      <c r="AZ47" s="111" t="s">
        <v>263</v>
      </c>
      <c r="BA47" s="111" t="s">
        <v>264</v>
      </c>
      <c r="BB47" s="111" t="s">
        <v>127</v>
      </c>
      <c r="BC47" s="111" t="s">
        <v>265</v>
      </c>
      <c r="BD47" s="111" t="s">
        <v>90</v>
      </c>
    </row>
    <row r="48" spans="1:56" s="2" customFormat="1" ht="7" customHeight="1">
      <c r="A48" s="37"/>
      <c r="B48" s="139"/>
      <c r="C48" s="140"/>
      <c r="D48" s="140"/>
      <c r="E48" s="140"/>
      <c r="F48" s="140"/>
      <c r="G48" s="140"/>
      <c r="H48" s="140"/>
      <c r="I48" s="140"/>
      <c r="J48" s="140"/>
      <c r="K48" s="140"/>
      <c r="L48" s="118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Z48" s="111" t="s">
        <v>266</v>
      </c>
      <c r="BA48" s="111" t="s">
        <v>267</v>
      </c>
      <c r="BB48" s="111" t="s">
        <v>127</v>
      </c>
      <c r="BC48" s="111" t="s">
        <v>268</v>
      </c>
      <c r="BD48" s="111" t="s">
        <v>90</v>
      </c>
    </row>
    <row r="49" spans="1:56" s="2" customFormat="1" ht="25" customHeight="1">
      <c r="A49" s="37"/>
      <c r="B49" s="38"/>
      <c r="C49" s="26" t="s">
        <v>269</v>
      </c>
      <c r="D49" s="39"/>
      <c r="E49" s="39"/>
      <c r="F49" s="39"/>
      <c r="G49" s="39"/>
      <c r="H49" s="39"/>
      <c r="I49" s="39"/>
      <c r="J49" s="39"/>
      <c r="K49" s="39"/>
      <c r="L49" s="118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Z49" s="111" t="s">
        <v>270</v>
      </c>
      <c r="BA49" s="111" t="s">
        <v>271</v>
      </c>
      <c r="BB49" s="111" t="s">
        <v>127</v>
      </c>
      <c r="BC49" s="111" t="s">
        <v>272</v>
      </c>
      <c r="BD49" s="111" t="s">
        <v>90</v>
      </c>
    </row>
    <row r="50" spans="1:56" s="2" customFormat="1" ht="7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8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Z50" s="111" t="s">
        <v>273</v>
      </c>
      <c r="BA50" s="111" t="s">
        <v>274</v>
      </c>
      <c r="BB50" s="111" t="s">
        <v>127</v>
      </c>
      <c r="BC50" s="111" t="s">
        <v>275</v>
      </c>
      <c r="BD50" s="111" t="s">
        <v>90</v>
      </c>
    </row>
    <row r="51" spans="1:56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8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Z51" s="111" t="s">
        <v>276</v>
      </c>
      <c r="BA51" s="111" t="s">
        <v>277</v>
      </c>
      <c r="BB51" s="111" t="s">
        <v>127</v>
      </c>
      <c r="BC51" s="111" t="s">
        <v>278</v>
      </c>
      <c r="BD51" s="111" t="s">
        <v>90</v>
      </c>
    </row>
    <row r="52" spans="1:56" s="2" customFormat="1" ht="26.25" customHeight="1">
      <c r="A52" s="37"/>
      <c r="B52" s="38"/>
      <c r="C52" s="39"/>
      <c r="D52" s="39"/>
      <c r="E52" s="424" t="str">
        <f>E7</f>
        <v>Přístavba a celková rekonstrukce domu sociální péče Kralovice - 2.etapa</v>
      </c>
      <c r="F52" s="425"/>
      <c r="G52" s="425"/>
      <c r="H52" s="425"/>
      <c r="I52" s="39"/>
      <c r="J52" s="39"/>
      <c r="K52" s="39"/>
      <c r="L52" s="118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Z52" s="111" t="s">
        <v>279</v>
      </c>
      <c r="BA52" s="111" t="s">
        <v>280</v>
      </c>
      <c r="BB52" s="111" t="s">
        <v>127</v>
      </c>
      <c r="BC52" s="111" t="s">
        <v>281</v>
      </c>
      <c r="BD52" s="111" t="s">
        <v>90</v>
      </c>
    </row>
    <row r="53" spans="1:56" s="1" customFormat="1" ht="12" customHeight="1">
      <c r="B53" s="24"/>
      <c r="C53" s="32" t="s">
        <v>145</v>
      </c>
      <c r="D53" s="25"/>
      <c r="E53" s="25"/>
      <c r="F53" s="25"/>
      <c r="G53" s="25"/>
      <c r="H53" s="25"/>
      <c r="I53" s="25"/>
      <c r="J53" s="25"/>
      <c r="K53" s="25"/>
      <c r="L53" s="23"/>
      <c r="AZ53" s="111" t="s">
        <v>282</v>
      </c>
      <c r="BA53" s="111" t="s">
        <v>283</v>
      </c>
      <c r="BB53" s="111" t="s">
        <v>127</v>
      </c>
      <c r="BC53" s="111" t="s">
        <v>284</v>
      </c>
      <c r="BD53" s="111" t="s">
        <v>90</v>
      </c>
    </row>
    <row r="54" spans="1:56" s="1" customFormat="1" ht="16.5" customHeight="1">
      <c r="B54" s="24"/>
      <c r="C54" s="25"/>
      <c r="D54" s="25"/>
      <c r="E54" s="424" t="s">
        <v>149</v>
      </c>
      <c r="F54" s="383"/>
      <c r="G54" s="383"/>
      <c r="H54" s="383"/>
      <c r="I54" s="25"/>
      <c r="J54" s="25"/>
      <c r="K54" s="25"/>
      <c r="L54" s="23"/>
      <c r="AZ54" s="111" t="s">
        <v>285</v>
      </c>
      <c r="BA54" s="111" t="s">
        <v>286</v>
      </c>
      <c r="BB54" s="111" t="s">
        <v>127</v>
      </c>
      <c r="BC54" s="111" t="s">
        <v>287</v>
      </c>
      <c r="BD54" s="111" t="s">
        <v>90</v>
      </c>
    </row>
    <row r="55" spans="1:56" s="1" customFormat="1" ht="12" customHeight="1">
      <c r="B55" s="24"/>
      <c r="C55" s="32" t="s">
        <v>153</v>
      </c>
      <c r="D55" s="25"/>
      <c r="E55" s="25"/>
      <c r="F55" s="25"/>
      <c r="G55" s="25"/>
      <c r="H55" s="25"/>
      <c r="I55" s="25"/>
      <c r="J55" s="25"/>
      <c r="K55" s="25"/>
      <c r="L55" s="23"/>
      <c r="AZ55" s="111" t="s">
        <v>288</v>
      </c>
      <c r="BA55" s="111" t="s">
        <v>289</v>
      </c>
      <c r="BB55" s="111" t="s">
        <v>127</v>
      </c>
      <c r="BC55" s="111" t="s">
        <v>290</v>
      </c>
      <c r="BD55" s="111" t="s">
        <v>90</v>
      </c>
    </row>
    <row r="56" spans="1:56" s="2" customFormat="1" ht="16.5" customHeight="1">
      <c r="A56" s="37"/>
      <c r="B56" s="38"/>
      <c r="C56" s="39"/>
      <c r="D56" s="39"/>
      <c r="E56" s="426" t="s">
        <v>157</v>
      </c>
      <c r="F56" s="427"/>
      <c r="G56" s="427"/>
      <c r="H56" s="427"/>
      <c r="I56" s="39"/>
      <c r="J56" s="39"/>
      <c r="K56" s="39"/>
      <c r="L56" s="118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Z56" s="111" t="s">
        <v>291</v>
      </c>
      <c r="BA56" s="111" t="s">
        <v>292</v>
      </c>
      <c r="BB56" s="111" t="s">
        <v>127</v>
      </c>
      <c r="BC56" s="111" t="s">
        <v>171</v>
      </c>
      <c r="BD56" s="111" t="s">
        <v>90</v>
      </c>
    </row>
    <row r="57" spans="1:56" s="2" customFormat="1" ht="12" customHeight="1">
      <c r="A57" s="37"/>
      <c r="B57" s="38"/>
      <c r="C57" s="32" t="s">
        <v>161</v>
      </c>
      <c r="D57" s="39"/>
      <c r="E57" s="39"/>
      <c r="F57" s="39"/>
      <c r="G57" s="39"/>
      <c r="H57" s="39"/>
      <c r="I57" s="39"/>
      <c r="J57" s="39"/>
      <c r="K57" s="39"/>
      <c r="L57" s="118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Z57" s="111" t="s">
        <v>293</v>
      </c>
      <c r="BA57" s="111" t="s">
        <v>292</v>
      </c>
      <c r="BB57" s="111" t="s">
        <v>127</v>
      </c>
      <c r="BC57" s="111" t="s">
        <v>294</v>
      </c>
      <c r="BD57" s="111" t="s">
        <v>90</v>
      </c>
    </row>
    <row r="58" spans="1:56" s="2" customFormat="1" ht="16.5" customHeight="1">
      <c r="A58" s="37"/>
      <c r="B58" s="38"/>
      <c r="C58" s="39"/>
      <c r="D58" s="39"/>
      <c r="E58" s="376" t="str">
        <f>E13</f>
        <v>D.1.1.B - Architektonicko - konstrukční řešení</v>
      </c>
      <c r="F58" s="427"/>
      <c r="G58" s="427"/>
      <c r="H58" s="427"/>
      <c r="I58" s="39"/>
      <c r="J58" s="39"/>
      <c r="K58" s="39"/>
      <c r="L58" s="118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Z58" s="111" t="s">
        <v>295</v>
      </c>
      <c r="BA58" s="111" t="s">
        <v>296</v>
      </c>
      <c r="BB58" s="111" t="s">
        <v>127</v>
      </c>
      <c r="BC58" s="111" t="s">
        <v>297</v>
      </c>
      <c r="BD58" s="111" t="s">
        <v>90</v>
      </c>
    </row>
    <row r="59" spans="1:56" s="2" customFormat="1" ht="7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8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Z59" s="111" t="s">
        <v>298</v>
      </c>
      <c r="BA59" s="111" t="s">
        <v>299</v>
      </c>
      <c r="BB59" s="111" t="s">
        <v>127</v>
      </c>
      <c r="BC59" s="111" t="s">
        <v>300</v>
      </c>
      <c r="BD59" s="111" t="s">
        <v>90</v>
      </c>
    </row>
    <row r="60" spans="1:56" s="2" customFormat="1" ht="12" customHeight="1">
      <c r="A60" s="37"/>
      <c r="B60" s="38"/>
      <c r="C60" s="32" t="s">
        <v>21</v>
      </c>
      <c r="D60" s="39"/>
      <c r="E60" s="39"/>
      <c r="F60" s="30" t="str">
        <f>F16</f>
        <v>Plzeňská třída 345, 331 41  Kralovice u Rakovníka</v>
      </c>
      <c r="G60" s="39"/>
      <c r="H60" s="39"/>
      <c r="I60" s="32" t="s">
        <v>23</v>
      </c>
      <c r="J60" s="62" t="str">
        <f>IF(J16="","",J16)</f>
        <v>21. 10. 2024</v>
      </c>
      <c r="K60" s="39"/>
      <c r="L60" s="118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Z60" s="111" t="s">
        <v>301</v>
      </c>
      <c r="BA60" s="111" t="s">
        <v>302</v>
      </c>
      <c r="BB60" s="111" t="s">
        <v>303</v>
      </c>
      <c r="BC60" s="111" t="s">
        <v>304</v>
      </c>
      <c r="BD60" s="111" t="s">
        <v>90</v>
      </c>
    </row>
    <row r="61" spans="1:56" s="2" customFormat="1" ht="7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8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Z61" s="111" t="s">
        <v>305</v>
      </c>
      <c r="BA61" s="111" t="s">
        <v>306</v>
      </c>
      <c r="BB61" s="111" t="s">
        <v>127</v>
      </c>
      <c r="BC61" s="111" t="s">
        <v>307</v>
      </c>
      <c r="BD61" s="111" t="s">
        <v>90</v>
      </c>
    </row>
    <row r="62" spans="1:56" s="2" customFormat="1" ht="25.65" customHeight="1">
      <c r="A62" s="37"/>
      <c r="B62" s="38"/>
      <c r="C62" s="32" t="s">
        <v>25</v>
      </c>
      <c r="D62" s="39"/>
      <c r="E62" s="39"/>
      <c r="F62" s="30" t="str">
        <f>E19</f>
        <v>Dům sociální péče Kralovice, p.o.</v>
      </c>
      <c r="G62" s="39"/>
      <c r="H62" s="39"/>
      <c r="I62" s="32" t="s">
        <v>33</v>
      </c>
      <c r="J62" s="35" t="str">
        <f>E25</f>
        <v>Řezanina &amp; Bartoň, s.r.o.</v>
      </c>
      <c r="K62" s="39"/>
      <c r="L62" s="118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Z62" s="111" t="s">
        <v>308</v>
      </c>
      <c r="BA62" s="111" t="s">
        <v>309</v>
      </c>
      <c r="BB62" s="111" t="s">
        <v>167</v>
      </c>
      <c r="BC62" s="111" t="s">
        <v>310</v>
      </c>
      <c r="BD62" s="111" t="s">
        <v>90</v>
      </c>
    </row>
    <row r="63" spans="1:56" s="2" customFormat="1" ht="15.15" customHeight="1">
      <c r="A63" s="37"/>
      <c r="B63" s="38"/>
      <c r="C63" s="32" t="s">
        <v>31</v>
      </c>
      <c r="D63" s="39"/>
      <c r="E63" s="39"/>
      <c r="F63" s="30" t="str">
        <f>IF(E22="","",E22)</f>
        <v>Vyplň údaj</v>
      </c>
      <c r="G63" s="39"/>
      <c r="H63" s="39"/>
      <c r="I63" s="32" t="s">
        <v>37</v>
      </c>
      <c r="J63" s="35" t="str">
        <f>E28</f>
        <v>BACing s.r.o.</v>
      </c>
      <c r="K63" s="39"/>
      <c r="L63" s="118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Z63" s="111" t="s">
        <v>311</v>
      </c>
      <c r="BA63" s="111" t="s">
        <v>312</v>
      </c>
      <c r="BB63" s="111" t="s">
        <v>127</v>
      </c>
      <c r="BC63" s="111" t="s">
        <v>313</v>
      </c>
      <c r="BD63" s="111" t="s">
        <v>90</v>
      </c>
    </row>
    <row r="64" spans="1:56" s="2" customFormat="1" ht="10.2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8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Z64" s="111" t="s">
        <v>314</v>
      </c>
      <c r="BA64" s="111" t="s">
        <v>315</v>
      </c>
      <c r="BB64" s="111" t="s">
        <v>127</v>
      </c>
      <c r="BC64" s="111" t="s">
        <v>316</v>
      </c>
      <c r="BD64" s="111" t="s">
        <v>90</v>
      </c>
    </row>
    <row r="65" spans="1:56" s="2" customFormat="1" ht="29.25" customHeight="1">
      <c r="A65" s="37"/>
      <c r="B65" s="38"/>
      <c r="C65" s="141" t="s">
        <v>317</v>
      </c>
      <c r="D65" s="142"/>
      <c r="E65" s="142"/>
      <c r="F65" s="142"/>
      <c r="G65" s="142"/>
      <c r="H65" s="142"/>
      <c r="I65" s="142"/>
      <c r="J65" s="143" t="s">
        <v>318</v>
      </c>
      <c r="K65" s="142"/>
      <c r="L65" s="118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Z65" s="111" t="s">
        <v>319</v>
      </c>
      <c r="BA65" s="111" t="s">
        <v>320</v>
      </c>
      <c r="BB65" s="111" t="s">
        <v>127</v>
      </c>
      <c r="BC65" s="111" t="s">
        <v>321</v>
      </c>
      <c r="BD65" s="111" t="s">
        <v>90</v>
      </c>
    </row>
    <row r="66" spans="1:56" s="2" customFormat="1" ht="10.2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8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Z66" s="111" t="s">
        <v>322</v>
      </c>
      <c r="BA66" s="111" t="s">
        <v>323</v>
      </c>
      <c r="BB66" s="111" t="s">
        <v>127</v>
      </c>
      <c r="BC66" s="111" t="s">
        <v>324</v>
      </c>
      <c r="BD66" s="111" t="s">
        <v>90</v>
      </c>
    </row>
    <row r="67" spans="1:56" s="2" customFormat="1" ht="22.75" customHeight="1">
      <c r="A67" s="37"/>
      <c r="B67" s="38"/>
      <c r="C67" s="144" t="s">
        <v>75</v>
      </c>
      <c r="D67" s="39"/>
      <c r="E67" s="39"/>
      <c r="F67" s="39"/>
      <c r="G67" s="39"/>
      <c r="H67" s="39"/>
      <c r="I67" s="39"/>
      <c r="J67" s="80">
        <f>J126</f>
        <v>0</v>
      </c>
      <c r="K67" s="39"/>
      <c r="L67" s="118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325</v>
      </c>
      <c r="AZ67" s="111" t="s">
        <v>326</v>
      </c>
      <c r="BA67" s="111" t="s">
        <v>327</v>
      </c>
      <c r="BB67" s="111" t="s">
        <v>167</v>
      </c>
      <c r="BC67" s="111" t="s">
        <v>328</v>
      </c>
      <c r="BD67" s="111" t="s">
        <v>90</v>
      </c>
    </row>
    <row r="68" spans="1:56" s="9" customFormat="1" ht="25" customHeight="1">
      <c r="B68" s="145"/>
      <c r="C68" s="146"/>
      <c r="D68" s="147" t="s">
        <v>329</v>
      </c>
      <c r="E68" s="148"/>
      <c r="F68" s="148"/>
      <c r="G68" s="148"/>
      <c r="H68" s="148"/>
      <c r="I68" s="148"/>
      <c r="J68" s="149">
        <f>J127</f>
        <v>0</v>
      </c>
      <c r="K68" s="146"/>
      <c r="L68" s="150"/>
      <c r="AZ68" s="151" t="s">
        <v>330</v>
      </c>
      <c r="BA68" s="151" t="s">
        <v>330</v>
      </c>
      <c r="BB68" s="151" t="s">
        <v>127</v>
      </c>
      <c r="BC68" s="151" t="s">
        <v>331</v>
      </c>
      <c r="BD68" s="151" t="s">
        <v>90</v>
      </c>
    </row>
    <row r="69" spans="1:56" s="10" customFormat="1" ht="19.899999999999999" customHeight="1">
      <c r="B69" s="152"/>
      <c r="C69" s="99"/>
      <c r="D69" s="153" t="s">
        <v>332</v>
      </c>
      <c r="E69" s="154"/>
      <c r="F69" s="154"/>
      <c r="G69" s="154"/>
      <c r="H69" s="154"/>
      <c r="I69" s="154"/>
      <c r="J69" s="155">
        <f>J128</f>
        <v>0</v>
      </c>
      <c r="K69" s="99"/>
      <c r="L69" s="156"/>
      <c r="AZ69" s="157" t="s">
        <v>333</v>
      </c>
      <c r="BA69" s="157" t="s">
        <v>334</v>
      </c>
      <c r="BB69" s="157" t="s">
        <v>303</v>
      </c>
      <c r="BC69" s="157" t="s">
        <v>304</v>
      </c>
      <c r="BD69" s="157" t="s">
        <v>90</v>
      </c>
    </row>
    <row r="70" spans="1:56" s="10" customFormat="1" ht="19.899999999999999" customHeight="1">
      <c r="B70" s="152"/>
      <c r="C70" s="99"/>
      <c r="D70" s="153" t="s">
        <v>335</v>
      </c>
      <c r="E70" s="154"/>
      <c r="F70" s="154"/>
      <c r="G70" s="154"/>
      <c r="H70" s="154"/>
      <c r="I70" s="154"/>
      <c r="J70" s="155">
        <f>J206</f>
        <v>0</v>
      </c>
      <c r="K70" s="99"/>
      <c r="L70" s="156"/>
      <c r="AZ70" s="157" t="s">
        <v>336</v>
      </c>
      <c r="BA70" s="157" t="s">
        <v>337</v>
      </c>
      <c r="BB70" s="157" t="s">
        <v>127</v>
      </c>
      <c r="BC70" s="157" t="s">
        <v>338</v>
      </c>
      <c r="BD70" s="157" t="s">
        <v>90</v>
      </c>
    </row>
    <row r="71" spans="1:56" s="10" customFormat="1" ht="19.899999999999999" customHeight="1">
      <c r="B71" s="152"/>
      <c r="C71" s="99"/>
      <c r="D71" s="153" t="s">
        <v>339</v>
      </c>
      <c r="E71" s="154"/>
      <c r="F71" s="154"/>
      <c r="G71" s="154"/>
      <c r="H71" s="154"/>
      <c r="I71" s="154"/>
      <c r="J71" s="155">
        <f>J254</f>
        <v>0</v>
      </c>
      <c r="K71" s="99"/>
      <c r="L71" s="156"/>
    </row>
    <row r="72" spans="1:56" s="10" customFormat="1" ht="19.899999999999999" customHeight="1">
      <c r="B72" s="152"/>
      <c r="C72" s="99"/>
      <c r="D72" s="153" t="s">
        <v>340</v>
      </c>
      <c r="E72" s="154"/>
      <c r="F72" s="154"/>
      <c r="G72" s="154"/>
      <c r="H72" s="154"/>
      <c r="I72" s="154"/>
      <c r="J72" s="155">
        <f>J530</f>
        <v>0</v>
      </c>
      <c r="K72" s="99"/>
      <c r="L72" s="156"/>
    </row>
    <row r="73" spans="1:56" s="10" customFormat="1" ht="19.899999999999999" customHeight="1">
      <c r="B73" s="152"/>
      <c r="C73" s="99"/>
      <c r="D73" s="153" t="s">
        <v>341</v>
      </c>
      <c r="E73" s="154"/>
      <c r="F73" s="154"/>
      <c r="G73" s="154"/>
      <c r="H73" s="154"/>
      <c r="I73" s="154"/>
      <c r="J73" s="155">
        <f>J707</f>
        <v>0</v>
      </c>
      <c r="K73" s="99"/>
      <c r="L73" s="156"/>
    </row>
    <row r="74" spans="1:56" s="10" customFormat="1" ht="19.899999999999999" customHeight="1">
      <c r="B74" s="152"/>
      <c r="C74" s="99"/>
      <c r="D74" s="153" t="s">
        <v>342</v>
      </c>
      <c r="E74" s="154"/>
      <c r="F74" s="154"/>
      <c r="G74" s="154"/>
      <c r="H74" s="154"/>
      <c r="I74" s="154"/>
      <c r="J74" s="155">
        <f>J755</f>
        <v>0</v>
      </c>
      <c r="K74" s="99"/>
      <c r="L74" s="156"/>
    </row>
    <row r="75" spans="1:56" s="10" customFormat="1" ht="19.899999999999999" customHeight="1">
      <c r="B75" s="152"/>
      <c r="C75" s="99"/>
      <c r="D75" s="153" t="s">
        <v>343</v>
      </c>
      <c r="E75" s="154"/>
      <c r="F75" s="154"/>
      <c r="G75" s="154"/>
      <c r="H75" s="154"/>
      <c r="I75" s="154"/>
      <c r="J75" s="155">
        <f>J1560</f>
        <v>0</v>
      </c>
      <c r="K75" s="99"/>
      <c r="L75" s="156"/>
    </row>
    <row r="76" spans="1:56" s="10" customFormat="1" ht="19.899999999999999" customHeight="1">
      <c r="B76" s="152"/>
      <c r="C76" s="99"/>
      <c r="D76" s="153" t="s">
        <v>344</v>
      </c>
      <c r="E76" s="154"/>
      <c r="F76" s="154"/>
      <c r="G76" s="154"/>
      <c r="H76" s="154"/>
      <c r="I76" s="154"/>
      <c r="J76" s="155">
        <f>J2133</f>
        <v>0</v>
      </c>
      <c r="K76" s="99"/>
      <c r="L76" s="156"/>
    </row>
    <row r="77" spans="1:56" s="10" customFormat="1" ht="19.899999999999999" customHeight="1">
      <c r="B77" s="152"/>
      <c r="C77" s="99"/>
      <c r="D77" s="153" t="s">
        <v>345</v>
      </c>
      <c r="E77" s="154"/>
      <c r="F77" s="154"/>
      <c r="G77" s="154"/>
      <c r="H77" s="154"/>
      <c r="I77" s="154"/>
      <c r="J77" s="155">
        <f>J2161</f>
        <v>0</v>
      </c>
      <c r="K77" s="99"/>
      <c r="L77" s="156"/>
    </row>
    <row r="78" spans="1:56" s="9" customFormat="1" ht="25" customHeight="1">
      <c r="B78" s="145"/>
      <c r="C78" s="146"/>
      <c r="D78" s="147" t="s">
        <v>346</v>
      </c>
      <c r="E78" s="148"/>
      <c r="F78" s="148"/>
      <c r="G78" s="148"/>
      <c r="H78" s="148"/>
      <c r="I78" s="148"/>
      <c r="J78" s="149">
        <f>J2164</f>
        <v>0</v>
      </c>
      <c r="K78" s="146"/>
      <c r="L78" s="150"/>
    </row>
    <row r="79" spans="1:56" s="10" customFormat="1" ht="19.899999999999999" customHeight="1">
      <c r="B79" s="152"/>
      <c r="C79" s="99"/>
      <c r="D79" s="153" t="s">
        <v>347</v>
      </c>
      <c r="E79" s="154"/>
      <c r="F79" s="154"/>
      <c r="G79" s="154"/>
      <c r="H79" s="154"/>
      <c r="I79" s="154"/>
      <c r="J79" s="155">
        <f>J2165</f>
        <v>0</v>
      </c>
      <c r="K79" s="99"/>
      <c r="L79" s="156"/>
    </row>
    <row r="80" spans="1:56" s="10" customFormat="1" ht="19.899999999999999" customHeight="1">
      <c r="B80" s="152"/>
      <c r="C80" s="99"/>
      <c r="D80" s="153" t="s">
        <v>348</v>
      </c>
      <c r="E80" s="154"/>
      <c r="F80" s="154"/>
      <c r="G80" s="154"/>
      <c r="H80" s="154"/>
      <c r="I80" s="154"/>
      <c r="J80" s="155">
        <f>J2370</f>
        <v>0</v>
      </c>
      <c r="K80" s="99"/>
      <c r="L80" s="156"/>
    </row>
    <row r="81" spans="2:12" s="10" customFormat="1" ht="19.899999999999999" customHeight="1">
      <c r="B81" s="152"/>
      <c r="C81" s="99"/>
      <c r="D81" s="153" t="s">
        <v>349</v>
      </c>
      <c r="E81" s="154"/>
      <c r="F81" s="154"/>
      <c r="G81" s="154"/>
      <c r="H81" s="154"/>
      <c r="I81" s="154"/>
      <c r="J81" s="155">
        <f>J2603</f>
        <v>0</v>
      </c>
      <c r="K81" s="99"/>
      <c r="L81" s="156"/>
    </row>
    <row r="82" spans="2:12" s="10" customFormat="1" ht="19.899999999999999" customHeight="1">
      <c r="B82" s="152"/>
      <c r="C82" s="99"/>
      <c r="D82" s="153" t="s">
        <v>350</v>
      </c>
      <c r="E82" s="154"/>
      <c r="F82" s="154"/>
      <c r="G82" s="154"/>
      <c r="H82" s="154"/>
      <c r="I82" s="154"/>
      <c r="J82" s="155">
        <f>J2818</f>
        <v>0</v>
      </c>
      <c r="K82" s="99"/>
      <c r="L82" s="156"/>
    </row>
    <row r="83" spans="2:12" s="10" customFormat="1" ht="19.899999999999999" customHeight="1">
      <c r="B83" s="152"/>
      <c r="C83" s="99"/>
      <c r="D83" s="153" t="s">
        <v>351</v>
      </c>
      <c r="E83" s="154"/>
      <c r="F83" s="154"/>
      <c r="G83" s="154"/>
      <c r="H83" s="154"/>
      <c r="I83" s="154"/>
      <c r="J83" s="155">
        <f>J2827</f>
        <v>0</v>
      </c>
      <c r="K83" s="99"/>
      <c r="L83" s="156"/>
    </row>
    <row r="84" spans="2:12" s="10" customFormat="1" ht="19.899999999999999" customHeight="1">
      <c r="B84" s="152"/>
      <c r="C84" s="99"/>
      <c r="D84" s="153" t="s">
        <v>352</v>
      </c>
      <c r="E84" s="154"/>
      <c r="F84" s="154"/>
      <c r="G84" s="154"/>
      <c r="H84" s="154"/>
      <c r="I84" s="154"/>
      <c r="J84" s="155">
        <f>J2834</f>
        <v>0</v>
      </c>
      <c r="K84" s="99"/>
      <c r="L84" s="156"/>
    </row>
    <row r="85" spans="2:12" s="10" customFormat="1" ht="19.899999999999999" customHeight="1">
      <c r="B85" s="152"/>
      <c r="C85" s="99"/>
      <c r="D85" s="153" t="s">
        <v>353</v>
      </c>
      <c r="E85" s="154"/>
      <c r="F85" s="154"/>
      <c r="G85" s="154"/>
      <c r="H85" s="154"/>
      <c r="I85" s="154"/>
      <c r="J85" s="155">
        <f>J2897</f>
        <v>0</v>
      </c>
      <c r="K85" s="99"/>
      <c r="L85" s="156"/>
    </row>
    <row r="86" spans="2:12" s="10" customFormat="1" ht="19.899999999999999" customHeight="1">
      <c r="B86" s="152"/>
      <c r="C86" s="99"/>
      <c r="D86" s="153" t="s">
        <v>354</v>
      </c>
      <c r="E86" s="154"/>
      <c r="F86" s="154"/>
      <c r="G86" s="154"/>
      <c r="H86" s="154"/>
      <c r="I86" s="154"/>
      <c r="J86" s="155">
        <f>J2909</f>
        <v>0</v>
      </c>
      <c r="K86" s="99"/>
      <c r="L86" s="156"/>
    </row>
    <row r="87" spans="2:12" s="10" customFormat="1" ht="19.899999999999999" customHeight="1">
      <c r="B87" s="152"/>
      <c r="C87" s="99"/>
      <c r="D87" s="153" t="s">
        <v>355</v>
      </c>
      <c r="E87" s="154"/>
      <c r="F87" s="154"/>
      <c r="G87" s="154"/>
      <c r="H87" s="154"/>
      <c r="I87" s="154"/>
      <c r="J87" s="155">
        <f>J2913</f>
        <v>0</v>
      </c>
      <c r="K87" s="99"/>
      <c r="L87" s="156"/>
    </row>
    <row r="88" spans="2:12" s="10" customFormat="1" ht="19.899999999999999" customHeight="1">
      <c r="B88" s="152"/>
      <c r="C88" s="99"/>
      <c r="D88" s="153" t="s">
        <v>356</v>
      </c>
      <c r="E88" s="154"/>
      <c r="F88" s="154"/>
      <c r="G88" s="154"/>
      <c r="H88" s="154"/>
      <c r="I88" s="154"/>
      <c r="J88" s="155">
        <f>J2925</f>
        <v>0</v>
      </c>
      <c r="K88" s="99"/>
      <c r="L88" s="156"/>
    </row>
    <row r="89" spans="2:12" s="10" customFormat="1" ht="19.899999999999999" customHeight="1">
      <c r="B89" s="152"/>
      <c r="C89" s="99"/>
      <c r="D89" s="153" t="s">
        <v>357</v>
      </c>
      <c r="E89" s="154"/>
      <c r="F89" s="154"/>
      <c r="G89" s="154"/>
      <c r="H89" s="154"/>
      <c r="I89" s="154"/>
      <c r="J89" s="155">
        <f>J2941</f>
        <v>0</v>
      </c>
      <c r="K89" s="99"/>
      <c r="L89" s="156"/>
    </row>
    <row r="90" spans="2:12" s="10" customFormat="1" ht="19.899999999999999" customHeight="1">
      <c r="B90" s="152"/>
      <c r="C90" s="99"/>
      <c r="D90" s="153" t="s">
        <v>358</v>
      </c>
      <c r="E90" s="154"/>
      <c r="F90" s="154"/>
      <c r="G90" s="154"/>
      <c r="H90" s="154"/>
      <c r="I90" s="154"/>
      <c r="J90" s="155">
        <f>J3477</f>
        <v>0</v>
      </c>
      <c r="K90" s="99"/>
      <c r="L90" s="156"/>
    </row>
    <row r="91" spans="2:12" s="10" customFormat="1" ht="19.899999999999999" customHeight="1">
      <c r="B91" s="152"/>
      <c r="C91" s="99"/>
      <c r="D91" s="153" t="s">
        <v>359</v>
      </c>
      <c r="E91" s="154"/>
      <c r="F91" s="154"/>
      <c r="G91" s="154"/>
      <c r="H91" s="154"/>
      <c r="I91" s="154"/>
      <c r="J91" s="155">
        <f>J3569</f>
        <v>0</v>
      </c>
      <c r="K91" s="99"/>
      <c r="L91" s="156"/>
    </row>
    <row r="92" spans="2:12" s="10" customFormat="1" ht="19.899999999999999" customHeight="1">
      <c r="B92" s="152"/>
      <c r="C92" s="99"/>
      <c r="D92" s="153" t="s">
        <v>360</v>
      </c>
      <c r="E92" s="154"/>
      <c r="F92" s="154"/>
      <c r="G92" s="154"/>
      <c r="H92" s="154"/>
      <c r="I92" s="154"/>
      <c r="J92" s="155">
        <f>J4044</f>
        <v>0</v>
      </c>
      <c r="K92" s="99"/>
      <c r="L92" s="156"/>
    </row>
    <row r="93" spans="2:12" s="10" customFormat="1" ht="19.899999999999999" customHeight="1">
      <c r="B93" s="152"/>
      <c r="C93" s="99"/>
      <c r="D93" s="153" t="s">
        <v>361</v>
      </c>
      <c r="E93" s="154"/>
      <c r="F93" s="154"/>
      <c r="G93" s="154"/>
      <c r="H93" s="154"/>
      <c r="I93" s="154"/>
      <c r="J93" s="155">
        <f>J4581</f>
        <v>0</v>
      </c>
      <c r="K93" s="99"/>
      <c r="L93" s="156"/>
    </row>
    <row r="94" spans="2:12" s="10" customFormat="1" ht="19.899999999999999" customHeight="1">
      <c r="B94" s="152"/>
      <c r="C94" s="99"/>
      <c r="D94" s="153" t="s">
        <v>362</v>
      </c>
      <c r="E94" s="154"/>
      <c r="F94" s="154"/>
      <c r="G94" s="154"/>
      <c r="H94" s="154"/>
      <c r="I94" s="154"/>
      <c r="J94" s="155">
        <f>J4691</f>
        <v>0</v>
      </c>
      <c r="K94" s="99"/>
      <c r="L94" s="156"/>
    </row>
    <row r="95" spans="2:12" s="10" customFormat="1" ht="19.899999999999999" customHeight="1">
      <c r="B95" s="152"/>
      <c r="C95" s="99"/>
      <c r="D95" s="153" t="s">
        <v>363</v>
      </c>
      <c r="E95" s="154"/>
      <c r="F95" s="154"/>
      <c r="G95" s="154"/>
      <c r="H95" s="154"/>
      <c r="I95" s="154"/>
      <c r="J95" s="155">
        <f>J5341</f>
        <v>0</v>
      </c>
      <c r="K95" s="99"/>
      <c r="L95" s="156"/>
    </row>
    <row r="96" spans="2:12" s="10" customFormat="1" ht="19.899999999999999" customHeight="1">
      <c r="B96" s="152"/>
      <c r="C96" s="99"/>
      <c r="D96" s="153" t="s">
        <v>364</v>
      </c>
      <c r="E96" s="154"/>
      <c r="F96" s="154"/>
      <c r="G96" s="154"/>
      <c r="H96" s="154"/>
      <c r="I96" s="154"/>
      <c r="J96" s="155">
        <f>J5376</f>
        <v>0</v>
      </c>
      <c r="K96" s="99"/>
      <c r="L96" s="156"/>
    </row>
    <row r="97" spans="1:31" s="10" customFormat="1" ht="19.899999999999999" customHeight="1">
      <c r="B97" s="152"/>
      <c r="C97" s="99"/>
      <c r="D97" s="153" t="s">
        <v>365</v>
      </c>
      <c r="E97" s="154"/>
      <c r="F97" s="154"/>
      <c r="G97" s="154"/>
      <c r="H97" s="154"/>
      <c r="I97" s="154"/>
      <c r="J97" s="155">
        <f>J5506</f>
        <v>0</v>
      </c>
      <c r="K97" s="99"/>
      <c r="L97" s="156"/>
    </row>
    <row r="98" spans="1:31" s="10" customFormat="1" ht="19.899999999999999" customHeight="1">
      <c r="B98" s="152"/>
      <c r="C98" s="99"/>
      <c r="D98" s="153" t="s">
        <v>366</v>
      </c>
      <c r="E98" s="154"/>
      <c r="F98" s="154"/>
      <c r="G98" s="154"/>
      <c r="H98" s="154"/>
      <c r="I98" s="154"/>
      <c r="J98" s="155">
        <f>J5510</f>
        <v>0</v>
      </c>
      <c r="K98" s="99"/>
      <c r="L98" s="156"/>
    </row>
    <row r="99" spans="1:31" s="10" customFormat="1" ht="19.899999999999999" customHeight="1">
      <c r="B99" s="152"/>
      <c r="C99" s="99"/>
      <c r="D99" s="153" t="s">
        <v>367</v>
      </c>
      <c r="E99" s="154"/>
      <c r="F99" s="154"/>
      <c r="G99" s="154"/>
      <c r="H99" s="154"/>
      <c r="I99" s="154"/>
      <c r="J99" s="155">
        <f>J5675</f>
        <v>0</v>
      </c>
      <c r="K99" s="99"/>
      <c r="L99" s="156"/>
    </row>
    <row r="100" spans="1:31" s="9" customFormat="1" ht="25" customHeight="1">
      <c r="B100" s="145"/>
      <c r="C100" s="146"/>
      <c r="D100" s="147" t="s">
        <v>368</v>
      </c>
      <c r="E100" s="148"/>
      <c r="F100" s="148"/>
      <c r="G100" s="148"/>
      <c r="H100" s="148"/>
      <c r="I100" s="148"/>
      <c r="J100" s="149">
        <f>J5710</f>
        <v>0</v>
      </c>
      <c r="K100" s="146"/>
      <c r="L100" s="150"/>
    </row>
    <row r="101" spans="1:31" s="10" customFormat="1" ht="19.899999999999999" customHeight="1">
      <c r="B101" s="152"/>
      <c r="C101" s="99"/>
      <c r="D101" s="153" t="s">
        <v>369</v>
      </c>
      <c r="E101" s="154"/>
      <c r="F101" s="154"/>
      <c r="G101" s="154"/>
      <c r="H101" s="154"/>
      <c r="I101" s="154"/>
      <c r="J101" s="155">
        <f>J5711</f>
        <v>0</v>
      </c>
      <c r="K101" s="99"/>
      <c r="L101" s="156"/>
    </row>
    <row r="102" spans="1:31" s="9" customFormat="1" ht="25" customHeight="1">
      <c r="B102" s="145"/>
      <c r="C102" s="146"/>
      <c r="D102" s="147" t="s">
        <v>370</v>
      </c>
      <c r="E102" s="148"/>
      <c r="F102" s="148"/>
      <c r="G102" s="148"/>
      <c r="H102" s="148"/>
      <c r="I102" s="148"/>
      <c r="J102" s="149">
        <f>J5714</f>
        <v>0</v>
      </c>
      <c r="K102" s="146"/>
      <c r="L102" s="150"/>
    </row>
    <row r="103" spans="1:31" s="2" customFormat="1" ht="21.75" customHeight="1">
      <c r="A103" s="37"/>
      <c r="B103" s="38"/>
      <c r="C103" s="39"/>
      <c r="D103" s="39"/>
      <c r="E103" s="39"/>
      <c r="F103" s="39"/>
      <c r="G103" s="39"/>
      <c r="H103" s="39"/>
      <c r="I103" s="39"/>
      <c r="J103" s="39"/>
      <c r="K103" s="39"/>
      <c r="L103" s="118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31" s="2" customFormat="1" ht="7" customHeight="1">
      <c r="A104" s="37"/>
      <c r="B104" s="50"/>
      <c r="C104" s="51"/>
      <c r="D104" s="51"/>
      <c r="E104" s="51"/>
      <c r="F104" s="51"/>
      <c r="G104" s="51"/>
      <c r="H104" s="51"/>
      <c r="I104" s="51"/>
      <c r="J104" s="51"/>
      <c r="K104" s="51"/>
      <c r="L104" s="118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8" spans="1:31" s="2" customFormat="1" ht="7" customHeight="1">
      <c r="A108" s="37"/>
      <c r="B108" s="52"/>
      <c r="C108" s="53"/>
      <c r="D108" s="53"/>
      <c r="E108" s="53"/>
      <c r="F108" s="53"/>
      <c r="G108" s="53"/>
      <c r="H108" s="53"/>
      <c r="I108" s="53"/>
      <c r="J108" s="53"/>
      <c r="K108" s="53"/>
      <c r="L108" s="118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31" s="2" customFormat="1" ht="25" customHeight="1">
      <c r="A109" s="37"/>
      <c r="B109" s="38"/>
      <c r="C109" s="26" t="s">
        <v>371</v>
      </c>
      <c r="D109" s="39"/>
      <c r="E109" s="39"/>
      <c r="F109" s="39"/>
      <c r="G109" s="39"/>
      <c r="H109" s="39"/>
      <c r="I109" s="39"/>
      <c r="J109" s="39"/>
      <c r="K109" s="39"/>
      <c r="L109" s="118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31" s="2" customFormat="1" ht="7" customHeight="1">
      <c r="A110" s="37"/>
      <c r="B110" s="38"/>
      <c r="C110" s="39"/>
      <c r="D110" s="39"/>
      <c r="E110" s="39"/>
      <c r="F110" s="39"/>
      <c r="G110" s="39"/>
      <c r="H110" s="39"/>
      <c r="I110" s="39"/>
      <c r="J110" s="39"/>
      <c r="K110" s="39"/>
      <c r="L110" s="118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31" s="2" customFormat="1" ht="12" customHeight="1">
      <c r="A111" s="37"/>
      <c r="B111" s="38"/>
      <c r="C111" s="32" t="s">
        <v>16</v>
      </c>
      <c r="D111" s="39"/>
      <c r="E111" s="39"/>
      <c r="F111" s="39"/>
      <c r="G111" s="39"/>
      <c r="H111" s="39"/>
      <c r="I111" s="39"/>
      <c r="J111" s="39"/>
      <c r="K111" s="39"/>
      <c r="L111" s="118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31" s="2" customFormat="1" ht="26.25" customHeight="1">
      <c r="A112" s="37"/>
      <c r="B112" s="38"/>
      <c r="C112" s="39"/>
      <c r="D112" s="39"/>
      <c r="E112" s="424" t="str">
        <f>E7</f>
        <v>Přístavba a celková rekonstrukce domu sociální péče Kralovice - 2.etapa</v>
      </c>
      <c r="F112" s="425"/>
      <c r="G112" s="425"/>
      <c r="H112" s="425"/>
      <c r="I112" s="39"/>
      <c r="J112" s="39"/>
      <c r="K112" s="39"/>
      <c r="L112" s="118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3" s="1" customFormat="1" ht="12" customHeight="1">
      <c r="B113" s="24"/>
      <c r="C113" s="32" t="s">
        <v>145</v>
      </c>
      <c r="D113" s="25"/>
      <c r="E113" s="25"/>
      <c r="F113" s="25"/>
      <c r="G113" s="25"/>
      <c r="H113" s="25"/>
      <c r="I113" s="25"/>
      <c r="J113" s="25"/>
      <c r="K113" s="25"/>
      <c r="L113" s="23"/>
    </row>
    <row r="114" spans="1:63" s="1" customFormat="1" ht="16.5" customHeight="1">
      <c r="B114" s="24"/>
      <c r="C114" s="25"/>
      <c r="D114" s="25"/>
      <c r="E114" s="424" t="s">
        <v>149</v>
      </c>
      <c r="F114" s="383"/>
      <c r="G114" s="383"/>
      <c r="H114" s="383"/>
      <c r="I114" s="25"/>
      <c r="J114" s="25"/>
      <c r="K114" s="25"/>
      <c r="L114" s="23"/>
    </row>
    <row r="115" spans="1:63" s="1" customFormat="1" ht="12" customHeight="1">
      <c r="B115" s="24"/>
      <c r="C115" s="32" t="s">
        <v>153</v>
      </c>
      <c r="D115" s="25"/>
      <c r="E115" s="25"/>
      <c r="F115" s="25"/>
      <c r="G115" s="25"/>
      <c r="H115" s="25"/>
      <c r="I115" s="25"/>
      <c r="J115" s="25"/>
      <c r="K115" s="25"/>
      <c r="L115" s="23"/>
    </row>
    <row r="116" spans="1:63" s="2" customFormat="1" ht="16.5" customHeight="1">
      <c r="A116" s="37"/>
      <c r="B116" s="38"/>
      <c r="C116" s="39"/>
      <c r="D116" s="39"/>
      <c r="E116" s="426" t="s">
        <v>157</v>
      </c>
      <c r="F116" s="427"/>
      <c r="G116" s="427"/>
      <c r="H116" s="427"/>
      <c r="I116" s="39"/>
      <c r="J116" s="39"/>
      <c r="K116" s="39"/>
      <c r="L116" s="118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3" s="2" customFormat="1" ht="12" customHeight="1">
      <c r="A117" s="37"/>
      <c r="B117" s="38"/>
      <c r="C117" s="32" t="s">
        <v>161</v>
      </c>
      <c r="D117" s="39"/>
      <c r="E117" s="39"/>
      <c r="F117" s="39"/>
      <c r="G117" s="39"/>
      <c r="H117" s="39"/>
      <c r="I117" s="39"/>
      <c r="J117" s="39"/>
      <c r="K117" s="39"/>
      <c r="L117" s="118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3" s="2" customFormat="1" ht="16.5" customHeight="1">
      <c r="A118" s="37"/>
      <c r="B118" s="38"/>
      <c r="C118" s="39"/>
      <c r="D118" s="39"/>
      <c r="E118" s="376" t="str">
        <f>E13</f>
        <v>D.1.1.B - Architektonicko - konstrukční řešení</v>
      </c>
      <c r="F118" s="427"/>
      <c r="G118" s="427"/>
      <c r="H118" s="427"/>
      <c r="I118" s="39"/>
      <c r="J118" s="39"/>
      <c r="K118" s="39"/>
      <c r="L118" s="118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3" s="2" customFormat="1" ht="7" customHeight="1">
      <c r="A119" s="37"/>
      <c r="B119" s="38"/>
      <c r="C119" s="39"/>
      <c r="D119" s="39"/>
      <c r="E119" s="39"/>
      <c r="F119" s="39"/>
      <c r="G119" s="39"/>
      <c r="H119" s="39"/>
      <c r="I119" s="39"/>
      <c r="J119" s="39"/>
      <c r="K119" s="39"/>
      <c r="L119" s="118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3" s="2" customFormat="1" ht="12" customHeight="1">
      <c r="A120" s="37"/>
      <c r="B120" s="38"/>
      <c r="C120" s="32" t="s">
        <v>21</v>
      </c>
      <c r="D120" s="39"/>
      <c r="E120" s="39"/>
      <c r="F120" s="30" t="str">
        <f>F16</f>
        <v>Plzeňská třída 345, 331 41  Kralovice u Rakovníka</v>
      </c>
      <c r="G120" s="39"/>
      <c r="H120" s="39"/>
      <c r="I120" s="32" t="s">
        <v>23</v>
      </c>
      <c r="J120" s="62" t="str">
        <f>IF(J16="","",J16)</f>
        <v>21. 10. 2024</v>
      </c>
      <c r="K120" s="39"/>
      <c r="L120" s="118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3" s="2" customFormat="1" ht="7" customHeight="1">
      <c r="A121" s="37"/>
      <c r="B121" s="38"/>
      <c r="C121" s="39"/>
      <c r="D121" s="39"/>
      <c r="E121" s="39"/>
      <c r="F121" s="39"/>
      <c r="G121" s="39"/>
      <c r="H121" s="39"/>
      <c r="I121" s="39"/>
      <c r="J121" s="39"/>
      <c r="K121" s="39"/>
      <c r="L121" s="118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3" s="2" customFormat="1" ht="25.65" customHeight="1">
      <c r="A122" s="37"/>
      <c r="B122" s="38"/>
      <c r="C122" s="32" t="s">
        <v>25</v>
      </c>
      <c r="D122" s="39"/>
      <c r="E122" s="39"/>
      <c r="F122" s="30" t="str">
        <f>E19</f>
        <v>Dům sociální péče Kralovice, p.o.</v>
      </c>
      <c r="G122" s="39"/>
      <c r="H122" s="39"/>
      <c r="I122" s="32" t="s">
        <v>33</v>
      </c>
      <c r="J122" s="35" t="str">
        <f>E25</f>
        <v>Řezanina &amp; Bartoň, s.r.o.</v>
      </c>
      <c r="K122" s="39"/>
      <c r="L122" s="118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3" s="2" customFormat="1" ht="15.15" customHeight="1">
      <c r="A123" s="37"/>
      <c r="B123" s="38"/>
      <c r="C123" s="32" t="s">
        <v>31</v>
      </c>
      <c r="D123" s="39"/>
      <c r="E123" s="39"/>
      <c r="F123" s="30" t="str">
        <f>IF(E22="","",E22)</f>
        <v>Vyplň údaj</v>
      </c>
      <c r="G123" s="39"/>
      <c r="H123" s="39"/>
      <c r="I123" s="32" t="s">
        <v>37</v>
      </c>
      <c r="J123" s="35" t="str">
        <f>E28</f>
        <v>BACing s.r.o.</v>
      </c>
      <c r="K123" s="39"/>
      <c r="L123" s="118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3" s="2" customFormat="1" ht="10.25" customHeight="1">
      <c r="A124" s="37"/>
      <c r="B124" s="38"/>
      <c r="C124" s="39"/>
      <c r="D124" s="39"/>
      <c r="E124" s="39"/>
      <c r="F124" s="39"/>
      <c r="G124" s="39"/>
      <c r="H124" s="39"/>
      <c r="I124" s="39"/>
      <c r="J124" s="39"/>
      <c r="K124" s="39"/>
      <c r="L124" s="118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3" s="11" customFormat="1" ht="29.25" customHeight="1">
      <c r="A125" s="158"/>
      <c r="B125" s="159"/>
      <c r="C125" s="160" t="s">
        <v>372</v>
      </c>
      <c r="D125" s="161" t="s">
        <v>62</v>
      </c>
      <c r="E125" s="161" t="s">
        <v>58</v>
      </c>
      <c r="F125" s="161" t="s">
        <v>59</v>
      </c>
      <c r="G125" s="161" t="s">
        <v>373</v>
      </c>
      <c r="H125" s="161" t="s">
        <v>374</v>
      </c>
      <c r="I125" s="161" t="s">
        <v>375</v>
      </c>
      <c r="J125" s="161" t="s">
        <v>318</v>
      </c>
      <c r="K125" s="162" t="s">
        <v>376</v>
      </c>
      <c r="L125" s="163"/>
      <c r="M125" s="71" t="s">
        <v>76</v>
      </c>
      <c r="N125" s="72" t="s">
        <v>47</v>
      </c>
      <c r="O125" s="72" t="s">
        <v>377</v>
      </c>
      <c r="P125" s="72" t="s">
        <v>378</v>
      </c>
      <c r="Q125" s="72" t="s">
        <v>379</v>
      </c>
      <c r="R125" s="72" t="s">
        <v>380</v>
      </c>
      <c r="S125" s="72" t="s">
        <v>381</v>
      </c>
      <c r="T125" s="73" t="s">
        <v>382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pans="1:63" s="2" customFormat="1" ht="22.75" customHeight="1">
      <c r="A126" s="37"/>
      <c r="B126" s="38"/>
      <c r="C126" s="78" t="s">
        <v>383</v>
      </c>
      <c r="D126" s="39"/>
      <c r="E126" s="39"/>
      <c r="F126" s="39"/>
      <c r="G126" s="39"/>
      <c r="H126" s="39"/>
      <c r="I126" s="39"/>
      <c r="J126" s="164">
        <f>BK126</f>
        <v>0</v>
      </c>
      <c r="K126" s="39"/>
      <c r="L126" s="42"/>
      <c r="M126" s="74"/>
      <c r="N126" s="165"/>
      <c r="O126" s="75"/>
      <c r="P126" s="166">
        <f>P127+P2164+P5710+P5714</f>
        <v>0</v>
      </c>
      <c r="Q126" s="75"/>
      <c r="R126" s="166">
        <f>R127+R2164+R5710+R5714</f>
        <v>1502.2059338985589</v>
      </c>
      <c r="S126" s="75"/>
      <c r="T126" s="167">
        <f>T127+T2164+T5710+T5714</f>
        <v>1186.2983706900004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T126" s="20" t="s">
        <v>77</v>
      </c>
      <c r="AU126" s="20" t="s">
        <v>325</v>
      </c>
      <c r="BK126" s="168">
        <f>BK127+BK2164+BK5710+BK5714</f>
        <v>0</v>
      </c>
    </row>
    <row r="127" spans="1:63" s="12" customFormat="1" ht="25.9" customHeight="1">
      <c r="B127" s="169"/>
      <c r="C127" s="170"/>
      <c r="D127" s="171" t="s">
        <v>77</v>
      </c>
      <c r="E127" s="172" t="s">
        <v>384</v>
      </c>
      <c r="F127" s="172" t="s">
        <v>385</v>
      </c>
      <c r="G127" s="170"/>
      <c r="H127" s="170"/>
      <c r="I127" s="173"/>
      <c r="J127" s="174">
        <f>BK127</f>
        <v>0</v>
      </c>
      <c r="K127" s="170"/>
      <c r="L127" s="175"/>
      <c r="M127" s="176"/>
      <c r="N127" s="177"/>
      <c r="O127" s="177"/>
      <c r="P127" s="178">
        <f>P128+P206+P254+P530+P707+P755+P1560+P2133+P2161</f>
        <v>0</v>
      </c>
      <c r="Q127" s="177"/>
      <c r="R127" s="178">
        <f>R128+R206+R254+R530+R707+R755+R1560+R2133+R2161</f>
        <v>1227.7653861787221</v>
      </c>
      <c r="S127" s="177"/>
      <c r="T127" s="179">
        <f>T128+T206+T254+T530+T707+T755+T1560+T2133+T2161</f>
        <v>1105.4963526000004</v>
      </c>
      <c r="AR127" s="180" t="s">
        <v>85</v>
      </c>
      <c r="AT127" s="181" t="s">
        <v>77</v>
      </c>
      <c r="AU127" s="181" t="s">
        <v>78</v>
      </c>
      <c r="AY127" s="180" t="s">
        <v>386</v>
      </c>
      <c r="BK127" s="182">
        <f>BK128+BK206+BK254+BK530+BK707+BK755+BK1560+BK2133+BK2161</f>
        <v>0</v>
      </c>
    </row>
    <row r="128" spans="1:63" s="12" customFormat="1" ht="22.75" customHeight="1">
      <c r="B128" s="169"/>
      <c r="C128" s="170"/>
      <c r="D128" s="171" t="s">
        <v>77</v>
      </c>
      <c r="E128" s="183" t="s">
        <v>85</v>
      </c>
      <c r="F128" s="183" t="s">
        <v>387</v>
      </c>
      <c r="G128" s="170"/>
      <c r="H128" s="170"/>
      <c r="I128" s="173"/>
      <c r="J128" s="184">
        <f>BK128</f>
        <v>0</v>
      </c>
      <c r="K128" s="170"/>
      <c r="L128" s="175"/>
      <c r="M128" s="176"/>
      <c r="N128" s="177"/>
      <c r="O128" s="177"/>
      <c r="P128" s="178">
        <f>SUM(P129:P205)</f>
        <v>0</v>
      </c>
      <c r="Q128" s="177"/>
      <c r="R128" s="178">
        <f>SUM(R129:R205)</f>
        <v>67.473623111999999</v>
      </c>
      <c r="S128" s="177"/>
      <c r="T128" s="179">
        <f>SUM(T129:T205)</f>
        <v>10.81146</v>
      </c>
      <c r="AR128" s="180" t="s">
        <v>85</v>
      </c>
      <c r="AT128" s="181" t="s">
        <v>77</v>
      </c>
      <c r="AU128" s="181" t="s">
        <v>85</v>
      </c>
      <c r="AY128" s="180" t="s">
        <v>386</v>
      </c>
      <c r="BK128" s="182">
        <f>SUM(BK129:BK205)</f>
        <v>0</v>
      </c>
    </row>
    <row r="129" spans="1:65" s="2" customFormat="1" ht="66.75" customHeight="1">
      <c r="A129" s="37"/>
      <c r="B129" s="38"/>
      <c r="C129" s="185" t="s">
        <v>85</v>
      </c>
      <c r="D129" s="185" t="s">
        <v>388</v>
      </c>
      <c r="E129" s="186" t="s">
        <v>389</v>
      </c>
      <c r="F129" s="187" t="s">
        <v>390</v>
      </c>
      <c r="G129" s="188" t="s">
        <v>127</v>
      </c>
      <c r="H129" s="189">
        <v>5.6760000000000002</v>
      </c>
      <c r="I129" s="190"/>
      <c r="J129" s="191">
        <f>ROUND(I129*H129,2)</f>
        <v>0</v>
      </c>
      <c r="K129" s="187" t="s">
        <v>391</v>
      </c>
      <c r="L129" s="42"/>
      <c r="M129" s="192" t="s">
        <v>76</v>
      </c>
      <c r="N129" s="193" t="s">
        <v>49</v>
      </c>
      <c r="O129" s="67"/>
      <c r="P129" s="194">
        <f>O129*H129</f>
        <v>0</v>
      </c>
      <c r="Q129" s="194">
        <v>0</v>
      </c>
      <c r="R129" s="194">
        <f>Q129*H129</f>
        <v>0</v>
      </c>
      <c r="S129" s="194">
        <v>0.26</v>
      </c>
      <c r="T129" s="195">
        <f>S129*H129</f>
        <v>1.4757600000000002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6" t="s">
        <v>102</v>
      </c>
      <c r="AT129" s="196" t="s">
        <v>388</v>
      </c>
      <c r="AU129" s="196" t="s">
        <v>90</v>
      </c>
      <c r="AY129" s="20" t="s">
        <v>386</v>
      </c>
      <c r="BE129" s="197">
        <f>IF(N129="základní",J129,0)</f>
        <v>0</v>
      </c>
      <c r="BF129" s="197">
        <f>IF(N129="snížená",J129,0)</f>
        <v>0</v>
      </c>
      <c r="BG129" s="197">
        <f>IF(N129="zákl. přenesená",J129,0)</f>
        <v>0</v>
      </c>
      <c r="BH129" s="197">
        <f>IF(N129="sníž. přenesená",J129,0)</f>
        <v>0</v>
      </c>
      <c r="BI129" s="197">
        <f>IF(N129="nulová",J129,0)</f>
        <v>0</v>
      </c>
      <c r="BJ129" s="20" t="s">
        <v>90</v>
      </c>
      <c r="BK129" s="197">
        <f>ROUND(I129*H129,2)</f>
        <v>0</v>
      </c>
      <c r="BL129" s="20" t="s">
        <v>102</v>
      </c>
      <c r="BM129" s="196" t="s">
        <v>392</v>
      </c>
    </row>
    <row r="130" spans="1:65" s="2" customFormat="1" ht="10">
      <c r="A130" s="37"/>
      <c r="B130" s="38"/>
      <c r="C130" s="39"/>
      <c r="D130" s="198" t="s">
        <v>393</v>
      </c>
      <c r="E130" s="39"/>
      <c r="F130" s="199" t="s">
        <v>394</v>
      </c>
      <c r="G130" s="39"/>
      <c r="H130" s="39"/>
      <c r="I130" s="200"/>
      <c r="J130" s="39"/>
      <c r="K130" s="39"/>
      <c r="L130" s="42"/>
      <c r="M130" s="201"/>
      <c r="N130" s="202"/>
      <c r="O130" s="67"/>
      <c r="P130" s="67"/>
      <c r="Q130" s="67"/>
      <c r="R130" s="67"/>
      <c r="S130" s="67"/>
      <c r="T130" s="68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T130" s="20" t="s">
        <v>393</v>
      </c>
      <c r="AU130" s="20" t="s">
        <v>90</v>
      </c>
    </row>
    <row r="131" spans="1:65" s="13" customFormat="1" ht="10">
      <c r="B131" s="203"/>
      <c r="C131" s="204"/>
      <c r="D131" s="205" t="s">
        <v>395</v>
      </c>
      <c r="E131" s="206" t="s">
        <v>76</v>
      </c>
      <c r="F131" s="207" t="s">
        <v>396</v>
      </c>
      <c r="G131" s="204"/>
      <c r="H131" s="206" t="s">
        <v>76</v>
      </c>
      <c r="I131" s="208"/>
      <c r="J131" s="204"/>
      <c r="K131" s="204"/>
      <c r="L131" s="209"/>
      <c r="M131" s="210"/>
      <c r="N131" s="211"/>
      <c r="O131" s="211"/>
      <c r="P131" s="211"/>
      <c r="Q131" s="211"/>
      <c r="R131" s="211"/>
      <c r="S131" s="211"/>
      <c r="T131" s="212"/>
      <c r="AT131" s="213" t="s">
        <v>395</v>
      </c>
      <c r="AU131" s="213" t="s">
        <v>90</v>
      </c>
      <c r="AV131" s="13" t="s">
        <v>85</v>
      </c>
      <c r="AW131" s="13" t="s">
        <v>36</v>
      </c>
      <c r="AX131" s="13" t="s">
        <v>78</v>
      </c>
      <c r="AY131" s="213" t="s">
        <v>386</v>
      </c>
    </row>
    <row r="132" spans="1:65" s="14" customFormat="1" ht="10">
      <c r="B132" s="214"/>
      <c r="C132" s="215"/>
      <c r="D132" s="205" t="s">
        <v>395</v>
      </c>
      <c r="E132" s="216" t="s">
        <v>76</v>
      </c>
      <c r="F132" s="217" t="s">
        <v>397</v>
      </c>
      <c r="G132" s="215"/>
      <c r="H132" s="218">
        <v>5.6760000000000002</v>
      </c>
      <c r="I132" s="219"/>
      <c r="J132" s="215"/>
      <c r="K132" s="215"/>
      <c r="L132" s="220"/>
      <c r="M132" s="221"/>
      <c r="N132" s="222"/>
      <c r="O132" s="222"/>
      <c r="P132" s="222"/>
      <c r="Q132" s="222"/>
      <c r="R132" s="222"/>
      <c r="S132" s="222"/>
      <c r="T132" s="223"/>
      <c r="AT132" s="224" t="s">
        <v>395</v>
      </c>
      <c r="AU132" s="224" t="s">
        <v>90</v>
      </c>
      <c r="AV132" s="14" t="s">
        <v>90</v>
      </c>
      <c r="AW132" s="14" t="s">
        <v>36</v>
      </c>
      <c r="AX132" s="14" t="s">
        <v>78</v>
      </c>
      <c r="AY132" s="224" t="s">
        <v>386</v>
      </c>
    </row>
    <row r="133" spans="1:65" s="15" customFormat="1" ht="10">
      <c r="B133" s="225"/>
      <c r="C133" s="226"/>
      <c r="D133" s="205" t="s">
        <v>395</v>
      </c>
      <c r="E133" s="227" t="s">
        <v>76</v>
      </c>
      <c r="F133" s="228" t="s">
        <v>398</v>
      </c>
      <c r="G133" s="226"/>
      <c r="H133" s="229">
        <v>5.6760000000000002</v>
      </c>
      <c r="I133" s="230"/>
      <c r="J133" s="226"/>
      <c r="K133" s="226"/>
      <c r="L133" s="231"/>
      <c r="M133" s="232"/>
      <c r="N133" s="233"/>
      <c r="O133" s="233"/>
      <c r="P133" s="233"/>
      <c r="Q133" s="233"/>
      <c r="R133" s="233"/>
      <c r="S133" s="233"/>
      <c r="T133" s="234"/>
      <c r="AT133" s="235" t="s">
        <v>395</v>
      </c>
      <c r="AU133" s="235" t="s">
        <v>90</v>
      </c>
      <c r="AV133" s="15" t="s">
        <v>102</v>
      </c>
      <c r="AW133" s="15" t="s">
        <v>36</v>
      </c>
      <c r="AX133" s="15" t="s">
        <v>85</v>
      </c>
      <c r="AY133" s="235" t="s">
        <v>386</v>
      </c>
    </row>
    <row r="134" spans="1:65" s="2" customFormat="1" ht="55.5" customHeight="1">
      <c r="A134" s="37"/>
      <c r="B134" s="38"/>
      <c r="C134" s="185" t="s">
        <v>90</v>
      </c>
      <c r="D134" s="185" t="s">
        <v>388</v>
      </c>
      <c r="E134" s="186" t="s">
        <v>399</v>
      </c>
      <c r="F134" s="187" t="s">
        <v>400</v>
      </c>
      <c r="G134" s="188" t="s">
        <v>127</v>
      </c>
      <c r="H134" s="189">
        <v>42.435000000000002</v>
      </c>
      <c r="I134" s="190"/>
      <c r="J134" s="191">
        <f>ROUND(I134*H134,2)</f>
        <v>0</v>
      </c>
      <c r="K134" s="187" t="s">
        <v>391</v>
      </c>
      <c r="L134" s="42"/>
      <c r="M134" s="192" t="s">
        <v>76</v>
      </c>
      <c r="N134" s="193" t="s">
        <v>49</v>
      </c>
      <c r="O134" s="67"/>
      <c r="P134" s="194">
        <f>O134*H134</f>
        <v>0</v>
      </c>
      <c r="Q134" s="194">
        <v>0</v>
      </c>
      <c r="R134" s="194">
        <f>Q134*H134</f>
        <v>0</v>
      </c>
      <c r="S134" s="194">
        <v>0.22</v>
      </c>
      <c r="T134" s="195">
        <f>S134*H134</f>
        <v>9.335700000000001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6" t="s">
        <v>102</v>
      </c>
      <c r="AT134" s="196" t="s">
        <v>388</v>
      </c>
      <c r="AU134" s="196" t="s">
        <v>90</v>
      </c>
      <c r="AY134" s="20" t="s">
        <v>386</v>
      </c>
      <c r="BE134" s="197">
        <f>IF(N134="základní",J134,0)</f>
        <v>0</v>
      </c>
      <c r="BF134" s="197">
        <f>IF(N134="snížená",J134,0)</f>
        <v>0</v>
      </c>
      <c r="BG134" s="197">
        <f>IF(N134="zákl. přenesená",J134,0)</f>
        <v>0</v>
      </c>
      <c r="BH134" s="197">
        <f>IF(N134="sníž. přenesená",J134,0)</f>
        <v>0</v>
      </c>
      <c r="BI134" s="197">
        <f>IF(N134="nulová",J134,0)</f>
        <v>0</v>
      </c>
      <c r="BJ134" s="20" t="s">
        <v>90</v>
      </c>
      <c r="BK134" s="197">
        <f>ROUND(I134*H134,2)</f>
        <v>0</v>
      </c>
      <c r="BL134" s="20" t="s">
        <v>102</v>
      </c>
      <c r="BM134" s="196" t="s">
        <v>401</v>
      </c>
    </row>
    <row r="135" spans="1:65" s="2" customFormat="1" ht="10">
      <c r="A135" s="37"/>
      <c r="B135" s="38"/>
      <c r="C135" s="39"/>
      <c r="D135" s="198" t="s">
        <v>393</v>
      </c>
      <c r="E135" s="39"/>
      <c r="F135" s="199" t="s">
        <v>402</v>
      </c>
      <c r="G135" s="39"/>
      <c r="H135" s="39"/>
      <c r="I135" s="200"/>
      <c r="J135" s="39"/>
      <c r="K135" s="39"/>
      <c r="L135" s="42"/>
      <c r="M135" s="201"/>
      <c r="N135" s="202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393</v>
      </c>
      <c r="AU135" s="20" t="s">
        <v>90</v>
      </c>
    </row>
    <row r="136" spans="1:65" s="13" customFormat="1" ht="10">
      <c r="B136" s="203"/>
      <c r="C136" s="204"/>
      <c r="D136" s="205" t="s">
        <v>395</v>
      </c>
      <c r="E136" s="206" t="s">
        <v>76</v>
      </c>
      <c r="F136" s="207" t="s">
        <v>403</v>
      </c>
      <c r="G136" s="204"/>
      <c r="H136" s="206" t="s">
        <v>76</v>
      </c>
      <c r="I136" s="208"/>
      <c r="J136" s="204"/>
      <c r="K136" s="204"/>
      <c r="L136" s="209"/>
      <c r="M136" s="210"/>
      <c r="N136" s="211"/>
      <c r="O136" s="211"/>
      <c r="P136" s="211"/>
      <c r="Q136" s="211"/>
      <c r="R136" s="211"/>
      <c r="S136" s="211"/>
      <c r="T136" s="212"/>
      <c r="AT136" s="213" t="s">
        <v>395</v>
      </c>
      <c r="AU136" s="213" t="s">
        <v>90</v>
      </c>
      <c r="AV136" s="13" t="s">
        <v>85</v>
      </c>
      <c r="AW136" s="13" t="s">
        <v>36</v>
      </c>
      <c r="AX136" s="13" t="s">
        <v>78</v>
      </c>
      <c r="AY136" s="213" t="s">
        <v>386</v>
      </c>
    </row>
    <row r="137" spans="1:65" s="13" customFormat="1" ht="10">
      <c r="B137" s="203"/>
      <c r="C137" s="204"/>
      <c r="D137" s="205" t="s">
        <v>395</v>
      </c>
      <c r="E137" s="206" t="s">
        <v>76</v>
      </c>
      <c r="F137" s="207" t="s">
        <v>404</v>
      </c>
      <c r="G137" s="204"/>
      <c r="H137" s="206" t="s">
        <v>76</v>
      </c>
      <c r="I137" s="208"/>
      <c r="J137" s="204"/>
      <c r="K137" s="204"/>
      <c r="L137" s="209"/>
      <c r="M137" s="210"/>
      <c r="N137" s="211"/>
      <c r="O137" s="211"/>
      <c r="P137" s="211"/>
      <c r="Q137" s="211"/>
      <c r="R137" s="211"/>
      <c r="S137" s="211"/>
      <c r="T137" s="212"/>
      <c r="AT137" s="213" t="s">
        <v>395</v>
      </c>
      <c r="AU137" s="213" t="s">
        <v>90</v>
      </c>
      <c r="AV137" s="13" t="s">
        <v>85</v>
      </c>
      <c r="AW137" s="13" t="s">
        <v>36</v>
      </c>
      <c r="AX137" s="13" t="s">
        <v>78</v>
      </c>
      <c r="AY137" s="213" t="s">
        <v>386</v>
      </c>
    </row>
    <row r="138" spans="1:65" s="13" customFormat="1" ht="10">
      <c r="B138" s="203"/>
      <c r="C138" s="204"/>
      <c r="D138" s="205" t="s">
        <v>395</v>
      </c>
      <c r="E138" s="206" t="s">
        <v>76</v>
      </c>
      <c r="F138" s="207" t="s">
        <v>405</v>
      </c>
      <c r="G138" s="204"/>
      <c r="H138" s="206" t="s">
        <v>76</v>
      </c>
      <c r="I138" s="208"/>
      <c r="J138" s="204"/>
      <c r="K138" s="204"/>
      <c r="L138" s="209"/>
      <c r="M138" s="210"/>
      <c r="N138" s="211"/>
      <c r="O138" s="211"/>
      <c r="P138" s="211"/>
      <c r="Q138" s="211"/>
      <c r="R138" s="211"/>
      <c r="S138" s="211"/>
      <c r="T138" s="212"/>
      <c r="AT138" s="213" t="s">
        <v>395</v>
      </c>
      <c r="AU138" s="213" t="s">
        <v>90</v>
      </c>
      <c r="AV138" s="13" t="s">
        <v>85</v>
      </c>
      <c r="AW138" s="13" t="s">
        <v>36</v>
      </c>
      <c r="AX138" s="13" t="s">
        <v>78</v>
      </c>
      <c r="AY138" s="213" t="s">
        <v>386</v>
      </c>
    </row>
    <row r="139" spans="1:65" s="14" customFormat="1" ht="10">
      <c r="B139" s="214"/>
      <c r="C139" s="215"/>
      <c r="D139" s="205" t="s">
        <v>395</v>
      </c>
      <c r="E139" s="216" t="s">
        <v>76</v>
      </c>
      <c r="F139" s="217" t="s">
        <v>406</v>
      </c>
      <c r="G139" s="215"/>
      <c r="H139" s="218">
        <v>42.435000000000002</v>
      </c>
      <c r="I139" s="219"/>
      <c r="J139" s="215"/>
      <c r="K139" s="215"/>
      <c r="L139" s="220"/>
      <c r="M139" s="221"/>
      <c r="N139" s="222"/>
      <c r="O139" s="222"/>
      <c r="P139" s="222"/>
      <c r="Q139" s="222"/>
      <c r="R139" s="222"/>
      <c r="S139" s="222"/>
      <c r="T139" s="223"/>
      <c r="AT139" s="224" t="s">
        <v>395</v>
      </c>
      <c r="AU139" s="224" t="s">
        <v>90</v>
      </c>
      <c r="AV139" s="14" t="s">
        <v>90</v>
      </c>
      <c r="AW139" s="14" t="s">
        <v>36</v>
      </c>
      <c r="AX139" s="14" t="s">
        <v>78</v>
      </c>
      <c r="AY139" s="224" t="s">
        <v>386</v>
      </c>
    </row>
    <row r="140" spans="1:65" s="15" customFormat="1" ht="10">
      <c r="B140" s="225"/>
      <c r="C140" s="226"/>
      <c r="D140" s="205" t="s">
        <v>395</v>
      </c>
      <c r="E140" s="227" t="s">
        <v>76</v>
      </c>
      <c r="F140" s="228" t="s">
        <v>398</v>
      </c>
      <c r="G140" s="226"/>
      <c r="H140" s="229">
        <v>42.435000000000002</v>
      </c>
      <c r="I140" s="230"/>
      <c r="J140" s="226"/>
      <c r="K140" s="226"/>
      <c r="L140" s="231"/>
      <c r="M140" s="232"/>
      <c r="N140" s="233"/>
      <c r="O140" s="233"/>
      <c r="P140" s="233"/>
      <c r="Q140" s="233"/>
      <c r="R140" s="233"/>
      <c r="S140" s="233"/>
      <c r="T140" s="234"/>
      <c r="AT140" s="235" t="s">
        <v>395</v>
      </c>
      <c r="AU140" s="235" t="s">
        <v>90</v>
      </c>
      <c r="AV140" s="15" t="s">
        <v>102</v>
      </c>
      <c r="AW140" s="15" t="s">
        <v>36</v>
      </c>
      <c r="AX140" s="15" t="s">
        <v>85</v>
      </c>
      <c r="AY140" s="235" t="s">
        <v>386</v>
      </c>
    </row>
    <row r="141" spans="1:65" s="2" customFormat="1" ht="21.75" customHeight="1">
      <c r="A141" s="37"/>
      <c r="B141" s="38"/>
      <c r="C141" s="185" t="s">
        <v>95</v>
      </c>
      <c r="D141" s="185" t="s">
        <v>388</v>
      </c>
      <c r="E141" s="186" t="s">
        <v>407</v>
      </c>
      <c r="F141" s="187" t="s">
        <v>408</v>
      </c>
      <c r="G141" s="188" t="s">
        <v>167</v>
      </c>
      <c r="H141" s="189">
        <v>5</v>
      </c>
      <c r="I141" s="190"/>
      <c r="J141" s="191">
        <f>ROUND(I141*H141,2)</f>
        <v>0</v>
      </c>
      <c r="K141" s="187" t="s">
        <v>391</v>
      </c>
      <c r="L141" s="42"/>
      <c r="M141" s="192" t="s">
        <v>76</v>
      </c>
      <c r="N141" s="193" t="s">
        <v>49</v>
      </c>
      <c r="O141" s="67"/>
      <c r="P141" s="194">
        <f>O141*H141</f>
        <v>0</v>
      </c>
      <c r="Q141" s="194">
        <v>7.8688824000000008E-3</v>
      </c>
      <c r="R141" s="194">
        <f>Q141*H141</f>
        <v>3.9344412000000002E-2</v>
      </c>
      <c r="S141" s="194">
        <v>0</v>
      </c>
      <c r="T141" s="195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6" t="s">
        <v>102</v>
      </c>
      <c r="AT141" s="196" t="s">
        <v>388</v>
      </c>
      <c r="AU141" s="196" t="s">
        <v>90</v>
      </c>
      <c r="AY141" s="20" t="s">
        <v>386</v>
      </c>
      <c r="BE141" s="197">
        <f>IF(N141="základní",J141,0)</f>
        <v>0</v>
      </c>
      <c r="BF141" s="197">
        <f>IF(N141="snížená",J141,0)</f>
        <v>0</v>
      </c>
      <c r="BG141" s="197">
        <f>IF(N141="zákl. přenesená",J141,0)</f>
        <v>0</v>
      </c>
      <c r="BH141" s="197">
        <f>IF(N141="sníž. přenesená",J141,0)</f>
        <v>0</v>
      </c>
      <c r="BI141" s="197">
        <f>IF(N141="nulová",J141,0)</f>
        <v>0</v>
      </c>
      <c r="BJ141" s="20" t="s">
        <v>90</v>
      </c>
      <c r="BK141" s="197">
        <f>ROUND(I141*H141,2)</f>
        <v>0</v>
      </c>
      <c r="BL141" s="20" t="s">
        <v>102</v>
      </c>
      <c r="BM141" s="196" t="s">
        <v>409</v>
      </c>
    </row>
    <row r="142" spans="1:65" s="2" customFormat="1" ht="10">
      <c r="A142" s="37"/>
      <c r="B142" s="38"/>
      <c r="C142" s="39"/>
      <c r="D142" s="198" t="s">
        <v>393</v>
      </c>
      <c r="E142" s="39"/>
      <c r="F142" s="199" t="s">
        <v>410</v>
      </c>
      <c r="G142" s="39"/>
      <c r="H142" s="39"/>
      <c r="I142" s="200"/>
      <c r="J142" s="39"/>
      <c r="K142" s="39"/>
      <c r="L142" s="42"/>
      <c r="M142" s="201"/>
      <c r="N142" s="202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393</v>
      </c>
      <c r="AU142" s="20" t="s">
        <v>90</v>
      </c>
    </row>
    <row r="143" spans="1:65" s="13" customFormat="1" ht="10">
      <c r="B143" s="203"/>
      <c r="C143" s="204"/>
      <c r="D143" s="205" t="s">
        <v>395</v>
      </c>
      <c r="E143" s="206" t="s">
        <v>76</v>
      </c>
      <c r="F143" s="207" t="s">
        <v>403</v>
      </c>
      <c r="G143" s="204"/>
      <c r="H143" s="206" t="s">
        <v>76</v>
      </c>
      <c r="I143" s="208"/>
      <c r="J143" s="204"/>
      <c r="K143" s="204"/>
      <c r="L143" s="209"/>
      <c r="M143" s="210"/>
      <c r="N143" s="211"/>
      <c r="O143" s="211"/>
      <c r="P143" s="211"/>
      <c r="Q143" s="211"/>
      <c r="R143" s="211"/>
      <c r="S143" s="211"/>
      <c r="T143" s="212"/>
      <c r="AT143" s="213" t="s">
        <v>395</v>
      </c>
      <c r="AU143" s="213" t="s">
        <v>90</v>
      </c>
      <c r="AV143" s="13" t="s">
        <v>85</v>
      </c>
      <c r="AW143" s="13" t="s">
        <v>36</v>
      </c>
      <c r="AX143" s="13" t="s">
        <v>78</v>
      </c>
      <c r="AY143" s="213" t="s">
        <v>386</v>
      </c>
    </row>
    <row r="144" spans="1:65" s="13" customFormat="1" ht="10">
      <c r="B144" s="203"/>
      <c r="C144" s="204"/>
      <c r="D144" s="205" t="s">
        <v>395</v>
      </c>
      <c r="E144" s="206" t="s">
        <v>76</v>
      </c>
      <c r="F144" s="207" t="s">
        <v>404</v>
      </c>
      <c r="G144" s="204"/>
      <c r="H144" s="206" t="s">
        <v>76</v>
      </c>
      <c r="I144" s="208"/>
      <c r="J144" s="204"/>
      <c r="K144" s="204"/>
      <c r="L144" s="209"/>
      <c r="M144" s="210"/>
      <c r="N144" s="211"/>
      <c r="O144" s="211"/>
      <c r="P144" s="211"/>
      <c r="Q144" s="211"/>
      <c r="R144" s="211"/>
      <c r="S144" s="211"/>
      <c r="T144" s="212"/>
      <c r="AT144" s="213" t="s">
        <v>395</v>
      </c>
      <c r="AU144" s="213" t="s">
        <v>90</v>
      </c>
      <c r="AV144" s="13" t="s">
        <v>85</v>
      </c>
      <c r="AW144" s="13" t="s">
        <v>36</v>
      </c>
      <c r="AX144" s="13" t="s">
        <v>78</v>
      </c>
      <c r="AY144" s="213" t="s">
        <v>386</v>
      </c>
    </row>
    <row r="145" spans="1:65" s="14" customFormat="1" ht="10">
      <c r="B145" s="214"/>
      <c r="C145" s="215"/>
      <c r="D145" s="205" t="s">
        <v>395</v>
      </c>
      <c r="E145" s="216" t="s">
        <v>76</v>
      </c>
      <c r="F145" s="217" t="s">
        <v>411</v>
      </c>
      <c r="G145" s="215"/>
      <c r="H145" s="218">
        <v>5</v>
      </c>
      <c r="I145" s="219"/>
      <c r="J145" s="215"/>
      <c r="K145" s="215"/>
      <c r="L145" s="220"/>
      <c r="M145" s="221"/>
      <c r="N145" s="222"/>
      <c r="O145" s="222"/>
      <c r="P145" s="222"/>
      <c r="Q145" s="222"/>
      <c r="R145" s="222"/>
      <c r="S145" s="222"/>
      <c r="T145" s="223"/>
      <c r="AT145" s="224" t="s">
        <v>395</v>
      </c>
      <c r="AU145" s="224" t="s">
        <v>90</v>
      </c>
      <c r="AV145" s="14" t="s">
        <v>90</v>
      </c>
      <c r="AW145" s="14" t="s">
        <v>36</v>
      </c>
      <c r="AX145" s="14" t="s">
        <v>78</v>
      </c>
      <c r="AY145" s="224" t="s">
        <v>386</v>
      </c>
    </row>
    <row r="146" spans="1:65" s="15" customFormat="1" ht="10">
      <c r="B146" s="225"/>
      <c r="C146" s="226"/>
      <c r="D146" s="205" t="s">
        <v>395</v>
      </c>
      <c r="E146" s="227" t="s">
        <v>76</v>
      </c>
      <c r="F146" s="228" t="s">
        <v>398</v>
      </c>
      <c r="G146" s="226"/>
      <c r="H146" s="229">
        <v>5</v>
      </c>
      <c r="I146" s="230"/>
      <c r="J146" s="226"/>
      <c r="K146" s="226"/>
      <c r="L146" s="231"/>
      <c r="M146" s="232"/>
      <c r="N146" s="233"/>
      <c r="O146" s="233"/>
      <c r="P146" s="233"/>
      <c r="Q146" s="233"/>
      <c r="R146" s="233"/>
      <c r="S146" s="233"/>
      <c r="T146" s="234"/>
      <c r="AT146" s="235" t="s">
        <v>395</v>
      </c>
      <c r="AU146" s="235" t="s">
        <v>90</v>
      </c>
      <c r="AV146" s="15" t="s">
        <v>102</v>
      </c>
      <c r="AW146" s="15" t="s">
        <v>36</v>
      </c>
      <c r="AX146" s="15" t="s">
        <v>85</v>
      </c>
      <c r="AY146" s="235" t="s">
        <v>386</v>
      </c>
    </row>
    <row r="147" spans="1:65" s="2" customFormat="1" ht="24.15" customHeight="1">
      <c r="A147" s="37"/>
      <c r="B147" s="38"/>
      <c r="C147" s="185" t="s">
        <v>102</v>
      </c>
      <c r="D147" s="185" t="s">
        <v>388</v>
      </c>
      <c r="E147" s="186" t="s">
        <v>412</v>
      </c>
      <c r="F147" s="187" t="s">
        <v>413</v>
      </c>
      <c r="G147" s="188" t="s">
        <v>414</v>
      </c>
      <c r="H147" s="189">
        <v>50</v>
      </c>
      <c r="I147" s="190"/>
      <c r="J147" s="191">
        <f>ROUND(I147*H147,2)</f>
        <v>0</v>
      </c>
      <c r="K147" s="187" t="s">
        <v>391</v>
      </c>
      <c r="L147" s="42"/>
      <c r="M147" s="192" t="s">
        <v>76</v>
      </c>
      <c r="N147" s="193" t="s">
        <v>49</v>
      </c>
      <c r="O147" s="67"/>
      <c r="P147" s="194">
        <f>O147*H147</f>
        <v>0</v>
      </c>
      <c r="Q147" s="194">
        <v>3.2634E-5</v>
      </c>
      <c r="R147" s="194">
        <f>Q147*H147</f>
        <v>1.6317E-3</v>
      </c>
      <c r="S147" s="194">
        <v>0</v>
      </c>
      <c r="T147" s="195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6" t="s">
        <v>102</v>
      </c>
      <c r="AT147" s="196" t="s">
        <v>388</v>
      </c>
      <c r="AU147" s="196" t="s">
        <v>90</v>
      </c>
      <c r="AY147" s="20" t="s">
        <v>386</v>
      </c>
      <c r="BE147" s="197">
        <f>IF(N147="základní",J147,0)</f>
        <v>0</v>
      </c>
      <c r="BF147" s="197">
        <f>IF(N147="snížená",J147,0)</f>
        <v>0</v>
      </c>
      <c r="BG147" s="197">
        <f>IF(N147="zákl. přenesená",J147,0)</f>
        <v>0</v>
      </c>
      <c r="BH147" s="197">
        <f>IF(N147="sníž. přenesená",J147,0)</f>
        <v>0</v>
      </c>
      <c r="BI147" s="197">
        <f>IF(N147="nulová",J147,0)</f>
        <v>0</v>
      </c>
      <c r="BJ147" s="20" t="s">
        <v>90</v>
      </c>
      <c r="BK147" s="197">
        <f>ROUND(I147*H147,2)</f>
        <v>0</v>
      </c>
      <c r="BL147" s="20" t="s">
        <v>102</v>
      </c>
      <c r="BM147" s="196" t="s">
        <v>415</v>
      </c>
    </row>
    <row r="148" spans="1:65" s="2" customFormat="1" ht="10">
      <c r="A148" s="37"/>
      <c r="B148" s="38"/>
      <c r="C148" s="39"/>
      <c r="D148" s="198" t="s">
        <v>393</v>
      </c>
      <c r="E148" s="39"/>
      <c r="F148" s="199" t="s">
        <v>416</v>
      </c>
      <c r="G148" s="39"/>
      <c r="H148" s="39"/>
      <c r="I148" s="200"/>
      <c r="J148" s="39"/>
      <c r="K148" s="39"/>
      <c r="L148" s="42"/>
      <c r="M148" s="201"/>
      <c r="N148" s="202"/>
      <c r="O148" s="67"/>
      <c r="P148" s="67"/>
      <c r="Q148" s="67"/>
      <c r="R148" s="67"/>
      <c r="S148" s="67"/>
      <c r="T148" s="68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T148" s="20" t="s">
        <v>393</v>
      </c>
      <c r="AU148" s="20" t="s">
        <v>90</v>
      </c>
    </row>
    <row r="149" spans="1:65" s="13" customFormat="1" ht="10">
      <c r="B149" s="203"/>
      <c r="C149" s="204"/>
      <c r="D149" s="205" t="s">
        <v>395</v>
      </c>
      <c r="E149" s="206" t="s">
        <v>76</v>
      </c>
      <c r="F149" s="207" t="s">
        <v>403</v>
      </c>
      <c r="G149" s="204"/>
      <c r="H149" s="206" t="s">
        <v>76</v>
      </c>
      <c r="I149" s="208"/>
      <c r="J149" s="204"/>
      <c r="K149" s="204"/>
      <c r="L149" s="209"/>
      <c r="M149" s="210"/>
      <c r="N149" s="211"/>
      <c r="O149" s="211"/>
      <c r="P149" s="211"/>
      <c r="Q149" s="211"/>
      <c r="R149" s="211"/>
      <c r="S149" s="211"/>
      <c r="T149" s="212"/>
      <c r="AT149" s="213" t="s">
        <v>395</v>
      </c>
      <c r="AU149" s="213" t="s">
        <v>90</v>
      </c>
      <c r="AV149" s="13" t="s">
        <v>85</v>
      </c>
      <c r="AW149" s="13" t="s">
        <v>36</v>
      </c>
      <c r="AX149" s="13" t="s">
        <v>78</v>
      </c>
      <c r="AY149" s="213" t="s">
        <v>386</v>
      </c>
    </row>
    <row r="150" spans="1:65" s="13" customFormat="1" ht="10">
      <c r="B150" s="203"/>
      <c r="C150" s="204"/>
      <c r="D150" s="205" t="s">
        <v>395</v>
      </c>
      <c r="E150" s="206" t="s">
        <v>76</v>
      </c>
      <c r="F150" s="207" t="s">
        <v>404</v>
      </c>
      <c r="G150" s="204"/>
      <c r="H150" s="206" t="s">
        <v>76</v>
      </c>
      <c r="I150" s="208"/>
      <c r="J150" s="204"/>
      <c r="K150" s="204"/>
      <c r="L150" s="209"/>
      <c r="M150" s="210"/>
      <c r="N150" s="211"/>
      <c r="O150" s="211"/>
      <c r="P150" s="211"/>
      <c r="Q150" s="211"/>
      <c r="R150" s="211"/>
      <c r="S150" s="211"/>
      <c r="T150" s="212"/>
      <c r="AT150" s="213" t="s">
        <v>395</v>
      </c>
      <c r="AU150" s="213" t="s">
        <v>90</v>
      </c>
      <c r="AV150" s="13" t="s">
        <v>85</v>
      </c>
      <c r="AW150" s="13" t="s">
        <v>36</v>
      </c>
      <c r="AX150" s="13" t="s">
        <v>78</v>
      </c>
      <c r="AY150" s="213" t="s">
        <v>386</v>
      </c>
    </row>
    <row r="151" spans="1:65" s="14" customFormat="1" ht="10">
      <c r="B151" s="214"/>
      <c r="C151" s="215"/>
      <c r="D151" s="205" t="s">
        <v>395</v>
      </c>
      <c r="E151" s="216" t="s">
        <v>76</v>
      </c>
      <c r="F151" s="217" t="s">
        <v>417</v>
      </c>
      <c r="G151" s="215"/>
      <c r="H151" s="218">
        <v>50</v>
      </c>
      <c r="I151" s="219"/>
      <c r="J151" s="215"/>
      <c r="K151" s="215"/>
      <c r="L151" s="220"/>
      <c r="M151" s="221"/>
      <c r="N151" s="222"/>
      <c r="O151" s="222"/>
      <c r="P151" s="222"/>
      <c r="Q151" s="222"/>
      <c r="R151" s="222"/>
      <c r="S151" s="222"/>
      <c r="T151" s="223"/>
      <c r="AT151" s="224" t="s">
        <v>395</v>
      </c>
      <c r="AU151" s="224" t="s">
        <v>90</v>
      </c>
      <c r="AV151" s="14" t="s">
        <v>90</v>
      </c>
      <c r="AW151" s="14" t="s">
        <v>36</v>
      </c>
      <c r="AX151" s="14" t="s">
        <v>78</v>
      </c>
      <c r="AY151" s="224" t="s">
        <v>386</v>
      </c>
    </row>
    <row r="152" spans="1:65" s="15" customFormat="1" ht="10">
      <c r="B152" s="225"/>
      <c r="C152" s="226"/>
      <c r="D152" s="205" t="s">
        <v>395</v>
      </c>
      <c r="E152" s="227" t="s">
        <v>76</v>
      </c>
      <c r="F152" s="228" t="s">
        <v>398</v>
      </c>
      <c r="G152" s="226"/>
      <c r="H152" s="229">
        <v>50</v>
      </c>
      <c r="I152" s="230"/>
      <c r="J152" s="226"/>
      <c r="K152" s="226"/>
      <c r="L152" s="231"/>
      <c r="M152" s="232"/>
      <c r="N152" s="233"/>
      <c r="O152" s="233"/>
      <c r="P152" s="233"/>
      <c r="Q152" s="233"/>
      <c r="R152" s="233"/>
      <c r="S152" s="233"/>
      <c r="T152" s="234"/>
      <c r="AT152" s="235" t="s">
        <v>395</v>
      </c>
      <c r="AU152" s="235" t="s">
        <v>90</v>
      </c>
      <c r="AV152" s="15" t="s">
        <v>102</v>
      </c>
      <c r="AW152" s="15" t="s">
        <v>36</v>
      </c>
      <c r="AX152" s="15" t="s">
        <v>85</v>
      </c>
      <c r="AY152" s="235" t="s">
        <v>386</v>
      </c>
    </row>
    <row r="153" spans="1:65" s="2" customFormat="1" ht="37.75" customHeight="1">
      <c r="A153" s="37"/>
      <c r="B153" s="38"/>
      <c r="C153" s="185" t="s">
        <v>411</v>
      </c>
      <c r="D153" s="185" t="s">
        <v>388</v>
      </c>
      <c r="E153" s="186" t="s">
        <v>418</v>
      </c>
      <c r="F153" s="187" t="s">
        <v>419</v>
      </c>
      <c r="G153" s="188" t="s">
        <v>420</v>
      </c>
      <c r="H153" s="189">
        <v>15</v>
      </c>
      <c r="I153" s="190"/>
      <c r="J153" s="191">
        <f>ROUND(I153*H153,2)</f>
        <v>0</v>
      </c>
      <c r="K153" s="187" t="s">
        <v>391</v>
      </c>
      <c r="L153" s="42"/>
      <c r="M153" s="192" t="s">
        <v>76</v>
      </c>
      <c r="N153" s="193" t="s">
        <v>49</v>
      </c>
      <c r="O153" s="67"/>
      <c r="P153" s="194">
        <f>O153*H153</f>
        <v>0</v>
      </c>
      <c r="Q153" s="194">
        <v>0</v>
      </c>
      <c r="R153" s="194">
        <f>Q153*H153</f>
        <v>0</v>
      </c>
      <c r="S153" s="194">
        <v>0</v>
      </c>
      <c r="T153" s="195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6" t="s">
        <v>102</v>
      </c>
      <c r="AT153" s="196" t="s">
        <v>388</v>
      </c>
      <c r="AU153" s="196" t="s">
        <v>90</v>
      </c>
      <c r="AY153" s="20" t="s">
        <v>386</v>
      </c>
      <c r="BE153" s="197">
        <f>IF(N153="základní",J153,0)</f>
        <v>0</v>
      </c>
      <c r="BF153" s="197">
        <f>IF(N153="snížená",J153,0)</f>
        <v>0</v>
      </c>
      <c r="BG153" s="197">
        <f>IF(N153="zákl. přenesená",J153,0)</f>
        <v>0</v>
      </c>
      <c r="BH153" s="197">
        <f>IF(N153="sníž. přenesená",J153,0)</f>
        <v>0</v>
      </c>
      <c r="BI153" s="197">
        <f>IF(N153="nulová",J153,0)</f>
        <v>0</v>
      </c>
      <c r="BJ153" s="20" t="s">
        <v>90</v>
      </c>
      <c r="BK153" s="197">
        <f>ROUND(I153*H153,2)</f>
        <v>0</v>
      </c>
      <c r="BL153" s="20" t="s">
        <v>102</v>
      </c>
      <c r="BM153" s="196" t="s">
        <v>421</v>
      </c>
    </row>
    <row r="154" spans="1:65" s="2" customFormat="1" ht="10">
      <c r="A154" s="37"/>
      <c r="B154" s="38"/>
      <c r="C154" s="39"/>
      <c r="D154" s="198" t="s">
        <v>393</v>
      </c>
      <c r="E154" s="39"/>
      <c r="F154" s="199" t="s">
        <v>422</v>
      </c>
      <c r="G154" s="39"/>
      <c r="H154" s="39"/>
      <c r="I154" s="200"/>
      <c r="J154" s="39"/>
      <c r="K154" s="39"/>
      <c r="L154" s="42"/>
      <c r="M154" s="201"/>
      <c r="N154" s="202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393</v>
      </c>
      <c r="AU154" s="20" t="s">
        <v>90</v>
      </c>
    </row>
    <row r="155" spans="1:65" s="13" customFormat="1" ht="10">
      <c r="B155" s="203"/>
      <c r="C155" s="204"/>
      <c r="D155" s="205" t="s">
        <v>395</v>
      </c>
      <c r="E155" s="206" t="s">
        <v>76</v>
      </c>
      <c r="F155" s="207" t="s">
        <v>403</v>
      </c>
      <c r="G155" s="204"/>
      <c r="H155" s="206" t="s">
        <v>76</v>
      </c>
      <c r="I155" s="208"/>
      <c r="J155" s="204"/>
      <c r="K155" s="204"/>
      <c r="L155" s="209"/>
      <c r="M155" s="210"/>
      <c r="N155" s="211"/>
      <c r="O155" s="211"/>
      <c r="P155" s="211"/>
      <c r="Q155" s="211"/>
      <c r="R155" s="211"/>
      <c r="S155" s="211"/>
      <c r="T155" s="212"/>
      <c r="AT155" s="213" t="s">
        <v>395</v>
      </c>
      <c r="AU155" s="213" t="s">
        <v>90</v>
      </c>
      <c r="AV155" s="13" t="s">
        <v>85</v>
      </c>
      <c r="AW155" s="13" t="s">
        <v>36</v>
      </c>
      <c r="AX155" s="13" t="s">
        <v>78</v>
      </c>
      <c r="AY155" s="213" t="s">
        <v>386</v>
      </c>
    </row>
    <row r="156" spans="1:65" s="13" customFormat="1" ht="10">
      <c r="B156" s="203"/>
      <c r="C156" s="204"/>
      <c r="D156" s="205" t="s">
        <v>395</v>
      </c>
      <c r="E156" s="206" t="s">
        <v>76</v>
      </c>
      <c r="F156" s="207" t="s">
        <v>404</v>
      </c>
      <c r="G156" s="204"/>
      <c r="H156" s="206" t="s">
        <v>76</v>
      </c>
      <c r="I156" s="208"/>
      <c r="J156" s="204"/>
      <c r="K156" s="204"/>
      <c r="L156" s="209"/>
      <c r="M156" s="210"/>
      <c r="N156" s="211"/>
      <c r="O156" s="211"/>
      <c r="P156" s="211"/>
      <c r="Q156" s="211"/>
      <c r="R156" s="211"/>
      <c r="S156" s="211"/>
      <c r="T156" s="212"/>
      <c r="AT156" s="213" t="s">
        <v>395</v>
      </c>
      <c r="AU156" s="213" t="s">
        <v>90</v>
      </c>
      <c r="AV156" s="13" t="s">
        <v>85</v>
      </c>
      <c r="AW156" s="13" t="s">
        <v>36</v>
      </c>
      <c r="AX156" s="13" t="s">
        <v>78</v>
      </c>
      <c r="AY156" s="213" t="s">
        <v>386</v>
      </c>
    </row>
    <row r="157" spans="1:65" s="14" customFormat="1" ht="10">
      <c r="B157" s="214"/>
      <c r="C157" s="215"/>
      <c r="D157" s="205" t="s">
        <v>395</v>
      </c>
      <c r="E157" s="216" t="s">
        <v>76</v>
      </c>
      <c r="F157" s="217" t="s">
        <v>423</v>
      </c>
      <c r="G157" s="215"/>
      <c r="H157" s="218">
        <v>15</v>
      </c>
      <c r="I157" s="219"/>
      <c r="J157" s="215"/>
      <c r="K157" s="215"/>
      <c r="L157" s="220"/>
      <c r="M157" s="221"/>
      <c r="N157" s="222"/>
      <c r="O157" s="222"/>
      <c r="P157" s="222"/>
      <c r="Q157" s="222"/>
      <c r="R157" s="222"/>
      <c r="S157" s="222"/>
      <c r="T157" s="223"/>
      <c r="AT157" s="224" t="s">
        <v>395</v>
      </c>
      <c r="AU157" s="224" t="s">
        <v>90</v>
      </c>
      <c r="AV157" s="14" t="s">
        <v>90</v>
      </c>
      <c r="AW157" s="14" t="s">
        <v>36</v>
      </c>
      <c r="AX157" s="14" t="s">
        <v>78</v>
      </c>
      <c r="AY157" s="224" t="s">
        <v>386</v>
      </c>
    </row>
    <row r="158" spans="1:65" s="15" customFormat="1" ht="10">
      <c r="B158" s="225"/>
      <c r="C158" s="226"/>
      <c r="D158" s="205" t="s">
        <v>395</v>
      </c>
      <c r="E158" s="227" t="s">
        <v>76</v>
      </c>
      <c r="F158" s="228" t="s">
        <v>398</v>
      </c>
      <c r="G158" s="226"/>
      <c r="H158" s="229">
        <v>15</v>
      </c>
      <c r="I158" s="230"/>
      <c r="J158" s="226"/>
      <c r="K158" s="226"/>
      <c r="L158" s="231"/>
      <c r="M158" s="232"/>
      <c r="N158" s="233"/>
      <c r="O158" s="233"/>
      <c r="P158" s="233"/>
      <c r="Q158" s="233"/>
      <c r="R158" s="233"/>
      <c r="S158" s="233"/>
      <c r="T158" s="234"/>
      <c r="AT158" s="235" t="s">
        <v>395</v>
      </c>
      <c r="AU158" s="235" t="s">
        <v>90</v>
      </c>
      <c r="AV158" s="15" t="s">
        <v>102</v>
      </c>
      <c r="AW158" s="15" t="s">
        <v>36</v>
      </c>
      <c r="AX158" s="15" t="s">
        <v>85</v>
      </c>
      <c r="AY158" s="235" t="s">
        <v>386</v>
      </c>
    </row>
    <row r="159" spans="1:65" s="2" customFormat="1" ht="49" customHeight="1">
      <c r="A159" s="37"/>
      <c r="B159" s="38"/>
      <c r="C159" s="185" t="s">
        <v>424</v>
      </c>
      <c r="D159" s="185" t="s">
        <v>388</v>
      </c>
      <c r="E159" s="186" t="s">
        <v>425</v>
      </c>
      <c r="F159" s="187" t="s">
        <v>426</v>
      </c>
      <c r="G159" s="188" t="s">
        <v>303</v>
      </c>
      <c r="H159" s="189">
        <v>74.906999999999996</v>
      </c>
      <c r="I159" s="190"/>
      <c r="J159" s="191">
        <f>ROUND(I159*H159,2)</f>
        <v>0</v>
      </c>
      <c r="K159" s="187" t="s">
        <v>391</v>
      </c>
      <c r="L159" s="42"/>
      <c r="M159" s="192" t="s">
        <v>76</v>
      </c>
      <c r="N159" s="193" t="s">
        <v>49</v>
      </c>
      <c r="O159" s="67"/>
      <c r="P159" s="194">
        <f>O159*H159</f>
        <v>0</v>
      </c>
      <c r="Q159" s="194">
        <v>0</v>
      </c>
      <c r="R159" s="194">
        <f>Q159*H159</f>
        <v>0</v>
      </c>
      <c r="S159" s="194">
        <v>0</v>
      </c>
      <c r="T159" s="195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6" t="s">
        <v>102</v>
      </c>
      <c r="AT159" s="196" t="s">
        <v>388</v>
      </c>
      <c r="AU159" s="196" t="s">
        <v>90</v>
      </c>
      <c r="AY159" s="20" t="s">
        <v>386</v>
      </c>
      <c r="BE159" s="197">
        <f>IF(N159="základní",J159,0)</f>
        <v>0</v>
      </c>
      <c r="BF159" s="197">
        <f>IF(N159="snížená",J159,0)</f>
        <v>0</v>
      </c>
      <c r="BG159" s="197">
        <f>IF(N159="zákl. přenesená",J159,0)</f>
        <v>0</v>
      </c>
      <c r="BH159" s="197">
        <f>IF(N159="sníž. přenesená",J159,0)</f>
        <v>0</v>
      </c>
      <c r="BI159" s="197">
        <f>IF(N159="nulová",J159,0)</f>
        <v>0</v>
      </c>
      <c r="BJ159" s="20" t="s">
        <v>90</v>
      </c>
      <c r="BK159" s="197">
        <f>ROUND(I159*H159,2)</f>
        <v>0</v>
      </c>
      <c r="BL159" s="20" t="s">
        <v>102</v>
      </c>
      <c r="BM159" s="196" t="s">
        <v>427</v>
      </c>
    </row>
    <row r="160" spans="1:65" s="2" customFormat="1" ht="10">
      <c r="A160" s="37"/>
      <c r="B160" s="38"/>
      <c r="C160" s="39"/>
      <c r="D160" s="198" t="s">
        <v>393</v>
      </c>
      <c r="E160" s="39"/>
      <c r="F160" s="199" t="s">
        <v>428</v>
      </c>
      <c r="G160" s="39"/>
      <c r="H160" s="39"/>
      <c r="I160" s="200"/>
      <c r="J160" s="39"/>
      <c r="K160" s="39"/>
      <c r="L160" s="42"/>
      <c r="M160" s="201"/>
      <c r="N160" s="202"/>
      <c r="O160" s="67"/>
      <c r="P160" s="67"/>
      <c r="Q160" s="67"/>
      <c r="R160" s="67"/>
      <c r="S160" s="67"/>
      <c r="T160" s="68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T160" s="20" t="s">
        <v>393</v>
      </c>
      <c r="AU160" s="20" t="s">
        <v>90</v>
      </c>
    </row>
    <row r="161" spans="1:65" s="13" customFormat="1" ht="10">
      <c r="B161" s="203"/>
      <c r="C161" s="204"/>
      <c r="D161" s="205" t="s">
        <v>395</v>
      </c>
      <c r="E161" s="206" t="s">
        <v>76</v>
      </c>
      <c r="F161" s="207" t="s">
        <v>403</v>
      </c>
      <c r="G161" s="204"/>
      <c r="H161" s="206" t="s">
        <v>76</v>
      </c>
      <c r="I161" s="208"/>
      <c r="J161" s="204"/>
      <c r="K161" s="204"/>
      <c r="L161" s="209"/>
      <c r="M161" s="210"/>
      <c r="N161" s="211"/>
      <c r="O161" s="211"/>
      <c r="P161" s="211"/>
      <c r="Q161" s="211"/>
      <c r="R161" s="211"/>
      <c r="S161" s="211"/>
      <c r="T161" s="212"/>
      <c r="AT161" s="213" t="s">
        <v>395</v>
      </c>
      <c r="AU161" s="213" t="s">
        <v>90</v>
      </c>
      <c r="AV161" s="13" t="s">
        <v>85</v>
      </c>
      <c r="AW161" s="13" t="s">
        <v>36</v>
      </c>
      <c r="AX161" s="13" t="s">
        <v>78</v>
      </c>
      <c r="AY161" s="213" t="s">
        <v>386</v>
      </c>
    </row>
    <row r="162" spans="1:65" s="13" customFormat="1" ht="10">
      <c r="B162" s="203"/>
      <c r="C162" s="204"/>
      <c r="D162" s="205" t="s">
        <v>395</v>
      </c>
      <c r="E162" s="206" t="s">
        <v>76</v>
      </c>
      <c r="F162" s="207" t="s">
        <v>404</v>
      </c>
      <c r="G162" s="204"/>
      <c r="H162" s="206" t="s">
        <v>76</v>
      </c>
      <c r="I162" s="208"/>
      <c r="J162" s="204"/>
      <c r="K162" s="204"/>
      <c r="L162" s="209"/>
      <c r="M162" s="210"/>
      <c r="N162" s="211"/>
      <c r="O162" s="211"/>
      <c r="P162" s="211"/>
      <c r="Q162" s="211"/>
      <c r="R162" s="211"/>
      <c r="S162" s="211"/>
      <c r="T162" s="212"/>
      <c r="AT162" s="213" t="s">
        <v>395</v>
      </c>
      <c r="AU162" s="213" t="s">
        <v>90</v>
      </c>
      <c r="AV162" s="13" t="s">
        <v>85</v>
      </c>
      <c r="AW162" s="13" t="s">
        <v>36</v>
      </c>
      <c r="AX162" s="13" t="s">
        <v>78</v>
      </c>
      <c r="AY162" s="213" t="s">
        <v>386</v>
      </c>
    </row>
    <row r="163" spans="1:65" s="13" customFormat="1" ht="10">
      <c r="B163" s="203"/>
      <c r="C163" s="204"/>
      <c r="D163" s="205" t="s">
        <v>395</v>
      </c>
      <c r="E163" s="206" t="s">
        <v>76</v>
      </c>
      <c r="F163" s="207" t="s">
        <v>405</v>
      </c>
      <c r="G163" s="204"/>
      <c r="H163" s="206" t="s">
        <v>76</v>
      </c>
      <c r="I163" s="208"/>
      <c r="J163" s="204"/>
      <c r="K163" s="204"/>
      <c r="L163" s="209"/>
      <c r="M163" s="210"/>
      <c r="N163" s="211"/>
      <c r="O163" s="211"/>
      <c r="P163" s="211"/>
      <c r="Q163" s="211"/>
      <c r="R163" s="211"/>
      <c r="S163" s="211"/>
      <c r="T163" s="212"/>
      <c r="AT163" s="213" t="s">
        <v>395</v>
      </c>
      <c r="AU163" s="213" t="s">
        <v>90</v>
      </c>
      <c r="AV163" s="13" t="s">
        <v>85</v>
      </c>
      <c r="AW163" s="13" t="s">
        <v>36</v>
      </c>
      <c r="AX163" s="13" t="s">
        <v>78</v>
      </c>
      <c r="AY163" s="213" t="s">
        <v>386</v>
      </c>
    </row>
    <row r="164" spans="1:65" s="14" customFormat="1" ht="10">
      <c r="B164" s="214"/>
      <c r="C164" s="215"/>
      <c r="D164" s="205" t="s">
        <v>395</v>
      </c>
      <c r="E164" s="216" t="s">
        <v>76</v>
      </c>
      <c r="F164" s="217" t="s">
        <v>429</v>
      </c>
      <c r="G164" s="215"/>
      <c r="H164" s="218">
        <v>74.906999999999996</v>
      </c>
      <c r="I164" s="219"/>
      <c r="J164" s="215"/>
      <c r="K164" s="215"/>
      <c r="L164" s="220"/>
      <c r="M164" s="221"/>
      <c r="N164" s="222"/>
      <c r="O164" s="222"/>
      <c r="P164" s="222"/>
      <c r="Q164" s="222"/>
      <c r="R164" s="222"/>
      <c r="S164" s="222"/>
      <c r="T164" s="223"/>
      <c r="AT164" s="224" t="s">
        <v>395</v>
      </c>
      <c r="AU164" s="224" t="s">
        <v>90</v>
      </c>
      <c r="AV164" s="14" t="s">
        <v>90</v>
      </c>
      <c r="AW164" s="14" t="s">
        <v>36</v>
      </c>
      <c r="AX164" s="14" t="s">
        <v>78</v>
      </c>
      <c r="AY164" s="224" t="s">
        <v>386</v>
      </c>
    </row>
    <row r="165" spans="1:65" s="15" customFormat="1" ht="10">
      <c r="B165" s="225"/>
      <c r="C165" s="226"/>
      <c r="D165" s="205" t="s">
        <v>395</v>
      </c>
      <c r="E165" s="227" t="s">
        <v>333</v>
      </c>
      <c r="F165" s="228" t="s">
        <v>398</v>
      </c>
      <c r="G165" s="226"/>
      <c r="H165" s="229">
        <v>74.906999999999996</v>
      </c>
      <c r="I165" s="230"/>
      <c r="J165" s="226"/>
      <c r="K165" s="226"/>
      <c r="L165" s="231"/>
      <c r="M165" s="232"/>
      <c r="N165" s="233"/>
      <c r="O165" s="233"/>
      <c r="P165" s="233"/>
      <c r="Q165" s="233"/>
      <c r="R165" s="233"/>
      <c r="S165" s="233"/>
      <c r="T165" s="234"/>
      <c r="AT165" s="235" t="s">
        <v>395</v>
      </c>
      <c r="AU165" s="235" t="s">
        <v>90</v>
      </c>
      <c r="AV165" s="15" t="s">
        <v>102</v>
      </c>
      <c r="AW165" s="15" t="s">
        <v>36</v>
      </c>
      <c r="AX165" s="15" t="s">
        <v>85</v>
      </c>
      <c r="AY165" s="235" t="s">
        <v>386</v>
      </c>
    </row>
    <row r="166" spans="1:65" s="2" customFormat="1" ht="62.75" customHeight="1">
      <c r="A166" s="37"/>
      <c r="B166" s="38"/>
      <c r="C166" s="185" t="s">
        <v>430</v>
      </c>
      <c r="D166" s="185" t="s">
        <v>388</v>
      </c>
      <c r="E166" s="186" t="s">
        <v>431</v>
      </c>
      <c r="F166" s="187" t="s">
        <v>432</v>
      </c>
      <c r="G166" s="188" t="s">
        <v>303</v>
      </c>
      <c r="H166" s="189">
        <v>37.453000000000003</v>
      </c>
      <c r="I166" s="190"/>
      <c r="J166" s="191">
        <f>ROUND(I166*H166,2)</f>
        <v>0</v>
      </c>
      <c r="K166" s="187" t="s">
        <v>391</v>
      </c>
      <c r="L166" s="42"/>
      <c r="M166" s="192" t="s">
        <v>76</v>
      </c>
      <c r="N166" s="193" t="s">
        <v>49</v>
      </c>
      <c r="O166" s="67"/>
      <c r="P166" s="194">
        <f>O166*H166</f>
        <v>0</v>
      </c>
      <c r="Q166" s="194">
        <v>0</v>
      </c>
      <c r="R166" s="194">
        <f>Q166*H166</f>
        <v>0</v>
      </c>
      <c r="S166" s="194">
        <v>0</v>
      </c>
      <c r="T166" s="195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6" t="s">
        <v>102</v>
      </c>
      <c r="AT166" s="196" t="s">
        <v>388</v>
      </c>
      <c r="AU166" s="196" t="s">
        <v>90</v>
      </c>
      <c r="AY166" s="20" t="s">
        <v>386</v>
      </c>
      <c r="BE166" s="197">
        <f>IF(N166="základní",J166,0)</f>
        <v>0</v>
      </c>
      <c r="BF166" s="197">
        <f>IF(N166="snížená",J166,0)</f>
        <v>0</v>
      </c>
      <c r="BG166" s="197">
        <f>IF(N166="zákl. přenesená",J166,0)</f>
        <v>0</v>
      </c>
      <c r="BH166" s="197">
        <f>IF(N166="sníž. přenesená",J166,0)</f>
        <v>0</v>
      </c>
      <c r="BI166" s="197">
        <f>IF(N166="nulová",J166,0)</f>
        <v>0</v>
      </c>
      <c r="BJ166" s="20" t="s">
        <v>90</v>
      </c>
      <c r="BK166" s="197">
        <f>ROUND(I166*H166,2)</f>
        <v>0</v>
      </c>
      <c r="BL166" s="20" t="s">
        <v>102</v>
      </c>
      <c r="BM166" s="196" t="s">
        <v>433</v>
      </c>
    </row>
    <row r="167" spans="1:65" s="2" customFormat="1" ht="10">
      <c r="A167" s="37"/>
      <c r="B167" s="38"/>
      <c r="C167" s="39"/>
      <c r="D167" s="198" t="s">
        <v>393</v>
      </c>
      <c r="E167" s="39"/>
      <c r="F167" s="199" t="s">
        <v>434</v>
      </c>
      <c r="G167" s="39"/>
      <c r="H167" s="39"/>
      <c r="I167" s="200"/>
      <c r="J167" s="39"/>
      <c r="K167" s="39"/>
      <c r="L167" s="42"/>
      <c r="M167" s="201"/>
      <c r="N167" s="202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393</v>
      </c>
      <c r="AU167" s="20" t="s">
        <v>90</v>
      </c>
    </row>
    <row r="168" spans="1:65" s="14" customFormat="1" ht="10">
      <c r="B168" s="214"/>
      <c r="C168" s="215"/>
      <c r="D168" s="205" t="s">
        <v>395</v>
      </c>
      <c r="E168" s="216" t="s">
        <v>76</v>
      </c>
      <c r="F168" s="217" t="s">
        <v>333</v>
      </c>
      <c r="G168" s="215"/>
      <c r="H168" s="218">
        <v>74.906999999999996</v>
      </c>
      <c r="I168" s="219"/>
      <c r="J168" s="215"/>
      <c r="K168" s="215"/>
      <c r="L168" s="220"/>
      <c r="M168" s="221"/>
      <c r="N168" s="222"/>
      <c r="O168" s="222"/>
      <c r="P168" s="222"/>
      <c r="Q168" s="222"/>
      <c r="R168" s="222"/>
      <c r="S168" s="222"/>
      <c r="T168" s="223"/>
      <c r="AT168" s="224" t="s">
        <v>395</v>
      </c>
      <c r="AU168" s="224" t="s">
        <v>90</v>
      </c>
      <c r="AV168" s="14" t="s">
        <v>90</v>
      </c>
      <c r="AW168" s="14" t="s">
        <v>36</v>
      </c>
      <c r="AX168" s="14" t="s">
        <v>78</v>
      </c>
      <c r="AY168" s="224" t="s">
        <v>386</v>
      </c>
    </row>
    <row r="169" spans="1:65" s="14" customFormat="1" ht="10">
      <c r="B169" s="214"/>
      <c r="C169" s="215"/>
      <c r="D169" s="205" t="s">
        <v>395</v>
      </c>
      <c r="E169" s="216" t="s">
        <v>76</v>
      </c>
      <c r="F169" s="217" t="s">
        <v>435</v>
      </c>
      <c r="G169" s="215"/>
      <c r="H169" s="218">
        <v>-37.454000000000001</v>
      </c>
      <c r="I169" s="219"/>
      <c r="J169" s="215"/>
      <c r="K169" s="215"/>
      <c r="L169" s="220"/>
      <c r="M169" s="221"/>
      <c r="N169" s="222"/>
      <c r="O169" s="222"/>
      <c r="P169" s="222"/>
      <c r="Q169" s="222"/>
      <c r="R169" s="222"/>
      <c r="S169" s="222"/>
      <c r="T169" s="223"/>
      <c r="AT169" s="224" t="s">
        <v>395</v>
      </c>
      <c r="AU169" s="224" t="s">
        <v>90</v>
      </c>
      <c r="AV169" s="14" t="s">
        <v>90</v>
      </c>
      <c r="AW169" s="14" t="s">
        <v>36</v>
      </c>
      <c r="AX169" s="14" t="s">
        <v>78</v>
      </c>
      <c r="AY169" s="224" t="s">
        <v>386</v>
      </c>
    </row>
    <row r="170" spans="1:65" s="15" customFormat="1" ht="10">
      <c r="B170" s="225"/>
      <c r="C170" s="226"/>
      <c r="D170" s="205" t="s">
        <v>395</v>
      </c>
      <c r="E170" s="227" t="s">
        <v>76</v>
      </c>
      <c r="F170" s="228" t="s">
        <v>398</v>
      </c>
      <c r="G170" s="226"/>
      <c r="H170" s="229">
        <v>37.453000000000003</v>
      </c>
      <c r="I170" s="230"/>
      <c r="J170" s="226"/>
      <c r="K170" s="226"/>
      <c r="L170" s="231"/>
      <c r="M170" s="232"/>
      <c r="N170" s="233"/>
      <c r="O170" s="233"/>
      <c r="P170" s="233"/>
      <c r="Q170" s="233"/>
      <c r="R170" s="233"/>
      <c r="S170" s="233"/>
      <c r="T170" s="234"/>
      <c r="AT170" s="235" t="s">
        <v>395</v>
      </c>
      <c r="AU170" s="235" t="s">
        <v>90</v>
      </c>
      <c r="AV170" s="15" t="s">
        <v>102</v>
      </c>
      <c r="AW170" s="15" t="s">
        <v>36</v>
      </c>
      <c r="AX170" s="15" t="s">
        <v>85</v>
      </c>
      <c r="AY170" s="235" t="s">
        <v>386</v>
      </c>
    </row>
    <row r="171" spans="1:65" s="2" customFormat="1" ht="44.25" customHeight="1">
      <c r="A171" s="37"/>
      <c r="B171" s="38"/>
      <c r="C171" s="185" t="s">
        <v>436</v>
      </c>
      <c r="D171" s="185" t="s">
        <v>388</v>
      </c>
      <c r="E171" s="186" t="s">
        <v>437</v>
      </c>
      <c r="F171" s="187" t="s">
        <v>438</v>
      </c>
      <c r="G171" s="188" t="s">
        <v>303</v>
      </c>
      <c r="H171" s="189">
        <v>37.454000000000001</v>
      </c>
      <c r="I171" s="190"/>
      <c r="J171" s="191">
        <f>ROUND(I171*H171,2)</f>
        <v>0</v>
      </c>
      <c r="K171" s="187" t="s">
        <v>391</v>
      </c>
      <c r="L171" s="42"/>
      <c r="M171" s="192" t="s">
        <v>76</v>
      </c>
      <c r="N171" s="193" t="s">
        <v>49</v>
      </c>
      <c r="O171" s="67"/>
      <c r="P171" s="194">
        <f>O171*H171</f>
        <v>0</v>
      </c>
      <c r="Q171" s="194">
        <v>0</v>
      </c>
      <c r="R171" s="194">
        <f>Q171*H171</f>
        <v>0</v>
      </c>
      <c r="S171" s="194">
        <v>0</v>
      </c>
      <c r="T171" s="195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6" t="s">
        <v>102</v>
      </c>
      <c r="AT171" s="196" t="s">
        <v>388</v>
      </c>
      <c r="AU171" s="196" t="s">
        <v>90</v>
      </c>
      <c r="AY171" s="20" t="s">
        <v>386</v>
      </c>
      <c r="BE171" s="197">
        <f>IF(N171="základní",J171,0)</f>
        <v>0</v>
      </c>
      <c r="BF171" s="197">
        <f>IF(N171="snížená",J171,0)</f>
        <v>0</v>
      </c>
      <c r="BG171" s="197">
        <f>IF(N171="zákl. přenesená",J171,0)</f>
        <v>0</v>
      </c>
      <c r="BH171" s="197">
        <f>IF(N171="sníž. přenesená",J171,0)</f>
        <v>0</v>
      </c>
      <c r="BI171" s="197">
        <f>IF(N171="nulová",J171,0)</f>
        <v>0</v>
      </c>
      <c r="BJ171" s="20" t="s">
        <v>90</v>
      </c>
      <c r="BK171" s="197">
        <f>ROUND(I171*H171,2)</f>
        <v>0</v>
      </c>
      <c r="BL171" s="20" t="s">
        <v>102</v>
      </c>
      <c r="BM171" s="196" t="s">
        <v>439</v>
      </c>
    </row>
    <row r="172" spans="1:65" s="2" customFormat="1" ht="10">
      <c r="A172" s="37"/>
      <c r="B172" s="38"/>
      <c r="C172" s="39"/>
      <c r="D172" s="198" t="s">
        <v>393</v>
      </c>
      <c r="E172" s="39"/>
      <c r="F172" s="199" t="s">
        <v>440</v>
      </c>
      <c r="G172" s="39"/>
      <c r="H172" s="39"/>
      <c r="I172" s="200"/>
      <c r="J172" s="39"/>
      <c r="K172" s="39"/>
      <c r="L172" s="42"/>
      <c r="M172" s="201"/>
      <c r="N172" s="202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393</v>
      </c>
      <c r="AU172" s="20" t="s">
        <v>90</v>
      </c>
    </row>
    <row r="173" spans="1:65" s="14" customFormat="1" ht="10">
      <c r="B173" s="214"/>
      <c r="C173" s="215"/>
      <c r="D173" s="205" t="s">
        <v>395</v>
      </c>
      <c r="E173" s="216" t="s">
        <v>76</v>
      </c>
      <c r="F173" s="217" t="s">
        <v>441</v>
      </c>
      <c r="G173" s="215"/>
      <c r="H173" s="218">
        <v>37.454000000000001</v>
      </c>
      <c r="I173" s="219"/>
      <c r="J173" s="215"/>
      <c r="K173" s="215"/>
      <c r="L173" s="220"/>
      <c r="M173" s="221"/>
      <c r="N173" s="222"/>
      <c r="O173" s="222"/>
      <c r="P173" s="222"/>
      <c r="Q173" s="222"/>
      <c r="R173" s="222"/>
      <c r="S173" s="222"/>
      <c r="T173" s="223"/>
      <c r="AT173" s="224" t="s">
        <v>395</v>
      </c>
      <c r="AU173" s="224" t="s">
        <v>90</v>
      </c>
      <c r="AV173" s="14" t="s">
        <v>90</v>
      </c>
      <c r="AW173" s="14" t="s">
        <v>36</v>
      </c>
      <c r="AX173" s="14" t="s">
        <v>78</v>
      </c>
      <c r="AY173" s="224" t="s">
        <v>386</v>
      </c>
    </row>
    <row r="174" spans="1:65" s="15" customFormat="1" ht="10">
      <c r="B174" s="225"/>
      <c r="C174" s="226"/>
      <c r="D174" s="205" t="s">
        <v>395</v>
      </c>
      <c r="E174" s="227" t="s">
        <v>76</v>
      </c>
      <c r="F174" s="228" t="s">
        <v>398</v>
      </c>
      <c r="G174" s="226"/>
      <c r="H174" s="229">
        <v>37.454000000000001</v>
      </c>
      <c r="I174" s="230"/>
      <c r="J174" s="226"/>
      <c r="K174" s="226"/>
      <c r="L174" s="231"/>
      <c r="M174" s="232"/>
      <c r="N174" s="233"/>
      <c r="O174" s="233"/>
      <c r="P174" s="233"/>
      <c r="Q174" s="233"/>
      <c r="R174" s="233"/>
      <c r="S174" s="233"/>
      <c r="T174" s="234"/>
      <c r="AT174" s="235" t="s">
        <v>395</v>
      </c>
      <c r="AU174" s="235" t="s">
        <v>90</v>
      </c>
      <c r="AV174" s="15" t="s">
        <v>102</v>
      </c>
      <c r="AW174" s="15" t="s">
        <v>36</v>
      </c>
      <c r="AX174" s="15" t="s">
        <v>85</v>
      </c>
      <c r="AY174" s="235" t="s">
        <v>386</v>
      </c>
    </row>
    <row r="175" spans="1:65" s="2" customFormat="1" ht="44.25" customHeight="1">
      <c r="A175" s="37"/>
      <c r="B175" s="38"/>
      <c r="C175" s="185" t="s">
        <v>442</v>
      </c>
      <c r="D175" s="185" t="s">
        <v>388</v>
      </c>
      <c r="E175" s="186" t="s">
        <v>443</v>
      </c>
      <c r="F175" s="187" t="s">
        <v>444</v>
      </c>
      <c r="G175" s="188" t="s">
        <v>303</v>
      </c>
      <c r="H175" s="189">
        <v>37.454000000000001</v>
      </c>
      <c r="I175" s="190"/>
      <c r="J175" s="191">
        <f>ROUND(I175*H175,2)</f>
        <v>0</v>
      </c>
      <c r="K175" s="187" t="s">
        <v>391</v>
      </c>
      <c r="L175" s="42"/>
      <c r="M175" s="192" t="s">
        <v>76</v>
      </c>
      <c r="N175" s="193" t="s">
        <v>49</v>
      </c>
      <c r="O175" s="67"/>
      <c r="P175" s="194">
        <f>O175*H175</f>
        <v>0</v>
      </c>
      <c r="Q175" s="194">
        <v>0</v>
      </c>
      <c r="R175" s="194">
        <f>Q175*H175</f>
        <v>0</v>
      </c>
      <c r="S175" s="194">
        <v>0</v>
      </c>
      <c r="T175" s="195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6" t="s">
        <v>102</v>
      </c>
      <c r="AT175" s="196" t="s">
        <v>388</v>
      </c>
      <c r="AU175" s="196" t="s">
        <v>90</v>
      </c>
      <c r="AY175" s="20" t="s">
        <v>386</v>
      </c>
      <c r="BE175" s="197">
        <f>IF(N175="základní",J175,0)</f>
        <v>0</v>
      </c>
      <c r="BF175" s="197">
        <f>IF(N175="snížená",J175,0)</f>
        <v>0</v>
      </c>
      <c r="BG175" s="197">
        <f>IF(N175="zákl. přenesená",J175,0)</f>
        <v>0</v>
      </c>
      <c r="BH175" s="197">
        <f>IF(N175="sníž. přenesená",J175,0)</f>
        <v>0</v>
      </c>
      <c r="BI175" s="197">
        <f>IF(N175="nulová",J175,0)</f>
        <v>0</v>
      </c>
      <c r="BJ175" s="20" t="s">
        <v>90</v>
      </c>
      <c r="BK175" s="197">
        <f>ROUND(I175*H175,2)</f>
        <v>0</v>
      </c>
      <c r="BL175" s="20" t="s">
        <v>102</v>
      </c>
      <c r="BM175" s="196" t="s">
        <v>445</v>
      </c>
    </row>
    <row r="176" spans="1:65" s="2" customFormat="1" ht="10">
      <c r="A176" s="37"/>
      <c r="B176" s="38"/>
      <c r="C176" s="39"/>
      <c r="D176" s="198" t="s">
        <v>393</v>
      </c>
      <c r="E176" s="39"/>
      <c r="F176" s="199" t="s">
        <v>446</v>
      </c>
      <c r="G176" s="39"/>
      <c r="H176" s="39"/>
      <c r="I176" s="200"/>
      <c r="J176" s="39"/>
      <c r="K176" s="39"/>
      <c r="L176" s="42"/>
      <c r="M176" s="201"/>
      <c r="N176" s="202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393</v>
      </c>
      <c r="AU176" s="20" t="s">
        <v>90</v>
      </c>
    </row>
    <row r="177" spans="1:65" s="14" customFormat="1" ht="10">
      <c r="B177" s="214"/>
      <c r="C177" s="215"/>
      <c r="D177" s="205" t="s">
        <v>395</v>
      </c>
      <c r="E177" s="216" t="s">
        <v>76</v>
      </c>
      <c r="F177" s="217" t="s">
        <v>441</v>
      </c>
      <c r="G177" s="215"/>
      <c r="H177" s="218">
        <v>37.454000000000001</v>
      </c>
      <c r="I177" s="219"/>
      <c r="J177" s="215"/>
      <c r="K177" s="215"/>
      <c r="L177" s="220"/>
      <c r="M177" s="221"/>
      <c r="N177" s="222"/>
      <c r="O177" s="222"/>
      <c r="P177" s="222"/>
      <c r="Q177" s="222"/>
      <c r="R177" s="222"/>
      <c r="S177" s="222"/>
      <c r="T177" s="223"/>
      <c r="AT177" s="224" t="s">
        <v>395</v>
      </c>
      <c r="AU177" s="224" t="s">
        <v>90</v>
      </c>
      <c r="AV177" s="14" t="s">
        <v>90</v>
      </c>
      <c r="AW177" s="14" t="s">
        <v>36</v>
      </c>
      <c r="AX177" s="14" t="s">
        <v>78</v>
      </c>
      <c r="AY177" s="224" t="s">
        <v>386</v>
      </c>
    </row>
    <row r="178" spans="1:65" s="15" customFormat="1" ht="10">
      <c r="B178" s="225"/>
      <c r="C178" s="226"/>
      <c r="D178" s="205" t="s">
        <v>395</v>
      </c>
      <c r="E178" s="227" t="s">
        <v>76</v>
      </c>
      <c r="F178" s="228" t="s">
        <v>398</v>
      </c>
      <c r="G178" s="226"/>
      <c r="H178" s="229">
        <v>37.454000000000001</v>
      </c>
      <c r="I178" s="230"/>
      <c r="J178" s="226"/>
      <c r="K178" s="226"/>
      <c r="L178" s="231"/>
      <c r="M178" s="232"/>
      <c r="N178" s="233"/>
      <c r="O178" s="233"/>
      <c r="P178" s="233"/>
      <c r="Q178" s="233"/>
      <c r="R178" s="233"/>
      <c r="S178" s="233"/>
      <c r="T178" s="234"/>
      <c r="AT178" s="235" t="s">
        <v>395</v>
      </c>
      <c r="AU178" s="235" t="s">
        <v>90</v>
      </c>
      <c r="AV178" s="15" t="s">
        <v>102</v>
      </c>
      <c r="AW178" s="15" t="s">
        <v>36</v>
      </c>
      <c r="AX178" s="15" t="s">
        <v>85</v>
      </c>
      <c r="AY178" s="235" t="s">
        <v>386</v>
      </c>
    </row>
    <row r="179" spans="1:65" s="2" customFormat="1" ht="44.25" customHeight="1">
      <c r="A179" s="37"/>
      <c r="B179" s="38"/>
      <c r="C179" s="185" t="s">
        <v>447</v>
      </c>
      <c r="D179" s="185" t="s">
        <v>388</v>
      </c>
      <c r="E179" s="186" t="s">
        <v>448</v>
      </c>
      <c r="F179" s="187" t="s">
        <v>449</v>
      </c>
      <c r="G179" s="188" t="s">
        <v>303</v>
      </c>
      <c r="H179" s="189">
        <v>74.906999999999996</v>
      </c>
      <c r="I179" s="190"/>
      <c r="J179" s="191">
        <f>ROUND(I179*H179,2)</f>
        <v>0</v>
      </c>
      <c r="K179" s="187" t="s">
        <v>391</v>
      </c>
      <c r="L179" s="42"/>
      <c r="M179" s="192" t="s">
        <v>76</v>
      </c>
      <c r="N179" s="193" t="s">
        <v>49</v>
      </c>
      <c r="O179" s="67"/>
      <c r="P179" s="194">
        <f>O179*H179</f>
        <v>0</v>
      </c>
      <c r="Q179" s="194">
        <v>0</v>
      </c>
      <c r="R179" s="194">
        <f>Q179*H179</f>
        <v>0</v>
      </c>
      <c r="S179" s="194">
        <v>0</v>
      </c>
      <c r="T179" s="195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6" t="s">
        <v>102</v>
      </c>
      <c r="AT179" s="196" t="s">
        <v>388</v>
      </c>
      <c r="AU179" s="196" t="s">
        <v>90</v>
      </c>
      <c r="AY179" s="20" t="s">
        <v>386</v>
      </c>
      <c r="BE179" s="197">
        <f>IF(N179="základní",J179,0)</f>
        <v>0</v>
      </c>
      <c r="BF179" s="197">
        <f>IF(N179="snížená",J179,0)</f>
        <v>0</v>
      </c>
      <c r="BG179" s="197">
        <f>IF(N179="zákl. přenesená",J179,0)</f>
        <v>0</v>
      </c>
      <c r="BH179" s="197">
        <f>IF(N179="sníž. přenesená",J179,0)</f>
        <v>0</v>
      </c>
      <c r="BI179" s="197">
        <f>IF(N179="nulová",J179,0)</f>
        <v>0</v>
      </c>
      <c r="BJ179" s="20" t="s">
        <v>90</v>
      </c>
      <c r="BK179" s="197">
        <f>ROUND(I179*H179,2)</f>
        <v>0</v>
      </c>
      <c r="BL179" s="20" t="s">
        <v>102</v>
      </c>
      <c r="BM179" s="196" t="s">
        <v>450</v>
      </c>
    </row>
    <row r="180" spans="1:65" s="2" customFormat="1" ht="10">
      <c r="A180" s="37"/>
      <c r="B180" s="38"/>
      <c r="C180" s="39"/>
      <c r="D180" s="198" t="s">
        <v>393</v>
      </c>
      <c r="E180" s="39"/>
      <c r="F180" s="199" t="s">
        <v>451</v>
      </c>
      <c r="G180" s="39"/>
      <c r="H180" s="39"/>
      <c r="I180" s="200"/>
      <c r="J180" s="39"/>
      <c r="K180" s="39"/>
      <c r="L180" s="42"/>
      <c r="M180" s="201"/>
      <c r="N180" s="202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393</v>
      </c>
      <c r="AU180" s="20" t="s">
        <v>90</v>
      </c>
    </row>
    <row r="181" spans="1:65" s="2" customFormat="1" ht="16.5" customHeight="1">
      <c r="A181" s="37"/>
      <c r="B181" s="38"/>
      <c r="C181" s="236" t="s">
        <v>452</v>
      </c>
      <c r="D181" s="236" t="s">
        <v>453</v>
      </c>
      <c r="E181" s="237" t="s">
        <v>454</v>
      </c>
      <c r="F181" s="238" t="s">
        <v>455</v>
      </c>
      <c r="G181" s="239" t="s">
        <v>456</v>
      </c>
      <c r="H181" s="240">
        <v>67.415999999999997</v>
      </c>
      <c r="I181" s="241"/>
      <c r="J181" s="242">
        <f>ROUND(I181*H181,2)</f>
        <v>0</v>
      </c>
      <c r="K181" s="238" t="s">
        <v>391</v>
      </c>
      <c r="L181" s="243"/>
      <c r="M181" s="244" t="s">
        <v>76</v>
      </c>
      <c r="N181" s="245" t="s">
        <v>49</v>
      </c>
      <c r="O181" s="67"/>
      <c r="P181" s="194">
        <f>O181*H181</f>
        <v>0</v>
      </c>
      <c r="Q181" s="194">
        <v>1</v>
      </c>
      <c r="R181" s="194">
        <f>Q181*H181</f>
        <v>67.415999999999997</v>
      </c>
      <c r="S181" s="194">
        <v>0</v>
      </c>
      <c r="T181" s="195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6" t="s">
        <v>436</v>
      </c>
      <c r="AT181" s="196" t="s">
        <v>453</v>
      </c>
      <c r="AU181" s="196" t="s">
        <v>90</v>
      </c>
      <c r="AY181" s="20" t="s">
        <v>386</v>
      </c>
      <c r="BE181" s="197">
        <f>IF(N181="základní",J181,0)</f>
        <v>0</v>
      </c>
      <c r="BF181" s="197">
        <f>IF(N181="snížená",J181,0)</f>
        <v>0</v>
      </c>
      <c r="BG181" s="197">
        <f>IF(N181="zákl. přenesená",J181,0)</f>
        <v>0</v>
      </c>
      <c r="BH181" s="197">
        <f>IF(N181="sníž. přenesená",J181,0)</f>
        <v>0</v>
      </c>
      <c r="BI181" s="197">
        <f>IF(N181="nulová",J181,0)</f>
        <v>0</v>
      </c>
      <c r="BJ181" s="20" t="s">
        <v>90</v>
      </c>
      <c r="BK181" s="197">
        <f>ROUND(I181*H181,2)</f>
        <v>0</v>
      </c>
      <c r="BL181" s="20" t="s">
        <v>102</v>
      </c>
      <c r="BM181" s="196" t="s">
        <v>457</v>
      </c>
    </row>
    <row r="182" spans="1:65" s="2" customFormat="1" ht="49" customHeight="1">
      <c r="A182" s="37"/>
      <c r="B182" s="38"/>
      <c r="C182" s="185" t="s">
        <v>8</v>
      </c>
      <c r="D182" s="185" t="s">
        <v>388</v>
      </c>
      <c r="E182" s="186" t="s">
        <v>458</v>
      </c>
      <c r="F182" s="187" t="s">
        <v>459</v>
      </c>
      <c r="G182" s="188" t="s">
        <v>303</v>
      </c>
      <c r="H182" s="189">
        <v>39.878</v>
      </c>
      <c r="I182" s="190"/>
      <c r="J182" s="191">
        <f>ROUND(I182*H182,2)</f>
        <v>0</v>
      </c>
      <c r="K182" s="187" t="s">
        <v>76</v>
      </c>
      <c r="L182" s="42"/>
      <c r="M182" s="192" t="s">
        <v>76</v>
      </c>
      <c r="N182" s="193" t="s">
        <v>49</v>
      </c>
      <c r="O182" s="67"/>
      <c r="P182" s="194">
        <f>O182*H182</f>
        <v>0</v>
      </c>
      <c r="Q182" s="194">
        <v>0</v>
      </c>
      <c r="R182" s="194">
        <f>Q182*H182</f>
        <v>0</v>
      </c>
      <c r="S182" s="194">
        <v>0</v>
      </c>
      <c r="T182" s="195">
        <f>S182*H182</f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6" t="s">
        <v>102</v>
      </c>
      <c r="AT182" s="196" t="s">
        <v>388</v>
      </c>
      <c r="AU182" s="196" t="s">
        <v>90</v>
      </c>
      <c r="AY182" s="20" t="s">
        <v>386</v>
      </c>
      <c r="BE182" s="197">
        <f>IF(N182="základní",J182,0)</f>
        <v>0</v>
      </c>
      <c r="BF182" s="197">
        <f>IF(N182="snížená",J182,0)</f>
        <v>0</v>
      </c>
      <c r="BG182" s="197">
        <f>IF(N182="zákl. přenesená",J182,0)</f>
        <v>0</v>
      </c>
      <c r="BH182" s="197">
        <f>IF(N182="sníž. přenesená",J182,0)</f>
        <v>0</v>
      </c>
      <c r="BI182" s="197">
        <f>IF(N182="nulová",J182,0)</f>
        <v>0</v>
      </c>
      <c r="BJ182" s="20" t="s">
        <v>90</v>
      </c>
      <c r="BK182" s="197">
        <f>ROUND(I182*H182,2)</f>
        <v>0</v>
      </c>
      <c r="BL182" s="20" t="s">
        <v>102</v>
      </c>
      <c r="BM182" s="196" t="s">
        <v>460</v>
      </c>
    </row>
    <row r="183" spans="1:65" s="13" customFormat="1" ht="10">
      <c r="B183" s="203"/>
      <c r="C183" s="204"/>
      <c r="D183" s="205" t="s">
        <v>395</v>
      </c>
      <c r="E183" s="206" t="s">
        <v>76</v>
      </c>
      <c r="F183" s="207" t="s">
        <v>403</v>
      </c>
      <c r="G183" s="204"/>
      <c r="H183" s="206" t="s">
        <v>76</v>
      </c>
      <c r="I183" s="208"/>
      <c r="J183" s="204"/>
      <c r="K183" s="204"/>
      <c r="L183" s="209"/>
      <c r="M183" s="210"/>
      <c r="N183" s="211"/>
      <c r="O183" s="211"/>
      <c r="P183" s="211"/>
      <c r="Q183" s="211"/>
      <c r="R183" s="211"/>
      <c r="S183" s="211"/>
      <c r="T183" s="212"/>
      <c r="AT183" s="213" t="s">
        <v>395</v>
      </c>
      <c r="AU183" s="213" t="s">
        <v>90</v>
      </c>
      <c r="AV183" s="13" t="s">
        <v>85</v>
      </c>
      <c r="AW183" s="13" t="s">
        <v>36</v>
      </c>
      <c r="AX183" s="13" t="s">
        <v>78</v>
      </c>
      <c r="AY183" s="213" t="s">
        <v>386</v>
      </c>
    </row>
    <row r="184" spans="1:65" s="13" customFormat="1" ht="10">
      <c r="B184" s="203"/>
      <c r="C184" s="204"/>
      <c r="D184" s="205" t="s">
        <v>395</v>
      </c>
      <c r="E184" s="206" t="s">
        <v>76</v>
      </c>
      <c r="F184" s="207" t="s">
        <v>404</v>
      </c>
      <c r="G184" s="204"/>
      <c r="H184" s="206" t="s">
        <v>76</v>
      </c>
      <c r="I184" s="208"/>
      <c r="J184" s="204"/>
      <c r="K184" s="204"/>
      <c r="L184" s="209"/>
      <c r="M184" s="210"/>
      <c r="N184" s="211"/>
      <c r="O184" s="211"/>
      <c r="P184" s="211"/>
      <c r="Q184" s="211"/>
      <c r="R184" s="211"/>
      <c r="S184" s="211"/>
      <c r="T184" s="212"/>
      <c r="AT184" s="213" t="s">
        <v>395</v>
      </c>
      <c r="AU184" s="213" t="s">
        <v>90</v>
      </c>
      <c r="AV184" s="13" t="s">
        <v>85</v>
      </c>
      <c r="AW184" s="13" t="s">
        <v>36</v>
      </c>
      <c r="AX184" s="13" t="s">
        <v>78</v>
      </c>
      <c r="AY184" s="213" t="s">
        <v>386</v>
      </c>
    </row>
    <row r="185" spans="1:65" s="13" customFormat="1" ht="10">
      <c r="B185" s="203"/>
      <c r="C185" s="204"/>
      <c r="D185" s="205" t="s">
        <v>395</v>
      </c>
      <c r="E185" s="206" t="s">
        <v>76</v>
      </c>
      <c r="F185" s="207" t="s">
        <v>461</v>
      </c>
      <c r="G185" s="204"/>
      <c r="H185" s="206" t="s">
        <v>76</v>
      </c>
      <c r="I185" s="208"/>
      <c r="J185" s="204"/>
      <c r="K185" s="204"/>
      <c r="L185" s="209"/>
      <c r="M185" s="210"/>
      <c r="N185" s="211"/>
      <c r="O185" s="211"/>
      <c r="P185" s="211"/>
      <c r="Q185" s="211"/>
      <c r="R185" s="211"/>
      <c r="S185" s="211"/>
      <c r="T185" s="212"/>
      <c r="AT185" s="213" t="s">
        <v>395</v>
      </c>
      <c r="AU185" s="213" t="s">
        <v>90</v>
      </c>
      <c r="AV185" s="13" t="s">
        <v>85</v>
      </c>
      <c r="AW185" s="13" t="s">
        <v>36</v>
      </c>
      <c r="AX185" s="13" t="s">
        <v>78</v>
      </c>
      <c r="AY185" s="213" t="s">
        <v>386</v>
      </c>
    </row>
    <row r="186" spans="1:65" s="13" customFormat="1" ht="10">
      <c r="B186" s="203"/>
      <c r="C186" s="204"/>
      <c r="D186" s="205" t="s">
        <v>395</v>
      </c>
      <c r="E186" s="206" t="s">
        <v>76</v>
      </c>
      <c r="F186" s="207" t="s">
        <v>462</v>
      </c>
      <c r="G186" s="204"/>
      <c r="H186" s="206" t="s">
        <v>76</v>
      </c>
      <c r="I186" s="208"/>
      <c r="J186" s="204"/>
      <c r="K186" s="204"/>
      <c r="L186" s="209"/>
      <c r="M186" s="210"/>
      <c r="N186" s="211"/>
      <c r="O186" s="211"/>
      <c r="P186" s="211"/>
      <c r="Q186" s="211"/>
      <c r="R186" s="211"/>
      <c r="S186" s="211"/>
      <c r="T186" s="212"/>
      <c r="AT186" s="213" t="s">
        <v>395</v>
      </c>
      <c r="AU186" s="213" t="s">
        <v>90</v>
      </c>
      <c r="AV186" s="13" t="s">
        <v>85</v>
      </c>
      <c r="AW186" s="13" t="s">
        <v>36</v>
      </c>
      <c r="AX186" s="13" t="s">
        <v>78</v>
      </c>
      <c r="AY186" s="213" t="s">
        <v>386</v>
      </c>
    </row>
    <row r="187" spans="1:65" s="14" customFormat="1" ht="10">
      <c r="B187" s="214"/>
      <c r="C187" s="215"/>
      <c r="D187" s="205" t="s">
        <v>395</v>
      </c>
      <c r="E187" s="216" t="s">
        <v>76</v>
      </c>
      <c r="F187" s="217" t="s">
        <v>463</v>
      </c>
      <c r="G187" s="215"/>
      <c r="H187" s="218">
        <v>39.878</v>
      </c>
      <c r="I187" s="219"/>
      <c r="J187" s="215"/>
      <c r="K187" s="215"/>
      <c r="L187" s="220"/>
      <c r="M187" s="221"/>
      <c r="N187" s="222"/>
      <c r="O187" s="222"/>
      <c r="P187" s="222"/>
      <c r="Q187" s="222"/>
      <c r="R187" s="222"/>
      <c r="S187" s="222"/>
      <c r="T187" s="223"/>
      <c r="AT187" s="224" t="s">
        <v>395</v>
      </c>
      <c r="AU187" s="224" t="s">
        <v>90</v>
      </c>
      <c r="AV187" s="14" t="s">
        <v>90</v>
      </c>
      <c r="AW187" s="14" t="s">
        <v>36</v>
      </c>
      <c r="AX187" s="14" t="s">
        <v>78</v>
      </c>
      <c r="AY187" s="224" t="s">
        <v>386</v>
      </c>
    </row>
    <row r="188" spans="1:65" s="15" customFormat="1" ht="10">
      <c r="B188" s="225"/>
      <c r="C188" s="226"/>
      <c r="D188" s="205" t="s">
        <v>395</v>
      </c>
      <c r="E188" s="227" t="s">
        <v>76</v>
      </c>
      <c r="F188" s="228" t="s">
        <v>398</v>
      </c>
      <c r="G188" s="226"/>
      <c r="H188" s="229">
        <v>39.878</v>
      </c>
      <c r="I188" s="230"/>
      <c r="J188" s="226"/>
      <c r="K188" s="226"/>
      <c r="L188" s="231"/>
      <c r="M188" s="232"/>
      <c r="N188" s="233"/>
      <c r="O188" s="233"/>
      <c r="P188" s="233"/>
      <c r="Q188" s="233"/>
      <c r="R188" s="233"/>
      <c r="S188" s="233"/>
      <c r="T188" s="234"/>
      <c r="AT188" s="235" t="s">
        <v>395</v>
      </c>
      <c r="AU188" s="235" t="s">
        <v>90</v>
      </c>
      <c r="AV188" s="15" t="s">
        <v>102</v>
      </c>
      <c r="AW188" s="15" t="s">
        <v>36</v>
      </c>
      <c r="AX188" s="15" t="s">
        <v>85</v>
      </c>
      <c r="AY188" s="235" t="s">
        <v>386</v>
      </c>
    </row>
    <row r="189" spans="1:65" s="2" customFormat="1" ht="55.5" customHeight="1">
      <c r="A189" s="37"/>
      <c r="B189" s="38"/>
      <c r="C189" s="185" t="s">
        <v>464</v>
      </c>
      <c r="D189" s="185" t="s">
        <v>388</v>
      </c>
      <c r="E189" s="186" t="s">
        <v>465</v>
      </c>
      <c r="F189" s="187" t="s">
        <v>466</v>
      </c>
      <c r="G189" s="188" t="s">
        <v>127</v>
      </c>
      <c r="H189" s="189">
        <v>332.94</v>
      </c>
      <c r="I189" s="190"/>
      <c r="J189" s="191">
        <f>ROUND(I189*H189,2)</f>
        <v>0</v>
      </c>
      <c r="K189" s="187" t="s">
        <v>391</v>
      </c>
      <c r="L189" s="42"/>
      <c r="M189" s="192" t="s">
        <v>76</v>
      </c>
      <c r="N189" s="193" t="s">
        <v>49</v>
      </c>
      <c r="O189" s="67"/>
      <c r="P189" s="194">
        <f>O189*H189</f>
        <v>0</v>
      </c>
      <c r="Q189" s="194">
        <v>0</v>
      </c>
      <c r="R189" s="194">
        <f>Q189*H189</f>
        <v>0</v>
      </c>
      <c r="S189" s="194">
        <v>0</v>
      </c>
      <c r="T189" s="195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6" t="s">
        <v>102</v>
      </c>
      <c r="AT189" s="196" t="s">
        <v>388</v>
      </c>
      <c r="AU189" s="196" t="s">
        <v>90</v>
      </c>
      <c r="AY189" s="20" t="s">
        <v>386</v>
      </c>
      <c r="BE189" s="197">
        <f>IF(N189="základní",J189,0)</f>
        <v>0</v>
      </c>
      <c r="BF189" s="197">
        <f>IF(N189="snížená",J189,0)</f>
        <v>0</v>
      </c>
      <c r="BG189" s="197">
        <f>IF(N189="zákl. přenesená",J189,0)</f>
        <v>0</v>
      </c>
      <c r="BH189" s="197">
        <f>IF(N189="sníž. přenesená",J189,0)</f>
        <v>0</v>
      </c>
      <c r="BI189" s="197">
        <f>IF(N189="nulová",J189,0)</f>
        <v>0</v>
      </c>
      <c r="BJ189" s="20" t="s">
        <v>90</v>
      </c>
      <c r="BK189" s="197">
        <f>ROUND(I189*H189,2)</f>
        <v>0</v>
      </c>
      <c r="BL189" s="20" t="s">
        <v>102</v>
      </c>
      <c r="BM189" s="196" t="s">
        <v>467</v>
      </c>
    </row>
    <row r="190" spans="1:65" s="2" customFormat="1" ht="10">
      <c r="A190" s="37"/>
      <c r="B190" s="38"/>
      <c r="C190" s="39"/>
      <c r="D190" s="198" t="s">
        <v>393</v>
      </c>
      <c r="E190" s="39"/>
      <c r="F190" s="199" t="s">
        <v>468</v>
      </c>
      <c r="G190" s="39"/>
      <c r="H190" s="39"/>
      <c r="I190" s="200"/>
      <c r="J190" s="39"/>
      <c r="K190" s="39"/>
      <c r="L190" s="42"/>
      <c r="M190" s="201"/>
      <c r="N190" s="202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393</v>
      </c>
      <c r="AU190" s="20" t="s">
        <v>90</v>
      </c>
    </row>
    <row r="191" spans="1:65" s="2" customFormat="1" ht="37.75" customHeight="1">
      <c r="A191" s="37"/>
      <c r="B191" s="38"/>
      <c r="C191" s="185" t="s">
        <v>469</v>
      </c>
      <c r="D191" s="185" t="s">
        <v>388</v>
      </c>
      <c r="E191" s="186" t="s">
        <v>470</v>
      </c>
      <c r="F191" s="187" t="s">
        <v>471</v>
      </c>
      <c r="G191" s="188" t="s">
        <v>127</v>
      </c>
      <c r="H191" s="189">
        <v>332.94</v>
      </c>
      <c r="I191" s="190"/>
      <c r="J191" s="191">
        <f>ROUND(I191*H191,2)</f>
        <v>0</v>
      </c>
      <c r="K191" s="187" t="s">
        <v>391</v>
      </c>
      <c r="L191" s="42"/>
      <c r="M191" s="192" t="s">
        <v>76</v>
      </c>
      <c r="N191" s="193" t="s">
        <v>49</v>
      </c>
      <c r="O191" s="67"/>
      <c r="P191" s="194">
        <f>O191*H191</f>
        <v>0</v>
      </c>
      <c r="Q191" s="194">
        <v>0</v>
      </c>
      <c r="R191" s="194">
        <f>Q191*H191</f>
        <v>0</v>
      </c>
      <c r="S191" s="194">
        <v>0</v>
      </c>
      <c r="T191" s="195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6" t="s">
        <v>102</v>
      </c>
      <c r="AT191" s="196" t="s">
        <v>388</v>
      </c>
      <c r="AU191" s="196" t="s">
        <v>90</v>
      </c>
      <c r="AY191" s="20" t="s">
        <v>386</v>
      </c>
      <c r="BE191" s="197">
        <f>IF(N191="základní",J191,0)</f>
        <v>0</v>
      </c>
      <c r="BF191" s="197">
        <f>IF(N191="snížená",J191,0)</f>
        <v>0</v>
      </c>
      <c r="BG191" s="197">
        <f>IF(N191="zákl. přenesená",J191,0)</f>
        <v>0</v>
      </c>
      <c r="BH191" s="197">
        <f>IF(N191="sníž. přenesená",J191,0)</f>
        <v>0</v>
      </c>
      <c r="BI191" s="197">
        <f>IF(N191="nulová",J191,0)</f>
        <v>0</v>
      </c>
      <c r="BJ191" s="20" t="s">
        <v>90</v>
      </c>
      <c r="BK191" s="197">
        <f>ROUND(I191*H191,2)</f>
        <v>0</v>
      </c>
      <c r="BL191" s="20" t="s">
        <v>102</v>
      </c>
      <c r="BM191" s="196" t="s">
        <v>472</v>
      </c>
    </row>
    <row r="192" spans="1:65" s="2" customFormat="1" ht="10">
      <c r="A192" s="37"/>
      <c r="B192" s="38"/>
      <c r="C192" s="39"/>
      <c r="D192" s="198" t="s">
        <v>393</v>
      </c>
      <c r="E192" s="39"/>
      <c r="F192" s="199" t="s">
        <v>473</v>
      </c>
      <c r="G192" s="39"/>
      <c r="H192" s="39"/>
      <c r="I192" s="200"/>
      <c r="J192" s="39"/>
      <c r="K192" s="39"/>
      <c r="L192" s="42"/>
      <c r="M192" s="201"/>
      <c r="N192" s="202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393</v>
      </c>
      <c r="AU192" s="20" t="s">
        <v>90</v>
      </c>
    </row>
    <row r="193" spans="1:65" s="2" customFormat="1" ht="16.5" customHeight="1">
      <c r="A193" s="37"/>
      <c r="B193" s="38"/>
      <c r="C193" s="236" t="s">
        <v>423</v>
      </c>
      <c r="D193" s="236" t="s">
        <v>453</v>
      </c>
      <c r="E193" s="237" t="s">
        <v>474</v>
      </c>
      <c r="F193" s="238" t="s">
        <v>475</v>
      </c>
      <c r="G193" s="239" t="s">
        <v>476</v>
      </c>
      <c r="H193" s="240">
        <v>16.646999999999998</v>
      </c>
      <c r="I193" s="241"/>
      <c r="J193" s="242">
        <f>ROUND(I193*H193,2)</f>
        <v>0</v>
      </c>
      <c r="K193" s="238" t="s">
        <v>391</v>
      </c>
      <c r="L193" s="243"/>
      <c r="M193" s="244" t="s">
        <v>76</v>
      </c>
      <c r="N193" s="245" t="s">
        <v>49</v>
      </c>
      <c r="O193" s="67"/>
      <c r="P193" s="194">
        <f>O193*H193</f>
        <v>0</v>
      </c>
      <c r="Q193" s="194">
        <v>1E-3</v>
      </c>
      <c r="R193" s="194">
        <f>Q193*H193</f>
        <v>1.6646999999999999E-2</v>
      </c>
      <c r="S193" s="194">
        <v>0</v>
      </c>
      <c r="T193" s="195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6" t="s">
        <v>436</v>
      </c>
      <c r="AT193" s="196" t="s">
        <v>453</v>
      </c>
      <c r="AU193" s="196" t="s">
        <v>90</v>
      </c>
      <c r="AY193" s="20" t="s">
        <v>386</v>
      </c>
      <c r="BE193" s="197">
        <f>IF(N193="základní",J193,0)</f>
        <v>0</v>
      </c>
      <c r="BF193" s="197">
        <f>IF(N193="snížená",J193,0)</f>
        <v>0</v>
      </c>
      <c r="BG193" s="197">
        <f>IF(N193="zákl. přenesená",J193,0)</f>
        <v>0</v>
      </c>
      <c r="BH193" s="197">
        <f>IF(N193="sníž. přenesená",J193,0)</f>
        <v>0</v>
      </c>
      <c r="BI193" s="197">
        <f>IF(N193="nulová",J193,0)</f>
        <v>0</v>
      </c>
      <c r="BJ193" s="20" t="s">
        <v>90</v>
      </c>
      <c r="BK193" s="197">
        <f>ROUND(I193*H193,2)</f>
        <v>0</v>
      </c>
      <c r="BL193" s="20" t="s">
        <v>102</v>
      </c>
      <c r="BM193" s="196" t="s">
        <v>477</v>
      </c>
    </row>
    <row r="194" spans="1:65" s="14" customFormat="1" ht="10">
      <c r="B194" s="214"/>
      <c r="C194" s="215"/>
      <c r="D194" s="205" t="s">
        <v>395</v>
      </c>
      <c r="E194" s="215"/>
      <c r="F194" s="217" t="s">
        <v>478</v>
      </c>
      <c r="G194" s="215"/>
      <c r="H194" s="218">
        <v>16.646999999999998</v>
      </c>
      <c r="I194" s="219"/>
      <c r="J194" s="215"/>
      <c r="K194" s="215"/>
      <c r="L194" s="220"/>
      <c r="M194" s="221"/>
      <c r="N194" s="222"/>
      <c r="O194" s="222"/>
      <c r="P194" s="222"/>
      <c r="Q194" s="222"/>
      <c r="R194" s="222"/>
      <c r="S194" s="222"/>
      <c r="T194" s="223"/>
      <c r="AT194" s="224" t="s">
        <v>395</v>
      </c>
      <c r="AU194" s="224" t="s">
        <v>90</v>
      </c>
      <c r="AV194" s="14" t="s">
        <v>90</v>
      </c>
      <c r="AW194" s="14" t="s">
        <v>4</v>
      </c>
      <c r="AX194" s="14" t="s">
        <v>85</v>
      </c>
      <c r="AY194" s="224" t="s">
        <v>386</v>
      </c>
    </row>
    <row r="195" spans="1:65" s="2" customFormat="1" ht="33" customHeight="1">
      <c r="A195" s="37"/>
      <c r="B195" s="38"/>
      <c r="C195" s="185" t="s">
        <v>479</v>
      </c>
      <c r="D195" s="185" t="s">
        <v>388</v>
      </c>
      <c r="E195" s="186" t="s">
        <v>480</v>
      </c>
      <c r="F195" s="187" t="s">
        <v>481</v>
      </c>
      <c r="G195" s="188" t="s">
        <v>127</v>
      </c>
      <c r="H195" s="189">
        <v>229.119</v>
      </c>
      <c r="I195" s="190"/>
      <c r="J195" s="191">
        <f>ROUND(I195*H195,2)</f>
        <v>0</v>
      </c>
      <c r="K195" s="187" t="s">
        <v>391</v>
      </c>
      <c r="L195" s="42"/>
      <c r="M195" s="192" t="s">
        <v>76</v>
      </c>
      <c r="N195" s="193" t="s">
        <v>49</v>
      </c>
      <c r="O195" s="67"/>
      <c r="P195" s="194">
        <f>O195*H195</f>
        <v>0</v>
      </c>
      <c r="Q195" s="194">
        <v>0</v>
      </c>
      <c r="R195" s="194">
        <f>Q195*H195</f>
        <v>0</v>
      </c>
      <c r="S195" s="194">
        <v>0</v>
      </c>
      <c r="T195" s="195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6" t="s">
        <v>102</v>
      </c>
      <c r="AT195" s="196" t="s">
        <v>388</v>
      </c>
      <c r="AU195" s="196" t="s">
        <v>90</v>
      </c>
      <c r="AY195" s="20" t="s">
        <v>386</v>
      </c>
      <c r="BE195" s="197">
        <f>IF(N195="základní",J195,0)</f>
        <v>0</v>
      </c>
      <c r="BF195" s="197">
        <f>IF(N195="snížená",J195,0)</f>
        <v>0</v>
      </c>
      <c r="BG195" s="197">
        <f>IF(N195="zákl. přenesená",J195,0)</f>
        <v>0</v>
      </c>
      <c r="BH195" s="197">
        <f>IF(N195="sníž. přenesená",J195,0)</f>
        <v>0</v>
      </c>
      <c r="BI195" s="197">
        <f>IF(N195="nulová",J195,0)</f>
        <v>0</v>
      </c>
      <c r="BJ195" s="20" t="s">
        <v>90</v>
      </c>
      <c r="BK195" s="197">
        <f>ROUND(I195*H195,2)</f>
        <v>0</v>
      </c>
      <c r="BL195" s="20" t="s">
        <v>102</v>
      </c>
      <c r="BM195" s="196" t="s">
        <v>482</v>
      </c>
    </row>
    <row r="196" spans="1:65" s="2" customFormat="1" ht="10">
      <c r="A196" s="37"/>
      <c r="B196" s="38"/>
      <c r="C196" s="39"/>
      <c r="D196" s="198" t="s">
        <v>393</v>
      </c>
      <c r="E196" s="39"/>
      <c r="F196" s="199" t="s">
        <v>483</v>
      </c>
      <c r="G196" s="39"/>
      <c r="H196" s="39"/>
      <c r="I196" s="200"/>
      <c r="J196" s="39"/>
      <c r="K196" s="39"/>
      <c r="L196" s="42"/>
      <c r="M196" s="201"/>
      <c r="N196" s="202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393</v>
      </c>
      <c r="AU196" s="20" t="s">
        <v>90</v>
      </c>
    </row>
    <row r="197" spans="1:65" s="14" customFormat="1" ht="10">
      <c r="B197" s="214"/>
      <c r="C197" s="215"/>
      <c r="D197" s="205" t="s">
        <v>395</v>
      </c>
      <c r="E197" s="216" t="s">
        <v>76</v>
      </c>
      <c r="F197" s="217" t="s">
        <v>305</v>
      </c>
      <c r="G197" s="215"/>
      <c r="H197" s="218">
        <v>207.62</v>
      </c>
      <c r="I197" s="219"/>
      <c r="J197" s="215"/>
      <c r="K197" s="215"/>
      <c r="L197" s="220"/>
      <c r="M197" s="221"/>
      <c r="N197" s="222"/>
      <c r="O197" s="222"/>
      <c r="P197" s="222"/>
      <c r="Q197" s="222"/>
      <c r="R197" s="222"/>
      <c r="S197" s="222"/>
      <c r="T197" s="223"/>
      <c r="AT197" s="224" t="s">
        <v>395</v>
      </c>
      <c r="AU197" s="224" t="s">
        <v>90</v>
      </c>
      <c r="AV197" s="14" t="s">
        <v>90</v>
      </c>
      <c r="AW197" s="14" t="s">
        <v>36</v>
      </c>
      <c r="AX197" s="14" t="s">
        <v>78</v>
      </c>
      <c r="AY197" s="224" t="s">
        <v>386</v>
      </c>
    </row>
    <row r="198" spans="1:65" s="14" customFormat="1" ht="10">
      <c r="B198" s="214"/>
      <c r="C198" s="215"/>
      <c r="D198" s="205" t="s">
        <v>395</v>
      </c>
      <c r="E198" s="216" t="s">
        <v>76</v>
      </c>
      <c r="F198" s="217" t="s">
        <v>311</v>
      </c>
      <c r="G198" s="215"/>
      <c r="H198" s="218">
        <v>21.498999999999999</v>
      </c>
      <c r="I198" s="219"/>
      <c r="J198" s="215"/>
      <c r="K198" s="215"/>
      <c r="L198" s="220"/>
      <c r="M198" s="221"/>
      <c r="N198" s="222"/>
      <c r="O198" s="222"/>
      <c r="P198" s="222"/>
      <c r="Q198" s="222"/>
      <c r="R198" s="222"/>
      <c r="S198" s="222"/>
      <c r="T198" s="223"/>
      <c r="AT198" s="224" t="s">
        <v>395</v>
      </c>
      <c r="AU198" s="224" t="s">
        <v>90</v>
      </c>
      <c r="AV198" s="14" t="s">
        <v>90</v>
      </c>
      <c r="AW198" s="14" t="s">
        <v>36</v>
      </c>
      <c r="AX198" s="14" t="s">
        <v>78</v>
      </c>
      <c r="AY198" s="224" t="s">
        <v>386</v>
      </c>
    </row>
    <row r="199" spans="1:65" s="15" customFormat="1" ht="10">
      <c r="B199" s="225"/>
      <c r="C199" s="226"/>
      <c r="D199" s="205" t="s">
        <v>395</v>
      </c>
      <c r="E199" s="227" t="s">
        <v>76</v>
      </c>
      <c r="F199" s="228" t="s">
        <v>398</v>
      </c>
      <c r="G199" s="226"/>
      <c r="H199" s="229">
        <v>229.119</v>
      </c>
      <c r="I199" s="230"/>
      <c r="J199" s="226"/>
      <c r="K199" s="226"/>
      <c r="L199" s="231"/>
      <c r="M199" s="232"/>
      <c r="N199" s="233"/>
      <c r="O199" s="233"/>
      <c r="P199" s="233"/>
      <c r="Q199" s="233"/>
      <c r="R199" s="233"/>
      <c r="S199" s="233"/>
      <c r="T199" s="234"/>
      <c r="AT199" s="235" t="s">
        <v>395</v>
      </c>
      <c r="AU199" s="235" t="s">
        <v>90</v>
      </c>
      <c r="AV199" s="15" t="s">
        <v>102</v>
      </c>
      <c r="AW199" s="15" t="s">
        <v>36</v>
      </c>
      <c r="AX199" s="15" t="s">
        <v>85</v>
      </c>
      <c r="AY199" s="235" t="s">
        <v>386</v>
      </c>
    </row>
    <row r="200" spans="1:65" s="2" customFormat="1" ht="37.75" customHeight="1">
      <c r="A200" s="37"/>
      <c r="B200" s="38"/>
      <c r="C200" s="185" t="s">
        <v>484</v>
      </c>
      <c r="D200" s="185" t="s">
        <v>388</v>
      </c>
      <c r="E200" s="186" t="s">
        <v>485</v>
      </c>
      <c r="F200" s="187" t="s">
        <v>486</v>
      </c>
      <c r="G200" s="188" t="s">
        <v>127</v>
      </c>
      <c r="H200" s="189">
        <v>332.94</v>
      </c>
      <c r="I200" s="190"/>
      <c r="J200" s="191">
        <f>ROUND(I200*H200,2)</f>
        <v>0</v>
      </c>
      <c r="K200" s="187" t="s">
        <v>391</v>
      </c>
      <c r="L200" s="42"/>
      <c r="M200" s="192" t="s">
        <v>76</v>
      </c>
      <c r="N200" s="193" t="s">
        <v>49</v>
      </c>
      <c r="O200" s="67"/>
      <c r="P200" s="194">
        <f>O200*H200</f>
        <v>0</v>
      </c>
      <c r="Q200" s="194">
        <v>0</v>
      </c>
      <c r="R200" s="194">
        <f>Q200*H200</f>
        <v>0</v>
      </c>
      <c r="S200" s="194">
        <v>0</v>
      </c>
      <c r="T200" s="195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6" t="s">
        <v>102</v>
      </c>
      <c r="AT200" s="196" t="s">
        <v>388</v>
      </c>
      <c r="AU200" s="196" t="s">
        <v>90</v>
      </c>
      <c r="AY200" s="20" t="s">
        <v>386</v>
      </c>
      <c r="BE200" s="197">
        <f>IF(N200="základní",J200,0)</f>
        <v>0</v>
      </c>
      <c r="BF200" s="197">
        <f>IF(N200="snížená",J200,0)</f>
        <v>0</v>
      </c>
      <c r="BG200" s="197">
        <f>IF(N200="zákl. přenesená",J200,0)</f>
        <v>0</v>
      </c>
      <c r="BH200" s="197">
        <f>IF(N200="sníž. přenesená",J200,0)</f>
        <v>0</v>
      </c>
      <c r="BI200" s="197">
        <f>IF(N200="nulová",J200,0)</f>
        <v>0</v>
      </c>
      <c r="BJ200" s="20" t="s">
        <v>90</v>
      </c>
      <c r="BK200" s="197">
        <f>ROUND(I200*H200,2)</f>
        <v>0</v>
      </c>
      <c r="BL200" s="20" t="s">
        <v>102</v>
      </c>
      <c r="BM200" s="196" t="s">
        <v>487</v>
      </c>
    </row>
    <row r="201" spans="1:65" s="2" customFormat="1" ht="10">
      <c r="A201" s="37"/>
      <c r="B201" s="38"/>
      <c r="C201" s="39"/>
      <c r="D201" s="198" t="s">
        <v>393</v>
      </c>
      <c r="E201" s="39"/>
      <c r="F201" s="199" t="s">
        <v>488</v>
      </c>
      <c r="G201" s="39"/>
      <c r="H201" s="39"/>
      <c r="I201" s="200"/>
      <c r="J201" s="39"/>
      <c r="K201" s="39"/>
      <c r="L201" s="42"/>
      <c r="M201" s="201"/>
      <c r="N201" s="202"/>
      <c r="O201" s="67"/>
      <c r="P201" s="67"/>
      <c r="Q201" s="67"/>
      <c r="R201" s="67"/>
      <c r="S201" s="67"/>
      <c r="T201" s="68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T201" s="20" t="s">
        <v>393</v>
      </c>
      <c r="AU201" s="20" t="s">
        <v>90</v>
      </c>
    </row>
    <row r="202" spans="1:65" s="14" customFormat="1" ht="10">
      <c r="B202" s="214"/>
      <c r="C202" s="215"/>
      <c r="D202" s="205" t="s">
        <v>395</v>
      </c>
      <c r="E202" s="216" t="s">
        <v>76</v>
      </c>
      <c r="F202" s="217" t="s">
        <v>489</v>
      </c>
      <c r="G202" s="215"/>
      <c r="H202" s="218">
        <v>332.94</v>
      </c>
      <c r="I202" s="219"/>
      <c r="J202" s="215"/>
      <c r="K202" s="215"/>
      <c r="L202" s="220"/>
      <c r="M202" s="221"/>
      <c r="N202" s="222"/>
      <c r="O202" s="222"/>
      <c r="P202" s="222"/>
      <c r="Q202" s="222"/>
      <c r="R202" s="222"/>
      <c r="S202" s="222"/>
      <c r="T202" s="223"/>
      <c r="AT202" s="224" t="s">
        <v>395</v>
      </c>
      <c r="AU202" s="224" t="s">
        <v>90</v>
      </c>
      <c r="AV202" s="14" t="s">
        <v>90</v>
      </c>
      <c r="AW202" s="14" t="s">
        <v>36</v>
      </c>
      <c r="AX202" s="14" t="s">
        <v>78</v>
      </c>
      <c r="AY202" s="224" t="s">
        <v>386</v>
      </c>
    </row>
    <row r="203" spans="1:65" s="15" customFormat="1" ht="10">
      <c r="B203" s="225"/>
      <c r="C203" s="226"/>
      <c r="D203" s="205" t="s">
        <v>395</v>
      </c>
      <c r="E203" s="227" t="s">
        <v>76</v>
      </c>
      <c r="F203" s="228" t="s">
        <v>398</v>
      </c>
      <c r="G203" s="226"/>
      <c r="H203" s="229">
        <v>332.94</v>
      </c>
      <c r="I203" s="230"/>
      <c r="J203" s="226"/>
      <c r="K203" s="226"/>
      <c r="L203" s="231"/>
      <c r="M203" s="232"/>
      <c r="N203" s="233"/>
      <c r="O203" s="233"/>
      <c r="P203" s="233"/>
      <c r="Q203" s="233"/>
      <c r="R203" s="233"/>
      <c r="S203" s="233"/>
      <c r="T203" s="234"/>
      <c r="AT203" s="235" t="s">
        <v>395</v>
      </c>
      <c r="AU203" s="235" t="s">
        <v>90</v>
      </c>
      <c r="AV203" s="15" t="s">
        <v>102</v>
      </c>
      <c r="AW203" s="15" t="s">
        <v>36</v>
      </c>
      <c r="AX203" s="15" t="s">
        <v>85</v>
      </c>
      <c r="AY203" s="235" t="s">
        <v>386</v>
      </c>
    </row>
    <row r="204" spans="1:65" s="2" customFormat="1" ht="37.75" customHeight="1">
      <c r="A204" s="37"/>
      <c r="B204" s="38"/>
      <c r="C204" s="185" t="s">
        <v>490</v>
      </c>
      <c r="D204" s="185" t="s">
        <v>388</v>
      </c>
      <c r="E204" s="186" t="s">
        <v>491</v>
      </c>
      <c r="F204" s="187" t="s">
        <v>492</v>
      </c>
      <c r="G204" s="188" t="s">
        <v>127</v>
      </c>
      <c r="H204" s="189">
        <v>332.94</v>
      </c>
      <c r="I204" s="190"/>
      <c r="J204" s="191">
        <f>ROUND(I204*H204,2)</f>
        <v>0</v>
      </c>
      <c r="K204" s="187" t="s">
        <v>391</v>
      </c>
      <c r="L204" s="42"/>
      <c r="M204" s="192" t="s">
        <v>76</v>
      </c>
      <c r="N204" s="193" t="s">
        <v>49</v>
      </c>
      <c r="O204" s="67"/>
      <c r="P204" s="194">
        <f>O204*H204</f>
        <v>0</v>
      </c>
      <c r="Q204" s="194">
        <v>0</v>
      </c>
      <c r="R204" s="194">
        <f>Q204*H204</f>
        <v>0</v>
      </c>
      <c r="S204" s="194">
        <v>0</v>
      </c>
      <c r="T204" s="195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6" t="s">
        <v>102</v>
      </c>
      <c r="AT204" s="196" t="s">
        <v>388</v>
      </c>
      <c r="AU204" s="196" t="s">
        <v>90</v>
      </c>
      <c r="AY204" s="20" t="s">
        <v>386</v>
      </c>
      <c r="BE204" s="197">
        <f>IF(N204="základní",J204,0)</f>
        <v>0</v>
      </c>
      <c r="BF204" s="197">
        <f>IF(N204="snížená",J204,0)</f>
        <v>0</v>
      </c>
      <c r="BG204" s="197">
        <f>IF(N204="zákl. přenesená",J204,0)</f>
        <v>0</v>
      </c>
      <c r="BH204" s="197">
        <f>IF(N204="sníž. přenesená",J204,0)</f>
        <v>0</v>
      </c>
      <c r="BI204" s="197">
        <f>IF(N204="nulová",J204,0)</f>
        <v>0</v>
      </c>
      <c r="BJ204" s="20" t="s">
        <v>90</v>
      </c>
      <c r="BK204" s="197">
        <f>ROUND(I204*H204,2)</f>
        <v>0</v>
      </c>
      <c r="BL204" s="20" t="s">
        <v>102</v>
      </c>
      <c r="BM204" s="196" t="s">
        <v>493</v>
      </c>
    </row>
    <row r="205" spans="1:65" s="2" customFormat="1" ht="10">
      <c r="A205" s="37"/>
      <c r="B205" s="38"/>
      <c r="C205" s="39"/>
      <c r="D205" s="198" t="s">
        <v>393</v>
      </c>
      <c r="E205" s="39"/>
      <c r="F205" s="199" t="s">
        <v>494</v>
      </c>
      <c r="G205" s="39"/>
      <c r="H205" s="39"/>
      <c r="I205" s="200"/>
      <c r="J205" s="39"/>
      <c r="K205" s="39"/>
      <c r="L205" s="42"/>
      <c r="M205" s="201"/>
      <c r="N205" s="202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393</v>
      </c>
      <c r="AU205" s="20" t="s">
        <v>90</v>
      </c>
    </row>
    <row r="206" spans="1:65" s="12" customFormat="1" ht="22.75" customHeight="1">
      <c r="B206" s="169"/>
      <c r="C206" s="170"/>
      <c r="D206" s="171" t="s">
        <v>77</v>
      </c>
      <c r="E206" s="183" t="s">
        <v>90</v>
      </c>
      <c r="F206" s="183" t="s">
        <v>495</v>
      </c>
      <c r="G206" s="170"/>
      <c r="H206" s="170"/>
      <c r="I206" s="173"/>
      <c r="J206" s="184">
        <f>BK206</f>
        <v>0</v>
      </c>
      <c r="K206" s="170"/>
      <c r="L206" s="175"/>
      <c r="M206" s="176"/>
      <c r="N206" s="177"/>
      <c r="O206" s="177"/>
      <c r="P206" s="178">
        <f>SUM(P207:P253)</f>
        <v>0</v>
      </c>
      <c r="Q206" s="177"/>
      <c r="R206" s="178">
        <f>SUM(R207:R253)</f>
        <v>29.773350292517701</v>
      </c>
      <c r="S206" s="177"/>
      <c r="T206" s="179">
        <f>SUM(T207:T253)</f>
        <v>0</v>
      </c>
      <c r="AR206" s="180" t="s">
        <v>85</v>
      </c>
      <c r="AT206" s="181" t="s">
        <v>77</v>
      </c>
      <c r="AU206" s="181" t="s">
        <v>85</v>
      </c>
      <c r="AY206" s="180" t="s">
        <v>386</v>
      </c>
      <c r="BK206" s="182">
        <f>SUM(BK207:BK253)</f>
        <v>0</v>
      </c>
    </row>
    <row r="207" spans="1:65" s="2" customFormat="1" ht="24.15" customHeight="1">
      <c r="A207" s="37"/>
      <c r="B207" s="38"/>
      <c r="C207" s="185" t="s">
        <v>496</v>
      </c>
      <c r="D207" s="185" t="s">
        <v>388</v>
      </c>
      <c r="E207" s="186" t="s">
        <v>497</v>
      </c>
      <c r="F207" s="187" t="s">
        <v>498</v>
      </c>
      <c r="G207" s="188" t="s">
        <v>303</v>
      </c>
      <c r="H207" s="189">
        <v>4.1500000000000004</v>
      </c>
      <c r="I207" s="190"/>
      <c r="J207" s="191">
        <f>ROUND(I207*H207,2)</f>
        <v>0</v>
      </c>
      <c r="K207" s="187" t="s">
        <v>391</v>
      </c>
      <c r="L207" s="42"/>
      <c r="M207" s="192" t="s">
        <v>76</v>
      </c>
      <c r="N207" s="193" t="s">
        <v>49</v>
      </c>
      <c r="O207" s="67"/>
      <c r="P207" s="194">
        <f>O207*H207</f>
        <v>0</v>
      </c>
      <c r="Q207" s="194">
        <v>2.16</v>
      </c>
      <c r="R207" s="194">
        <f>Q207*H207</f>
        <v>8.9640000000000022</v>
      </c>
      <c r="S207" s="194">
        <v>0</v>
      </c>
      <c r="T207" s="195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6" t="s">
        <v>102</v>
      </c>
      <c r="AT207" s="196" t="s">
        <v>388</v>
      </c>
      <c r="AU207" s="196" t="s">
        <v>90</v>
      </c>
      <c r="AY207" s="20" t="s">
        <v>386</v>
      </c>
      <c r="BE207" s="197">
        <f>IF(N207="základní",J207,0)</f>
        <v>0</v>
      </c>
      <c r="BF207" s="197">
        <f>IF(N207="snížená",J207,0)</f>
        <v>0</v>
      </c>
      <c r="BG207" s="197">
        <f>IF(N207="zákl. přenesená",J207,0)</f>
        <v>0</v>
      </c>
      <c r="BH207" s="197">
        <f>IF(N207="sníž. přenesená",J207,0)</f>
        <v>0</v>
      </c>
      <c r="BI207" s="197">
        <f>IF(N207="nulová",J207,0)</f>
        <v>0</v>
      </c>
      <c r="BJ207" s="20" t="s">
        <v>90</v>
      </c>
      <c r="BK207" s="197">
        <f>ROUND(I207*H207,2)</f>
        <v>0</v>
      </c>
      <c r="BL207" s="20" t="s">
        <v>102</v>
      </c>
      <c r="BM207" s="196" t="s">
        <v>499</v>
      </c>
    </row>
    <row r="208" spans="1:65" s="2" customFormat="1" ht="10">
      <c r="A208" s="37"/>
      <c r="B208" s="38"/>
      <c r="C208" s="39"/>
      <c r="D208" s="198" t="s">
        <v>393</v>
      </c>
      <c r="E208" s="39"/>
      <c r="F208" s="199" t="s">
        <v>500</v>
      </c>
      <c r="G208" s="39"/>
      <c r="H208" s="39"/>
      <c r="I208" s="200"/>
      <c r="J208" s="39"/>
      <c r="K208" s="39"/>
      <c r="L208" s="42"/>
      <c r="M208" s="201"/>
      <c r="N208" s="202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393</v>
      </c>
      <c r="AU208" s="20" t="s">
        <v>90</v>
      </c>
    </row>
    <row r="209" spans="1:65" s="13" customFormat="1" ht="10">
      <c r="B209" s="203"/>
      <c r="C209" s="204"/>
      <c r="D209" s="205" t="s">
        <v>395</v>
      </c>
      <c r="E209" s="206" t="s">
        <v>76</v>
      </c>
      <c r="F209" s="207" t="s">
        <v>396</v>
      </c>
      <c r="G209" s="204"/>
      <c r="H209" s="206" t="s">
        <v>76</v>
      </c>
      <c r="I209" s="208"/>
      <c r="J209" s="204"/>
      <c r="K209" s="204"/>
      <c r="L209" s="209"/>
      <c r="M209" s="210"/>
      <c r="N209" s="211"/>
      <c r="O209" s="211"/>
      <c r="P209" s="211"/>
      <c r="Q209" s="211"/>
      <c r="R209" s="211"/>
      <c r="S209" s="211"/>
      <c r="T209" s="212"/>
      <c r="AT209" s="213" t="s">
        <v>395</v>
      </c>
      <c r="AU209" s="213" t="s">
        <v>90</v>
      </c>
      <c r="AV209" s="13" t="s">
        <v>85</v>
      </c>
      <c r="AW209" s="13" t="s">
        <v>36</v>
      </c>
      <c r="AX209" s="13" t="s">
        <v>78</v>
      </c>
      <c r="AY209" s="213" t="s">
        <v>386</v>
      </c>
    </row>
    <row r="210" spans="1:65" s="14" customFormat="1" ht="10">
      <c r="B210" s="214"/>
      <c r="C210" s="215"/>
      <c r="D210" s="205" t="s">
        <v>395</v>
      </c>
      <c r="E210" s="216" t="s">
        <v>76</v>
      </c>
      <c r="F210" s="217" t="s">
        <v>501</v>
      </c>
      <c r="G210" s="215"/>
      <c r="H210" s="218">
        <v>4.1500000000000004</v>
      </c>
      <c r="I210" s="219"/>
      <c r="J210" s="215"/>
      <c r="K210" s="215"/>
      <c r="L210" s="220"/>
      <c r="M210" s="221"/>
      <c r="N210" s="222"/>
      <c r="O210" s="222"/>
      <c r="P210" s="222"/>
      <c r="Q210" s="222"/>
      <c r="R210" s="222"/>
      <c r="S210" s="222"/>
      <c r="T210" s="223"/>
      <c r="AT210" s="224" t="s">
        <v>395</v>
      </c>
      <c r="AU210" s="224" t="s">
        <v>90</v>
      </c>
      <c r="AV210" s="14" t="s">
        <v>90</v>
      </c>
      <c r="AW210" s="14" t="s">
        <v>36</v>
      </c>
      <c r="AX210" s="14" t="s">
        <v>78</v>
      </c>
      <c r="AY210" s="224" t="s">
        <v>386</v>
      </c>
    </row>
    <row r="211" spans="1:65" s="15" customFormat="1" ht="10">
      <c r="B211" s="225"/>
      <c r="C211" s="226"/>
      <c r="D211" s="205" t="s">
        <v>395</v>
      </c>
      <c r="E211" s="227" t="s">
        <v>76</v>
      </c>
      <c r="F211" s="228" t="s">
        <v>398</v>
      </c>
      <c r="G211" s="226"/>
      <c r="H211" s="229">
        <v>4.1500000000000004</v>
      </c>
      <c r="I211" s="230"/>
      <c r="J211" s="226"/>
      <c r="K211" s="226"/>
      <c r="L211" s="231"/>
      <c r="M211" s="232"/>
      <c r="N211" s="233"/>
      <c r="O211" s="233"/>
      <c r="P211" s="233"/>
      <c r="Q211" s="233"/>
      <c r="R211" s="233"/>
      <c r="S211" s="233"/>
      <c r="T211" s="234"/>
      <c r="AT211" s="235" t="s">
        <v>395</v>
      </c>
      <c r="AU211" s="235" t="s">
        <v>90</v>
      </c>
      <c r="AV211" s="15" t="s">
        <v>102</v>
      </c>
      <c r="AW211" s="15" t="s">
        <v>36</v>
      </c>
      <c r="AX211" s="15" t="s">
        <v>85</v>
      </c>
      <c r="AY211" s="235" t="s">
        <v>386</v>
      </c>
    </row>
    <row r="212" spans="1:65" s="2" customFormat="1" ht="24.15" customHeight="1">
      <c r="A212" s="37"/>
      <c r="B212" s="38"/>
      <c r="C212" s="185" t="s">
        <v>502</v>
      </c>
      <c r="D212" s="185" t="s">
        <v>388</v>
      </c>
      <c r="E212" s="186" t="s">
        <v>503</v>
      </c>
      <c r="F212" s="187" t="s">
        <v>504</v>
      </c>
      <c r="G212" s="188" t="s">
        <v>303</v>
      </c>
      <c r="H212" s="189">
        <v>3.2759999999999998</v>
      </c>
      <c r="I212" s="190"/>
      <c r="J212" s="191">
        <f>ROUND(I212*H212,2)</f>
        <v>0</v>
      </c>
      <c r="K212" s="187" t="s">
        <v>391</v>
      </c>
      <c r="L212" s="42"/>
      <c r="M212" s="192" t="s">
        <v>76</v>
      </c>
      <c r="N212" s="193" t="s">
        <v>49</v>
      </c>
      <c r="O212" s="67"/>
      <c r="P212" s="194">
        <f>O212*H212</f>
        <v>0</v>
      </c>
      <c r="Q212" s="194">
        <v>2.3010222040000001</v>
      </c>
      <c r="R212" s="194">
        <f>Q212*H212</f>
        <v>7.538148740304</v>
      </c>
      <c r="S212" s="194">
        <v>0</v>
      </c>
      <c r="T212" s="195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6" t="s">
        <v>102</v>
      </c>
      <c r="AT212" s="196" t="s">
        <v>388</v>
      </c>
      <c r="AU212" s="196" t="s">
        <v>90</v>
      </c>
      <c r="AY212" s="20" t="s">
        <v>386</v>
      </c>
      <c r="BE212" s="197">
        <f>IF(N212="základní",J212,0)</f>
        <v>0</v>
      </c>
      <c r="BF212" s="197">
        <f>IF(N212="snížená",J212,0)</f>
        <v>0</v>
      </c>
      <c r="BG212" s="197">
        <f>IF(N212="zákl. přenesená",J212,0)</f>
        <v>0</v>
      </c>
      <c r="BH212" s="197">
        <f>IF(N212="sníž. přenesená",J212,0)</f>
        <v>0</v>
      </c>
      <c r="BI212" s="197">
        <f>IF(N212="nulová",J212,0)</f>
        <v>0</v>
      </c>
      <c r="BJ212" s="20" t="s">
        <v>90</v>
      </c>
      <c r="BK212" s="197">
        <f>ROUND(I212*H212,2)</f>
        <v>0</v>
      </c>
      <c r="BL212" s="20" t="s">
        <v>102</v>
      </c>
      <c r="BM212" s="196" t="s">
        <v>505</v>
      </c>
    </row>
    <row r="213" spans="1:65" s="2" customFormat="1" ht="10">
      <c r="A213" s="37"/>
      <c r="B213" s="38"/>
      <c r="C213" s="39"/>
      <c r="D213" s="198" t="s">
        <v>393</v>
      </c>
      <c r="E213" s="39"/>
      <c r="F213" s="199" t="s">
        <v>506</v>
      </c>
      <c r="G213" s="39"/>
      <c r="H213" s="39"/>
      <c r="I213" s="200"/>
      <c r="J213" s="39"/>
      <c r="K213" s="39"/>
      <c r="L213" s="42"/>
      <c r="M213" s="201"/>
      <c r="N213" s="202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393</v>
      </c>
      <c r="AU213" s="20" t="s">
        <v>90</v>
      </c>
    </row>
    <row r="214" spans="1:65" s="13" customFormat="1" ht="10">
      <c r="B214" s="203"/>
      <c r="C214" s="204"/>
      <c r="D214" s="205" t="s">
        <v>395</v>
      </c>
      <c r="E214" s="206" t="s">
        <v>76</v>
      </c>
      <c r="F214" s="207" t="s">
        <v>403</v>
      </c>
      <c r="G214" s="204"/>
      <c r="H214" s="206" t="s">
        <v>76</v>
      </c>
      <c r="I214" s="208"/>
      <c r="J214" s="204"/>
      <c r="K214" s="204"/>
      <c r="L214" s="209"/>
      <c r="M214" s="210"/>
      <c r="N214" s="211"/>
      <c r="O214" s="211"/>
      <c r="P214" s="211"/>
      <c r="Q214" s="211"/>
      <c r="R214" s="211"/>
      <c r="S214" s="211"/>
      <c r="T214" s="212"/>
      <c r="AT214" s="213" t="s">
        <v>395</v>
      </c>
      <c r="AU214" s="213" t="s">
        <v>90</v>
      </c>
      <c r="AV214" s="13" t="s">
        <v>85</v>
      </c>
      <c r="AW214" s="13" t="s">
        <v>36</v>
      </c>
      <c r="AX214" s="13" t="s">
        <v>78</v>
      </c>
      <c r="AY214" s="213" t="s">
        <v>386</v>
      </c>
    </row>
    <row r="215" spans="1:65" s="13" customFormat="1" ht="10">
      <c r="B215" s="203"/>
      <c r="C215" s="204"/>
      <c r="D215" s="205" t="s">
        <v>395</v>
      </c>
      <c r="E215" s="206" t="s">
        <v>76</v>
      </c>
      <c r="F215" s="207" t="s">
        <v>507</v>
      </c>
      <c r="G215" s="204"/>
      <c r="H215" s="206" t="s">
        <v>76</v>
      </c>
      <c r="I215" s="208"/>
      <c r="J215" s="204"/>
      <c r="K215" s="204"/>
      <c r="L215" s="209"/>
      <c r="M215" s="210"/>
      <c r="N215" s="211"/>
      <c r="O215" s="211"/>
      <c r="P215" s="211"/>
      <c r="Q215" s="211"/>
      <c r="R215" s="211"/>
      <c r="S215" s="211"/>
      <c r="T215" s="212"/>
      <c r="AT215" s="213" t="s">
        <v>395</v>
      </c>
      <c r="AU215" s="213" t="s">
        <v>90</v>
      </c>
      <c r="AV215" s="13" t="s">
        <v>85</v>
      </c>
      <c r="AW215" s="13" t="s">
        <v>36</v>
      </c>
      <c r="AX215" s="13" t="s">
        <v>78</v>
      </c>
      <c r="AY215" s="213" t="s">
        <v>386</v>
      </c>
    </row>
    <row r="216" spans="1:65" s="13" customFormat="1" ht="10">
      <c r="B216" s="203"/>
      <c r="C216" s="204"/>
      <c r="D216" s="205" t="s">
        <v>395</v>
      </c>
      <c r="E216" s="206" t="s">
        <v>76</v>
      </c>
      <c r="F216" s="207" t="s">
        <v>508</v>
      </c>
      <c r="G216" s="204"/>
      <c r="H216" s="206" t="s">
        <v>76</v>
      </c>
      <c r="I216" s="208"/>
      <c r="J216" s="204"/>
      <c r="K216" s="204"/>
      <c r="L216" s="209"/>
      <c r="M216" s="210"/>
      <c r="N216" s="211"/>
      <c r="O216" s="211"/>
      <c r="P216" s="211"/>
      <c r="Q216" s="211"/>
      <c r="R216" s="211"/>
      <c r="S216" s="211"/>
      <c r="T216" s="212"/>
      <c r="AT216" s="213" t="s">
        <v>395</v>
      </c>
      <c r="AU216" s="213" t="s">
        <v>90</v>
      </c>
      <c r="AV216" s="13" t="s">
        <v>85</v>
      </c>
      <c r="AW216" s="13" t="s">
        <v>36</v>
      </c>
      <c r="AX216" s="13" t="s">
        <v>78</v>
      </c>
      <c r="AY216" s="213" t="s">
        <v>386</v>
      </c>
    </row>
    <row r="217" spans="1:65" s="14" customFormat="1" ht="10">
      <c r="B217" s="214"/>
      <c r="C217" s="215"/>
      <c r="D217" s="205" t="s">
        <v>395</v>
      </c>
      <c r="E217" s="216" t="s">
        <v>76</v>
      </c>
      <c r="F217" s="217" t="s">
        <v>509</v>
      </c>
      <c r="G217" s="215"/>
      <c r="H217" s="218">
        <v>3.2759999999999998</v>
      </c>
      <c r="I217" s="219"/>
      <c r="J217" s="215"/>
      <c r="K217" s="215"/>
      <c r="L217" s="220"/>
      <c r="M217" s="221"/>
      <c r="N217" s="222"/>
      <c r="O217" s="222"/>
      <c r="P217" s="222"/>
      <c r="Q217" s="222"/>
      <c r="R217" s="222"/>
      <c r="S217" s="222"/>
      <c r="T217" s="223"/>
      <c r="AT217" s="224" t="s">
        <v>395</v>
      </c>
      <c r="AU217" s="224" t="s">
        <v>90</v>
      </c>
      <c r="AV217" s="14" t="s">
        <v>90</v>
      </c>
      <c r="AW217" s="14" t="s">
        <v>36</v>
      </c>
      <c r="AX217" s="14" t="s">
        <v>78</v>
      </c>
      <c r="AY217" s="224" t="s">
        <v>386</v>
      </c>
    </row>
    <row r="218" spans="1:65" s="15" customFormat="1" ht="10">
      <c r="B218" s="225"/>
      <c r="C218" s="226"/>
      <c r="D218" s="205" t="s">
        <v>395</v>
      </c>
      <c r="E218" s="227" t="s">
        <v>76</v>
      </c>
      <c r="F218" s="228" t="s">
        <v>398</v>
      </c>
      <c r="G218" s="226"/>
      <c r="H218" s="229">
        <v>3.2759999999999998</v>
      </c>
      <c r="I218" s="230"/>
      <c r="J218" s="226"/>
      <c r="K218" s="226"/>
      <c r="L218" s="231"/>
      <c r="M218" s="232"/>
      <c r="N218" s="233"/>
      <c r="O218" s="233"/>
      <c r="P218" s="233"/>
      <c r="Q218" s="233"/>
      <c r="R218" s="233"/>
      <c r="S218" s="233"/>
      <c r="T218" s="234"/>
      <c r="AT218" s="235" t="s">
        <v>395</v>
      </c>
      <c r="AU218" s="235" t="s">
        <v>90</v>
      </c>
      <c r="AV218" s="15" t="s">
        <v>102</v>
      </c>
      <c r="AW218" s="15" t="s">
        <v>36</v>
      </c>
      <c r="AX218" s="15" t="s">
        <v>85</v>
      </c>
      <c r="AY218" s="235" t="s">
        <v>386</v>
      </c>
    </row>
    <row r="219" spans="1:65" s="2" customFormat="1" ht="33" customHeight="1">
      <c r="A219" s="37"/>
      <c r="B219" s="38"/>
      <c r="C219" s="185" t="s">
        <v>7</v>
      </c>
      <c r="D219" s="185" t="s">
        <v>388</v>
      </c>
      <c r="E219" s="186" t="s">
        <v>510</v>
      </c>
      <c r="F219" s="187" t="s">
        <v>511</v>
      </c>
      <c r="G219" s="188" t="s">
        <v>303</v>
      </c>
      <c r="H219" s="189">
        <v>4.9139999999999997</v>
      </c>
      <c r="I219" s="190"/>
      <c r="J219" s="191">
        <f>ROUND(I219*H219,2)</f>
        <v>0</v>
      </c>
      <c r="K219" s="187" t="s">
        <v>391</v>
      </c>
      <c r="L219" s="42"/>
      <c r="M219" s="192" t="s">
        <v>76</v>
      </c>
      <c r="N219" s="193" t="s">
        <v>49</v>
      </c>
      <c r="O219" s="67"/>
      <c r="P219" s="194">
        <f>O219*H219</f>
        <v>0</v>
      </c>
      <c r="Q219" s="194">
        <v>2.5018722040000001</v>
      </c>
      <c r="R219" s="194">
        <f>Q219*H219</f>
        <v>12.294200010456001</v>
      </c>
      <c r="S219" s="194">
        <v>0</v>
      </c>
      <c r="T219" s="195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6" t="s">
        <v>102</v>
      </c>
      <c r="AT219" s="196" t="s">
        <v>388</v>
      </c>
      <c r="AU219" s="196" t="s">
        <v>90</v>
      </c>
      <c r="AY219" s="20" t="s">
        <v>386</v>
      </c>
      <c r="BE219" s="197">
        <f>IF(N219="základní",J219,0)</f>
        <v>0</v>
      </c>
      <c r="BF219" s="197">
        <f>IF(N219="snížená",J219,0)</f>
        <v>0</v>
      </c>
      <c r="BG219" s="197">
        <f>IF(N219="zákl. přenesená",J219,0)</f>
        <v>0</v>
      </c>
      <c r="BH219" s="197">
        <f>IF(N219="sníž. přenesená",J219,0)</f>
        <v>0</v>
      </c>
      <c r="BI219" s="197">
        <f>IF(N219="nulová",J219,0)</f>
        <v>0</v>
      </c>
      <c r="BJ219" s="20" t="s">
        <v>90</v>
      </c>
      <c r="BK219" s="197">
        <f>ROUND(I219*H219,2)</f>
        <v>0</v>
      </c>
      <c r="BL219" s="20" t="s">
        <v>102</v>
      </c>
      <c r="BM219" s="196" t="s">
        <v>512</v>
      </c>
    </row>
    <row r="220" spans="1:65" s="2" customFormat="1" ht="10">
      <c r="A220" s="37"/>
      <c r="B220" s="38"/>
      <c r="C220" s="39"/>
      <c r="D220" s="198" t="s">
        <v>393</v>
      </c>
      <c r="E220" s="39"/>
      <c r="F220" s="199" t="s">
        <v>513</v>
      </c>
      <c r="G220" s="39"/>
      <c r="H220" s="39"/>
      <c r="I220" s="200"/>
      <c r="J220" s="39"/>
      <c r="K220" s="39"/>
      <c r="L220" s="42"/>
      <c r="M220" s="201"/>
      <c r="N220" s="202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393</v>
      </c>
      <c r="AU220" s="20" t="s">
        <v>90</v>
      </c>
    </row>
    <row r="221" spans="1:65" s="13" customFormat="1" ht="10">
      <c r="B221" s="203"/>
      <c r="C221" s="204"/>
      <c r="D221" s="205" t="s">
        <v>395</v>
      </c>
      <c r="E221" s="206" t="s">
        <v>76</v>
      </c>
      <c r="F221" s="207" t="s">
        <v>403</v>
      </c>
      <c r="G221" s="204"/>
      <c r="H221" s="206" t="s">
        <v>76</v>
      </c>
      <c r="I221" s="208"/>
      <c r="J221" s="204"/>
      <c r="K221" s="204"/>
      <c r="L221" s="209"/>
      <c r="M221" s="210"/>
      <c r="N221" s="211"/>
      <c r="O221" s="211"/>
      <c r="P221" s="211"/>
      <c r="Q221" s="211"/>
      <c r="R221" s="211"/>
      <c r="S221" s="211"/>
      <c r="T221" s="212"/>
      <c r="AT221" s="213" t="s">
        <v>395</v>
      </c>
      <c r="AU221" s="213" t="s">
        <v>90</v>
      </c>
      <c r="AV221" s="13" t="s">
        <v>85</v>
      </c>
      <c r="AW221" s="13" t="s">
        <v>36</v>
      </c>
      <c r="AX221" s="13" t="s">
        <v>78</v>
      </c>
      <c r="AY221" s="213" t="s">
        <v>386</v>
      </c>
    </row>
    <row r="222" spans="1:65" s="13" customFormat="1" ht="10">
      <c r="B222" s="203"/>
      <c r="C222" s="204"/>
      <c r="D222" s="205" t="s">
        <v>395</v>
      </c>
      <c r="E222" s="206" t="s">
        <v>76</v>
      </c>
      <c r="F222" s="207" t="s">
        <v>507</v>
      </c>
      <c r="G222" s="204"/>
      <c r="H222" s="206" t="s">
        <v>76</v>
      </c>
      <c r="I222" s="208"/>
      <c r="J222" s="204"/>
      <c r="K222" s="204"/>
      <c r="L222" s="209"/>
      <c r="M222" s="210"/>
      <c r="N222" s="211"/>
      <c r="O222" s="211"/>
      <c r="P222" s="211"/>
      <c r="Q222" s="211"/>
      <c r="R222" s="211"/>
      <c r="S222" s="211"/>
      <c r="T222" s="212"/>
      <c r="AT222" s="213" t="s">
        <v>395</v>
      </c>
      <c r="AU222" s="213" t="s">
        <v>90</v>
      </c>
      <c r="AV222" s="13" t="s">
        <v>85</v>
      </c>
      <c r="AW222" s="13" t="s">
        <v>36</v>
      </c>
      <c r="AX222" s="13" t="s">
        <v>78</v>
      </c>
      <c r="AY222" s="213" t="s">
        <v>386</v>
      </c>
    </row>
    <row r="223" spans="1:65" s="13" customFormat="1" ht="10">
      <c r="B223" s="203"/>
      <c r="C223" s="204"/>
      <c r="D223" s="205" t="s">
        <v>395</v>
      </c>
      <c r="E223" s="206" t="s">
        <v>76</v>
      </c>
      <c r="F223" s="207" t="s">
        <v>508</v>
      </c>
      <c r="G223" s="204"/>
      <c r="H223" s="206" t="s">
        <v>76</v>
      </c>
      <c r="I223" s="208"/>
      <c r="J223" s="204"/>
      <c r="K223" s="204"/>
      <c r="L223" s="209"/>
      <c r="M223" s="210"/>
      <c r="N223" s="211"/>
      <c r="O223" s="211"/>
      <c r="P223" s="211"/>
      <c r="Q223" s="211"/>
      <c r="R223" s="211"/>
      <c r="S223" s="211"/>
      <c r="T223" s="212"/>
      <c r="AT223" s="213" t="s">
        <v>395</v>
      </c>
      <c r="AU223" s="213" t="s">
        <v>90</v>
      </c>
      <c r="AV223" s="13" t="s">
        <v>85</v>
      </c>
      <c r="AW223" s="13" t="s">
        <v>36</v>
      </c>
      <c r="AX223" s="13" t="s">
        <v>78</v>
      </c>
      <c r="AY223" s="213" t="s">
        <v>386</v>
      </c>
    </row>
    <row r="224" spans="1:65" s="13" customFormat="1" ht="10">
      <c r="B224" s="203"/>
      <c r="C224" s="204"/>
      <c r="D224" s="205" t="s">
        <v>395</v>
      </c>
      <c r="E224" s="206" t="s">
        <v>76</v>
      </c>
      <c r="F224" s="207" t="s">
        <v>514</v>
      </c>
      <c r="G224" s="204"/>
      <c r="H224" s="206" t="s">
        <v>76</v>
      </c>
      <c r="I224" s="208"/>
      <c r="J224" s="204"/>
      <c r="K224" s="204"/>
      <c r="L224" s="209"/>
      <c r="M224" s="210"/>
      <c r="N224" s="211"/>
      <c r="O224" s="211"/>
      <c r="P224" s="211"/>
      <c r="Q224" s="211"/>
      <c r="R224" s="211"/>
      <c r="S224" s="211"/>
      <c r="T224" s="212"/>
      <c r="AT224" s="213" t="s">
        <v>395</v>
      </c>
      <c r="AU224" s="213" t="s">
        <v>90</v>
      </c>
      <c r="AV224" s="13" t="s">
        <v>85</v>
      </c>
      <c r="AW224" s="13" t="s">
        <v>36</v>
      </c>
      <c r="AX224" s="13" t="s">
        <v>78</v>
      </c>
      <c r="AY224" s="213" t="s">
        <v>386</v>
      </c>
    </row>
    <row r="225" spans="1:65" s="14" customFormat="1" ht="10">
      <c r="B225" s="214"/>
      <c r="C225" s="215"/>
      <c r="D225" s="205" t="s">
        <v>395</v>
      </c>
      <c r="E225" s="216" t="s">
        <v>76</v>
      </c>
      <c r="F225" s="217" t="s">
        <v>515</v>
      </c>
      <c r="G225" s="215"/>
      <c r="H225" s="218">
        <v>4.9139999999999997</v>
      </c>
      <c r="I225" s="219"/>
      <c r="J225" s="215"/>
      <c r="K225" s="215"/>
      <c r="L225" s="220"/>
      <c r="M225" s="221"/>
      <c r="N225" s="222"/>
      <c r="O225" s="222"/>
      <c r="P225" s="222"/>
      <c r="Q225" s="222"/>
      <c r="R225" s="222"/>
      <c r="S225" s="222"/>
      <c r="T225" s="223"/>
      <c r="AT225" s="224" t="s">
        <v>395</v>
      </c>
      <c r="AU225" s="224" t="s">
        <v>90</v>
      </c>
      <c r="AV225" s="14" t="s">
        <v>90</v>
      </c>
      <c r="AW225" s="14" t="s">
        <v>36</v>
      </c>
      <c r="AX225" s="14" t="s">
        <v>78</v>
      </c>
      <c r="AY225" s="224" t="s">
        <v>386</v>
      </c>
    </row>
    <row r="226" spans="1:65" s="15" customFormat="1" ht="10">
      <c r="B226" s="225"/>
      <c r="C226" s="226"/>
      <c r="D226" s="205" t="s">
        <v>395</v>
      </c>
      <c r="E226" s="227" t="s">
        <v>76</v>
      </c>
      <c r="F226" s="228" t="s">
        <v>398</v>
      </c>
      <c r="G226" s="226"/>
      <c r="H226" s="229">
        <v>4.9139999999999997</v>
      </c>
      <c r="I226" s="230"/>
      <c r="J226" s="226"/>
      <c r="K226" s="226"/>
      <c r="L226" s="231"/>
      <c r="M226" s="232"/>
      <c r="N226" s="233"/>
      <c r="O226" s="233"/>
      <c r="P226" s="233"/>
      <c r="Q226" s="233"/>
      <c r="R226" s="233"/>
      <c r="S226" s="233"/>
      <c r="T226" s="234"/>
      <c r="AT226" s="235" t="s">
        <v>395</v>
      </c>
      <c r="AU226" s="235" t="s">
        <v>90</v>
      </c>
      <c r="AV226" s="15" t="s">
        <v>102</v>
      </c>
      <c r="AW226" s="15" t="s">
        <v>36</v>
      </c>
      <c r="AX226" s="15" t="s">
        <v>85</v>
      </c>
      <c r="AY226" s="235" t="s">
        <v>386</v>
      </c>
    </row>
    <row r="227" spans="1:65" s="2" customFormat="1" ht="16.5" customHeight="1">
      <c r="A227" s="37"/>
      <c r="B227" s="38"/>
      <c r="C227" s="185" t="s">
        <v>516</v>
      </c>
      <c r="D227" s="185" t="s">
        <v>388</v>
      </c>
      <c r="E227" s="186" t="s">
        <v>517</v>
      </c>
      <c r="F227" s="187" t="s">
        <v>518</v>
      </c>
      <c r="G227" s="188" t="s">
        <v>127</v>
      </c>
      <c r="H227" s="189">
        <v>4.92</v>
      </c>
      <c r="I227" s="190"/>
      <c r="J227" s="191">
        <f>ROUND(I227*H227,2)</f>
        <v>0</v>
      </c>
      <c r="K227" s="187" t="s">
        <v>391</v>
      </c>
      <c r="L227" s="42"/>
      <c r="M227" s="192" t="s">
        <v>76</v>
      </c>
      <c r="N227" s="193" t="s">
        <v>49</v>
      </c>
      <c r="O227" s="67"/>
      <c r="P227" s="194">
        <f>O227*H227</f>
        <v>0</v>
      </c>
      <c r="Q227" s="194">
        <v>2.944E-3</v>
      </c>
      <c r="R227" s="194">
        <f>Q227*H227</f>
        <v>1.4484479999999999E-2</v>
      </c>
      <c r="S227" s="194">
        <v>0</v>
      </c>
      <c r="T227" s="195">
        <f>S227*H227</f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6" t="s">
        <v>102</v>
      </c>
      <c r="AT227" s="196" t="s">
        <v>388</v>
      </c>
      <c r="AU227" s="196" t="s">
        <v>90</v>
      </c>
      <c r="AY227" s="20" t="s">
        <v>386</v>
      </c>
      <c r="BE227" s="197">
        <f>IF(N227="základní",J227,0)</f>
        <v>0</v>
      </c>
      <c r="BF227" s="197">
        <f>IF(N227="snížená",J227,0)</f>
        <v>0</v>
      </c>
      <c r="BG227" s="197">
        <f>IF(N227="zákl. přenesená",J227,0)</f>
        <v>0</v>
      </c>
      <c r="BH227" s="197">
        <f>IF(N227="sníž. přenesená",J227,0)</f>
        <v>0</v>
      </c>
      <c r="BI227" s="197">
        <f>IF(N227="nulová",J227,0)</f>
        <v>0</v>
      </c>
      <c r="BJ227" s="20" t="s">
        <v>90</v>
      </c>
      <c r="BK227" s="197">
        <f>ROUND(I227*H227,2)</f>
        <v>0</v>
      </c>
      <c r="BL227" s="20" t="s">
        <v>102</v>
      </c>
      <c r="BM227" s="196" t="s">
        <v>519</v>
      </c>
    </row>
    <row r="228" spans="1:65" s="2" customFormat="1" ht="10">
      <c r="A228" s="37"/>
      <c r="B228" s="38"/>
      <c r="C228" s="39"/>
      <c r="D228" s="198" t="s">
        <v>393</v>
      </c>
      <c r="E228" s="39"/>
      <c r="F228" s="199" t="s">
        <v>520</v>
      </c>
      <c r="G228" s="39"/>
      <c r="H228" s="39"/>
      <c r="I228" s="200"/>
      <c r="J228" s="39"/>
      <c r="K228" s="39"/>
      <c r="L228" s="42"/>
      <c r="M228" s="201"/>
      <c r="N228" s="202"/>
      <c r="O228" s="67"/>
      <c r="P228" s="67"/>
      <c r="Q228" s="67"/>
      <c r="R228" s="67"/>
      <c r="S228" s="67"/>
      <c r="T228" s="68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T228" s="20" t="s">
        <v>393</v>
      </c>
      <c r="AU228" s="20" t="s">
        <v>90</v>
      </c>
    </row>
    <row r="229" spans="1:65" s="13" customFormat="1" ht="10">
      <c r="B229" s="203"/>
      <c r="C229" s="204"/>
      <c r="D229" s="205" t="s">
        <v>395</v>
      </c>
      <c r="E229" s="206" t="s">
        <v>76</v>
      </c>
      <c r="F229" s="207" t="s">
        <v>403</v>
      </c>
      <c r="G229" s="204"/>
      <c r="H229" s="206" t="s">
        <v>76</v>
      </c>
      <c r="I229" s="208"/>
      <c r="J229" s="204"/>
      <c r="K229" s="204"/>
      <c r="L229" s="209"/>
      <c r="M229" s="210"/>
      <c r="N229" s="211"/>
      <c r="O229" s="211"/>
      <c r="P229" s="211"/>
      <c r="Q229" s="211"/>
      <c r="R229" s="211"/>
      <c r="S229" s="211"/>
      <c r="T229" s="212"/>
      <c r="AT229" s="213" t="s">
        <v>395</v>
      </c>
      <c r="AU229" s="213" t="s">
        <v>90</v>
      </c>
      <c r="AV229" s="13" t="s">
        <v>85</v>
      </c>
      <c r="AW229" s="13" t="s">
        <v>36</v>
      </c>
      <c r="AX229" s="13" t="s">
        <v>78</v>
      </c>
      <c r="AY229" s="213" t="s">
        <v>386</v>
      </c>
    </row>
    <row r="230" spans="1:65" s="13" customFormat="1" ht="10">
      <c r="B230" s="203"/>
      <c r="C230" s="204"/>
      <c r="D230" s="205" t="s">
        <v>395</v>
      </c>
      <c r="E230" s="206" t="s">
        <v>76</v>
      </c>
      <c r="F230" s="207" t="s">
        <v>507</v>
      </c>
      <c r="G230" s="204"/>
      <c r="H230" s="206" t="s">
        <v>76</v>
      </c>
      <c r="I230" s="208"/>
      <c r="J230" s="204"/>
      <c r="K230" s="204"/>
      <c r="L230" s="209"/>
      <c r="M230" s="210"/>
      <c r="N230" s="211"/>
      <c r="O230" s="211"/>
      <c r="P230" s="211"/>
      <c r="Q230" s="211"/>
      <c r="R230" s="211"/>
      <c r="S230" s="211"/>
      <c r="T230" s="212"/>
      <c r="AT230" s="213" t="s">
        <v>395</v>
      </c>
      <c r="AU230" s="213" t="s">
        <v>90</v>
      </c>
      <c r="AV230" s="13" t="s">
        <v>85</v>
      </c>
      <c r="AW230" s="13" t="s">
        <v>36</v>
      </c>
      <c r="AX230" s="13" t="s">
        <v>78</v>
      </c>
      <c r="AY230" s="213" t="s">
        <v>386</v>
      </c>
    </row>
    <row r="231" spans="1:65" s="13" customFormat="1" ht="10">
      <c r="B231" s="203"/>
      <c r="C231" s="204"/>
      <c r="D231" s="205" t="s">
        <v>395</v>
      </c>
      <c r="E231" s="206" t="s">
        <v>76</v>
      </c>
      <c r="F231" s="207" t="s">
        <v>508</v>
      </c>
      <c r="G231" s="204"/>
      <c r="H231" s="206" t="s">
        <v>76</v>
      </c>
      <c r="I231" s="208"/>
      <c r="J231" s="204"/>
      <c r="K231" s="204"/>
      <c r="L231" s="209"/>
      <c r="M231" s="210"/>
      <c r="N231" s="211"/>
      <c r="O231" s="211"/>
      <c r="P231" s="211"/>
      <c r="Q231" s="211"/>
      <c r="R231" s="211"/>
      <c r="S231" s="211"/>
      <c r="T231" s="212"/>
      <c r="AT231" s="213" t="s">
        <v>395</v>
      </c>
      <c r="AU231" s="213" t="s">
        <v>90</v>
      </c>
      <c r="AV231" s="13" t="s">
        <v>85</v>
      </c>
      <c r="AW231" s="13" t="s">
        <v>36</v>
      </c>
      <c r="AX231" s="13" t="s">
        <v>78</v>
      </c>
      <c r="AY231" s="213" t="s">
        <v>386</v>
      </c>
    </row>
    <row r="232" spans="1:65" s="14" customFormat="1" ht="10">
      <c r="B232" s="214"/>
      <c r="C232" s="215"/>
      <c r="D232" s="205" t="s">
        <v>395</v>
      </c>
      <c r="E232" s="216" t="s">
        <v>76</v>
      </c>
      <c r="F232" s="217" t="s">
        <v>521</v>
      </c>
      <c r="G232" s="215"/>
      <c r="H232" s="218">
        <v>4.92</v>
      </c>
      <c r="I232" s="219"/>
      <c r="J232" s="215"/>
      <c r="K232" s="215"/>
      <c r="L232" s="220"/>
      <c r="M232" s="221"/>
      <c r="N232" s="222"/>
      <c r="O232" s="222"/>
      <c r="P232" s="222"/>
      <c r="Q232" s="222"/>
      <c r="R232" s="222"/>
      <c r="S232" s="222"/>
      <c r="T232" s="223"/>
      <c r="AT232" s="224" t="s">
        <v>395</v>
      </c>
      <c r="AU232" s="224" t="s">
        <v>90</v>
      </c>
      <c r="AV232" s="14" t="s">
        <v>90</v>
      </c>
      <c r="AW232" s="14" t="s">
        <v>36</v>
      </c>
      <c r="AX232" s="14" t="s">
        <v>78</v>
      </c>
      <c r="AY232" s="224" t="s">
        <v>386</v>
      </c>
    </row>
    <row r="233" spans="1:65" s="15" customFormat="1" ht="10">
      <c r="B233" s="225"/>
      <c r="C233" s="226"/>
      <c r="D233" s="205" t="s">
        <v>395</v>
      </c>
      <c r="E233" s="227" t="s">
        <v>154</v>
      </c>
      <c r="F233" s="228" t="s">
        <v>398</v>
      </c>
      <c r="G233" s="226"/>
      <c r="H233" s="229">
        <v>4.92</v>
      </c>
      <c r="I233" s="230"/>
      <c r="J233" s="226"/>
      <c r="K233" s="226"/>
      <c r="L233" s="231"/>
      <c r="M233" s="232"/>
      <c r="N233" s="233"/>
      <c r="O233" s="233"/>
      <c r="P233" s="233"/>
      <c r="Q233" s="233"/>
      <c r="R233" s="233"/>
      <c r="S233" s="233"/>
      <c r="T233" s="234"/>
      <c r="AT233" s="235" t="s">
        <v>395</v>
      </c>
      <c r="AU233" s="235" t="s">
        <v>90</v>
      </c>
      <c r="AV233" s="15" t="s">
        <v>102</v>
      </c>
      <c r="AW233" s="15" t="s">
        <v>36</v>
      </c>
      <c r="AX233" s="15" t="s">
        <v>85</v>
      </c>
      <c r="AY233" s="235" t="s">
        <v>386</v>
      </c>
    </row>
    <row r="234" spans="1:65" s="2" customFormat="1" ht="16.5" customHeight="1">
      <c r="A234" s="37"/>
      <c r="B234" s="38"/>
      <c r="C234" s="185" t="s">
        <v>522</v>
      </c>
      <c r="D234" s="185" t="s">
        <v>388</v>
      </c>
      <c r="E234" s="186" t="s">
        <v>523</v>
      </c>
      <c r="F234" s="187" t="s">
        <v>524</v>
      </c>
      <c r="G234" s="188" t="s">
        <v>127</v>
      </c>
      <c r="H234" s="189">
        <v>4.92</v>
      </c>
      <c r="I234" s="190"/>
      <c r="J234" s="191">
        <f>ROUND(I234*H234,2)</f>
        <v>0</v>
      </c>
      <c r="K234" s="187" t="s">
        <v>391</v>
      </c>
      <c r="L234" s="42"/>
      <c r="M234" s="192" t="s">
        <v>76</v>
      </c>
      <c r="N234" s="193" t="s">
        <v>49</v>
      </c>
      <c r="O234" s="67"/>
      <c r="P234" s="194">
        <f>O234*H234</f>
        <v>0</v>
      </c>
      <c r="Q234" s="194">
        <v>0</v>
      </c>
      <c r="R234" s="194">
        <f>Q234*H234</f>
        <v>0</v>
      </c>
      <c r="S234" s="194">
        <v>0</v>
      </c>
      <c r="T234" s="195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6" t="s">
        <v>102</v>
      </c>
      <c r="AT234" s="196" t="s">
        <v>388</v>
      </c>
      <c r="AU234" s="196" t="s">
        <v>90</v>
      </c>
      <c r="AY234" s="20" t="s">
        <v>386</v>
      </c>
      <c r="BE234" s="197">
        <f>IF(N234="základní",J234,0)</f>
        <v>0</v>
      </c>
      <c r="BF234" s="197">
        <f>IF(N234="snížená",J234,0)</f>
        <v>0</v>
      </c>
      <c r="BG234" s="197">
        <f>IF(N234="zákl. přenesená",J234,0)</f>
        <v>0</v>
      </c>
      <c r="BH234" s="197">
        <f>IF(N234="sníž. přenesená",J234,0)</f>
        <v>0</v>
      </c>
      <c r="BI234" s="197">
        <f>IF(N234="nulová",J234,0)</f>
        <v>0</v>
      </c>
      <c r="BJ234" s="20" t="s">
        <v>90</v>
      </c>
      <c r="BK234" s="197">
        <f>ROUND(I234*H234,2)</f>
        <v>0</v>
      </c>
      <c r="BL234" s="20" t="s">
        <v>102</v>
      </c>
      <c r="BM234" s="196" t="s">
        <v>525</v>
      </c>
    </row>
    <row r="235" spans="1:65" s="2" customFormat="1" ht="10">
      <c r="A235" s="37"/>
      <c r="B235" s="38"/>
      <c r="C235" s="39"/>
      <c r="D235" s="198" t="s">
        <v>393</v>
      </c>
      <c r="E235" s="39"/>
      <c r="F235" s="199" t="s">
        <v>526</v>
      </c>
      <c r="G235" s="39"/>
      <c r="H235" s="39"/>
      <c r="I235" s="200"/>
      <c r="J235" s="39"/>
      <c r="K235" s="39"/>
      <c r="L235" s="42"/>
      <c r="M235" s="201"/>
      <c r="N235" s="202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393</v>
      </c>
      <c r="AU235" s="20" t="s">
        <v>90</v>
      </c>
    </row>
    <row r="236" spans="1:65" s="14" customFormat="1" ht="10">
      <c r="B236" s="214"/>
      <c r="C236" s="215"/>
      <c r="D236" s="205" t="s">
        <v>395</v>
      </c>
      <c r="E236" s="216" t="s">
        <v>76</v>
      </c>
      <c r="F236" s="217" t="s">
        <v>154</v>
      </c>
      <c r="G236" s="215"/>
      <c r="H236" s="218">
        <v>4.92</v>
      </c>
      <c r="I236" s="219"/>
      <c r="J236" s="215"/>
      <c r="K236" s="215"/>
      <c r="L236" s="220"/>
      <c r="M236" s="221"/>
      <c r="N236" s="222"/>
      <c r="O236" s="222"/>
      <c r="P236" s="222"/>
      <c r="Q236" s="222"/>
      <c r="R236" s="222"/>
      <c r="S236" s="222"/>
      <c r="T236" s="223"/>
      <c r="AT236" s="224" t="s">
        <v>395</v>
      </c>
      <c r="AU236" s="224" t="s">
        <v>90</v>
      </c>
      <c r="AV236" s="14" t="s">
        <v>90</v>
      </c>
      <c r="AW236" s="14" t="s">
        <v>36</v>
      </c>
      <c r="AX236" s="14" t="s">
        <v>78</v>
      </c>
      <c r="AY236" s="224" t="s">
        <v>386</v>
      </c>
    </row>
    <row r="237" spans="1:65" s="15" customFormat="1" ht="10">
      <c r="B237" s="225"/>
      <c r="C237" s="226"/>
      <c r="D237" s="205" t="s">
        <v>395</v>
      </c>
      <c r="E237" s="227" t="s">
        <v>76</v>
      </c>
      <c r="F237" s="228" t="s">
        <v>398</v>
      </c>
      <c r="G237" s="226"/>
      <c r="H237" s="229">
        <v>4.92</v>
      </c>
      <c r="I237" s="230"/>
      <c r="J237" s="226"/>
      <c r="K237" s="226"/>
      <c r="L237" s="231"/>
      <c r="M237" s="232"/>
      <c r="N237" s="233"/>
      <c r="O237" s="233"/>
      <c r="P237" s="233"/>
      <c r="Q237" s="233"/>
      <c r="R237" s="233"/>
      <c r="S237" s="233"/>
      <c r="T237" s="234"/>
      <c r="AT237" s="235" t="s">
        <v>395</v>
      </c>
      <c r="AU237" s="235" t="s">
        <v>90</v>
      </c>
      <c r="AV237" s="15" t="s">
        <v>102</v>
      </c>
      <c r="AW237" s="15" t="s">
        <v>36</v>
      </c>
      <c r="AX237" s="15" t="s">
        <v>85</v>
      </c>
      <c r="AY237" s="235" t="s">
        <v>386</v>
      </c>
    </row>
    <row r="238" spans="1:65" s="2" customFormat="1" ht="24.15" customHeight="1">
      <c r="A238" s="37"/>
      <c r="B238" s="38"/>
      <c r="C238" s="185" t="s">
        <v>527</v>
      </c>
      <c r="D238" s="185" t="s">
        <v>388</v>
      </c>
      <c r="E238" s="186" t="s">
        <v>528</v>
      </c>
      <c r="F238" s="187" t="s">
        <v>529</v>
      </c>
      <c r="G238" s="188" t="s">
        <v>456</v>
      </c>
      <c r="H238" s="189">
        <v>0.16500000000000001</v>
      </c>
      <c r="I238" s="190"/>
      <c r="J238" s="191">
        <f>ROUND(I238*H238,2)</f>
        <v>0</v>
      </c>
      <c r="K238" s="187" t="s">
        <v>391</v>
      </c>
      <c r="L238" s="42"/>
      <c r="M238" s="192" t="s">
        <v>76</v>
      </c>
      <c r="N238" s="193" t="s">
        <v>49</v>
      </c>
      <c r="O238" s="67"/>
      <c r="P238" s="194">
        <f>O238*H238</f>
        <v>0</v>
      </c>
      <c r="Q238" s="194">
        <v>1.0606207999999999</v>
      </c>
      <c r="R238" s="194">
        <f>Q238*H238</f>
        <v>0.17500243199999999</v>
      </c>
      <c r="S238" s="194">
        <v>0</v>
      </c>
      <c r="T238" s="195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6" t="s">
        <v>102</v>
      </c>
      <c r="AT238" s="196" t="s">
        <v>388</v>
      </c>
      <c r="AU238" s="196" t="s">
        <v>90</v>
      </c>
      <c r="AY238" s="20" t="s">
        <v>386</v>
      </c>
      <c r="BE238" s="197">
        <f>IF(N238="základní",J238,0)</f>
        <v>0</v>
      </c>
      <c r="BF238" s="197">
        <f>IF(N238="snížená",J238,0)</f>
        <v>0</v>
      </c>
      <c r="BG238" s="197">
        <f>IF(N238="zákl. přenesená",J238,0)</f>
        <v>0</v>
      </c>
      <c r="BH238" s="197">
        <f>IF(N238="sníž. přenesená",J238,0)</f>
        <v>0</v>
      </c>
      <c r="BI238" s="197">
        <f>IF(N238="nulová",J238,0)</f>
        <v>0</v>
      </c>
      <c r="BJ238" s="20" t="s">
        <v>90</v>
      </c>
      <c r="BK238" s="197">
        <f>ROUND(I238*H238,2)</f>
        <v>0</v>
      </c>
      <c r="BL238" s="20" t="s">
        <v>102</v>
      </c>
      <c r="BM238" s="196" t="s">
        <v>530</v>
      </c>
    </row>
    <row r="239" spans="1:65" s="2" customFormat="1" ht="10">
      <c r="A239" s="37"/>
      <c r="B239" s="38"/>
      <c r="C239" s="39"/>
      <c r="D239" s="198" t="s">
        <v>393</v>
      </c>
      <c r="E239" s="39"/>
      <c r="F239" s="199" t="s">
        <v>531</v>
      </c>
      <c r="G239" s="39"/>
      <c r="H239" s="39"/>
      <c r="I239" s="200"/>
      <c r="J239" s="39"/>
      <c r="K239" s="39"/>
      <c r="L239" s="42"/>
      <c r="M239" s="201"/>
      <c r="N239" s="202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393</v>
      </c>
      <c r="AU239" s="20" t="s">
        <v>90</v>
      </c>
    </row>
    <row r="240" spans="1:65" s="13" customFormat="1" ht="10">
      <c r="B240" s="203"/>
      <c r="C240" s="204"/>
      <c r="D240" s="205" t="s">
        <v>395</v>
      </c>
      <c r="E240" s="206" t="s">
        <v>76</v>
      </c>
      <c r="F240" s="207" t="s">
        <v>403</v>
      </c>
      <c r="G240" s="204"/>
      <c r="H240" s="206" t="s">
        <v>76</v>
      </c>
      <c r="I240" s="208"/>
      <c r="J240" s="204"/>
      <c r="K240" s="204"/>
      <c r="L240" s="209"/>
      <c r="M240" s="210"/>
      <c r="N240" s="211"/>
      <c r="O240" s="211"/>
      <c r="P240" s="211"/>
      <c r="Q240" s="211"/>
      <c r="R240" s="211"/>
      <c r="S240" s="211"/>
      <c r="T240" s="212"/>
      <c r="AT240" s="213" t="s">
        <v>395</v>
      </c>
      <c r="AU240" s="213" t="s">
        <v>90</v>
      </c>
      <c r="AV240" s="13" t="s">
        <v>85</v>
      </c>
      <c r="AW240" s="13" t="s">
        <v>36</v>
      </c>
      <c r="AX240" s="13" t="s">
        <v>78</v>
      </c>
      <c r="AY240" s="213" t="s">
        <v>386</v>
      </c>
    </row>
    <row r="241" spans="1:65" s="13" customFormat="1" ht="10">
      <c r="B241" s="203"/>
      <c r="C241" s="204"/>
      <c r="D241" s="205" t="s">
        <v>395</v>
      </c>
      <c r="E241" s="206" t="s">
        <v>76</v>
      </c>
      <c r="F241" s="207" t="s">
        <v>507</v>
      </c>
      <c r="G241" s="204"/>
      <c r="H241" s="206" t="s">
        <v>76</v>
      </c>
      <c r="I241" s="208"/>
      <c r="J241" s="204"/>
      <c r="K241" s="204"/>
      <c r="L241" s="209"/>
      <c r="M241" s="210"/>
      <c r="N241" s="211"/>
      <c r="O241" s="211"/>
      <c r="P241" s="211"/>
      <c r="Q241" s="211"/>
      <c r="R241" s="211"/>
      <c r="S241" s="211"/>
      <c r="T241" s="212"/>
      <c r="AT241" s="213" t="s">
        <v>395</v>
      </c>
      <c r="AU241" s="213" t="s">
        <v>90</v>
      </c>
      <c r="AV241" s="13" t="s">
        <v>85</v>
      </c>
      <c r="AW241" s="13" t="s">
        <v>36</v>
      </c>
      <c r="AX241" s="13" t="s">
        <v>78</v>
      </c>
      <c r="AY241" s="213" t="s">
        <v>386</v>
      </c>
    </row>
    <row r="242" spans="1:65" s="13" customFormat="1" ht="10">
      <c r="B242" s="203"/>
      <c r="C242" s="204"/>
      <c r="D242" s="205" t="s">
        <v>395</v>
      </c>
      <c r="E242" s="206" t="s">
        <v>76</v>
      </c>
      <c r="F242" s="207" t="s">
        <v>508</v>
      </c>
      <c r="G242" s="204"/>
      <c r="H242" s="206" t="s">
        <v>76</v>
      </c>
      <c r="I242" s="208"/>
      <c r="J242" s="204"/>
      <c r="K242" s="204"/>
      <c r="L242" s="209"/>
      <c r="M242" s="210"/>
      <c r="N242" s="211"/>
      <c r="O242" s="211"/>
      <c r="P242" s="211"/>
      <c r="Q242" s="211"/>
      <c r="R242" s="211"/>
      <c r="S242" s="211"/>
      <c r="T242" s="212"/>
      <c r="AT242" s="213" t="s">
        <v>395</v>
      </c>
      <c r="AU242" s="213" t="s">
        <v>90</v>
      </c>
      <c r="AV242" s="13" t="s">
        <v>85</v>
      </c>
      <c r="AW242" s="13" t="s">
        <v>36</v>
      </c>
      <c r="AX242" s="13" t="s">
        <v>78</v>
      </c>
      <c r="AY242" s="213" t="s">
        <v>386</v>
      </c>
    </row>
    <row r="243" spans="1:65" s="14" customFormat="1" ht="10">
      <c r="B243" s="214"/>
      <c r="C243" s="215"/>
      <c r="D243" s="205" t="s">
        <v>395</v>
      </c>
      <c r="E243" s="216" t="s">
        <v>76</v>
      </c>
      <c r="F243" s="217" t="s">
        <v>532</v>
      </c>
      <c r="G243" s="215"/>
      <c r="H243" s="218">
        <v>0.15</v>
      </c>
      <c r="I243" s="219"/>
      <c r="J243" s="215"/>
      <c r="K243" s="215"/>
      <c r="L243" s="220"/>
      <c r="M243" s="221"/>
      <c r="N243" s="222"/>
      <c r="O243" s="222"/>
      <c r="P243" s="222"/>
      <c r="Q243" s="222"/>
      <c r="R243" s="222"/>
      <c r="S243" s="222"/>
      <c r="T243" s="223"/>
      <c r="AT243" s="224" t="s">
        <v>395</v>
      </c>
      <c r="AU243" s="224" t="s">
        <v>90</v>
      </c>
      <c r="AV243" s="14" t="s">
        <v>90</v>
      </c>
      <c r="AW243" s="14" t="s">
        <v>36</v>
      </c>
      <c r="AX243" s="14" t="s">
        <v>78</v>
      </c>
      <c r="AY243" s="224" t="s">
        <v>386</v>
      </c>
    </row>
    <row r="244" spans="1:65" s="15" customFormat="1" ht="10">
      <c r="B244" s="225"/>
      <c r="C244" s="226"/>
      <c r="D244" s="205" t="s">
        <v>395</v>
      </c>
      <c r="E244" s="227" t="s">
        <v>76</v>
      </c>
      <c r="F244" s="228" t="s">
        <v>398</v>
      </c>
      <c r="G244" s="226"/>
      <c r="H244" s="229">
        <v>0.15</v>
      </c>
      <c r="I244" s="230"/>
      <c r="J244" s="226"/>
      <c r="K244" s="226"/>
      <c r="L244" s="231"/>
      <c r="M244" s="232"/>
      <c r="N244" s="233"/>
      <c r="O244" s="233"/>
      <c r="P244" s="233"/>
      <c r="Q244" s="233"/>
      <c r="R244" s="233"/>
      <c r="S244" s="233"/>
      <c r="T244" s="234"/>
      <c r="AT244" s="235" t="s">
        <v>395</v>
      </c>
      <c r="AU244" s="235" t="s">
        <v>90</v>
      </c>
      <c r="AV244" s="15" t="s">
        <v>102</v>
      </c>
      <c r="AW244" s="15" t="s">
        <v>36</v>
      </c>
      <c r="AX244" s="15" t="s">
        <v>85</v>
      </c>
      <c r="AY244" s="235" t="s">
        <v>386</v>
      </c>
    </row>
    <row r="245" spans="1:65" s="14" customFormat="1" ht="10">
      <c r="B245" s="214"/>
      <c r="C245" s="215"/>
      <c r="D245" s="205" t="s">
        <v>395</v>
      </c>
      <c r="E245" s="215"/>
      <c r="F245" s="217" t="s">
        <v>533</v>
      </c>
      <c r="G245" s="215"/>
      <c r="H245" s="218">
        <v>0.16500000000000001</v>
      </c>
      <c r="I245" s="219"/>
      <c r="J245" s="215"/>
      <c r="K245" s="215"/>
      <c r="L245" s="220"/>
      <c r="M245" s="221"/>
      <c r="N245" s="222"/>
      <c r="O245" s="222"/>
      <c r="P245" s="222"/>
      <c r="Q245" s="222"/>
      <c r="R245" s="222"/>
      <c r="S245" s="222"/>
      <c r="T245" s="223"/>
      <c r="AT245" s="224" t="s">
        <v>395</v>
      </c>
      <c r="AU245" s="224" t="s">
        <v>90</v>
      </c>
      <c r="AV245" s="14" t="s">
        <v>90</v>
      </c>
      <c r="AW245" s="14" t="s">
        <v>4</v>
      </c>
      <c r="AX245" s="14" t="s">
        <v>85</v>
      </c>
      <c r="AY245" s="224" t="s">
        <v>386</v>
      </c>
    </row>
    <row r="246" spans="1:65" s="2" customFormat="1" ht="24.15" customHeight="1">
      <c r="A246" s="37"/>
      <c r="B246" s="38"/>
      <c r="C246" s="185" t="s">
        <v>534</v>
      </c>
      <c r="D246" s="185" t="s">
        <v>388</v>
      </c>
      <c r="E246" s="186" t="s">
        <v>535</v>
      </c>
      <c r="F246" s="187" t="s">
        <v>536</v>
      </c>
      <c r="G246" s="188" t="s">
        <v>456</v>
      </c>
      <c r="H246" s="189">
        <v>0.74099999999999999</v>
      </c>
      <c r="I246" s="190"/>
      <c r="J246" s="191">
        <f>ROUND(I246*H246,2)</f>
        <v>0</v>
      </c>
      <c r="K246" s="187" t="s">
        <v>391</v>
      </c>
      <c r="L246" s="42"/>
      <c r="M246" s="192" t="s">
        <v>76</v>
      </c>
      <c r="N246" s="193" t="s">
        <v>49</v>
      </c>
      <c r="O246" s="67"/>
      <c r="P246" s="194">
        <f>O246*H246</f>
        <v>0</v>
      </c>
      <c r="Q246" s="194">
        <v>1.0627727796999999</v>
      </c>
      <c r="R246" s="194">
        <f>Q246*H246</f>
        <v>0.78751462975769992</v>
      </c>
      <c r="S246" s="194">
        <v>0</v>
      </c>
      <c r="T246" s="195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6" t="s">
        <v>102</v>
      </c>
      <c r="AT246" s="196" t="s">
        <v>388</v>
      </c>
      <c r="AU246" s="196" t="s">
        <v>90</v>
      </c>
      <c r="AY246" s="20" t="s">
        <v>386</v>
      </c>
      <c r="BE246" s="197">
        <f>IF(N246="základní",J246,0)</f>
        <v>0</v>
      </c>
      <c r="BF246" s="197">
        <f>IF(N246="snížená",J246,0)</f>
        <v>0</v>
      </c>
      <c r="BG246" s="197">
        <f>IF(N246="zákl. přenesená",J246,0)</f>
        <v>0</v>
      </c>
      <c r="BH246" s="197">
        <f>IF(N246="sníž. přenesená",J246,0)</f>
        <v>0</v>
      </c>
      <c r="BI246" s="197">
        <f>IF(N246="nulová",J246,0)</f>
        <v>0</v>
      </c>
      <c r="BJ246" s="20" t="s">
        <v>90</v>
      </c>
      <c r="BK246" s="197">
        <f>ROUND(I246*H246,2)</f>
        <v>0</v>
      </c>
      <c r="BL246" s="20" t="s">
        <v>102</v>
      </c>
      <c r="BM246" s="196" t="s">
        <v>537</v>
      </c>
    </row>
    <row r="247" spans="1:65" s="2" customFormat="1" ht="10">
      <c r="A247" s="37"/>
      <c r="B247" s="38"/>
      <c r="C247" s="39"/>
      <c r="D247" s="198" t="s">
        <v>393</v>
      </c>
      <c r="E247" s="39"/>
      <c r="F247" s="199" t="s">
        <v>538</v>
      </c>
      <c r="G247" s="39"/>
      <c r="H247" s="39"/>
      <c r="I247" s="200"/>
      <c r="J247" s="39"/>
      <c r="K247" s="39"/>
      <c r="L247" s="42"/>
      <c r="M247" s="201"/>
      <c r="N247" s="202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393</v>
      </c>
      <c r="AU247" s="20" t="s">
        <v>90</v>
      </c>
    </row>
    <row r="248" spans="1:65" s="13" customFormat="1" ht="10">
      <c r="B248" s="203"/>
      <c r="C248" s="204"/>
      <c r="D248" s="205" t="s">
        <v>395</v>
      </c>
      <c r="E248" s="206" t="s">
        <v>76</v>
      </c>
      <c r="F248" s="207" t="s">
        <v>403</v>
      </c>
      <c r="G248" s="204"/>
      <c r="H248" s="206" t="s">
        <v>76</v>
      </c>
      <c r="I248" s="208"/>
      <c r="J248" s="204"/>
      <c r="K248" s="204"/>
      <c r="L248" s="209"/>
      <c r="M248" s="210"/>
      <c r="N248" s="211"/>
      <c r="O248" s="211"/>
      <c r="P248" s="211"/>
      <c r="Q248" s="211"/>
      <c r="R248" s="211"/>
      <c r="S248" s="211"/>
      <c r="T248" s="212"/>
      <c r="AT248" s="213" t="s">
        <v>395</v>
      </c>
      <c r="AU248" s="213" t="s">
        <v>90</v>
      </c>
      <c r="AV248" s="13" t="s">
        <v>85</v>
      </c>
      <c r="AW248" s="13" t="s">
        <v>36</v>
      </c>
      <c r="AX248" s="13" t="s">
        <v>78</v>
      </c>
      <c r="AY248" s="213" t="s">
        <v>386</v>
      </c>
    </row>
    <row r="249" spans="1:65" s="13" customFormat="1" ht="10">
      <c r="B249" s="203"/>
      <c r="C249" s="204"/>
      <c r="D249" s="205" t="s">
        <v>395</v>
      </c>
      <c r="E249" s="206" t="s">
        <v>76</v>
      </c>
      <c r="F249" s="207" t="s">
        <v>507</v>
      </c>
      <c r="G249" s="204"/>
      <c r="H249" s="206" t="s">
        <v>76</v>
      </c>
      <c r="I249" s="208"/>
      <c r="J249" s="204"/>
      <c r="K249" s="204"/>
      <c r="L249" s="209"/>
      <c r="M249" s="210"/>
      <c r="N249" s="211"/>
      <c r="O249" s="211"/>
      <c r="P249" s="211"/>
      <c r="Q249" s="211"/>
      <c r="R249" s="211"/>
      <c r="S249" s="211"/>
      <c r="T249" s="212"/>
      <c r="AT249" s="213" t="s">
        <v>395</v>
      </c>
      <c r="AU249" s="213" t="s">
        <v>90</v>
      </c>
      <c r="AV249" s="13" t="s">
        <v>85</v>
      </c>
      <c r="AW249" s="13" t="s">
        <v>36</v>
      </c>
      <c r="AX249" s="13" t="s">
        <v>78</v>
      </c>
      <c r="AY249" s="213" t="s">
        <v>386</v>
      </c>
    </row>
    <row r="250" spans="1:65" s="13" customFormat="1" ht="10">
      <c r="B250" s="203"/>
      <c r="C250" s="204"/>
      <c r="D250" s="205" t="s">
        <v>395</v>
      </c>
      <c r="E250" s="206" t="s">
        <v>76</v>
      </c>
      <c r="F250" s="207" t="s">
        <v>508</v>
      </c>
      <c r="G250" s="204"/>
      <c r="H250" s="206" t="s">
        <v>76</v>
      </c>
      <c r="I250" s="208"/>
      <c r="J250" s="204"/>
      <c r="K250" s="204"/>
      <c r="L250" s="209"/>
      <c r="M250" s="210"/>
      <c r="N250" s="211"/>
      <c r="O250" s="211"/>
      <c r="P250" s="211"/>
      <c r="Q250" s="211"/>
      <c r="R250" s="211"/>
      <c r="S250" s="211"/>
      <c r="T250" s="212"/>
      <c r="AT250" s="213" t="s">
        <v>395</v>
      </c>
      <c r="AU250" s="213" t="s">
        <v>90</v>
      </c>
      <c r="AV250" s="13" t="s">
        <v>85</v>
      </c>
      <c r="AW250" s="13" t="s">
        <v>36</v>
      </c>
      <c r="AX250" s="13" t="s">
        <v>78</v>
      </c>
      <c r="AY250" s="213" t="s">
        <v>386</v>
      </c>
    </row>
    <row r="251" spans="1:65" s="14" customFormat="1" ht="10">
      <c r="B251" s="214"/>
      <c r="C251" s="215"/>
      <c r="D251" s="205" t="s">
        <v>395</v>
      </c>
      <c r="E251" s="216" t="s">
        <v>76</v>
      </c>
      <c r="F251" s="217" t="s">
        <v>539</v>
      </c>
      <c r="G251" s="215"/>
      <c r="H251" s="218">
        <v>0.67400000000000004</v>
      </c>
      <c r="I251" s="219"/>
      <c r="J251" s="215"/>
      <c r="K251" s="215"/>
      <c r="L251" s="220"/>
      <c r="M251" s="221"/>
      <c r="N251" s="222"/>
      <c r="O251" s="222"/>
      <c r="P251" s="222"/>
      <c r="Q251" s="222"/>
      <c r="R251" s="222"/>
      <c r="S251" s="222"/>
      <c r="T251" s="223"/>
      <c r="AT251" s="224" t="s">
        <v>395</v>
      </c>
      <c r="AU251" s="224" t="s">
        <v>90</v>
      </c>
      <c r="AV251" s="14" t="s">
        <v>90</v>
      </c>
      <c r="AW251" s="14" t="s">
        <v>36</v>
      </c>
      <c r="AX251" s="14" t="s">
        <v>78</v>
      </c>
      <c r="AY251" s="224" t="s">
        <v>386</v>
      </c>
    </row>
    <row r="252" spans="1:65" s="15" customFormat="1" ht="10">
      <c r="B252" s="225"/>
      <c r="C252" s="226"/>
      <c r="D252" s="205" t="s">
        <v>395</v>
      </c>
      <c r="E252" s="227" t="s">
        <v>76</v>
      </c>
      <c r="F252" s="228" t="s">
        <v>398</v>
      </c>
      <c r="G252" s="226"/>
      <c r="H252" s="229">
        <v>0.67400000000000004</v>
      </c>
      <c r="I252" s="230"/>
      <c r="J252" s="226"/>
      <c r="K252" s="226"/>
      <c r="L252" s="231"/>
      <c r="M252" s="232"/>
      <c r="N252" s="233"/>
      <c r="O252" s="233"/>
      <c r="P252" s="233"/>
      <c r="Q252" s="233"/>
      <c r="R252" s="233"/>
      <c r="S252" s="233"/>
      <c r="T252" s="234"/>
      <c r="AT252" s="235" t="s">
        <v>395</v>
      </c>
      <c r="AU252" s="235" t="s">
        <v>90</v>
      </c>
      <c r="AV252" s="15" t="s">
        <v>102</v>
      </c>
      <c r="AW252" s="15" t="s">
        <v>36</v>
      </c>
      <c r="AX252" s="15" t="s">
        <v>85</v>
      </c>
      <c r="AY252" s="235" t="s">
        <v>386</v>
      </c>
    </row>
    <row r="253" spans="1:65" s="14" customFormat="1" ht="10">
      <c r="B253" s="214"/>
      <c r="C253" s="215"/>
      <c r="D253" s="205" t="s">
        <v>395</v>
      </c>
      <c r="E253" s="215"/>
      <c r="F253" s="217" t="s">
        <v>540</v>
      </c>
      <c r="G253" s="215"/>
      <c r="H253" s="218">
        <v>0.74099999999999999</v>
      </c>
      <c r="I253" s="219"/>
      <c r="J253" s="215"/>
      <c r="K253" s="215"/>
      <c r="L253" s="220"/>
      <c r="M253" s="221"/>
      <c r="N253" s="222"/>
      <c r="O253" s="222"/>
      <c r="P253" s="222"/>
      <c r="Q253" s="222"/>
      <c r="R253" s="222"/>
      <c r="S253" s="222"/>
      <c r="T253" s="223"/>
      <c r="AT253" s="224" t="s">
        <v>395</v>
      </c>
      <c r="AU253" s="224" t="s">
        <v>90</v>
      </c>
      <c r="AV253" s="14" t="s">
        <v>90</v>
      </c>
      <c r="AW253" s="14" t="s">
        <v>4</v>
      </c>
      <c r="AX253" s="14" t="s">
        <v>85</v>
      </c>
      <c r="AY253" s="224" t="s">
        <v>386</v>
      </c>
    </row>
    <row r="254" spans="1:65" s="12" customFormat="1" ht="22.75" customHeight="1">
      <c r="B254" s="169"/>
      <c r="C254" s="170"/>
      <c r="D254" s="171" t="s">
        <v>77</v>
      </c>
      <c r="E254" s="183" t="s">
        <v>95</v>
      </c>
      <c r="F254" s="183" t="s">
        <v>541</v>
      </c>
      <c r="G254" s="170"/>
      <c r="H254" s="170"/>
      <c r="I254" s="173"/>
      <c r="J254" s="184">
        <f>BK254</f>
        <v>0</v>
      </c>
      <c r="K254" s="170"/>
      <c r="L254" s="175"/>
      <c r="M254" s="176"/>
      <c r="N254" s="177"/>
      <c r="O254" s="177"/>
      <c r="P254" s="178">
        <f>SUM(P255:P529)</f>
        <v>0</v>
      </c>
      <c r="Q254" s="177"/>
      <c r="R254" s="178">
        <f>SUM(R255:R529)</f>
        <v>171.67411968879998</v>
      </c>
      <c r="S254" s="177"/>
      <c r="T254" s="179">
        <f>SUM(T255:T529)</f>
        <v>2.9839999999999999E-4</v>
      </c>
      <c r="AR254" s="180" t="s">
        <v>85</v>
      </c>
      <c r="AT254" s="181" t="s">
        <v>77</v>
      </c>
      <c r="AU254" s="181" t="s">
        <v>85</v>
      </c>
      <c r="AY254" s="180" t="s">
        <v>386</v>
      </c>
      <c r="BK254" s="182">
        <f>SUM(BK255:BK529)</f>
        <v>0</v>
      </c>
    </row>
    <row r="255" spans="1:65" s="2" customFormat="1" ht="37.75" customHeight="1">
      <c r="A255" s="37"/>
      <c r="B255" s="38"/>
      <c r="C255" s="185" t="s">
        <v>542</v>
      </c>
      <c r="D255" s="185" t="s">
        <v>388</v>
      </c>
      <c r="E255" s="186" t="s">
        <v>543</v>
      </c>
      <c r="F255" s="187" t="s">
        <v>544</v>
      </c>
      <c r="G255" s="188" t="s">
        <v>127</v>
      </c>
      <c r="H255" s="189">
        <v>31.687000000000001</v>
      </c>
      <c r="I255" s="190"/>
      <c r="J255" s="191">
        <f>ROUND(I255*H255,2)</f>
        <v>0</v>
      </c>
      <c r="K255" s="187" t="s">
        <v>76</v>
      </c>
      <c r="L255" s="42"/>
      <c r="M255" s="192" t="s">
        <v>76</v>
      </c>
      <c r="N255" s="193" t="s">
        <v>49</v>
      </c>
      <c r="O255" s="67"/>
      <c r="P255" s="194">
        <f>O255*H255</f>
        <v>0</v>
      </c>
      <c r="Q255" s="194">
        <v>0.35370000000000001</v>
      </c>
      <c r="R255" s="194">
        <f>Q255*H255</f>
        <v>11.2076919</v>
      </c>
      <c r="S255" s="194">
        <v>0</v>
      </c>
      <c r="T255" s="195">
        <f>S255*H255</f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6" t="s">
        <v>102</v>
      </c>
      <c r="AT255" s="196" t="s">
        <v>388</v>
      </c>
      <c r="AU255" s="196" t="s">
        <v>90</v>
      </c>
      <c r="AY255" s="20" t="s">
        <v>386</v>
      </c>
      <c r="BE255" s="197">
        <f>IF(N255="základní",J255,0)</f>
        <v>0</v>
      </c>
      <c r="BF255" s="197">
        <f>IF(N255="snížená",J255,0)</f>
        <v>0</v>
      </c>
      <c r="BG255" s="197">
        <f>IF(N255="zákl. přenesená",J255,0)</f>
        <v>0</v>
      </c>
      <c r="BH255" s="197">
        <f>IF(N255="sníž. přenesená",J255,0)</f>
        <v>0</v>
      </c>
      <c r="BI255" s="197">
        <f>IF(N255="nulová",J255,0)</f>
        <v>0</v>
      </c>
      <c r="BJ255" s="20" t="s">
        <v>90</v>
      </c>
      <c r="BK255" s="197">
        <f>ROUND(I255*H255,2)</f>
        <v>0</v>
      </c>
      <c r="BL255" s="20" t="s">
        <v>102</v>
      </c>
      <c r="BM255" s="196" t="s">
        <v>545</v>
      </c>
    </row>
    <row r="256" spans="1:65" s="13" customFormat="1" ht="10">
      <c r="B256" s="203"/>
      <c r="C256" s="204"/>
      <c r="D256" s="205" t="s">
        <v>395</v>
      </c>
      <c r="E256" s="206" t="s">
        <v>76</v>
      </c>
      <c r="F256" s="207" t="s">
        <v>403</v>
      </c>
      <c r="G256" s="204"/>
      <c r="H256" s="206" t="s">
        <v>76</v>
      </c>
      <c r="I256" s="208"/>
      <c r="J256" s="204"/>
      <c r="K256" s="204"/>
      <c r="L256" s="209"/>
      <c r="M256" s="210"/>
      <c r="N256" s="211"/>
      <c r="O256" s="211"/>
      <c r="P256" s="211"/>
      <c r="Q256" s="211"/>
      <c r="R256" s="211"/>
      <c r="S256" s="211"/>
      <c r="T256" s="212"/>
      <c r="AT256" s="213" t="s">
        <v>395</v>
      </c>
      <c r="AU256" s="213" t="s">
        <v>90</v>
      </c>
      <c r="AV256" s="13" t="s">
        <v>85</v>
      </c>
      <c r="AW256" s="13" t="s">
        <v>36</v>
      </c>
      <c r="AX256" s="13" t="s">
        <v>78</v>
      </c>
      <c r="AY256" s="213" t="s">
        <v>386</v>
      </c>
    </row>
    <row r="257" spans="1:65" s="13" customFormat="1" ht="10">
      <c r="B257" s="203"/>
      <c r="C257" s="204"/>
      <c r="D257" s="205" t="s">
        <v>395</v>
      </c>
      <c r="E257" s="206" t="s">
        <v>76</v>
      </c>
      <c r="F257" s="207" t="s">
        <v>546</v>
      </c>
      <c r="G257" s="204"/>
      <c r="H257" s="206" t="s">
        <v>76</v>
      </c>
      <c r="I257" s="208"/>
      <c r="J257" s="204"/>
      <c r="K257" s="204"/>
      <c r="L257" s="209"/>
      <c r="M257" s="210"/>
      <c r="N257" s="211"/>
      <c r="O257" s="211"/>
      <c r="P257" s="211"/>
      <c r="Q257" s="211"/>
      <c r="R257" s="211"/>
      <c r="S257" s="211"/>
      <c r="T257" s="212"/>
      <c r="AT257" s="213" t="s">
        <v>395</v>
      </c>
      <c r="AU257" s="213" t="s">
        <v>90</v>
      </c>
      <c r="AV257" s="13" t="s">
        <v>85</v>
      </c>
      <c r="AW257" s="13" t="s">
        <v>36</v>
      </c>
      <c r="AX257" s="13" t="s">
        <v>78</v>
      </c>
      <c r="AY257" s="213" t="s">
        <v>386</v>
      </c>
    </row>
    <row r="258" spans="1:65" s="13" customFormat="1" ht="10">
      <c r="B258" s="203"/>
      <c r="C258" s="204"/>
      <c r="D258" s="205" t="s">
        <v>395</v>
      </c>
      <c r="E258" s="206" t="s">
        <v>76</v>
      </c>
      <c r="F258" s="207" t="s">
        <v>547</v>
      </c>
      <c r="G258" s="204"/>
      <c r="H258" s="206" t="s">
        <v>76</v>
      </c>
      <c r="I258" s="208"/>
      <c r="J258" s="204"/>
      <c r="K258" s="204"/>
      <c r="L258" s="209"/>
      <c r="M258" s="210"/>
      <c r="N258" s="211"/>
      <c r="O258" s="211"/>
      <c r="P258" s="211"/>
      <c r="Q258" s="211"/>
      <c r="R258" s="211"/>
      <c r="S258" s="211"/>
      <c r="T258" s="212"/>
      <c r="AT258" s="213" t="s">
        <v>395</v>
      </c>
      <c r="AU258" s="213" t="s">
        <v>90</v>
      </c>
      <c r="AV258" s="13" t="s">
        <v>85</v>
      </c>
      <c r="AW258" s="13" t="s">
        <v>36</v>
      </c>
      <c r="AX258" s="13" t="s">
        <v>78</v>
      </c>
      <c r="AY258" s="213" t="s">
        <v>386</v>
      </c>
    </row>
    <row r="259" spans="1:65" s="14" customFormat="1" ht="10">
      <c r="B259" s="214"/>
      <c r="C259" s="215"/>
      <c r="D259" s="205" t="s">
        <v>395</v>
      </c>
      <c r="E259" s="216" t="s">
        <v>76</v>
      </c>
      <c r="F259" s="217" t="s">
        <v>548</v>
      </c>
      <c r="G259" s="215"/>
      <c r="H259" s="218">
        <v>4.6100000000000003</v>
      </c>
      <c r="I259" s="219"/>
      <c r="J259" s="215"/>
      <c r="K259" s="215"/>
      <c r="L259" s="220"/>
      <c r="M259" s="221"/>
      <c r="N259" s="222"/>
      <c r="O259" s="222"/>
      <c r="P259" s="222"/>
      <c r="Q259" s="222"/>
      <c r="R259" s="222"/>
      <c r="S259" s="222"/>
      <c r="T259" s="223"/>
      <c r="AT259" s="224" t="s">
        <v>395</v>
      </c>
      <c r="AU259" s="224" t="s">
        <v>90</v>
      </c>
      <c r="AV259" s="14" t="s">
        <v>90</v>
      </c>
      <c r="AW259" s="14" t="s">
        <v>36</v>
      </c>
      <c r="AX259" s="14" t="s">
        <v>78</v>
      </c>
      <c r="AY259" s="224" t="s">
        <v>386</v>
      </c>
    </row>
    <row r="260" spans="1:65" s="13" customFormat="1" ht="10">
      <c r="B260" s="203"/>
      <c r="C260" s="204"/>
      <c r="D260" s="205" t="s">
        <v>395</v>
      </c>
      <c r="E260" s="206" t="s">
        <v>76</v>
      </c>
      <c r="F260" s="207" t="s">
        <v>549</v>
      </c>
      <c r="G260" s="204"/>
      <c r="H260" s="206" t="s">
        <v>76</v>
      </c>
      <c r="I260" s="208"/>
      <c r="J260" s="204"/>
      <c r="K260" s="204"/>
      <c r="L260" s="209"/>
      <c r="M260" s="210"/>
      <c r="N260" s="211"/>
      <c r="O260" s="211"/>
      <c r="P260" s="211"/>
      <c r="Q260" s="211"/>
      <c r="R260" s="211"/>
      <c r="S260" s="211"/>
      <c r="T260" s="212"/>
      <c r="AT260" s="213" t="s">
        <v>395</v>
      </c>
      <c r="AU260" s="213" t="s">
        <v>90</v>
      </c>
      <c r="AV260" s="13" t="s">
        <v>85</v>
      </c>
      <c r="AW260" s="13" t="s">
        <v>36</v>
      </c>
      <c r="AX260" s="13" t="s">
        <v>78</v>
      </c>
      <c r="AY260" s="213" t="s">
        <v>386</v>
      </c>
    </row>
    <row r="261" spans="1:65" s="14" customFormat="1" ht="30">
      <c r="B261" s="214"/>
      <c r="C261" s="215"/>
      <c r="D261" s="205" t="s">
        <v>395</v>
      </c>
      <c r="E261" s="216" t="s">
        <v>76</v>
      </c>
      <c r="F261" s="217" t="s">
        <v>550</v>
      </c>
      <c r="G261" s="215"/>
      <c r="H261" s="218">
        <v>7.5629999999999997</v>
      </c>
      <c r="I261" s="219"/>
      <c r="J261" s="215"/>
      <c r="K261" s="215"/>
      <c r="L261" s="220"/>
      <c r="M261" s="221"/>
      <c r="N261" s="222"/>
      <c r="O261" s="222"/>
      <c r="P261" s="222"/>
      <c r="Q261" s="222"/>
      <c r="R261" s="222"/>
      <c r="S261" s="222"/>
      <c r="T261" s="223"/>
      <c r="AT261" s="224" t="s">
        <v>395</v>
      </c>
      <c r="AU261" s="224" t="s">
        <v>90</v>
      </c>
      <c r="AV261" s="14" t="s">
        <v>90</v>
      </c>
      <c r="AW261" s="14" t="s">
        <v>36</v>
      </c>
      <c r="AX261" s="14" t="s">
        <v>78</v>
      </c>
      <c r="AY261" s="224" t="s">
        <v>386</v>
      </c>
    </row>
    <row r="262" spans="1:65" s="14" customFormat="1" ht="10">
      <c r="B262" s="214"/>
      <c r="C262" s="215"/>
      <c r="D262" s="205" t="s">
        <v>395</v>
      </c>
      <c r="E262" s="216" t="s">
        <v>76</v>
      </c>
      <c r="F262" s="217" t="s">
        <v>551</v>
      </c>
      <c r="G262" s="215"/>
      <c r="H262" s="218">
        <v>5.42</v>
      </c>
      <c r="I262" s="219"/>
      <c r="J262" s="215"/>
      <c r="K262" s="215"/>
      <c r="L262" s="220"/>
      <c r="M262" s="221"/>
      <c r="N262" s="222"/>
      <c r="O262" s="222"/>
      <c r="P262" s="222"/>
      <c r="Q262" s="222"/>
      <c r="R262" s="222"/>
      <c r="S262" s="222"/>
      <c r="T262" s="223"/>
      <c r="AT262" s="224" t="s">
        <v>395</v>
      </c>
      <c r="AU262" s="224" t="s">
        <v>90</v>
      </c>
      <c r="AV262" s="14" t="s">
        <v>90</v>
      </c>
      <c r="AW262" s="14" t="s">
        <v>36</v>
      </c>
      <c r="AX262" s="14" t="s">
        <v>78</v>
      </c>
      <c r="AY262" s="224" t="s">
        <v>386</v>
      </c>
    </row>
    <row r="263" spans="1:65" s="13" customFormat="1" ht="10">
      <c r="B263" s="203"/>
      <c r="C263" s="204"/>
      <c r="D263" s="205" t="s">
        <v>395</v>
      </c>
      <c r="E263" s="206" t="s">
        <v>76</v>
      </c>
      <c r="F263" s="207" t="s">
        <v>552</v>
      </c>
      <c r="G263" s="204"/>
      <c r="H263" s="206" t="s">
        <v>76</v>
      </c>
      <c r="I263" s="208"/>
      <c r="J263" s="204"/>
      <c r="K263" s="204"/>
      <c r="L263" s="209"/>
      <c r="M263" s="210"/>
      <c r="N263" s="211"/>
      <c r="O263" s="211"/>
      <c r="P263" s="211"/>
      <c r="Q263" s="211"/>
      <c r="R263" s="211"/>
      <c r="S263" s="211"/>
      <c r="T263" s="212"/>
      <c r="AT263" s="213" t="s">
        <v>395</v>
      </c>
      <c r="AU263" s="213" t="s">
        <v>90</v>
      </c>
      <c r="AV263" s="13" t="s">
        <v>85</v>
      </c>
      <c r="AW263" s="13" t="s">
        <v>36</v>
      </c>
      <c r="AX263" s="13" t="s">
        <v>78</v>
      </c>
      <c r="AY263" s="213" t="s">
        <v>386</v>
      </c>
    </row>
    <row r="264" spans="1:65" s="14" customFormat="1" ht="30">
      <c r="B264" s="214"/>
      <c r="C264" s="215"/>
      <c r="D264" s="205" t="s">
        <v>395</v>
      </c>
      <c r="E264" s="216" t="s">
        <v>76</v>
      </c>
      <c r="F264" s="217" t="s">
        <v>553</v>
      </c>
      <c r="G264" s="215"/>
      <c r="H264" s="218">
        <v>8.6739999999999995</v>
      </c>
      <c r="I264" s="219"/>
      <c r="J264" s="215"/>
      <c r="K264" s="215"/>
      <c r="L264" s="220"/>
      <c r="M264" s="221"/>
      <c r="N264" s="222"/>
      <c r="O264" s="222"/>
      <c r="P264" s="222"/>
      <c r="Q264" s="222"/>
      <c r="R264" s="222"/>
      <c r="S264" s="222"/>
      <c r="T264" s="223"/>
      <c r="AT264" s="224" t="s">
        <v>395</v>
      </c>
      <c r="AU264" s="224" t="s">
        <v>90</v>
      </c>
      <c r="AV264" s="14" t="s">
        <v>90</v>
      </c>
      <c r="AW264" s="14" t="s">
        <v>36</v>
      </c>
      <c r="AX264" s="14" t="s">
        <v>78</v>
      </c>
      <c r="AY264" s="224" t="s">
        <v>386</v>
      </c>
    </row>
    <row r="265" spans="1:65" s="14" customFormat="1" ht="10">
      <c r="B265" s="214"/>
      <c r="C265" s="215"/>
      <c r="D265" s="205" t="s">
        <v>395</v>
      </c>
      <c r="E265" s="216" t="s">
        <v>76</v>
      </c>
      <c r="F265" s="217" t="s">
        <v>551</v>
      </c>
      <c r="G265" s="215"/>
      <c r="H265" s="218">
        <v>5.42</v>
      </c>
      <c r="I265" s="219"/>
      <c r="J265" s="215"/>
      <c r="K265" s="215"/>
      <c r="L265" s="220"/>
      <c r="M265" s="221"/>
      <c r="N265" s="222"/>
      <c r="O265" s="222"/>
      <c r="P265" s="222"/>
      <c r="Q265" s="222"/>
      <c r="R265" s="222"/>
      <c r="S265" s="222"/>
      <c r="T265" s="223"/>
      <c r="AT265" s="224" t="s">
        <v>395</v>
      </c>
      <c r="AU265" s="224" t="s">
        <v>90</v>
      </c>
      <c r="AV265" s="14" t="s">
        <v>90</v>
      </c>
      <c r="AW265" s="14" t="s">
        <v>36</v>
      </c>
      <c r="AX265" s="14" t="s">
        <v>78</v>
      </c>
      <c r="AY265" s="224" t="s">
        <v>386</v>
      </c>
    </row>
    <row r="266" spans="1:65" s="15" customFormat="1" ht="10">
      <c r="B266" s="225"/>
      <c r="C266" s="226"/>
      <c r="D266" s="205" t="s">
        <v>395</v>
      </c>
      <c r="E266" s="227" t="s">
        <v>76</v>
      </c>
      <c r="F266" s="228" t="s">
        <v>398</v>
      </c>
      <c r="G266" s="226"/>
      <c r="H266" s="229">
        <v>31.687000000000001</v>
      </c>
      <c r="I266" s="230"/>
      <c r="J266" s="226"/>
      <c r="K266" s="226"/>
      <c r="L266" s="231"/>
      <c r="M266" s="232"/>
      <c r="N266" s="233"/>
      <c r="O266" s="233"/>
      <c r="P266" s="233"/>
      <c r="Q266" s="233"/>
      <c r="R266" s="233"/>
      <c r="S266" s="233"/>
      <c r="T266" s="234"/>
      <c r="AT266" s="235" t="s">
        <v>395</v>
      </c>
      <c r="AU266" s="235" t="s">
        <v>90</v>
      </c>
      <c r="AV266" s="15" t="s">
        <v>102</v>
      </c>
      <c r="AW266" s="15" t="s">
        <v>36</v>
      </c>
      <c r="AX266" s="15" t="s">
        <v>85</v>
      </c>
      <c r="AY266" s="235" t="s">
        <v>386</v>
      </c>
    </row>
    <row r="267" spans="1:65" s="2" customFormat="1" ht="37.75" customHeight="1">
      <c r="A267" s="37"/>
      <c r="B267" s="38"/>
      <c r="C267" s="185" t="s">
        <v>554</v>
      </c>
      <c r="D267" s="185" t="s">
        <v>388</v>
      </c>
      <c r="E267" s="186" t="s">
        <v>555</v>
      </c>
      <c r="F267" s="187" t="s">
        <v>556</v>
      </c>
      <c r="G267" s="188" t="s">
        <v>127</v>
      </c>
      <c r="H267" s="189">
        <v>106.517</v>
      </c>
      <c r="I267" s="190"/>
      <c r="J267" s="191">
        <f>ROUND(I267*H267,2)</f>
        <v>0</v>
      </c>
      <c r="K267" s="187" t="s">
        <v>76</v>
      </c>
      <c r="L267" s="42"/>
      <c r="M267" s="192" t="s">
        <v>76</v>
      </c>
      <c r="N267" s="193" t="s">
        <v>49</v>
      </c>
      <c r="O267" s="67"/>
      <c r="P267" s="194">
        <f>O267*H267</f>
        <v>0</v>
      </c>
      <c r="Q267" s="194">
        <v>0.34839999999999999</v>
      </c>
      <c r="R267" s="194">
        <f>Q267*H267</f>
        <v>37.110522799999998</v>
      </c>
      <c r="S267" s="194">
        <v>0</v>
      </c>
      <c r="T267" s="195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6" t="s">
        <v>102</v>
      </c>
      <c r="AT267" s="196" t="s">
        <v>388</v>
      </c>
      <c r="AU267" s="196" t="s">
        <v>90</v>
      </c>
      <c r="AY267" s="20" t="s">
        <v>386</v>
      </c>
      <c r="BE267" s="197">
        <f>IF(N267="základní",J267,0)</f>
        <v>0</v>
      </c>
      <c r="BF267" s="197">
        <f>IF(N267="snížená",J267,0)</f>
        <v>0</v>
      </c>
      <c r="BG267" s="197">
        <f>IF(N267="zákl. přenesená",J267,0)</f>
        <v>0</v>
      </c>
      <c r="BH267" s="197">
        <f>IF(N267="sníž. přenesená",J267,0)</f>
        <v>0</v>
      </c>
      <c r="BI267" s="197">
        <f>IF(N267="nulová",J267,0)</f>
        <v>0</v>
      </c>
      <c r="BJ267" s="20" t="s">
        <v>90</v>
      </c>
      <c r="BK267" s="197">
        <f>ROUND(I267*H267,2)</f>
        <v>0</v>
      </c>
      <c r="BL267" s="20" t="s">
        <v>102</v>
      </c>
      <c r="BM267" s="196" t="s">
        <v>557</v>
      </c>
    </row>
    <row r="268" spans="1:65" s="13" customFormat="1" ht="10">
      <c r="B268" s="203"/>
      <c r="C268" s="204"/>
      <c r="D268" s="205" t="s">
        <v>395</v>
      </c>
      <c r="E268" s="206" t="s">
        <v>76</v>
      </c>
      <c r="F268" s="207" t="s">
        <v>403</v>
      </c>
      <c r="G268" s="204"/>
      <c r="H268" s="206" t="s">
        <v>76</v>
      </c>
      <c r="I268" s="208"/>
      <c r="J268" s="204"/>
      <c r="K268" s="204"/>
      <c r="L268" s="209"/>
      <c r="M268" s="210"/>
      <c r="N268" s="211"/>
      <c r="O268" s="211"/>
      <c r="P268" s="211"/>
      <c r="Q268" s="211"/>
      <c r="R268" s="211"/>
      <c r="S268" s="211"/>
      <c r="T268" s="212"/>
      <c r="AT268" s="213" t="s">
        <v>395</v>
      </c>
      <c r="AU268" s="213" t="s">
        <v>90</v>
      </c>
      <c r="AV268" s="13" t="s">
        <v>85</v>
      </c>
      <c r="AW268" s="13" t="s">
        <v>36</v>
      </c>
      <c r="AX268" s="13" t="s">
        <v>78</v>
      </c>
      <c r="AY268" s="213" t="s">
        <v>386</v>
      </c>
    </row>
    <row r="269" spans="1:65" s="13" customFormat="1" ht="10">
      <c r="B269" s="203"/>
      <c r="C269" s="204"/>
      <c r="D269" s="205" t="s">
        <v>395</v>
      </c>
      <c r="E269" s="206" t="s">
        <v>76</v>
      </c>
      <c r="F269" s="207" t="s">
        <v>546</v>
      </c>
      <c r="G269" s="204"/>
      <c r="H269" s="206" t="s">
        <v>76</v>
      </c>
      <c r="I269" s="208"/>
      <c r="J269" s="204"/>
      <c r="K269" s="204"/>
      <c r="L269" s="209"/>
      <c r="M269" s="210"/>
      <c r="N269" s="211"/>
      <c r="O269" s="211"/>
      <c r="P269" s="211"/>
      <c r="Q269" s="211"/>
      <c r="R269" s="211"/>
      <c r="S269" s="211"/>
      <c r="T269" s="212"/>
      <c r="AT269" s="213" t="s">
        <v>395</v>
      </c>
      <c r="AU269" s="213" t="s">
        <v>90</v>
      </c>
      <c r="AV269" s="13" t="s">
        <v>85</v>
      </c>
      <c r="AW269" s="13" t="s">
        <v>36</v>
      </c>
      <c r="AX269" s="13" t="s">
        <v>78</v>
      </c>
      <c r="AY269" s="213" t="s">
        <v>386</v>
      </c>
    </row>
    <row r="270" spans="1:65" s="13" customFormat="1" ht="10">
      <c r="B270" s="203"/>
      <c r="C270" s="204"/>
      <c r="D270" s="205" t="s">
        <v>395</v>
      </c>
      <c r="E270" s="206" t="s">
        <v>76</v>
      </c>
      <c r="F270" s="207" t="s">
        <v>462</v>
      </c>
      <c r="G270" s="204"/>
      <c r="H270" s="206" t="s">
        <v>76</v>
      </c>
      <c r="I270" s="208"/>
      <c r="J270" s="204"/>
      <c r="K270" s="204"/>
      <c r="L270" s="209"/>
      <c r="M270" s="210"/>
      <c r="N270" s="211"/>
      <c r="O270" s="211"/>
      <c r="P270" s="211"/>
      <c r="Q270" s="211"/>
      <c r="R270" s="211"/>
      <c r="S270" s="211"/>
      <c r="T270" s="212"/>
      <c r="AT270" s="213" t="s">
        <v>395</v>
      </c>
      <c r="AU270" s="213" t="s">
        <v>90</v>
      </c>
      <c r="AV270" s="13" t="s">
        <v>85</v>
      </c>
      <c r="AW270" s="13" t="s">
        <v>36</v>
      </c>
      <c r="AX270" s="13" t="s">
        <v>78</v>
      </c>
      <c r="AY270" s="213" t="s">
        <v>386</v>
      </c>
    </row>
    <row r="271" spans="1:65" s="13" customFormat="1" ht="10">
      <c r="B271" s="203"/>
      <c r="C271" s="204"/>
      <c r="D271" s="205" t="s">
        <v>395</v>
      </c>
      <c r="E271" s="206" t="s">
        <v>76</v>
      </c>
      <c r="F271" s="207" t="s">
        <v>461</v>
      </c>
      <c r="G271" s="204"/>
      <c r="H271" s="206" t="s">
        <v>76</v>
      </c>
      <c r="I271" s="208"/>
      <c r="J271" s="204"/>
      <c r="K271" s="204"/>
      <c r="L271" s="209"/>
      <c r="M271" s="210"/>
      <c r="N271" s="211"/>
      <c r="O271" s="211"/>
      <c r="P271" s="211"/>
      <c r="Q271" s="211"/>
      <c r="R271" s="211"/>
      <c r="S271" s="211"/>
      <c r="T271" s="212"/>
      <c r="AT271" s="213" t="s">
        <v>395</v>
      </c>
      <c r="AU271" s="213" t="s">
        <v>90</v>
      </c>
      <c r="AV271" s="13" t="s">
        <v>85</v>
      </c>
      <c r="AW271" s="13" t="s">
        <v>36</v>
      </c>
      <c r="AX271" s="13" t="s">
        <v>78</v>
      </c>
      <c r="AY271" s="213" t="s">
        <v>386</v>
      </c>
    </row>
    <row r="272" spans="1:65" s="14" customFormat="1" ht="10">
      <c r="B272" s="214"/>
      <c r="C272" s="215"/>
      <c r="D272" s="205" t="s">
        <v>395</v>
      </c>
      <c r="E272" s="216" t="s">
        <v>76</v>
      </c>
      <c r="F272" s="217" t="s">
        <v>558</v>
      </c>
      <c r="G272" s="215"/>
      <c r="H272" s="218">
        <v>10.657999999999999</v>
      </c>
      <c r="I272" s="219"/>
      <c r="J272" s="215"/>
      <c r="K272" s="215"/>
      <c r="L272" s="220"/>
      <c r="M272" s="221"/>
      <c r="N272" s="222"/>
      <c r="O272" s="222"/>
      <c r="P272" s="222"/>
      <c r="Q272" s="222"/>
      <c r="R272" s="222"/>
      <c r="S272" s="222"/>
      <c r="T272" s="223"/>
      <c r="AT272" s="224" t="s">
        <v>395</v>
      </c>
      <c r="AU272" s="224" t="s">
        <v>90</v>
      </c>
      <c r="AV272" s="14" t="s">
        <v>90</v>
      </c>
      <c r="AW272" s="14" t="s">
        <v>36</v>
      </c>
      <c r="AX272" s="14" t="s">
        <v>78</v>
      </c>
      <c r="AY272" s="224" t="s">
        <v>386</v>
      </c>
    </row>
    <row r="273" spans="1:65" s="16" customFormat="1" ht="10">
      <c r="B273" s="246"/>
      <c r="C273" s="247"/>
      <c r="D273" s="205" t="s">
        <v>395</v>
      </c>
      <c r="E273" s="248" t="s">
        <v>76</v>
      </c>
      <c r="F273" s="249" t="s">
        <v>559</v>
      </c>
      <c r="G273" s="247"/>
      <c r="H273" s="250">
        <v>10.657999999999999</v>
      </c>
      <c r="I273" s="251"/>
      <c r="J273" s="247"/>
      <c r="K273" s="247"/>
      <c r="L273" s="252"/>
      <c r="M273" s="253"/>
      <c r="N273" s="254"/>
      <c r="O273" s="254"/>
      <c r="P273" s="254"/>
      <c r="Q273" s="254"/>
      <c r="R273" s="254"/>
      <c r="S273" s="254"/>
      <c r="T273" s="255"/>
      <c r="AT273" s="256" t="s">
        <v>395</v>
      </c>
      <c r="AU273" s="256" t="s">
        <v>90</v>
      </c>
      <c r="AV273" s="16" t="s">
        <v>95</v>
      </c>
      <c r="AW273" s="16" t="s">
        <v>36</v>
      </c>
      <c r="AX273" s="16" t="s">
        <v>78</v>
      </c>
      <c r="AY273" s="256" t="s">
        <v>386</v>
      </c>
    </row>
    <row r="274" spans="1:65" s="13" customFormat="1" ht="10">
      <c r="B274" s="203"/>
      <c r="C274" s="204"/>
      <c r="D274" s="205" t="s">
        <v>395</v>
      </c>
      <c r="E274" s="206" t="s">
        <v>76</v>
      </c>
      <c r="F274" s="207" t="s">
        <v>560</v>
      </c>
      <c r="G274" s="204"/>
      <c r="H274" s="206" t="s">
        <v>76</v>
      </c>
      <c r="I274" s="208"/>
      <c r="J274" s="204"/>
      <c r="K274" s="204"/>
      <c r="L274" s="209"/>
      <c r="M274" s="210"/>
      <c r="N274" s="211"/>
      <c r="O274" s="211"/>
      <c r="P274" s="211"/>
      <c r="Q274" s="211"/>
      <c r="R274" s="211"/>
      <c r="S274" s="211"/>
      <c r="T274" s="212"/>
      <c r="AT274" s="213" t="s">
        <v>395</v>
      </c>
      <c r="AU274" s="213" t="s">
        <v>90</v>
      </c>
      <c r="AV274" s="13" t="s">
        <v>85</v>
      </c>
      <c r="AW274" s="13" t="s">
        <v>36</v>
      </c>
      <c r="AX274" s="13" t="s">
        <v>78</v>
      </c>
      <c r="AY274" s="213" t="s">
        <v>386</v>
      </c>
    </row>
    <row r="275" spans="1:65" s="14" customFormat="1" ht="10">
      <c r="B275" s="214"/>
      <c r="C275" s="215"/>
      <c r="D275" s="205" t="s">
        <v>395</v>
      </c>
      <c r="E275" s="216" t="s">
        <v>76</v>
      </c>
      <c r="F275" s="217" t="s">
        <v>561</v>
      </c>
      <c r="G275" s="215"/>
      <c r="H275" s="218">
        <v>25.92</v>
      </c>
      <c r="I275" s="219"/>
      <c r="J275" s="215"/>
      <c r="K275" s="215"/>
      <c r="L275" s="220"/>
      <c r="M275" s="221"/>
      <c r="N275" s="222"/>
      <c r="O275" s="222"/>
      <c r="P275" s="222"/>
      <c r="Q275" s="222"/>
      <c r="R275" s="222"/>
      <c r="S275" s="222"/>
      <c r="T275" s="223"/>
      <c r="AT275" s="224" t="s">
        <v>395</v>
      </c>
      <c r="AU275" s="224" t="s">
        <v>90</v>
      </c>
      <c r="AV275" s="14" t="s">
        <v>90</v>
      </c>
      <c r="AW275" s="14" t="s">
        <v>36</v>
      </c>
      <c r="AX275" s="14" t="s">
        <v>78</v>
      </c>
      <c r="AY275" s="224" t="s">
        <v>386</v>
      </c>
    </row>
    <row r="276" spans="1:65" s="14" customFormat="1" ht="10">
      <c r="B276" s="214"/>
      <c r="C276" s="215"/>
      <c r="D276" s="205" t="s">
        <v>395</v>
      </c>
      <c r="E276" s="216" t="s">
        <v>76</v>
      </c>
      <c r="F276" s="217" t="s">
        <v>562</v>
      </c>
      <c r="G276" s="215"/>
      <c r="H276" s="218">
        <v>5.38</v>
      </c>
      <c r="I276" s="219"/>
      <c r="J276" s="215"/>
      <c r="K276" s="215"/>
      <c r="L276" s="220"/>
      <c r="M276" s="221"/>
      <c r="N276" s="222"/>
      <c r="O276" s="222"/>
      <c r="P276" s="222"/>
      <c r="Q276" s="222"/>
      <c r="R276" s="222"/>
      <c r="S276" s="222"/>
      <c r="T276" s="223"/>
      <c r="AT276" s="224" t="s">
        <v>395</v>
      </c>
      <c r="AU276" s="224" t="s">
        <v>90</v>
      </c>
      <c r="AV276" s="14" t="s">
        <v>90</v>
      </c>
      <c r="AW276" s="14" t="s">
        <v>36</v>
      </c>
      <c r="AX276" s="14" t="s">
        <v>78</v>
      </c>
      <c r="AY276" s="224" t="s">
        <v>386</v>
      </c>
    </row>
    <row r="277" spans="1:65" s="14" customFormat="1" ht="10">
      <c r="B277" s="214"/>
      <c r="C277" s="215"/>
      <c r="D277" s="205" t="s">
        <v>395</v>
      </c>
      <c r="E277" s="216" t="s">
        <v>76</v>
      </c>
      <c r="F277" s="217" t="s">
        <v>563</v>
      </c>
      <c r="G277" s="215"/>
      <c r="H277" s="218">
        <v>22.423999999999999</v>
      </c>
      <c r="I277" s="219"/>
      <c r="J277" s="215"/>
      <c r="K277" s="215"/>
      <c r="L277" s="220"/>
      <c r="M277" s="221"/>
      <c r="N277" s="222"/>
      <c r="O277" s="222"/>
      <c r="P277" s="222"/>
      <c r="Q277" s="222"/>
      <c r="R277" s="222"/>
      <c r="S277" s="222"/>
      <c r="T277" s="223"/>
      <c r="AT277" s="224" t="s">
        <v>395</v>
      </c>
      <c r="AU277" s="224" t="s">
        <v>90</v>
      </c>
      <c r="AV277" s="14" t="s">
        <v>90</v>
      </c>
      <c r="AW277" s="14" t="s">
        <v>36</v>
      </c>
      <c r="AX277" s="14" t="s">
        <v>78</v>
      </c>
      <c r="AY277" s="224" t="s">
        <v>386</v>
      </c>
    </row>
    <row r="278" spans="1:65" s="16" customFormat="1" ht="10">
      <c r="B278" s="246"/>
      <c r="C278" s="247"/>
      <c r="D278" s="205" t="s">
        <v>395</v>
      </c>
      <c r="E278" s="248" t="s">
        <v>76</v>
      </c>
      <c r="F278" s="249" t="s">
        <v>559</v>
      </c>
      <c r="G278" s="247"/>
      <c r="H278" s="250">
        <v>53.723999999999997</v>
      </c>
      <c r="I278" s="251"/>
      <c r="J278" s="247"/>
      <c r="K278" s="247"/>
      <c r="L278" s="252"/>
      <c r="M278" s="253"/>
      <c r="N278" s="254"/>
      <c r="O278" s="254"/>
      <c r="P278" s="254"/>
      <c r="Q278" s="254"/>
      <c r="R278" s="254"/>
      <c r="S278" s="254"/>
      <c r="T278" s="255"/>
      <c r="AT278" s="256" t="s">
        <v>395</v>
      </c>
      <c r="AU278" s="256" t="s">
        <v>90</v>
      </c>
      <c r="AV278" s="16" t="s">
        <v>95</v>
      </c>
      <c r="AW278" s="16" t="s">
        <v>36</v>
      </c>
      <c r="AX278" s="16" t="s">
        <v>78</v>
      </c>
      <c r="AY278" s="256" t="s">
        <v>386</v>
      </c>
    </row>
    <row r="279" spans="1:65" s="13" customFormat="1" ht="10">
      <c r="B279" s="203"/>
      <c r="C279" s="204"/>
      <c r="D279" s="205" t="s">
        <v>395</v>
      </c>
      <c r="E279" s="206" t="s">
        <v>76</v>
      </c>
      <c r="F279" s="207" t="s">
        <v>564</v>
      </c>
      <c r="G279" s="204"/>
      <c r="H279" s="206" t="s">
        <v>76</v>
      </c>
      <c r="I279" s="208"/>
      <c r="J279" s="204"/>
      <c r="K279" s="204"/>
      <c r="L279" s="209"/>
      <c r="M279" s="210"/>
      <c r="N279" s="211"/>
      <c r="O279" s="211"/>
      <c r="P279" s="211"/>
      <c r="Q279" s="211"/>
      <c r="R279" s="211"/>
      <c r="S279" s="211"/>
      <c r="T279" s="212"/>
      <c r="AT279" s="213" t="s">
        <v>395</v>
      </c>
      <c r="AU279" s="213" t="s">
        <v>90</v>
      </c>
      <c r="AV279" s="13" t="s">
        <v>85</v>
      </c>
      <c r="AW279" s="13" t="s">
        <v>36</v>
      </c>
      <c r="AX279" s="13" t="s">
        <v>78</v>
      </c>
      <c r="AY279" s="213" t="s">
        <v>386</v>
      </c>
    </row>
    <row r="280" spans="1:65" s="14" customFormat="1" ht="10">
      <c r="B280" s="214"/>
      <c r="C280" s="215"/>
      <c r="D280" s="205" t="s">
        <v>395</v>
      </c>
      <c r="E280" s="216" t="s">
        <v>76</v>
      </c>
      <c r="F280" s="217" t="s">
        <v>561</v>
      </c>
      <c r="G280" s="215"/>
      <c r="H280" s="218">
        <v>25.92</v>
      </c>
      <c r="I280" s="219"/>
      <c r="J280" s="215"/>
      <c r="K280" s="215"/>
      <c r="L280" s="220"/>
      <c r="M280" s="221"/>
      <c r="N280" s="222"/>
      <c r="O280" s="222"/>
      <c r="P280" s="222"/>
      <c r="Q280" s="222"/>
      <c r="R280" s="222"/>
      <c r="S280" s="222"/>
      <c r="T280" s="223"/>
      <c r="AT280" s="224" t="s">
        <v>395</v>
      </c>
      <c r="AU280" s="224" t="s">
        <v>90</v>
      </c>
      <c r="AV280" s="14" t="s">
        <v>90</v>
      </c>
      <c r="AW280" s="14" t="s">
        <v>36</v>
      </c>
      <c r="AX280" s="14" t="s">
        <v>78</v>
      </c>
      <c r="AY280" s="224" t="s">
        <v>386</v>
      </c>
    </row>
    <row r="281" spans="1:65" s="14" customFormat="1" ht="10">
      <c r="B281" s="214"/>
      <c r="C281" s="215"/>
      <c r="D281" s="205" t="s">
        <v>395</v>
      </c>
      <c r="E281" s="216" t="s">
        <v>76</v>
      </c>
      <c r="F281" s="217" t="s">
        <v>562</v>
      </c>
      <c r="G281" s="215"/>
      <c r="H281" s="218">
        <v>5.38</v>
      </c>
      <c r="I281" s="219"/>
      <c r="J281" s="215"/>
      <c r="K281" s="215"/>
      <c r="L281" s="220"/>
      <c r="M281" s="221"/>
      <c r="N281" s="222"/>
      <c r="O281" s="222"/>
      <c r="P281" s="222"/>
      <c r="Q281" s="222"/>
      <c r="R281" s="222"/>
      <c r="S281" s="222"/>
      <c r="T281" s="223"/>
      <c r="AT281" s="224" t="s">
        <v>395</v>
      </c>
      <c r="AU281" s="224" t="s">
        <v>90</v>
      </c>
      <c r="AV281" s="14" t="s">
        <v>90</v>
      </c>
      <c r="AW281" s="14" t="s">
        <v>36</v>
      </c>
      <c r="AX281" s="14" t="s">
        <v>78</v>
      </c>
      <c r="AY281" s="224" t="s">
        <v>386</v>
      </c>
    </row>
    <row r="282" spans="1:65" s="14" customFormat="1" ht="10">
      <c r="B282" s="214"/>
      <c r="C282" s="215"/>
      <c r="D282" s="205" t="s">
        <v>395</v>
      </c>
      <c r="E282" s="216" t="s">
        <v>76</v>
      </c>
      <c r="F282" s="217" t="s">
        <v>565</v>
      </c>
      <c r="G282" s="215"/>
      <c r="H282" s="218">
        <v>10.835000000000001</v>
      </c>
      <c r="I282" s="219"/>
      <c r="J282" s="215"/>
      <c r="K282" s="215"/>
      <c r="L282" s="220"/>
      <c r="M282" s="221"/>
      <c r="N282" s="222"/>
      <c r="O282" s="222"/>
      <c r="P282" s="222"/>
      <c r="Q282" s="222"/>
      <c r="R282" s="222"/>
      <c r="S282" s="222"/>
      <c r="T282" s="223"/>
      <c r="AT282" s="224" t="s">
        <v>395</v>
      </c>
      <c r="AU282" s="224" t="s">
        <v>90</v>
      </c>
      <c r="AV282" s="14" t="s">
        <v>90</v>
      </c>
      <c r="AW282" s="14" t="s">
        <v>36</v>
      </c>
      <c r="AX282" s="14" t="s">
        <v>78</v>
      </c>
      <c r="AY282" s="224" t="s">
        <v>386</v>
      </c>
    </row>
    <row r="283" spans="1:65" s="16" customFormat="1" ht="10">
      <c r="B283" s="246"/>
      <c r="C283" s="247"/>
      <c r="D283" s="205" t="s">
        <v>395</v>
      </c>
      <c r="E283" s="248" t="s">
        <v>76</v>
      </c>
      <c r="F283" s="249" t="s">
        <v>559</v>
      </c>
      <c r="G283" s="247"/>
      <c r="H283" s="250">
        <v>42.134999999999998</v>
      </c>
      <c r="I283" s="251"/>
      <c r="J283" s="247"/>
      <c r="K283" s="247"/>
      <c r="L283" s="252"/>
      <c r="M283" s="253"/>
      <c r="N283" s="254"/>
      <c r="O283" s="254"/>
      <c r="P283" s="254"/>
      <c r="Q283" s="254"/>
      <c r="R283" s="254"/>
      <c r="S283" s="254"/>
      <c r="T283" s="255"/>
      <c r="AT283" s="256" t="s">
        <v>395</v>
      </c>
      <c r="AU283" s="256" t="s">
        <v>90</v>
      </c>
      <c r="AV283" s="16" t="s">
        <v>95</v>
      </c>
      <c r="AW283" s="16" t="s">
        <v>36</v>
      </c>
      <c r="AX283" s="16" t="s">
        <v>78</v>
      </c>
      <c r="AY283" s="256" t="s">
        <v>386</v>
      </c>
    </row>
    <row r="284" spans="1:65" s="15" customFormat="1" ht="10">
      <c r="B284" s="225"/>
      <c r="C284" s="226"/>
      <c r="D284" s="205" t="s">
        <v>395</v>
      </c>
      <c r="E284" s="227" t="s">
        <v>76</v>
      </c>
      <c r="F284" s="228" t="s">
        <v>398</v>
      </c>
      <c r="G284" s="226"/>
      <c r="H284" s="229">
        <v>106.517</v>
      </c>
      <c r="I284" s="230"/>
      <c r="J284" s="226"/>
      <c r="K284" s="226"/>
      <c r="L284" s="231"/>
      <c r="M284" s="232"/>
      <c r="N284" s="233"/>
      <c r="O284" s="233"/>
      <c r="P284" s="233"/>
      <c r="Q284" s="233"/>
      <c r="R284" s="233"/>
      <c r="S284" s="233"/>
      <c r="T284" s="234"/>
      <c r="AT284" s="235" t="s">
        <v>395</v>
      </c>
      <c r="AU284" s="235" t="s">
        <v>90</v>
      </c>
      <c r="AV284" s="15" t="s">
        <v>102</v>
      </c>
      <c r="AW284" s="15" t="s">
        <v>36</v>
      </c>
      <c r="AX284" s="15" t="s">
        <v>85</v>
      </c>
      <c r="AY284" s="235" t="s">
        <v>386</v>
      </c>
    </row>
    <row r="285" spans="1:65" s="2" customFormat="1" ht="44.25" customHeight="1">
      <c r="A285" s="37"/>
      <c r="B285" s="38"/>
      <c r="C285" s="185" t="s">
        <v>566</v>
      </c>
      <c r="D285" s="185" t="s">
        <v>388</v>
      </c>
      <c r="E285" s="186" t="s">
        <v>567</v>
      </c>
      <c r="F285" s="187" t="s">
        <v>568</v>
      </c>
      <c r="G285" s="188" t="s">
        <v>127</v>
      </c>
      <c r="H285" s="189">
        <v>3.6040000000000001</v>
      </c>
      <c r="I285" s="190"/>
      <c r="J285" s="191">
        <f>ROUND(I285*H285,2)</f>
        <v>0</v>
      </c>
      <c r="K285" s="187" t="s">
        <v>391</v>
      </c>
      <c r="L285" s="42"/>
      <c r="M285" s="192" t="s">
        <v>76</v>
      </c>
      <c r="N285" s="193" t="s">
        <v>49</v>
      </c>
      <c r="O285" s="67"/>
      <c r="P285" s="194">
        <f>O285*H285</f>
        <v>0</v>
      </c>
      <c r="Q285" s="194">
        <v>0.27632000000000001</v>
      </c>
      <c r="R285" s="194">
        <f>Q285*H285</f>
        <v>0.99585728000000007</v>
      </c>
      <c r="S285" s="194">
        <v>0</v>
      </c>
      <c r="T285" s="195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6" t="s">
        <v>102</v>
      </c>
      <c r="AT285" s="196" t="s">
        <v>388</v>
      </c>
      <c r="AU285" s="196" t="s">
        <v>90</v>
      </c>
      <c r="AY285" s="20" t="s">
        <v>386</v>
      </c>
      <c r="BE285" s="197">
        <f>IF(N285="základní",J285,0)</f>
        <v>0</v>
      </c>
      <c r="BF285" s="197">
        <f>IF(N285="snížená",J285,0)</f>
        <v>0</v>
      </c>
      <c r="BG285" s="197">
        <f>IF(N285="zákl. přenesená",J285,0)</f>
        <v>0</v>
      </c>
      <c r="BH285" s="197">
        <f>IF(N285="sníž. přenesená",J285,0)</f>
        <v>0</v>
      </c>
      <c r="BI285" s="197">
        <f>IF(N285="nulová",J285,0)</f>
        <v>0</v>
      </c>
      <c r="BJ285" s="20" t="s">
        <v>90</v>
      </c>
      <c r="BK285" s="197">
        <f>ROUND(I285*H285,2)</f>
        <v>0</v>
      </c>
      <c r="BL285" s="20" t="s">
        <v>102</v>
      </c>
      <c r="BM285" s="196" t="s">
        <v>569</v>
      </c>
    </row>
    <row r="286" spans="1:65" s="2" customFormat="1" ht="10">
      <c r="A286" s="37"/>
      <c r="B286" s="38"/>
      <c r="C286" s="39"/>
      <c r="D286" s="198" t="s">
        <v>393</v>
      </c>
      <c r="E286" s="39"/>
      <c r="F286" s="199" t="s">
        <v>570</v>
      </c>
      <c r="G286" s="39"/>
      <c r="H286" s="39"/>
      <c r="I286" s="200"/>
      <c r="J286" s="39"/>
      <c r="K286" s="39"/>
      <c r="L286" s="42"/>
      <c r="M286" s="201"/>
      <c r="N286" s="202"/>
      <c r="O286" s="67"/>
      <c r="P286" s="67"/>
      <c r="Q286" s="67"/>
      <c r="R286" s="67"/>
      <c r="S286" s="67"/>
      <c r="T286" s="68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T286" s="20" t="s">
        <v>393</v>
      </c>
      <c r="AU286" s="20" t="s">
        <v>90</v>
      </c>
    </row>
    <row r="287" spans="1:65" s="13" customFormat="1" ht="10">
      <c r="B287" s="203"/>
      <c r="C287" s="204"/>
      <c r="D287" s="205" t="s">
        <v>395</v>
      </c>
      <c r="E287" s="206" t="s">
        <v>76</v>
      </c>
      <c r="F287" s="207" t="s">
        <v>403</v>
      </c>
      <c r="G287" s="204"/>
      <c r="H287" s="206" t="s">
        <v>76</v>
      </c>
      <c r="I287" s="208"/>
      <c r="J287" s="204"/>
      <c r="K287" s="204"/>
      <c r="L287" s="209"/>
      <c r="M287" s="210"/>
      <c r="N287" s="211"/>
      <c r="O287" s="211"/>
      <c r="P287" s="211"/>
      <c r="Q287" s="211"/>
      <c r="R287" s="211"/>
      <c r="S287" s="211"/>
      <c r="T287" s="212"/>
      <c r="AT287" s="213" t="s">
        <v>395</v>
      </c>
      <c r="AU287" s="213" t="s">
        <v>90</v>
      </c>
      <c r="AV287" s="13" t="s">
        <v>85</v>
      </c>
      <c r="AW287" s="13" t="s">
        <v>36</v>
      </c>
      <c r="AX287" s="13" t="s">
        <v>78</v>
      </c>
      <c r="AY287" s="213" t="s">
        <v>386</v>
      </c>
    </row>
    <row r="288" spans="1:65" s="13" customFormat="1" ht="10">
      <c r="B288" s="203"/>
      <c r="C288" s="204"/>
      <c r="D288" s="205" t="s">
        <v>395</v>
      </c>
      <c r="E288" s="206" t="s">
        <v>76</v>
      </c>
      <c r="F288" s="207" t="s">
        <v>546</v>
      </c>
      <c r="G288" s="204"/>
      <c r="H288" s="206" t="s">
        <v>76</v>
      </c>
      <c r="I288" s="208"/>
      <c r="J288" s="204"/>
      <c r="K288" s="204"/>
      <c r="L288" s="209"/>
      <c r="M288" s="210"/>
      <c r="N288" s="211"/>
      <c r="O288" s="211"/>
      <c r="P288" s="211"/>
      <c r="Q288" s="211"/>
      <c r="R288" s="211"/>
      <c r="S288" s="211"/>
      <c r="T288" s="212"/>
      <c r="AT288" s="213" t="s">
        <v>395</v>
      </c>
      <c r="AU288" s="213" t="s">
        <v>90</v>
      </c>
      <c r="AV288" s="13" t="s">
        <v>85</v>
      </c>
      <c r="AW288" s="13" t="s">
        <v>36</v>
      </c>
      <c r="AX288" s="13" t="s">
        <v>78</v>
      </c>
      <c r="AY288" s="213" t="s">
        <v>386</v>
      </c>
    </row>
    <row r="289" spans="1:65" s="13" customFormat="1" ht="10">
      <c r="B289" s="203"/>
      <c r="C289" s="204"/>
      <c r="D289" s="205" t="s">
        <v>395</v>
      </c>
      <c r="E289" s="206" t="s">
        <v>76</v>
      </c>
      <c r="F289" s="207" t="s">
        <v>571</v>
      </c>
      <c r="G289" s="204"/>
      <c r="H289" s="206" t="s">
        <v>76</v>
      </c>
      <c r="I289" s="208"/>
      <c r="J289" s="204"/>
      <c r="K289" s="204"/>
      <c r="L289" s="209"/>
      <c r="M289" s="210"/>
      <c r="N289" s="211"/>
      <c r="O289" s="211"/>
      <c r="P289" s="211"/>
      <c r="Q289" s="211"/>
      <c r="R289" s="211"/>
      <c r="S289" s="211"/>
      <c r="T289" s="212"/>
      <c r="AT289" s="213" t="s">
        <v>395</v>
      </c>
      <c r="AU289" s="213" t="s">
        <v>90</v>
      </c>
      <c r="AV289" s="13" t="s">
        <v>85</v>
      </c>
      <c r="AW289" s="13" t="s">
        <v>36</v>
      </c>
      <c r="AX289" s="13" t="s">
        <v>78</v>
      </c>
      <c r="AY289" s="213" t="s">
        <v>386</v>
      </c>
    </row>
    <row r="290" spans="1:65" s="14" customFormat="1" ht="10">
      <c r="B290" s="214"/>
      <c r="C290" s="215"/>
      <c r="D290" s="205" t="s">
        <v>395</v>
      </c>
      <c r="E290" s="216" t="s">
        <v>76</v>
      </c>
      <c r="F290" s="217" t="s">
        <v>572</v>
      </c>
      <c r="G290" s="215"/>
      <c r="H290" s="218">
        <v>3.6040000000000001</v>
      </c>
      <c r="I290" s="219"/>
      <c r="J290" s="215"/>
      <c r="K290" s="215"/>
      <c r="L290" s="220"/>
      <c r="M290" s="221"/>
      <c r="N290" s="222"/>
      <c r="O290" s="222"/>
      <c r="P290" s="222"/>
      <c r="Q290" s="222"/>
      <c r="R290" s="222"/>
      <c r="S290" s="222"/>
      <c r="T290" s="223"/>
      <c r="AT290" s="224" t="s">
        <v>395</v>
      </c>
      <c r="AU290" s="224" t="s">
        <v>90</v>
      </c>
      <c r="AV290" s="14" t="s">
        <v>90</v>
      </c>
      <c r="AW290" s="14" t="s">
        <v>36</v>
      </c>
      <c r="AX290" s="14" t="s">
        <v>78</v>
      </c>
      <c r="AY290" s="224" t="s">
        <v>386</v>
      </c>
    </row>
    <row r="291" spans="1:65" s="15" customFormat="1" ht="10">
      <c r="B291" s="225"/>
      <c r="C291" s="226"/>
      <c r="D291" s="205" t="s">
        <v>395</v>
      </c>
      <c r="E291" s="227" t="s">
        <v>76</v>
      </c>
      <c r="F291" s="228" t="s">
        <v>398</v>
      </c>
      <c r="G291" s="226"/>
      <c r="H291" s="229">
        <v>3.6040000000000001</v>
      </c>
      <c r="I291" s="230"/>
      <c r="J291" s="226"/>
      <c r="K291" s="226"/>
      <c r="L291" s="231"/>
      <c r="M291" s="232"/>
      <c r="N291" s="233"/>
      <c r="O291" s="233"/>
      <c r="P291" s="233"/>
      <c r="Q291" s="233"/>
      <c r="R291" s="233"/>
      <c r="S291" s="233"/>
      <c r="T291" s="234"/>
      <c r="AT291" s="235" t="s">
        <v>395</v>
      </c>
      <c r="AU291" s="235" t="s">
        <v>90</v>
      </c>
      <c r="AV291" s="15" t="s">
        <v>102</v>
      </c>
      <c r="AW291" s="15" t="s">
        <v>36</v>
      </c>
      <c r="AX291" s="15" t="s">
        <v>85</v>
      </c>
      <c r="AY291" s="235" t="s">
        <v>386</v>
      </c>
    </row>
    <row r="292" spans="1:65" s="2" customFormat="1" ht="37.75" customHeight="1">
      <c r="A292" s="37"/>
      <c r="B292" s="38"/>
      <c r="C292" s="185" t="s">
        <v>573</v>
      </c>
      <c r="D292" s="185" t="s">
        <v>388</v>
      </c>
      <c r="E292" s="186" t="s">
        <v>574</v>
      </c>
      <c r="F292" s="187" t="s">
        <v>575</v>
      </c>
      <c r="G292" s="188" t="s">
        <v>127</v>
      </c>
      <c r="H292" s="189">
        <v>9.81</v>
      </c>
      <c r="I292" s="190"/>
      <c r="J292" s="191">
        <f>ROUND(I292*H292,2)</f>
        <v>0</v>
      </c>
      <c r="K292" s="187" t="s">
        <v>76</v>
      </c>
      <c r="L292" s="42"/>
      <c r="M292" s="192" t="s">
        <v>76</v>
      </c>
      <c r="N292" s="193" t="s">
        <v>49</v>
      </c>
      <c r="O292" s="67"/>
      <c r="P292" s="194">
        <f>O292*H292</f>
        <v>0</v>
      </c>
      <c r="Q292" s="194">
        <v>0.54605000000000004</v>
      </c>
      <c r="R292" s="194">
        <f>Q292*H292</f>
        <v>5.3567505000000004</v>
      </c>
      <c r="S292" s="194">
        <v>0</v>
      </c>
      <c r="T292" s="195">
        <f>S292*H292</f>
        <v>0</v>
      </c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R292" s="196" t="s">
        <v>102</v>
      </c>
      <c r="AT292" s="196" t="s">
        <v>388</v>
      </c>
      <c r="AU292" s="196" t="s">
        <v>90</v>
      </c>
      <c r="AY292" s="20" t="s">
        <v>386</v>
      </c>
      <c r="BE292" s="197">
        <f>IF(N292="základní",J292,0)</f>
        <v>0</v>
      </c>
      <c r="BF292" s="197">
        <f>IF(N292="snížená",J292,0)</f>
        <v>0</v>
      </c>
      <c r="BG292" s="197">
        <f>IF(N292="zákl. přenesená",J292,0)</f>
        <v>0</v>
      </c>
      <c r="BH292" s="197">
        <f>IF(N292="sníž. přenesená",J292,0)</f>
        <v>0</v>
      </c>
      <c r="BI292" s="197">
        <f>IF(N292="nulová",J292,0)</f>
        <v>0</v>
      </c>
      <c r="BJ292" s="20" t="s">
        <v>90</v>
      </c>
      <c r="BK292" s="197">
        <f>ROUND(I292*H292,2)</f>
        <v>0</v>
      </c>
      <c r="BL292" s="20" t="s">
        <v>102</v>
      </c>
      <c r="BM292" s="196" t="s">
        <v>576</v>
      </c>
    </row>
    <row r="293" spans="1:65" s="13" customFormat="1" ht="10">
      <c r="B293" s="203"/>
      <c r="C293" s="204"/>
      <c r="D293" s="205" t="s">
        <v>395</v>
      </c>
      <c r="E293" s="206" t="s">
        <v>76</v>
      </c>
      <c r="F293" s="207" t="s">
        <v>403</v>
      </c>
      <c r="G293" s="204"/>
      <c r="H293" s="206" t="s">
        <v>76</v>
      </c>
      <c r="I293" s="208"/>
      <c r="J293" s="204"/>
      <c r="K293" s="204"/>
      <c r="L293" s="209"/>
      <c r="M293" s="210"/>
      <c r="N293" s="211"/>
      <c r="O293" s="211"/>
      <c r="P293" s="211"/>
      <c r="Q293" s="211"/>
      <c r="R293" s="211"/>
      <c r="S293" s="211"/>
      <c r="T293" s="212"/>
      <c r="AT293" s="213" t="s">
        <v>395</v>
      </c>
      <c r="AU293" s="213" t="s">
        <v>90</v>
      </c>
      <c r="AV293" s="13" t="s">
        <v>85</v>
      </c>
      <c r="AW293" s="13" t="s">
        <v>36</v>
      </c>
      <c r="AX293" s="13" t="s">
        <v>78</v>
      </c>
      <c r="AY293" s="213" t="s">
        <v>386</v>
      </c>
    </row>
    <row r="294" spans="1:65" s="13" customFormat="1" ht="10">
      <c r="B294" s="203"/>
      <c r="C294" s="204"/>
      <c r="D294" s="205" t="s">
        <v>395</v>
      </c>
      <c r="E294" s="206" t="s">
        <v>76</v>
      </c>
      <c r="F294" s="207" t="s">
        <v>546</v>
      </c>
      <c r="G294" s="204"/>
      <c r="H294" s="206" t="s">
        <v>76</v>
      </c>
      <c r="I294" s="208"/>
      <c r="J294" s="204"/>
      <c r="K294" s="204"/>
      <c r="L294" s="209"/>
      <c r="M294" s="210"/>
      <c r="N294" s="211"/>
      <c r="O294" s="211"/>
      <c r="P294" s="211"/>
      <c r="Q294" s="211"/>
      <c r="R294" s="211"/>
      <c r="S294" s="211"/>
      <c r="T294" s="212"/>
      <c r="AT294" s="213" t="s">
        <v>395</v>
      </c>
      <c r="AU294" s="213" t="s">
        <v>90</v>
      </c>
      <c r="AV294" s="13" t="s">
        <v>85</v>
      </c>
      <c r="AW294" s="13" t="s">
        <v>36</v>
      </c>
      <c r="AX294" s="13" t="s">
        <v>78</v>
      </c>
      <c r="AY294" s="213" t="s">
        <v>386</v>
      </c>
    </row>
    <row r="295" spans="1:65" s="13" customFormat="1" ht="10">
      <c r="B295" s="203"/>
      <c r="C295" s="204"/>
      <c r="D295" s="205" t="s">
        <v>395</v>
      </c>
      <c r="E295" s="206" t="s">
        <v>76</v>
      </c>
      <c r="F295" s="207" t="s">
        <v>577</v>
      </c>
      <c r="G295" s="204"/>
      <c r="H295" s="206" t="s">
        <v>76</v>
      </c>
      <c r="I295" s="208"/>
      <c r="J295" s="204"/>
      <c r="K295" s="204"/>
      <c r="L295" s="209"/>
      <c r="M295" s="210"/>
      <c r="N295" s="211"/>
      <c r="O295" s="211"/>
      <c r="P295" s="211"/>
      <c r="Q295" s="211"/>
      <c r="R295" s="211"/>
      <c r="S295" s="211"/>
      <c r="T295" s="212"/>
      <c r="AT295" s="213" t="s">
        <v>395</v>
      </c>
      <c r="AU295" s="213" t="s">
        <v>90</v>
      </c>
      <c r="AV295" s="13" t="s">
        <v>85</v>
      </c>
      <c r="AW295" s="13" t="s">
        <v>36</v>
      </c>
      <c r="AX295" s="13" t="s">
        <v>78</v>
      </c>
      <c r="AY295" s="213" t="s">
        <v>386</v>
      </c>
    </row>
    <row r="296" spans="1:65" s="13" customFormat="1" ht="10">
      <c r="B296" s="203"/>
      <c r="C296" s="204"/>
      <c r="D296" s="205" t="s">
        <v>395</v>
      </c>
      <c r="E296" s="206" t="s">
        <v>76</v>
      </c>
      <c r="F296" s="207" t="s">
        <v>578</v>
      </c>
      <c r="G296" s="204"/>
      <c r="H296" s="206" t="s">
        <v>76</v>
      </c>
      <c r="I296" s="208"/>
      <c r="J296" s="204"/>
      <c r="K296" s="204"/>
      <c r="L296" s="209"/>
      <c r="M296" s="210"/>
      <c r="N296" s="211"/>
      <c r="O296" s="211"/>
      <c r="P296" s="211"/>
      <c r="Q296" s="211"/>
      <c r="R296" s="211"/>
      <c r="S296" s="211"/>
      <c r="T296" s="212"/>
      <c r="AT296" s="213" t="s">
        <v>395</v>
      </c>
      <c r="AU296" s="213" t="s">
        <v>90</v>
      </c>
      <c r="AV296" s="13" t="s">
        <v>85</v>
      </c>
      <c r="AW296" s="13" t="s">
        <v>36</v>
      </c>
      <c r="AX296" s="13" t="s">
        <v>78</v>
      </c>
      <c r="AY296" s="213" t="s">
        <v>386</v>
      </c>
    </row>
    <row r="297" spans="1:65" s="13" customFormat="1" ht="10">
      <c r="B297" s="203"/>
      <c r="C297" s="204"/>
      <c r="D297" s="205" t="s">
        <v>395</v>
      </c>
      <c r="E297" s="206" t="s">
        <v>76</v>
      </c>
      <c r="F297" s="207" t="s">
        <v>579</v>
      </c>
      <c r="G297" s="204"/>
      <c r="H297" s="206" t="s">
        <v>76</v>
      </c>
      <c r="I297" s="208"/>
      <c r="J297" s="204"/>
      <c r="K297" s="204"/>
      <c r="L297" s="209"/>
      <c r="M297" s="210"/>
      <c r="N297" s="211"/>
      <c r="O297" s="211"/>
      <c r="P297" s="211"/>
      <c r="Q297" s="211"/>
      <c r="R297" s="211"/>
      <c r="S297" s="211"/>
      <c r="T297" s="212"/>
      <c r="AT297" s="213" t="s">
        <v>395</v>
      </c>
      <c r="AU297" s="213" t="s">
        <v>90</v>
      </c>
      <c r="AV297" s="13" t="s">
        <v>85</v>
      </c>
      <c r="AW297" s="13" t="s">
        <v>36</v>
      </c>
      <c r="AX297" s="13" t="s">
        <v>78</v>
      </c>
      <c r="AY297" s="213" t="s">
        <v>386</v>
      </c>
    </row>
    <row r="298" spans="1:65" s="13" customFormat="1" ht="10">
      <c r="B298" s="203"/>
      <c r="C298" s="204"/>
      <c r="D298" s="205" t="s">
        <v>395</v>
      </c>
      <c r="E298" s="206" t="s">
        <v>76</v>
      </c>
      <c r="F298" s="207" t="s">
        <v>580</v>
      </c>
      <c r="G298" s="204"/>
      <c r="H298" s="206" t="s">
        <v>76</v>
      </c>
      <c r="I298" s="208"/>
      <c r="J298" s="204"/>
      <c r="K298" s="204"/>
      <c r="L298" s="209"/>
      <c r="M298" s="210"/>
      <c r="N298" s="211"/>
      <c r="O298" s="211"/>
      <c r="P298" s="211"/>
      <c r="Q298" s="211"/>
      <c r="R298" s="211"/>
      <c r="S298" s="211"/>
      <c r="T298" s="212"/>
      <c r="AT298" s="213" t="s">
        <v>395</v>
      </c>
      <c r="AU298" s="213" t="s">
        <v>90</v>
      </c>
      <c r="AV298" s="13" t="s">
        <v>85</v>
      </c>
      <c r="AW298" s="13" t="s">
        <v>36</v>
      </c>
      <c r="AX298" s="13" t="s">
        <v>78</v>
      </c>
      <c r="AY298" s="213" t="s">
        <v>386</v>
      </c>
    </row>
    <row r="299" spans="1:65" s="14" customFormat="1" ht="10">
      <c r="B299" s="214"/>
      <c r="C299" s="215"/>
      <c r="D299" s="205" t="s">
        <v>395</v>
      </c>
      <c r="E299" s="216" t="s">
        <v>76</v>
      </c>
      <c r="F299" s="217" t="s">
        <v>581</v>
      </c>
      <c r="G299" s="215"/>
      <c r="H299" s="218">
        <v>9.81</v>
      </c>
      <c r="I299" s="219"/>
      <c r="J299" s="215"/>
      <c r="K299" s="215"/>
      <c r="L299" s="220"/>
      <c r="M299" s="221"/>
      <c r="N299" s="222"/>
      <c r="O299" s="222"/>
      <c r="P299" s="222"/>
      <c r="Q299" s="222"/>
      <c r="R299" s="222"/>
      <c r="S299" s="222"/>
      <c r="T299" s="223"/>
      <c r="AT299" s="224" t="s">
        <v>395</v>
      </c>
      <c r="AU299" s="224" t="s">
        <v>90</v>
      </c>
      <c r="AV299" s="14" t="s">
        <v>90</v>
      </c>
      <c r="AW299" s="14" t="s">
        <v>36</v>
      </c>
      <c r="AX299" s="14" t="s">
        <v>78</v>
      </c>
      <c r="AY299" s="224" t="s">
        <v>386</v>
      </c>
    </row>
    <row r="300" spans="1:65" s="15" customFormat="1" ht="10">
      <c r="B300" s="225"/>
      <c r="C300" s="226"/>
      <c r="D300" s="205" t="s">
        <v>395</v>
      </c>
      <c r="E300" s="227" t="s">
        <v>76</v>
      </c>
      <c r="F300" s="228" t="s">
        <v>398</v>
      </c>
      <c r="G300" s="226"/>
      <c r="H300" s="229">
        <v>9.81</v>
      </c>
      <c r="I300" s="230"/>
      <c r="J300" s="226"/>
      <c r="K300" s="226"/>
      <c r="L300" s="231"/>
      <c r="M300" s="232"/>
      <c r="N300" s="233"/>
      <c r="O300" s="233"/>
      <c r="P300" s="233"/>
      <c r="Q300" s="233"/>
      <c r="R300" s="233"/>
      <c r="S300" s="233"/>
      <c r="T300" s="234"/>
      <c r="AT300" s="235" t="s">
        <v>395</v>
      </c>
      <c r="AU300" s="235" t="s">
        <v>90</v>
      </c>
      <c r="AV300" s="15" t="s">
        <v>102</v>
      </c>
      <c r="AW300" s="15" t="s">
        <v>36</v>
      </c>
      <c r="AX300" s="15" t="s">
        <v>85</v>
      </c>
      <c r="AY300" s="235" t="s">
        <v>386</v>
      </c>
    </row>
    <row r="301" spans="1:65" s="2" customFormat="1" ht="37.75" customHeight="1">
      <c r="A301" s="37"/>
      <c r="B301" s="38"/>
      <c r="C301" s="185" t="s">
        <v>582</v>
      </c>
      <c r="D301" s="185" t="s">
        <v>388</v>
      </c>
      <c r="E301" s="186" t="s">
        <v>583</v>
      </c>
      <c r="F301" s="187" t="s">
        <v>584</v>
      </c>
      <c r="G301" s="188" t="s">
        <v>127</v>
      </c>
      <c r="H301" s="189">
        <v>46.887999999999998</v>
      </c>
      <c r="I301" s="190"/>
      <c r="J301" s="191">
        <f>ROUND(I301*H301,2)</f>
        <v>0</v>
      </c>
      <c r="K301" s="187" t="s">
        <v>391</v>
      </c>
      <c r="L301" s="42"/>
      <c r="M301" s="192" t="s">
        <v>76</v>
      </c>
      <c r="N301" s="193" t="s">
        <v>49</v>
      </c>
      <c r="O301" s="67"/>
      <c r="P301" s="194">
        <f>O301*H301</f>
        <v>0</v>
      </c>
      <c r="Q301" s="194">
        <v>0.150228</v>
      </c>
      <c r="R301" s="194">
        <f>Q301*H301</f>
        <v>7.0438904639999995</v>
      </c>
      <c r="S301" s="194">
        <v>0</v>
      </c>
      <c r="T301" s="195">
        <f>S301*H301</f>
        <v>0</v>
      </c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R301" s="196" t="s">
        <v>102</v>
      </c>
      <c r="AT301" s="196" t="s">
        <v>388</v>
      </c>
      <c r="AU301" s="196" t="s">
        <v>90</v>
      </c>
      <c r="AY301" s="20" t="s">
        <v>386</v>
      </c>
      <c r="BE301" s="197">
        <f>IF(N301="základní",J301,0)</f>
        <v>0</v>
      </c>
      <c r="BF301" s="197">
        <f>IF(N301="snížená",J301,0)</f>
        <v>0</v>
      </c>
      <c r="BG301" s="197">
        <f>IF(N301="zákl. přenesená",J301,0)</f>
        <v>0</v>
      </c>
      <c r="BH301" s="197">
        <f>IF(N301="sníž. přenesená",J301,0)</f>
        <v>0</v>
      </c>
      <c r="BI301" s="197">
        <f>IF(N301="nulová",J301,0)</f>
        <v>0</v>
      </c>
      <c r="BJ301" s="20" t="s">
        <v>90</v>
      </c>
      <c r="BK301" s="197">
        <f>ROUND(I301*H301,2)</f>
        <v>0</v>
      </c>
      <c r="BL301" s="20" t="s">
        <v>102</v>
      </c>
      <c r="BM301" s="196" t="s">
        <v>585</v>
      </c>
    </row>
    <row r="302" spans="1:65" s="2" customFormat="1" ht="10">
      <c r="A302" s="37"/>
      <c r="B302" s="38"/>
      <c r="C302" s="39"/>
      <c r="D302" s="198" t="s">
        <v>393</v>
      </c>
      <c r="E302" s="39"/>
      <c r="F302" s="199" t="s">
        <v>586</v>
      </c>
      <c r="G302" s="39"/>
      <c r="H302" s="39"/>
      <c r="I302" s="200"/>
      <c r="J302" s="39"/>
      <c r="K302" s="39"/>
      <c r="L302" s="42"/>
      <c r="M302" s="201"/>
      <c r="N302" s="202"/>
      <c r="O302" s="67"/>
      <c r="P302" s="67"/>
      <c r="Q302" s="67"/>
      <c r="R302" s="67"/>
      <c r="S302" s="67"/>
      <c r="T302" s="68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T302" s="20" t="s">
        <v>393</v>
      </c>
      <c r="AU302" s="20" t="s">
        <v>90</v>
      </c>
    </row>
    <row r="303" spans="1:65" s="13" customFormat="1" ht="10">
      <c r="B303" s="203"/>
      <c r="C303" s="204"/>
      <c r="D303" s="205" t="s">
        <v>395</v>
      </c>
      <c r="E303" s="206" t="s">
        <v>76</v>
      </c>
      <c r="F303" s="207" t="s">
        <v>403</v>
      </c>
      <c r="G303" s="204"/>
      <c r="H303" s="206" t="s">
        <v>76</v>
      </c>
      <c r="I303" s="208"/>
      <c r="J303" s="204"/>
      <c r="K303" s="204"/>
      <c r="L303" s="209"/>
      <c r="M303" s="210"/>
      <c r="N303" s="211"/>
      <c r="O303" s="211"/>
      <c r="P303" s="211"/>
      <c r="Q303" s="211"/>
      <c r="R303" s="211"/>
      <c r="S303" s="211"/>
      <c r="T303" s="212"/>
      <c r="AT303" s="213" t="s">
        <v>395</v>
      </c>
      <c r="AU303" s="213" t="s">
        <v>90</v>
      </c>
      <c r="AV303" s="13" t="s">
        <v>85</v>
      </c>
      <c r="AW303" s="13" t="s">
        <v>36</v>
      </c>
      <c r="AX303" s="13" t="s">
        <v>78</v>
      </c>
      <c r="AY303" s="213" t="s">
        <v>386</v>
      </c>
    </row>
    <row r="304" spans="1:65" s="13" customFormat="1" ht="10">
      <c r="B304" s="203"/>
      <c r="C304" s="204"/>
      <c r="D304" s="205" t="s">
        <v>395</v>
      </c>
      <c r="E304" s="206" t="s">
        <v>76</v>
      </c>
      <c r="F304" s="207" t="s">
        <v>546</v>
      </c>
      <c r="G304" s="204"/>
      <c r="H304" s="206" t="s">
        <v>76</v>
      </c>
      <c r="I304" s="208"/>
      <c r="J304" s="204"/>
      <c r="K304" s="204"/>
      <c r="L304" s="209"/>
      <c r="M304" s="210"/>
      <c r="N304" s="211"/>
      <c r="O304" s="211"/>
      <c r="P304" s="211"/>
      <c r="Q304" s="211"/>
      <c r="R304" s="211"/>
      <c r="S304" s="211"/>
      <c r="T304" s="212"/>
      <c r="AT304" s="213" t="s">
        <v>395</v>
      </c>
      <c r="AU304" s="213" t="s">
        <v>90</v>
      </c>
      <c r="AV304" s="13" t="s">
        <v>85</v>
      </c>
      <c r="AW304" s="13" t="s">
        <v>36</v>
      </c>
      <c r="AX304" s="13" t="s">
        <v>78</v>
      </c>
      <c r="AY304" s="213" t="s">
        <v>386</v>
      </c>
    </row>
    <row r="305" spans="1:65" s="13" customFormat="1" ht="10">
      <c r="B305" s="203"/>
      <c r="C305" s="204"/>
      <c r="D305" s="205" t="s">
        <v>395</v>
      </c>
      <c r="E305" s="206" t="s">
        <v>76</v>
      </c>
      <c r="F305" s="207" t="s">
        <v>579</v>
      </c>
      <c r="G305" s="204"/>
      <c r="H305" s="206" t="s">
        <v>76</v>
      </c>
      <c r="I305" s="208"/>
      <c r="J305" s="204"/>
      <c r="K305" s="204"/>
      <c r="L305" s="209"/>
      <c r="M305" s="210"/>
      <c r="N305" s="211"/>
      <c r="O305" s="211"/>
      <c r="P305" s="211"/>
      <c r="Q305" s="211"/>
      <c r="R305" s="211"/>
      <c r="S305" s="211"/>
      <c r="T305" s="212"/>
      <c r="AT305" s="213" t="s">
        <v>395</v>
      </c>
      <c r="AU305" s="213" t="s">
        <v>90</v>
      </c>
      <c r="AV305" s="13" t="s">
        <v>85</v>
      </c>
      <c r="AW305" s="13" t="s">
        <v>36</v>
      </c>
      <c r="AX305" s="13" t="s">
        <v>78</v>
      </c>
      <c r="AY305" s="213" t="s">
        <v>386</v>
      </c>
    </row>
    <row r="306" spans="1:65" s="13" customFormat="1" ht="10">
      <c r="B306" s="203"/>
      <c r="C306" s="204"/>
      <c r="D306" s="205" t="s">
        <v>395</v>
      </c>
      <c r="E306" s="206" t="s">
        <v>76</v>
      </c>
      <c r="F306" s="207" t="s">
        <v>587</v>
      </c>
      <c r="G306" s="204"/>
      <c r="H306" s="206" t="s">
        <v>76</v>
      </c>
      <c r="I306" s="208"/>
      <c r="J306" s="204"/>
      <c r="K306" s="204"/>
      <c r="L306" s="209"/>
      <c r="M306" s="210"/>
      <c r="N306" s="211"/>
      <c r="O306" s="211"/>
      <c r="P306" s="211"/>
      <c r="Q306" s="211"/>
      <c r="R306" s="211"/>
      <c r="S306" s="211"/>
      <c r="T306" s="212"/>
      <c r="AT306" s="213" t="s">
        <v>395</v>
      </c>
      <c r="AU306" s="213" t="s">
        <v>90</v>
      </c>
      <c r="AV306" s="13" t="s">
        <v>85</v>
      </c>
      <c r="AW306" s="13" t="s">
        <v>36</v>
      </c>
      <c r="AX306" s="13" t="s">
        <v>78</v>
      </c>
      <c r="AY306" s="213" t="s">
        <v>386</v>
      </c>
    </row>
    <row r="307" spans="1:65" s="14" customFormat="1" ht="10">
      <c r="B307" s="214"/>
      <c r="C307" s="215"/>
      <c r="D307" s="205" t="s">
        <v>395</v>
      </c>
      <c r="E307" s="216" t="s">
        <v>76</v>
      </c>
      <c r="F307" s="217" t="s">
        <v>588</v>
      </c>
      <c r="G307" s="215"/>
      <c r="H307" s="218">
        <v>46.887999999999998</v>
      </c>
      <c r="I307" s="219"/>
      <c r="J307" s="215"/>
      <c r="K307" s="215"/>
      <c r="L307" s="220"/>
      <c r="M307" s="221"/>
      <c r="N307" s="222"/>
      <c r="O307" s="222"/>
      <c r="P307" s="222"/>
      <c r="Q307" s="222"/>
      <c r="R307" s="222"/>
      <c r="S307" s="222"/>
      <c r="T307" s="223"/>
      <c r="AT307" s="224" t="s">
        <v>395</v>
      </c>
      <c r="AU307" s="224" t="s">
        <v>90</v>
      </c>
      <c r="AV307" s="14" t="s">
        <v>90</v>
      </c>
      <c r="AW307" s="14" t="s">
        <v>36</v>
      </c>
      <c r="AX307" s="14" t="s">
        <v>78</v>
      </c>
      <c r="AY307" s="224" t="s">
        <v>386</v>
      </c>
    </row>
    <row r="308" spans="1:65" s="15" customFormat="1" ht="10">
      <c r="B308" s="225"/>
      <c r="C308" s="226"/>
      <c r="D308" s="205" t="s">
        <v>395</v>
      </c>
      <c r="E308" s="227" t="s">
        <v>76</v>
      </c>
      <c r="F308" s="228" t="s">
        <v>398</v>
      </c>
      <c r="G308" s="226"/>
      <c r="H308" s="229">
        <v>46.887999999999998</v>
      </c>
      <c r="I308" s="230"/>
      <c r="J308" s="226"/>
      <c r="K308" s="226"/>
      <c r="L308" s="231"/>
      <c r="M308" s="232"/>
      <c r="N308" s="233"/>
      <c r="O308" s="233"/>
      <c r="P308" s="233"/>
      <c r="Q308" s="233"/>
      <c r="R308" s="233"/>
      <c r="S308" s="233"/>
      <c r="T308" s="234"/>
      <c r="AT308" s="235" t="s">
        <v>395</v>
      </c>
      <c r="AU308" s="235" t="s">
        <v>90</v>
      </c>
      <c r="AV308" s="15" t="s">
        <v>102</v>
      </c>
      <c r="AW308" s="15" t="s">
        <v>36</v>
      </c>
      <c r="AX308" s="15" t="s">
        <v>85</v>
      </c>
      <c r="AY308" s="235" t="s">
        <v>386</v>
      </c>
    </row>
    <row r="309" spans="1:65" s="2" customFormat="1" ht="37.75" customHeight="1">
      <c r="A309" s="37"/>
      <c r="B309" s="38"/>
      <c r="C309" s="185" t="s">
        <v>589</v>
      </c>
      <c r="D309" s="185" t="s">
        <v>388</v>
      </c>
      <c r="E309" s="186" t="s">
        <v>590</v>
      </c>
      <c r="F309" s="187" t="s">
        <v>591</v>
      </c>
      <c r="G309" s="188" t="s">
        <v>127</v>
      </c>
      <c r="H309" s="189">
        <v>55.732999999999997</v>
      </c>
      <c r="I309" s="190"/>
      <c r="J309" s="191">
        <f>ROUND(I309*H309,2)</f>
        <v>0</v>
      </c>
      <c r="K309" s="187" t="s">
        <v>391</v>
      </c>
      <c r="L309" s="42"/>
      <c r="M309" s="192" t="s">
        <v>76</v>
      </c>
      <c r="N309" s="193" t="s">
        <v>49</v>
      </c>
      <c r="O309" s="67"/>
      <c r="P309" s="194">
        <f>O309*H309</f>
        <v>0</v>
      </c>
      <c r="Q309" s="194">
        <v>0.24610000000000001</v>
      </c>
      <c r="R309" s="194">
        <f>Q309*H309</f>
        <v>13.715891299999999</v>
      </c>
      <c r="S309" s="194">
        <v>0</v>
      </c>
      <c r="T309" s="195">
        <f>S309*H309</f>
        <v>0</v>
      </c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R309" s="196" t="s">
        <v>102</v>
      </c>
      <c r="AT309" s="196" t="s">
        <v>388</v>
      </c>
      <c r="AU309" s="196" t="s">
        <v>90</v>
      </c>
      <c r="AY309" s="20" t="s">
        <v>386</v>
      </c>
      <c r="BE309" s="197">
        <f>IF(N309="základní",J309,0)</f>
        <v>0</v>
      </c>
      <c r="BF309" s="197">
        <f>IF(N309="snížená",J309,0)</f>
        <v>0</v>
      </c>
      <c r="BG309" s="197">
        <f>IF(N309="zákl. přenesená",J309,0)</f>
        <v>0</v>
      </c>
      <c r="BH309" s="197">
        <f>IF(N309="sníž. přenesená",J309,0)</f>
        <v>0</v>
      </c>
      <c r="BI309" s="197">
        <f>IF(N309="nulová",J309,0)</f>
        <v>0</v>
      </c>
      <c r="BJ309" s="20" t="s">
        <v>90</v>
      </c>
      <c r="BK309" s="197">
        <f>ROUND(I309*H309,2)</f>
        <v>0</v>
      </c>
      <c r="BL309" s="20" t="s">
        <v>102</v>
      </c>
      <c r="BM309" s="196" t="s">
        <v>592</v>
      </c>
    </row>
    <row r="310" spans="1:65" s="2" customFormat="1" ht="10">
      <c r="A310" s="37"/>
      <c r="B310" s="38"/>
      <c r="C310" s="39"/>
      <c r="D310" s="198" t="s">
        <v>393</v>
      </c>
      <c r="E310" s="39"/>
      <c r="F310" s="199" t="s">
        <v>593</v>
      </c>
      <c r="G310" s="39"/>
      <c r="H310" s="39"/>
      <c r="I310" s="200"/>
      <c r="J310" s="39"/>
      <c r="K310" s="39"/>
      <c r="L310" s="42"/>
      <c r="M310" s="201"/>
      <c r="N310" s="202"/>
      <c r="O310" s="67"/>
      <c r="P310" s="67"/>
      <c r="Q310" s="67"/>
      <c r="R310" s="67"/>
      <c r="S310" s="67"/>
      <c r="T310" s="68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T310" s="20" t="s">
        <v>393</v>
      </c>
      <c r="AU310" s="20" t="s">
        <v>90</v>
      </c>
    </row>
    <row r="311" spans="1:65" s="13" customFormat="1" ht="10">
      <c r="B311" s="203"/>
      <c r="C311" s="204"/>
      <c r="D311" s="205" t="s">
        <v>395</v>
      </c>
      <c r="E311" s="206" t="s">
        <v>76</v>
      </c>
      <c r="F311" s="207" t="s">
        <v>403</v>
      </c>
      <c r="G311" s="204"/>
      <c r="H311" s="206" t="s">
        <v>76</v>
      </c>
      <c r="I311" s="208"/>
      <c r="J311" s="204"/>
      <c r="K311" s="204"/>
      <c r="L311" s="209"/>
      <c r="M311" s="210"/>
      <c r="N311" s="211"/>
      <c r="O311" s="211"/>
      <c r="P311" s="211"/>
      <c r="Q311" s="211"/>
      <c r="R311" s="211"/>
      <c r="S311" s="211"/>
      <c r="T311" s="212"/>
      <c r="AT311" s="213" t="s">
        <v>395</v>
      </c>
      <c r="AU311" s="213" t="s">
        <v>90</v>
      </c>
      <c r="AV311" s="13" t="s">
        <v>85</v>
      </c>
      <c r="AW311" s="13" t="s">
        <v>36</v>
      </c>
      <c r="AX311" s="13" t="s">
        <v>78</v>
      </c>
      <c r="AY311" s="213" t="s">
        <v>386</v>
      </c>
    </row>
    <row r="312" spans="1:65" s="13" customFormat="1" ht="10">
      <c r="B312" s="203"/>
      <c r="C312" s="204"/>
      <c r="D312" s="205" t="s">
        <v>395</v>
      </c>
      <c r="E312" s="206" t="s">
        <v>76</v>
      </c>
      <c r="F312" s="207" t="s">
        <v>546</v>
      </c>
      <c r="G312" s="204"/>
      <c r="H312" s="206" t="s">
        <v>76</v>
      </c>
      <c r="I312" s="208"/>
      <c r="J312" s="204"/>
      <c r="K312" s="204"/>
      <c r="L312" s="209"/>
      <c r="M312" s="210"/>
      <c r="N312" s="211"/>
      <c r="O312" s="211"/>
      <c r="P312" s="211"/>
      <c r="Q312" s="211"/>
      <c r="R312" s="211"/>
      <c r="S312" s="211"/>
      <c r="T312" s="212"/>
      <c r="AT312" s="213" t="s">
        <v>395</v>
      </c>
      <c r="AU312" s="213" t="s">
        <v>90</v>
      </c>
      <c r="AV312" s="13" t="s">
        <v>85</v>
      </c>
      <c r="AW312" s="13" t="s">
        <v>36</v>
      </c>
      <c r="AX312" s="13" t="s">
        <v>78</v>
      </c>
      <c r="AY312" s="213" t="s">
        <v>386</v>
      </c>
    </row>
    <row r="313" spans="1:65" s="13" customFormat="1" ht="10">
      <c r="B313" s="203"/>
      <c r="C313" s="204"/>
      <c r="D313" s="205" t="s">
        <v>395</v>
      </c>
      <c r="E313" s="206" t="s">
        <v>76</v>
      </c>
      <c r="F313" s="207" t="s">
        <v>571</v>
      </c>
      <c r="G313" s="204"/>
      <c r="H313" s="206" t="s">
        <v>76</v>
      </c>
      <c r="I313" s="208"/>
      <c r="J313" s="204"/>
      <c r="K313" s="204"/>
      <c r="L313" s="209"/>
      <c r="M313" s="210"/>
      <c r="N313" s="211"/>
      <c r="O313" s="211"/>
      <c r="P313" s="211"/>
      <c r="Q313" s="211"/>
      <c r="R313" s="211"/>
      <c r="S313" s="211"/>
      <c r="T313" s="212"/>
      <c r="AT313" s="213" t="s">
        <v>395</v>
      </c>
      <c r="AU313" s="213" t="s">
        <v>90</v>
      </c>
      <c r="AV313" s="13" t="s">
        <v>85</v>
      </c>
      <c r="AW313" s="13" t="s">
        <v>36</v>
      </c>
      <c r="AX313" s="13" t="s">
        <v>78</v>
      </c>
      <c r="AY313" s="213" t="s">
        <v>386</v>
      </c>
    </row>
    <row r="314" spans="1:65" s="13" customFormat="1" ht="10">
      <c r="B314" s="203"/>
      <c r="C314" s="204"/>
      <c r="D314" s="205" t="s">
        <v>395</v>
      </c>
      <c r="E314" s="206" t="s">
        <v>76</v>
      </c>
      <c r="F314" s="207" t="s">
        <v>594</v>
      </c>
      <c r="G314" s="204"/>
      <c r="H314" s="206" t="s">
        <v>76</v>
      </c>
      <c r="I314" s="208"/>
      <c r="J314" s="204"/>
      <c r="K314" s="204"/>
      <c r="L314" s="209"/>
      <c r="M314" s="210"/>
      <c r="N314" s="211"/>
      <c r="O314" s="211"/>
      <c r="P314" s="211"/>
      <c r="Q314" s="211"/>
      <c r="R314" s="211"/>
      <c r="S314" s="211"/>
      <c r="T314" s="212"/>
      <c r="AT314" s="213" t="s">
        <v>395</v>
      </c>
      <c r="AU314" s="213" t="s">
        <v>90</v>
      </c>
      <c r="AV314" s="13" t="s">
        <v>85</v>
      </c>
      <c r="AW314" s="13" t="s">
        <v>36</v>
      </c>
      <c r="AX314" s="13" t="s">
        <v>78</v>
      </c>
      <c r="AY314" s="213" t="s">
        <v>386</v>
      </c>
    </row>
    <row r="315" spans="1:65" s="14" customFormat="1" ht="10">
      <c r="B315" s="214"/>
      <c r="C315" s="215"/>
      <c r="D315" s="205" t="s">
        <v>395</v>
      </c>
      <c r="E315" s="216" t="s">
        <v>76</v>
      </c>
      <c r="F315" s="217" t="s">
        <v>595</v>
      </c>
      <c r="G315" s="215"/>
      <c r="H315" s="218">
        <v>77.344999999999999</v>
      </c>
      <c r="I315" s="219"/>
      <c r="J315" s="215"/>
      <c r="K315" s="215"/>
      <c r="L315" s="220"/>
      <c r="M315" s="221"/>
      <c r="N315" s="222"/>
      <c r="O315" s="222"/>
      <c r="P315" s="222"/>
      <c r="Q315" s="222"/>
      <c r="R315" s="222"/>
      <c r="S315" s="222"/>
      <c r="T315" s="223"/>
      <c r="AT315" s="224" t="s">
        <v>395</v>
      </c>
      <c r="AU315" s="224" t="s">
        <v>90</v>
      </c>
      <c r="AV315" s="14" t="s">
        <v>90</v>
      </c>
      <c r="AW315" s="14" t="s">
        <v>36</v>
      </c>
      <c r="AX315" s="14" t="s">
        <v>78</v>
      </c>
      <c r="AY315" s="224" t="s">
        <v>386</v>
      </c>
    </row>
    <row r="316" spans="1:65" s="14" customFormat="1" ht="10">
      <c r="B316" s="214"/>
      <c r="C316" s="215"/>
      <c r="D316" s="205" t="s">
        <v>395</v>
      </c>
      <c r="E316" s="216" t="s">
        <v>76</v>
      </c>
      <c r="F316" s="217" t="s">
        <v>596</v>
      </c>
      <c r="G316" s="215"/>
      <c r="H316" s="218">
        <v>-21.611999999999998</v>
      </c>
      <c r="I316" s="219"/>
      <c r="J316" s="215"/>
      <c r="K316" s="215"/>
      <c r="L316" s="220"/>
      <c r="M316" s="221"/>
      <c r="N316" s="222"/>
      <c r="O316" s="222"/>
      <c r="P316" s="222"/>
      <c r="Q316" s="222"/>
      <c r="R316" s="222"/>
      <c r="S316" s="222"/>
      <c r="T316" s="223"/>
      <c r="AT316" s="224" t="s">
        <v>395</v>
      </c>
      <c r="AU316" s="224" t="s">
        <v>90</v>
      </c>
      <c r="AV316" s="14" t="s">
        <v>90</v>
      </c>
      <c r="AW316" s="14" t="s">
        <v>36</v>
      </c>
      <c r="AX316" s="14" t="s">
        <v>78</v>
      </c>
      <c r="AY316" s="224" t="s">
        <v>386</v>
      </c>
    </row>
    <row r="317" spans="1:65" s="15" customFormat="1" ht="10">
      <c r="B317" s="225"/>
      <c r="C317" s="226"/>
      <c r="D317" s="205" t="s">
        <v>395</v>
      </c>
      <c r="E317" s="227" t="s">
        <v>76</v>
      </c>
      <c r="F317" s="228" t="s">
        <v>398</v>
      </c>
      <c r="G317" s="226"/>
      <c r="H317" s="229">
        <v>55.732999999999997</v>
      </c>
      <c r="I317" s="230"/>
      <c r="J317" s="226"/>
      <c r="K317" s="226"/>
      <c r="L317" s="231"/>
      <c r="M317" s="232"/>
      <c r="N317" s="233"/>
      <c r="O317" s="233"/>
      <c r="P317" s="233"/>
      <c r="Q317" s="233"/>
      <c r="R317" s="233"/>
      <c r="S317" s="233"/>
      <c r="T317" s="234"/>
      <c r="AT317" s="235" t="s">
        <v>395</v>
      </c>
      <c r="AU317" s="235" t="s">
        <v>90</v>
      </c>
      <c r="AV317" s="15" t="s">
        <v>102</v>
      </c>
      <c r="AW317" s="15" t="s">
        <v>36</v>
      </c>
      <c r="AX317" s="15" t="s">
        <v>85</v>
      </c>
      <c r="AY317" s="235" t="s">
        <v>386</v>
      </c>
    </row>
    <row r="318" spans="1:65" s="2" customFormat="1" ht="37.75" customHeight="1">
      <c r="A318" s="37"/>
      <c r="B318" s="38"/>
      <c r="C318" s="185" t="s">
        <v>597</v>
      </c>
      <c r="D318" s="185" t="s">
        <v>388</v>
      </c>
      <c r="E318" s="186" t="s">
        <v>598</v>
      </c>
      <c r="F318" s="187" t="s">
        <v>599</v>
      </c>
      <c r="G318" s="188" t="s">
        <v>127</v>
      </c>
      <c r="H318" s="189">
        <v>180.178</v>
      </c>
      <c r="I318" s="190"/>
      <c r="J318" s="191">
        <f>ROUND(I318*H318,2)</f>
        <v>0</v>
      </c>
      <c r="K318" s="187" t="s">
        <v>391</v>
      </c>
      <c r="L318" s="42"/>
      <c r="M318" s="192" t="s">
        <v>76</v>
      </c>
      <c r="N318" s="193" t="s">
        <v>49</v>
      </c>
      <c r="O318" s="67"/>
      <c r="P318" s="194">
        <f>O318*H318</f>
        <v>0</v>
      </c>
      <c r="Q318" s="194">
        <v>0.26878400000000002</v>
      </c>
      <c r="R318" s="194">
        <f>Q318*H318</f>
        <v>48.428963552000006</v>
      </c>
      <c r="S318" s="194">
        <v>0</v>
      </c>
      <c r="T318" s="195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6" t="s">
        <v>102</v>
      </c>
      <c r="AT318" s="196" t="s">
        <v>388</v>
      </c>
      <c r="AU318" s="196" t="s">
        <v>90</v>
      </c>
      <c r="AY318" s="20" t="s">
        <v>386</v>
      </c>
      <c r="BE318" s="197">
        <f>IF(N318="základní",J318,0)</f>
        <v>0</v>
      </c>
      <c r="BF318" s="197">
        <f>IF(N318="snížená",J318,0)</f>
        <v>0</v>
      </c>
      <c r="BG318" s="197">
        <f>IF(N318="zákl. přenesená",J318,0)</f>
        <v>0</v>
      </c>
      <c r="BH318" s="197">
        <f>IF(N318="sníž. přenesená",J318,0)</f>
        <v>0</v>
      </c>
      <c r="BI318" s="197">
        <f>IF(N318="nulová",J318,0)</f>
        <v>0</v>
      </c>
      <c r="BJ318" s="20" t="s">
        <v>90</v>
      </c>
      <c r="BK318" s="197">
        <f>ROUND(I318*H318,2)</f>
        <v>0</v>
      </c>
      <c r="BL318" s="20" t="s">
        <v>102</v>
      </c>
      <c r="BM318" s="196" t="s">
        <v>600</v>
      </c>
    </row>
    <row r="319" spans="1:65" s="2" customFormat="1" ht="10">
      <c r="A319" s="37"/>
      <c r="B319" s="38"/>
      <c r="C319" s="39"/>
      <c r="D319" s="198" t="s">
        <v>393</v>
      </c>
      <c r="E319" s="39"/>
      <c r="F319" s="199" t="s">
        <v>601</v>
      </c>
      <c r="G319" s="39"/>
      <c r="H319" s="39"/>
      <c r="I319" s="200"/>
      <c r="J319" s="39"/>
      <c r="K319" s="39"/>
      <c r="L319" s="42"/>
      <c r="M319" s="201"/>
      <c r="N319" s="202"/>
      <c r="O319" s="67"/>
      <c r="P319" s="67"/>
      <c r="Q319" s="67"/>
      <c r="R319" s="67"/>
      <c r="S319" s="67"/>
      <c r="T319" s="68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T319" s="20" t="s">
        <v>393</v>
      </c>
      <c r="AU319" s="20" t="s">
        <v>90</v>
      </c>
    </row>
    <row r="320" spans="1:65" s="13" customFormat="1" ht="10">
      <c r="B320" s="203"/>
      <c r="C320" s="204"/>
      <c r="D320" s="205" t="s">
        <v>395</v>
      </c>
      <c r="E320" s="206" t="s">
        <v>76</v>
      </c>
      <c r="F320" s="207" t="s">
        <v>403</v>
      </c>
      <c r="G320" s="204"/>
      <c r="H320" s="206" t="s">
        <v>76</v>
      </c>
      <c r="I320" s="208"/>
      <c r="J320" s="204"/>
      <c r="K320" s="204"/>
      <c r="L320" s="209"/>
      <c r="M320" s="210"/>
      <c r="N320" s="211"/>
      <c r="O320" s="211"/>
      <c r="P320" s="211"/>
      <c r="Q320" s="211"/>
      <c r="R320" s="211"/>
      <c r="S320" s="211"/>
      <c r="T320" s="212"/>
      <c r="AT320" s="213" t="s">
        <v>395</v>
      </c>
      <c r="AU320" s="213" t="s">
        <v>90</v>
      </c>
      <c r="AV320" s="13" t="s">
        <v>85</v>
      </c>
      <c r="AW320" s="13" t="s">
        <v>36</v>
      </c>
      <c r="AX320" s="13" t="s">
        <v>78</v>
      </c>
      <c r="AY320" s="213" t="s">
        <v>386</v>
      </c>
    </row>
    <row r="321" spans="1:65" s="13" customFormat="1" ht="10">
      <c r="B321" s="203"/>
      <c r="C321" s="204"/>
      <c r="D321" s="205" t="s">
        <v>395</v>
      </c>
      <c r="E321" s="206" t="s">
        <v>76</v>
      </c>
      <c r="F321" s="207" t="s">
        <v>546</v>
      </c>
      <c r="G321" s="204"/>
      <c r="H321" s="206" t="s">
        <v>76</v>
      </c>
      <c r="I321" s="208"/>
      <c r="J321" s="204"/>
      <c r="K321" s="204"/>
      <c r="L321" s="209"/>
      <c r="M321" s="210"/>
      <c r="N321" s="211"/>
      <c r="O321" s="211"/>
      <c r="P321" s="211"/>
      <c r="Q321" s="211"/>
      <c r="R321" s="211"/>
      <c r="S321" s="211"/>
      <c r="T321" s="212"/>
      <c r="AT321" s="213" t="s">
        <v>395</v>
      </c>
      <c r="AU321" s="213" t="s">
        <v>90</v>
      </c>
      <c r="AV321" s="13" t="s">
        <v>85</v>
      </c>
      <c r="AW321" s="13" t="s">
        <v>36</v>
      </c>
      <c r="AX321" s="13" t="s">
        <v>78</v>
      </c>
      <c r="AY321" s="213" t="s">
        <v>386</v>
      </c>
    </row>
    <row r="322" spans="1:65" s="13" customFormat="1" ht="10">
      <c r="B322" s="203"/>
      <c r="C322" s="204"/>
      <c r="D322" s="205" t="s">
        <v>395</v>
      </c>
      <c r="E322" s="206" t="s">
        <v>76</v>
      </c>
      <c r="F322" s="207" t="s">
        <v>571</v>
      </c>
      <c r="G322" s="204"/>
      <c r="H322" s="206" t="s">
        <v>76</v>
      </c>
      <c r="I322" s="208"/>
      <c r="J322" s="204"/>
      <c r="K322" s="204"/>
      <c r="L322" s="209"/>
      <c r="M322" s="210"/>
      <c r="N322" s="211"/>
      <c r="O322" s="211"/>
      <c r="P322" s="211"/>
      <c r="Q322" s="211"/>
      <c r="R322" s="211"/>
      <c r="S322" s="211"/>
      <c r="T322" s="212"/>
      <c r="AT322" s="213" t="s">
        <v>395</v>
      </c>
      <c r="AU322" s="213" t="s">
        <v>90</v>
      </c>
      <c r="AV322" s="13" t="s">
        <v>85</v>
      </c>
      <c r="AW322" s="13" t="s">
        <v>36</v>
      </c>
      <c r="AX322" s="13" t="s">
        <v>78</v>
      </c>
      <c r="AY322" s="213" t="s">
        <v>386</v>
      </c>
    </row>
    <row r="323" spans="1:65" s="13" customFormat="1" ht="10">
      <c r="B323" s="203"/>
      <c r="C323" s="204"/>
      <c r="D323" s="205" t="s">
        <v>395</v>
      </c>
      <c r="E323" s="206" t="s">
        <v>76</v>
      </c>
      <c r="F323" s="207" t="s">
        <v>602</v>
      </c>
      <c r="G323" s="204"/>
      <c r="H323" s="206" t="s">
        <v>76</v>
      </c>
      <c r="I323" s="208"/>
      <c r="J323" s="204"/>
      <c r="K323" s="204"/>
      <c r="L323" s="209"/>
      <c r="M323" s="210"/>
      <c r="N323" s="211"/>
      <c r="O323" s="211"/>
      <c r="P323" s="211"/>
      <c r="Q323" s="211"/>
      <c r="R323" s="211"/>
      <c r="S323" s="211"/>
      <c r="T323" s="212"/>
      <c r="AT323" s="213" t="s">
        <v>395</v>
      </c>
      <c r="AU323" s="213" t="s">
        <v>90</v>
      </c>
      <c r="AV323" s="13" t="s">
        <v>85</v>
      </c>
      <c r="AW323" s="13" t="s">
        <v>36</v>
      </c>
      <c r="AX323" s="13" t="s">
        <v>78</v>
      </c>
      <c r="AY323" s="213" t="s">
        <v>386</v>
      </c>
    </row>
    <row r="324" spans="1:65" s="14" customFormat="1" ht="10">
      <c r="B324" s="214"/>
      <c r="C324" s="215"/>
      <c r="D324" s="205" t="s">
        <v>395</v>
      </c>
      <c r="E324" s="216" t="s">
        <v>76</v>
      </c>
      <c r="F324" s="217" t="s">
        <v>603</v>
      </c>
      <c r="G324" s="215"/>
      <c r="H324" s="218">
        <v>231.114</v>
      </c>
      <c r="I324" s="219"/>
      <c r="J324" s="215"/>
      <c r="K324" s="215"/>
      <c r="L324" s="220"/>
      <c r="M324" s="221"/>
      <c r="N324" s="222"/>
      <c r="O324" s="222"/>
      <c r="P324" s="222"/>
      <c r="Q324" s="222"/>
      <c r="R324" s="222"/>
      <c r="S324" s="222"/>
      <c r="T324" s="223"/>
      <c r="AT324" s="224" t="s">
        <v>395</v>
      </c>
      <c r="AU324" s="224" t="s">
        <v>90</v>
      </c>
      <c r="AV324" s="14" t="s">
        <v>90</v>
      </c>
      <c r="AW324" s="14" t="s">
        <v>36</v>
      </c>
      <c r="AX324" s="14" t="s">
        <v>78</v>
      </c>
      <c r="AY324" s="224" t="s">
        <v>386</v>
      </c>
    </row>
    <row r="325" spans="1:65" s="14" customFormat="1" ht="40">
      <c r="B325" s="214"/>
      <c r="C325" s="215"/>
      <c r="D325" s="205" t="s">
        <v>395</v>
      </c>
      <c r="E325" s="216" t="s">
        <v>76</v>
      </c>
      <c r="F325" s="217" t="s">
        <v>604</v>
      </c>
      <c r="G325" s="215"/>
      <c r="H325" s="218">
        <v>-50.936</v>
      </c>
      <c r="I325" s="219"/>
      <c r="J325" s="215"/>
      <c r="K325" s="215"/>
      <c r="L325" s="220"/>
      <c r="M325" s="221"/>
      <c r="N325" s="222"/>
      <c r="O325" s="222"/>
      <c r="P325" s="222"/>
      <c r="Q325" s="222"/>
      <c r="R325" s="222"/>
      <c r="S325" s="222"/>
      <c r="T325" s="223"/>
      <c r="AT325" s="224" t="s">
        <v>395</v>
      </c>
      <c r="AU325" s="224" t="s">
        <v>90</v>
      </c>
      <c r="AV325" s="14" t="s">
        <v>90</v>
      </c>
      <c r="AW325" s="14" t="s">
        <v>36</v>
      </c>
      <c r="AX325" s="14" t="s">
        <v>78</v>
      </c>
      <c r="AY325" s="224" t="s">
        <v>386</v>
      </c>
    </row>
    <row r="326" spans="1:65" s="15" customFormat="1" ht="10">
      <c r="B326" s="225"/>
      <c r="C326" s="226"/>
      <c r="D326" s="205" t="s">
        <v>395</v>
      </c>
      <c r="E326" s="227" t="s">
        <v>76</v>
      </c>
      <c r="F326" s="228" t="s">
        <v>398</v>
      </c>
      <c r="G326" s="226"/>
      <c r="H326" s="229">
        <v>180.178</v>
      </c>
      <c r="I326" s="230"/>
      <c r="J326" s="226"/>
      <c r="K326" s="226"/>
      <c r="L326" s="231"/>
      <c r="M326" s="232"/>
      <c r="N326" s="233"/>
      <c r="O326" s="233"/>
      <c r="P326" s="233"/>
      <c r="Q326" s="233"/>
      <c r="R326" s="233"/>
      <c r="S326" s="233"/>
      <c r="T326" s="234"/>
      <c r="AT326" s="235" t="s">
        <v>395</v>
      </c>
      <c r="AU326" s="235" t="s">
        <v>90</v>
      </c>
      <c r="AV326" s="15" t="s">
        <v>102</v>
      </c>
      <c r="AW326" s="15" t="s">
        <v>36</v>
      </c>
      <c r="AX326" s="15" t="s">
        <v>85</v>
      </c>
      <c r="AY326" s="235" t="s">
        <v>386</v>
      </c>
    </row>
    <row r="327" spans="1:65" s="2" customFormat="1" ht="44.25" customHeight="1">
      <c r="A327" s="37"/>
      <c r="B327" s="38"/>
      <c r="C327" s="185" t="s">
        <v>605</v>
      </c>
      <c r="D327" s="185" t="s">
        <v>388</v>
      </c>
      <c r="E327" s="186" t="s">
        <v>606</v>
      </c>
      <c r="F327" s="187" t="s">
        <v>607</v>
      </c>
      <c r="G327" s="188" t="s">
        <v>127</v>
      </c>
      <c r="H327" s="189">
        <v>62.118000000000002</v>
      </c>
      <c r="I327" s="190"/>
      <c r="J327" s="191">
        <f>ROUND(I327*H327,2)</f>
        <v>0</v>
      </c>
      <c r="K327" s="187" t="s">
        <v>391</v>
      </c>
      <c r="L327" s="42"/>
      <c r="M327" s="192" t="s">
        <v>76</v>
      </c>
      <c r="N327" s="193" t="s">
        <v>49</v>
      </c>
      <c r="O327" s="67"/>
      <c r="P327" s="194">
        <f>O327*H327</f>
        <v>0</v>
      </c>
      <c r="Q327" s="194">
        <v>0.28716900000000001</v>
      </c>
      <c r="R327" s="194">
        <f>Q327*H327</f>
        <v>17.838363942000001</v>
      </c>
      <c r="S327" s="194">
        <v>0</v>
      </c>
      <c r="T327" s="195">
        <f>S327*H327</f>
        <v>0</v>
      </c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R327" s="196" t="s">
        <v>102</v>
      </c>
      <c r="AT327" s="196" t="s">
        <v>388</v>
      </c>
      <c r="AU327" s="196" t="s">
        <v>90</v>
      </c>
      <c r="AY327" s="20" t="s">
        <v>386</v>
      </c>
      <c r="BE327" s="197">
        <f>IF(N327="základní",J327,0)</f>
        <v>0</v>
      </c>
      <c r="BF327" s="197">
        <f>IF(N327="snížená",J327,0)</f>
        <v>0</v>
      </c>
      <c r="BG327" s="197">
        <f>IF(N327="zákl. přenesená",J327,0)</f>
        <v>0</v>
      </c>
      <c r="BH327" s="197">
        <f>IF(N327="sníž. přenesená",J327,0)</f>
        <v>0</v>
      </c>
      <c r="BI327" s="197">
        <f>IF(N327="nulová",J327,0)</f>
        <v>0</v>
      </c>
      <c r="BJ327" s="20" t="s">
        <v>90</v>
      </c>
      <c r="BK327" s="197">
        <f>ROUND(I327*H327,2)</f>
        <v>0</v>
      </c>
      <c r="BL327" s="20" t="s">
        <v>102</v>
      </c>
      <c r="BM327" s="196" t="s">
        <v>608</v>
      </c>
    </row>
    <row r="328" spans="1:65" s="2" customFormat="1" ht="10">
      <c r="A328" s="37"/>
      <c r="B328" s="38"/>
      <c r="C328" s="39"/>
      <c r="D328" s="198" t="s">
        <v>393</v>
      </c>
      <c r="E328" s="39"/>
      <c r="F328" s="199" t="s">
        <v>609</v>
      </c>
      <c r="G328" s="39"/>
      <c r="H328" s="39"/>
      <c r="I328" s="200"/>
      <c r="J328" s="39"/>
      <c r="K328" s="39"/>
      <c r="L328" s="42"/>
      <c r="M328" s="201"/>
      <c r="N328" s="202"/>
      <c r="O328" s="67"/>
      <c r="P328" s="67"/>
      <c r="Q328" s="67"/>
      <c r="R328" s="67"/>
      <c r="S328" s="67"/>
      <c r="T328" s="68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T328" s="20" t="s">
        <v>393</v>
      </c>
      <c r="AU328" s="20" t="s">
        <v>90</v>
      </c>
    </row>
    <row r="329" spans="1:65" s="13" customFormat="1" ht="10">
      <c r="B329" s="203"/>
      <c r="C329" s="204"/>
      <c r="D329" s="205" t="s">
        <v>395</v>
      </c>
      <c r="E329" s="206" t="s">
        <v>76</v>
      </c>
      <c r="F329" s="207" t="s">
        <v>403</v>
      </c>
      <c r="G329" s="204"/>
      <c r="H329" s="206" t="s">
        <v>76</v>
      </c>
      <c r="I329" s="208"/>
      <c r="J329" s="204"/>
      <c r="K329" s="204"/>
      <c r="L329" s="209"/>
      <c r="M329" s="210"/>
      <c r="N329" s="211"/>
      <c r="O329" s="211"/>
      <c r="P329" s="211"/>
      <c r="Q329" s="211"/>
      <c r="R329" s="211"/>
      <c r="S329" s="211"/>
      <c r="T329" s="212"/>
      <c r="AT329" s="213" t="s">
        <v>395</v>
      </c>
      <c r="AU329" s="213" t="s">
        <v>90</v>
      </c>
      <c r="AV329" s="13" t="s">
        <v>85</v>
      </c>
      <c r="AW329" s="13" t="s">
        <v>36</v>
      </c>
      <c r="AX329" s="13" t="s">
        <v>78</v>
      </c>
      <c r="AY329" s="213" t="s">
        <v>386</v>
      </c>
    </row>
    <row r="330" spans="1:65" s="13" customFormat="1" ht="10">
      <c r="B330" s="203"/>
      <c r="C330" s="204"/>
      <c r="D330" s="205" t="s">
        <v>395</v>
      </c>
      <c r="E330" s="206" t="s">
        <v>76</v>
      </c>
      <c r="F330" s="207" t="s">
        <v>546</v>
      </c>
      <c r="G330" s="204"/>
      <c r="H330" s="206" t="s">
        <v>76</v>
      </c>
      <c r="I330" s="208"/>
      <c r="J330" s="204"/>
      <c r="K330" s="204"/>
      <c r="L330" s="209"/>
      <c r="M330" s="210"/>
      <c r="N330" s="211"/>
      <c r="O330" s="211"/>
      <c r="P330" s="211"/>
      <c r="Q330" s="211"/>
      <c r="R330" s="211"/>
      <c r="S330" s="211"/>
      <c r="T330" s="212"/>
      <c r="AT330" s="213" t="s">
        <v>395</v>
      </c>
      <c r="AU330" s="213" t="s">
        <v>90</v>
      </c>
      <c r="AV330" s="13" t="s">
        <v>85</v>
      </c>
      <c r="AW330" s="13" t="s">
        <v>36</v>
      </c>
      <c r="AX330" s="13" t="s">
        <v>78</v>
      </c>
      <c r="AY330" s="213" t="s">
        <v>386</v>
      </c>
    </row>
    <row r="331" spans="1:65" s="13" customFormat="1" ht="10">
      <c r="B331" s="203"/>
      <c r="C331" s="204"/>
      <c r="D331" s="205" t="s">
        <v>395</v>
      </c>
      <c r="E331" s="206" t="s">
        <v>76</v>
      </c>
      <c r="F331" s="207" t="s">
        <v>571</v>
      </c>
      <c r="G331" s="204"/>
      <c r="H331" s="206" t="s">
        <v>76</v>
      </c>
      <c r="I331" s="208"/>
      <c r="J331" s="204"/>
      <c r="K331" s="204"/>
      <c r="L331" s="209"/>
      <c r="M331" s="210"/>
      <c r="N331" s="211"/>
      <c r="O331" s="211"/>
      <c r="P331" s="211"/>
      <c r="Q331" s="211"/>
      <c r="R331" s="211"/>
      <c r="S331" s="211"/>
      <c r="T331" s="212"/>
      <c r="AT331" s="213" t="s">
        <v>395</v>
      </c>
      <c r="AU331" s="213" t="s">
        <v>90</v>
      </c>
      <c r="AV331" s="13" t="s">
        <v>85</v>
      </c>
      <c r="AW331" s="13" t="s">
        <v>36</v>
      </c>
      <c r="AX331" s="13" t="s">
        <v>78</v>
      </c>
      <c r="AY331" s="213" t="s">
        <v>386</v>
      </c>
    </row>
    <row r="332" spans="1:65" s="13" customFormat="1" ht="10">
      <c r="B332" s="203"/>
      <c r="C332" s="204"/>
      <c r="D332" s="205" t="s">
        <v>395</v>
      </c>
      <c r="E332" s="206" t="s">
        <v>76</v>
      </c>
      <c r="F332" s="207" t="s">
        <v>610</v>
      </c>
      <c r="G332" s="204"/>
      <c r="H332" s="206" t="s">
        <v>76</v>
      </c>
      <c r="I332" s="208"/>
      <c r="J332" s="204"/>
      <c r="K332" s="204"/>
      <c r="L332" s="209"/>
      <c r="M332" s="210"/>
      <c r="N332" s="211"/>
      <c r="O332" s="211"/>
      <c r="P332" s="211"/>
      <c r="Q332" s="211"/>
      <c r="R332" s="211"/>
      <c r="S332" s="211"/>
      <c r="T332" s="212"/>
      <c r="AT332" s="213" t="s">
        <v>395</v>
      </c>
      <c r="AU332" s="213" t="s">
        <v>90</v>
      </c>
      <c r="AV332" s="13" t="s">
        <v>85</v>
      </c>
      <c r="AW332" s="13" t="s">
        <v>36</v>
      </c>
      <c r="AX332" s="13" t="s">
        <v>78</v>
      </c>
      <c r="AY332" s="213" t="s">
        <v>386</v>
      </c>
    </row>
    <row r="333" spans="1:65" s="14" customFormat="1" ht="10">
      <c r="B333" s="214"/>
      <c r="C333" s="215"/>
      <c r="D333" s="205" t="s">
        <v>395</v>
      </c>
      <c r="E333" s="216" t="s">
        <v>76</v>
      </c>
      <c r="F333" s="217" t="s">
        <v>611</v>
      </c>
      <c r="G333" s="215"/>
      <c r="H333" s="218">
        <v>67.158000000000001</v>
      </c>
      <c r="I333" s="219"/>
      <c r="J333" s="215"/>
      <c r="K333" s="215"/>
      <c r="L333" s="220"/>
      <c r="M333" s="221"/>
      <c r="N333" s="222"/>
      <c r="O333" s="222"/>
      <c r="P333" s="222"/>
      <c r="Q333" s="222"/>
      <c r="R333" s="222"/>
      <c r="S333" s="222"/>
      <c r="T333" s="223"/>
      <c r="AT333" s="224" t="s">
        <v>395</v>
      </c>
      <c r="AU333" s="224" t="s">
        <v>90</v>
      </c>
      <c r="AV333" s="14" t="s">
        <v>90</v>
      </c>
      <c r="AW333" s="14" t="s">
        <v>36</v>
      </c>
      <c r="AX333" s="14" t="s">
        <v>78</v>
      </c>
      <c r="AY333" s="224" t="s">
        <v>386</v>
      </c>
    </row>
    <row r="334" spans="1:65" s="14" customFormat="1" ht="10">
      <c r="B334" s="214"/>
      <c r="C334" s="215"/>
      <c r="D334" s="205" t="s">
        <v>395</v>
      </c>
      <c r="E334" s="216" t="s">
        <v>76</v>
      </c>
      <c r="F334" s="217" t="s">
        <v>612</v>
      </c>
      <c r="G334" s="215"/>
      <c r="H334" s="218">
        <v>-5.04</v>
      </c>
      <c r="I334" s="219"/>
      <c r="J334" s="215"/>
      <c r="K334" s="215"/>
      <c r="L334" s="220"/>
      <c r="M334" s="221"/>
      <c r="N334" s="222"/>
      <c r="O334" s="222"/>
      <c r="P334" s="222"/>
      <c r="Q334" s="222"/>
      <c r="R334" s="222"/>
      <c r="S334" s="222"/>
      <c r="T334" s="223"/>
      <c r="AT334" s="224" t="s">
        <v>395</v>
      </c>
      <c r="AU334" s="224" t="s">
        <v>90</v>
      </c>
      <c r="AV334" s="14" t="s">
        <v>90</v>
      </c>
      <c r="AW334" s="14" t="s">
        <v>36</v>
      </c>
      <c r="AX334" s="14" t="s">
        <v>78</v>
      </c>
      <c r="AY334" s="224" t="s">
        <v>386</v>
      </c>
    </row>
    <row r="335" spans="1:65" s="15" customFormat="1" ht="10">
      <c r="B335" s="225"/>
      <c r="C335" s="226"/>
      <c r="D335" s="205" t="s">
        <v>395</v>
      </c>
      <c r="E335" s="227" t="s">
        <v>76</v>
      </c>
      <c r="F335" s="228" t="s">
        <v>398</v>
      </c>
      <c r="G335" s="226"/>
      <c r="H335" s="229">
        <v>62.118000000000002</v>
      </c>
      <c r="I335" s="230"/>
      <c r="J335" s="226"/>
      <c r="K335" s="226"/>
      <c r="L335" s="231"/>
      <c r="M335" s="232"/>
      <c r="N335" s="233"/>
      <c r="O335" s="233"/>
      <c r="P335" s="233"/>
      <c r="Q335" s="233"/>
      <c r="R335" s="233"/>
      <c r="S335" s="233"/>
      <c r="T335" s="234"/>
      <c r="AT335" s="235" t="s">
        <v>395</v>
      </c>
      <c r="AU335" s="235" t="s">
        <v>90</v>
      </c>
      <c r="AV335" s="15" t="s">
        <v>102</v>
      </c>
      <c r="AW335" s="15" t="s">
        <v>36</v>
      </c>
      <c r="AX335" s="15" t="s">
        <v>85</v>
      </c>
      <c r="AY335" s="235" t="s">
        <v>386</v>
      </c>
    </row>
    <row r="336" spans="1:65" s="2" customFormat="1" ht="37.75" customHeight="1">
      <c r="A336" s="37"/>
      <c r="B336" s="38"/>
      <c r="C336" s="185" t="s">
        <v>613</v>
      </c>
      <c r="D336" s="185" t="s">
        <v>388</v>
      </c>
      <c r="E336" s="186" t="s">
        <v>614</v>
      </c>
      <c r="F336" s="187" t="s">
        <v>615</v>
      </c>
      <c r="G336" s="188" t="s">
        <v>456</v>
      </c>
      <c r="H336" s="189">
        <v>0.45400000000000001</v>
      </c>
      <c r="I336" s="190"/>
      <c r="J336" s="191">
        <f>ROUND(I336*H336,2)</f>
        <v>0</v>
      </c>
      <c r="K336" s="187" t="s">
        <v>391</v>
      </c>
      <c r="L336" s="42"/>
      <c r="M336" s="192" t="s">
        <v>76</v>
      </c>
      <c r="N336" s="193" t="s">
        <v>49</v>
      </c>
      <c r="O336" s="67"/>
      <c r="P336" s="194">
        <f>O336*H336</f>
        <v>0</v>
      </c>
      <c r="Q336" s="194">
        <v>1.0492218</v>
      </c>
      <c r="R336" s="194">
        <f>Q336*H336</f>
        <v>0.4763466972</v>
      </c>
      <c r="S336" s="194">
        <v>0</v>
      </c>
      <c r="T336" s="195">
        <f>S336*H336</f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6" t="s">
        <v>102</v>
      </c>
      <c r="AT336" s="196" t="s">
        <v>388</v>
      </c>
      <c r="AU336" s="196" t="s">
        <v>90</v>
      </c>
      <c r="AY336" s="20" t="s">
        <v>386</v>
      </c>
      <c r="BE336" s="197">
        <f>IF(N336="základní",J336,0)</f>
        <v>0</v>
      </c>
      <c r="BF336" s="197">
        <f>IF(N336="snížená",J336,0)</f>
        <v>0</v>
      </c>
      <c r="BG336" s="197">
        <f>IF(N336="zákl. přenesená",J336,0)</f>
        <v>0</v>
      </c>
      <c r="BH336" s="197">
        <f>IF(N336="sníž. přenesená",J336,0)</f>
        <v>0</v>
      </c>
      <c r="BI336" s="197">
        <f>IF(N336="nulová",J336,0)</f>
        <v>0</v>
      </c>
      <c r="BJ336" s="20" t="s">
        <v>90</v>
      </c>
      <c r="BK336" s="197">
        <f>ROUND(I336*H336,2)</f>
        <v>0</v>
      </c>
      <c r="BL336" s="20" t="s">
        <v>102</v>
      </c>
      <c r="BM336" s="196" t="s">
        <v>616</v>
      </c>
    </row>
    <row r="337" spans="1:65" s="2" customFormat="1" ht="10">
      <c r="A337" s="37"/>
      <c r="B337" s="38"/>
      <c r="C337" s="39"/>
      <c r="D337" s="198" t="s">
        <v>393</v>
      </c>
      <c r="E337" s="39"/>
      <c r="F337" s="199" t="s">
        <v>617</v>
      </c>
      <c r="G337" s="39"/>
      <c r="H337" s="39"/>
      <c r="I337" s="200"/>
      <c r="J337" s="39"/>
      <c r="K337" s="39"/>
      <c r="L337" s="42"/>
      <c r="M337" s="201"/>
      <c r="N337" s="202"/>
      <c r="O337" s="67"/>
      <c r="P337" s="67"/>
      <c r="Q337" s="67"/>
      <c r="R337" s="67"/>
      <c r="S337" s="67"/>
      <c r="T337" s="68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T337" s="20" t="s">
        <v>393</v>
      </c>
      <c r="AU337" s="20" t="s">
        <v>90</v>
      </c>
    </row>
    <row r="338" spans="1:65" s="13" customFormat="1" ht="10">
      <c r="B338" s="203"/>
      <c r="C338" s="204"/>
      <c r="D338" s="205" t="s">
        <v>395</v>
      </c>
      <c r="E338" s="206" t="s">
        <v>76</v>
      </c>
      <c r="F338" s="207" t="s">
        <v>403</v>
      </c>
      <c r="G338" s="204"/>
      <c r="H338" s="206" t="s">
        <v>76</v>
      </c>
      <c r="I338" s="208"/>
      <c r="J338" s="204"/>
      <c r="K338" s="204"/>
      <c r="L338" s="209"/>
      <c r="M338" s="210"/>
      <c r="N338" s="211"/>
      <c r="O338" s="211"/>
      <c r="P338" s="211"/>
      <c r="Q338" s="211"/>
      <c r="R338" s="211"/>
      <c r="S338" s="211"/>
      <c r="T338" s="212"/>
      <c r="AT338" s="213" t="s">
        <v>395</v>
      </c>
      <c r="AU338" s="213" t="s">
        <v>90</v>
      </c>
      <c r="AV338" s="13" t="s">
        <v>85</v>
      </c>
      <c r="AW338" s="13" t="s">
        <v>36</v>
      </c>
      <c r="AX338" s="13" t="s">
        <v>78</v>
      </c>
      <c r="AY338" s="213" t="s">
        <v>386</v>
      </c>
    </row>
    <row r="339" spans="1:65" s="13" customFormat="1" ht="10">
      <c r="B339" s="203"/>
      <c r="C339" s="204"/>
      <c r="D339" s="205" t="s">
        <v>395</v>
      </c>
      <c r="E339" s="206" t="s">
        <v>76</v>
      </c>
      <c r="F339" s="207" t="s">
        <v>546</v>
      </c>
      <c r="G339" s="204"/>
      <c r="H339" s="206" t="s">
        <v>76</v>
      </c>
      <c r="I339" s="208"/>
      <c r="J339" s="204"/>
      <c r="K339" s="204"/>
      <c r="L339" s="209"/>
      <c r="M339" s="210"/>
      <c r="N339" s="211"/>
      <c r="O339" s="211"/>
      <c r="P339" s="211"/>
      <c r="Q339" s="211"/>
      <c r="R339" s="211"/>
      <c r="S339" s="211"/>
      <c r="T339" s="212"/>
      <c r="AT339" s="213" t="s">
        <v>395</v>
      </c>
      <c r="AU339" s="213" t="s">
        <v>90</v>
      </c>
      <c r="AV339" s="13" t="s">
        <v>85</v>
      </c>
      <c r="AW339" s="13" t="s">
        <v>36</v>
      </c>
      <c r="AX339" s="13" t="s">
        <v>78</v>
      </c>
      <c r="AY339" s="213" t="s">
        <v>386</v>
      </c>
    </row>
    <row r="340" spans="1:65" s="13" customFormat="1" ht="10">
      <c r="B340" s="203"/>
      <c r="C340" s="204"/>
      <c r="D340" s="205" t="s">
        <v>395</v>
      </c>
      <c r="E340" s="206" t="s">
        <v>76</v>
      </c>
      <c r="F340" s="207" t="s">
        <v>577</v>
      </c>
      <c r="G340" s="204"/>
      <c r="H340" s="206" t="s">
        <v>76</v>
      </c>
      <c r="I340" s="208"/>
      <c r="J340" s="204"/>
      <c r="K340" s="204"/>
      <c r="L340" s="209"/>
      <c r="M340" s="210"/>
      <c r="N340" s="211"/>
      <c r="O340" s="211"/>
      <c r="P340" s="211"/>
      <c r="Q340" s="211"/>
      <c r="R340" s="211"/>
      <c r="S340" s="211"/>
      <c r="T340" s="212"/>
      <c r="AT340" s="213" t="s">
        <v>395</v>
      </c>
      <c r="AU340" s="213" t="s">
        <v>90</v>
      </c>
      <c r="AV340" s="13" t="s">
        <v>85</v>
      </c>
      <c r="AW340" s="13" t="s">
        <v>36</v>
      </c>
      <c r="AX340" s="13" t="s">
        <v>78</v>
      </c>
      <c r="AY340" s="213" t="s">
        <v>386</v>
      </c>
    </row>
    <row r="341" spans="1:65" s="13" customFormat="1" ht="10">
      <c r="B341" s="203"/>
      <c r="C341" s="204"/>
      <c r="D341" s="205" t="s">
        <v>395</v>
      </c>
      <c r="E341" s="206" t="s">
        <v>76</v>
      </c>
      <c r="F341" s="207" t="s">
        <v>578</v>
      </c>
      <c r="G341" s="204"/>
      <c r="H341" s="206" t="s">
        <v>76</v>
      </c>
      <c r="I341" s="208"/>
      <c r="J341" s="204"/>
      <c r="K341" s="204"/>
      <c r="L341" s="209"/>
      <c r="M341" s="210"/>
      <c r="N341" s="211"/>
      <c r="O341" s="211"/>
      <c r="P341" s="211"/>
      <c r="Q341" s="211"/>
      <c r="R341" s="211"/>
      <c r="S341" s="211"/>
      <c r="T341" s="212"/>
      <c r="AT341" s="213" t="s">
        <v>395</v>
      </c>
      <c r="AU341" s="213" t="s">
        <v>90</v>
      </c>
      <c r="AV341" s="13" t="s">
        <v>85</v>
      </c>
      <c r="AW341" s="13" t="s">
        <v>36</v>
      </c>
      <c r="AX341" s="13" t="s">
        <v>78</v>
      </c>
      <c r="AY341" s="213" t="s">
        <v>386</v>
      </c>
    </row>
    <row r="342" spans="1:65" s="13" customFormat="1" ht="10">
      <c r="B342" s="203"/>
      <c r="C342" s="204"/>
      <c r="D342" s="205" t="s">
        <v>395</v>
      </c>
      <c r="E342" s="206" t="s">
        <v>76</v>
      </c>
      <c r="F342" s="207" t="s">
        <v>579</v>
      </c>
      <c r="G342" s="204"/>
      <c r="H342" s="206" t="s">
        <v>76</v>
      </c>
      <c r="I342" s="208"/>
      <c r="J342" s="204"/>
      <c r="K342" s="204"/>
      <c r="L342" s="209"/>
      <c r="M342" s="210"/>
      <c r="N342" s="211"/>
      <c r="O342" s="211"/>
      <c r="P342" s="211"/>
      <c r="Q342" s="211"/>
      <c r="R342" s="211"/>
      <c r="S342" s="211"/>
      <c r="T342" s="212"/>
      <c r="AT342" s="213" t="s">
        <v>395</v>
      </c>
      <c r="AU342" s="213" t="s">
        <v>90</v>
      </c>
      <c r="AV342" s="13" t="s">
        <v>85</v>
      </c>
      <c r="AW342" s="13" t="s">
        <v>36</v>
      </c>
      <c r="AX342" s="13" t="s">
        <v>78</v>
      </c>
      <c r="AY342" s="213" t="s">
        <v>386</v>
      </c>
    </row>
    <row r="343" spans="1:65" s="13" customFormat="1" ht="10">
      <c r="B343" s="203"/>
      <c r="C343" s="204"/>
      <c r="D343" s="205" t="s">
        <v>395</v>
      </c>
      <c r="E343" s="206" t="s">
        <v>76</v>
      </c>
      <c r="F343" s="207" t="s">
        <v>580</v>
      </c>
      <c r="G343" s="204"/>
      <c r="H343" s="206" t="s">
        <v>76</v>
      </c>
      <c r="I343" s="208"/>
      <c r="J343" s="204"/>
      <c r="K343" s="204"/>
      <c r="L343" s="209"/>
      <c r="M343" s="210"/>
      <c r="N343" s="211"/>
      <c r="O343" s="211"/>
      <c r="P343" s="211"/>
      <c r="Q343" s="211"/>
      <c r="R343" s="211"/>
      <c r="S343" s="211"/>
      <c r="T343" s="212"/>
      <c r="AT343" s="213" t="s">
        <v>395</v>
      </c>
      <c r="AU343" s="213" t="s">
        <v>90</v>
      </c>
      <c r="AV343" s="13" t="s">
        <v>85</v>
      </c>
      <c r="AW343" s="13" t="s">
        <v>36</v>
      </c>
      <c r="AX343" s="13" t="s">
        <v>78</v>
      </c>
      <c r="AY343" s="213" t="s">
        <v>386</v>
      </c>
    </row>
    <row r="344" spans="1:65" s="13" customFormat="1" ht="10">
      <c r="B344" s="203"/>
      <c r="C344" s="204"/>
      <c r="D344" s="205" t="s">
        <v>395</v>
      </c>
      <c r="E344" s="206" t="s">
        <v>76</v>
      </c>
      <c r="F344" s="207" t="s">
        <v>618</v>
      </c>
      <c r="G344" s="204"/>
      <c r="H344" s="206" t="s">
        <v>76</v>
      </c>
      <c r="I344" s="208"/>
      <c r="J344" s="204"/>
      <c r="K344" s="204"/>
      <c r="L344" s="209"/>
      <c r="M344" s="210"/>
      <c r="N344" s="211"/>
      <c r="O344" s="211"/>
      <c r="P344" s="211"/>
      <c r="Q344" s="211"/>
      <c r="R344" s="211"/>
      <c r="S344" s="211"/>
      <c r="T344" s="212"/>
      <c r="AT344" s="213" t="s">
        <v>395</v>
      </c>
      <c r="AU344" s="213" t="s">
        <v>90</v>
      </c>
      <c r="AV344" s="13" t="s">
        <v>85</v>
      </c>
      <c r="AW344" s="13" t="s">
        <v>36</v>
      </c>
      <c r="AX344" s="13" t="s">
        <v>78</v>
      </c>
      <c r="AY344" s="213" t="s">
        <v>386</v>
      </c>
    </row>
    <row r="345" spans="1:65" s="14" customFormat="1" ht="10">
      <c r="B345" s="214"/>
      <c r="C345" s="215"/>
      <c r="D345" s="205" t="s">
        <v>395</v>
      </c>
      <c r="E345" s="216" t="s">
        <v>76</v>
      </c>
      <c r="F345" s="217" t="s">
        <v>619</v>
      </c>
      <c r="G345" s="215"/>
      <c r="H345" s="218">
        <v>0.41299999999999998</v>
      </c>
      <c r="I345" s="219"/>
      <c r="J345" s="215"/>
      <c r="K345" s="215"/>
      <c r="L345" s="220"/>
      <c r="M345" s="221"/>
      <c r="N345" s="222"/>
      <c r="O345" s="222"/>
      <c r="P345" s="222"/>
      <c r="Q345" s="222"/>
      <c r="R345" s="222"/>
      <c r="S345" s="222"/>
      <c r="T345" s="223"/>
      <c r="AT345" s="224" t="s">
        <v>395</v>
      </c>
      <c r="AU345" s="224" t="s">
        <v>90</v>
      </c>
      <c r="AV345" s="14" t="s">
        <v>90</v>
      </c>
      <c r="AW345" s="14" t="s">
        <v>36</v>
      </c>
      <c r="AX345" s="14" t="s">
        <v>78</v>
      </c>
      <c r="AY345" s="224" t="s">
        <v>386</v>
      </c>
    </row>
    <row r="346" spans="1:65" s="15" customFormat="1" ht="10">
      <c r="B346" s="225"/>
      <c r="C346" s="226"/>
      <c r="D346" s="205" t="s">
        <v>395</v>
      </c>
      <c r="E346" s="227" t="s">
        <v>76</v>
      </c>
      <c r="F346" s="228" t="s">
        <v>398</v>
      </c>
      <c r="G346" s="226"/>
      <c r="H346" s="229">
        <v>0.41299999999999998</v>
      </c>
      <c r="I346" s="230"/>
      <c r="J346" s="226"/>
      <c r="K346" s="226"/>
      <c r="L346" s="231"/>
      <c r="M346" s="232"/>
      <c r="N346" s="233"/>
      <c r="O346" s="233"/>
      <c r="P346" s="233"/>
      <c r="Q346" s="233"/>
      <c r="R346" s="233"/>
      <c r="S346" s="233"/>
      <c r="T346" s="234"/>
      <c r="AT346" s="235" t="s">
        <v>395</v>
      </c>
      <c r="AU346" s="235" t="s">
        <v>90</v>
      </c>
      <c r="AV346" s="15" t="s">
        <v>102</v>
      </c>
      <c r="AW346" s="15" t="s">
        <v>36</v>
      </c>
      <c r="AX346" s="15" t="s">
        <v>85</v>
      </c>
      <c r="AY346" s="235" t="s">
        <v>386</v>
      </c>
    </row>
    <row r="347" spans="1:65" s="14" customFormat="1" ht="10">
      <c r="B347" s="214"/>
      <c r="C347" s="215"/>
      <c r="D347" s="205" t="s">
        <v>395</v>
      </c>
      <c r="E347" s="215"/>
      <c r="F347" s="217" t="s">
        <v>620</v>
      </c>
      <c r="G347" s="215"/>
      <c r="H347" s="218">
        <v>0.45400000000000001</v>
      </c>
      <c r="I347" s="219"/>
      <c r="J347" s="215"/>
      <c r="K347" s="215"/>
      <c r="L347" s="220"/>
      <c r="M347" s="221"/>
      <c r="N347" s="222"/>
      <c r="O347" s="222"/>
      <c r="P347" s="222"/>
      <c r="Q347" s="222"/>
      <c r="R347" s="222"/>
      <c r="S347" s="222"/>
      <c r="T347" s="223"/>
      <c r="AT347" s="224" t="s">
        <v>395</v>
      </c>
      <c r="AU347" s="224" t="s">
        <v>90</v>
      </c>
      <c r="AV347" s="14" t="s">
        <v>90</v>
      </c>
      <c r="AW347" s="14" t="s">
        <v>4</v>
      </c>
      <c r="AX347" s="14" t="s">
        <v>85</v>
      </c>
      <c r="AY347" s="224" t="s">
        <v>386</v>
      </c>
    </row>
    <row r="348" spans="1:65" s="2" customFormat="1" ht="37.75" customHeight="1">
      <c r="A348" s="37"/>
      <c r="B348" s="38"/>
      <c r="C348" s="185" t="s">
        <v>621</v>
      </c>
      <c r="D348" s="185" t="s">
        <v>388</v>
      </c>
      <c r="E348" s="186" t="s">
        <v>622</v>
      </c>
      <c r="F348" s="187" t="s">
        <v>623</v>
      </c>
      <c r="G348" s="188" t="s">
        <v>624</v>
      </c>
      <c r="H348" s="189">
        <v>2</v>
      </c>
      <c r="I348" s="190"/>
      <c r="J348" s="191">
        <f>ROUND(I348*H348,2)</f>
        <v>0</v>
      </c>
      <c r="K348" s="187" t="s">
        <v>391</v>
      </c>
      <c r="L348" s="42"/>
      <c r="M348" s="192" t="s">
        <v>76</v>
      </c>
      <c r="N348" s="193" t="s">
        <v>49</v>
      </c>
      <c r="O348" s="67"/>
      <c r="P348" s="194">
        <f>O348*H348</f>
        <v>0</v>
      </c>
      <c r="Q348" s="194">
        <v>3.5644000000000002E-2</v>
      </c>
      <c r="R348" s="194">
        <f>Q348*H348</f>
        <v>7.1288000000000004E-2</v>
      </c>
      <c r="S348" s="194">
        <v>0</v>
      </c>
      <c r="T348" s="195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6" t="s">
        <v>102</v>
      </c>
      <c r="AT348" s="196" t="s">
        <v>388</v>
      </c>
      <c r="AU348" s="196" t="s">
        <v>90</v>
      </c>
      <c r="AY348" s="20" t="s">
        <v>386</v>
      </c>
      <c r="BE348" s="197">
        <f>IF(N348="základní",J348,0)</f>
        <v>0</v>
      </c>
      <c r="BF348" s="197">
        <f>IF(N348="snížená",J348,0)</f>
        <v>0</v>
      </c>
      <c r="BG348" s="197">
        <f>IF(N348="zákl. přenesená",J348,0)</f>
        <v>0</v>
      </c>
      <c r="BH348" s="197">
        <f>IF(N348="sníž. přenesená",J348,0)</f>
        <v>0</v>
      </c>
      <c r="BI348" s="197">
        <f>IF(N348="nulová",J348,0)</f>
        <v>0</v>
      </c>
      <c r="BJ348" s="20" t="s">
        <v>90</v>
      </c>
      <c r="BK348" s="197">
        <f>ROUND(I348*H348,2)</f>
        <v>0</v>
      </c>
      <c r="BL348" s="20" t="s">
        <v>102</v>
      </c>
      <c r="BM348" s="196" t="s">
        <v>625</v>
      </c>
    </row>
    <row r="349" spans="1:65" s="2" customFormat="1" ht="10">
      <c r="A349" s="37"/>
      <c r="B349" s="38"/>
      <c r="C349" s="39"/>
      <c r="D349" s="198" t="s">
        <v>393</v>
      </c>
      <c r="E349" s="39"/>
      <c r="F349" s="199" t="s">
        <v>626</v>
      </c>
      <c r="G349" s="39"/>
      <c r="H349" s="39"/>
      <c r="I349" s="200"/>
      <c r="J349" s="39"/>
      <c r="K349" s="39"/>
      <c r="L349" s="42"/>
      <c r="M349" s="201"/>
      <c r="N349" s="202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393</v>
      </c>
      <c r="AU349" s="20" t="s">
        <v>90</v>
      </c>
    </row>
    <row r="350" spans="1:65" s="13" customFormat="1" ht="10">
      <c r="B350" s="203"/>
      <c r="C350" s="204"/>
      <c r="D350" s="205" t="s">
        <v>395</v>
      </c>
      <c r="E350" s="206" t="s">
        <v>76</v>
      </c>
      <c r="F350" s="207" t="s">
        <v>403</v>
      </c>
      <c r="G350" s="204"/>
      <c r="H350" s="206" t="s">
        <v>76</v>
      </c>
      <c r="I350" s="208"/>
      <c r="J350" s="204"/>
      <c r="K350" s="204"/>
      <c r="L350" s="209"/>
      <c r="M350" s="210"/>
      <c r="N350" s="211"/>
      <c r="O350" s="211"/>
      <c r="P350" s="211"/>
      <c r="Q350" s="211"/>
      <c r="R350" s="211"/>
      <c r="S350" s="211"/>
      <c r="T350" s="212"/>
      <c r="AT350" s="213" t="s">
        <v>395</v>
      </c>
      <c r="AU350" s="213" t="s">
        <v>90</v>
      </c>
      <c r="AV350" s="13" t="s">
        <v>85</v>
      </c>
      <c r="AW350" s="13" t="s">
        <v>36</v>
      </c>
      <c r="AX350" s="13" t="s">
        <v>78</v>
      </c>
      <c r="AY350" s="213" t="s">
        <v>386</v>
      </c>
    </row>
    <row r="351" spans="1:65" s="13" customFormat="1" ht="10">
      <c r="B351" s="203"/>
      <c r="C351" s="204"/>
      <c r="D351" s="205" t="s">
        <v>395</v>
      </c>
      <c r="E351" s="206" t="s">
        <v>76</v>
      </c>
      <c r="F351" s="207" t="s">
        <v>546</v>
      </c>
      <c r="G351" s="204"/>
      <c r="H351" s="206" t="s">
        <v>76</v>
      </c>
      <c r="I351" s="208"/>
      <c r="J351" s="204"/>
      <c r="K351" s="204"/>
      <c r="L351" s="209"/>
      <c r="M351" s="210"/>
      <c r="N351" s="211"/>
      <c r="O351" s="211"/>
      <c r="P351" s="211"/>
      <c r="Q351" s="211"/>
      <c r="R351" s="211"/>
      <c r="S351" s="211"/>
      <c r="T351" s="212"/>
      <c r="AT351" s="213" t="s">
        <v>395</v>
      </c>
      <c r="AU351" s="213" t="s">
        <v>90</v>
      </c>
      <c r="AV351" s="13" t="s">
        <v>85</v>
      </c>
      <c r="AW351" s="13" t="s">
        <v>36</v>
      </c>
      <c r="AX351" s="13" t="s">
        <v>78</v>
      </c>
      <c r="AY351" s="213" t="s">
        <v>386</v>
      </c>
    </row>
    <row r="352" spans="1:65" s="13" customFormat="1" ht="10">
      <c r="B352" s="203"/>
      <c r="C352" s="204"/>
      <c r="D352" s="205" t="s">
        <v>395</v>
      </c>
      <c r="E352" s="206" t="s">
        <v>76</v>
      </c>
      <c r="F352" s="207" t="s">
        <v>627</v>
      </c>
      <c r="G352" s="204"/>
      <c r="H352" s="206" t="s">
        <v>76</v>
      </c>
      <c r="I352" s="208"/>
      <c r="J352" s="204"/>
      <c r="K352" s="204"/>
      <c r="L352" s="209"/>
      <c r="M352" s="210"/>
      <c r="N352" s="211"/>
      <c r="O352" s="211"/>
      <c r="P352" s="211"/>
      <c r="Q352" s="211"/>
      <c r="R352" s="211"/>
      <c r="S352" s="211"/>
      <c r="T352" s="212"/>
      <c r="AT352" s="213" t="s">
        <v>395</v>
      </c>
      <c r="AU352" s="213" t="s">
        <v>90</v>
      </c>
      <c r="AV352" s="13" t="s">
        <v>85</v>
      </c>
      <c r="AW352" s="13" t="s">
        <v>36</v>
      </c>
      <c r="AX352" s="13" t="s">
        <v>78</v>
      </c>
      <c r="AY352" s="213" t="s">
        <v>386</v>
      </c>
    </row>
    <row r="353" spans="1:65" s="14" customFormat="1" ht="10">
      <c r="B353" s="214"/>
      <c r="C353" s="215"/>
      <c r="D353" s="205" t="s">
        <v>395</v>
      </c>
      <c r="E353" s="216" t="s">
        <v>76</v>
      </c>
      <c r="F353" s="217" t="s">
        <v>628</v>
      </c>
      <c r="G353" s="215"/>
      <c r="H353" s="218">
        <v>2</v>
      </c>
      <c r="I353" s="219"/>
      <c r="J353" s="215"/>
      <c r="K353" s="215"/>
      <c r="L353" s="220"/>
      <c r="M353" s="221"/>
      <c r="N353" s="222"/>
      <c r="O353" s="222"/>
      <c r="P353" s="222"/>
      <c r="Q353" s="222"/>
      <c r="R353" s="222"/>
      <c r="S353" s="222"/>
      <c r="T353" s="223"/>
      <c r="AT353" s="224" t="s">
        <v>395</v>
      </c>
      <c r="AU353" s="224" t="s">
        <v>90</v>
      </c>
      <c r="AV353" s="14" t="s">
        <v>90</v>
      </c>
      <c r="AW353" s="14" t="s">
        <v>36</v>
      </c>
      <c r="AX353" s="14" t="s">
        <v>78</v>
      </c>
      <c r="AY353" s="224" t="s">
        <v>386</v>
      </c>
    </row>
    <row r="354" spans="1:65" s="15" customFormat="1" ht="10">
      <c r="B354" s="225"/>
      <c r="C354" s="226"/>
      <c r="D354" s="205" t="s">
        <v>395</v>
      </c>
      <c r="E354" s="227" t="s">
        <v>76</v>
      </c>
      <c r="F354" s="228" t="s">
        <v>398</v>
      </c>
      <c r="G354" s="226"/>
      <c r="H354" s="229">
        <v>2</v>
      </c>
      <c r="I354" s="230"/>
      <c r="J354" s="226"/>
      <c r="K354" s="226"/>
      <c r="L354" s="231"/>
      <c r="M354" s="232"/>
      <c r="N354" s="233"/>
      <c r="O354" s="233"/>
      <c r="P354" s="233"/>
      <c r="Q354" s="233"/>
      <c r="R354" s="233"/>
      <c r="S354" s="233"/>
      <c r="T354" s="234"/>
      <c r="AT354" s="235" t="s">
        <v>395</v>
      </c>
      <c r="AU354" s="235" t="s">
        <v>90</v>
      </c>
      <c r="AV354" s="15" t="s">
        <v>102</v>
      </c>
      <c r="AW354" s="15" t="s">
        <v>36</v>
      </c>
      <c r="AX354" s="15" t="s">
        <v>85</v>
      </c>
      <c r="AY354" s="235" t="s">
        <v>386</v>
      </c>
    </row>
    <row r="355" spans="1:65" s="2" customFormat="1" ht="37.75" customHeight="1">
      <c r="A355" s="37"/>
      <c r="B355" s="38"/>
      <c r="C355" s="185" t="s">
        <v>629</v>
      </c>
      <c r="D355" s="185" t="s">
        <v>388</v>
      </c>
      <c r="E355" s="186" t="s">
        <v>630</v>
      </c>
      <c r="F355" s="187" t="s">
        <v>631</v>
      </c>
      <c r="G355" s="188" t="s">
        <v>624</v>
      </c>
      <c r="H355" s="189">
        <v>52</v>
      </c>
      <c r="I355" s="190"/>
      <c r="J355" s="191">
        <f>ROUND(I355*H355,2)</f>
        <v>0</v>
      </c>
      <c r="K355" s="187" t="s">
        <v>391</v>
      </c>
      <c r="L355" s="42"/>
      <c r="M355" s="192" t="s">
        <v>76</v>
      </c>
      <c r="N355" s="193" t="s">
        <v>49</v>
      </c>
      <c r="O355" s="67"/>
      <c r="P355" s="194">
        <f>O355*H355</f>
        <v>0</v>
      </c>
      <c r="Q355" s="194">
        <v>4.5547999999999998E-2</v>
      </c>
      <c r="R355" s="194">
        <f>Q355*H355</f>
        <v>2.3684959999999999</v>
      </c>
      <c r="S355" s="194">
        <v>0</v>
      </c>
      <c r="T355" s="195">
        <f>S355*H355</f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6" t="s">
        <v>102</v>
      </c>
      <c r="AT355" s="196" t="s">
        <v>388</v>
      </c>
      <c r="AU355" s="196" t="s">
        <v>90</v>
      </c>
      <c r="AY355" s="20" t="s">
        <v>386</v>
      </c>
      <c r="BE355" s="197">
        <f>IF(N355="základní",J355,0)</f>
        <v>0</v>
      </c>
      <c r="BF355" s="197">
        <f>IF(N355="snížená",J355,0)</f>
        <v>0</v>
      </c>
      <c r="BG355" s="197">
        <f>IF(N355="zákl. přenesená",J355,0)</f>
        <v>0</v>
      </c>
      <c r="BH355" s="197">
        <f>IF(N355="sníž. přenesená",J355,0)</f>
        <v>0</v>
      </c>
      <c r="BI355" s="197">
        <f>IF(N355="nulová",J355,0)</f>
        <v>0</v>
      </c>
      <c r="BJ355" s="20" t="s">
        <v>90</v>
      </c>
      <c r="BK355" s="197">
        <f>ROUND(I355*H355,2)</f>
        <v>0</v>
      </c>
      <c r="BL355" s="20" t="s">
        <v>102</v>
      </c>
      <c r="BM355" s="196" t="s">
        <v>632</v>
      </c>
    </row>
    <row r="356" spans="1:65" s="2" customFormat="1" ht="10">
      <c r="A356" s="37"/>
      <c r="B356" s="38"/>
      <c r="C356" s="39"/>
      <c r="D356" s="198" t="s">
        <v>393</v>
      </c>
      <c r="E356" s="39"/>
      <c r="F356" s="199" t="s">
        <v>633</v>
      </c>
      <c r="G356" s="39"/>
      <c r="H356" s="39"/>
      <c r="I356" s="200"/>
      <c r="J356" s="39"/>
      <c r="K356" s="39"/>
      <c r="L356" s="42"/>
      <c r="M356" s="201"/>
      <c r="N356" s="202"/>
      <c r="O356" s="67"/>
      <c r="P356" s="67"/>
      <c r="Q356" s="67"/>
      <c r="R356" s="67"/>
      <c r="S356" s="67"/>
      <c r="T356" s="68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T356" s="20" t="s">
        <v>393</v>
      </c>
      <c r="AU356" s="20" t="s">
        <v>90</v>
      </c>
    </row>
    <row r="357" spans="1:65" s="13" customFormat="1" ht="10">
      <c r="B357" s="203"/>
      <c r="C357" s="204"/>
      <c r="D357" s="205" t="s">
        <v>395</v>
      </c>
      <c r="E357" s="206" t="s">
        <v>76</v>
      </c>
      <c r="F357" s="207" t="s">
        <v>403</v>
      </c>
      <c r="G357" s="204"/>
      <c r="H357" s="206" t="s">
        <v>76</v>
      </c>
      <c r="I357" s="208"/>
      <c r="J357" s="204"/>
      <c r="K357" s="204"/>
      <c r="L357" s="209"/>
      <c r="M357" s="210"/>
      <c r="N357" s="211"/>
      <c r="O357" s="211"/>
      <c r="P357" s="211"/>
      <c r="Q357" s="211"/>
      <c r="R357" s="211"/>
      <c r="S357" s="211"/>
      <c r="T357" s="212"/>
      <c r="AT357" s="213" t="s">
        <v>395</v>
      </c>
      <c r="AU357" s="213" t="s">
        <v>90</v>
      </c>
      <c r="AV357" s="13" t="s">
        <v>85</v>
      </c>
      <c r="AW357" s="13" t="s">
        <v>36</v>
      </c>
      <c r="AX357" s="13" t="s">
        <v>78</v>
      </c>
      <c r="AY357" s="213" t="s">
        <v>386</v>
      </c>
    </row>
    <row r="358" spans="1:65" s="13" customFormat="1" ht="10">
      <c r="B358" s="203"/>
      <c r="C358" s="204"/>
      <c r="D358" s="205" t="s">
        <v>395</v>
      </c>
      <c r="E358" s="206" t="s">
        <v>76</v>
      </c>
      <c r="F358" s="207" t="s">
        <v>546</v>
      </c>
      <c r="G358" s="204"/>
      <c r="H358" s="206" t="s">
        <v>76</v>
      </c>
      <c r="I358" s="208"/>
      <c r="J358" s="204"/>
      <c r="K358" s="204"/>
      <c r="L358" s="209"/>
      <c r="M358" s="210"/>
      <c r="N358" s="211"/>
      <c r="O358" s="211"/>
      <c r="P358" s="211"/>
      <c r="Q358" s="211"/>
      <c r="R358" s="211"/>
      <c r="S358" s="211"/>
      <c r="T358" s="212"/>
      <c r="AT358" s="213" t="s">
        <v>395</v>
      </c>
      <c r="AU358" s="213" t="s">
        <v>90</v>
      </c>
      <c r="AV358" s="13" t="s">
        <v>85</v>
      </c>
      <c r="AW358" s="13" t="s">
        <v>36</v>
      </c>
      <c r="AX358" s="13" t="s">
        <v>78</v>
      </c>
      <c r="AY358" s="213" t="s">
        <v>386</v>
      </c>
    </row>
    <row r="359" spans="1:65" s="13" customFormat="1" ht="10">
      <c r="B359" s="203"/>
      <c r="C359" s="204"/>
      <c r="D359" s="205" t="s">
        <v>395</v>
      </c>
      <c r="E359" s="206" t="s">
        <v>76</v>
      </c>
      <c r="F359" s="207" t="s">
        <v>627</v>
      </c>
      <c r="G359" s="204"/>
      <c r="H359" s="206" t="s">
        <v>76</v>
      </c>
      <c r="I359" s="208"/>
      <c r="J359" s="204"/>
      <c r="K359" s="204"/>
      <c r="L359" s="209"/>
      <c r="M359" s="210"/>
      <c r="N359" s="211"/>
      <c r="O359" s="211"/>
      <c r="P359" s="211"/>
      <c r="Q359" s="211"/>
      <c r="R359" s="211"/>
      <c r="S359" s="211"/>
      <c r="T359" s="212"/>
      <c r="AT359" s="213" t="s">
        <v>395</v>
      </c>
      <c r="AU359" s="213" t="s">
        <v>90</v>
      </c>
      <c r="AV359" s="13" t="s">
        <v>85</v>
      </c>
      <c r="AW359" s="13" t="s">
        <v>36</v>
      </c>
      <c r="AX359" s="13" t="s">
        <v>78</v>
      </c>
      <c r="AY359" s="213" t="s">
        <v>386</v>
      </c>
    </row>
    <row r="360" spans="1:65" s="14" customFormat="1" ht="10">
      <c r="B360" s="214"/>
      <c r="C360" s="215"/>
      <c r="D360" s="205" t="s">
        <v>395</v>
      </c>
      <c r="E360" s="216" t="s">
        <v>76</v>
      </c>
      <c r="F360" s="217" t="s">
        <v>634</v>
      </c>
      <c r="G360" s="215"/>
      <c r="H360" s="218">
        <v>40</v>
      </c>
      <c r="I360" s="219"/>
      <c r="J360" s="215"/>
      <c r="K360" s="215"/>
      <c r="L360" s="220"/>
      <c r="M360" s="221"/>
      <c r="N360" s="222"/>
      <c r="O360" s="222"/>
      <c r="P360" s="222"/>
      <c r="Q360" s="222"/>
      <c r="R360" s="222"/>
      <c r="S360" s="222"/>
      <c r="T360" s="223"/>
      <c r="AT360" s="224" t="s">
        <v>395</v>
      </c>
      <c r="AU360" s="224" t="s">
        <v>90</v>
      </c>
      <c r="AV360" s="14" t="s">
        <v>90</v>
      </c>
      <c r="AW360" s="14" t="s">
        <v>36</v>
      </c>
      <c r="AX360" s="14" t="s">
        <v>78</v>
      </c>
      <c r="AY360" s="224" t="s">
        <v>386</v>
      </c>
    </row>
    <row r="361" spans="1:65" s="14" customFormat="1" ht="10">
      <c r="B361" s="214"/>
      <c r="C361" s="215"/>
      <c r="D361" s="205" t="s">
        <v>395</v>
      </c>
      <c r="E361" s="216" t="s">
        <v>76</v>
      </c>
      <c r="F361" s="217" t="s">
        <v>635</v>
      </c>
      <c r="G361" s="215"/>
      <c r="H361" s="218">
        <v>12</v>
      </c>
      <c r="I361" s="219"/>
      <c r="J361" s="215"/>
      <c r="K361" s="215"/>
      <c r="L361" s="220"/>
      <c r="M361" s="221"/>
      <c r="N361" s="222"/>
      <c r="O361" s="222"/>
      <c r="P361" s="222"/>
      <c r="Q361" s="222"/>
      <c r="R361" s="222"/>
      <c r="S361" s="222"/>
      <c r="T361" s="223"/>
      <c r="AT361" s="224" t="s">
        <v>395</v>
      </c>
      <c r="AU361" s="224" t="s">
        <v>90</v>
      </c>
      <c r="AV361" s="14" t="s">
        <v>90</v>
      </c>
      <c r="AW361" s="14" t="s">
        <v>36</v>
      </c>
      <c r="AX361" s="14" t="s">
        <v>78</v>
      </c>
      <c r="AY361" s="224" t="s">
        <v>386</v>
      </c>
    </row>
    <row r="362" spans="1:65" s="15" customFormat="1" ht="10">
      <c r="B362" s="225"/>
      <c r="C362" s="226"/>
      <c r="D362" s="205" t="s">
        <v>395</v>
      </c>
      <c r="E362" s="227" t="s">
        <v>76</v>
      </c>
      <c r="F362" s="228" t="s">
        <v>398</v>
      </c>
      <c r="G362" s="226"/>
      <c r="H362" s="229">
        <v>52</v>
      </c>
      <c r="I362" s="230"/>
      <c r="J362" s="226"/>
      <c r="K362" s="226"/>
      <c r="L362" s="231"/>
      <c r="M362" s="232"/>
      <c r="N362" s="233"/>
      <c r="O362" s="233"/>
      <c r="P362" s="233"/>
      <c r="Q362" s="233"/>
      <c r="R362" s="233"/>
      <c r="S362" s="233"/>
      <c r="T362" s="234"/>
      <c r="AT362" s="235" t="s">
        <v>395</v>
      </c>
      <c r="AU362" s="235" t="s">
        <v>90</v>
      </c>
      <c r="AV362" s="15" t="s">
        <v>102</v>
      </c>
      <c r="AW362" s="15" t="s">
        <v>36</v>
      </c>
      <c r="AX362" s="15" t="s">
        <v>85</v>
      </c>
      <c r="AY362" s="235" t="s">
        <v>386</v>
      </c>
    </row>
    <row r="363" spans="1:65" s="2" customFormat="1" ht="37.75" customHeight="1">
      <c r="A363" s="37"/>
      <c r="B363" s="38"/>
      <c r="C363" s="185" t="s">
        <v>636</v>
      </c>
      <c r="D363" s="185" t="s">
        <v>388</v>
      </c>
      <c r="E363" s="186" t="s">
        <v>637</v>
      </c>
      <c r="F363" s="187" t="s">
        <v>638</v>
      </c>
      <c r="G363" s="188" t="s">
        <v>624</v>
      </c>
      <c r="H363" s="189">
        <v>57</v>
      </c>
      <c r="I363" s="190"/>
      <c r="J363" s="191">
        <f>ROUND(I363*H363,2)</f>
        <v>0</v>
      </c>
      <c r="K363" s="187" t="s">
        <v>391</v>
      </c>
      <c r="L363" s="42"/>
      <c r="M363" s="192" t="s">
        <v>76</v>
      </c>
      <c r="N363" s="193" t="s">
        <v>49</v>
      </c>
      <c r="O363" s="67"/>
      <c r="P363" s="194">
        <f>O363*H363</f>
        <v>0</v>
      </c>
      <c r="Q363" s="194">
        <v>5.4547999999999999E-2</v>
      </c>
      <c r="R363" s="194">
        <f>Q363*H363</f>
        <v>3.1092360000000001</v>
      </c>
      <c r="S363" s="194">
        <v>0</v>
      </c>
      <c r="T363" s="195">
        <f>S363*H363</f>
        <v>0</v>
      </c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R363" s="196" t="s">
        <v>102</v>
      </c>
      <c r="AT363" s="196" t="s">
        <v>388</v>
      </c>
      <c r="AU363" s="196" t="s">
        <v>90</v>
      </c>
      <c r="AY363" s="20" t="s">
        <v>386</v>
      </c>
      <c r="BE363" s="197">
        <f>IF(N363="základní",J363,0)</f>
        <v>0</v>
      </c>
      <c r="BF363" s="197">
        <f>IF(N363="snížená",J363,0)</f>
        <v>0</v>
      </c>
      <c r="BG363" s="197">
        <f>IF(N363="zákl. přenesená",J363,0)</f>
        <v>0</v>
      </c>
      <c r="BH363" s="197">
        <f>IF(N363="sníž. přenesená",J363,0)</f>
        <v>0</v>
      </c>
      <c r="BI363" s="197">
        <f>IF(N363="nulová",J363,0)</f>
        <v>0</v>
      </c>
      <c r="BJ363" s="20" t="s">
        <v>90</v>
      </c>
      <c r="BK363" s="197">
        <f>ROUND(I363*H363,2)</f>
        <v>0</v>
      </c>
      <c r="BL363" s="20" t="s">
        <v>102</v>
      </c>
      <c r="BM363" s="196" t="s">
        <v>639</v>
      </c>
    </row>
    <row r="364" spans="1:65" s="2" customFormat="1" ht="10">
      <c r="A364" s="37"/>
      <c r="B364" s="38"/>
      <c r="C364" s="39"/>
      <c r="D364" s="198" t="s">
        <v>393</v>
      </c>
      <c r="E364" s="39"/>
      <c r="F364" s="199" t="s">
        <v>640</v>
      </c>
      <c r="G364" s="39"/>
      <c r="H364" s="39"/>
      <c r="I364" s="200"/>
      <c r="J364" s="39"/>
      <c r="K364" s="39"/>
      <c r="L364" s="42"/>
      <c r="M364" s="201"/>
      <c r="N364" s="202"/>
      <c r="O364" s="67"/>
      <c r="P364" s="67"/>
      <c r="Q364" s="67"/>
      <c r="R364" s="67"/>
      <c r="S364" s="67"/>
      <c r="T364" s="68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T364" s="20" t="s">
        <v>393</v>
      </c>
      <c r="AU364" s="20" t="s">
        <v>90</v>
      </c>
    </row>
    <row r="365" spans="1:65" s="13" customFormat="1" ht="10">
      <c r="B365" s="203"/>
      <c r="C365" s="204"/>
      <c r="D365" s="205" t="s">
        <v>395</v>
      </c>
      <c r="E365" s="206" t="s">
        <v>76</v>
      </c>
      <c r="F365" s="207" t="s">
        <v>403</v>
      </c>
      <c r="G365" s="204"/>
      <c r="H365" s="206" t="s">
        <v>76</v>
      </c>
      <c r="I365" s="208"/>
      <c r="J365" s="204"/>
      <c r="K365" s="204"/>
      <c r="L365" s="209"/>
      <c r="M365" s="210"/>
      <c r="N365" s="211"/>
      <c r="O365" s="211"/>
      <c r="P365" s="211"/>
      <c r="Q365" s="211"/>
      <c r="R365" s="211"/>
      <c r="S365" s="211"/>
      <c r="T365" s="212"/>
      <c r="AT365" s="213" t="s">
        <v>395</v>
      </c>
      <c r="AU365" s="213" t="s">
        <v>90</v>
      </c>
      <c r="AV365" s="13" t="s">
        <v>85</v>
      </c>
      <c r="AW365" s="13" t="s">
        <v>36</v>
      </c>
      <c r="AX365" s="13" t="s">
        <v>78</v>
      </c>
      <c r="AY365" s="213" t="s">
        <v>386</v>
      </c>
    </row>
    <row r="366" spans="1:65" s="13" customFormat="1" ht="10">
      <c r="B366" s="203"/>
      <c r="C366" s="204"/>
      <c r="D366" s="205" t="s">
        <v>395</v>
      </c>
      <c r="E366" s="206" t="s">
        <v>76</v>
      </c>
      <c r="F366" s="207" t="s">
        <v>546</v>
      </c>
      <c r="G366" s="204"/>
      <c r="H366" s="206" t="s">
        <v>76</v>
      </c>
      <c r="I366" s="208"/>
      <c r="J366" s="204"/>
      <c r="K366" s="204"/>
      <c r="L366" s="209"/>
      <c r="M366" s="210"/>
      <c r="N366" s="211"/>
      <c r="O366" s="211"/>
      <c r="P366" s="211"/>
      <c r="Q366" s="211"/>
      <c r="R366" s="211"/>
      <c r="S366" s="211"/>
      <c r="T366" s="212"/>
      <c r="AT366" s="213" t="s">
        <v>395</v>
      </c>
      <c r="AU366" s="213" t="s">
        <v>90</v>
      </c>
      <c r="AV366" s="13" t="s">
        <v>85</v>
      </c>
      <c r="AW366" s="13" t="s">
        <v>36</v>
      </c>
      <c r="AX366" s="13" t="s">
        <v>78</v>
      </c>
      <c r="AY366" s="213" t="s">
        <v>386</v>
      </c>
    </row>
    <row r="367" spans="1:65" s="13" customFormat="1" ht="10">
      <c r="B367" s="203"/>
      <c r="C367" s="204"/>
      <c r="D367" s="205" t="s">
        <v>395</v>
      </c>
      <c r="E367" s="206" t="s">
        <v>76</v>
      </c>
      <c r="F367" s="207" t="s">
        <v>627</v>
      </c>
      <c r="G367" s="204"/>
      <c r="H367" s="206" t="s">
        <v>76</v>
      </c>
      <c r="I367" s="208"/>
      <c r="J367" s="204"/>
      <c r="K367" s="204"/>
      <c r="L367" s="209"/>
      <c r="M367" s="210"/>
      <c r="N367" s="211"/>
      <c r="O367" s="211"/>
      <c r="P367" s="211"/>
      <c r="Q367" s="211"/>
      <c r="R367" s="211"/>
      <c r="S367" s="211"/>
      <c r="T367" s="212"/>
      <c r="AT367" s="213" t="s">
        <v>395</v>
      </c>
      <c r="AU367" s="213" t="s">
        <v>90</v>
      </c>
      <c r="AV367" s="13" t="s">
        <v>85</v>
      </c>
      <c r="AW367" s="13" t="s">
        <v>36</v>
      </c>
      <c r="AX367" s="13" t="s">
        <v>78</v>
      </c>
      <c r="AY367" s="213" t="s">
        <v>386</v>
      </c>
    </row>
    <row r="368" spans="1:65" s="14" customFormat="1" ht="10">
      <c r="B368" s="214"/>
      <c r="C368" s="215"/>
      <c r="D368" s="205" t="s">
        <v>395</v>
      </c>
      <c r="E368" s="216" t="s">
        <v>76</v>
      </c>
      <c r="F368" s="217" t="s">
        <v>641</v>
      </c>
      <c r="G368" s="215"/>
      <c r="H368" s="218">
        <v>35</v>
      </c>
      <c r="I368" s="219"/>
      <c r="J368" s="215"/>
      <c r="K368" s="215"/>
      <c r="L368" s="220"/>
      <c r="M368" s="221"/>
      <c r="N368" s="222"/>
      <c r="O368" s="222"/>
      <c r="P368" s="222"/>
      <c r="Q368" s="222"/>
      <c r="R368" s="222"/>
      <c r="S368" s="222"/>
      <c r="T368" s="223"/>
      <c r="AT368" s="224" t="s">
        <v>395</v>
      </c>
      <c r="AU368" s="224" t="s">
        <v>90</v>
      </c>
      <c r="AV368" s="14" t="s">
        <v>90</v>
      </c>
      <c r="AW368" s="14" t="s">
        <v>36</v>
      </c>
      <c r="AX368" s="14" t="s">
        <v>78</v>
      </c>
      <c r="AY368" s="224" t="s">
        <v>386</v>
      </c>
    </row>
    <row r="369" spans="1:65" s="14" customFormat="1" ht="10">
      <c r="B369" s="214"/>
      <c r="C369" s="215"/>
      <c r="D369" s="205" t="s">
        <v>395</v>
      </c>
      <c r="E369" s="216" t="s">
        <v>76</v>
      </c>
      <c r="F369" s="217" t="s">
        <v>642</v>
      </c>
      <c r="G369" s="215"/>
      <c r="H369" s="218">
        <v>6</v>
      </c>
      <c r="I369" s="219"/>
      <c r="J369" s="215"/>
      <c r="K369" s="215"/>
      <c r="L369" s="220"/>
      <c r="M369" s="221"/>
      <c r="N369" s="222"/>
      <c r="O369" s="222"/>
      <c r="P369" s="222"/>
      <c r="Q369" s="222"/>
      <c r="R369" s="222"/>
      <c r="S369" s="222"/>
      <c r="T369" s="223"/>
      <c r="AT369" s="224" t="s">
        <v>395</v>
      </c>
      <c r="AU369" s="224" t="s">
        <v>90</v>
      </c>
      <c r="AV369" s="14" t="s">
        <v>90</v>
      </c>
      <c r="AW369" s="14" t="s">
        <v>36</v>
      </c>
      <c r="AX369" s="14" t="s">
        <v>78</v>
      </c>
      <c r="AY369" s="224" t="s">
        <v>386</v>
      </c>
    </row>
    <row r="370" spans="1:65" s="14" customFormat="1" ht="10">
      <c r="B370" s="214"/>
      <c r="C370" s="215"/>
      <c r="D370" s="205" t="s">
        <v>395</v>
      </c>
      <c r="E370" s="216" t="s">
        <v>76</v>
      </c>
      <c r="F370" s="217" t="s">
        <v>643</v>
      </c>
      <c r="G370" s="215"/>
      <c r="H370" s="218">
        <v>4</v>
      </c>
      <c r="I370" s="219"/>
      <c r="J370" s="215"/>
      <c r="K370" s="215"/>
      <c r="L370" s="220"/>
      <c r="M370" s="221"/>
      <c r="N370" s="222"/>
      <c r="O370" s="222"/>
      <c r="P370" s="222"/>
      <c r="Q370" s="222"/>
      <c r="R370" s="222"/>
      <c r="S370" s="222"/>
      <c r="T370" s="223"/>
      <c r="AT370" s="224" t="s">
        <v>395</v>
      </c>
      <c r="AU370" s="224" t="s">
        <v>90</v>
      </c>
      <c r="AV370" s="14" t="s">
        <v>90</v>
      </c>
      <c r="AW370" s="14" t="s">
        <v>36</v>
      </c>
      <c r="AX370" s="14" t="s">
        <v>78</v>
      </c>
      <c r="AY370" s="224" t="s">
        <v>386</v>
      </c>
    </row>
    <row r="371" spans="1:65" s="14" customFormat="1" ht="10">
      <c r="B371" s="214"/>
      <c r="C371" s="215"/>
      <c r="D371" s="205" t="s">
        <v>395</v>
      </c>
      <c r="E371" s="216" t="s">
        <v>76</v>
      </c>
      <c r="F371" s="217" t="s">
        <v>644</v>
      </c>
      <c r="G371" s="215"/>
      <c r="H371" s="218">
        <v>12</v>
      </c>
      <c r="I371" s="219"/>
      <c r="J371" s="215"/>
      <c r="K371" s="215"/>
      <c r="L371" s="220"/>
      <c r="M371" s="221"/>
      <c r="N371" s="222"/>
      <c r="O371" s="222"/>
      <c r="P371" s="222"/>
      <c r="Q371" s="222"/>
      <c r="R371" s="222"/>
      <c r="S371" s="222"/>
      <c r="T371" s="223"/>
      <c r="AT371" s="224" t="s">
        <v>395</v>
      </c>
      <c r="AU371" s="224" t="s">
        <v>90</v>
      </c>
      <c r="AV371" s="14" t="s">
        <v>90</v>
      </c>
      <c r="AW371" s="14" t="s">
        <v>36</v>
      </c>
      <c r="AX371" s="14" t="s">
        <v>78</v>
      </c>
      <c r="AY371" s="224" t="s">
        <v>386</v>
      </c>
    </row>
    <row r="372" spans="1:65" s="15" customFormat="1" ht="10">
      <c r="B372" s="225"/>
      <c r="C372" s="226"/>
      <c r="D372" s="205" t="s">
        <v>395</v>
      </c>
      <c r="E372" s="227" t="s">
        <v>76</v>
      </c>
      <c r="F372" s="228" t="s">
        <v>398</v>
      </c>
      <c r="G372" s="226"/>
      <c r="H372" s="229">
        <v>57</v>
      </c>
      <c r="I372" s="230"/>
      <c r="J372" s="226"/>
      <c r="K372" s="226"/>
      <c r="L372" s="231"/>
      <c r="M372" s="232"/>
      <c r="N372" s="233"/>
      <c r="O372" s="233"/>
      <c r="P372" s="233"/>
      <c r="Q372" s="233"/>
      <c r="R372" s="233"/>
      <c r="S372" s="233"/>
      <c r="T372" s="234"/>
      <c r="AT372" s="235" t="s">
        <v>395</v>
      </c>
      <c r="AU372" s="235" t="s">
        <v>90</v>
      </c>
      <c r="AV372" s="15" t="s">
        <v>102</v>
      </c>
      <c r="AW372" s="15" t="s">
        <v>36</v>
      </c>
      <c r="AX372" s="15" t="s">
        <v>85</v>
      </c>
      <c r="AY372" s="235" t="s">
        <v>386</v>
      </c>
    </row>
    <row r="373" spans="1:65" s="2" customFormat="1" ht="37.75" customHeight="1">
      <c r="A373" s="37"/>
      <c r="B373" s="38"/>
      <c r="C373" s="185" t="s">
        <v>645</v>
      </c>
      <c r="D373" s="185" t="s">
        <v>388</v>
      </c>
      <c r="E373" s="186" t="s">
        <v>646</v>
      </c>
      <c r="F373" s="187" t="s">
        <v>647</v>
      </c>
      <c r="G373" s="188" t="s">
        <v>624</v>
      </c>
      <c r="H373" s="189">
        <v>42</v>
      </c>
      <c r="I373" s="190"/>
      <c r="J373" s="191">
        <f>ROUND(I373*H373,2)</f>
        <v>0</v>
      </c>
      <c r="K373" s="187" t="s">
        <v>391</v>
      </c>
      <c r="L373" s="42"/>
      <c r="M373" s="192" t="s">
        <v>76</v>
      </c>
      <c r="N373" s="193" t="s">
        <v>49</v>
      </c>
      <c r="O373" s="67"/>
      <c r="P373" s="194">
        <f>O373*H373</f>
        <v>0</v>
      </c>
      <c r="Q373" s="194">
        <v>6.3547999999999993E-2</v>
      </c>
      <c r="R373" s="194">
        <f>Q373*H373</f>
        <v>2.6690159999999996</v>
      </c>
      <c r="S373" s="194">
        <v>0</v>
      </c>
      <c r="T373" s="195">
        <f>S373*H373</f>
        <v>0</v>
      </c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R373" s="196" t="s">
        <v>102</v>
      </c>
      <c r="AT373" s="196" t="s">
        <v>388</v>
      </c>
      <c r="AU373" s="196" t="s">
        <v>90</v>
      </c>
      <c r="AY373" s="20" t="s">
        <v>386</v>
      </c>
      <c r="BE373" s="197">
        <f>IF(N373="základní",J373,0)</f>
        <v>0</v>
      </c>
      <c r="BF373" s="197">
        <f>IF(N373="snížená",J373,0)</f>
        <v>0</v>
      </c>
      <c r="BG373" s="197">
        <f>IF(N373="zákl. přenesená",J373,0)</f>
        <v>0</v>
      </c>
      <c r="BH373" s="197">
        <f>IF(N373="sníž. přenesená",J373,0)</f>
        <v>0</v>
      </c>
      <c r="BI373" s="197">
        <f>IF(N373="nulová",J373,0)</f>
        <v>0</v>
      </c>
      <c r="BJ373" s="20" t="s">
        <v>90</v>
      </c>
      <c r="BK373" s="197">
        <f>ROUND(I373*H373,2)</f>
        <v>0</v>
      </c>
      <c r="BL373" s="20" t="s">
        <v>102</v>
      </c>
      <c r="BM373" s="196" t="s">
        <v>648</v>
      </c>
    </row>
    <row r="374" spans="1:65" s="2" customFormat="1" ht="10">
      <c r="A374" s="37"/>
      <c r="B374" s="38"/>
      <c r="C374" s="39"/>
      <c r="D374" s="198" t="s">
        <v>393</v>
      </c>
      <c r="E374" s="39"/>
      <c r="F374" s="199" t="s">
        <v>649</v>
      </c>
      <c r="G374" s="39"/>
      <c r="H374" s="39"/>
      <c r="I374" s="200"/>
      <c r="J374" s="39"/>
      <c r="K374" s="39"/>
      <c r="L374" s="42"/>
      <c r="M374" s="201"/>
      <c r="N374" s="202"/>
      <c r="O374" s="67"/>
      <c r="P374" s="67"/>
      <c r="Q374" s="67"/>
      <c r="R374" s="67"/>
      <c r="S374" s="67"/>
      <c r="T374" s="68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T374" s="20" t="s">
        <v>393</v>
      </c>
      <c r="AU374" s="20" t="s">
        <v>90</v>
      </c>
    </row>
    <row r="375" spans="1:65" s="13" customFormat="1" ht="10">
      <c r="B375" s="203"/>
      <c r="C375" s="204"/>
      <c r="D375" s="205" t="s">
        <v>395</v>
      </c>
      <c r="E375" s="206" t="s">
        <v>76</v>
      </c>
      <c r="F375" s="207" t="s">
        <v>403</v>
      </c>
      <c r="G375" s="204"/>
      <c r="H375" s="206" t="s">
        <v>76</v>
      </c>
      <c r="I375" s="208"/>
      <c r="J375" s="204"/>
      <c r="K375" s="204"/>
      <c r="L375" s="209"/>
      <c r="M375" s="210"/>
      <c r="N375" s="211"/>
      <c r="O375" s="211"/>
      <c r="P375" s="211"/>
      <c r="Q375" s="211"/>
      <c r="R375" s="211"/>
      <c r="S375" s="211"/>
      <c r="T375" s="212"/>
      <c r="AT375" s="213" t="s">
        <v>395</v>
      </c>
      <c r="AU375" s="213" t="s">
        <v>90</v>
      </c>
      <c r="AV375" s="13" t="s">
        <v>85</v>
      </c>
      <c r="AW375" s="13" t="s">
        <v>36</v>
      </c>
      <c r="AX375" s="13" t="s">
        <v>78</v>
      </c>
      <c r="AY375" s="213" t="s">
        <v>386</v>
      </c>
    </row>
    <row r="376" spans="1:65" s="13" customFormat="1" ht="10">
      <c r="B376" s="203"/>
      <c r="C376" s="204"/>
      <c r="D376" s="205" t="s">
        <v>395</v>
      </c>
      <c r="E376" s="206" t="s">
        <v>76</v>
      </c>
      <c r="F376" s="207" t="s">
        <v>546</v>
      </c>
      <c r="G376" s="204"/>
      <c r="H376" s="206" t="s">
        <v>76</v>
      </c>
      <c r="I376" s="208"/>
      <c r="J376" s="204"/>
      <c r="K376" s="204"/>
      <c r="L376" s="209"/>
      <c r="M376" s="210"/>
      <c r="N376" s="211"/>
      <c r="O376" s="211"/>
      <c r="P376" s="211"/>
      <c r="Q376" s="211"/>
      <c r="R376" s="211"/>
      <c r="S376" s="211"/>
      <c r="T376" s="212"/>
      <c r="AT376" s="213" t="s">
        <v>395</v>
      </c>
      <c r="AU376" s="213" t="s">
        <v>90</v>
      </c>
      <c r="AV376" s="13" t="s">
        <v>85</v>
      </c>
      <c r="AW376" s="13" t="s">
        <v>36</v>
      </c>
      <c r="AX376" s="13" t="s">
        <v>78</v>
      </c>
      <c r="AY376" s="213" t="s">
        <v>386</v>
      </c>
    </row>
    <row r="377" spans="1:65" s="13" customFormat="1" ht="10">
      <c r="B377" s="203"/>
      <c r="C377" s="204"/>
      <c r="D377" s="205" t="s">
        <v>395</v>
      </c>
      <c r="E377" s="206" t="s">
        <v>76</v>
      </c>
      <c r="F377" s="207" t="s">
        <v>627</v>
      </c>
      <c r="G377" s="204"/>
      <c r="H377" s="206" t="s">
        <v>76</v>
      </c>
      <c r="I377" s="208"/>
      <c r="J377" s="204"/>
      <c r="K377" s="204"/>
      <c r="L377" s="209"/>
      <c r="M377" s="210"/>
      <c r="N377" s="211"/>
      <c r="O377" s="211"/>
      <c r="P377" s="211"/>
      <c r="Q377" s="211"/>
      <c r="R377" s="211"/>
      <c r="S377" s="211"/>
      <c r="T377" s="212"/>
      <c r="AT377" s="213" t="s">
        <v>395</v>
      </c>
      <c r="AU377" s="213" t="s">
        <v>90</v>
      </c>
      <c r="AV377" s="13" t="s">
        <v>85</v>
      </c>
      <c r="AW377" s="13" t="s">
        <v>36</v>
      </c>
      <c r="AX377" s="13" t="s">
        <v>78</v>
      </c>
      <c r="AY377" s="213" t="s">
        <v>386</v>
      </c>
    </row>
    <row r="378" spans="1:65" s="14" customFormat="1" ht="10">
      <c r="B378" s="214"/>
      <c r="C378" s="215"/>
      <c r="D378" s="205" t="s">
        <v>395</v>
      </c>
      <c r="E378" s="216" t="s">
        <v>76</v>
      </c>
      <c r="F378" s="217" t="s">
        <v>650</v>
      </c>
      <c r="G378" s="215"/>
      <c r="H378" s="218">
        <v>30</v>
      </c>
      <c r="I378" s="219"/>
      <c r="J378" s="215"/>
      <c r="K378" s="215"/>
      <c r="L378" s="220"/>
      <c r="M378" s="221"/>
      <c r="N378" s="222"/>
      <c r="O378" s="222"/>
      <c r="P378" s="222"/>
      <c r="Q378" s="222"/>
      <c r="R378" s="222"/>
      <c r="S378" s="222"/>
      <c r="T378" s="223"/>
      <c r="AT378" s="224" t="s">
        <v>395</v>
      </c>
      <c r="AU378" s="224" t="s">
        <v>90</v>
      </c>
      <c r="AV378" s="14" t="s">
        <v>90</v>
      </c>
      <c r="AW378" s="14" t="s">
        <v>36</v>
      </c>
      <c r="AX378" s="14" t="s">
        <v>78</v>
      </c>
      <c r="AY378" s="224" t="s">
        <v>386</v>
      </c>
    </row>
    <row r="379" spans="1:65" s="14" customFormat="1" ht="10">
      <c r="B379" s="214"/>
      <c r="C379" s="215"/>
      <c r="D379" s="205" t="s">
        <v>395</v>
      </c>
      <c r="E379" s="216" t="s">
        <v>76</v>
      </c>
      <c r="F379" s="217" t="s">
        <v>651</v>
      </c>
      <c r="G379" s="215"/>
      <c r="H379" s="218">
        <v>3</v>
      </c>
      <c r="I379" s="219"/>
      <c r="J379" s="215"/>
      <c r="K379" s="215"/>
      <c r="L379" s="220"/>
      <c r="M379" s="221"/>
      <c r="N379" s="222"/>
      <c r="O379" s="222"/>
      <c r="P379" s="222"/>
      <c r="Q379" s="222"/>
      <c r="R379" s="222"/>
      <c r="S379" s="222"/>
      <c r="T379" s="223"/>
      <c r="AT379" s="224" t="s">
        <v>395</v>
      </c>
      <c r="AU379" s="224" t="s">
        <v>90</v>
      </c>
      <c r="AV379" s="14" t="s">
        <v>90</v>
      </c>
      <c r="AW379" s="14" t="s">
        <v>36</v>
      </c>
      <c r="AX379" s="14" t="s">
        <v>78</v>
      </c>
      <c r="AY379" s="224" t="s">
        <v>386</v>
      </c>
    </row>
    <row r="380" spans="1:65" s="14" customFormat="1" ht="10">
      <c r="B380" s="214"/>
      <c r="C380" s="215"/>
      <c r="D380" s="205" t="s">
        <v>395</v>
      </c>
      <c r="E380" s="216" t="s">
        <v>76</v>
      </c>
      <c r="F380" s="217" t="s">
        <v>652</v>
      </c>
      <c r="G380" s="215"/>
      <c r="H380" s="218">
        <v>9</v>
      </c>
      <c r="I380" s="219"/>
      <c r="J380" s="215"/>
      <c r="K380" s="215"/>
      <c r="L380" s="220"/>
      <c r="M380" s="221"/>
      <c r="N380" s="222"/>
      <c r="O380" s="222"/>
      <c r="P380" s="222"/>
      <c r="Q380" s="222"/>
      <c r="R380" s="222"/>
      <c r="S380" s="222"/>
      <c r="T380" s="223"/>
      <c r="AT380" s="224" t="s">
        <v>395</v>
      </c>
      <c r="AU380" s="224" t="s">
        <v>90</v>
      </c>
      <c r="AV380" s="14" t="s">
        <v>90</v>
      </c>
      <c r="AW380" s="14" t="s">
        <v>36</v>
      </c>
      <c r="AX380" s="14" t="s">
        <v>78</v>
      </c>
      <c r="AY380" s="224" t="s">
        <v>386</v>
      </c>
    </row>
    <row r="381" spans="1:65" s="15" customFormat="1" ht="10">
      <c r="B381" s="225"/>
      <c r="C381" s="226"/>
      <c r="D381" s="205" t="s">
        <v>395</v>
      </c>
      <c r="E381" s="227" t="s">
        <v>76</v>
      </c>
      <c r="F381" s="228" t="s">
        <v>398</v>
      </c>
      <c r="G381" s="226"/>
      <c r="H381" s="229">
        <v>42</v>
      </c>
      <c r="I381" s="230"/>
      <c r="J381" s="226"/>
      <c r="K381" s="226"/>
      <c r="L381" s="231"/>
      <c r="M381" s="232"/>
      <c r="N381" s="233"/>
      <c r="O381" s="233"/>
      <c r="P381" s="233"/>
      <c r="Q381" s="233"/>
      <c r="R381" s="233"/>
      <c r="S381" s="233"/>
      <c r="T381" s="234"/>
      <c r="AT381" s="235" t="s">
        <v>395</v>
      </c>
      <c r="AU381" s="235" t="s">
        <v>90</v>
      </c>
      <c r="AV381" s="15" t="s">
        <v>102</v>
      </c>
      <c r="AW381" s="15" t="s">
        <v>36</v>
      </c>
      <c r="AX381" s="15" t="s">
        <v>85</v>
      </c>
      <c r="AY381" s="235" t="s">
        <v>386</v>
      </c>
    </row>
    <row r="382" spans="1:65" s="2" customFormat="1" ht="37.75" customHeight="1">
      <c r="A382" s="37"/>
      <c r="B382" s="38"/>
      <c r="C382" s="185" t="s">
        <v>653</v>
      </c>
      <c r="D382" s="185" t="s">
        <v>388</v>
      </c>
      <c r="E382" s="186" t="s">
        <v>654</v>
      </c>
      <c r="F382" s="187" t="s">
        <v>655</v>
      </c>
      <c r="G382" s="188" t="s">
        <v>624</v>
      </c>
      <c r="H382" s="189">
        <v>9</v>
      </c>
      <c r="I382" s="190"/>
      <c r="J382" s="191">
        <f>ROUND(I382*H382,2)</f>
        <v>0</v>
      </c>
      <c r="K382" s="187" t="s">
        <v>391</v>
      </c>
      <c r="L382" s="42"/>
      <c r="M382" s="192" t="s">
        <v>76</v>
      </c>
      <c r="N382" s="193" t="s">
        <v>49</v>
      </c>
      <c r="O382" s="67"/>
      <c r="P382" s="194">
        <f>O382*H382</f>
        <v>0</v>
      </c>
      <c r="Q382" s="194">
        <v>7.2847999999999996E-2</v>
      </c>
      <c r="R382" s="194">
        <f>Q382*H382</f>
        <v>0.65563199999999999</v>
      </c>
      <c r="S382" s="194">
        <v>0</v>
      </c>
      <c r="T382" s="195">
        <f>S382*H382</f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6" t="s">
        <v>102</v>
      </c>
      <c r="AT382" s="196" t="s">
        <v>388</v>
      </c>
      <c r="AU382" s="196" t="s">
        <v>90</v>
      </c>
      <c r="AY382" s="20" t="s">
        <v>386</v>
      </c>
      <c r="BE382" s="197">
        <f>IF(N382="základní",J382,0)</f>
        <v>0</v>
      </c>
      <c r="BF382" s="197">
        <f>IF(N382="snížená",J382,0)</f>
        <v>0</v>
      </c>
      <c r="BG382" s="197">
        <f>IF(N382="zákl. přenesená",J382,0)</f>
        <v>0</v>
      </c>
      <c r="BH382" s="197">
        <f>IF(N382="sníž. přenesená",J382,0)</f>
        <v>0</v>
      </c>
      <c r="BI382" s="197">
        <f>IF(N382="nulová",J382,0)</f>
        <v>0</v>
      </c>
      <c r="BJ382" s="20" t="s">
        <v>90</v>
      </c>
      <c r="BK382" s="197">
        <f>ROUND(I382*H382,2)</f>
        <v>0</v>
      </c>
      <c r="BL382" s="20" t="s">
        <v>102</v>
      </c>
      <c r="BM382" s="196" t="s">
        <v>656</v>
      </c>
    </row>
    <row r="383" spans="1:65" s="2" customFormat="1" ht="10">
      <c r="A383" s="37"/>
      <c r="B383" s="38"/>
      <c r="C383" s="39"/>
      <c r="D383" s="198" t="s">
        <v>393</v>
      </c>
      <c r="E383" s="39"/>
      <c r="F383" s="199" t="s">
        <v>657</v>
      </c>
      <c r="G383" s="39"/>
      <c r="H383" s="39"/>
      <c r="I383" s="200"/>
      <c r="J383" s="39"/>
      <c r="K383" s="39"/>
      <c r="L383" s="42"/>
      <c r="M383" s="201"/>
      <c r="N383" s="202"/>
      <c r="O383" s="67"/>
      <c r="P383" s="67"/>
      <c r="Q383" s="67"/>
      <c r="R383" s="67"/>
      <c r="S383" s="67"/>
      <c r="T383" s="68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T383" s="20" t="s">
        <v>393</v>
      </c>
      <c r="AU383" s="20" t="s">
        <v>90</v>
      </c>
    </row>
    <row r="384" spans="1:65" s="13" customFormat="1" ht="10">
      <c r="B384" s="203"/>
      <c r="C384" s="204"/>
      <c r="D384" s="205" t="s">
        <v>395</v>
      </c>
      <c r="E384" s="206" t="s">
        <v>76</v>
      </c>
      <c r="F384" s="207" t="s">
        <v>403</v>
      </c>
      <c r="G384" s="204"/>
      <c r="H384" s="206" t="s">
        <v>76</v>
      </c>
      <c r="I384" s="208"/>
      <c r="J384" s="204"/>
      <c r="K384" s="204"/>
      <c r="L384" s="209"/>
      <c r="M384" s="210"/>
      <c r="N384" s="211"/>
      <c r="O384" s="211"/>
      <c r="P384" s="211"/>
      <c r="Q384" s="211"/>
      <c r="R384" s="211"/>
      <c r="S384" s="211"/>
      <c r="T384" s="212"/>
      <c r="AT384" s="213" t="s">
        <v>395</v>
      </c>
      <c r="AU384" s="213" t="s">
        <v>90</v>
      </c>
      <c r="AV384" s="13" t="s">
        <v>85</v>
      </c>
      <c r="AW384" s="13" t="s">
        <v>36</v>
      </c>
      <c r="AX384" s="13" t="s">
        <v>78</v>
      </c>
      <c r="AY384" s="213" t="s">
        <v>386</v>
      </c>
    </row>
    <row r="385" spans="1:65" s="13" customFormat="1" ht="10">
      <c r="B385" s="203"/>
      <c r="C385" s="204"/>
      <c r="D385" s="205" t="s">
        <v>395</v>
      </c>
      <c r="E385" s="206" t="s">
        <v>76</v>
      </c>
      <c r="F385" s="207" t="s">
        <v>546</v>
      </c>
      <c r="G385" s="204"/>
      <c r="H385" s="206" t="s">
        <v>76</v>
      </c>
      <c r="I385" s="208"/>
      <c r="J385" s="204"/>
      <c r="K385" s="204"/>
      <c r="L385" s="209"/>
      <c r="M385" s="210"/>
      <c r="N385" s="211"/>
      <c r="O385" s="211"/>
      <c r="P385" s="211"/>
      <c r="Q385" s="211"/>
      <c r="R385" s="211"/>
      <c r="S385" s="211"/>
      <c r="T385" s="212"/>
      <c r="AT385" s="213" t="s">
        <v>395</v>
      </c>
      <c r="AU385" s="213" t="s">
        <v>90</v>
      </c>
      <c r="AV385" s="13" t="s">
        <v>85</v>
      </c>
      <c r="AW385" s="13" t="s">
        <v>36</v>
      </c>
      <c r="AX385" s="13" t="s">
        <v>78</v>
      </c>
      <c r="AY385" s="213" t="s">
        <v>386</v>
      </c>
    </row>
    <row r="386" spans="1:65" s="13" customFormat="1" ht="10">
      <c r="B386" s="203"/>
      <c r="C386" s="204"/>
      <c r="D386" s="205" t="s">
        <v>395</v>
      </c>
      <c r="E386" s="206" t="s">
        <v>76</v>
      </c>
      <c r="F386" s="207" t="s">
        <v>627</v>
      </c>
      <c r="G386" s="204"/>
      <c r="H386" s="206" t="s">
        <v>76</v>
      </c>
      <c r="I386" s="208"/>
      <c r="J386" s="204"/>
      <c r="K386" s="204"/>
      <c r="L386" s="209"/>
      <c r="M386" s="210"/>
      <c r="N386" s="211"/>
      <c r="O386" s="211"/>
      <c r="P386" s="211"/>
      <c r="Q386" s="211"/>
      <c r="R386" s="211"/>
      <c r="S386" s="211"/>
      <c r="T386" s="212"/>
      <c r="AT386" s="213" t="s">
        <v>395</v>
      </c>
      <c r="AU386" s="213" t="s">
        <v>90</v>
      </c>
      <c r="AV386" s="13" t="s">
        <v>85</v>
      </c>
      <c r="AW386" s="13" t="s">
        <v>36</v>
      </c>
      <c r="AX386" s="13" t="s">
        <v>78</v>
      </c>
      <c r="AY386" s="213" t="s">
        <v>386</v>
      </c>
    </row>
    <row r="387" spans="1:65" s="14" customFormat="1" ht="10">
      <c r="B387" s="214"/>
      <c r="C387" s="215"/>
      <c r="D387" s="205" t="s">
        <v>395</v>
      </c>
      <c r="E387" s="216" t="s">
        <v>76</v>
      </c>
      <c r="F387" s="217" t="s">
        <v>658</v>
      </c>
      <c r="G387" s="215"/>
      <c r="H387" s="218">
        <v>5</v>
      </c>
      <c r="I387" s="219"/>
      <c r="J387" s="215"/>
      <c r="K387" s="215"/>
      <c r="L387" s="220"/>
      <c r="M387" s="221"/>
      <c r="N387" s="222"/>
      <c r="O387" s="222"/>
      <c r="P387" s="222"/>
      <c r="Q387" s="222"/>
      <c r="R387" s="222"/>
      <c r="S387" s="222"/>
      <c r="T387" s="223"/>
      <c r="AT387" s="224" t="s">
        <v>395</v>
      </c>
      <c r="AU387" s="224" t="s">
        <v>90</v>
      </c>
      <c r="AV387" s="14" t="s">
        <v>90</v>
      </c>
      <c r="AW387" s="14" t="s">
        <v>36</v>
      </c>
      <c r="AX387" s="14" t="s">
        <v>78</v>
      </c>
      <c r="AY387" s="224" t="s">
        <v>386</v>
      </c>
    </row>
    <row r="388" spans="1:65" s="14" customFormat="1" ht="10">
      <c r="B388" s="214"/>
      <c r="C388" s="215"/>
      <c r="D388" s="205" t="s">
        <v>395</v>
      </c>
      <c r="E388" s="216" t="s">
        <v>76</v>
      </c>
      <c r="F388" s="217" t="s">
        <v>659</v>
      </c>
      <c r="G388" s="215"/>
      <c r="H388" s="218">
        <v>4</v>
      </c>
      <c r="I388" s="219"/>
      <c r="J388" s="215"/>
      <c r="K388" s="215"/>
      <c r="L388" s="220"/>
      <c r="M388" s="221"/>
      <c r="N388" s="222"/>
      <c r="O388" s="222"/>
      <c r="P388" s="222"/>
      <c r="Q388" s="222"/>
      <c r="R388" s="222"/>
      <c r="S388" s="222"/>
      <c r="T388" s="223"/>
      <c r="AT388" s="224" t="s">
        <v>395</v>
      </c>
      <c r="AU388" s="224" t="s">
        <v>90</v>
      </c>
      <c r="AV388" s="14" t="s">
        <v>90</v>
      </c>
      <c r="AW388" s="14" t="s">
        <v>36</v>
      </c>
      <c r="AX388" s="14" t="s">
        <v>78</v>
      </c>
      <c r="AY388" s="224" t="s">
        <v>386</v>
      </c>
    </row>
    <row r="389" spans="1:65" s="15" customFormat="1" ht="10">
      <c r="B389" s="225"/>
      <c r="C389" s="226"/>
      <c r="D389" s="205" t="s">
        <v>395</v>
      </c>
      <c r="E389" s="227" t="s">
        <v>76</v>
      </c>
      <c r="F389" s="228" t="s">
        <v>398</v>
      </c>
      <c r="G389" s="226"/>
      <c r="H389" s="229">
        <v>9</v>
      </c>
      <c r="I389" s="230"/>
      <c r="J389" s="226"/>
      <c r="K389" s="226"/>
      <c r="L389" s="231"/>
      <c r="M389" s="232"/>
      <c r="N389" s="233"/>
      <c r="O389" s="233"/>
      <c r="P389" s="233"/>
      <c r="Q389" s="233"/>
      <c r="R389" s="233"/>
      <c r="S389" s="233"/>
      <c r="T389" s="234"/>
      <c r="AT389" s="235" t="s">
        <v>395</v>
      </c>
      <c r="AU389" s="235" t="s">
        <v>90</v>
      </c>
      <c r="AV389" s="15" t="s">
        <v>102</v>
      </c>
      <c r="AW389" s="15" t="s">
        <v>36</v>
      </c>
      <c r="AX389" s="15" t="s">
        <v>85</v>
      </c>
      <c r="AY389" s="235" t="s">
        <v>386</v>
      </c>
    </row>
    <row r="390" spans="1:65" s="2" customFormat="1" ht="37.75" customHeight="1">
      <c r="A390" s="37"/>
      <c r="B390" s="38"/>
      <c r="C390" s="185" t="s">
        <v>660</v>
      </c>
      <c r="D390" s="185" t="s">
        <v>388</v>
      </c>
      <c r="E390" s="186" t="s">
        <v>661</v>
      </c>
      <c r="F390" s="187" t="s">
        <v>662</v>
      </c>
      <c r="G390" s="188" t="s">
        <v>624</v>
      </c>
      <c r="H390" s="189">
        <v>28</v>
      </c>
      <c r="I390" s="190"/>
      <c r="J390" s="191">
        <f>ROUND(I390*H390,2)</f>
        <v>0</v>
      </c>
      <c r="K390" s="187" t="s">
        <v>391</v>
      </c>
      <c r="L390" s="42"/>
      <c r="M390" s="192" t="s">
        <v>76</v>
      </c>
      <c r="N390" s="193" t="s">
        <v>49</v>
      </c>
      <c r="O390" s="67"/>
      <c r="P390" s="194">
        <f>O390*H390</f>
        <v>0</v>
      </c>
      <c r="Q390" s="194">
        <v>8.1848000000000004E-2</v>
      </c>
      <c r="R390" s="194">
        <f>Q390*H390</f>
        <v>2.291744</v>
      </c>
      <c r="S390" s="194">
        <v>0</v>
      </c>
      <c r="T390" s="195">
        <f>S390*H390</f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6" t="s">
        <v>102</v>
      </c>
      <c r="AT390" s="196" t="s">
        <v>388</v>
      </c>
      <c r="AU390" s="196" t="s">
        <v>90</v>
      </c>
      <c r="AY390" s="20" t="s">
        <v>386</v>
      </c>
      <c r="BE390" s="197">
        <f>IF(N390="základní",J390,0)</f>
        <v>0</v>
      </c>
      <c r="BF390" s="197">
        <f>IF(N390="snížená",J390,0)</f>
        <v>0</v>
      </c>
      <c r="BG390" s="197">
        <f>IF(N390="zákl. přenesená",J390,0)</f>
        <v>0</v>
      </c>
      <c r="BH390" s="197">
        <f>IF(N390="sníž. přenesená",J390,0)</f>
        <v>0</v>
      </c>
      <c r="BI390" s="197">
        <f>IF(N390="nulová",J390,0)</f>
        <v>0</v>
      </c>
      <c r="BJ390" s="20" t="s">
        <v>90</v>
      </c>
      <c r="BK390" s="197">
        <f>ROUND(I390*H390,2)</f>
        <v>0</v>
      </c>
      <c r="BL390" s="20" t="s">
        <v>102</v>
      </c>
      <c r="BM390" s="196" t="s">
        <v>663</v>
      </c>
    </row>
    <row r="391" spans="1:65" s="2" customFormat="1" ht="10">
      <c r="A391" s="37"/>
      <c r="B391" s="38"/>
      <c r="C391" s="39"/>
      <c r="D391" s="198" t="s">
        <v>393</v>
      </c>
      <c r="E391" s="39"/>
      <c r="F391" s="199" t="s">
        <v>664</v>
      </c>
      <c r="G391" s="39"/>
      <c r="H391" s="39"/>
      <c r="I391" s="200"/>
      <c r="J391" s="39"/>
      <c r="K391" s="39"/>
      <c r="L391" s="42"/>
      <c r="M391" s="201"/>
      <c r="N391" s="202"/>
      <c r="O391" s="67"/>
      <c r="P391" s="67"/>
      <c r="Q391" s="67"/>
      <c r="R391" s="67"/>
      <c r="S391" s="67"/>
      <c r="T391" s="68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T391" s="20" t="s">
        <v>393</v>
      </c>
      <c r="AU391" s="20" t="s">
        <v>90</v>
      </c>
    </row>
    <row r="392" spans="1:65" s="13" customFormat="1" ht="10">
      <c r="B392" s="203"/>
      <c r="C392" s="204"/>
      <c r="D392" s="205" t="s">
        <v>395</v>
      </c>
      <c r="E392" s="206" t="s">
        <v>76</v>
      </c>
      <c r="F392" s="207" t="s">
        <v>403</v>
      </c>
      <c r="G392" s="204"/>
      <c r="H392" s="206" t="s">
        <v>76</v>
      </c>
      <c r="I392" s="208"/>
      <c r="J392" s="204"/>
      <c r="K392" s="204"/>
      <c r="L392" s="209"/>
      <c r="M392" s="210"/>
      <c r="N392" s="211"/>
      <c r="O392" s="211"/>
      <c r="P392" s="211"/>
      <c r="Q392" s="211"/>
      <c r="R392" s="211"/>
      <c r="S392" s="211"/>
      <c r="T392" s="212"/>
      <c r="AT392" s="213" t="s">
        <v>395</v>
      </c>
      <c r="AU392" s="213" t="s">
        <v>90</v>
      </c>
      <c r="AV392" s="13" t="s">
        <v>85</v>
      </c>
      <c r="AW392" s="13" t="s">
        <v>36</v>
      </c>
      <c r="AX392" s="13" t="s">
        <v>78</v>
      </c>
      <c r="AY392" s="213" t="s">
        <v>386</v>
      </c>
    </row>
    <row r="393" spans="1:65" s="13" customFormat="1" ht="10">
      <c r="B393" s="203"/>
      <c r="C393" s="204"/>
      <c r="D393" s="205" t="s">
        <v>395</v>
      </c>
      <c r="E393" s="206" t="s">
        <v>76</v>
      </c>
      <c r="F393" s="207" t="s">
        <v>546</v>
      </c>
      <c r="G393" s="204"/>
      <c r="H393" s="206" t="s">
        <v>76</v>
      </c>
      <c r="I393" s="208"/>
      <c r="J393" s="204"/>
      <c r="K393" s="204"/>
      <c r="L393" s="209"/>
      <c r="M393" s="210"/>
      <c r="N393" s="211"/>
      <c r="O393" s="211"/>
      <c r="P393" s="211"/>
      <c r="Q393" s="211"/>
      <c r="R393" s="211"/>
      <c r="S393" s="211"/>
      <c r="T393" s="212"/>
      <c r="AT393" s="213" t="s">
        <v>395</v>
      </c>
      <c r="AU393" s="213" t="s">
        <v>90</v>
      </c>
      <c r="AV393" s="13" t="s">
        <v>85</v>
      </c>
      <c r="AW393" s="13" t="s">
        <v>36</v>
      </c>
      <c r="AX393" s="13" t="s">
        <v>78</v>
      </c>
      <c r="AY393" s="213" t="s">
        <v>386</v>
      </c>
    </row>
    <row r="394" spans="1:65" s="13" customFormat="1" ht="10">
      <c r="B394" s="203"/>
      <c r="C394" s="204"/>
      <c r="D394" s="205" t="s">
        <v>395</v>
      </c>
      <c r="E394" s="206" t="s">
        <v>76</v>
      </c>
      <c r="F394" s="207" t="s">
        <v>627</v>
      </c>
      <c r="G394" s="204"/>
      <c r="H394" s="206" t="s">
        <v>76</v>
      </c>
      <c r="I394" s="208"/>
      <c r="J394" s="204"/>
      <c r="K394" s="204"/>
      <c r="L394" s="209"/>
      <c r="M394" s="210"/>
      <c r="N394" s="211"/>
      <c r="O394" s="211"/>
      <c r="P394" s="211"/>
      <c r="Q394" s="211"/>
      <c r="R394" s="211"/>
      <c r="S394" s="211"/>
      <c r="T394" s="212"/>
      <c r="AT394" s="213" t="s">
        <v>395</v>
      </c>
      <c r="AU394" s="213" t="s">
        <v>90</v>
      </c>
      <c r="AV394" s="13" t="s">
        <v>85</v>
      </c>
      <c r="AW394" s="13" t="s">
        <v>36</v>
      </c>
      <c r="AX394" s="13" t="s">
        <v>78</v>
      </c>
      <c r="AY394" s="213" t="s">
        <v>386</v>
      </c>
    </row>
    <row r="395" spans="1:65" s="14" customFormat="1" ht="10">
      <c r="B395" s="214"/>
      <c r="C395" s="215"/>
      <c r="D395" s="205" t="s">
        <v>395</v>
      </c>
      <c r="E395" s="216" t="s">
        <v>76</v>
      </c>
      <c r="F395" s="217" t="s">
        <v>665</v>
      </c>
      <c r="G395" s="215"/>
      <c r="H395" s="218">
        <v>20</v>
      </c>
      <c r="I395" s="219"/>
      <c r="J395" s="215"/>
      <c r="K395" s="215"/>
      <c r="L395" s="220"/>
      <c r="M395" s="221"/>
      <c r="N395" s="222"/>
      <c r="O395" s="222"/>
      <c r="P395" s="222"/>
      <c r="Q395" s="222"/>
      <c r="R395" s="222"/>
      <c r="S395" s="222"/>
      <c r="T395" s="223"/>
      <c r="AT395" s="224" t="s">
        <v>395</v>
      </c>
      <c r="AU395" s="224" t="s">
        <v>90</v>
      </c>
      <c r="AV395" s="14" t="s">
        <v>90</v>
      </c>
      <c r="AW395" s="14" t="s">
        <v>36</v>
      </c>
      <c r="AX395" s="14" t="s">
        <v>78</v>
      </c>
      <c r="AY395" s="224" t="s">
        <v>386</v>
      </c>
    </row>
    <row r="396" spans="1:65" s="14" customFormat="1" ht="10">
      <c r="B396" s="214"/>
      <c r="C396" s="215"/>
      <c r="D396" s="205" t="s">
        <v>395</v>
      </c>
      <c r="E396" s="216" t="s">
        <v>76</v>
      </c>
      <c r="F396" s="217" t="s">
        <v>666</v>
      </c>
      <c r="G396" s="215"/>
      <c r="H396" s="218">
        <v>8</v>
      </c>
      <c r="I396" s="219"/>
      <c r="J396" s="215"/>
      <c r="K396" s="215"/>
      <c r="L396" s="220"/>
      <c r="M396" s="221"/>
      <c r="N396" s="222"/>
      <c r="O396" s="222"/>
      <c r="P396" s="222"/>
      <c r="Q396" s="222"/>
      <c r="R396" s="222"/>
      <c r="S396" s="222"/>
      <c r="T396" s="223"/>
      <c r="AT396" s="224" t="s">
        <v>395</v>
      </c>
      <c r="AU396" s="224" t="s">
        <v>90</v>
      </c>
      <c r="AV396" s="14" t="s">
        <v>90</v>
      </c>
      <c r="AW396" s="14" t="s">
        <v>36</v>
      </c>
      <c r="AX396" s="14" t="s">
        <v>78</v>
      </c>
      <c r="AY396" s="224" t="s">
        <v>386</v>
      </c>
    </row>
    <row r="397" spans="1:65" s="15" customFormat="1" ht="10">
      <c r="B397" s="225"/>
      <c r="C397" s="226"/>
      <c r="D397" s="205" t="s">
        <v>395</v>
      </c>
      <c r="E397" s="227" t="s">
        <v>76</v>
      </c>
      <c r="F397" s="228" t="s">
        <v>398</v>
      </c>
      <c r="G397" s="226"/>
      <c r="H397" s="229">
        <v>28</v>
      </c>
      <c r="I397" s="230"/>
      <c r="J397" s="226"/>
      <c r="K397" s="226"/>
      <c r="L397" s="231"/>
      <c r="M397" s="232"/>
      <c r="N397" s="233"/>
      <c r="O397" s="233"/>
      <c r="P397" s="233"/>
      <c r="Q397" s="233"/>
      <c r="R397" s="233"/>
      <c r="S397" s="233"/>
      <c r="T397" s="234"/>
      <c r="AT397" s="235" t="s">
        <v>395</v>
      </c>
      <c r="AU397" s="235" t="s">
        <v>90</v>
      </c>
      <c r="AV397" s="15" t="s">
        <v>102</v>
      </c>
      <c r="AW397" s="15" t="s">
        <v>36</v>
      </c>
      <c r="AX397" s="15" t="s">
        <v>85</v>
      </c>
      <c r="AY397" s="235" t="s">
        <v>386</v>
      </c>
    </row>
    <row r="398" spans="1:65" s="2" customFormat="1" ht="37.75" customHeight="1">
      <c r="A398" s="37"/>
      <c r="B398" s="38"/>
      <c r="C398" s="185" t="s">
        <v>667</v>
      </c>
      <c r="D398" s="185" t="s">
        <v>388</v>
      </c>
      <c r="E398" s="186" t="s">
        <v>668</v>
      </c>
      <c r="F398" s="187" t="s">
        <v>669</v>
      </c>
      <c r="G398" s="188" t="s">
        <v>624</v>
      </c>
      <c r="H398" s="189">
        <v>14</v>
      </c>
      <c r="I398" s="190"/>
      <c r="J398" s="191">
        <f>ROUND(I398*H398,2)</f>
        <v>0</v>
      </c>
      <c r="K398" s="187" t="s">
        <v>391</v>
      </c>
      <c r="L398" s="42"/>
      <c r="M398" s="192" t="s">
        <v>76</v>
      </c>
      <c r="N398" s="193" t="s">
        <v>49</v>
      </c>
      <c r="O398" s="67"/>
      <c r="P398" s="194">
        <f>O398*H398</f>
        <v>0</v>
      </c>
      <c r="Q398" s="194">
        <v>9.1048000000000004E-2</v>
      </c>
      <c r="R398" s="194">
        <f>Q398*H398</f>
        <v>1.274672</v>
      </c>
      <c r="S398" s="194">
        <v>0</v>
      </c>
      <c r="T398" s="195">
        <f>S398*H398</f>
        <v>0</v>
      </c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R398" s="196" t="s">
        <v>102</v>
      </c>
      <c r="AT398" s="196" t="s">
        <v>388</v>
      </c>
      <c r="AU398" s="196" t="s">
        <v>90</v>
      </c>
      <c r="AY398" s="20" t="s">
        <v>386</v>
      </c>
      <c r="BE398" s="197">
        <f>IF(N398="základní",J398,0)</f>
        <v>0</v>
      </c>
      <c r="BF398" s="197">
        <f>IF(N398="snížená",J398,0)</f>
        <v>0</v>
      </c>
      <c r="BG398" s="197">
        <f>IF(N398="zákl. přenesená",J398,0)</f>
        <v>0</v>
      </c>
      <c r="BH398" s="197">
        <f>IF(N398="sníž. přenesená",J398,0)</f>
        <v>0</v>
      </c>
      <c r="BI398" s="197">
        <f>IF(N398="nulová",J398,0)</f>
        <v>0</v>
      </c>
      <c r="BJ398" s="20" t="s">
        <v>90</v>
      </c>
      <c r="BK398" s="197">
        <f>ROUND(I398*H398,2)</f>
        <v>0</v>
      </c>
      <c r="BL398" s="20" t="s">
        <v>102</v>
      </c>
      <c r="BM398" s="196" t="s">
        <v>670</v>
      </c>
    </row>
    <row r="399" spans="1:65" s="2" customFormat="1" ht="10">
      <c r="A399" s="37"/>
      <c r="B399" s="38"/>
      <c r="C399" s="39"/>
      <c r="D399" s="198" t="s">
        <v>393</v>
      </c>
      <c r="E399" s="39"/>
      <c r="F399" s="199" t="s">
        <v>671</v>
      </c>
      <c r="G399" s="39"/>
      <c r="H399" s="39"/>
      <c r="I399" s="200"/>
      <c r="J399" s="39"/>
      <c r="K399" s="39"/>
      <c r="L399" s="42"/>
      <c r="M399" s="201"/>
      <c r="N399" s="202"/>
      <c r="O399" s="67"/>
      <c r="P399" s="67"/>
      <c r="Q399" s="67"/>
      <c r="R399" s="67"/>
      <c r="S399" s="67"/>
      <c r="T399" s="68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T399" s="20" t="s">
        <v>393</v>
      </c>
      <c r="AU399" s="20" t="s">
        <v>90</v>
      </c>
    </row>
    <row r="400" spans="1:65" s="13" customFormat="1" ht="10">
      <c r="B400" s="203"/>
      <c r="C400" s="204"/>
      <c r="D400" s="205" t="s">
        <v>395</v>
      </c>
      <c r="E400" s="206" t="s">
        <v>76</v>
      </c>
      <c r="F400" s="207" t="s">
        <v>403</v>
      </c>
      <c r="G400" s="204"/>
      <c r="H400" s="206" t="s">
        <v>76</v>
      </c>
      <c r="I400" s="208"/>
      <c r="J400" s="204"/>
      <c r="K400" s="204"/>
      <c r="L400" s="209"/>
      <c r="M400" s="210"/>
      <c r="N400" s="211"/>
      <c r="O400" s="211"/>
      <c r="P400" s="211"/>
      <c r="Q400" s="211"/>
      <c r="R400" s="211"/>
      <c r="S400" s="211"/>
      <c r="T400" s="212"/>
      <c r="AT400" s="213" t="s">
        <v>395</v>
      </c>
      <c r="AU400" s="213" t="s">
        <v>90</v>
      </c>
      <c r="AV400" s="13" t="s">
        <v>85</v>
      </c>
      <c r="AW400" s="13" t="s">
        <v>36</v>
      </c>
      <c r="AX400" s="13" t="s">
        <v>78</v>
      </c>
      <c r="AY400" s="213" t="s">
        <v>386</v>
      </c>
    </row>
    <row r="401" spans="1:65" s="13" customFormat="1" ht="10">
      <c r="B401" s="203"/>
      <c r="C401" s="204"/>
      <c r="D401" s="205" t="s">
        <v>395</v>
      </c>
      <c r="E401" s="206" t="s">
        <v>76</v>
      </c>
      <c r="F401" s="207" t="s">
        <v>546</v>
      </c>
      <c r="G401" s="204"/>
      <c r="H401" s="206" t="s">
        <v>76</v>
      </c>
      <c r="I401" s="208"/>
      <c r="J401" s="204"/>
      <c r="K401" s="204"/>
      <c r="L401" s="209"/>
      <c r="M401" s="210"/>
      <c r="N401" s="211"/>
      <c r="O401" s="211"/>
      <c r="P401" s="211"/>
      <c r="Q401" s="211"/>
      <c r="R401" s="211"/>
      <c r="S401" s="211"/>
      <c r="T401" s="212"/>
      <c r="AT401" s="213" t="s">
        <v>395</v>
      </c>
      <c r="AU401" s="213" t="s">
        <v>90</v>
      </c>
      <c r="AV401" s="13" t="s">
        <v>85</v>
      </c>
      <c r="AW401" s="13" t="s">
        <v>36</v>
      </c>
      <c r="AX401" s="13" t="s">
        <v>78</v>
      </c>
      <c r="AY401" s="213" t="s">
        <v>386</v>
      </c>
    </row>
    <row r="402" spans="1:65" s="13" customFormat="1" ht="10">
      <c r="B402" s="203"/>
      <c r="C402" s="204"/>
      <c r="D402" s="205" t="s">
        <v>395</v>
      </c>
      <c r="E402" s="206" t="s">
        <v>76</v>
      </c>
      <c r="F402" s="207" t="s">
        <v>627</v>
      </c>
      <c r="G402" s="204"/>
      <c r="H402" s="206" t="s">
        <v>76</v>
      </c>
      <c r="I402" s="208"/>
      <c r="J402" s="204"/>
      <c r="K402" s="204"/>
      <c r="L402" s="209"/>
      <c r="M402" s="210"/>
      <c r="N402" s="211"/>
      <c r="O402" s="211"/>
      <c r="P402" s="211"/>
      <c r="Q402" s="211"/>
      <c r="R402" s="211"/>
      <c r="S402" s="211"/>
      <c r="T402" s="212"/>
      <c r="AT402" s="213" t="s">
        <v>395</v>
      </c>
      <c r="AU402" s="213" t="s">
        <v>90</v>
      </c>
      <c r="AV402" s="13" t="s">
        <v>85</v>
      </c>
      <c r="AW402" s="13" t="s">
        <v>36</v>
      </c>
      <c r="AX402" s="13" t="s">
        <v>78</v>
      </c>
      <c r="AY402" s="213" t="s">
        <v>386</v>
      </c>
    </row>
    <row r="403" spans="1:65" s="14" customFormat="1" ht="10">
      <c r="B403" s="214"/>
      <c r="C403" s="215"/>
      <c r="D403" s="205" t="s">
        <v>395</v>
      </c>
      <c r="E403" s="216" t="s">
        <v>76</v>
      </c>
      <c r="F403" s="217" t="s">
        <v>672</v>
      </c>
      <c r="G403" s="215"/>
      <c r="H403" s="218">
        <v>10</v>
      </c>
      <c r="I403" s="219"/>
      <c r="J403" s="215"/>
      <c r="K403" s="215"/>
      <c r="L403" s="220"/>
      <c r="M403" s="221"/>
      <c r="N403" s="222"/>
      <c r="O403" s="222"/>
      <c r="P403" s="222"/>
      <c r="Q403" s="222"/>
      <c r="R403" s="222"/>
      <c r="S403" s="222"/>
      <c r="T403" s="223"/>
      <c r="AT403" s="224" t="s">
        <v>395</v>
      </c>
      <c r="AU403" s="224" t="s">
        <v>90</v>
      </c>
      <c r="AV403" s="14" t="s">
        <v>90</v>
      </c>
      <c r="AW403" s="14" t="s">
        <v>36</v>
      </c>
      <c r="AX403" s="14" t="s">
        <v>78</v>
      </c>
      <c r="AY403" s="224" t="s">
        <v>386</v>
      </c>
    </row>
    <row r="404" spans="1:65" s="14" customFormat="1" ht="10">
      <c r="B404" s="214"/>
      <c r="C404" s="215"/>
      <c r="D404" s="205" t="s">
        <v>395</v>
      </c>
      <c r="E404" s="216" t="s">
        <v>76</v>
      </c>
      <c r="F404" s="217" t="s">
        <v>673</v>
      </c>
      <c r="G404" s="215"/>
      <c r="H404" s="218">
        <v>4</v>
      </c>
      <c r="I404" s="219"/>
      <c r="J404" s="215"/>
      <c r="K404" s="215"/>
      <c r="L404" s="220"/>
      <c r="M404" s="221"/>
      <c r="N404" s="222"/>
      <c r="O404" s="222"/>
      <c r="P404" s="222"/>
      <c r="Q404" s="222"/>
      <c r="R404" s="222"/>
      <c r="S404" s="222"/>
      <c r="T404" s="223"/>
      <c r="AT404" s="224" t="s">
        <v>395</v>
      </c>
      <c r="AU404" s="224" t="s">
        <v>90</v>
      </c>
      <c r="AV404" s="14" t="s">
        <v>90</v>
      </c>
      <c r="AW404" s="14" t="s">
        <v>36</v>
      </c>
      <c r="AX404" s="14" t="s">
        <v>78</v>
      </c>
      <c r="AY404" s="224" t="s">
        <v>386</v>
      </c>
    </row>
    <row r="405" spans="1:65" s="15" customFormat="1" ht="10">
      <c r="B405" s="225"/>
      <c r="C405" s="226"/>
      <c r="D405" s="205" t="s">
        <v>395</v>
      </c>
      <c r="E405" s="227" t="s">
        <v>76</v>
      </c>
      <c r="F405" s="228" t="s">
        <v>398</v>
      </c>
      <c r="G405" s="226"/>
      <c r="H405" s="229">
        <v>14</v>
      </c>
      <c r="I405" s="230"/>
      <c r="J405" s="226"/>
      <c r="K405" s="226"/>
      <c r="L405" s="231"/>
      <c r="M405" s="232"/>
      <c r="N405" s="233"/>
      <c r="O405" s="233"/>
      <c r="P405" s="233"/>
      <c r="Q405" s="233"/>
      <c r="R405" s="233"/>
      <c r="S405" s="233"/>
      <c r="T405" s="234"/>
      <c r="AT405" s="235" t="s">
        <v>395</v>
      </c>
      <c r="AU405" s="235" t="s">
        <v>90</v>
      </c>
      <c r="AV405" s="15" t="s">
        <v>102</v>
      </c>
      <c r="AW405" s="15" t="s">
        <v>36</v>
      </c>
      <c r="AX405" s="15" t="s">
        <v>85</v>
      </c>
      <c r="AY405" s="235" t="s">
        <v>386</v>
      </c>
    </row>
    <row r="406" spans="1:65" s="2" customFormat="1" ht="37.75" customHeight="1">
      <c r="A406" s="37"/>
      <c r="B406" s="38"/>
      <c r="C406" s="185" t="s">
        <v>284</v>
      </c>
      <c r="D406" s="185" t="s">
        <v>388</v>
      </c>
      <c r="E406" s="186" t="s">
        <v>674</v>
      </c>
      <c r="F406" s="187" t="s">
        <v>675</v>
      </c>
      <c r="G406" s="188" t="s">
        <v>624</v>
      </c>
      <c r="H406" s="189">
        <v>37</v>
      </c>
      <c r="I406" s="190"/>
      <c r="J406" s="191">
        <f>ROUND(I406*H406,2)</f>
        <v>0</v>
      </c>
      <c r="K406" s="187" t="s">
        <v>391</v>
      </c>
      <c r="L406" s="42"/>
      <c r="M406" s="192" t="s">
        <v>76</v>
      </c>
      <c r="N406" s="193" t="s">
        <v>49</v>
      </c>
      <c r="O406" s="67"/>
      <c r="P406" s="194">
        <f>O406*H406</f>
        <v>0</v>
      </c>
      <c r="Q406" s="194">
        <v>0.100048</v>
      </c>
      <c r="R406" s="194">
        <f>Q406*H406</f>
        <v>3.7017759999999997</v>
      </c>
      <c r="S406" s="194">
        <v>0</v>
      </c>
      <c r="T406" s="195">
        <f>S406*H406</f>
        <v>0</v>
      </c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R406" s="196" t="s">
        <v>102</v>
      </c>
      <c r="AT406" s="196" t="s">
        <v>388</v>
      </c>
      <c r="AU406" s="196" t="s">
        <v>90</v>
      </c>
      <c r="AY406" s="20" t="s">
        <v>386</v>
      </c>
      <c r="BE406" s="197">
        <f>IF(N406="základní",J406,0)</f>
        <v>0</v>
      </c>
      <c r="BF406" s="197">
        <f>IF(N406="snížená",J406,0)</f>
        <v>0</v>
      </c>
      <c r="BG406" s="197">
        <f>IF(N406="zákl. přenesená",J406,0)</f>
        <v>0</v>
      </c>
      <c r="BH406" s="197">
        <f>IF(N406="sníž. přenesená",J406,0)</f>
        <v>0</v>
      </c>
      <c r="BI406" s="197">
        <f>IF(N406="nulová",J406,0)</f>
        <v>0</v>
      </c>
      <c r="BJ406" s="20" t="s">
        <v>90</v>
      </c>
      <c r="BK406" s="197">
        <f>ROUND(I406*H406,2)</f>
        <v>0</v>
      </c>
      <c r="BL406" s="20" t="s">
        <v>102</v>
      </c>
      <c r="BM406" s="196" t="s">
        <v>676</v>
      </c>
    </row>
    <row r="407" spans="1:65" s="2" customFormat="1" ht="10">
      <c r="A407" s="37"/>
      <c r="B407" s="38"/>
      <c r="C407" s="39"/>
      <c r="D407" s="198" t="s">
        <v>393</v>
      </c>
      <c r="E407" s="39"/>
      <c r="F407" s="199" t="s">
        <v>677</v>
      </c>
      <c r="G407" s="39"/>
      <c r="H407" s="39"/>
      <c r="I407" s="200"/>
      <c r="J407" s="39"/>
      <c r="K407" s="39"/>
      <c r="L407" s="42"/>
      <c r="M407" s="201"/>
      <c r="N407" s="202"/>
      <c r="O407" s="67"/>
      <c r="P407" s="67"/>
      <c r="Q407" s="67"/>
      <c r="R407" s="67"/>
      <c r="S407" s="67"/>
      <c r="T407" s="68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T407" s="20" t="s">
        <v>393</v>
      </c>
      <c r="AU407" s="20" t="s">
        <v>90</v>
      </c>
    </row>
    <row r="408" spans="1:65" s="13" customFormat="1" ht="10">
      <c r="B408" s="203"/>
      <c r="C408" s="204"/>
      <c r="D408" s="205" t="s">
        <v>395</v>
      </c>
      <c r="E408" s="206" t="s">
        <v>76</v>
      </c>
      <c r="F408" s="207" t="s">
        <v>403</v>
      </c>
      <c r="G408" s="204"/>
      <c r="H408" s="206" t="s">
        <v>76</v>
      </c>
      <c r="I408" s="208"/>
      <c r="J408" s="204"/>
      <c r="K408" s="204"/>
      <c r="L408" s="209"/>
      <c r="M408" s="210"/>
      <c r="N408" s="211"/>
      <c r="O408" s="211"/>
      <c r="P408" s="211"/>
      <c r="Q408" s="211"/>
      <c r="R408" s="211"/>
      <c r="S408" s="211"/>
      <c r="T408" s="212"/>
      <c r="AT408" s="213" t="s">
        <v>395</v>
      </c>
      <c r="AU408" s="213" t="s">
        <v>90</v>
      </c>
      <c r="AV408" s="13" t="s">
        <v>85</v>
      </c>
      <c r="AW408" s="13" t="s">
        <v>36</v>
      </c>
      <c r="AX408" s="13" t="s">
        <v>78</v>
      </c>
      <c r="AY408" s="213" t="s">
        <v>386</v>
      </c>
    </row>
    <row r="409" spans="1:65" s="13" customFormat="1" ht="10">
      <c r="B409" s="203"/>
      <c r="C409" s="204"/>
      <c r="D409" s="205" t="s">
        <v>395</v>
      </c>
      <c r="E409" s="206" t="s">
        <v>76</v>
      </c>
      <c r="F409" s="207" t="s">
        <v>546</v>
      </c>
      <c r="G409" s="204"/>
      <c r="H409" s="206" t="s">
        <v>76</v>
      </c>
      <c r="I409" s="208"/>
      <c r="J409" s="204"/>
      <c r="K409" s="204"/>
      <c r="L409" s="209"/>
      <c r="M409" s="210"/>
      <c r="N409" s="211"/>
      <c r="O409" s="211"/>
      <c r="P409" s="211"/>
      <c r="Q409" s="211"/>
      <c r="R409" s="211"/>
      <c r="S409" s="211"/>
      <c r="T409" s="212"/>
      <c r="AT409" s="213" t="s">
        <v>395</v>
      </c>
      <c r="AU409" s="213" t="s">
        <v>90</v>
      </c>
      <c r="AV409" s="13" t="s">
        <v>85</v>
      </c>
      <c r="AW409" s="13" t="s">
        <v>36</v>
      </c>
      <c r="AX409" s="13" t="s">
        <v>78</v>
      </c>
      <c r="AY409" s="213" t="s">
        <v>386</v>
      </c>
    </row>
    <row r="410" spans="1:65" s="13" customFormat="1" ht="10">
      <c r="B410" s="203"/>
      <c r="C410" s="204"/>
      <c r="D410" s="205" t="s">
        <v>395</v>
      </c>
      <c r="E410" s="206" t="s">
        <v>76</v>
      </c>
      <c r="F410" s="207" t="s">
        <v>627</v>
      </c>
      <c r="G410" s="204"/>
      <c r="H410" s="206" t="s">
        <v>76</v>
      </c>
      <c r="I410" s="208"/>
      <c r="J410" s="204"/>
      <c r="K410" s="204"/>
      <c r="L410" s="209"/>
      <c r="M410" s="210"/>
      <c r="N410" s="211"/>
      <c r="O410" s="211"/>
      <c r="P410" s="211"/>
      <c r="Q410" s="211"/>
      <c r="R410" s="211"/>
      <c r="S410" s="211"/>
      <c r="T410" s="212"/>
      <c r="AT410" s="213" t="s">
        <v>395</v>
      </c>
      <c r="AU410" s="213" t="s">
        <v>90</v>
      </c>
      <c r="AV410" s="13" t="s">
        <v>85</v>
      </c>
      <c r="AW410" s="13" t="s">
        <v>36</v>
      </c>
      <c r="AX410" s="13" t="s">
        <v>78</v>
      </c>
      <c r="AY410" s="213" t="s">
        <v>386</v>
      </c>
    </row>
    <row r="411" spans="1:65" s="14" customFormat="1" ht="10">
      <c r="B411" s="214"/>
      <c r="C411" s="215"/>
      <c r="D411" s="205" t="s">
        <v>395</v>
      </c>
      <c r="E411" s="216" t="s">
        <v>76</v>
      </c>
      <c r="F411" s="217" t="s">
        <v>678</v>
      </c>
      <c r="G411" s="215"/>
      <c r="H411" s="218">
        <v>5</v>
      </c>
      <c r="I411" s="219"/>
      <c r="J411" s="215"/>
      <c r="K411" s="215"/>
      <c r="L411" s="220"/>
      <c r="M411" s="221"/>
      <c r="N411" s="222"/>
      <c r="O411" s="222"/>
      <c r="P411" s="222"/>
      <c r="Q411" s="222"/>
      <c r="R411" s="222"/>
      <c r="S411" s="222"/>
      <c r="T411" s="223"/>
      <c r="AT411" s="224" t="s">
        <v>395</v>
      </c>
      <c r="AU411" s="224" t="s">
        <v>90</v>
      </c>
      <c r="AV411" s="14" t="s">
        <v>90</v>
      </c>
      <c r="AW411" s="14" t="s">
        <v>36</v>
      </c>
      <c r="AX411" s="14" t="s">
        <v>78</v>
      </c>
      <c r="AY411" s="224" t="s">
        <v>386</v>
      </c>
    </row>
    <row r="412" spans="1:65" s="14" customFormat="1" ht="10">
      <c r="B412" s="214"/>
      <c r="C412" s="215"/>
      <c r="D412" s="205" t="s">
        <v>395</v>
      </c>
      <c r="E412" s="216" t="s">
        <v>76</v>
      </c>
      <c r="F412" s="217" t="s">
        <v>679</v>
      </c>
      <c r="G412" s="215"/>
      <c r="H412" s="218">
        <v>20</v>
      </c>
      <c r="I412" s="219"/>
      <c r="J412" s="215"/>
      <c r="K412" s="215"/>
      <c r="L412" s="220"/>
      <c r="M412" s="221"/>
      <c r="N412" s="222"/>
      <c r="O412" s="222"/>
      <c r="P412" s="222"/>
      <c r="Q412" s="222"/>
      <c r="R412" s="222"/>
      <c r="S412" s="222"/>
      <c r="T412" s="223"/>
      <c r="AT412" s="224" t="s">
        <v>395</v>
      </c>
      <c r="AU412" s="224" t="s">
        <v>90</v>
      </c>
      <c r="AV412" s="14" t="s">
        <v>90</v>
      </c>
      <c r="AW412" s="14" t="s">
        <v>36</v>
      </c>
      <c r="AX412" s="14" t="s">
        <v>78</v>
      </c>
      <c r="AY412" s="224" t="s">
        <v>386</v>
      </c>
    </row>
    <row r="413" spans="1:65" s="14" customFormat="1" ht="10">
      <c r="B413" s="214"/>
      <c r="C413" s="215"/>
      <c r="D413" s="205" t="s">
        <v>395</v>
      </c>
      <c r="E413" s="216" t="s">
        <v>76</v>
      </c>
      <c r="F413" s="217" t="s">
        <v>680</v>
      </c>
      <c r="G413" s="215"/>
      <c r="H413" s="218">
        <v>12</v>
      </c>
      <c r="I413" s="219"/>
      <c r="J413" s="215"/>
      <c r="K413" s="215"/>
      <c r="L413" s="220"/>
      <c r="M413" s="221"/>
      <c r="N413" s="222"/>
      <c r="O413" s="222"/>
      <c r="P413" s="222"/>
      <c r="Q413" s="222"/>
      <c r="R413" s="222"/>
      <c r="S413" s="222"/>
      <c r="T413" s="223"/>
      <c r="AT413" s="224" t="s">
        <v>395</v>
      </c>
      <c r="AU413" s="224" t="s">
        <v>90</v>
      </c>
      <c r="AV413" s="14" t="s">
        <v>90</v>
      </c>
      <c r="AW413" s="14" t="s">
        <v>36</v>
      </c>
      <c r="AX413" s="14" t="s">
        <v>78</v>
      </c>
      <c r="AY413" s="224" t="s">
        <v>386</v>
      </c>
    </row>
    <row r="414" spans="1:65" s="15" customFormat="1" ht="10">
      <c r="B414" s="225"/>
      <c r="C414" s="226"/>
      <c r="D414" s="205" t="s">
        <v>395</v>
      </c>
      <c r="E414" s="227" t="s">
        <v>76</v>
      </c>
      <c r="F414" s="228" t="s">
        <v>398</v>
      </c>
      <c r="G414" s="226"/>
      <c r="H414" s="229">
        <v>37</v>
      </c>
      <c r="I414" s="230"/>
      <c r="J414" s="226"/>
      <c r="K414" s="226"/>
      <c r="L414" s="231"/>
      <c r="M414" s="232"/>
      <c r="N414" s="233"/>
      <c r="O414" s="233"/>
      <c r="P414" s="233"/>
      <c r="Q414" s="233"/>
      <c r="R414" s="233"/>
      <c r="S414" s="233"/>
      <c r="T414" s="234"/>
      <c r="AT414" s="235" t="s">
        <v>395</v>
      </c>
      <c r="AU414" s="235" t="s">
        <v>90</v>
      </c>
      <c r="AV414" s="15" t="s">
        <v>102</v>
      </c>
      <c r="AW414" s="15" t="s">
        <v>36</v>
      </c>
      <c r="AX414" s="15" t="s">
        <v>85</v>
      </c>
      <c r="AY414" s="235" t="s">
        <v>386</v>
      </c>
    </row>
    <row r="415" spans="1:65" s="2" customFormat="1" ht="37.75" customHeight="1">
      <c r="A415" s="37"/>
      <c r="B415" s="38"/>
      <c r="C415" s="185" t="s">
        <v>681</v>
      </c>
      <c r="D415" s="185" t="s">
        <v>388</v>
      </c>
      <c r="E415" s="186" t="s">
        <v>682</v>
      </c>
      <c r="F415" s="187" t="s">
        <v>683</v>
      </c>
      <c r="G415" s="188" t="s">
        <v>624</v>
      </c>
      <c r="H415" s="189">
        <v>14</v>
      </c>
      <c r="I415" s="190"/>
      <c r="J415" s="191">
        <f>ROUND(I415*H415,2)</f>
        <v>0</v>
      </c>
      <c r="K415" s="187" t="s">
        <v>391</v>
      </c>
      <c r="L415" s="42"/>
      <c r="M415" s="192" t="s">
        <v>76</v>
      </c>
      <c r="N415" s="193" t="s">
        <v>49</v>
      </c>
      <c r="O415" s="67"/>
      <c r="P415" s="194">
        <f>O415*H415</f>
        <v>0</v>
      </c>
      <c r="Q415" s="194">
        <v>0.10904800000000001</v>
      </c>
      <c r="R415" s="194">
        <f>Q415*H415</f>
        <v>1.526672</v>
      </c>
      <c r="S415" s="194">
        <v>0</v>
      </c>
      <c r="T415" s="195">
        <f>S415*H415</f>
        <v>0</v>
      </c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R415" s="196" t="s">
        <v>102</v>
      </c>
      <c r="AT415" s="196" t="s">
        <v>388</v>
      </c>
      <c r="AU415" s="196" t="s">
        <v>90</v>
      </c>
      <c r="AY415" s="20" t="s">
        <v>386</v>
      </c>
      <c r="BE415" s="197">
        <f>IF(N415="základní",J415,0)</f>
        <v>0</v>
      </c>
      <c r="BF415" s="197">
        <f>IF(N415="snížená",J415,0)</f>
        <v>0</v>
      </c>
      <c r="BG415" s="197">
        <f>IF(N415="zákl. přenesená",J415,0)</f>
        <v>0</v>
      </c>
      <c r="BH415" s="197">
        <f>IF(N415="sníž. přenesená",J415,0)</f>
        <v>0</v>
      </c>
      <c r="BI415" s="197">
        <f>IF(N415="nulová",J415,0)</f>
        <v>0</v>
      </c>
      <c r="BJ415" s="20" t="s">
        <v>90</v>
      </c>
      <c r="BK415" s="197">
        <f>ROUND(I415*H415,2)</f>
        <v>0</v>
      </c>
      <c r="BL415" s="20" t="s">
        <v>102</v>
      </c>
      <c r="BM415" s="196" t="s">
        <v>684</v>
      </c>
    </row>
    <row r="416" spans="1:65" s="2" customFormat="1" ht="10">
      <c r="A416" s="37"/>
      <c r="B416" s="38"/>
      <c r="C416" s="39"/>
      <c r="D416" s="198" t="s">
        <v>393</v>
      </c>
      <c r="E416" s="39"/>
      <c r="F416" s="199" t="s">
        <v>685</v>
      </c>
      <c r="G416" s="39"/>
      <c r="H416" s="39"/>
      <c r="I416" s="200"/>
      <c r="J416" s="39"/>
      <c r="K416" s="39"/>
      <c r="L416" s="42"/>
      <c r="M416" s="201"/>
      <c r="N416" s="202"/>
      <c r="O416" s="67"/>
      <c r="P416" s="67"/>
      <c r="Q416" s="67"/>
      <c r="R416" s="67"/>
      <c r="S416" s="67"/>
      <c r="T416" s="68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T416" s="20" t="s">
        <v>393</v>
      </c>
      <c r="AU416" s="20" t="s">
        <v>90</v>
      </c>
    </row>
    <row r="417" spans="1:65" s="13" customFormat="1" ht="10">
      <c r="B417" s="203"/>
      <c r="C417" s="204"/>
      <c r="D417" s="205" t="s">
        <v>395</v>
      </c>
      <c r="E417" s="206" t="s">
        <v>76</v>
      </c>
      <c r="F417" s="207" t="s">
        <v>403</v>
      </c>
      <c r="G417" s="204"/>
      <c r="H417" s="206" t="s">
        <v>76</v>
      </c>
      <c r="I417" s="208"/>
      <c r="J417" s="204"/>
      <c r="K417" s="204"/>
      <c r="L417" s="209"/>
      <c r="M417" s="210"/>
      <c r="N417" s="211"/>
      <c r="O417" s="211"/>
      <c r="P417" s="211"/>
      <c r="Q417" s="211"/>
      <c r="R417" s="211"/>
      <c r="S417" s="211"/>
      <c r="T417" s="212"/>
      <c r="AT417" s="213" t="s">
        <v>395</v>
      </c>
      <c r="AU417" s="213" t="s">
        <v>90</v>
      </c>
      <c r="AV417" s="13" t="s">
        <v>85</v>
      </c>
      <c r="AW417" s="13" t="s">
        <v>36</v>
      </c>
      <c r="AX417" s="13" t="s">
        <v>78</v>
      </c>
      <c r="AY417" s="213" t="s">
        <v>386</v>
      </c>
    </row>
    <row r="418" spans="1:65" s="13" customFormat="1" ht="10">
      <c r="B418" s="203"/>
      <c r="C418" s="204"/>
      <c r="D418" s="205" t="s">
        <v>395</v>
      </c>
      <c r="E418" s="206" t="s">
        <v>76</v>
      </c>
      <c r="F418" s="207" t="s">
        <v>546</v>
      </c>
      <c r="G418" s="204"/>
      <c r="H418" s="206" t="s">
        <v>76</v>
      </c>
      <c r="I418" s="208"/>
      <c r="J418" s="204"/>
      <c r="K418" s="204"/>
      <c r="L418" s="209"/>
      <c r="M418" s="210"/>
      <c r="N418" s="211"/>
      <c r="O418" s="211"/>
      <c r="P418" s="211"/>
      <c r="Q418" s="211"/>
      <c r="R418" s="211"/>
      <c r="S418" s="211"/>
      <c r="T418" s="212"/>
      <c r="AT418" s="213" t="s">
        <v>395</v>
      </c>
      <c r="AU418" s="213" t="s">
        <v>90</v>
      </c>
      <c r="AV418" s="13" t="s">
        <v>85</v>
      </c>
      <c r="AW418" s="13" t="s">
        <v>36</v>
      </c>
      <c r="AX418" s="13" t="s">
        <v>78</v>
      </c>
      <c r="AY418" s="213" t="s">
        <v>386</v>
      </c>
    </row>
    <row r="419" spans="1:65" s="13" customFormat="1" ht="10">
      <c r="B419" s="203"/>
      <c r="C419" s="204"/>
      <c r="D419" s="205" t="s">
        <v>395</v>
      </c>
      <c r="E419" s="206" t="s">
        <v>76</v>
      </c>
      <c r="F419" s="207" t="s">
        <v>627</v>
      </c>
      <c r="G419" s="204"/>
      <c r="H419" s="206" t="s">
        <v>76</v>
      </c>
      <c r="I419" s="208"/>
      <c r="J419" s="204"/>
      <c r="K419" s="204"/>
      <c r="L419" s="209"/>
      <c r="M419" s="210"/>
      <c r="N419" s="211"/>
      <c r="O419" s="211"/>
      <c r="P419" s="211"/>
      <c r="Q419" s="211"/>
      <c r="R419" s="211"/>
      <c r="S419" s="211"/>
      <c r="T419" s="212"/>
      <c r="AT419" s="213" t="s">
        <v>395</v>
      </c>
      <c r="AU419" s="213" t="s">
        <v>90</v>
      </c>
      <c r="AV419" s="13" t="s">
        <v>85</v>
      </c>
      <c r="AW419" s="13" t="s">
        <v>36</v>
      </c>
      <c r="AX419" s="13" t="s">
        <v>78</v>
      </c>
      <c r="AY419" s="213" t="s">
        <v>386</v>
      </c>
    </row>
    <row r="420" spans="1:65" s="14" customFormat="1" ht="10">
      <c r="B420" s="214"/>
      <c r="C420" s="215"/>
      <c r="D420" s="205" t="s">
        <v>395</v>
      </c>
      <c r="E420" s="216" t="s">
        <v>76</v>
      </c>
      <c r="F420" s="217" t="s">
        <v>686</v>
      </c>
      <c r="G420" s="215"/>
      <c r="H420" s="218">
        <v>10</v>
      </c>
      <c r="I420" s="219"/>
      <c r="J420" s="215"/>
      <c r="K420" s="215"/>
      <c r="L420" s="220"/>
      <c r="M420" s="221"/>
      <c r="N420" s="222"/>
      <c r="O420" s="222"/>
      <c r="P420" s="222"/>
      <c r="Q420" s="222"/>
      <c r="R420" s="222"/>
      <c r="S420" s="222"/>
      <c r="T420" s="223"/>
      <c r="AT420" s="224" t="s">
        <v>395</v>
      </c>
      <c r="AU420" s="224" t="s">
        <v>90</v>
      </c>
      <c r="AV420" s="14" t="s">
        <v>90</v>
      </c>
      <c r="AW420" s="14" t="s">
        <v>36</v>
      </c>
      <c r="AX420" s="14" t="s">
        <v>78</v>
      </c>
      <c r="AY420" s="224" t="s">
        <v>386</v>
      </c>
    </row>
    <row r="421" spans="1:65" s="14" customFormat="1" ht="10">
      <c r="B421" s="214"/>
      <c r="C421" s="215"/>
      <c r="D421" s="205" t="s">
        <v>395</v>
      </c>
      <c r="E421" s="216" t="s">
        <v>76</v>
      </c>
      <c r="F421" s="217" t="s">
        <v>687</v>
      </c>
      <c r="G421" s="215"/>
      <c r="H421" s="218">
        <v>4</v>
      </c>
      <c r="I421" s="219"/>
      <c r="J421" s="215"/>
      <c r="K421" s="215"/>
      <c r="L421" s="220"/>
      <c r="M421" s="221"/>
      <c r="N421" s="222"/>
      <c r="O421" s="222"/>
      <c r="P421" s="222"/>
      <c r="Q421" s="222"/>
      <c r="R421" s="222"/>
      <c r="S421" s="222"/>
      <c r="T421" s="223"/>
      <c r="AT421" s="224" t="s">
        <v>395</v>
      </c>
      <c r="AU421" s="224" t="s">
        <v>90</v>
      </c>
      <c r="AV421" s="14" t="s">
        <v>90</v>
      </c>
      <c r="AW421" s="14" t="s">
        <v>36</v>
      </c>
      <c r="AX421" s="14" t="s">
        <v>78</v>
      </c>
      <c r="AY421" s="224" t="s">
        <v>386</v>
      </c>
    </row>
    <row r="422" spans="1:65" s="15" customFormat="1" ht="10">
      <c r="B422" s="225"/>
      <c r="C422" s="226"/>
      <c r="D422" s="205" t="s">
        <v>395</v>
      </c>
      <c r="E422" s="227" t="s">
        <v>76</v>
      </c>
      <c r="F422" s="228" t="s">
        <v>398</v>
      </c>
      <c r="G422" s="226"/>
      <c r="H422" s="229">
        <v>14</v>
      </c>
      <c r="I422" s="230"/>
      <c r="J422" s="226"/>
      <c r="K422" s="226"/>
      <c r="L422" s="231"/>
      <c r="M422" s="232"/>
      <c r="N422" s="233"/>
      <c r="O422" s="233"/>
      <c r="P422" s="233"/>
      <c r="Q422" s="233"/>
      <c r="R422" s="233"/>
      <c r="S422" s="233"/>
      <c r="T422" s="234"/>
      <c r="AT422" s="235" t="s">
        <v>395</v>
      </c>
      <c r="AU422" s="235" t="s">
        <v>90</v>
      </c>
      <c r="AV422" s="15" t="s">
        <v>102</v>
      </c>
      <c r="AW422" s="15" t="s">
        <v>36</v>
      </c>
      <c r="AX422" s="15" t="s">
        <v>85</v>
      </c>
      <c r="AY422" s="235" t="s">
        <v>386</v>
      </c>
    </row>
    <row r="423" spans="1:65" s="2" customFormat="1" ht="37.75" customHeight="1">
      <c r="A423" s="37"/>
      <c r="B423" s="38"/>
      <c r="C423" s="185" t="s">
        <v>688</v>
      </c>
      <c r="D423" s="185" t="s">
        <v>388</v>
      </c>
      <c r="E423" s="186" t="s">
        <v>689</v>
      </c>
      <c r="F423" s="187" t="s">
        <v>690</v>
      </c>
      <c r="G423" s="188" t="s">
        <v>456</v>
      </c>
      <c r="H423" s="189">
        <v>3.2000000000000001E-2</v>
      </c>
      <c r="I423" s="190"/>
      <c r="J423" s="191">
        <f>ROUND(I423*H423,2)</f>
        <v>0</v>
      </c>
      <c r="K423" s="187" t="s">
        <v>391</v>
      </c>
      <c r="L423" s="42"/>
      <c r="M423" s="192" t="s">
        <v>76</v>
      </c>
      <c r="N423" s="193" t="s">
        <v>49</v>
      </c>
      <c r="O423" s="67"/>
      <c r="P423" s="194">
        <f>O423*H423</f>
        <v>0</v>
      </c>
      <c r="Q423" s="194">
        <v>1.9536000000000001E-2</v>
      </c>
      <c r="R423" s="194">
        <f>Q423*H423</f>
        <v>6.2515200000000002E-4</v>
      </c>
      <c r="S423" s="194">
        <v>0</v>
      </c>
      <c r="T423" s="195">
        <f>S423*H423</f>
        <v>0</v>
      </c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R423" s="196" t="s">
        <v>102</v>
      </c>
      <c r="AT423" s="196" t="s">
        <v>388</v>
      </c>
      <c r="AU423" s="196" t="s">
        <v>90</v>
      </c>
      <c r="AY423" s="20" t="s">
        <v>386</v>
      </c>
      <c r="BE423" s="197">
        <f>IF(N423="základní",J423,0)</f>
        <v>0</v>
      </c>
      <c r="BF423" s="197">
        <f>IF(N423="snížená",J423,0)</f>
        <v>0</v>
      </c>
      <c r="BG423" s="197">
        <f>IF(N423="zákl. přenesená",J423,0)</f>
        <v>0</v>
      </c>
      <c r="BH423" s="197">
        <f>IF(N423="sníž. přenesená",J423,0)</f>
        <v>0</v>
      </c>
      <c r="BI423" s="197">
        <f>IF(N423="nulová",J423,0)</f>
        <v>0</v>
      </c>
      <c r="BJ423" s="20" t="s">
        <v>90</v>
      </c>
      <c r="BK423" s="197">
        <f>ROUND(I423*H423,2)</f>
        <v>0</v>
      </c>
      <c r="BL423" s="20" t="s">
        <v>102</v>
      </c>
      <c r="BM423" s="196" t="s">
        <v>691</v>
      </c>
    </row>
    <row r="424" spans="1:65" s="2" customFormat="1" ht="10">
      <c r="A424" s="37"/>
      <c r="B424" s="38"/>
      <c r="C424" s="39"/>
      <c r="D424" s="198" t="s">
        <v>393</v>
      </c>
      <c r="E424" s="39"/>
      <c r="F424" s="199" t="s">
        <v>692</v>
      </c>
      <c r="G424" s="39"/>
      <c r="H424" s="39"/>
      <c r="I424" s="200"/>
      <c r="J424" s="39"/>
      <c r="K424" s="39"/>
      <c r="L424" s="42"/>
      <c r="M424" s="201"/>
      <c r="N424" s="202"/>
      <c r="O424" s="67"/>
      <c r="P424" s="67"/>
      <c r="Q424" s="67"/>
      <c r="R424" s="67"/>
      <c r="S424" s="67"/>
      <c r="T424" s="68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T424" s="20" t="s">
        <v>393</v>
      </c>
      <c r="AU424" s="20" t="s">
        <v>90</v>
      </c>
    </row>
    <row r="425" spans="1:65" s="13" customFormat="1" ht="10">
      <c r="B425" s="203"/>
      <c r="C425" s="204"/>
      <c r="D425" s="205" t="s">
        <v>395</v>
      </c>
      <c r="E425" s="206" t="s">
        <v>76</v>
      </c>
      <c r="F425" s="207" t="s">
        <v>403</v>
      </c>
      <c r="G425" s="204"/>
      <c r="H425" s="206" t="s">
        <v>76</v>
      </c>
      <c r="I425" s="208"/>
      <c r="J425" s="204"/>
      <c r="K425" s="204"/>
      <c r="L425" s="209"/>
      <c r="M425" s="210"/>
      <c r="N425" s="211"/>
      <c r="O425" s="211"/>
      <c r="P425" s="211"/>
      <c r="Q425" s="211"/>
      <c r="R425" s="211"/>
      <c r="S425" s="211"/>
      <c r="T425" s="212"/>
      <c r="AT425" s="213" t="s">
        <v>395</v>
      </c>
      <c r="AU425" s="213" t="s">
        <v>90</v>
      </c>
      <c r="AV425" s="13" t="s">
        <v>85</v>
      </c>
      <c r="AW425" s="13" t="s">
        <v>36</v>
      </c>
      <c r="AX425" s="13" t="s">
        <v>78</v>
      </c>
      <c r="AY425" s="213" t="s">
        <v>386</v>
      </c>
    </row>
    <row r="426" spans="1:65" s="13" customFormat="1" ht="10">
      <c r="B426" s="203"/>
      <c r="C426" s="204"/>
      <c r="D426" s="205" t="s">
        <v>395</v>
      </c>
      <c r="E426" s="206" t="s">
        <v>76</v>
      </c>
      <c r="F426" s="207" t="s">
        <v>546</v>
      </c>
      <c r="G426" s="204"/>
      <c r="H426" s="206" t="s">
        <v>76</v>
      </c>
      <c r="I426" s="208"/>
      <c r="J426" s="204"/>
      <c r="K426" s="204"/>
      <c r="L426" s="209"/>
      <c r="M426" s="210"/>
      <c r="N426" s="211"/>
      <c r="O426" s="211"/>
      <c r="P426" s="211"/>
      <c r="Q426" s="211"/>
      <c r="R426" s="211"/>
      <c r="S426" s="211"/>
      <c r="T426" s="212"/>
      <c r="AT426" s="213" t="s">
        <v>395</v>
      </c>
      <c r="AU426" s="213" t="s">
        <v>90</v>
      </c>
      <c r="AV426" s="13" t="s">
        <v>85</v>
      </c>
      <c r="AW426" s="13" t="s">
        <v>36</v>
      </c>
      <c r="AX426" s="13" t="s">
        <v>78</v>
      </c>
      <c r="AY426" s="213" t="s">
        <v>386</v>
      </c>
    </row>
    <row r="427" spans="1:65" s="13" customFormat="1" ht="10">
      <c r="B427" s="203"/>
      <c r="C427" s="204"/>
      <c r="D427" s="205" t="s">
        <v>395</v>
      </c>
      <c r="E427" s="206" t="s">
        <v>76</v>
      </c>
      <c r="F427" s="207" t="s">
        <v>627</v>
      </c>
      <c r="G427" s="204"/>
      <c r="H427" s="206" t="s">
        <v>76</v>
      </c>
      <c r="I427" s="208"/>
      <c r="J427" s="204"/>
      <c r="K427" s="204"/>
      <c r="L427" s="209"/>
      <c r="M427" s="210"/>
      <c r="N427" s="211"/>
      <c r="O427" s="211"/>
      <c r="P427" s="211"/>
      <c r="Q427" s="211"/>
      <c r="R427" s="211"/>
      <c r="S427" s="211"/>
      <c r="T427" s="212"/>
      <c r="AT427" s="213" t="s">
        <v>395</v>
      </c>
      <c r="AU427" s="213" t="s">
        <v>90</v>
      </c>
      <c r="AV427" s="13" t="s">
        <v>85</v>
      </c>
      <c r="AW427" s="13" t="s">
        <v>36</v>
      </c>
      <c r="AX427" s="13" t="s">
        <v>78</v>
      </c>
      <c r="AY427" s="213" t="s">
        <v>386</v>
      </c>
    </row>
    <row r="428" spans="1:65" s="13" customFormat="1" ht="10">
      <c r="B428" s="203"/>
      <c r="C428" s="204"/>
      <c r="D428" s="205" t="s">
        <v>395</v>
      </c>
      <c r="E428" s="206" t="s">
        <v>76</v>
      </c>
      <c r="F428" s="207" t="s">
        <v>693</v>
      </c>
      <c r="G428" s="204"/>
      <c r="H428" s="206" t="s">
        <v>76</v>
      </c>
      <c r="I428" s="208"/>
      <c r="J428" s="204"/>
      <c r="K428" s="204"/>
      <c r="L428" s="209"/>
      <c r="M428" s="210"/>
      <c r="N428" s="211"/>
      <c r="O428" s="211"/>
      <c r="P428" s="211"/>
      <c r="Q428" s="211"/>
      <c r="R428" s="211"/>
      <c r="S428" s="211"/>
      <c r="T428" s="212"/>
      <c r="AT428" s="213" t="s">
        <v>395</v>
      </c>
      <c r="AU428" s="213" t="s">
        <v>90</v>
      </c>
      <c r="AV428" s="13" t="s">
        <v>85</v>
      </c>
      <c r="AW428" s="13" t="s">
        <v>36</v>
      </c>
      <c r="AX428" s="13" t="s">
        <v>78</v>
      </c>
      <c r="AY428" s="213" t="s">
        <v>386</v>
      </c>
    </row>
    <row r="429" spans="1:65" s="14" customFormat="1" ht="10">
      <c r="B429" s="214"/>
      <c r="C429" s="215"/>
      <c r="D429" s="205" t="s">
        <v>395</v>
      </c>
      <c r="E429" s="216" t="s">
        <v>76</v>
      </c>
      <c r="F429" s="217" t="s">
        <v>694</v>
      </c>
      <c r="G429" s="215"/>
      <c r="H429" s="218">
        <v>2.1999999999999999E-2</v>
      </c>
      <c r="I429" s="219"/>
      <c r="J429" s="215"/>
      <c r="K429" s="215"/>
      <c r="L429" s="220"/>
      <c r="M429" s="221"/>
      <c r="N429" s="222"/>
      <c r="O429" s="222"/>
      <c r="P429" s="222"/>
      <c r="Q429" s="222"/>
      <c r="R429" s="222"/>
      <c r="S429" s="222"/>
      <c r="T429" s="223"/>
      <c r="AT429" s="224" t="s">
        <v>395</v>
      </c>
      <c r="AU429" s="224" t="s">
        <v>90</v>
      </c>
      <c r="AV429" s="14" t="s">
        <v>90</v>
      </c>
      <c r="AW429" s="14" t="s">
        <v>36</v>
      </c>
      <c r="AX429" s="14" t="s">
        <v>78</v>
      </c>
      <c r="AY429" s="224" t="s">
        <v>386</v>
      </c>
    </row>
    <row r="430" spans="1:65" s="14" customFormat="1" ht="10">
      <c r="B430" s="214"/>
      <c r="C430" s="215"/>
      <c r="D430" s="205" t="s">
        <v>395</v>
      </c>
      <c r="E430" s="216" t="s">
        <v>76</v>
      </c>
      <c r="F430" s="217" t="s">
        <v>695</v>
      </c>
      <c r="G430" s="215"/>
      <c r="H430" s="218">
        <v>2E-3</v>
      </c>
      <c r="I430" s="219"/>
      <c r="J430" s="215"/>
      <c r="K430" s="215"/>
      <c r="L430" s="220"/>
      <c r="M430" s="221"/>
      <c r="N430" s="222"/>
      <c r="O430" s="222"/>
      <c r="P430" s="222"/>
      <c r="Q430" s="222"/>
      <c r="R430" s="222"/>
      <c r="S430" s="222"/>
      <c r="T430" s="223"/>
      <c r="AT430" s="224" t="s">
        <v>395</v>
      </c>
      <c r="AU430" s="224" t="s">
        <v>90</v>
      </c>
      <c r="AV430" s="14" t="s">
        <v>90</v>
      </c>
      <c r="AW430" s="14" t="s">
        <v>36</v>
      </c>
      <c r="AX430" s="14" t="s">
        <v>78</v>
      </c>
      <c r="AY430" s="224" t="s">
        <v>386</v>
      </c>
    </row>
    <row r="431" spans="1:65" s="13" customFormat="1" ht="10">
      <c r="B431" s="203"/>
      <c r="C431" s="204"/>
      <c r="D431" s="205" t="s">
        <v>395</v>
      </c>
      <c r="E431" s="206" t="s">
        <v>76</v>
      </c>
      <c r="F431" s="207" t="s">
        <v>696</v>
      </c>
      <c r="G431" s="204"/>
      <c r="H431" s="206" t="s">
        <v>76</v>
      </c>
      <c r="I431" s="208"/>
      <c r="J431" s="204"/>
      <c r="K431" s="204"/>
      <c r="L431" s="209"/>
      <c r="M431" s="210"/>
      <c r="N431" s="211"/>
      <c r="O431" s="211"/>
      <c r="P431" s="211"/>
      <c r="Q431" s="211"/>
      <c r="R431" s="211"/>
      <c r="S431" s="211"/>
      <c r="T431" s="212"/>
      <c r="AT431" s="213" t="s">
        <v>395</v>
      </c>
      <c r="AU431" s="213" t="s">
        <v>90</v>
      </c>
      <c r="AV431" s="13" t="s">
        <v>85</v>
      </c>
      <c r="AW431" s="13" t="s">
        <v>36</v>
      </c>
      <c r="AX431" s="13" t="s">
        <v>78</v>
      </c>
      <c r="AY431" s="213" t="s">
        <v>386</v>
      </c>
    </row>
    <row r="432" spans="1:65" s="14" customFormat="1" ht="10">
      <c r="B432" s="214"/>
      <c r="C432" s="215"/>
      <c r="D432" s="205" t="s">
        <v>395</v>
      </c>
      <c r="E432" s="216" t="s">
        <v>76</v>
      </c>
      <c r="F432" s="217" t="s">
        <v>697</v>
      </c>
      <c r="G432" s="215"/>
      <c r="H432" s="218">
        <v>8.0000000000000002E-3</v>
      </c>
      <c r="I432" s="219"/>
      <c r="J432" s="215"/>
      <c r="K432" s="215"/>
      <c r="L432" s="220"/>
      <c r="M432" s="221"/>
      <c r="N432" s="222"/>
      <c r="O432" s="222"/>
      <c r="P432" s="222"/>
      <c r="Q432" s="222"/>
      <c r="R432" s="222"/>
      <c r="S432" s="222"/>
      <c r="T432" s="223"/>
      <c r="AT432" s="224" t="s">
        <v>395</v>
      </c>
      <c r="AU432" s="224" t="s">
        <v>90</v>
      </c>
      <c r="AV432" s="14" t="s">
        <v>90</v>
      </c>
      <c r="AW432" s="14" t="s">
        <v>36</v>
      </c>
      <c r="AX432" s="14" t="s">
        <v>78</v>
      </c>
      <c r="AY432" s="224" t="s">
        <v>386</v>
      </c>
    </row>
    <row r="433" spans="1:65" s="15" customFormat="1" ht="10">
      <c r="B433" s="225"/>
      <c r="C433" s="226"/>
      <c r="D433" s="205" t="s">
        <v>395</v>
      </c>
      <c r="E433" s="227" t="s">
        <v>76</v>
      </c>
      <c r="F433" s="228" t="s">
        <v>398</v>
      </c>
      <c r="G433" s="226"/>
      <c r="H433" s="229">
        <v>3.2000000000000001E-2</v>
      </c>
      <c r="I433" s="230"/>
      <c r="J433" s="226"/>
      <c r="K433" s="226"/>
      <c r="L433" s="231"/>
      <c r="M433" s="232"/>
      <c r="N433" s="233"/>
      <c r="O433" s="233"/>
      <c r="P433" s="233"/>
      <c r="Q433" s="233"/>
      <c r="R433" s="233"/>
      <c r="S433" s="233"/>
      <c r="T433" s="234"/>
      <c r="AT433" s="235" t="s">
        <v>395</v>
      </c>
      <c r="AU433" s="235" t="s">
        <v>90</v>
      </c>
      <c r="AV433" s="15" t="s">
        <v>102</v>
      </c>
      <c r="AW433" s="15" t="s">
        <v>36</v>
      </c>
      <c r="AX433" s="15" t="s">
        <v>85</v>
      </c>
      <c r="AY433" s="235" t="s">
        <v>386</v>
      </c>
    </row>
    <row r="434" spans="1:65" s="2" customFormat="1" ht="24.15" customHeight="1">
      <c r="A434" s="37"/>
      <c r="B434" s="38"/>
      <c r="C434" s="236" t="s">
        <v>698</v>
      </c>
      <c r="D434" s="236" t="s">
        <v>453</v>
      </c>
      <c r="E434" s="237" t="s">
        <v>699</v>
      </c>
      <c r="F434" s="238" t="s">
        <v>700</v>
      </c>
      <c r="G434" s="239" t="s">
        <v>456</v>
      </c>
      <c r="H434" s="240">
        <v>2.5000000000000001E-2</v>
      </c>
      <c r="I434" s="241"/>
      <c r="J434" s="242">
        <f>ROUND(I434*H434,2)</f>
        <v>0</v>
      </c>
      <c r="K434" s="238" t="s">
        <v>391</v>
      </c>
      <c r="L434" s="243"/>
      <c r="M434" s="244" t="s">
        <v>76</v>
      </c>
      <c r="N434" s="245" t="s">
        <v>49</v>
      </c>
      <c r="O434" s="67"/>
      <c r="P434" s="194">
        <f>O434*H434</f>
        <v>0</v>
      </c>
      <c r="Q434" s="194">
        <v>1</v>
      </c>
      <c r="R434" s="194">
        <f>Q434*H434</f>
        <v>2.5000000000000001E-2</v>
      </c>
      <c r="S434" s="194">
        <v>0</v>
      </c>
      <c r="T434" s="195">
        <f>S434*H434</f>
        <v>0</v>
      </c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R434" s="196" t="s">
        <v>436</v>
      </c>
      <c r="AT434" s="196" t="s">
        <v>453</v>
      </c>
      <c r="AU434" s="196" t="s">
        <v>90</v>
      </c>
      <c r="AY434" s="20" t="s">
        <v>386</v>
      </c>
      <c r="BE434" s="197">
        <f>IF(N434="základní",J434,0)</f>
        <v>0</v>
      </c>
      <c r="BF434" s="197">
        <f>IF(N434="snížená",J434,0)</f>
        <v>0</v>
      </c>
      <c r="BG434" s="197">
        <f>IF(N434="zákl. přenesená",J434,0)</f>
        <v>0</v>
      </c>
      <c r="BH434" s="197">
        <f>IF(N434="sníž. přenesená",J434,0)</f>
        <v>0</v>
      </c>
      <c r="BI434" s="197">
        <f>IF(N434="nulová",J434,0)</f>
        <v>0</v>
      </c>
      <c r="BJ434" s="20" t="s">
        <v>90</v>
      </c>
      <c r="BK434" s="197">
        <f>ROUND(I434*H434,2)</f>
        <v>0</v>
      </c>
      <c r="BL434" s="20" t="s">
        <v>102</v>
      </c>
      <c r="BM434" s="196" t="s">
        <v>701</v>
      </c>
    </row>
    <row r="435" spans="1:65" s="13" customFormat="1" ht="10">
      <c r="B435" s="203"/>
      <c r="C435" s="204"/>
      <c r="D435" s="205" t="s">
        <v>395</v>
      </c>
      <c r="E435" s="206" t="s">
        <v>76</v>
      </c>
      <c r="F435" s="207" t="s">
        <v>403</v>
      </c>
      <c r="G435" s="204"/>
      <c r="H435" s="206" t="s">
        <v>76</v>
      </c>
      <c r="I435" s="208"/>
      <c r="J435" s="204"/>
      <c r="K435" s="204"/>
      <c r="L435" s="209"/>
      <c r="M435" s="210"/>
      <c r="N435" s="211"/>
      <c r="O435" s="211"/>
      <c r="P435" s="211"/>
      <c r="Q435" s="211"/>
      <c r="R435" s="211"/>
      <c r="S435" s="211"/>
      <c r="T435" s="212"/>
      <c r="AT435" s="213" t="s">
        <v>395</v>
      </c>
      <c r="AU435" s="213" t="s">
        <v>90</v>
      </c>
      <c r="AV435" s="13" t="s">
        <v>85</v>
      </c>
      <c r="AW435" s="13" t="s">
        <v>36</v>
      </c>
      <c r="AX435" s="13" t="s">
        <v>78</v>
      </c>
      <c r="AY435" s="213" t="s">
        <v>386</v>
      </c>
    </row>
    <row r="436" spans="1:65" s="13" customFormat="1" ht="10">
      <c r="B436" s="203"/>
      <c r="C436" s="204"/>
      <c r="D436" s="205" t="s">
        <v>395</v>
      </c>
      <c r="E436" s="206" t="s">
        <v>76</v>
      </c>
      <c r="F436" s="207" t="s">
        <v>546</v>
      </c>
      <c r="G436" s="204"/>
      <c r="H436" s="206" t="s">
        <v>76</v>
      </c>
      <c r="I436" s="208"/>
      <c r="J436" s="204"/>
      <c r="K436" s="204"/>
      <c r="L436" s="209"/>
      <c r="M436" s="210"/>
      <c r="N436" s="211"/>
      <c r="O436" s="211"/>
      <c r="P436" s="211"/>
      <c r="Q436" s="211"/>
      <c r="R436" s="211"/>
      <c r="S436" s="211"/>
      <c r="T436" s="212"/>
      <c r="AT436" s="213" t="s">
        <v>395</v>
      </c>
      <c r="AU436" s="213" t="s">
        <v>90</v>
      </c>
      <c r="AV436" s="13" t="s">
        <v>85</v>
      </c>
      <c r="AW436" s="13" t="s">
        <v>36</v>
      </c>
      <c r="AX436" s="13" t="s">
        <v>78</v>
      </c>
      <c r="AY436" s="213" t="s">
        <v>386</v>
      </c>
    </row>
    <row r="437" spans="1:65" s="13" customFormat="1" ht="10">
      <c r="B437" s="203"/>
      <c r="C437" s="204"/>
      <c r="D437" s="205" t="s">
        <v>395</v>
      </c>
      <c r="E437" s="206" t="s">
        <v>76</v>
      </c>
      <c r="F437" s="207" t="s">
        <v>627</v>
      </c>
      <c r="G437" s="204"/>
      <c r="H437" s="206" t="s">
        <v>76</v>
      </c>
      <c r="I437" s="208"/>
      <c r="J437" s="204"/>
      <c r="K437" s="204"/>
      <c r="L437" s="209"/>
      <c r="M437" s="210"/>
      <c r="N437" s="211"/>
      <c r="O437" s="211"/>
      <c r="P437" s="211"/>
      <c r="Q437" s="211"/>
      <c r="R437" s="211"/>
      <c r="S437" s="211"/>
      <c r="T437" s="212"/>
      <c r="AT437" s="213" t="s">
        <v>395</v>
      </c>
      <c r="AU437" s="213" t="s">
        <v>90</v>
      </c>
      <c r="AV437" s="13" t="s">
        <v>85</v>
      </c>
      <c r="AW437" s="13" t="s">
        <v>36</v>
      </c>
      <c r="AX437" s="13" t="s">
        <v>78</v>
      </c>
      <c r="AY437" s="213" t="s">
        <v>386</v>
      </c>
    </row>
    <row r="438" spans="1:65" s="13" customFormat="1" ht="10">
      <c r="B438" s="203"/>
      <c r="C438" s="204"/>
      <c r="D438" s="205" t="s">
        <v>395</v>
      </c>
      <c r="E438" s="206" t="s">
        <v>76</v>
      </c>
      <c r="F438" s="207" t="s">
        <v>693</v>
      </c>
      <c r="G438" s="204"/>
      <c r="H438" s="206" t="s">
        <v>76</v>
      </c>
      <c r="I438" s="208"/>
      <c r="J438" s="204"/>
      <c r="K438" s="204"/>
      <c r="L438" s="209"/>
      <c r="M438" s="210"/>
      <c r="N438" s="211"/>
      <c r="O438" s="211"/>
      <c r="P438" s="211"/>
      <c r="Q438" s="211"/>
      <c r="R438" s="211"/>
      <c r="S438" s="211"/>
      <c r="T438" s="212"/>
      <c r="AT438" s="213" t="s">
        <v>395</v>
      </c>
      <c r="AU438" s="213" t="s">
        <v>90</v>
      </c>
      <c r="AV438" s="13" t="s">
        <v>85</v>
      </c>
      <c r="AW438" s="13" t="s">
        <v>36</v>
      </c>
      <c r="AX438" s="13" t="s">
        <v>78</v>
      </c>
      <c r="AY438" s="213" t="s">
        <v>386</v>
      </c>
    </row>
    <row r="439" spans="1:65" s="14" customFormat="1" ht="10">
      <c r="B439" s="214"/>
      <c r="C439" s="215"/>
      <c r="D439" s="205" t="s">
        <v>395</v>
      </c>
      <c r="E439" s="216" t="s">
        <v>76</v>
      </c>
      <c r="F439" s="217" t="s">
        <v>702</v>
      </c>
      <c r="G439" s="215"/>
      <c r="H439" s="218">
        <v>2.1999999999999999E-2</v>
      </c>
      <c r="I439" s="219"/>
      <c r="J439" s="215"/>
      <c r="K439" s="215"/>
      <c r="L439" s="220"/>
      <c r="M439" s="221"/>
      <c r="N439" s="222"/>
      <c r="O439" s="222"/>
      <c r="P439" s="222"/>
      <c r="Q439" s="222"/>
      <c r="R439" s="222"/>
      <c r="S439" s="222"/>
      <c r="T439" s="223"/>
      <c r="AT439" s="224" t="s">
        <v>395</v>
      </c>
      <c r="AU439" s="224" t="s">
        <v>90</v>
      </c>
      <c r="AV439" s="14" t="s">
        <v>90</v>
      </c>
      <c r="AW439" s="14" t="s">
        <v>36</v>
      </c>
      <c r="AX439" s="14" t="s">
        <v>78</v>
      </c>
      <c r="AY439" s="224" t="s">
        <v>386</v>
      </c>
    </row>
    <row r="440" spans="1:65" s="14" customFormat="1" ht="10">
      <c r="B440" s="214"/>
      <c r="C440" s="215"/>
      <c r="D440" s="205" t="s">
        <v>395</v>
      </c>
      <c r="E440" s="216" t="s">
        <v>76</v>
      </c>
      <c r="F440" s="217" t="s">
        <v>695</v>
      </c>
      <c r="G440" s="215"/>
      <c r="H440" s="218">
        <v>2E-3</v>
      </c>
      <c r="I440" s="219"/>
      <c r="J440" s="215"/>
      <c r="K440" s="215"/>
      <c r="L440" s="220"/>
      <c r="M440" s="221"/>
      <c r="N440" s="222"/>
      <c r="O440" s="222"/>
      <c r="P440" s="222"/>
      <c r="Q440" s="222"/>
      <c r="R440" s="222"/>
      <c r="S440" s="222"/>
      <c r="T440" s="223"/>
      <c r="AT440" s="224" t="s">
        <v>395</v>
      </c>
      <c r="AU440" s="224" t="s">
        <v>90</v>
      </c>
      <c r="AV440" s="14" t="s">
        <v>90</v>
      </c>
      <c r="AW440" s="14" t="s">
        <v>36</v>
      </c>
      <c r="AX440" s="14" t="s">
        <v>78</v>
      </c>
      <c r="AY440" s="224" t="s">
        <v>386</v>
      </c>
    </row>
    <row r="441" spans="1:65" s="15" customFormat="1" ht="10">
      <c r="B441" s="225"/>
      <c r="C441" s="226"/>
      <c r="D441" s="205" t="s">
        <v>395</v>
      </c>
      <c r="E441" s="227" t="s">
        <v>76</v>
      </c>
      <c r="F441" s="228" t="s">
        <v>398</v>
      </c>
      <c r="G441" s="226"/>
      <c r="H441" s="229">
        <v>2.4E-2</v>
      </c>
      <c r="I441" s="230"/>
      <c r="J441" s="226"/>
      <c r="K441" s="226"/>
      <c r="L441" s="231"/>
      <c r="M441" s="232"/>
      <c r="N441" s="233"/>
      <c r="O441" s="233"/>
      <c r="P441" s="233"/>
      <c r="Q441" s="233"/>
      <c r="R441" s="233"/>
      <c r="S441" s="233"/>
      <c r="T441" s="234"/>
      <c r="AT441" s="235" t="s">
        <v>395</v>
      </c>
      <c r="AU441" s="235" t="s">
        <v>90</v>
      </c>
      <c r="AV441" s="15" t="s">
        <v>102</v>
      </c>
      <c r="AW441" s="15" t="s">
        <v>36</v>
      </c>
      <c r="AX441" s="15" t="s">
        <v>85</v>
      </c>
      <c r="AY441" s="235" t="s">
        <v>386</v>
      </c>
    </row>
    <row r="442" spans="1:65" s="14" customFormat="1" ht="10">
      <c r="B442" s="214"/>
      <c r="C442" s="215"/>
      <c r="D442" s="205" t="s">
        <v>395</v>
      </c>
      <c r="E442" s="215"/>
      <c r="F442" s="217" t="s">
        <v>703</v>
      </c>
      <c r="G442" s="215"/>
      <c r="H442" s="218">
        <v>2.5000000000000001E-2</v>
      </c>
      <c r="I442" s="219"/>
      <c r="J442" s="215"/>
      <c r="K442" s="215"/>
      <c r="L442" s="220"/>
      <c r="M442" s="221"/>
      <c r="N442" s="222"/>
      <c r="O442" s="222"/>
      <c r="P442" s="222"/>
      <c r="Q442" s="222"/>
      <c r="R442" s="222"/>
      <c r="S442" s="222"/>
      <c r="T442" s="223"/>
      <c r="AT442" s="224" t="s">
        <v>395</v>
      </c>
      <c r="AU442" s="224" t="s">
        <v>90</v>
      </c>
      <c r="AV442" s="14" t="s">
        <v>90</v>
      </c>
      <c r="AW442" s="14" t="s">
        <v>4</v>
      </c>
      <c r="AX442" s="14" t="s">
        <v>85</v>
      </c>
      <c r="AY442" s="224" t="s">
        <v>386</v>
      </c>
    </row>
    <row r="443" spans="1:65" s="2" customFormat="1" ht="24.15" customHeight="1">
      <c r="A443" s="37"/>
      <c r="B443" s="38"/>
      <c r="C443" s="236" t="s">
        <v>704</v>
      </c>
      <c r="D443" s="236" t="s">
        <v>453</v>
      </c>
      <c r="E443" s="237" t="s">
        <v>705</v>
      </c>
      <c r="F443" s="238" t="s">
        <v>706</v>
      </c>
      <c r="G443" s="239" t="s">
        <v>456</v>
      </c>
      <c r="H443" s="240">
        <v>8.9999999999999993E-3</v>
      </c>
      <c r="I443" s="241"/>
      <c r="J443" s="242">
        <f>ROUND(I443*H443,2)</f>
        <v>0</v>
      </c>
      <c r="K443" s="238" t="s">
        <v>391</v>
      </c>
      <c r="L443" s="243"/>
      <c r="M443" s="244" t="s">
        <v>76</v>
      </c>
      <c r="N443" s="245" t="s">
        <v>49</v>
      </c>
      <c r="O443" s="67"/>
      <c r="P443" s="194">
        <f>O443*H443</f>
        <v>0</v>
      </c>
      <c r="Q443" s="194">
        <v>1</v>
      </c>
      <c r="R443" s="194">
        <f>Q443*H443</f>
        <v>8.9999999999999993E-3</v>
      </c>
      <c r="S443" s="194">
        <v>0</v>
      </c>
      <c r="T443" s="195">
        <f>S443*H443</f>
        <v>0</v>
      </c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R443" s="196" t="s">
        <v>436</v>
      </c>
      <c r="AT443" s="196" t="s">
        <v>453</v>
      </c>
      <c r="AU443" s="196" t="s">
        <v>90</v>
      </c>
      <c r="AY443" s="20" t="s">
        <v>386</v>
      </c>
      <c r="BE443" s="197">
        <f>IF(N443="základní",J443,0)</f>
        <v>0</v>
      </c>
      <c r="BF443" s="197">
        <f>IF(N443="snížená",J443,0)</f>
        <v>0</v>
      </c>
      <c r="BG443" s="197">
        <f>IF(N443="zákl. přenesená",J443,0)</f>
        <v>0</v>
      </c>
      <c r="BH443" s="197">
        <f>IF(N443="sníž. přenesená",J443,0)</f>
        <v>0</v>
      </c>
      <c r="BI443" s="197">
        <f>IF(N443="nulová",J443,0)</f>
        <v>0</v>
      </c>
      <c r="BJ443" s="20" t="s">
        <v>90</v>
      </c>
      <c r="BK443" s="197">
        <f>ROUND(I443*H443,2)</f>
        <v>0</v>
      </c>
      <c r="BL443" s="20" t="s">
        <v>102</v>
      </c>
      <c r="BM443" s="196" t="s">
        <v>707</v>
      </c>
    </row>
    <row r="444" spans="1:65" s="13" customFormat="1" ht="10">
      <c r="B444" s="203"/>
      <c r="C444" s="204"/>
      <c r="D444" s="205" t="s">
        <v>395</v>
      </c>
      <c r="E444" s="206" t="s">
        <v>76</v>
      </c>
      <c r="F444" s="207" t="s">
        <v>403</v>
      </c>
      <c r="G444" s="204"/>
      <c r="H444" s="206" t="s">
        <v>76</v>
      </c>
      <c r="I444" s="208"/>
      <c r="J444" s="204"/>
      <c r="K444" s="204"/>
      <c r="L444" s="209"/>
      <c r="M444" s="210"/>
      <c r="N444" s="211"/>
      <c r="O444" s="211"/>
      <c r="P444" s="211"/>
      <c r="Q444" s="211"/>
      <c r="R444" s="211"/>
      <c r="S444" s="211"/>
      <c r="T444" s="212"/>
      <c r="AT444" s="213" t="s">
        <v>395</v>
      </c>
      <c r="AU444" s="213" t="s">
        <v>90</v>
      </c>
      <c r="AV444" s="13" t="s">
        <v>85</v>
      </c>
      <c r="AW444" s="13" t="s">
        <v>36</v>
      </c>
      <c r="AX444" s="13" t="s">
        <v>78</v>
      </c>
      <c r="AY444" s="213" t="s">
        <v>386</v>
      </c>
    </row>
    <row r="445" spans="1:65" s="13" customFormat="1" ht="10">
      <c r="B445" s="203"/>
      <c r="C445" s="204"/>
      <c r="D445" s="205" t="s">
        <v>395</v>
      </c>
      <c r="E445" s="206" t="s">
        <v>76</v>
      </c>
      <c r="F445" s="207" t="s">
        <v>546</v>
      </c>
      <c r="G445" s="204"/>
      <c r="H445" s="206" t="s">
        <v>76</v>
      </c>
      <c r="I445" s="208"/>
      <c r="J445" s="204"/>
      <c r="K445" s="204"/>
      <c r="L445" s="209"/>
      <c r="M445" s="210"/>
      <c r="N445" s="211"/>
      <c r="O445" s="211"/>
      <c r="P445" s="211"/>
      <c r="Q445" s="211"/>
      <c r="R445" s="211"/>
      <c r="S445" s="211"/>
      <c r="T445" s="212"/>
      <c r="AT445" s="213" t="s">
        <v>395</v>
      </c>
      <c r="AU445" s="213" t="s">
        <v>90</v>
      </c>
      <c r="AV445" s="13" t="s">
        <v>85</v>
      </c>
      <c r="AW445" s="13" t="s">
        <v>36</v>
      </c>
      <c r="AX445" s="13" t="s">
        <v>78</v>
      </c>
      <c r="AY445" s="213" t="s">
        <v>386</v>
      </c>
    </row>
    <row r="446" spans="1:65" s="13" customFormat="1" ht="10">
      <c r="B446" s="203"/>
      <c r="C446" s="204"/>
      <c r="D446" s="205" t="s">
        <v>395</v>
      </c>
      <c r="E446" s="206" t="s">
        <v>76</v>
      </c>
      <c r="F446" s="207" t="s">
        <v>627</v>
      </c>
      <c r="G446" s="204"/>
      <c r="H446" s="206" t="s">
        <v>76</v>
      </c>
      <c r="I446" s="208"/>
      <c r="J446" s="204"/>
      <c r="K446" s="204"/>
      <c r="L446" s="209"/>
      <c r="M446" s="210"/>
      <c r="N446" s="211"/>
      <c r="O446" s="211"/>
      <c r="P446" s="211"/>
      <c r="Q446" s="211"/>
      <c r="R446" s="211"/>
      <c r="S446" s="211"/>
      <c r="T446" s="212"/>
      <c r="AT446" s="213" t="s">
        <v>395</v>
      </c>
      <c r="AU446" s="213" t="s">
        <v>90</v>
      </c>
      <c r="AV446" s="13" t="s">
        <v>85</v>
      </c>
      <c r="AW446" s="13" t="s">
        <v>36</v>
      </c>
      <c r="AX446" s="13" t="s">
        <v>78</v>
      </c>
      <c r="AY446" s="213" t="s">
        <v>386</v>
      </c>
    </row>
    <row r="447" spans="1:65" s="13" customFormat="1" ht="10">
      <c r="B447" s="203"/>
      <c r="C447" s="204"/>
      <c r="D447" s="205" t="s">
        <v>395</v>
      </c>
      <c r="E447" s="206" t="s">
        <v>76</v>
      </c>
      <c r="F447" s="207" t="s">
        <v>696</v>
      </c>
      <c r="G447" s="204"/>
      <c r="H447" s="206" t="s">
        <v>76</v>
      </c>
      <c r="I447" s="208"/>
      <c r="J447" s="204"/>
      <c r="K447" s="204"/>
      <c r="L447" s="209"/>
      <c r="M447" s="210"/>
      <c r="N447" s="211"/>
      <c r="O447" s="211"/>
      <c r="P447" s="211"/>
      <c r="Q447" s="211"/>
      <c r="R447" s="211"/>
      <c r="S447" s="211"/>
      <c r="T447" s="212"/>
      <c r="AT447" s="213" t="s">
        <v>395</v>
      </c>
      <c r="AU447" s="213" t="s">
        <v>90</v>
      </c>
      <c r="AV447" s="13" t="s">
        <v>85</v>
      </c>
      <c r="AW447" s="13" t="s">
        <v>36</v>
      </c>
      <c r="AX447" s="13" t="s">
        <v>78</v>
      </c>
      <c r="AY447" s="213" t="s">
        <v>386</v>
      </c>
    </row>
    <row r="448" spans="1:65" s="14" customFormat="1" ht="10">
      <c r="B448" s="214"/>
      <c r="C448" s="215"/>
      <c r="D448" s="205" t="s">
        <v>395</v>
      </c>
      <c r="E448" s="216" t="s">
        <v>76</v>
      </c>
      <c r="F448" s="217" t="s">
        <v>708</v>
      </c>
      <c r="G448" s="215"/>
      <c r="H448" s="218">
        <v>8.9999999999999993E-3</v>
      </c>
      <c r="I448" s="219"/>
      <c r="J448" s="215"/>
      <c r="K448" s="215"/>
      <c r="L448" s="220"/>
      <c r="M448" s="221"/>
      <c r="N448" s="222"/>
      <c r="O448" s="222"/>
      <c r="P448" s="222"/>
      <c r="Q448" s="222"/>
      <c r="R448" s="222"/>
      <c r="S448" s="222"/>
      <c r="T448" s="223"/>
      <c r="AT448" s="224" t="s">
        <v>395</v>
      </c>
      <c r="AU448" s="224" t="s">
        <v>90</v>
      </c>
      <c r="AV448" s="14" t="s">
        <v>90</v>
      </c>
      <c r="AW448" s="14" t="s">
        <v>36</v>
      </c>
      <c r="AX448" s="14" t="s">
        <v>78</v>
      </c>
      <c r="AY448" s="224" t="s">
        <v>386</v>
      </c>
    </row>
    <row r="449" spans="1:65" s="15" customFormat="1" ht="10">
      <c r="B449" s="225"/>
      <c r="C449" s="226"/>
      <c r="D449" s="205" t="s">
        <v>395</v>
      </c>
      <c r="E449" s="227" t="s">
        <v>76</v>
      </c>
      <c r="F449" s="228" t="s">
        <v>398</v>
      </c>
      <c r="G449" s="226"/>
      <c r="H449" s="229">
        <v>8.9999999999999993E-3</v>
      </c>
      <c r="I449" s="230"/>
      <c r="J449" s="226"/>
      <c r="K449" s="226"/>
      <c r="L449" s="231"/>
      <c r="M449" s="232"/>
      <c r="N449" s="233"/>
      <c r="O449" s="233"/>
      <c r="P449" s="233"/>
      <c r="Q449" s="233"/>
      <c r="R449" s="233"/>
      <c r="S449" s="233"/>
      <c r="T449" s="234"/>
      <c r="AT449" s="235" t="s">
        <v>395</v>
      </c>
      <c r="AU449" s="235" t="s">
        <v>90</v>
      </c>
      <c r="AV449" s="15" t="s">
        <v>102</v>
      </c>
      <c r="AW449" s="15" t="s">
        <v>36</v>
      </c>
      <c r="AX449" s="15" t="s">
        <v>85</v>
      </c>
      <c r="AY449" s="235" t="s">
        <v>386</v>
      </c>
    </row>
    <row r="450" spans="1:65" s="2" customFormat="1" ht="24.15" customHeight="1">
      <c r="A450" s="37"/>
      <c r="B450" s="38"/>
      <c r="C450" s="185" t="s">
        <v>709</v>
      </c>
      <c r="D450" s="185" t="s">
        <v>388</v>
      </c>
      <c r="E450" s="186" t="s">
        <v>710</v>
      </c>
      <c r="F450" s="187" t="s">
        <v>711</v>
      </c>
      <c r="G450" s="188" t="s">
        <v>167</v>
      </c>
      <c r="H450" s="189">
        <v>66.75</v>
      </c>
      <c r="I450" s="190"/>
      <c r="J450" s="191">
        <f>ROUND(I450*H450,2)</f>
        <v>0</v>
      </c>
      <c r="K450" s="187" t="s">
        <v>391</v>
      </c>
      <c r="L450" s="42"/>
      <c r="M450" s="192" t="s">
        <v>76</v>
      </c>
      <c r="N450" s="193" t="s">
        <v>49</v>
      </c>
      <c r="O450" s="67"/>
      <c r="P450" s="194">
        <f>O450*H450</f>
        <v>0</v>
      </c>
      <c r="Q450" s="194">
        <v>3.3750000000000002E-4</v>
      </c>
      <c r="R450" s="194">
        <f>Q450*H450</f>
        <v>2.2528125E-2</v>
      </c>
      <c r="S450" s="194">
        <v>0</v>
      </c>
      <c r="T450" s="195">
        <f>S450*H450</f>
        <v>0</v>
      </c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R450" s="196" t="s">
        <v>102</v>
      </c>
      <c r="AT450" s="196" t="s">
        <v>388</v>
      </c>
      <c r="AU450" s="196" t="s">
        <v>90</v>
      </c>
      <c r="AY450" s="20" t="s">
        <v>386</v>
      </c>
      <c r="BE450" s="197">
        <f>IF(N450="základní",J450,0)</f>
        <v>0</v>
      </c>
      <c r="BF450" s="197">
        <f>IF(N450="snížená",J450,0)</f>
        <v>0</v>
      </c>
      <c r="BG450" s="197">
        <f>IF(N450="zákl. přenesená",J450,0)</f>
        <v>0</v>
      </c>
      <c r="BH450" s="197">
        <f>IF(N450="sníž. přenesená",J450,0)</f>
        <v>0</v>
      </c>
      <c r="BI450" s="197">
        <f>IF(N450="nulová",J450,0)</f>
        <v>0</v>
      </c>
      <c r="BJ450" s="20" t="s">
        <v>90</v>
      </c>
      <c r="BK450" s="197">
        <f>ROUND(I450*H450,2)</f>
        <v>0</v>
      </c>
      <c r="BL450" s="20" t="s">
        <v>102</v>
      </c>
      <c r="BM450" s="196" t="s">
        <v>712</v>
      </c>
    </row>
    <row r="451" spans="1:65" s="2" customFormat="1" ht="10">
      <c r="A451" s="37"/>
      <c r="B451" s="38"/>
      <c r="C451" s="39"/>
      <c r="D451" s="198" t="s">
        <v>393</v>
      </c>
      <c r="E451" s="39"/>
      <c r="F451" s="199" t="s">
        <v>713</v>
      </c>
      <c r="G451" s="39"/>
      <c r="H451" s="39"/>
      <c r="I451" s="200"/>
      <c r="J451" s="39"/>
      <c r="K451" s="39"/>
      <c r="L451" s="42"/>
      <c r="M451" s="201"/>
      <c r="N451" s="202"/>
      <c r="O451" s="67"/>
      <c r="P451" s="67"/>
      <c r="Q451" s="67"/>
      <c r="R451" s="67"/>
      <c r="S451" s="67"/>
      <c r="T451" s="68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T451" s="20" t="s">
        <v>393</v>
      </c>
      <c r="AU451" s="20" t="s">
        <v>90</v>
      </c>
    </row>
    <row r="452" spans="1:65" s="13" customFormat="1" ht="10">
      <c r="B452" s="203"/>
      <c r="C452" s="204"/>
      <c r="D452" s="205" t="s">
        <v>395</v>
      </c>
      <c r="E452" s="206" t="s">
        <v>76</v>
      </c>
      <c r="F452" s="207" t="s">
        <v>403</v>
      </c>
      <c r="G452" s="204"/>
      <c r="H452" s="206" t="s">
        <v>76</v>
      </c>
      <c r="I452" s="208"/>
      <c r="J452" s="204"/>
      <c r="K452" s="204"/>
      <c r="L452" s="209"/>
      <c r="M452" s="210"/>
      <c r="N452" s="211"/>
      <c r="O452" s="211"/>
      <c r="P452" s="211"/>
      <c r="Q452" s="211"/>
      <c r="R452" s="211"/>
      <c r="S452" s="211"/>
      <c r="T452" s="212"/>
      <c r="AT452" s="213" t="s">
        <v>395</v>
      </c>
      <c r="AU452" s="213" t="s">
        <v>90</v>
      </c>
      <c r="AV452" s="13" t="s">
        <v>85</v>
      </c>
      <c r="AW452" s="13" t="s">
        <v>36</v>
      </c>
      <c r="AX452" s="13" t="s">
        <v>78</v>
      </c>
      <c r="AY452" s="213" t="s">
        <v>386</v>
      </c>
    </row>
    <row r="453" spans="1:65" s="13" customFormat="1" ht="10">
      <c r="B453" s="203"/>
      <c r="C453" s="204"/>
      <c r="D453" s="205" t="s">
        <v>395</v>
      </c>
      <c r="E453" s="206" t="s">
        <v>76</v>
      </c>
      <c r="F453" s="207" t="s">
        <v>546</v>
      </c>
      <c r="G453" s="204"/>
      <c r="H453" s="206" t="s">
        <v>76</v>
      </c>
      <c r="I453" s="208"/>
      <c r="J453" s="204"/>
      <c r="K453" s="204"/>
      <c r="L453" s="209"/>
      <c r="M453" s="210"/>
      <c r="N453" s="211"/>
      <c r="O453" s="211"/>
      <c r="P453" s="211"/>
      <c r="Q453" s="211"/>
      <c r="R453" s="211"/>
      <c r="S453" s="211"/>
      <c r="T453" s="212"/>
      <c r="AT453" s="213" t="s">
        <v>395</v>
      </c>
      <c r="AU453" s="213" t="s">
        <v>90</v>
      </c>
      <c r="AV453" s="13" t="s">
        <v>85</v>
      </c>
      <c r="AW453" s="13" t="s">
        <v>36</v>
      </c>
      <c r="AX453" s="13" t="s">
        <v>78</v>
      </c>
      <c r="AY453" s="213" t="s">
        <v>386</v>
      </c>
    </row>
    <row r="454" spans="1:65" s="13" customFormat="1" ht="10">
      <c r="B454" s="203"/>
      <c r="C454" s="204"/>
      <c r="D454" s="205" t="s">
        <v>395</v>
      </c>
      <c r="E454" s="206" t="s">
        <v>76</v>
      </c>
      <c r="F454" s="207" t="s">
        <v>627</v>
      </c>
      <c r="G454" s="204"/>
      <c r="H454" s="206" t="s">
        <v>76</v>
      </c>
      <c r="I454" s="208"/>
      <c r="J454" s="204"/>
      <c r="K454" s="204"/>
      <c r="L454" s="209"/>
      <c r="M454" s="210"/>
      <c r="N454" s="211"/>
      <c r="O454" s="211"/>
      <c r="P454" s="211"/>
      <c r="Q454" s="211"/>
      <c r="R454" s="211"/>
      <c r="S454" s="211"/>
      <c r="T454" s="212"/>
      <c r="AT454" s="213" t="s">
        <v>395</v>
      </c>
      <c r="AU454" s="213" t="s">
        <v>90</v>
      </c>
      <c r="AV454" s="13" t="s">
        <v>85</v>
      </c>
      <c r="AW454" s="13" t="s">
        <v>36</v>
      </c>
      <c r="AX454" s="13" t="s">
        <v>78</v>
      </c>
      <c r="AY454" s="213" t="s">
        <v>386</v>
      </c>
    </row>
    <row r="455" spans="1:65" s="14" customFormat="1" ht="10">
      <c r="B455" s="214"/>
      <c r="C455" s="215"/>
      <c r="D455" s="205" t="s">
        <v>395</v>
      </c>
      <c r="E455" s="216" t="s">
        <v>76</v>
      </c>
      <c r="F455" s="217" t="s">
        <v>714</v>
      </c>
      <c r="G455" s="215"/>
      <c r="H455" s="218">
        <v>10</v>
      </c>
      <c r="I455" s="219"/>
      <c r="J455" s="215"/>
      <c r="K455" s="215"/>
      <c r="L455" s="220"/>
      <c r="M455" s="221"/>
      <c r="N455" s="222"/>
      <c r="O455" s="222"/>
      <c r="P455" s="222"/>
      <c r="Q455" s="222"/>
      <c r="R455" s="222"/>
      <c r="S455" s="222"/>
      <c r="T455" s="223"/>
      <c r="AT455" s="224" t="s">
        <v>395</v>
      </c>
      <c r="AU455" s="224" t="s">
        <v>90</v>
      </c>
      <c r="AV455" s="14" t="s">
        <v>90</v>
      </c>
      <c r="AW455" s="14" t="s">
        <v>36</v>
      </c>
      <c r="AX455" s="14" t="s">
        <v>78</v>
      </c>
      <c r="AY455" s="224" t="s">
        <v>386</v>
      </c>
    </row>
    <row r="456" spans="1:65" s="14" customFormat="1" ht="10">
      <c r="B456" s="214"/>
      <c r="C456" s="215"/>
      <c r="D456" s="205" t="s">
        <v>395</v>
      </c>
      <c r="E456" s="216" t="s">
        <v>76</v>
      </c>
      <c r="F456" s="217" t="s">
        <v>715</v>
      </c>
      <c r="G456" s="215"/>
      <c r="H456" s="218">
        <v>10.5</v>
      </c>
      <c r="I456" s="219"/>
      <c r="J456" s="215"/>
      <c r="K456" s="215"/>
      <c r="L456" s="220"/>
      <c r="M456" s="221"/>
      <c r="N456" s="222"/>
      <c r="O456" s="222"/>
      <c r="P456" s="222"/>
      <c r="Q456" s="222"/>
      <c r="R456" s="222"/>
      <c r="S456" s="222"/>
      <c r="T456" s="223"/>
      <c r="AT456" s="224" t="s">
        <v>395</v>
      </c>
      <c r="AU456" s="224" t="s">
        <v>90</v>
      </c>
      <c r="AV456" s="14" t="s">
        <v>90</v>
      </c>
      <c r="AW456" s="14" t="s">
        <v>36</v>
      </c>
      <c r="AX456" s="14" t="s">
        <v>78</v>
      </c>
      <c r="AY456" s="224" t="s">
        <v>386</v>
      </c>
    </row>
    <row r="457" spans="1:65" s="14" customFormat="1" ht="10">
      <c r="B457" s="214"/>
      <c r="C457" s="215"/>
      <c r="D457" s="205" t="s">
        <v>395</v>
      </c>
      <c r="E457" s="216" t="s">
        <v>76</v>
      </c>
      <c r="F457" s="217" t="s">
        <v>716</v>
      </c>
      <c r="G457" s="215"/>
      <c r="H457" s="218">
        <v>10.5</v>
      </c>
      <c r="I457" s="219"/>
      <c r="J457" s="215"/>
      <c r="K457" s="215"/>
      <c r="L457" s="220"/>
      <c r="M457" s="221"/>
      <c r="N457" s="222"/>
      <c r="O457" s="222"/>
      <c r="P457" s="222"/>
      <c r="Q457" s="222"/>
      <c r="R457" s="222"/>
      <c r="S457" s="222"/>
      <c r="T457" s="223"/>
      <c r="AT457" s="224" t="s">
        <v>395</v>
      </c>
      <c r="AU457" s="224" t="s">
        <v>90</v>
      </c>
      <c r="AV457" s="14" t="s">
        <v>90</v>
      </c>
      <c r="AW457" s="14" t="s">
        <v>36</v>
      </c>
      <c r="AX457" s="14" t="s">
        <v>78</v>
      </c>
      <c r="AY457" s="224" t="s">
        <v>386</v>
      </c>
    </row>
    <row r="458" spans="1:65" s="14" customFormat="1" ht="10">
      <c r="B458" s="214"/>
      <c r="C458" s="215"/>
      <c r="D458" s="205" t="s">
        <v>395</v>
      </c>
      <c r="E458" s="216" t="s">
        <v>76</v>
      </c>
      <c r="F458" s="217" t="s">
        <v>717</v>
      </c>
      <c r="G458" s="215"/>
      <c r="H458" s="218">
        <v>2</v>
      </c>
      <c r="I458" s="219"/>
      <c r="J458" s="215"/>
      <c r="K458" s="215"/>
      <c r="L458" s="220"/>
      <c r="M458" s="221"/>
      <c r="N458" s="222"/>
      <c r="O458" s="222"/>
      <c r="P458" s="222"/>
      <c r="Q458" s="222"/>
      <c r="R458" s="222"/>
      <c r="S458" s="222"/>
      <c r="T458" s="223"/>
      <c r="AT458" s="224" t="s">
        <v>395</v>
      </c>
      <c r="AU458" s="224" t="s">
        <v>90</v>
      </c>
      <c r="AV458" s="14" t="s">
        <v>90</v>
      </c>
      <c r="AW458" s="14" t="s">
        <v>36</v>
      </c>
      <c r="AX458" s="14" t="s">
        <v>78</v>
      </c>
      <c r="AY458" s="224" t="s">
        <v>386</v>
      </c>
    </row>
    <row r="459" spans="1:65" s="14" customFormat="1" ht="10">
      <c r="B459" s="214"/>
      <c r="C459" s="215"/>
      <c r="D459" s="205" t="s">
        <v>395</v>
      </c>
      <c r="E459" s="216" t="s">
        <v>76</v>
      </c>
      <c r="F459" s="217" t="s">
        <v>718</v>
      </c>
      <c r="G459" s="215"/>
      <c r="H459" s="218">
        <v>9</v>
      </c>
      <c r="I459" s="219"/>
      <c r="J459" s="215"/>
      <c r="K459" s="215"/>
      <c r="L459" s="220"/>
      <c r="M459" s="221"/>
      <c r="N459" s="222"/>
      <c r="O459" s="222"/>
      <c r="P459" s="222"/>
      <c r="Q459" s="222"/>
      <c r="R459" s="222"/>
      <c r="S459" s="222"/>
      <c r="T459" s="223"/>
      <c r="AT459" s="224" t="s">
        <v>395</v>
      </c>
      <c r="AU459" s="224" t="s">
        <v>90</v>
      </c>
      <c r="AV459" s="14" t="s">
        <v>90</v>
      </c>
      <c r="AW459" s="14" t="s">
        <v>36</v>
      </c>
      <c r="AX459" s="14" t="s">
        <v>78</v>
      </c>
      <c r="AY459" s="224" t="s">
        <v>386</v>
      </c>
    </row>
    <row r="460" spans="1:65" s="14" customFormat="1" ht="10">
      <c r="B460" s="214"/>
      <c r="C460" s="215"/>
      <c r="D460" s="205" t="s">
        <v>395</v>
      </c>
      <c r="E460" s="216" t="s">
        <v>76</v>
      </c>
      <c r="F460" s="217" t="s">
        <v>719</v>
      </c>
      <c r="G460" s="215"/>
      <c r="H460" s="218">
        <v>2.75</v>
      </c>
      <c r="I460" s="219"/>
      <c r="J460" s="215"/>
      <c r="K460" s="215"/>
      <c r="L460" s="220"/>
      <c r="M460" s="221"/>
      <c r="N460" s="222"/>
      <c r="O460" s="222"/>
      <c r="P460" s="222"/>
      <c r="Q460" s="222"/>
      <c r="R460" s="222"/>
      <c r="S460" s="222"/>
      <c r="T460" s="223"/>
      <c r="AT460" s="224" t="s">
        <v>395</v>
      </c>
      <c r="AU460" s="224" t="s">
        <v>90</v>
      </c>
      <c r="AV460" s="14" t="s">
        <v>90</v>
      </c>
      <c r="AW460" s="14" t="s">
        <v>36</v>
      </c>
      <c r="AX460" s="14" t="s">
        <v>78</v>
      </c>
      <c r="AY460" s="224" t="s">
        <v>386</v>
      </c>
    </row>
    <row r="461" spans="1:65" s="14" customFormat="1" ht="10">
      <c r="B461" s="214"/>
      <c r="C461" s="215"/>
      <c r="D461" s="205" t="s">
        <v>395</v>
      </c>
      <c r="E461" s="216" t="s">
        <v>76</v>
      </c>
      <c r="F461" s="217" t="s">
        <v>720</v>
      </c>
      <c r="G461" s="215"/>
      <c r="H461" s="218">
        <v>5</v>
      </c>
      <c r="I461" s="219"/>
      <c r="J461" s="215"/>
      <c r="K461" s="215"/>
      <c r="L461" s="220"/>
      <c r="M461" s="221"/>
      <c r="N461" s="222"/>
      <c r="O461" s="222"/>
      <c r="P461" s="222"/>
      <c r="Q461" s="222"/>
      <c r="R461" s="222"/>
      <c r="S461" s="222"/>
      <c r="T461" s="223"/>
      <c r="AT461" s="224" t="s">
        <v>395</v>
      </c>
      <c r="AU461" s="224" t="s">
        <v>90</v>
      </c>
      <c r="AV461" s="14" t="s">
        <v>90</v>
      </c>
      <c r="AW461" s="14" t="s">
        <v>36</v>
      </c>
      <c r="AX461" s="14" t="s">
        <v>78</v>
      </c>
      <c r="AY461" s="224" t="s">
        <v>386</v>
      </c>
    </row>
    <row r="462" spans="1:65" s="14" customFormat="1" ht="10">
      <c r="B462" s="214"/>
      <c r="C462" s="215"/>
      <c r="D462" s="205" t="s">
        <v>395</v>
      </c>
      <c r="E462" s="216" t="s">
        <v>76</v>
      </c>
      <c r="F462" s="217" t="s">
        <v>721</v>
      </c>
      <c r="G462" s="215"/>
      <c r="H462" s="218">
        <v>11</v>
      </c>
      <c r="I462" s="219"/>
      <c r="J462" s="215"/>
      <c r="K462" s="215"/>
      <c r="L462" s="220"/>
      <c r="M462" s="221"/>
      <c r="N462" s="222"/>
      <c r="O462" s="222"/>
      <c r="P462" s="222"/>
      <c r="Q462" s="222"/>
      <c r="R462" s="222"/>
      <c r="S462" s="222"/>
      <c r="T462" s="223"/>
      <c r="AT462" s="224" t="s">
        <v>395</v>
      </c>
      <c r="AU462" s="224" t="s">
        <v>90</v>
      </c>
      <c r="AV462" s="14" t="s">
        <v>90</v>
      </c>
      <c r="AW462" s="14" t="s">
        <v>36</v>
      </c>
      <c r="AX462" s="14" t="s">
        <v>78</v>
      </c>
      <c r="AY462" s="224" t="s">
        <v>386</v>
      </c>
    </row>
    <row r="463" spans="1:65" s="14" customFormat="1" ht="10">
      <c r="B463" s="214"/>
      <c r="C463" s="215"/>
      <c r="D463" s="205" t="s">
        <v>395</v>
      </c>
      <c r="E463" s="216" t="s">
        <v>76</v>
      </c>
      <c r="F463" s="217" t="s">
        <v>722</v>
      </c>
      <c r="G463" s="215"/>
      <c r="H463" s="218">
        <v>6</v>
      </c>
      <c r="I463" s="219"/>
      <c r="J463" s="215"/>
      <c r="K463" s="215"/>
      <c r="L463" s="220"/>
      <c r="M463" s="221"/>
      <c r="N463" s="222"/>
      <c r="O463" s="222"/>
      <c r="P463" s="222"/>
      <c r="Q463" s="222"/>
      <c r="R463" s="222"/>
      <c r="S463" s="222"/>
      <c r="T463" s="223"/>
      <c r="AT463" s="224" t="s">
        <v>395</v>
      </c>
      <c r="AU463" s="224" t="s">
        <v>90</v>
      </c>
      <c r="AV463" s="14" t="s">
        <v>90</v>
      </c>
      <c r="AW463" s="14" t="s">
        <v>36</v>
      </c>
      <c r="AX463" s="14" t="s">
        <v>78</v>
      </c>
      <c r="AY463" s="224" t="s">
        <v>386</v>
      </c>
    </row>
    <row r="464" spans="1:65" s="15" customFormat="1" ht="10">
      <c r="B464" s="225"/>
      <c r="C464" s="226"/>
      <c r="D464" s="205" t="s">
        <v>395</v>
      </c>
      <c r="E464" s="227" t="s">
        <v>76</v>
      </c>
      <c r="F464" s="228" t="s">
        <v>398</v>
      </c>
      <c r="G464" s="226"/>
      <c r="H464" s="229">
        <v>66.75</v>
      </c>
      <c r="I464" s="230"/>
      <c r="J464" s="226"/>
      <c r="K464" s="226"/>
      <c r="L464" s="231"/>
      <c r="M464" s="232"/>
      <c r="N464" s="233"/>
      <c r="O464" s="233"/>
      <c r="P464" s="233"/>
      <c r="Q464" s="233"/>
      <c r="R464" s="233"/>
      <c r="S464" s="233"/>
      <c r="T464" s="234"/>
      <c r="AT464" s="235" t="s">
        <v>395</v>
      </c>
      <c r="AU464" s="235" t="s">
        <v>90</v>
      </c>
      <c r="AV464" s="15" t="s">
        <v>102</v>
      </c>
      <c r="AW464" s="15" t="s">
        <v>36</v>
      </c>
      <c r="AX464" s="15" t="s">
        <v>85</v>
      </c>
      <c r="AY464" s="235" t="s">
        <v>386</v>
      </c>
    </row>
    <row r="465" spans="1:65" s="2" customFormat="1" ht="37.75" customHeight="1">
      <c r="A465" s="37"/>
      <c r="B465" s="38"/>
      <c r="C465" s="185" t="s">
        <v>723</v>
      </c>
      <c r="D465" s="185" t="s">
        <v>388</v>
      </c>
      <c r="E465" s="186" t="s">
        <v>724</v>
      </c>
      <c r="F465" s="187" t="s">
        <v>725</v>
      </c>
      <c r="G465" s="188" t="s">
        <v>167</v>
      </c>
      <c r="H465" s="189">
        <v>24.24</v>
      </c>
      <c r="I465" s="190"/>
      <c r="J465" s="191">
        <f>ROUND(I465*H465,2)</f>
        <v>0</v>
      </c>
      <c r="K465" s="187" t="s">
        <v>391</v>
      </c>
      <c r="L465" s="42"/>
      <c r="M465" s="192" t="s">
        <v>76</v>
      </c>
      <c r="N465" s="193" t="s">
        <v>49</v>
      </c>
      <c r="O465" s="67"/>
      <c r="P465" s="194">
        <f>O465*H465</f>
        <v>0</v>
      </c>
      <c r="Q465" s="194">
        <v>7.9456000000000004E-4</v>
      </c>
      <c r="R465" s="194">
        <f>Q465*H465</f>
        <v>1.92601344E-2</v>
      </c>
      <c r="S465" s="194">
        <v>1.0000000000000001E-5</v>
      </c>
      <c r="T465" s="195">
        <f>S465*H465</f>
        <v>2.4240000000000001E-4</v>
      </c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R465" s="196" t="s">
        <v>102</v>
      </c>
      <c r="AT465" s="196" t="s">
        <v>388</v>
      </c>
      <c r="AU465" s="196" t="s">
        <v>90</v>
      </c>
      <c r="AY465" s="20" t="s">
        <v>386</v>
      </c>
      <c r="BE465" s="197">
        <f>IF(N465="základní",J465,0)</f>
        <v>0</v>
      </c>
      <c r="BF465" s="197">
        <f>IF(N465="snížená",J465,0)</f>
        <v>0</v>
      </c>
      <c r="BG465" s="197">
        <f>IF(N465="zákl. přenesená",J465,0)</f>
        <v>0</v>
      </c>
      <c r="BH465" s="197">
        <f>IF(N465="sníž. přenesená",J465,0)</f>
        <v>0</v>
      </c>
      <c r="BI465" s="197">
        <f>IF(N465="nulová",J465,0)</f>
        <v>0</v>
      </c>
      <c r="BJ465" s="20" t="s">
        <v>90</v>
      </c>
      <c r="BK465" s="197">
        <f>ROUND(I465*H465,2)</f>
        <v>0</v>
      </c>
      <c r="BL465" s="20" t="s">
        <v>102</v>
      </c>
      <c r="BM465" s="196" t="s">
        <v>726</v>
      </c>
    </row>
    <row r="466" spans="1:65" s="2" customFormat="1" ht="10">
      <c r="A466" s="37"/>
      <c r="B466" s="38"/>
      <c r="C466" s="39"/>
      <c r="D466" s="198" t="s">
        <v>393</v>
      </c>
      <c r="E466" s="39"/>
      <c r="F466" s="199" t="s">
        <v>727</v>
      </c>
      <c r="G466" s="39"/>
      <c r="H466" s="39"/>
      <c r="I466" s="200"/>
      <c r="J466" s="39"/>
      <c r="K466" s="39"/>
      <c r="L466" s="42"/>
      <c r="M466" s="201"/>
      <c r="N466" s="202"/>
      <c r="O466" s="67"/>
      <c r="P466" s="67"/>
      <c r="Q466" s="67"/>
      <c r="R466" s="67"/>
      <c r="S466" s="67"/>
      <c r="T466" s="68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T466" s="20" t="s">
        <v>393</v>
      </c>
      <c r="AU466" s="20" t="s">
        <v>90</v>
      </c>
    </row>
    <row r="467" spans="1:65" s="13" customFormat="1" ht="10">
      <c r="B467" s="203"/>
      <c r="C467" s="204"/>
      <c r="D467" s="205" t="s">
        <v>395</v>
      </c>
      <c r="E467" s="206" t="s">
        <v>76</v>
      </c>
      <c r="F467" s="207" t="s">
        <v>403</v>
      </c>
      <c r="G467" s="204"/>
      <c r="H467" s="206" t="s">
        <v>76</v>
      </c>
      <c r="I467" s="208"/>
      <c r="J467" s="204"/>
      <c r="K467" s="204"/>
      <c r="L467" s="209"/>
      <c r="M467" s="210"/>
      <c r="N467" s="211"/>
      <c r="O467" s="211"/>
      <c r="P467" s="211"/>
      <c r="Q467" s="211"/>
      <c r="R467" s="211"/>
      <c r="S467" s="211"/>
      <c r="T467" s="212"/>
      <c r="AT467" s="213" t="s">
        <v>395</v>
      </c>
      <c r="AU467" s="213" t="s">
        <v>90</v>
      </c>
      <c r="AV467" s="13" t="s">
        <v>85</v>
      </c>
      <c r="AW467" s="13" t="s">
        <v>36</v>
      </c>
      <c r="AX467" s="13" t="s">
        <v>78</v>
      </c>
      <c r="AY467" s="213" t="s">
        <v>386</v>
      </c>
    </row>
    <row r="468" spans="1:65" s="13" customFormat="1" ht="10">
      <c r="B468" s="203"/>
      <c r="C468" s="204"/>
      <c r="D468" s="205" t="s">
        <v>395</v>
      </c>
      <c r="E468" s="206" t="s">
        <v>76</v>
      </c>
      <c r="F468" s="207" t="s">
        <v>728</v>
      </c>
      <c r="G468" s="204"/>
      <c r="H468" s="206" t="s">
        <v>76</v>
      </c>
      <c r="I468" s="208"/>
      <c r="J468" s="204"/>
      <c r="K468" s="204"/>
      <c r="L468" s="209"/>
      <c r="M468" s="210"/>
      <c r="N468" s="211"/>
      <c r="O468" s="211"/>
      <c r="P468" s="211"/>
      <c r="Q468" s="211"/>
      <c r="R468" s="211"/>
      <c r="S468" s="211"/>
      <c r="T468" s="212"/>
      <c r="AT468" s="213" t="s">
        <v>395</v>
      </c>
      <c r="AU468" s="213" t="s">
        <v>90</v>
      </c>
      <c r="AV468" s="13" t="s">
        <v>85</v>
      </c>
      <c r="AW468" s="13" t="s">
        <v>36</v>
      </c>
      <c r="AX468" s="13" t="s">
        <v>78</v>
      </c>
      <c r="AY468" s="213" t="s">
        <v>386</v>
      </c>
    </row>
    <row r="469" spans="1:65" s="13" customFormat="1" ht="10">
      <c r="B469" s="203"/>
      <c r="C469" s="204"/>
      <c r="D469" s="205" t="s">
        <v>395</v>
      </c>
      <c r="E469" s="206" t="s">
        <v>76</v>
      </c>
      <c r="F469" s="207" t="s">
        <v>729</v>
      </c>
      <c r="G469" s="204"/>
      <c r="H469" s="206" t="s">
        <v>76</v>
      </c>
      <c r="I469" s="208"/>
      <c r="J469" s="204"/>
      <c r="K469" s="204"/>
      <c r="L469" s="209"/>
      <c r="M469" s="210"/>
      <c r="N469" s="211"/>
      <c r="O469" s="211"/>
      <c r="P469" s="211"/>
      <c r="Q469" s="211"/>
      <c r="R469" s="211"/>
      <c r="S469" s="211"/>
      <c r="T469" s="212"/>
      <c r="AT469" s="213" t="s">
        <v>395</v>
      </c>
      <c r="AU469" s="213" t="s">
        <v>90</v>
      </c>
      <c r="AV469" s="13" t="s">
        <v>85</v>
      </c>
      <c r="AW469" s="13" t="s">
        <v>36</v>
      </c>
      <c r="AX469" s="13" t="s">
        <v>78</v>
      </c>
      <c r="AY469" s="213" t="s">
        <v>386</v>
      </c>
    </row>
    <row r="470" spans="1:65" s="14" customFormat="1" ht="10">
      <c r="B470" s="214"/>
      <c r="C470" s="215"/>
      <c r="D470" s="205" t="s">
        <v>395</v>
      </c>
      <c r="E470" s="216" t="s">
        <v>76</v>
      </c>
      <c r="F470" s="217" t="s">
        <v>730</v>
      </c>
      <c r="G470" s="215"/>
      <c r="H470" s="218">
        <v>4.04</v>
      </c>
      <c r="I470" s="219"/>
      <c r="J470" s="215"/>
      <c r="K470" s="215"/>
      <c r="L470" s="220"/>
      <c r="M470" s="221"/>
      <c r="N470" s="222"/>
      <c r="O470" s="222"/>
      <c r="P470" s="222"/>
      <c r="Q470" s="222"/>
      <c r="R470" s="222"/>
      <c r="S470" s="222"/>
      <c r="T470" s="223"/>
      <c r="AT470" s="224" t="s">
        <v>395</v>
      </c>
      <c r="AU470" s="224" t="s">
        <v>90</v>
      </c>
      <c r="AV470" s="14" t="s">
        <v>90</v>
      </c>
      <c r="AW470" s="14" t="s">
        <v>36</v>
      </c>
      <c r="AX470" s="14" t="s">
        <v>78</v>
      </c>
      <c r="AY470" s="224" t="s">
        <v>386</v>
      </c>
    </row>
    <row r="471" spans="1:65" s="14" customFormat="1" ht="10">
      <c r="B471" s="214"/>
      <c r="C471" s="215"/>
      <c r="D471" s="205" t="s">
        <v>395</v>
      </c>
      <c r="E471" s="216" t="s">
        <v>76</v>
      </c>
      <c r="F471" s="217" t="s">
        <v>731</v>
      </c>
      <c r="G471" s="215"/>
      <c r="H471" s="218">
        <v>9</v>
      </c>
      <c r="I471" s="219"/>
      <c r="J471" s="215"/>
      <c r="K471" s="215"/>
      <c r="L471" s="220"/>
      <c r="M471" s="221"/>
      <c r="N471" s="222"/>
      <c r="O471" s="222"/>
      <c r="P471" s="222"/>
      <c r="Q471" s="222"/>
      <c r="R471" s="222"/>
      <c r="S471" s="222"/>
      <c r="T471" s="223"/>
      <c r="AT471" s="224" t="s">
        <v>395</v>
      </c>
      <c r="AU471" s="224" t="s">
        <v>90</v>
      </c>
      <c r="AV471" s="14" t="s">
        <v>90</v>
      </c>
      <c r="AW471" s="14" t="s">
        <v>36</v>
      </c>
      <c r="AX471" s="14" t="s">
        <v>78</v>
      </c>
      <c r="AY471" s="224" t="s">
        <v>386</v>
      </c>
    </row>
    <row r="472" spans="1:65" s="14" customFormat="1" ht="10">
      <c r="B472" s="214"/>
      <c r="C472" s="215"/>
      <c r="D472" s="205" t="s">
        <v>395</v>
      </c>
      <c r="E472" s="216" t="s">
        <v>76</v>
      </c>
      <c r="F472" s="217" t="s">
        <v>732</v>
      </c>
      <c r="G472" s="215"/>
      <c r="H472" s="218">
        <v>11.2</v>
      </c>
      <c r="I472" s="219"/>
      <c r="J472" s="215"/>
      <c r="K472" s="215"/>
      <c r="L472" s="220"/>
      <c r="M472" s="221"/>
      <c r="N472" s="222"/>
      <c r="O472" s="222"/>
      <c r="P472" s="222"/>
      <c r="Q472" s="222"/>
      <c r="R472" s="222"/>
      <c r="S472" s="222"/>
      <c r="T472" s="223"/>
      <c r="AT472" s="224" t="s">
        <v>395</v>
      </c>
      <c r="AU472" s="224" t="s">
        <v>90</v>
      </c>
      <c r="AV472" s="14" t="s">
        <v>90</v>
      </c>
      <c r="AW472" s="14" t="s">
        <v>36</v>
      </c>
      <c r="AX472" s="14" t="s">
        <v>78</v>
      </c>
      <c r="AY472" s="224" t="s">
        <v>386</v>
      </c>
    </row>
    <row r="473" spans="1:65" s="15" customFormat="1" ht="10">
      <c r="B473" s="225"/>
      <c r="C473" s="226"/>
      <c r="D473" s="205" t="s">
        <v>395</v>
      </c>
      <c r="E473" s="227" t="s">
        <v>76</v>
      </c>
      <c r="F473" s="228" t="s">
        <v>398</v>
      </c>
      <c r="G473" s="226"/>
      <c r="H473" s="229">
        <v>24.24</v>
      </c>
      <c r="I473" s="230"/>
      <c r="J473" s="226"/>
      <c r="K473" s="226"/>
      <c r="L473" s="231"/>
      <c r="M473" s="232"/>
      <c r="N473" s="233"/>
      <c r="O473" s="233"/>
      <c r="P473" s="233"/>
      <c r="Q473" s="233"/>
      <c r="R473" s="233"/>
      <c r="S473" s="233"/>
      <c r="T473" s="234"/>
      <c r="AT473" s="235" t="s">
        <v>395</v>
      </c>
      <c r="AU473" s="235" t="s">
        <v>90</v>
      </c>
      <c r="AV473" s="15" t="s">
        <v>102</v>
      </c>
      <c r="AW473" s="15" t="s">
        <v>36</v>
      </c>
      <c r="AX473" s="15" t="s">
        <v>85</v>
      </c>
      <c r="AY473" s="235" t="s">
        <v>386</v>
      </c>
    </row>
    <row r="474" spans="1:65" s="2" customFormat="1" ht="37.75" customHeight="1">
      <c r="A474" s="37"/>
      <c r="B474" s="38"/>
      <c r="C474" s="185" t="s">
        <v>733</v>
      </c>
      <c r="D474" s="185" t="s">
        <v>388</v>
      </c>
      <c r="E474" s="186" t="s">
        <v>734</v>
      </c>
      <c r="F474" s="187" t="s">
        <v>735</v>
      </c>
      <c r="G474" s="188" t="s">
        <v>167</v>
      </c>
      <c r="H474" s="189">
        <v>5.6</v>
      </c>
      <c r="I474" s="190"/>
      <c r="J474" s="191">
        <f>ROUND(I474*H474,2)</f>
        <v>0</v>
      </c>
      <c r="K474" s="187" t="s">
        <v>391</v>
      </c>
      <c r="L474" s="42"/>
      <c r="M474" s="192" t="s">
        <v>76</v>
      </c>
      <c r="N474" s="193" t="s">
        <v>49</v>
      </c>
      <c r="O474" s="67"/>
      <c r="P474" s="194">
        <f>O474*H474</f>
        <v>0</v>
      </c>
      <c r="Q474" s="194">
        <v>1.1875200000000001E-3</v>
      </c>
      <c r="R474" s="194">
        <f>Q474*H474</f>
        <v>6.6501119999999997E-3</v>
      </c>
      <c r="S474" s="194">
        <v>1.0000000000000001E-5</v>
      </c>
      <c r="T474" s="195">
        <f>S474*H474</f>
        <v>5.5999999999999999E-5</v>
      </c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R474" s="196" t="s">
        <v>102</v>
      </c>
      <c r="AT474" s="196" t="s">
        <v>388</v>
      </c>
      <c r="AU474" s="196" t="s">
        <v>90</v>
      </c>
      <c r="AY474" s="20" t="s">
        <v>386</v>
      </c>
      <c r="BE474" s="197">
        <f>IF(N474="základní",J474,0)</f>
        <v>0</v>
      </c>
      <c r="BF474" s="197">
        <f>IF(N474="snížená",J474,0)</f>
        <v>0</v>
      </c>
      <c r="BG474" s="197">
        <f>IF(N474="zákl. přenesená",J474,0)</f>
        <v>0</v>
      </c>
      <c r="BH474" s="197">
        <f>IF(N474="sníž. přenesená",J474,0)</f>
        <v>0</v>
      </c>
      <c r="BI474" s="197">
        <f>IF(N474="nulová",J474,0)</f>
        <v>0</v>
      </c>
      <c r="BJ474" s="20" t="s">
        <v>90</v>
      </c>
      <c r="BK474" s="197">
        <f>ROUND(I474*H474,2)</f>
        <v>0</v>
      </c>
      <c r="BL474" s="20" t="s">
        <v>102</v>
      </c>
      <c r="BM474" s="196" t="s">
        <v>736</v>
      </c>
    </row>
    <row r="475" spans="1:65" s="2" customFormat="1" ht="10">
      <c r="A475" s="37"/>
      <c r="B475" s="38"/>
      <c r="C475" s="39"/>
      <c r="D475" s="198" t="s">
        <v>393</v>
      </c>
      <c r="E475" s="39"/>
      <c r="F475" s="199" t="s">
        <v>737</v>
      </c>
      <c r="G475" s="39"/>
      <c r="H475" s="39"/>
      <c r="I475" s="200"/>
      <c r="J475" s="39"/>
      <c r="K475" s="39"/>
      <c r="L475" s="42"/>
      <c r="M475" s="201"/>
      <c r="N475" s="202"/>
      <c r="O475" s="67"/>
      <c r="P475" s="67"/>
      <c r="Q475" s="67"/>
      <c r="R475" s="67"/>
      <c r="S475" s="67"/>
      <c r="T475" s="68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T475" s="20" t="s">
        <v>393</v>
      </c>
      <c r="AU475" s="20" t="s">
        <v>90</v>
      </c>
    </row>
    <row r="476" spans="1:65" s="13" customFormat="1" ht="10">
      <c r="B476" s="203"/>
      <c r="C476" s="204"/>
      <c r="D476" s="205" t="s">
        <v>395</v>
      </c>
      <c r="E476" s="206" t="s">
        <v>76</v>
      </c>
      <c r="F476" s="207" t="s">
        <v>403</v>
      </c>
      <c r="G476" s="204"/>
      <c r="H476" s="206" t="s">
        <v>76</v>
      </c>
      <c r="I476" s="208"/>
      <c r="J476" s="204"/>
      <c r="K476" s="204"/>
      <c r="L476" s="209"/>
      <c r="M476" s="210"/>
      <c r="N476" s="211"/>
      <c r="O476" s="211"/>
      <c r="P476" s="211"/>
      <c r="Q476" s="211"/>
      <c r="R476" s="211"/>
      <c r="S476" s="211"/>
      <c r="T476" s="212"/>
      <c r="AT476" s="213" t="s">
        <v>395</v>
      </c>
      <c r="AU476" s="213" t="s">
        <v>90</v>
      </c>
      <c r="AV476" s="13" t="s">
        <v>85</v>
      </c>
      <c r="AW476" s="13" t="s">
        <v>36</v>
      </c>
      <c r="AX476" s="13" t="s">
        <v>78</v>
      </c>
      <c r="AY476" s="213" t="s">
        <v>386</v>
      </c>
    </row>
    <row r="477" spans="1:65" s="13" customFormat="1" ht="10">
      <c r="B477" s="203"/>
      <c r="C477" s="204"/>
      <c r="D477" s="205" t="s">
        <v>395</v>
      </c>
      <c r="E477" s="206" t="s">
        <v>76</v>
      </c>
      <c r="F477" s="207" t="s">
        <v>728</v>
      </c>
      <c r="G477" s="204"/>
      <c r="H477" s="206" t="s">
        <v>76</v>
      </c>
      <c r="I477" s="208"/>
      <c r="J477" s="204"/>
      <c r="K477" s="204"/>
      <c r="L477" s="209"/>
      <c r="M477" s="210"/>
      <c r="N477" s="211"/>
      <c r="O477" s="211"/>
      <c r="P477" s="211"/>
      <c r="Q477" s="211"/>
      <c r="R477" s="211"/>
      <c r="S477" s="211"/>
      <c r="T477" s="212"/>
      <c r="AT477" s="213" t="s">
        <v>395</v>
      </c>
      <c r="AU477" s="213" t="s">
        <v>90</v>
      </c>
      <c r="AV477" s="13" t="s">
        <v>85</v>
      </c>
      <c r="AW477" s="13" t="s">
        <v>36</v>
      </c>
      <c r="AX477" s="13" t="s">
        <v>78</v>
      </c>
      <c r="AY477" s="213" t="s">
        <v>386</v>
      </c>
    </row>
    <row r="478" spans="1:65" s="13" customFormat="1" ht="10">
      <c r="B478" s="203"/>
      <c r="C478" s="204"/>
      <c r="D478" s="205" t="s">
        <v>395</v>
      </c>
      <c r="E478" s="206" t="s">
        <v>76</v>
      </c>
      <c r="F478" s="207" t="s">
        <v>729</v>
      </c>
      <c r="G478" s="204"/>
      <c r="H478" s="206" t="s">
        <v>76</v>
      </c>
      <c r="I478" s="208"/>
      <c r="J478" s="204"/>
      <c r="K478" s="204"/>
      <c r="L478" s="209"/>
      <c r="M478" s="210"/>
      <c r="N478" s="211"/>
      <c r="O478" s="211"/>
      <c r="P478" s="211"/>
      <c r="Q478" s="211"/>
      <c r="R478" s="211"/>
      <c r="S478" s="211"/>
      <c r="T478" s="212"/>
      <c r="AT478" s="213" t="s">
        <v>395</v>
      </c>
      <c r="AU478" s="213" t="s">
        <v>90</v>
      </c>
      <c r="AV478" s="13" t="s">
        <v>85</v>
      </c>
      <c r="AW478" s="13" t="s">
        <v>36</v>
      </c>
      <c r="AX478" s="13" t="s">
        <v>78</v>
      </c>
      <c r="AY478" s="213" t="s">
        <v>386</v>
      </c>
    </row>
    <row r="479" spans="1:65" s="14" customFormat="1" ht="10">
      <c r="B479" s="214"/>
      <c r="C479" s="215"/>
      <c r="D479" s="205" t="s">
        <v>395</v>
      </c>
      <c r="E479" s="216" t="s">
        <v>76</v>
      </c>
      <c r="F479" s="217" t="s">
        <v>738</v>
      </c>
      <c r="G479" s="215"/>
      <c r="H479" s="218">
        <v>5.6</v>
      </c>
      <c r="I479" s="219"/>
      <c r="J479" s="215"/>
      <c r="K479" s="215"/>
      <c r="L479" s="220"/>
      <c r="M479" s="221"/>
      <c r="N479" s="222"/>
      <c r="O479" s="222"/>
      <c r="P479" s="222"/>
      <c r="Q479" s="222"/>
      <c r="R479" s="222"/>
      <c r="S479" s="222"/>
      <c r="T479" s="223"/>
      <c r="AT479" s="224" t="s">
        <v>395</v>
      </c>
      <c r="AU479" s="224" t="s">
        <v>90</v>
      </c>
      <c r="AV479" s="14" t="s">
        <v>90</v>
      </c>
      <c r="AW479" s="14" t="s">
        <v>36</v>
      </c>
      <c r="AX479" s="14" t="s">
        <v>78</v>
      </c>
      <c r="AY479" s="224" t="s">
        <v>386</v>
      </c>
    </row>
    <row r="480" spans="1:65" s="15" customFormat="1" ht="10">
      <c r="B480" s="225"/>
      <c r="C480" s="226"/>
      <c r="D480" s="205" t="s">
        <v>395</v>
      </c>
      <c r="E480" s="227" t="s">
        <v>76</v>
      </c>
      <c r="F480" s="228" t="s">
        <v>398</v>
      </c>
      <c r="G480" s="226"/>
      <c r="H480" s="229">
        <v>5.6</v>
      </c>
      <c r="I480" s="230"/>
      <c r="J480" s="226"/>
      <c r="K480" s="226"/>
      <c r="L480" s="231"/>
      <c r="M480" s="232"/>
      <c r="N480" s="233"/>
      <c r="O480" s="233"/>
      <c r="P480" s="233"/>
      <c r="Q480" s="233"/>
      <c r="R480" s="233"/>
      <c r="S480" s="233"/>
      <c r="T480" s="234"/>
      <c r="AT480" s="235" t="s">
        <v>395</v>
      </c>
      <c r="AU480" s="235" t="s">
        <v>90</v>
      </c>
      <c r="AV480" s="15" t="s">
        <v>102</v>
      </c>
      <c r="AW480" s="15" t="s">
        <v>36</v>
      </c>
      <c r="AX480" s="15" t="s">
        <v>85</v>
      </c>
      <c r="AY480" s="235" t="s">
        <v>386</v>
      </c>
    </row>
    <row r="481" spans="1:65" s="2" customFormat="1" ht="24.15" customHeight="1">
      <c r="A481" s="37"/>
      <c r="B481" s="38"/>
      <c r="C481" s="185" t="s">
        <v>417</v>
      </c>
      <c r="D481" s="185" t="s">
        <v>388</v>
      </c>
      <c r="E481" s="186" t="s">
        <v>739</v>
      </c>
      <c r="F481" s="187" t="s">
        <v>740</v>
      </c>
      <c r="G481" s="188" t="s">
        <v>127</v>
      </c>
      <c r="H481" s="189">
        <v>18.675000000000001</v>
      </c>
      <c r="I481" s="190"/>
      <c r="J481" s="191">
        <f>ROUND(I481*H481,2)</f>
        <v>0</v>
      </c>
      <c r="K481" s="187" t="s">
        <v>76</v>
      </c>
      <c r="L481" s="42"/>
      <c r="M481" s="192" t="s">
        <v>76</v>
      </c>
      <c r="N481" s="193" t="s">
        <v>49</v>
      </c>
      <c r="O481" s="67"/>
      <c r="P481" s="194">
        <f>O481*H481</f>
        <v>0</v>
      </c>
      <c r="Q481" s="194">
        <v>0.34565000000000001</v>
      </c>
      <c r="R481" s="194">
        <f>Q481*H481</f>
        <v>6.4550137500000009</v>
      </c>
      <c r="S481" s="194">
        <v>0</v>
      </c>
      <c r="T481" s="195">
        <f>S481*H481</f>
        <v>0</v>
      </c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R481" s="196" t="s">
        <v>102</v>
      </c>
      <c r="AT481" s="196" t="s">
        <v>388</v>
      </c>
      <c r="AU481" s="196" t="s">
        <v>90</v>
      </c>
      <c r="AY481" s="20" t="s">
        <v>386</v>
      </c>
      <c r="BE481" s="197">
        <f>IF(N481="základní",J481,0)</f>
        <v>0</v>
      </c>
      <c r="BF481" s="197">
        <f>IF(N481="snížená",J481,0)</f>
        <v>0</v>
      </c>
      <c r="BG481" s="197">
        <f>IF(N481="zákl. přenesená",J481,0)</f>
        <v>0</v>
      </c>
      <c r="BH481" s="197">
        <f>IF(N481="sníž. přenesená",J481,0)</f>
        <v>0</v>
      </c>
      <c r="BI481" s="197">
        <f>IF(N481="nulová",J481,0)</f>
        <v>0</v>
      </c>
      <c r="BJ481" s="20" t="s">
        <v>90</v>
      </c>
      <c r="BK481" s="197">
        <f>ROUND(I481*H481,2)</f>
        <v>0</v>
      </c>
      <c r="BL481" s="20" t="s">
        <v>102</v>
      </c>
      <c r="BM481" s="196" t="s">
        <v>741</v>
      </c>
    </row>
    <row r="482" spans="1:65" s="13" customFormat="1" ht="10">
      <c r="B482" s="203"/>
      <c r="C482" s="204"/>
      <c r="D482" s="205" t="s">
        <v>395</v>
      </c>
      <c r="E482" s="206" t="s">
        <v>76</v>
      </c>
      <c r="F482" s="207" t="s">
        <v>396</v>
      </c>
      <c r="G482" s="204"/>
      <c r="H482" s="206" t="s">
        <v>76</v>
      </c>
      <c r="I482" s="208"/>
      <c r="J482" s="204"/>
      <c r="K482" s="204"/>
      <c r="L482" s="209"/>
      <c r="M482" s="210"/>
      <c r="N482" s="211"/>
      <c r="O482" s="211"/>
      <c r="P482" s="211"/>
      <c r="Q482" s="211"/>
      <c r="R482" s="211"/>
      <c r="S482" s="211"/>
      <c r="T482" s="212"/>
      <c r="AT482" s="213" t="s">
        <v>395</v>
      </c>
      <c r="AU482" s="213" t="s">
        <v>90</v>
      </c>
      <c r="AV482" s="13" t="s">
        <v>85</v>
      </c>
      <c r="AW482" s="13" t="s">
        <v>36</v>
      </c>
      <c r="AX482" s="13" t="s">
        <v>78</v>
      </c>
      <c r="AY482" s="213" t="s">
        <v>386</v>
      </c>
    </row>
    <row r="483" spans="1:65" s="14" customFormat="1" ht="10">
      <c r="B483" s="214"/>
      <c r="C483" s="215"/>
      <c r="D483" s="205" t="s">
        <v>395</v>
      </c>
      <c r="E483" s="216" t="s">
        <v>76</v>
      </c>
      <c r="F483" s="217" t="s">
        <v>742</v>
      </c>
      <c r="G483" s="215"/>
      <c r="H483" s="218">
        <v>18.675000000000001</v>
      </c>
      <c r="I483" s="219"/>
      <c r="J483" s="215"/>
      <c r="K483" s="215"/>
      <c r="L483" s="220"/>
      <c r="M483" s="221"/>
      <c r="N483" s="222"/>
      <c r="O483" s="222"/>
      <c r="P483" s="222"/>
      <c r="Q483" s="222"/>
      <c r="R483" s="222"/>
      <c r="S483" s="222"/>
      <c r="T483" s="223"/>
      <c r="AT483" s="224" t="s">
        <v>395</v>
      </c>
      <c r="AU483" s="224" t="s">
        <v>90</v>
      </c>
      <c r="AV483" s="14" t="s">
        <v>90</v>
      </c>
      <c r="AW483" s="14" t="s">
        <v>36</v>
      </c>
      <c r="AX483" s="14" t="s">
        <v>78</v>
      </c>
      <c r="AY483" s="224" t="s">
        <v>386</v>
      </c>
    </row>
    <row r="484" spans="1:65" s="15" customFormat="1" ht="10">
      <c r="B484" s="225"/>
      <c r="C484" s="226"/>
      <c r="D484" s="205" t="s">
        <v>395</v>
      </c>
      <c r="E484" s="227" t="s">
        <v>76</v>
      </c>
      <c r="F484" s="228" t="s">
        <v>398</v>
      </c>
      <c r="G484" s="226"/>
      <c r="H484" s="229">
        <v>18.675000000000001</v>
      </c>
      <c r="I484" s="230"/>
      <c r="J484" s="226"/>
      <c r="K484" s="226"/>
      <c r="L484" s="231"/>
      <c r="M484" s="232"/>
      <c r="N484" s="233"/>
      <c r="O484" s="233"/>
      <c r="P484" s="233"/>
      <c r="Q484" s="233"/>
      <c r="R484" s="233"/>
      <c r="S484" s="233"/>
      <c r="T484" s="234"/>
      <c r="AT484" s="235" t="s">
        <v>395</v>
      </c>
      <c r="AU484" s="235" t="s">
        <v>90</v>
      </c>
      <c r="AV484" s="15" t="s">
        <v>102</v>
      </c>
      <c r="AW484" s="15" t="s">
        <v>36</v>
      </c>
      <c r="AX484" s="15" t="s">
        <v>85</v>
      </c>
      <c r="AY484" s="235" t="s">
        <v>386</v>
      </c>
    </row>
    <row r="485" spans="1:65" s="2" customFormat="1" ht="37.75" customHeight="1">
      <c r="A485" s="37"/>
      <c r="B485" s="38"/>
      <c r="C485" s="185" t="s">
        <v>743</v>
      </c>
      <c r="D485" s="185" t="s">
        <v>388</v>
      </c>
      <c r="E485" s="186" t="s">
        <v>744</v>
      </c>
      <c r="F485" s="187" t="s">
        <v>745</v>
      </c>
      <c r="G485" s="188" t="s">
        <v>303</v>
      </c>
      <c r="H485" s="189">
        <v>1.569</v>
      </c>
      <c r="I485" s="190"/>
      <c r="J485" s="191">
        <f>ROUND(I485*H485,2)</f>
        <v>0</v>
      </c>
      <c r="K485" s="187" t="s">
        <v>391</v>
      </c>
      <c r="L485" s="42"/>
      <c r="M485" s="192" t="s">
        <v>76</v>
      </c>
      <c r="N485" s="193" t="s">
        <v>49</v>
      </c>
      <c r="O485" s="67"/>
      <c r="P485" s="194">
        <f>O485*H485</f>
        <v>0</v>
      </c>
      <c r="Q485" s="194">
        <v>2.5018699999999998</v>
      </c>
      <c r="R485" s="194">
        <f>Q485*H485</f>
        <v>3.9254340299999995</v>
      </c>
      <c r="S485" s="194">
        <v>0</v>
      </c>
      <c r="T485" s="195">
        <f>S485*H485</f>
        <v>0</v>
      </c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R485" s="196" t="s">
        <v>102</v>
      </c>
      <c r="AT485" s="196" t="s">
        <v>388</v>
      </c>
      <c r="AU485" s="196" t="s">
        <v>90</v>
      </c>
      <c r="AY485" s="20" t="s">
        <v>386</v>
      </c>
      <c r="BE485" s="197">
        <f>IF(N485="základní",J485,0)</f>
        <v>0</v>
      </c>
      <c r="BF485" s="197">
        <f>IF(N485="snížená",J485,0)</f>
        <v>0</v>
      </c>
      <c r="BG485" s="197">
        <f>IF(N485="zákl. přenesená",J485,0)</f>
        <v>0</v>
      </c>
      <c r="BH485" s="197">
        <f>IF(N485="sníž. přenesená",J485,0)</f>
        <v>0</v>
      </c>
      <c r="BI485" s="197">
        <f>IF(N485="nulová",J485,0)</f>
        <v>0</v>
      </c>
      <c r="BJ485" s="20" t="s">
        <v>90</v>
      </c>
      <c r="BK485" s="197">
        <f>ROUND(I485*H485,2)</f>
        <v>0</v>
      </c>
      <c r="BL485" s="20" t="s">
        <v>102</v>
      </c>
      <c r="BM485" s="196" t="s">
        <v>746</v>
      </c>
    </row>
    <row r="486" spans="1:65" s="2" customFormat="1" ht="10">
      <c r="A486" s="37"/>
      <c r="B486" s="38"/>
      <c r="C486" s="39"/>
      <c r="D486" s="198" t="s">
        <v>393</v>
      </c>
      <c r="E486" s="39"/>
      <c r="F486" s="199" t="s">
        <v>747</v>
      </c>
      <c r="G486" s="39"/>
      <c r="H486" s="39"/>
      <c r="I486" s="200"/>
      <c r="J486" s="39"/>
      <c r="K486" s="39"/>
      <c r="L486" s="42"/>
      <c r="M486" s="201"/>
      <c r="N486" s="202"/>
      <c r="O486" s="67"/>
      <c r="P486" s="67"/>
      <c r="Q486" s="67"/>
      <c r="R486" s="67"/>
      <c r="S486" s="67"/>
      <c r="T486" s="68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T486" s="20" t="s">
        <v>393</v>
      </c>
      <c r="AU486" s="20" t="s">
        <v>90</v>
      </c>
    </row>
    <row r="487" spans="1:65" s="13" customFormat="1" ht="10">
      <c r="B487" s="203"/>
      <c r="C487" s="204"/>
      <c r="D487" s="205" t="s">
        <v>395</v>
      </c>
      <c r="E487" s="206" t="s">
        <v>76</v>
      </c>
      <c r="F487" s="207" t="s">
        <v>403</v>
      </c>
      <c r="G487" s="204"/>
      <c r="H487" s="206" t="s">
        <v>76</v>
      </c>
      <c r="I487" s="208"/>
      <c r="J487" s="204"/>
      <c r="K487" s="204"/>
      <c r="L487" s="209"/>
      <c r="M487" s="210"/>
      <c r="N487" s="211"/>
      <c r="O487" s="211"/>
      <c r="P487" s="211"/>
      <c r="Q487" s="211"/>
      <c r="R487" s="211"/>
      <c r="S487" s="211"/>
      <c r="T487" s="212"/>
      <c r="AT487" s="213" t="s">
        <v>395</v>
      </c>
      <c r="AU487" s="213" t="s">
        <v>90</v>
      </c>
      <c r="AV487" s="13" t="s">
        <v>85</v>
      </c>
      <c r="AW487" s="13" t="s">
        <v>36</v>
      </c>
      <c r="AX487" s="13" t="s">
        <v>78</v>
      </c>
      <c r="AY487" s="213" t="s">
        <v>386</v>
      </c>
    </row>
    <row r="488" spans="1:65" s="13" customFormat="1" ht="10">
      <c r="B488" s="203"/>
      <c r="C488" s="204"/>
      <c r="D488" s="205" t="s">
        <v>395</v>
      </c>
      <c r="E488" s="206" t="s">
        <v>76</v>
      </c>
      <c r="F488" s="207" t="s">
        <v>546</v>
      </c>
      <c r="G488" s="204"/>
      <c r="H488" s="206" t="s">
        <v>76</v>
      </c>
      <c r="I488" s="208"/>
      <c r="J488" s="204"/>
      <c r="K488" s="204"/>
      <c r="L488" s="209"/>
      <c r="M488" s="210"/>
      <c r="N488" s="211"/>
      <c r="O488" s="211"/>
      <c r="P488" s="211"/>
      <c r="Q488" s="211"/>
      <c r="R488" s="211"/>
      <c r="S488" s="211"/>
      <c r="T488" s="212"/>
      <c r="AT488" s="213" t="s">
        <v>395</v>
      </c>
      <c r="AU488" s="213" t="s">
        <v>90</v>
      </c>
      <c r="AV488" s="13" t="s">
        <v>85</v>
      </c>
      <c r="AW488" s="13" t="s">
        <v>36</v>
      </c>
      <c r="AX488" s="13" t="s">
        <v>78</v>
      </c>
      <c r="AY488" s="213" t="s">
        <v>386</v>
      </c>
    </row>
    <row r="489" spans="1:65" s="13" customFormat="1" ht="10">
      <c r="B489" s="203"/>
      <c r="C489" s="204"/>
      <c r="D489" s="205" t="s">
        <v>395</v>
      </c>
      <c r="E489" s="206" t="s">
        <v>76</v>
      </c>
      <c r="F489" s="207" t="s">
        <v>748</v>
      </c>
      <c r="G489" s="204"/>
      <c r="H489" s="206" t="s">
        <v>76</v>
      </c>
      <c r="I489" s="208"/>
      <c r="J489" s="204"/>
      <c r="K489" s="204"/>
      <c r="L489" s="209"/>
      <c r="M489" s="210"/>
      <c r="N489" s="211"/>
      <c r="O489" s="211"/>
      <c r="P489" s="211"/>
      <c r="Q489" s="211"/>
      <c r="R489" s="211"/>
      <c r="S489" s="211"/>
      <c r="T489" s="212"/>
      <c r="AT489" s="213" t="s">
        <v>395</v>
      </c>
      <c r="AU489" s="213" t="s">
        <v>90</v>
      </c>
      <c r="AV489" s="13" t="s">
        <v>85</v>
      </c>
      <c r="AW489" s="13" t="s">
        <v>36</v>
      </c>
      <c r="AX489" s="13" t="s">
        <v>78</v>
      </c>
      <c r="AY489" s="213" t="s">
        <v>386</v>
      </c>
    </row>
    <row r="490" spans="1:65" s="13" customFormat="1" ht="10">
      <c r="B490" s="203"/>
      <c r="C490" s="204"/>
      <c r="D490" s="205" t="s">
        <v>395</v>
      </c>
      <c r="E490" s="206" t="s">
        <v>76</v>
      </c>
      <c r="F490" s="207" t="s">
        <v>749</v>
      </c>
      <c r="G490" s="204"/>
      <c r="H490" s="206" t="s">
        <v>76</v>
      </c>
      <c r="I490" s="208"/>
      <c r="J490" s="204"/>
      <c r="K490" s="204"/>
      <c r="L490" s="209"/>
      <c r="M490" s="210"/>
      <c r="N490" s="211"/>
      <c r="O490" s="211"/>
      <c r="P490" s="211"/>
      <c r="Q490" s="211"/>
      <c r="R490" s="211"/>
      <c r="S490" s="211"/>
      <c r="T490" s="212"/>
      <c r="AT490" s="213" t="s">
        <v>395</v>
      </c>
      <c r="AU490" s="213" t="s">
        <v>90</v>
      </c>
      <c r="AV490" s="13" t="s">
        <v>85</v>
      </c>
      <c r="AW490" s="13" t="s">
        <v>36</v>
      </c>
      <c r="AX490" s="13" t="s">
        <v>78</v>
      </c>
      <c r="AY490" s="213" t="s">
        <v>386</v>
      </c>
    </row>
    <row r="491" spans="1:65" s="14" customFormat="1" ht="10">
      <c r="B491" s="214"/>
      <c r="C491" s="215"/>
      <c r="D491" s="205" t="s">
        <v>395</v>
      </c>
      <c r="E491" s="216" t="s">
        <v>76</v>
      </c>
      <c r="F491" s="217" t="s">
        <v>750</v>
      </c>
      <c r="G491" s="215"/>
      <c r="H491" s="218">
        <v>1.395</v>
      </c>
      <c r="I491" s="219"/>
      <c r="J491" s="215"/>
      <c r="K491" s="215"/>
      <c r="L491" s="220"/>
      <c r="M491" s="221"/>
      <c r="N491" s="222"/>
      <c r="O491" s="222"/>
      <c r="P491" s="222"/>
      <c r="Q491" s="222"/>
      <c r="R491" s="222"/>
      <c r="S491" s="222"/>
      <c r="T491" s="223"/>
      <c r="AT491" s="224" t="s">
        <v>395</v>
      </c>
      <c r="AU491" s="224" t="s">
        <v>90</v>
      </c>
      <c r="AV491" s="14" t="s">
        <v>90</v>
      </c>
      <c r="AW491" s="14" t="s">
        <v>36</v>
      </c>
      <c r="AX491" s="14" t="s">
        <v>78</v>
      </c>
      <c r="AY491" s="224" t="s">
        <v>386</v>
      </c>
    </row>
    <row r="492" spans="1:65" s="14" customFormat="1" ht="10">
      <c r="B492" s="214"/>
      <c r="C492" s="215"/>
      <c r="D492" s="205" t="s">
        <v>395</v>
      </c>
      <c r="E492" s="216" t="s">
        <v>76</v>
      </c>
      <c r="F492" s="217" t="s">
        <v>751</v>
      </c>
      <c r="G492" s="215"/>
      <c r="H492" s="218">
        <v>0.17399999999999999</v>
      </c>
      <c r="I492" s="219"/>
      <c r="J492" s="215"/>
      <c r="K492" s="215"/>
      <c r="L492" s="220"/>
      <c r="M492" s="221"/>
      <c r="N492" s="222"/>
      <c r="O492" s="222"/>
      <c r="P492" s="222"/>
      <c r="Q492" s="222"/>
      <c r="R492" s="222"/>
      <c r="S492" s="222"/>
      <c r="T492" s="223"/>
      <c r="AT492" s="224" t="s">
        <v>395</v>
      </c>
      <c r="AU492" s="224" t="s">
        <v>90</v>
      </c>
      <c r="AV492" s="14" t="s">
        <v>90</v>
      </c>
      <c r="AW492" s="14" t="s">
        <v>36</v>
      </c>
      <c r="AX492" s="14" t="s">
        <v>78</v>
      </c>
      <c r="AY492" s="224" t="s">
        <v>386</v>
      </c>
    </row>
    <row r="493" spans="1:65" s="16" customFormat="1" ht="10">
      <c r="B493" s="246"/>
      <c r="C493" s="247"/>
      <c r="D493" s="205" t="s">
        <v>395</v>
      </c>
      <c r="E493" s="248" t="s">
        <v>76</v>
      </c>
      <c r="F493" s="249" t="s">
        <v>559</v>
      </c>
      <c r="G493" s="247"/>
      <c r="H493" s="250">
        <v>1.569</v>
      </c>
      <c r="I493" s="251"/>
      <c r="J493" s="247"/>
      <c r="K493" s="247"/>
      <c r="L493" s="252"/>
      <c r="M493" s="253"/>
      <c r="N493" s="254"/>
      <c r="O493" s="254"/>
      <c r="P493" s="254"/>
      <c r="Q493" s="254"/>
      <c r="R493" s="254"/>
      <c r="S493" s="254"/>
      <c r="T493" s="255"/>
      <c r="AT493" s="256" t="s">
        <v>395</v>
      </c>
      <c r="AU493" s="256" t="s">
        <v>90</v>
      </c>
      <c r="AV493" s="16" t="s">
        <v>95</v>
      </c>
      <c r="AW493" s="16" t="s">
        <v>36</v>
      </c>
      <c r="AX493" s="16" t="s">
        <v>78</v>
      </c>
      <c r="AY493" s="256" t="s">
        <v>386</v>
      </c>
    </row>
    <row r="494" spans="1:65" s="15" customFormat="1" ht="10">
      <c r="B494" s="225"/>
      <c r="C494" s="226"/>
      <c r="D494" s="205" t="s">
        <v>395</v>
      </c>
      <c r="E494" s="227" t="s">
        <v>76</v>
      </c>
      <c r="F494" s="228" t="s">
        <v>398</v>
      </c>
      <c r="G494" s="226"/>
      <c r="H494" s="229">
        <v>1.569</v>
      </c>
      <c r="I494" s="230"/>
      <c r="J494" s="226"/>
      <c r="K494" s="226"/>
      <c r="L494" s="231"/>
      <c r="M494" s="232"/>
      <c r="N494" s="233"/>
      <c r="O494" s="233"/>
      <c r="P494" s="233"/>
      <c r="Q494" s="233"/>
      <c r="R494" s="233"/>
      <c r="S494" s="233"/>
      <c r="T494" s="234"/>
      <c r="AT494" s="235" t="s">
        <v>395</v>
      </c>
      <c r="AU494" s="235" t="s">
        <v>90</v>
      </c>
      <c r="AV494" s="15" t="s">
        <v>102</v>
      </c>
      <c r="AW494" s="15" t="s">
        <v>36</v>
      </c>
      <c r="AX494" s="15" t="s">
        <v>85</v>
      </c>
      <c r="AY494" s="235" t="s">
        <v>386</v>
      </c>
    </row>
    <row r="495" spans="1:65" s="2" customFormat="1" ht="37.75" customHeight="1">
      <c r="A495" s="37"/>
      <c r="B495" s="38"/>
      <c r="C495" s="185" t="s">
        <v>752</v>
      </c>
      <c r="D495" s="185" t="s">
        <v>388</v>
      </c>
      <c r="E495" s="186" t="s">
        <v>753</v>
      </c>
      <c r="F495" s="187" t="s">
        <v>754</v>
      </c>
      <c r="G495" s="188" t="s">
        <v>127</v>
      </c>
      <c r="H495" s="189">
        <v>25.11</v>
      </c>
      <c r="I495" s="190"/>
      <c r="J495" s="191">
        <f>ROUND(I495*H495,2)</f>
        <v>0</v>
      </c>
      <c r="K495" s="187" t="s">
        <v>391</v>
      </c>
      <c r="L495" s="42"/>
      <c r="M495" s="192" t="s">
        <v>76</v>
      </c>
      <c r="N495" s="193" t="s">
        <v>49</v>
      </c>
      <c r="O495" s="67"/>
      <c r="P495" s="194">
        <f>O495*H495</f>
        <v>0</v>
      </c>
      <c r="Q495" s="194">
        <v>2.7487499999999999E-3</v>
      </c>
      <c r="R495" s="194">
        <f>Q495*H495</f>
        <v>6.9021112499999995E-2</v>
      </c>
      <c r="S495" s="194">
        <v>0</v>
      </c>
      <c r="T495" s="195">
        <f>S495*H495</f>
        <v>0</v>
      </c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R495" s="196" t="s">
        <v>102</v>
      </c>
      <c r="AT495" s="196" t="s">
        <v>388</v>
      </c>
      <c r="AU495" s="196" t="s">
        <v>90</v>
      </c>
      <c r="AY495" s="20" t="s">
        <v>386</v>
      </c>
      <c r="BE495" s="197">
        <f>IF(N495="základní",J495,0)</f>
        <v>0</v>
      </c>
      <c r="BF495" s="197">
        <f>IF(N495="snížená",J495,0)</f>
        <v>0</v>
      </c>
      <c r="BG495" s="197">
        <f>IF(N495="zákl. přenesená",J495,0)</f>
        <v>0</v>
      </c>
      <c r="BH495" s="197">
        <f>IF(N495="sníž. přenesená",J495,0)</f>
        <v>0</v>
      </c>
      <c r="BI495" s="197">
        <f>IF(N495="nulová",J495,0)</f>
        <v>0</v>
      </c>
      <c r="BJ495" s="20" t="s">
        <v>90</v>
      </c>
      <c r="BK495" s="197">
        <f>ROUND(I495*H495,2)</f>
        <v>0</v>
      </c>
      <c r="BL495" s="20" t="s">
        <v>102</v>
      </c>
      <c r="BM495" s="196" t="s">
        <v>755</v>
      </c>
    </row>
    <row r="496" spans="1:65" s="2" customFormat="1" ht="10">
      <c r="A496" s="37"/>
      <c r="B496" s="38"/>
      <c r="C496" s="39"/>
      <c r="D496" s="198" t="s">
        <v>393</v>
      </c>
      <c r="E496" s="39"/>
      <c r="F496" s="199" t="s">
        <v>756</v>
      </c>
      <c r="G496" s="39"/>
      <c r="H496" s="39"/>
      <c r="I496" s="200"/>
      <c r="J496" s="39"/>
      <c r="K496" s="39"/>
      <c r="L496" s="42"/>
      <c r="M496" s="201"/>
      <c r="N496" s="202"/>
      <c r="O496" s="67"/>
      <c r="P496" s="67"/>
      <c r="Q496" s="67"/>
      <c r="R496" s="67"/>
      <c r="S496" s="67"/>
      <c r="T496" s="68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T496" s="20" t="s">
        <v>393</v>
      </c>
      <c r="AU496" s="20" t="s">
        <v>90</v>
      </c>
    </row>
    <row r="497" spans="1:65" s="13" customFormat="1" ht="10">
      <c r="B497" s="203"/>
      <c r="C497" s="204"/>
      <c r="D497" s="205" t="s">
        <v>395</v>
      </c>
      <c r="E497" s="206" t="s">
        <v>76</v>
      </c>
      <c r="F497" s="207" t="s">
        <v>403</v>
      </c>
      <c r="G497" s="204"/>
      <c r="H497" s="206" t="s">
        <v>76</v>
      </c>
      <c r="I497" s="208"/>
      <c r="J497" s="204"/>
      <c r="K497" s="204"/>
      <c r="L497" s="209"/>
      <c r="M497" s="210"/>
      <c r="N497" s="211"/>
      <c r="O497" s="211"/>
      <c r="P497" s="211"/>
      <c r="Q497" s="211"/>
      <c r="R497" s="211"/>
      <c r="S497" s="211"/>
      <c r="T497" s="212"/>
      <c r="AT497" s="213" t="s">
        <v>395</v>
      </c>
      <c r="AU497" s="213" t="s">
        <v>90</v>
      </c>
      <c r="AV497" s="13" t="s">
        <v>85</v>
      </c>
      <c r="AW497" s="13" t="s">
        <v>36</v>
      </c>
      <c r="AX497" s="13" t="s">
        <v>78</v>
      </c>
      <c r="AY497" s="213" t="s">
        <v>386</v>
      </c>
    </row>
    <row r="498" spans="1:65" s="13" customFormat="1" ht="10">
      <c r="B498" s="203"/>
      <c r="C498" s="204"/>
      <c r="D498" s="205" t="s">
        <v>395</v>
      </c>
      <c r="E498" s="206" t="s">
        <v>76</v>
      </c>
      <c r="F498" s="207" t="s">
        <v>546</v>
      </c>
      <c r="G498" s="204"/>
      <c r="H498" s="206" t="s">
        <v>76</v>
      </c>
      <c r="I498" s="208"/>
      <c r="J498" s="204"/>
      <c r="K498" s="204"/>
      <c r="L498" s="209"/>
      <c r="M498" s="210"/>
      <c r="N498" s="211"/>
      <c r="O498" s="211"/>
      <c r="P498" s="211"/>
      <c r="Q498" s="211"/>
      <c r="R498" s="211"/>
      <c r="S498" s="211"/>
      <c r="T498" s="212"/>
      <c r="AT498" s="213" t="s">
        <v>395</v>
      </c>
      <c r="AU498" s="213" t="s">
        <v>90</v>
      </c>
      <c r="AV498" s="13" t="s">
        <v>85</v>
      </c>
      <c r="AW498" s="13" t="s">
        <v>36</v>
      </c>
      <c r="AX498" s="13" t="s">
        <v>78</v>
      </c>
      <c r="AY498" s="213" t="s">
        <v>386</v>
      </c>
    </row>
    <row r="499" spans="1:65" s="13" customFormat="1" ht="10">
      <c r="B499" s="203"/>
      <c r="C499" s="204"/>
      <c r="D499" s="205" t="s">
        <v>395</v>
      </c>
      <c r="E499" s="206" t="s">
        <v>76</v>
      </c>
      <c r="F499" s="207" t="s">
        <v>748</v>
      </c>
      <c r="G499" s="204"/>
      <c r="H499" s="206" t="s">
        <v>76</v>
      </c>
      <c r="I499" s="208"/>
      <c r="J499" s="204"/>
      <c r="K499" s="204"/>
      <c r="L499" s="209"/>
      <c r="M499" s="210"/>
      <c r="N499" s="211"/>
      <c r="O499" s="211"/>
      <c r="P499" s="211"/>
      <c r="Q499" s="211"/>
      <c r="R499" s="211"/>
      <c r="S499" s="211"/>
      <c r="T499" s="212"/>
      <c r="AT499" s="213" t="s">
        <v>395</v>
      </c>
      <c r="AU499" s="213" t="s">
        <v>90</v>
      </c>
      <c r="AV499" s="13" t="s">
        <v>85</v>
      </c>
      <c r="AW499" s="13" t="s">
        <v>36</v>
      </c>
      <c r="AX499" s="13" t="s">
        <v>78</v>
      </c>
      <c r="AY499" s="213" t="s">
        <v>386</v>
      </c>
    </row>
    <row r="500" spans="1:65" s="13" customFormat="1" ht="10">
      <c r="B500" s="203"/>
      <c r="C500" s="204"/>
      <c r="D500" s="205" t="s">
        <v>395</v>
      </c>
      <c r="E500" s="206" t="s">
        <v>76</v>
      </c>
      <c r="F500" s="207" t="s">
        <v>749</v>
      </c>
      <c r="G500" s="204"/>
      <c r="H500" s="206" t="s">
        <v>76</v>
      </c>
      <c r="I500" s="208"/>
      <c r="J500" s="204"/>
      <c r="K500" s="204"/>
      <c r="L500" s="209"/>
      <c r="M500" s="210"/>
      <c r="N500" s="211"/>
      <c r="O500" s="211"/>
      <c r="P500" s="211"/>
      <c r="Q500" s="211"/>
      <c r="R500" s="211"/>
      <c r="S500" s="211"/>
      <c r="T500" s="212"/>
      <c r="AT500" s="213" t="s">
        <v>395</v>
      </c>
      <c r="AU500" s="213" t="s">
        <v>90</v>
      </c>
      <c r="AV500" s="13" t="s">
        <v>85</v>
      </c>
      <c r="AW500" s="13" t="s">
        <v>36</v>
      </c>
      <c r="AX500" s="13" t="s">
        <v>78</v>
      </c>
      <c r="AY500" s="213" t="s">
        <v>386</v>
      </c>
    </row>
    <row r="501" spans="1:65" s="14" customFormat="1" ht="10">
      <c r="B501" s="214"/>
      <c r="C501" s="215"/>
      <c r="D501" s="205" t="s">
        <v>395</v>
      </c>
      <c r="E501" s="216" t="s">
        <v>76</v>
      </c>
      <c r="F501" s="217" t="s">
        <v>757</v>
      </c>
      <c r="G501" s="215"/>
      <c r="H501" s="218">
        <v>22.32</v>
      </c>
      <c r="I501" s="219"/>
      <c r="J501" s="215"/>
      <c r="K501" s="215"/>
      <c r="L501" s="220"/>
      <c r="M501" s="221"/>
      <c r="N501" s="222"/>
      <c r="O501" s="222"/>
      <c r="P501" s="222"/>
      <c r="Q501" s="222"/>
      <c r="R501" s="222"/>
      <c r="S501" s="222"/>
      <c r="T501" s="223"/>
      <c r="AT501" s="224" t="s">
        <v>395</v>
      </c>
      <c r="AU501" s="224" t="s">
        <v>90</v>
      </c>
      <c r="AV501" s="14" t="s">
        <v>90</v>
      </c>
      <c r="AW501" s="14" t="s">
        <v>36</v>
      </c>
      <c r="AX501" s="14" t="s">
        <v>78</v>
      </c>
      <c r="AY501" s="224" t="s">
        <v>386</v>
      </c>
    </row>
    <row r="502" spans="1:65" s="14" customFormat="1" ht="10">
      <c r="B502" s="214"/>
      <c r="C502" s="215"/>
      <c r="D502" s="205" t="s">
        <v>395</v>
      </c>
      <c r="E502" s="216" t="s">
        <v>76</v>
      </c>
      <c r="F502" s="217" t="s">
        <v>758</v>
      </c>
      <c r="G502" s="215"/>
      <c r="H502" s="218">
        <v>2.79</v>
      </c>
      <c r="I502" s="219"/>
      <c r="J502" s="215"/>
      <c r="K502" s="215"/>
      <c r="L502" s="220"/>
      <c r="M502" s="221"/>
      <c r="N502" s="222"/>
      <c r="O502" s="222"/>
      <c r="P502" s="222"/>
      <c r="Q502" s="222"/>
      <c r="R502" s="222"/>
      <c r="S502" s="222"/>
      <c r="T502" s="223"/>
      <c r="AT502" s="224" t="s">
        <v>395</v>
      </c>
      <c r="AU502" s="224" t="s">
        <v>90</v>
      </c>
      <c r="AV502" s="14" t="s">
        <v>90</v>
      </c>
      <c r="AW502" s="14" t="s">
        <v>36</v>
      </c>
      <c r="AX502" s="14" t="s">
        <v>78</v>
      </c>
      <c r="AY502" s="224" t="s">
        <v>386</v>
      </c>
    </row>
    <row r="503" spans="1:65" s="15" customFormat="1" ht="10">
      <c r="B503" s="225"/>
      <c r="C503" s="226"/>
      <c r="D503" s="205" t="s">
        <v>395</v>
      </c>
      <c r="E503" s="227" t="s">
        <v>139</v>
      </c>
      <c r="F503" s="228" t="s">
        <v>398</v>
      </c>
      <c r="G503" s="226"/>
      <c r="H503" s="229">
        <v>25.11</v>
      </c>
      <c r="I503" s="230"/>
      <c r="J503" s="226"/>
      <c r="K503" s="226"/>
      <c r="L503" s="231"/>
      <c r="M503" s="232"/>
      <c r="N503" s="233"/>
      <c r="O503" s="233"/>
      <c r="P503" s="233"/>
      <c r="Q503" s="233"/>
      <c r="R503" s="233"/>
      <c r="S503" s="233"/>
      <c r="T503" s="234"/>
      <c r="AT503" s="235" t="s">
        <v>395</v>
      </c>
      <c r="AU503" s="235" t="s">
        <v>90</v>
      </c>
      <c r="AV503" s="15" t="s">
        <v>102</v>
      </c>
      <c r="AW503" s="15" t="s">
        <v>36</v>
      </c>
      <c r="AX503" s="15" t="s">
        <v>85</v>
      </c>
      <c r="AY503" s="235" t="s">
        <v>386</v>
      </c>
    </row>
    <row r="504" spans="1:65" s="2" customFormat="1" ht="44.25" customHeight="1">
      <c r="A504" s="37"/>
      <c r="B504" s="38"/>
      <c r="C504" s="185" t="s">
        <v>759</v>
      </c>
      <c r="D504" s="185" t="s">
        <v>388</v>
      </c>
      <c r="E504" s="186" t="s">
        <v>760</v>
      </c>
      <c r="F504" s="187" t="s">
        <v>761</v>
      </c>
      <c r="G504" s="188" t="s">
        <v>127</v>
      </c>
      <c r="H504" s="189">
        <v>25.11</v>
      </c>
      <c r="I504" s="190"/>
      <c r="J504" s="191">
        <f>ROUND(I504*H504,2)</f>
        <v>0</v>
      </c>
      <c r="K504" s="187" t="s">
        <v>391</v>
      </c>
      <c r="L504" s="42"/>
      <c r="M504" s="192" t="s">
        <v>76</v>
      </c>
      <c r="N504" s="193" t="s">
        <v>49</v>
      </c>
      <c r="O504" s="67"/>
      <c r="P504" s="194">
        <f>O504*H504</f>
        <v>0</v>
      </c>
      <c r="Q504" s="194">
        <v>0</v>
      </c>
      <c r="R504" s="194">
        <f>Q504*H504</f>
        <v>0</v>
      </c>
      <c r="S504" s="194">
        <v>0</v>
      </c>
      <c r="T504" s="195">
        <f>S504*H504</f>
        <v>0</v>
      </c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R504" s="196" t="s">
        <v>102</v>
      </c>
      <c r="AT504" s="196" t="s">
        <v>388</v>
      </c>
      <c r="AU504" s="196" t="s">
        <v>90</v>
      </c>
      <c r="AY504" s="20" t="s">
        <v>386</v>
      </c>
      <c r="BE504" s="197">
        <f>IF(N504="základní",J504,0)</f>
        <v>0</v>
      </c>
      <c r="BF504" s="197">
        <f>IF(N504="snížená",J504,0)</f>
        <v>0</v>
      </c>
      <c r="BG504" s="197">
        <f>IF(N504="zákl. přenesená",J504,0)</f>
        <v>0</v>
      </c>
      <c r="BH504" s="197">
        <f>IF(N504="sníž. přenesená",J504,0)</f>
        <v>0</v>
      </c>
      <c r="BI504" s="197">
        <f>IF(N504="nulová",J504,0)</f>
        <v>0</v>
      </c>
      <c r="BJ504" s="20" t="s">
        <v>90</v>
      </c>
      <c r="BK504" s="197">
        <f>ROUND(I504*H504,2)</f>
        <v>0</v>
      </c>
      <c r="BL504" s="20" t="s">
        <v>102</v>
      </c>
      <c r="BM504" s="196" t="s">
        <v>762</v>
      </c>
    </row>
    <row r="505" spans="1:65" s="2" customFormat="1" ht="10">
      <c r="A505" s="37"/>
      <c r="B505" s="38"/>
      <c r="C505" s="39"/>
      <c r="D505" s="198" t="s">
        <v>393</v>
      </c>
      <c r="E505" s="39"/>
      <c r="F505" s="199" t="s">
        <v>763</v>
      </c>
      <c r="G505" s="39"/>
      <c r="H505" s="39"/>
      <c r="I505" s="200"/>
      <c r="J505" s="39"/>
      <c r="K505" s="39"/>
      <c r="L505" s="42"/>
      <c r="M505" s="201"/>
      <c r="N505" s="202"/>
      <c r="O505" s="67"/>
      <c r="P505" s="67"/>
      <c r="Q505" s="67"/>
      <c r="R505" s="67"/>
      <c r="S505" s="67"/>
      <c r="T505" s="68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T505" s="20" t="s">
        <v>393</v>
      </c>
      <c r="AU505" s="20" t="s">
        <v>90</v>
      </c>
    </row>
    <row r="506" spans="1:65" s="14" customFormat="1" ht="10">
      <c r="B506" s="214"/>
      <c r="C506" s="215"/>
      <c r="D506" s="205" t="s">
        <v>395</v>
      </c>
      <c r="E506" s="216" t="s">
        <v>76</v>
      </c>
      <c r="F506" s="217" t="s">
        <v>139</v>
      </c>
      <c r="G506" s="215"/>
      <c r="H506" s="218">
        <v>25.11</v>
      </c>
      <c r="I506" s="219"/>
      <c r="J506" s="215"/>
      <c r="K506" s="215"/>
      <c r="L506" s="220"/>
      <c r="M506" s="221"/>
      <c r="N506" s="222"/>
      <c r="O506" s="222"/>
      <c r="P506" s="222"/>
      <c r="Q506" s="222"/>
      <c r="R506" s="222"/>
      <c r="S506" s="222"/>
      <c r="T506" s="223"/>
      <c r="AT506" s="224" t="s">
        <v>395</v>
      </c>
      <c r="AU506" s="224" t="s">
        <v>90</v>
      </c>
      <c r="AV506" s="14" t="s">
        <v>90</v>
      </c>
      <c r="AW506" s="14" t="s">
        <v>36</v>
      </c>
      <c r="AX506" s="14" t="s">
        <v>78</v>
      </c>
      <c r="AY506" s="224" t="s">
        <v>386</v>
      </c>
    </row>
    <row r="507" spans="1:65" s="15" customFormat="1" ht="10">
      <c r="B507" s="225"/>
      <c r="C507" s="226"/>
      <c r="D507" s="205" t="s">
        <v>395</v>
      </c>
      <c r="E507" s="227" t="s">
        <v>76</v>
      </c>
      <c r="F507" s="228" t="s">
        <v>398</v>
      </c>
      <c r="G507" s="226"/>
      <c r="H507" s="229">
        <v>25.11</v>
      </c>
      <c r="I507" s="230"/>
      <c r="J507" s="226"/>
      <c r="K507" s="226"/>
      <c r="L507" s="231"/>
      <c r="M507" s="232"/>
      <c r="N507" s="233"/>
      <c r="O507" s="233"/>
      <c r="P507" s="233"/>
      <c r="Q507" s="233"/>
      <c r="R507" s="233"/>
      <c r="S507" s="233"/>
      <c r="T507" s="234"/>
      <c r="AT507" s="235" t="s">
        <v>395</v>
      </c>
      <c r="AU507" s="235" t="s">
        <v>90</v>
      </c>
      <c r="AV507" s="15" t="s">
        <v>102</v>
      </c>
      <c r="AW507" s="15" t="s">
        <v>36</v>
      </c>
      <c r="AX507" s="15" t="s">
        <v>85</v>
      </c>
      <c r="AY507" s="235" t="s">
        <v>386</v>
      </c>
    </row>
    <row r="508" spans="1:65" s="2" customFormat="1" ht="44.25" customHeight="1">
      <c r="A508" s="37"/>
      <c r="B508" s="38"/>
      <c r="C508" s="185" t="s">
        <v>764</v>
      </c>
      <c r="D508" s="185" t="s">
        <v>388</v>
      </c>
      <c r="E508" s="186" t="s">
        <v>765</v>
      </c>
      <c r="F508" s="187" t="s">
        <v>766</v>
      </c>
      <c r="G508" s="188" t="s">
        <v>456</v>
      </c>
      <c r="H508" s="189">
        <v>0.38300000000000001</v>
      </c>
      <c r="I508" s="190"/>
      <c r="J508" s="191">
        <f>ROUND(I508*H508,2)</f>
        <v>0</v>
      </c>
      <c r="K508" s="187" t="s">
        <v>391</v>
      </c>
      <c r="L508" s="42"/>
      <c r="M508" s="192" t="s">
        <v>76</v>
      </c>
      <c r="N508" s="193" t="s">
        <v>49</v>
      </c>
      <c r="O508" s="67"/>
      <c r="P508" s="194">
        <f>O508*H508</f>
        <v>0</v>
      </c>
      <c r="Q508" s="194">
        <v>1.0523719</v>
      </c>
      <c r="R508" s="194">
        <f>Q508*H508</f>
        <v>0.40305843769999999</v>
      </c>
      <c r="S508" s="194">
        <v>0</v>
      </c>
      <c r="T508" s="195">
        <f>S508*H508</f>
        <v>0</v>
      </c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R508" s="196" t="s">
        <v>102</v>
      </c>
      <c r="AT508" s="196" t="s">
        <v>388</v>
      </c>
      <c r="AU508" s="196" t="s">
        <v>90</v>
      </c>
      <c r="AY508" s="20" t="s">
        <v>386</v>
      </c>
      <c r="BE508" s="197">
        <f>IF(N508="základní",J508,0)</f>
        <v>0</v>
      </c>
      <c r="BF508" s="197">
        <f>IF(N508="snížená",J508,0)</f>
        <v>0</v>
      </c>
      <c r="BG508" s="197">
        <f>IF(N508="zákl. přenesená",J508,0)</f>
        <v>0</v>
      </c>
      <c r="BH508" s="197">
        <f>IF(N508="sníž. přenesená",J508,0)</f>
        <v>0</v>
      </c>
      <c r="BI508" s="197">
        <f>IF(N508="nulová",J508,0)</f>
        <v>0</v>
      </c>
      <c r="BJ508" s="20" t="s">
        <v>90</v>
      </c>
      <c r="BK508" s="197">
        <f>ROUND(I508*H508,2)</f>
        <v>0</v>
      </c>
      <c r="BL508" s="20" t="s">
        <v>102</v>
      </c>
      <c r="BM508" s="196" t="s">
        <v>767</v>
      </c>
    </row>
    <row r="509" spans="1:65" s="2" customFormat="1" ht="10">
      <c r="A509" s="37"/>
      <c r="B509" s="38"/>
      <c r="C509" s="39"/>
      <c r="D509" s="198" t="s">
        <v>393</v>
      </c>
      <c r="E509" s="39"/>
      <c r="F509" s="199" t="s">
        <v>768</v>
      </c>
      <c r="G509" s="39"/>
      <c r="H509" s="39"/>
      <c r="I509" s="200"/>
      <c r="J509" s="39"/>
      <c r="K509" s="39"/>
      <c r="L509" s="42"/>
      <c r="M509" s="201"/>
      <c r="N509" s="202"/>
      <c r="O509" s="67"/>
      <c r="P509" s="67"/>
      <c r="Q509" s="67"/>
      <c r="R509" s="67"/>
      <c r="S509" s="67"/>
      <c r="T509" s="68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T509" s="20" t="s">
        <v>393</v>
      </c>
      <c r="AU509" s="20" t="s">
        <v>90</v>
      </c>
    </row>
    <row r="510" spans="1:65" s="13" customFormat="1" ht="10">
      <c r="B510" s="203"/>
      <c r="C510" s="204"/>
      <c r="D510" s="205" t="s">
        <v>395</v>
      </c>
      <c r="E510" s="206" t="s">
        <v>76</v>
      </c>
      <c r="F510" s="207" t="s">
        <v>403</v>
      </c>
      <c r="G510" s="204"/>
      <c r="H510" s="206" t="s">
        <v>76</v>
      </c>
      <c r="I510" s="208"/>
      <c r="J510" s="204"/>
      <c r="K510" s="204"/>
      <c r="L510" s="209"/>
      <c r="M510" s="210"/>
      <c r="N510" s="211"/>
      <c r="O510" s="211"/>
      <c r="P510" s="211"/>
      <c r="Q510" s="211"/>
      <c r="R510" s="211"/>
      <c r="S510" s="211"/>
      <c r="T510" s="212"/>
      <c r="AT510" s="213" t="s">
        <v>395</v>
      </c>
      <c r="AU510" s="213" t="s">
        <v>90</v>
      </c>
      <c r="AV510" s="13" t="s">
        <v>85</v>
      </c>
      <c r="AW510" s="13" t="s">
        <v>36</v>
      </c>
      <c r="AX510" s="13" t="s">
        <v>78</v>
      </c>
      <c r="AY510" s="213" t="s">
        <v>386</v>
      </c>
    </row>
    <row r="511" spans="1:65" s="13" customFormat="1" ht="10">
      <c r="B511" s="203"/>
      <c r="C511" s="204"/>
      <c r="D511" s="205" t="s">
        <v>395</v>
      </c>
      <c r="E511" s="206" t="s">
        <v>76</v>
      </c>
      <c r="F511" s="207" t="s">
        <v>546</v>
      </c>
      <c r="G511" s="204"/>
      <c r="H511" s="206" t="s">
        <v>76</v>
      </c>
      <c r="I511" s="208"/>
      <c r="J511" s="204"/>
      <c r="K511" s="204"/>
      <c r="L511" s="209"/>
      <c r="M511" s="210"/>
      <c r="N511" s="211"/>
      <c r="O511" s="211"/>
      <c r="P511" s="211"/>
      <c r="Q511" s="211"/>
      <c r="R511" s="211"/>
      <c r="S511" s="211"/>
      <c r="T511" s="212"/>
      <c r="AT511" s="213" t="s">
        <v>395</v>
      </c>
      <c r="AU511" s="213" t="s">
        <v>90</v>
      </c>
      <c r="AV511" s="13" t="s">
        <v>85</v>
      </c>
      <c r="AW511" s="13" t="s">
        <v>36</v>
      </c>
      <c r="AX511" s="13" t="s">
        <v>78</v>
      </c>
      <c r="AY511" s="213" t="s">
        <v>386</v>
      </c>
    </row>
    <row r="512" spans="1:65" s="13" customFormat="1" ht="10">
      <c r="B512" s="203"/>
      <c r="C512" s="204"/>
      <c r="D512" s="205" t="s">
        <v>395</v>
      </c>
      <c r="E512" s="206" t="s">
        <v>76</v>
      </c>
      <c r="F512" s="207" t="s">
        <v>748</v>
      </c>
      <c r="G512" s="204"/>
      <c r="H512" s="206" t="s">
        <v>76</v>
      </c>
      <c r="I512" s="208"/>
      <c r="J512" s="204"/>
      <c r="K512" s="204"/>
      <c r="L512" s="209"/>
      <c r="M512" s="210"/>
      <c r="N512" s="211"/>
      <c r="O512" s="211"/>
      <c r="P512" s="211"/>
      <c r="Q512" s="211"/>
      <c r="R512" s="211"/>
      <c r="S512" s="211"/>
      <c r="T512" s="212"/>
      <c r="AT512" s="213" t="s">
        <v>395</v>
      </c>
      <c r="AU512" s="213" t="s">
        <v>90</v>
      </c>
      <c r="AV512" s="13" t="s">
        <v>85</v>
      </c>
      <c r="AW512" s="13" t="s">
        <v>36</v>
      </c>
      <c r="AX512" s="13" t="s">
        <v>78</v>
      </c>
      <c r="AY512" s="213" t="s">
        <v>386</v>
      </c>
    </row>
    <row r="513" spans="1:65" s="13" customFormat="1" ht="10">
      <c r="B513" s="203"/>
      <c r="C513" s="204"/>
      <c r="D513" s="205" t="s">
        <v>395</v>
      </c>
      <c r="E513" s="206" t="s">
        <v>76</v>
      </c>
      <c r="F513" s="207" t="s">
        <v>749</v>
      </c>
      <c r="G513" s="204"/>
      <c r="H513" s="206" t="s">
        <v>76</v>
      </c>
      <c r="I513" s="208"/>
      <c r="J513" s="204"/>
      <c r="K513" s="204"/>
      <c r="L513" s="209"/>
      <c r="M513" s="210"/>
      <c r="N513" s="211"/>
      <c r="O513" s="211"/>
      <c r="P513" s="211"/>
      <c r="Q513" s="211"/>
      <c r="R513" s="211"/>
      <c r="S513" s="211"/>
      <c r="T513" s="212"/>
      <c r="AT513" s="213" t="s">
        <v>395</v>
      </c>
      <c r="AU513" s="213" t="s">
        <v>90</v>
      </c>
      <c r="AV513" s="13" t="s">
        <v>85</v>
      </c>
      <c r="AW513" s="13" t="s">
        <v>36</v>
      </c>
      <c r="AX513" s="13" t="s">
        <v>78</v>
      </c>
      <c r="AY513" s="213" t="s">
        <v>386</v>
      </c>
    </row>
    <row r="514" spans="1:65" s="14" customFormat="1" ht="10">
      <c r="B514" s="214"/>
      <c r="C514" s="215"/>
      <c r="D514" s="205" t="s">
        <v>395</v>
      </c>
      <c r="E514" s="216" t="s">
        <v>76</v>
      </c>
      <c r="F514" s="217" t="s">
        <v>769</v>
      </c>
      <c r="G514" s="215"/>
      <c r="H514" s="218">
        <v>0.31</v>
      </c>
      <c r="I514" s="219"/>
      <c r="J514" s="215"/>
      <c r="K514" s="215"/>
      <c r="L514" s="220"/>
      <c r="M514" s="221"/>
      <c r="N514" s="222"/>
      <c r="O514" s="222"/>
      <c r="P514" s="222"/>
      <c r="Q514" s="222"/>
      <c r="R514" s="222"/>
      <c r="S514" s="222"/>
      <c r="T514" s="223"/>
      <c r="AT514" s="224" t="s">
        <v>395</v>
      </c>
      <c r="AU514" s="224" t="s">
        <v>90</v>
      </c>
      <c r="AV514" s="14" t="s">
        <v>90</v>
      </c>
      <c r="AW514" s="14" t="s">
        <v>36</v>
      </c>
      <c r="AX514" s="14" t="s">
        <v>78</v>
      </c>
      <c r="AY514" s="224" t="s">
        <v>386</v>
      </c>
    </row>
    <row r="515" spans="1:65" s="14" customFormat="1" ht="10">
      <c r="B515" s="214"/>
      <c r="C515" s="215"/>
      <c r="D515" s="205" t="s">
        <v>395</v>
      </c>
      <c r="E515" s="216" t="s">
        <v>76</v>
      </c>
      <c r="F515" s="217" t="s">
        <v>770</v>
      </c>
      <c r="G515" s="215"/>
      <c r="H515" s="218">
        <v>3.7999999999999999E-2</v>
      </c>
      <c r="I515" s="219"/>
      <c r="J515" s="215"/>
      <c r="K515" s="215"/>
      <c r="L515" s="220"/>
      <c r="M515" s="221"/>
      <c r="N515" s="222"/>
      <c r="O515" s="222"/>
      <c r="P515" s="222"/>
      <c r="Q515" s="222"/>
      <c r="R515" s="222"/>
      <c r="S515" s="222"/>
      <c r="T515" s="223"/>
      <c r="AT515" s="224" t="s">
        <v>395</v>
      </c>
      <c r="AU515" s="224" t="s">
        <v>90</v>
      </c>
      <c r="AV515" s="14" t="s">
        <v>90</v>
      </c>
      <c r="AW515" s="14" t="s">
        <v>36</v>
      </c>
      <c r="AX515" s="14" t="s">
        <v>78</v>
      </c>
      <c r="AY515" s="224" t="s">
        <v>386</v>
      </c>
    </row>
    <row r="516" spans="1:65" s="16" customFormat="1" ht="10">
      <c r="B516" s="246"/>
      <c r="C516" s="247"/>
      <c r="D516" s="205" t="s">
        <v>395</v>
      </c>
      <c r="E516" s="248" t="s">
        <v>76</v>
      </c>
      <c r="F516" s="249" t="s">
        <v>559</v>
      </c>
      <c r="G516" s="247"/>
      <c r="H516" s="250">
        <v>0.34799999999999998</v>
      </c>
      <c r="I516" s="251"/>
      <c r="J516" s="247"/>
      <c r="K516" s="247"/>
      <c r="L516" s="252"/>
      <c r="M516" s="253"/>
      <c r="N516" s="254"/>
      <c r="O516" s="254"/>
      <c r="P516" s="254"/>
      <c r="Q516" s="254"/>
      <c r="R516" s="254"/>
      <c r="S516" s="254"/>
      <c r="T516" s="255"/>
      <c r="AT516" s="256" t="s">
        <v>395</v>
      </c>
      <c r="AU516" s="256" t="s">
        <v>90</v>
      </c>
      <c r="AV516" s="16" t="s">
        <v>95</v>
      </c>
      <c r="AW516" s="16" t="s">
        <v>36</v>
      </c>
      <c r="AX516" s="16" t="s">
        <v>78</v>
      </c>
      <c r="AY516" s="256" t="s">
        <v>386</v>
      </c>
    </row>
    <row r="517" spans="1:65" s="15" customFormat="1" ht="10">
      <c r="B517" s="225"/>
      <c r="C517" s="226"/>
      <c r="D517" s="205" t="s">
        <v>395</v>
      </c>
      <c r="E517" s="227" t="s">
        <v>76</v>
      </c>
      <c r="F517" s="228" t="s">
        <v>398</v>
      </c>
      <c r="G517" s="226"/>
      <c r="H517" s="229">
        <v>0.34799999999999998</v>
      </c>
      <c r="I517" s="230"/>
      <c r="J517" s="226"/>
      <c r="K517" s="226"/>
      <c r="L517" s="231"/>
      <c r="M517" s="232"/>
      <c r="N517" s="233"/>
      <c r="O517" s="233"/>
      <c r="P517" s="233"/>
      <c r="Q517" s="233"/>
      <c r="R517" s="233"/>
      <c r="S517" s="233"/>
      <c r="T517" s="234"/>
      <c r="AT517" s="235" t="s">
        <v>395</v>
      </c>
      <c r="AU517" s="235" t="s">
        <v>90</v>
      </c>
      <c r="AV517" s="15" t="s">
        <v>102</v>
      </c>
      <c r="AW517" s="15" t="s">
        <v>36</v>
      </c>
      <c r="AX517" s="15" t="s">
        <v>85</v>
      </c>
      <c r="AY517" s="235" t="s">
        <v>386</v>
      </c>
    </row>
    <row r="518" spans="1:65" s="14" customFormat="1" ht="10">
      <c r="B518" s="214"/>
      <c r="C518" s="215"/>
      <c r="D518" s="205" t="s">
        <v>395</v>
      </c>
      <c r="E518" s="215"/>
      <c r="F518" s="217" t="s">
        <v>771</v>
      </c>
      <c r="G518" s="215"/>
      <c r="H518" s="218">
        <v>0.38300000000000001</v>
      </c>
      <c r="I518" s="219"/>
      <c r="J518" s="215"/>
      <c r="K518" s="215"/>
      <c r="L518" s="220"/>
      <c r="M518" s="221"/>
      <c r="N518" s="222"/>
      <c r="O518" s="222"/>
      <c r="P518" s="222"/>
      <c r="Q518" s="222"/>
      <c r="R518" s="222"/>
      <c r="S518" s="222"/>
      <c r="T518" s="223"/>
      <c r="AT518" s="224" t="s">
        <v>395</v>
      </c>
      <c r="AU518" s="224" t="s">
        <v>90</v>
      </c>
      <c r="AV518" s="14" t="s">
        <v>90</v>
      </c>
      <c r="AW518" s="14" t="s">
        <v>4</v>
      </c>
      <c r="AX518" s="14" t="s">
        <v>85</v>
      </c>
      <c r="AY518" s="224" t="s">
        <v>386</v>
      </c>
    </row>
    <row r="519" spans="1:65" s="2" customFormat="1" ht="37.75" customHeight="1">
      <c r="A519" s="37"/>
      <c r="B519" s="38"/>
      <c r="C519" s="185" t="s">
        <v>772</v>
      </c>
      <c r="D519" s="185" t="s">
        <v>388</v>
      </c>
      <c r="E519" s="186" t="s">
        <v>773</v>
      </c>
      <c r="F519" s="187" t="s">
        <v>774</v>
      </c>
      <c r="G519" s="188" t="s">
        <v>127</v>
      </c>
      <c r="H519" s="189">
        <v>13.08</v>
      </c>
      <c r="I519" s="190"/>
      <c r="J519" s="191">
        <f>ROUND(I519*H519,2)</f>
        <v>0</v>
      </c>
      <c r="K519" s="187" t="s">
        <v>391</v>
      </c>
      <c r="L519" s="42"/>
      <c r="M519" s="192" t="s">
        <v>76</v>
      </c>
      <c r="N519" s="193" t="s">
        <v>49</v>
      </c>
      <c r="O519" s="67"/>
      <c r="P519" s="194">
        <f>O519*H519</f>
        <v>0</v>
      </c>
      <c r="Q519" s="194">
        <v>6.8479999999999999E-2</v>
      </c>
      <c r="R519" s="194">
        <f>Q519*H519</f>
        <v>0.89571840000000003</v>
      </c>
      <c r="S519" s="194">
        <v>0</v>
      </c>
      <c r="T519" s="195">
        <f>S519*H519</f>
        <v>0</v>
      </c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R519" s="196" t="s">
        <v>102</v>
      </c>
      <c r="AT519" s="196" t="s">
        <v>388</v>
      </c>
      <c r="AU519" s="196" t="s">
        <v>90</v>
      </c>
      <c r="AY519" s="20" t="s">
        <v>386</v>
      </c>
      <c r="BE519" s="197">
        <f>IF(N519="základní",J519,0)</f>
        <v>0</v>
      </c>
      <c r="BF519" s="197">
        <f>IF(N519="snížená",J519,0)</f>
        <v>0</v>
      </c>
      <c r="BG519" s="197">
        <f>IF(N519="zákl. přenesená",J519,0)</f>
        <v>0</v>
      </c>
      <c r="BH519" s="197">
        <f>IF(N519="sníž. přenesená",J519,0)</f>
        <v>0</v>
      </c>
      <c r="BI519" s="197">
        <f>IF(N519="nulová",J519,0)</f>
        <v>0</v>
      </c>
      <c r="BJ519" s="20" t="s">
        <v>90</v>
      </c>
      <c r="BK519" s="197">
        <f>ROUND(I519*H519,2)</f>
        <v>0</v>
      </c>
      <c r="BL519" s="20" t="s">
        <v>102</v>
      </c>
      <c r="BM519" s="196" t="s">
        <v>775</v>
      </c>
    </row>
    <row r="520" spans="1:65" s="2" customFormat="1" ht="10">
      <c r="A520" s="37"/>
      <c r="B520" s="38"/>
      <c r="C520" s="39"/>
      <c r="D520" s="198" t="s">
        <v>393</v>
      </c>
      <c r="E520" s="39"/>
      <c r="F520" s="199" t="s">
        <v>776</v>
      </c>
      <c r="G520" s="39"/>
      <c r="H520" s="39"/>
      <c r="I520" s="200"/>
      <c r="J520" s="39"/>
      <c r="K520" s="39"/>
      <c r="L520" s="42"/>
      <c r="M520" s="201"/>
      <c r="N520" s="202"/>
      <c r="O520" s="67"/>
      <c r="P520" s="67"/>
      <c r="Q520" s="67"/>
      <c r="R520" s="67"/>
      <c r="S520" s="67"/>
      <c r="T520" s="68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T520" s="20" t="s">
        <v>393</v>
      </c>
      <c r="AU520" s="20" t="s">
        <v>90</v>
      </c>
    </row>
    <row r="521" spans="1:65" s="13" customFormat="1" ht="10">
      <c r="B521" s="203"/>
      <c r="C521" s="204"/>
      <c r="D521" s="205" t="s">
        <v>395</v>
      </c>
      <c r="E521" s="206" t="s">
        <v>76</v>
      </c>
      <c r="F521" s="207" t="s">
        <v>403</v>
      </c>
      <c r="G521" s="204"/>
      <c r="H521" s="206" t="s">
        <v>76</v>
      </c>
      <c r="I521" s="208"/>
      <c r="J521" s="204"/>
      <c r="K521" s="204"/>
      <c r="L521" s="209"/>
      <c r="M521" s="210"/>
      <c r="N521" s="211"/>
      <c r="O521" s="211"/>
      <c r="P521" s="211"/>
      <c r="Q521" s="211"/>
      <c r="R521" s="211"/>
      <c r="S521" s="211"/>
      <c r="T521" s="212"/>
      <c r="AT521" s="213" t="s">
        <v>395</v>
      </c>
      <c r="AU521" s="213" t="s">
        <v>90</v>
      </c>
      <c r="AV521" s="13" t="s">
        <v>85</v>
      </c>
      <c r="AW521" s="13" t="s">
        <v>36</v>
      </c>
      <c r="AX521" s="13" t="s">
        <v>78</v>
      </c>
      <c r="AY521" s="213" t="s">
        <v>386</v>
      </c>
    </row>
    <row r="522" spans="1:65" s="13" customFormat="1" ht="10">
      <c r="B522" s="203"/>
      <c r="C522" s="204"/>
      <c r="D522" s="205" t="s">
        <v>395</v>
      </c>
      <c r="E522" s="206" t="s">
        <v>76</v>
      </c>
      <c r="F522" s="207" t="s">
        <v>546</v>
      </c>
      <c r="G522" s="204"/>
      <c r="H522" s="206" t="s">
        <v>76</v>
      </c>
      <c r="I522" s="208"/>
      <c r="J522" s="204"/>
      <c r="K522" s="204"/>
      <c r="L522" s="209"/>
      <c r="M522" s="210"/>
      <c r="N522" s="211"/>
      <c r="O522" s="211"/>
      <c r="P522" s="211"/>
      <c r="Q522" s="211"/>
      <c r="R522" s="211"/>
      <c r="S522" s="211"/>
      <c r="T522" s="212"/>
      <c r="AT522" s="213" t="s">
        <v>395</v>
      </c>
      <c r="AU522" s="213" t="s">
        <v>90</v>
      </c>
      <c r="AV522" s="13" t="s">
        <v>85</v>
      </c>
      <c r="AW522" s="13" t="s">
        <v>36</v>
      </c>
      <c r="AX522" s="13" t="s">
        <v>78</v>
      </c>
      <c r="AY522" s="213" t="s">
        <v>386</v>
      </c>
    </row>
    <row r="523" spans="1:65" s="13" customFormat="1" ht="10">
      <c r="B523" s="203"/>
      <c r="C523" s="204"/>
      <c r="D523" s="205" t="s">
        <v>395</v>
      </c>
      <c r="E523" s="206" t="s">
        <v>76</v>
      </c>
      <c r="F523" s="207" t="s">
        <v>777</v>
      </c>
      <c r="G523" s="204"/>
      <c r="H523" s="206" t="s">
        <v>76</v>
      </c>
      <c r="I523" s="208"/>
      <c r="J523" s="204"/>
      <c r="K523" s="204"/>
      <c r="L523" s="209"/>
      <c r="M523" s="210"/>
      <c r="N523" s="211"/>
      <c r="O523" s="211"/>
      <c r="P523" s="211"/>
      <c r="Q523" s="211"/>
      <c r="R523" s="211"/>
      <c r="S523" s="211"/>
      <c r="T523" s="212"/>
      <c r="AT523" s="213" t="s">
        <v>395</v>
      </c>
      <c r="AU523" s="213" t="s">
        <v>90</v>
      </c>
      <c r="AV523" s="13" t="s">
        <v>85</v>
      </c>
      <c r="AW523" s="13" t="s">
        <v>36</v>
      </c>
      <c r="AX523" s="13" t="s">
        <v>78</v>
      </c>
      <c r="AY523" s="213" t="s">
        <v>386</v>
      </c>
    </row>
    <row r="524" spans="1:65" s="14" customFormat="1" ht="10">
      <c r="B524" s="214"/>
      <c r="C524" s="215"/>
      <c r="D524" s="205" t="s">
        <v>395</v>
      </c>
      <c r="E524" s="216" t="s">
        <v>76</v>
      </c>
      <c r="F524" s="217" t="s">
        <v>778</v>
      </c>
      <c r="G524" s="215"/>
      <c r="H524" s="218">
        <v>4.74</v>
      </c>
      <c r="I524" s="219"/>
      <c r="J524" s="215"/>
      <c r="K524" s="215"/>
      <c r="L524" s="220"/>
      <c r="M524" s="221"/>
      <c r="N524" s="222"/>
      <c r="O524" s="222"/>
      <c r="P524" s="222"/>
      <c r="Q524" s="222"/>
      <c r="R524" s="222"/>
      <c r="S524" s="222"/>
      <c r="T524" s="223"/>
      <c r="AT524" s="224" t="s">
        <v>395</v>
      </c>
      <c r="AU524" s="224" t="s">
        <v>90</v>
      </c>
      <c r="AV524" s="14" t="s">
        <v>90</v>
      </c>
      <c r="AW524" s="14" t="s">
        <v>36</v>
      </c>
      <c r="AX524" s="14" t="s">
        <v>78</v>
      </c>
      <c r="AY524" s="224" t="s">
        <v>386</v>
      </c>
    </row>
    <row r="525" spans="1:65" s="13" customFormat="1" ht="10">
      <c r="B525" s="203"/>
      <c r="C525" s="204"/>
      <c r="D525" s="205" t="s">
        <v>395</v>
      </c>
      <c r="E525" s="206" t="s">
        <v>76</v>
      </c>
      <c r="F525" s="207" t="s">
        <v>779</v>
      </c>
      <c r="G525" s="204"/>
      <c r="H525" s="206" t="s">
        <v>76</v>
      </c>
      <c r="I525" s="208"/>
      <c r="J525" s="204"/>
      <c r="K525" s="204"/>
      <c r="L525" s="209"/>
      <c r="M525" s="210"/>
      <c r="N525" s="211"/>
      <c r="O525" s="211"/>
      <c r="P525" s="211"/>
      <c r="Q525" s="211"/>
      <c r="R525" s="211"/>
      <c r="S525" s="211"/>
      <c r="T525" s="212"/>
      <c r="AT525" s="213" t="s">
        <v>395</v>
      </c>
      <c r="AU525" s="213" t="s">
        <v>90</v>
      </c>
      <c r="AV525" s="13" t="s">
        <v>85</v>
      </c>
      <c r="AW525" s="13" t="s">
        <v>36</v>
      </c>
      <c r="AX525" s="13" t="s">
        <v>78</v>
      </c>
      <c r="AY525" s="213" t="s">
        <v>386</v>
      </c>
    </row>
    <row r="526" spans="1:65" s="14" customFormat="1" ht="10">
      <c r="B526" s="214"/>
      <c r="C526" s="215"/>
      <c r="D526" s="205" t="s">
        <v>395</v>
      </c>
      <c r="E526" s="216" t="s">
        <v>76</v>
      </c>
      <c r="F526" s="217" t="s">
        <v>780</v>
      </c>
      <c r="G526" s="215"/>
      <c r="H526" s="218">
        <v>4.74</v>
      </c>
      <c r="I526" s="219"/>
      <c r="J526" s="215"/>
      <c r="K526" s="215"/>
      <c r="L526" s="220"/>
      <c r="M526" s="221"/>
      <c r="N526" s="222"/>
      <c r="O526" s="222"/>
      <c r="P526" s="222"/>
      <c r="Q526" s="222"/>
      <c r="R526" s="222"/>
      <c r="S526" s="222"/>
      <c r="T526" s="223"/>
      <c r="AT526" s="224" t="s">
        <v>395</v>
      </c>
      <c r="AU526" s="224" t="s">
        <v>90</v>
      </c>
      <c r="AV526" s="14" t="s">
        <v>90</v>
      </c>
      <c r="AW526" s="14" t="s">
        <v>36</v>
      </c>
      <c r="AX526" s="14" t="s">
        <v>78</v>
      </c>
      <c r="AY526" s="224" t="s">
        <v>386</v>
      </c>
    </row>
    <row r="527" spans="1:65" s="13" customFormat="1" ht="10">
      <c r="B527" s="203"/>
      <c r="C527" s="204"/>
      <c r="D527" s="205" t="s">
        <v>395</v>
      </c>
      <c r="E527" s="206" t="s">
        <v>76</v>
      </c>
      <c r="F527" s="207" t="s">
        <v>779</v>
      </c>
      <c r="G527" s="204"/>
      <c r="H527" s="206" t="s">
        <v>76</v>
      </c>
      <c r="I527" s="208"/>
      <c r="J527" s="204"/>
      <c r="K527" s="204"/>
      <c r="L527" s="209"/>
      <c r="M527" s="210"/>
      <c r="N527" s="211"/>
      <c r="O527" s="211"/>
      <c r="P527" s="211"/>
      <c r="Q527" s="211"/>
      <c r="R527" s="211"/>
      <c r="S527" s="211"/>
      <c r="T527" s="212"/>
      <c r="AT527" s="213" t="s">
        <v>395</v>
      </c>
      <c r="AU527" s="213" t="s">
        <v>90</v>
      </c>
      <c r="AV527" s="13" t="s">
        <v>85</v>
      </c>
      <c r="AW527" s="13" t="s">
        <v>36</v>
      </c>
      <c r="AX527" s="13" t="s">
        <v>78</v>
      </c>
      <c r="AY527" s="213" t="s">
        <v>386</v>
      </c>
    </row>
    <row r="528" spans="1:65" s="14" customFormat="1" ht="10">
      <c r="B528" s="214"/>
      <c r="C528" s="215"/>
      <c r="D528" s="205" t="s">
        <v>395</v>
      </c>
      <c r="E528" s="216" t="s">
        <v>76</v>
      </c>
      <c r="F528" s="217" t="s">
        <v>781</v>
      </c>
      <c r="G528" s="215"/>
      <c r="H528" s="218">
        <v>3.6</v>
      </c>
      <c r="I528" s="219"/>
      <c r="J528" s="215"/>
      <c r="K528" s="215"/>
      <c r="L528" s="220"/>
      <c r="M528" s="221"/>
      <c r="N528" s="222"/>
      <c r="O528" s="222"/>
      <c r="P528" s="222"/>
      <c r="Q528" s="222"/>
      <c r="R528" s="222"/>
      <c r="S528" s="222"/>
      <c r="T528" s="223"/>
      <c r="AT528" s="224" t="s">
        <v>395</v>
      </c>
      <c r="AU528" s="224" t="s">
        <v>90</v>
      </c>
      <c r="AV528" s="14" t="s">
        <v>90</v>
      </c>
      <c r="AW528" s="14" t="s">
        <v>36</v>
      </c>
      <c r="AX528" s="14" t="s">
        <v>78</v>
      </c>
      <c r="AY528" s="224" t="s">
        <v>386</v>
      </c>
    </row>
    <row r="529" spans="1:65" s="15" customFormat="1" ht="10">
      <c r="B529" s="225"/>
      <c r="C529" s="226"/>
      <c r="D529" s="205" t="s">
        <v>395</v>
      </c>
      <c r="E529" s="227" t="s">
        <v>76</v>
      </c>
      <c r="F529" s="228" t="s">
        <v>398</v>
      </c>
      <c r="G529" s="226"/>
      <c r="H529" s="229">
        <v>13.08</v>
      </c>
      <c r="I529" s="230"/>
      <c r="J529" s="226"/>
      <c r="K529" s="226"/>
      <c r="L529" s="231"/>
      <c r="M529" s="232"/>
      <c r="N529" s="233"/>
      <c r="O529" s="233"/>
      <c r="P529" s="233"/>
      <c r="Q529" s="233"/>
      <c r="R529" s="233"/>
      <c r="S529" s="233"/>
      <c r="T529" s="234"/>
      <c r="AT529" s="235" t="s">
        <v>395</v>
      </c>
      <c r="AU529" s="235" t="s">
        <v>90</v>
      </c>
      <c r="AV529" s="15" t="s">
        <v>102</v>
      </c>
      <c r="AW529" s="15" t="s">
        <v>36</v>
      </c>
      <c r="AX529" s="15" t="s">
        <v>85</v>
      </c>
      <c r="AY529" s="235" t="s">
        <v>386</v>
      </c>
    </row>
    <row r="530" spans="1:65" s="12" customFormat="1" ht="22.75" customHeight="1">
      <c r="B530" s="169"/>
      <c r="C530" s="170"/>
      <c r="D530" s="171" t="s">
        <v>77</v>
      </c>
      <c r="E530" s="183" t="s">
        <v>102</v>
      </c>
      <c r="F530" s="183" t="s">
        <v>782</v>
      </c>
      <c r="G530" s="170"/>
      <c r="H530" s="170"/>
      <c r="I530" s="173"/>
      <c r="J530" s="184">
        <f>BK530</f>
        <v>0</v>
      </c>
      <c r="K530" s="170"/>
      <c r="L530" s="175"/>
      <c r="M530" s="176"/>
      <c r="N530" s="177"/>
      <c r="O530" s="177"/>
      <c r="P530" s="178">
        <f>SUM(P531:P706)</f>
        <v>0</v>
      </c>
      <c r="Q530" s="177"/>
      <c r="R530" s="178">
        <f>SUM(R531:R706)</f>
        <v>498.00481418614845</v>
      </c>
      <c r="S530" s="177"/>
      <c r="T530" s="179">
        <f>SUM(T531:T706)</f>
        <v>0</v>
      </c>
      <c r="AR530" s="180" t="s">
        <v>85</v>
      </c>
      <c r="AT530" s="181" t="s">
        <v>77</v>
      </c>
      <c r="AU530" s="181" t="s">
        <v>85</v>
      </c>
      <c r="AY530" s="180" t="s">
        <v>386</v>
      </c>
      <c r="BK530" s="182">
        <f>SUM(BK531:BK706)</f>
        <v>0</v>
      </c>
    </row>
    <row r="531" spans="1:65" s="2" customFormat="1" ht="49" customHeight="1">
      <c r="A531" s="37"/>
      <c r="B531" s="38"/>
      <c r="C531" s="185" t="s">
        <v>783</v>
      </c>
      <c r="D531" s="185" t="s">
        <v>388</v>
      </c>
      <c r="E531" s="186" t="s">
        <v>784</v>
      </c>
      <c r="F531" s="187" t="s">
        <v>785</v>
      </c>
      <c r="G531" s="188" t="s">
        <v>303</v>
      </c>
      <c r="H531" s="189">
        <v>146.23599999999999</v>
      </c>
      <c r="I531" s="190"/>
      <c r="J531" s="191">
        <f>ROUND(I531*H531,2)</f>
        <v>0</v>
      </c>
      <c r="K531" s="187" t="s">
        <v>391</v>
      </c>
      <c r="L531" s="42"/>
      <c r="M531" s="192" t="s">
        <v>76</v>
      </c>
      <c r="N531" s="193" t="s">
        <v>49</v>
      </c>
      <c r="O531" s="67"/>
      <c r="P531" s="194">
        <f>O531*H531</f>
        <v>0</v>
      </c>
      <c r="Q531" s="194">
        <v>2.5020099999999998</v>
      </c>
      <c r="R531" s="194">
        <f>Q531*H531</f>
        <v>365.88393435999996</v>
      </c>
      <c r="S531" s="194">
        <v>0</v>
      </c>
      <c r="T531" s="195">
        <f>S531*H531</f>
        <v>0</v>
      </c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R531" s="196" t="s">
        <v>102</v>
      </c>
      <c r="AT531" s="196" t="s">
        <v>388</v>
      </c>
      <c r="AU531" s="196" t="s">
        <v>90</v>
      </c>
      <c r="AY531" s="20" t="s">
        <v>386</v>
      </c>
      <c r="BE531" s="197">
        <f>IF(N531="základní",J531,0)</f>
        <v>0</v>
      </c>
      <c r="BF531" s="197">
        <f>IF(N531="snížená",J531,0)</f>
        <v>0</v>
      </c>
      <c r="BG531" s="197">
        <f>IF(N531="zákl. přenesená",J531,0)</f>
        <v>0</v>
      </c>
      <c r="BH531" s="197">
        <f>IF(N531="sníž. přenesená",J531,0)</f>
        <v>0</v>
      </c>
      <c r="BI531" s="197">
        <f>IF(N531="nulová",J531,0)</f>
        <v>0</v>
      </c>
      <c r="BJ531" s="20" t="s">
        <v>90</v>
      </c>
      <c r="BK531" s="197">
        <f>ROUND(I531*H531,2)</f>
        <v>0</v>
      </c>
      <c r="BL531" s="20" t="s">
        <v>102</v>
      </c>
      <c r="BM531" s="196" t="s">
        <v>786</v>
      </c>
    </row>
    <row r="532" spans="1:65" s="2" customFormat="1" ht="10">
      <c r="A532" s="37"/>
      <c r="B532" s="38"/>
      <c r="C532" s="39"/>
      <c r="D532" s="198" t="s">
        <v>393</v>
      </c>
      <c r="E532" s="39"/>
      <c r="F532" s="199" t="s">
        <v>787</v>
      </c>
      <c r="G532" s="39"/>
      <c r="H532" s="39"/>
      <c r="I532" s="200"/>
      <c r="J532" s="39"/>
      <c r="K532" s="39"/>
      <c r="L532" s="42"/>
      <c r="M532" s="201"/>
      <c r="N532" s="202"/>
      <c r="O532" s="67"/>
      <c r="P532" s="67"/>
      <c r="Q532" s="67"/>
      <c r="R532" s="67"/>
      <c r="S532" s="67"/>
      <c r="T532" s="68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T532" s="20" t="s">
        <v>393</v>
      </c>
      <c r="AU532" s="20" t="s">
        <v>90</v>
      </c>
    </row>
    <row r="533" spans="1:65" s="13" customFormat="1" ht="10">
      <c r="B533" s="203"/>
      <c r="C533" s="204"/>
      <c r="D533" s="205" t="s">
        <v>395</v>
      </c>
      <c r="E533" s="206" t="s">
        <v>76</v>
      </c>
      <c r="F533" s="207" t="s">
        <v>403</v>
      </c>
      <c r="G533" s="204"/>
      <c r="H533" s="206" t="s">
        <v>76</v>
      </c>
      <c r="I533" s="208"/>
      <c r="J533" s="204"/>
      <c r="K533" s="204"/>
      <c r="L533" s="209"/>
      <c r="M533" s="210"/>
      <c r="N533" s="211"/>
      <c r="O533" s="211"/>
      <c r="P533" s="211"/>
      <c r="Q533" s="211"/>
      <c r="R533" s="211"/>
      <c r="S533" s="211"/>
      <c r="T533" s="212"/>
      <c r="AT533" s="213" t="s">
        <v>395</v>
      </c>
      <c r="AU533" s="213" t="s">
        <v>90</v>
      </c>
      <c r="AV533" s="13" t="s">
        <v>85</v>
      </c>
      <c r="AW533" s="13" t="s">
        <v>36</v>
      </c>
      <c r="AX533" s="13" t="s">
        <v>78</v>
      </c>
      <c r="AY533" s="213" t="s">
        <v>386</v>
      </c>
    </row>
    <row r="534" spans="1:65" s="13" customFormat="1" ht="10">
      <c r="B534" s="203"/>
      <c r="C534" s="204"/>
      <c r="D534" s="205" t="s">
        <v>395</v>
      </c>
      <c r="E534" s="206" t="s">
        <v>76</v>
      </c>
      <c r="F534" s="207" t="s">
        <v>788</v>
      </c>
      <c r="G534" s="204"/>
      <c r="H534" s="206" t="s">
        <v>76</v>
      </c>
      <c r="I534" s="208"/>
      <c r="J534" s="204"/>
      <c r="K534" s="204"/>
      <c r="L534" s="209"/>
      <c r="M534" s="210"/>
      <c r="N534" s="211"/>
      <c r="O534" s="211"/>
      <c r="P534" s="211"/>
      <c r="Q534" s="211"/>
      <c r="R534" s="211"/>
      <c r="S534" s="211"/>
      <c r="T534" s="212"/>
      <c r="AT534" s="213" t="s">
        <v>395</v>
      </c>
      <c r="AU534" s="213" t="s">
        <v>90</v>
      </c>
      <c r="AV534" s="13" t="s">
        <v>85</v>
      </c>
      <c r="AW534" s="13" t="s">
        <v>36</v>
      </c>
      <c r="AX534" s="13" t="s">
        <v>78</v>
      </c>
      <c r="AY534" s="213" t="s">
        <v>386</v>
      </c>
    </row>
    <row r="535" spans="1:65" s="13" customFormat="1" ht="10">
      <c r="B535" s="203"/>
      <c r="C535" s="204"/>
      <c r="D535" s="205" t="s">
        <v>395</v>
      </c>
      <c r="E535" s="206" t="s">
        <v>76</v>
      </c>
      <c r="F535" s="207" t="s">
        <v>748</v>
      </c>
      <c r="G535" s="204"/>
      <c r="H535" s="206" t="s">
        <v>76</v>
      </c>
      <c r="I535" s="208"/>
      <c r="J535" s="204"/>
      <c r="K535" s="204"/>
      <c r="L535" s="209"/>
      <c r="M535" s="210"/>
      <c r="N535" s="211"/>
      <c r="O535" s="211"/>
      <c r="P535" s="211"/>
      <c r="Q535" s="211"/>
      <c r="R535" s="211"/>
      <c r="S535" s="211"/>
      <c r="T535" s="212"/>
      <c r="AT535" s="213" t="s">
        <v>395</v>
      </c>
      <c r="AU535" s="213" t="s">
        <v>90</v>
      </c>
      <c r="AV535" s="13" t="s">
        <v>85</v>
      </c>
      <c r="AW535" s="13" t="s">
        <v>36</v>
      </c>
      <c r="AX535" s="13" t="s">
        <v>78</v>
      </c>
      <c r="AY535" s="213" t="s">
        <v>386</v>
      </c>
    </row>
    <row r="536" spans="1:65" s="13" customFormat="1" ht="10">
      <c r="B536" s="203"/>
      <c r="C536" s="204"/>
      <c r="D536" s="205" t="s">
        <v>395</v>
      </c>
      <c r="E536" s="206" t="s">
        <v>76</v>
      </c>
      <c r="F536" s="207" t="s">
        <v>749</v>
      </c>
      <c r="G536" s="204"/>
      <c r="H536" s="206" t="s">
        <v>76</v>
      </c>
      <c r="I536" s="208"/>
      <c r="J536" s="204"/>
      <c r="K536" s="204"/>
      <c r="L536" s="209"/>
      <c r="M536" s="210"/>
      <c r="N536" s="211"/>
      <c r="O536" s="211"/>
      <c r="P536" s="211"/>
      <c r="Q536" s="211"/>
      <c r="R536" s="211"/>
      <c r="S536" s="211"/>
      <c r="T536" s="212"/>
      <c r="AT536" s="213" t="s">
        <v>395</v>
      </c>
      <c r="AU536" s="213" t="s">
        <v>90</v>
      </c>
      <c r="AV536" s="13" t="s">
        <v>85</v>
      </c>
      <c r="AW536" s="13" t="s">
        <v>36</v>
      </c>
      <c r="AX536" s="13" t="s">
        <v>78</v>
      </c>
      <c r="AY536" s="213" t="s">
        <v>386</v>
      </c>
    </row>
    <row r="537" spans="1:65" s="14" customFormat="1" ht="10">
      <c r="B537" s="214"/>
      <c r="C537" s="215"/>
      <c r="D537" s="205" t="s">
        <v>395</v>
      </c>
      <c r="E537" s="216" t="s">
        <v>76</v>
      </c>
      <c r="F537" s="217" t="s">
        <v>789</v>
      </c>
      <c r="G537" s="215"/>
      <c r="H537" s="218">
        <v>146.23599999999999</v>
      </c>
      <c r="I537" s="219"/>
      <c r="J537" s="215"/>
      <c r="K537" s="215"/>
      <c r="L537" s="220"/>
      <c r="M537" s="221"/>
      <c r="N537" s="222"/>
      <c r="O537" s="222"/>
      <c r="P537" s="222"/>
      <c r="Q537" s="222"/>
      <c r="R537" s="222"/>
      <c r="S537" s="222"/>
      <c r="T537" s="223"/>
      <c r="AT537" s="224" t="s">
        <v>395</v>
      </c>
      <c r="AU537" s="224" t="s">
        <v>90</v>
      </c>
      <c r="AV537" s="14" t="s">
        <v>90</v>
      </c>
      <c r="AW537" s="14" t="s">
        <v>36</v>
      </c>
      <c r="AX537" s="14" t="s">
        <v>78</v>
      </c>
      <c r="AY537" s="224" t="s">
        <v>386</v>
      </c>
    </row>
    <row r="538" spans="1:65" s="15" customFormat="1" ht="10">
      <c r="B538" s="225"/>
      <c r="C538" s="226"/>
      <c r="D538" s="205" t="s">
        <v>395</v>
      </c>
      <c r="E538" s="227" t="s">
        <v>76</v>
      </c>
      <c r="F538" s="228" t="s">
        <v>398</v>
      </c>
      <c r="G538" s="226"/>
      <c r="H538" s="229">
        <v>146.23599999999999</v>
      </c>
      <c r="I538" s="230"/>
      <c r="J538" s="226"/>
      <c r="K538" s="226"/>
      <c r="L538" s="231"/>
      <c r="M538" s="232"/>
      <c r="N538" s="233"/>
      <c r="O538" s="233"/>
      <c r="P538" s="233"/>
      <c r="Q538" s="233"/>
      <c r="R538" s="233"/>
      <c r="S538" s="233"/>
      <c r="T538" s="234"/>
      <c r="AT538" s="235" t="s">
        <v>395</v>
      </c>
      <c r="AU538" s="235" t="s">
        <v>90</v>
      </c>
      <c r="AV538" s="15" t="s">
        <v>102</v>
      </c>
      <c r="AW538" s="15" t="s">
        <v>36</v>
      </c>
      <c r="AX538" s="15" t="s">
        <v>85</v>
      </c>
      <c r="AY538" s="235" t="s">
        <v>386</v>
      </c>
    </row>
    <row r="539" spans="1:65" s="2" customFormat="1" ht="49" customHeight="1">
      <c r="A539" s="37"/>
      <c r="B539" s="38"/>
      <c r="C539" s="185" t="s">
        <v>790</v>
      </c>
      <c r="D539" s="185" t="s">
        <v>388</v>
      </c>
      <c r="E539" s="186" t="s">
        <v>791</v>
      </c>
      <c r="F539" s="187" t="s">
        <v>792</v>
      </c>
      <c r="G539" s="188" t="s">
        <v>303</v>
      </c>
      <c r="H539" s="189">
        <v>22.151</v>
      </c>
      <c r="I539" s="190"/>
      <c r="J539" s="191">
        <f>ROUND(I539*H539,2)</f>
        <v>0</v>
      </c>
      <c r="K539" s="187" t="s">
        <v>391</v>
      </c>
      <c r="L539" s="42"/>
      <c r="M539" s="192" t="s">
        <v>76</v>
      </c>
      <c r="N539" s="193" t="s">
        <v>49</v>
      </c>
      <c r="O539" s="67"/>
      <c r="P539" s="194">
        <f>O539*H539</f>
        <v>0</v>
      </c>
      <c r="Q539" s="194">
        <v>2.5020099999999998</v>
      </c>
      <c r="R539" s="194">
        <f>Q539*H539</f>
        <v>55.422023509999995</v>
      </c>
      <c r="S539" s="194">
        <v>0</v>
      </c>
      <c r="T539" s="195">
        <f>S539*H539</f>
        <v>0</v>
      </c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R539" s="196" t="s">
        <v>102</v>
      </c>
      <c r="AT539" s="196" t="s">
        <v>388</v>
      </c>
      <c r="AU539" s="196" t="s">
        <v>90</v>
      </c>
      <c r="AY539" s="20" t="s">
        <v>386</v>
      </c>
      <c r="BE539" s="197">
        <f>IF(N539="základní",J539,0)</f>
        <v>0</v>
      </c>
      <c r="BF539" s="197">
        <f>IF(N539="snížená",J539,0)</f>
        <v>0</v>
      </c>
      <c r="BG539" s="197">
        <f>IF(N539="zákl. přenesená",J539,0)</f>
        <v>0</v>
      </c>
      <c r="BH539" s="197">
        <f>IF(N539="sníž. přenesená",J539,0)</f>
        <v>0</v>
      </c>
      <c r="BI539" s="197">
        <f>IF(N539="nulová",J539,0)</f>
        <v>0</v>
      </c>
      <c r="BJ539" s="20" t="s">
        <v>90</v>
      </c>
      <c r="BK539" s="197">
        <f>ROUND(I539*H539,2)</f>
        <v>0</v>
      </c>
      <c r="BL539" s="20" t="s">
        <v>102</v>
      </c>
      <c r="BM539" s="196" t="s">
        <v>793</v>
      </c>
    </row>
    <row r="540" spans="1:65" s="2" customFormat="1" ht="10">
      <c r="A540" s="37"/>
      <c r="B540" s="38"/>
      <c r="C540" s="39"/>
      <c r="D540" s="198" t="s">
        <v>393</v>
      </c>
      <c r="E540" s="39"/>
      <c r="F540" s="199" t="s">
        <v>794</v>
      </c>
      <c r="G540" s="39"/>
      <c r="H540" s="39"/>
      <c r="I540" s="200"/>
      <c r="J540" s="39"/>
      <c r="K540" s="39"/>
      <c r="L540" s="42"/>
      <c r="M540" s="201"/>
      <c r="N540" s="202"/>
      <c r="O540" s="67"/>
      <c r="P540" s="67"/>
      <c r="Q540" s="67"/>
      <c r="R540" s="67"/>
      <c r="S540" s="67"/>
      <c r="T540" s="68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T540" s="20" t="s">
        <v>393</v>
      </c>
      <c r="AU540" s="20" t="s">
        <v>90</v>
      </c>
    </row>
    <row r="541" spans="1:65" s="14" customFormat="1" ht="10">
      <c r="B541" s="214"/>
      <c r="C541" s="215"/>
      <c r="D541" s="205" t="s">
        <v>395</v>
      </c>
      <c r="E541" s="216" t="s">
        <v>76</v>
      </c>
      <c r="F541" s="217" t="s">
        <v>795</v>
      </c>
      <c r="G541" s="215"/>
      <c r="H541" s="218">
        <v>3.282</v>
      </c>
      <c r="I541" s="219"/>
      <c r="J541" s="215"/>
      <c r="K541" s="215"/>
      <c r="L541" s="220"/>
      <c r="M541" s="221"/>
      <c r="N541" s="222"/>
      <c r="O541" s="222"/>
      <c r="P541" s="222"/>
      <c r="Q541" s="222"/>
      <c r="R541" s="222"/>
      <c r="S541" s="222"/>
      <c r="T541" s="223"/>
      <c r="AT541" s="224" t="s">
        <v>395</v>
      </c>
      <c r="AU541" s="224" t="s">
        <v>90</v>
      </c>
      <c r="AV541" s="14" t="s">
        <v>90</v>
      </c>
      <c r="AW541" s="14" t="s">
        <v>36</v>
      </c>
      <c r="AX541" s="14" t="s">
        <v>78</v>
      </c>
      <c r="AY541" s="224" t="s">
        <v>386</v>
      </c>
    </row>
    <row r="542" spans="1:65" s="14" customFormat="1" ht="10">
      <c r="B542" s="214"/>
      <c r="C542" s="215"/>
      <c r="D542" s="205" t="s">
        <v>395</v>
      </c>
      <c r="E542" s="216" t="s">
        <v>76</v>
      </c>
      <c r="F542" s="217" t="s">
        <v>796</v>
      </c>
      <c r="G542" s="215"/>
      <c r="H542" s="218">
        <v>18.869</v>
      </c>
      <c r="I542" s="219"/>
      <c r="J542" s="215"/>
      <c r="K542" s="215"/>
      <c r="L542" s="220"/>
      <c r="M542" s="221"/>
      <c r="N542" s="222"/>
      <c r="O542" s="222"/>
      <c r="P542" s="222"/>
      <c r="Q542" s="222"/>
      <c r="R542" s="222"/>
      <c r="S542" s="222"/>
      <c r="T542" s="223"/>
      <c r="AT542" s="224" t="s">
        <v>395</v>
      </c>
      <c r="AU542" s="224" t="s">
        <v>90</v>
      </c>
      <c r="AV542" s="14" t="s">
        <v>90</v>
      </c>
      <c r="AW542" s="14" t="s">
        <v>36</v>
      </c>
      <c r="AX542" s="14" t="s">
        <v>78</v>
      </c>
      <c r="AY542" s="224" t="s">
        <v>386</v>
      </c>
    </row>
    <row r="543" spans="1:65" s="15" customFormat="1" ht="10">
      <c r="B543" s="225"/>
      <c r="C543" s="226"/>
      <c r="D543" s="205" t="s">
        <v>395</v>
      </c>
      <c r="E543" s="227" t="s">
        <v>76</v>
      </c>
      <c r="F543" s="228" t="s">
        <v>398</v>
      </c>
      <c r="G543" s="226"/>
      <c r="H543" s="229">
        <v>22.151</v>
      </c>
      <c r="I543" s="230"/>
      <c r="J543" s="226"/>
      <c r="K543" s="226"/>
      <c r="L543" s="231"/>
      <c r="M543" s="232"/>
      <c r="N543" s="233"/>
      <c r="O543" s="233"/>
      <c r="P543" s="233"/>
      <c r="Q543" s="233"/>
      <c r="R543" s="233"/>
      <c r="S543" s="233"/>
      <c r="T543" s="234"/>
      <c r="AT543" s="235" t="s">
        <v>395</v>
      </c>
      <c r="AU543" s="235" t="s">
        <v>90</v>
      </c>
      <c r="AV543" s="15" t="s">
        <v>102</v>
      </c>
      <c r="AW543" s="15" t="s">
        <v>36</v>
      </c>
      <c r="AX543" s="15" t="s">
        <v>85</v>
      </c>
      <c r="AY543" s="235" t="s">
        <v>386</v>
      </c>
    </row>
    <row r="544" spans="1:65" s="2" customFormat="1" ht="37.75" customHeight="1">
      <c r="A544" s="37"/>
      <c r="B544" s="38"/>
      <c r="C544" s="185" t="s">
        <v>797</v>
      </c>
      <c r="D544" s="185" t="s">
        <v>388</v>
      </c>
      <c r="E544" s="186" t="s">
        <v>798</v>
      </c>
      <c r="F544" s="187" t="s">
        <v>799</v>
      </c>
      <c r="G544" s="188" t="s">
        <v>127</v>
      </c>
      <c r="H544" s="189">
        <v>647.14</v>
      </c>
      <c r="I544" s="190"/>
      <c r="J544" s="191">
        <f>ROUND(I544*H544,2)</f>
        <v>0</v>
      </c>
      <c r="K544" s="187" t="s">
        <v>391</v>
      </c>
      <c r="L544" s="42"/>
      <c r="M544" s="192" t="s">
        <v>76</v>
      </c>
      <c r="N544" s="193" t="s">
        <v>49</v>
      </c>
      <c r="O544" s="67"/>
      <c r="P544" s="194">
        <f>O544*H544</f>
        <v>0</v>
      </c>
      <c r="Q544" s="194">
        <v>5.3261999999999997E-3</v>
      </c>
      <c r="R544" s="194">
        <f>Q544*H544</f>
        <v>3.4467970679999995</v>
      </c>
      <c r="S544" s="194">
        <v>0</v>
      </c>
      <c r="T544" s="195">
        <f>S544*H544</f>
        <v>0</v>
      </c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R544" s="196" t="s">
        <v>102</v>
      </c>
      <c r="AT544" s="196" t="s">
        <v>388</v>
      </c>
      <c r="AU544" s="196" t="s">
        <v>90</v>
      </c>
      <c r="AY544" s="20" t="s">
        <v>386</v>
      </c>
      <c r="BE544" s="197">
        <f>IF(N544="základní",J544,0)</f>
        <v>0</v>
      </c>
      <c r="BF544" s="197">
        <f>IF(N544="snížená",J544,0)</f>
        <v>0</v>
      </c>
      <c r="BG544" s="197">
        <f>IF(N544="zákl. přenesená",J544,0)</f>
        <v>0</v>
      </c>
      <c r="BH544" s="197">
        <f>IF(N544="sníž. přenesená",J544,0)</f>
        <v>0</v>
      </c>
      <c r="BI544" s="197">
        <f>IF(N544="nulová",J544,0)</f>
        <v>0</v>
      </c>
      <c r="BJ544" s="20" t="s">
        <v>90</v>
      </c>
      <c r="BK544" s="197">
        <f>ROUND(I544*H544,2)</f>
        <v>0</v>
      </c>
      <c r="BL544" s="20" t="s">
        <v>102</v>
      </c>
      <c r="BM544" s="196" t="s">
        <v>800</v>
      </c>
    </row>
    <row r="545" spans="1:51" s="2" customFormat="1" ht="10">
      <c r="A545" s="37"/>
      <c r="B545" s="38"/>
      <c r="C545" s="39"/>
      <c r="D545" s="198" t="s">
        <v>393</v>
      </c>
      <c r="E545" s="39"/>
      <c r="F545" s="199" t="s">
        <v>801</v>
      </c>
      <c r="G545" s="39"/>
      <c r="H545" s="39"/>
      <c r="I545" s="200"/>
      <c r="J545" s="39"/>
      <c r="K545" s="39"/>
      <c r="L545" s="42"/>
      <c r="M545" s="201"/>
      <c r="N545" s="202"/>
      <c r="O545" s="67"/>
      <c r="P545" s="67"/>
      <c r="Q545" s="67"/>
      <c r="R545" s="67"/>
      <c r="S545" s="67"/>
      <c r="T545" s="68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T545" s="20" t="s">
        <v>393</v>
      </c>
      <c r="AU545" s="20" t="s">
        <v>90</v>
      </c>
    </row>
    <row r="546" spans="1:51" s="13" customFormat="1" ht="10">
      <c r="B546" s="203"/>
      <c r="C546" s="204"/>
      <c r="D546" s="205" t="s">
        <v>395</v>
      </c>
      <c r="E546" s="206" t="s">
        <v>76</v>
      </c>
      <c r="F546" s="207" t="s">
        <v>403</v>
      </c>
      <c r="G546" s="204"/>
      <c r="H546" s="206" t="s">
        <v>76</v>
      </c>
      <c r="I546" s="208"/>
      <c r="J546" s="204"/>
      <c r="K546" s="204"/>
      <c r="L546" s="209"/>
      <c r="M546" s="210"/>
      <c r="N546" s="211"/>
      <c r="O546" s="211"/>
      <c r="P546" s="211"/>
      <c r="Q546" s="211"/>
      <c r="R546" s="211"/>
      <c r="S546" s="211"/>
      <c r="T546" s="212"/>
      <c r="AT546" s="213" t="s">
        <v>395</v>
      </c>
      <c r="AU546" s="213" t="s">
        <v>90</v>
      </c>
      <c r="AV546" s="13" t="s">
        <v>85</v>
      </c>
      <c r="AW546" s="13" t="s">
        <v>36</v>
      </c>
      <c r="AX546" s="13" t="s">
        <v>78</v>
      </c>
      <c r="AY546" s="213" t="s">
        <v>386</v>
      </c>
    </row>
    <row r="547" spans="1:51" s="13" customFormat="1" ht="10">
      <c r="B547" s="203"/>
      <c r="C547" s="204"/>
      <c r="D547" s="205" t="s">
        <v>395</v>
      </c>
      <c r="E547" s="206" t="s">
        <v>76</v>
      </c>
      <c r="F547" s="207" t="s">
        <v>788</v>
      </c>
      <c r="G547" s="204"/>
      <c r="H547" s="206" t="s">
        <v>76</v>
      </c>
      <c r="I547" s="208"/>
      <c r="J547" s="204"/>
      <c r="K547" s="204"/>
      <c r="L547" s="209"/>
      <c r="M547" s="210"/>
      <c r="N547" s="211"/>
      <c r="O547" s="211"/>
      <c r="P547" s="211"/>
      <c r="Q547" s="211"/>
      <c r="R547" s="211"/>
      <c r="S547" s="211"/>
      <c r="T547" s="212"/>
      <c r="AT547" s="213" t="s">
        <v>395</v>
      </c>
      <c r="AU547" s="213" t="s">
        <v>90</v>
      </c>
      <c r="AV547" s="13" t="s">
        <v>85</v>
      </c>
      <c r="AW547" s="13" t="s">
        <v>36</v>
      </c>
      <c r="AX547" s="13" t="s">
        <v>78</v>
      </c>
      <c r="AY547" s="213" t="s">
        <v>386</v>
      </c>
    </row>
    <row r="548" spans="1:51" s="13" customFormat="1" ht="10">
      <c r="B548" s="203"/>
      <c r="C548" s="204"/>
      <c r="D548" s="205" t="s">
        <v>395</v>
      </c>
      <c r="E548" s="206" t="s">
        <v>76</v>
      </c>
      <c r="F548" s="207" t="s">
        <v>748</v>
      </c>
      <c r="G548" s="204"/>
      <c r="H548" s="206" t="s">
        <v>76</v>
      </c>
      <c r="I548" s="208"/>
      <c r="J548" s="204"/>
      <c r="K548" s="204"/>
      <c r="L548" s="209"/>
      <c r="M548" s="210"/>
      <c r="N548" s="211"/>
      <c r="O548" s="211"/>
      <c r="P548" s="211"/>
      <c r="Q548" s="211"/>
      <c r="R548" s="211"/>
      <c r="S548" s="211"/>
      <c r="T548" s="212"/>
      <c r="AT548" s="213" t="s">
        <v>395</v>
      </c>
      <c r="AU548" s="213" t="s">
        <v>90</v>
      </c>
      <c r="AV548" s="13" t="s">
        <v>85</v>
      </c>
      <c r="AW548" s="13" t="s">
        <v>36</v>
      </c>
      <c r="AX548" s="13" t="s">
        <v>78</v>
      </c>
      <c r="AY548" s="213" t="s">
        <v>386</v>
      </c>
    </row>
    <row r="549" spans="1:51" s="13" customFormat="1" ht="10">
      <c r="B549" s="203"/>
      <c r="C549" s="204"/>
      <c r="D549" s="205" t="s">
        <v>395</v>
      </c>
      <c r="E549" s="206" t="s">
        <v>76</v>
      </c>
      <c r="F549" s="207" t="s">
        <v>749</v>
      </c>
      <c r="G549" s="204"/>
      <c r="H549" s="206" t="s">
        <v>76</v>
      </c>
      <c r="I549" s="208"/>
      <c r="J549" s="204"/>
      <c r="K549" s="204"/>
      <c r="L549" s="209"/>
      <c r="M549" s="210"/>
      <c r="N549" s="211"/>
      <c r="O549" s="211"/>
      <c r="P549" s="211"/>
      <c r="Q549" s="211"/>
      <c r="R549" s="211"/>
      <c r="S549" s="211"/>
      <c r="T549" s="212"/>
      <c r="AT549" s="213" t="s">
        <v>395</v>
      </c>
      <c r="AU549" s="213" t="s">
        <v>90</v>
      </c>
      <c r="AV549" s="13" t="s">
        <v>85</v>
      </c>
      <c r="AW549" s="13" t="s">
        <v>36</v>
      </c>
      <c r="AX549" s="13" t="s">
        <v>78</v>
      </c>
      <c r="AY549" s="213" t="s">
        <v>386</v>
      </c>
    </row>
    <row r="550" spans="1:51" s="14" customFormat="1" ht="10">
      <c r="B550" s="214"/>
      <c r="C550" s="215"/>
      <c r="D550" s="205" t="s">
        <v>395</v>
      </c>
      <c r="E550" s="216" t="s">
        <v>76</v>
      </c>
      <c r="F550" s="217" t="s">
        <v>802</v>
      </c>
      <c r="G550" s="215"/>
      <c r="H550" s="218">
        <v>584.94399999999996</v>
      </c>
      <c r="I550" s="219"/>
      <c r="J550" s="215"/>
      <c r="K550" s="215"/>
      <c r="L550" s="220"/>
      <c r="M550" s="221"/>
      <c r="N550" s="222"/>
      <c r="O550" s="222"/>
      <c r="P550" s="222"/>
      <c r="Q550" s="222"/>
      <c r="R550" s="222"/>
      <c r="S550" s="222"/>
      <c r="T550" s="223"/>
      <c r="AT550" s="224" t="s">
        <v>395</v>
      </c>
      <c r="AU550" s="224" t="s">
        <v>90</v>
      </c>
      <c r="AV550" s="14" t="s">
        <v>90</v>
      </c>
      <c r="AW550" s="14" t="s">
        <v>36</v>
      </c>
      <c r="AX550" s="14" t="s">
        <v>78</v>
      </c>
      <c r="AY550" s="224" t="s">
        <v>386</v>
      </c>
    </row>
    <row r="551" spans="1:51" s="14" customFormat="1" ht="10">
      <c r="B551" s="214"/>
      <c r="C551" s="215"/>
      <c r="D551" s="205" t="s">
        <v>395</v>
      </c>
      <c r="E551" s="216" t="s">
        <v>76</v>
      </c>
      <c r="F551" s="217" t="s">
        <v>803</v>
      </c>
      <c r="G551" s="215"/>
      <c r="H551" s="218">
        <v>30.986999999999998</v>
      </c>
      <c r="I551" s="219"/>
      <c r="J551" s="215"/>
      <c r="K551" s="215"/>
      <c r="L551" s="220"/>
      <c r="M551" s="221"/>
      <c r="N551" s="222"/>
      <c r="O551" s="222"/>
      <c r="P551" s="222"/>
      <c r="Q551" s="222"/>
      <c r="R551" s="222"/>
      <c r="S551" s="222"/>
      <c r="T551" s="223"/>
      <c r="AT551" s="224" t="s">
        <v>395</v>
      </c>
      <c r="AU551" s="224" t="s">
        <v>90</v>
      </c>
      <c r="AV551" s="14" t="s">
        <v>90</v>
      </c>
      <c r="AW551" s="14" t="s">
        <v>36</v>
      </c>
      <c r="AX551" s="14" t="s">
        <v>78</v>
      </c>
      <c r="AY551" s="224" t="s">
        <v>386</v>
      </c>
    </row>
    <row r="552" spans="1:51" s="14" customFormat="1" ht="10">
      <c r="B552" s="214"/>
      <c r="C552" s="215"/>
      <c r="D552" s="205" t="s">
        <v>395</v>
      </c>
      <c r="E552" s="216" t="s">
        <v>76</v>
      </c>
      <c r="F552" s="217" t="s">
        <v>804</v>
      </c>
      <c r="G552" s="215"/>
      <c r="H552" s="218">
        <v>3.8159999999999998</v>
      </c>
      <c r="I552" s="219"/>
      <c r="J552" s="215"/>
      <c r="K552" s="215"/>
      <c r="L552" s="220"/>
      <c r="M552" s="221"/>
      <c r="N552" s="222"/>
      <c r="O552" s="222"/>
      <c r="P552" s="222"/>
      <c r="Q552" s="222"/>
      <c r="R552" s="222"/>
      <c r="S552" s="222"/>
      <c r="T552" s="223"/>
      <c r="AT552" s="224" t="s">
        <v>395</v>
      </c>
      <c r="AU552" s="224" t="s">
        <v>90</v>
      </c>
      <c r="AV552" s="14" t="s">
        <v>90</v>
      </c>
      <c r="AW552" s="14" t="s">
        <v>36</v>
      </c>
      <c r="AX552" s="14" t="s">
        <v>78</v>
      </c>
      <c r="AY552" s="224" t="s">
        <v>386</v>
      </c>
    </row>
    <row r="553" spans="1:51" s="14" customFormat="1" ht="10">
      <c r="B553" s="214"/>
      <c r="C553" s="215"/>
      <c r="D553" s="205" t="s">
        <v>395</v>
      </c>
      <c r="E553" s="216" t="s">
        <v>76</v>
      </c>
      <c r="F553" s="217" t="s">
        <v>805</v>
      </c>
      <c r="G553" s="215"/>
      <c r="H553" s="218">
        <v>0.72</v>
      </c>
      <c r="I553" s="219"/>
      <c r="J553" s="215"/>
      <c r="K553" s="215"/>
      <c r="L553" s="220"/>
      <c r="M553" s="221"/>
      <c r="N553" s="222"/>
      <c r="O553" s="222"/>
      <c r="P553" s="222"/>
      <c r="Q553" s="222"/>
      <c r="R553" s="222"/>
      <c r="S553" s="222"/>
      <c r="T553" s="223"/>
      <c r="AT553" s="224" t="s">
        <v>395</v>
      </c>
      <c r="AU553" s="224" t="s">
        <v>90</v>
      </c>
      <c r="AV553" s="14" t="s">
        <v>90</v>
      </c>
      <c r="AW553" s="14" t="s">
        <v>36</v>
      </c>
      <c r="AX553" s="14" t="s">
        <v>78</v>
      </c>
      <c r="AY553" s="224" t="s">
        <v>386</v>
      </c>
    </row>
    <row r="554" spans="1:51" s="14" customFormat="1" ht="10">
      <c r="B554" s="214"/>
      <c r="C554" s="215"/>
      <c r="D554" s="205" t="s">
        <v>395</v>
      </c>
      <c r="E554" s="216" t="s">
        <v>76</v>
      </c>
      <c r="F554" s="217" t="s">
        <v>806</v>
      </c>
      <c r="G554" s="215"/>
      <c r="H554" s="218">
        <v>1.8</v>
      </c>
      <c r="I554" s="219"/>
      <c r="J554" s="215"/>
      <c r="K554" s="215"/>
      <c r="L554" s="220"/>
      <c r="M554" s="221"/>
      <c r="N554" s="222"/>
      <c r="O554" s="222"/>
      <c r="P554" s="222"/>
      <c r="Q554" s="222"/>
      <c r="R554" s="222"/>
      <c r="S554" s="222"/>
      <c r="T554" s="223"/>
      <c r="AT554" s="224" t="s">
        <v>395</v>
      </c>
      <c r="AU554" s="224" t="s">
        <v>90</v>
      </c>
      <c r="AV554" s="14" t="s">
        <v>90</v>
      </c>
      <c r="AW554" s="14" t="s">
        <v>36</v>
      </c>
      <c r="AX554" s="14" t="s">
        <v>78</v>
      </c>
      <c r="AY554" s="224" t="s">
        <v>386</v>
      </c>
    </row>
    <row r="555" spans="1:51" s="16" customFormat="1" ht="10">
      <c r="B555" s="246"/>
      <c r="C555" s="247"/>
      <c r="D555" s="205" t="s">
        <v>395</v>
      </c>
      <c r="E555" s="248" t="s">
        <v>76</v>
      </c>
      <c r="F555" s="249" t="s">
        <v>559</v>
      </c>
      <c r="G555" s="247"/>
      <c r="H555" s="250">
        <v>622.26700000000005</v>
      </c>
      <c r="I555" s="251"/>
      <c r="J555" s="247"/>
      <c r="K555" s="247"/>
      <c r="L555" s="252"/>
      <c r="M555" s="253"/>
      <c r="N555" s="254"/>
      <c r="O555" s="254"/>
      <c r="P555" s="254"/>
      <c r="Q555" s="254"/>
      <c r="R555" s="254"/>
      <c r="S555" s="254"/>
      <c r="T555" s="255"/>
      <c r="AT555" s="256" t="s">
        <v>395</v>
      </c>
      <c r="AU555" s="256" t="s">
        <v>90</v>
      </c>
      <c r="AV555" s="16" t="s">
        <v>95</v>
      </c>
      <c r="AW555" s="16" t="s">
        <v>36</v>
      </c>
      <c r="AX555" s="16" t="s">
        <v>78</v>
      </c>
      <c r="AY555" s="256" t="s">
        <v>386</v>
      </c>
    </row>
    <row r="556" spans="1:51" s="13" customFormat="1" ht="10">
      <c r="B556" s="203"/>
      <c r="C556" s="204"/>
      <c r="D556" s="205" t="s">
        <v>395</v>
      </c>
      <c r="E556" s="206" t="s">
        <v>76</v>
      </c>
      <c r="F556" s="207" t="s">
        <v>403</v>
      </c>
      <c r="G556" s="204"/>
      <c r="H556" s="206" t="s">
        <v>76</v>
      </c>
      <c r="I556" s="208"/>
      <c r="J556" s="204"/>
      <c r="K556" s="204"/>
      <c r="L556" s="209"/>
      <c r="M556" s="210"/>
      <c r="N556" s="211"/>
      <c r="O556" s="211"/>
      <c r="P556" s="211"/>
      <c r="Q556" s="211"/>
      <c r="R556" s="211"/>
      <c r="S556" s="211"/>
      <c r="T556" s="212"/>
      <c r="AT556" s="213" t="s">
        <v>395</v>
      </c>
      <c r="AU556" s="213" t="s">
        <v>90</v>
      </c>
      <c r="AV556" s="13" t="s">
        <v>85</v>
      </c>
      <c r="AW556" s="13" t="s">
        <v>36</v>
      </c>
      <c r="AX556" s="13" t="s">
        <v>78</v>
      </c>
      <c r="AY556" s="213" t="s">
        <v>386</v>
      </c>
    </row>
    <row r="557" spans="1:51" s="13" customFormat="1" ht="10">
      <c r="B557" s="203"/>
      <c r="C557" s="204"/>
      <c r="D557" s="205" t="s">
        <v>395</v>
      </c>
      <c r="E557" s="206" t="s">
        <v>76</v>
      </c>
      <c r="F557" s="207" t="s">
        <v>788</v>
      </c>
      <c r="G557" s="204"/>
      <c r="H557" s="206" t="s">
        <v>76</v>
      </c>
      <c r="I557" s="208"/>
      <c r="J557" s="204"/>
      <c r="K557" s="204"/>
      <c r="L557" s="209"/>
      <c r="M557" s="210"/>
      <c r="N557" s="211"/>
      <c r="O557" s="211"/>
      <c r="P557" s="211"/>
      <c r="Q557" s="211"/>
      <c r="R557" s="211"/>
      <c r="S557" s="211"/>
      <c r="T557" s="212"/>
      <c r="AT557" s="213" t="s">
        <v>395</v>
      </c>
      <c r="AU557" s="213" t="s">
        <v>90</v>
      </c>
      <c r="AV557" s="13" t="s">
        <v>85</v>
      </c>
      <c r="AW557" s="13" t="s">
        <v>36</v>
      </c>
      <c r="AX557" s="13" t="s">
        <v>78</v>
      </c>
      <c r="AY557" s="213" t="s">
        <v>386</v>
      </c>
    </row>
    <row r="558" spans="1:51" s="13" customFormat="1" ht="10">
      <c r="B558" s="203"/>
      <c r="C558" s="204"/>
      <c r="D558" s="205" t="s">
        <v>395</v>
      </c>
      <c r="E558" s="206" t="s">
        <v>76</v>
      </c>
      <c r="F558" s="207" t="s">
        <v>579</v>
      </c>
      <c r="G558" s="204"/>
      <c r="H558" s="206" t="s">
        <v>76</v>
      </c>
      <c r="I558" s="208"/>
      <c r="J558" s="204"/>
      <c r="K558" s="204"/>
      <c r="L558" s="209"/>
      <c r="M558" s="210"/>
      <c r="N558" s="211"/>
      <c r="O558" s="211"/>
      <c r="P558" s="211"/>
      <c r="Q558" s="211"/>
      <c r="R558" s="211"/>
      <c r="S558" s="211"/>
      <c r="T558" s="212"/>
      <c r="AT558" s="213" t="s">
        <v>395</v>
      </c>
      <c r="AU558" s="213" t="s">
        <v>90</v>
      </c>
      <c r="AV558" s="13" t="s">
        <v>85</v>
      </c>
      <c r="AW558" s="13" t="s">
        <v>36</v>
      </c>
      <c r="AX558" s="13" t="s">
        <v>78</v>
      </c>
      <c r="AY558" s="213" t="s">
        <v>386</v>
      </c>
    </row>
    <row r="559" spans="1:51" s="13" customFormat="1" ht="10">
      <c r="B559" s="203"/>
      <c r="C559" s="204"/>
      <c r="D559" s="205" t="s">
        <v>395</v>
      </c>
      <c r="E559" s="206" t="s">
        <v>76</v>
      </c>
      <c r="F559" s="207" t="s">
        <v>261</v>
      </c>
      <c r="G559" s="204"/>
      <c r="H559" s="206" t="s">
        <v>76</v>
      </c>
      <c r="I559" s="208"/>
      <c r="J559" s="204"/>
      <c r="K559" s="204"/>
      <c r="L559" s="209"/>
      <c r="M559" s="210"/>
      <c r="N559" s="211"/>
      <c r="O559" s="211"/>
      <c r="P559" s="211"/>
      <c r="Q559" s="211"/>
      <c r="R559" s="211"/>
      <c r="S559" s="211"/>
      <c r="T559" s="212"/>
      <c r="AT559" s="213" t="s">
        <v>395</v>
      </c>
      <c r="AU559" s="213" t="s">
        <v>90</v>
      </c>
      <c r="AV559" s="13" t="s">
        <v>85</v>
      </c>
      <c r="AW559" s="13" t="s">
        <v>36</v>
      </c>
      <c r="AX559" s="13" t="s">
        <v>78</v>
      </c>
      <c r="AY559" s="213" t="s">
        <v>386</v>
      </c>
    </row>
    <row r="560" spans="1:51" s="14" customFormat="1" ht="10">
      <c r="B560" s="214"/>
      <c r="C560" s="215"/>
      <c r="D560" s="205" t="s">
        <v>395</v>
      </c>
      <c r="E560" s="216" t="s">
        <v>76</v>
      </c>
      <c r="F560" s="217" t="s">
        <v>807</v>
      </c>
      <c r="G560" s="215"/>
      <c r="H560" s="218">
        <v>3.2850000000000001</v>
      </c>
      <c r="I560" s="219"/>
      <c r="J560" s="215"/>
      <c r="K560" s="215"/>
      <c r="L560" s="220"/>
      <c r="M560" s="221"/>
      <c r="N560" s="222"/>
      <c r="O560" s="222"/>
      <c r="P560" s="222"/>
      <c r="Q560" s="222"/>
      <c r="R560" s="222"/>
      <c r="S560" s="222"/>
      <c r="T560" s="223"/>
      <c r="AT560" s="224" t="s">
        <v>395</v>
      </c>
      <c r="AU560" s="224" t="s">
        <v>90</v>
      </c>
      <c r="AV560" s="14" t="s">
        <v>90</v>
      </c>
      <c r="AW560" s="14" t="s">
        <v>36</v>
      </c>
      <c r="AX560" s="14" t="s">
        <v>78</v>
      </c>
      <c r="AY560" s="224" t="s">
        <v>386</v>
      </c>
    </row>
    <row r="561" spans="1:65" s="13" customFormat="1" ht="10">
      <c r="B561" s="203"/>
      <c r="C561" s="204"/>
      <c r="D561" s="205" t="s">
        <v>395</v>
      </c>
      <c r="E561" s="206" t="s">
        <v>76</v>
      </c>
      <c r="F561" s="207" t="s">
        <v>808</v>
      </c>
      <c r="G561" s="204"/>
      <c r="H561" s="206" t="s">
        <v>76</v>
      </c>
      <c r="I561" s="208"/>
      <c r="J561" s="204"/>
      <c r="K561" s="204"/>
      <c r="L561" s="209"/>
      <c r="M561" s="210"/>
      <c r="N561" s="211"/>
      <c r="O561" s="211"/>
      <c r="P561" s="211"/>
      <c r="Q561" s="211"/>
      <c r="R561" s="211"/>
      <c r="S561" s="211"/>
      <c r="T561" s="212"/>
      <c r="AT561" s="213" t="s">
        <v>395</v>
      </c>
      <c r="AU561" s="213" t="s">
        <v>90</v>
      </c>
      <c r="AV561" s="13" t="s">
        <v>85</v>
      </c>
      <c r="AW561" s="13" t="s">
        <v>36</v>
      </c>
      <c r="AX561" s="13" t="s">
        <v>78</v>
      </c>
      <c r="AY561" s="213" t="s">
        <v>386</v>
      </c>
    </row>
    <row r="562" spans="1:65" s="13" customFormat="1" ht="10">
      <c r="B562" s="203"/>
      <c r="C562" s="204"/>
      <c r="D562" s="205" t="s">
        <v>395</v>
      </c>
      <c r="E562" s="206" t="s">
        <v>76</v>
      </c>
      <c r="F562" s="207" t="s">
        <v>809</v>
      </c>
      <c r="G562" s="204"/>
      <c r="H562" s="206" t="s">
        <v>76</v>
      </c>
      <c r="I562" s="208"/>
      <c r="J562" s="204"/>
      <c r="K562" s="204"/>
      <c r="L562" s="209"/>
      <c r="M562" s="210"/>
      <c r="N562" s="211"/>
      <c r="O562" s="211"/>
      <c r="P562" s="211"/>
      <c r="Q562" s="211"/>
      <c r="R562" s="211"/>
      <c r="S562" s="211"/>
      <c r="T562" s="212"/>
      <c r="AT562" s="213" t="s">
        <v>395</v>
      </c>
      <c r="AU562" s="213" t="s">
        <v>90</v>
      </c>
      <c r="AV562" s="13" t="s">
        <v>85</v>
      </c>
      <c r="AW562" s="13" t="s">
        <v>36</v>
      </c>
      <c r="AX562" s="13" t="s">
        <v>78</v>
      </c>
      <c r="AY562" s="213" t="s">
        <v>386</v>
      </c>
    </row>
    <row r="563" spans="1:65" s="14" customFormat="1" ht="10">
      <c r="B563" s="214"/>
      <c r="C563" s="215"/>
      <c r="D563" s="205" t="s">
        <v>395</v>
      </c>
      <c r="E563" s="216" t="s">
        <v>76</v>
      </c>
      <c r="F563" s="217" t="s">
        <v>810</v>
      </c>
      <c r="G563" s="215"/>
      <c r="H563" s="218">
        <v>7.1959999999999997</v>
      </c>
      <c r="I563" s="219"/>
      <c r="J563" s="215"/>
      <c r="K563" s="215"/>
      <c r="L563" s="220"/>
      <c r="M563" s="221"/>
      <c r="N563" s="222"/>
      <c r="O563" s="222"/>
      <c r="P563" s="222"/>
      <c r="Q563" s="222"/>
      <c r="R563" s="222"/>
      <c r="S563" s="222"/>
      <c r="T563" s="223"/>
      <c r="AT563" s="224" t="s">
        <v>395</v>
      </c>
      <c r="AU563" s="224" t="s">
        <v>90</v>
      </c>
      <c r="AV563" s="14" t="s">
        <v>90</v>
      </c>
      <c r="AW563" s="14" t="s">
        <v>36</v>
      </c>
      <c r="AX563" s="14" t="s">
        <v>78</v>
      </c>
      <c r="AY563" s="224" t="s">
        <v>386</v>
      </c>
    </row>
    <row r="564" spans="1:65" s="13" customFormat="1" ht="10">
      <c r="B564" s="203"/>
      <c r="C564" s="204"/>
      <c r="D564" s="205" t="s">
        <v>395</v>
      </c>
      <c r="E564" s="206" t="s">
        <v>76</v>
      </c>
      <c r="F564" s="207" t="s">
        <v>811</v>
      </c>
      <c r="G564" s="204"/>
      <c r="H564" s="206" t="s">
        <v>76</v>
      </c>
      <c r="I564" s="208"/>
      <c r="J564" s="204"/>
      <c r="K564" s="204"/>
      <c r="L564" s="209"/>
      <c r="M564" s="210"/>
      <c r="N564" s="211"/>
      <c r="O564" s="211"/>
      <c r="P564" s="211"/>
      <c r="Q564" s="211"/>
      <c r="R564" s="211"/>
      <c r="S564" s="211"/>
      <c r="T564" s="212"/>
      <c r="AT564" s="213" t="s">
        <v>395</v>
      </c>
      <c r="AU564" s="213" t="s">
        <v>90</v>
      </c>
      <c r="AV564" s="13" t="s">
        <v>85</v>
      </c>
      <c r="AW564" s="13" t="s">
        <v>36</v>
      </c>
      <c r="AX564" s="13" t="s">
        <v>78</v>
      </c>
      <c r="AY564" s="213" t="s">
        <v>386</v>
      </c>
    </row>
    <row r="565" spans="1:65" s="14" customFormat="1" ht="10">
      <c r="B565" s="214"/>
      <c r="C565" s="215"/>
      <c r="D565" s="205" t="s">
        <v>395</v>
      </c>
      <c r="E565" s="216" t="s">
        <v>76</v>
      </c>
      <c r="F565" s="217" t="s">
        <v>810</v>
      </c>
      <c r="G565" s="215"/>
      <c r="H565" s="218">
        <v>7.1959999999999997</v>
      </c>
      <c r="I565" s="219"/>
      <c r="J565" s="215"/>
      <c r="K565" s="215"/>
      <c r="L565" s="220"/>
      <c r="M565" s="221"/>
      <c r="N565" s="222"/>
      <c r="O565" s="222"/>
      <c r="P565" s="222"/>
      <c r="Q565" s="222"/>
      <c r="R565" s="222"/>
      <c r="S565" s="222"/>
      <c r="T565" s="223"/>
      <c r="AT565" s="224" t="s">
        <v>395</v>
      </c>
      <c r="AU565" s="224" t="s">
        <v>90</v>
      </c>
      <c r="AV565" s="14" t="s">
        <v>90</v>
      </c>
      <c r="AW565" s="14" t="s">
        <v>36</v>
      </c>
      <c r="AX565" s="14" t="s">
        <v>78</v>
      </c>
      <c r="AY565" s="224" t="s">
        <v>386</v>
      </c>
    </row>
    <row r="566" spans="1:65" s="13" customFormat="1" ht="10">
      <c r="B566" s="203"/>
      <c r="C566" s="204"/>
      <c r="D566" s="205" t="s">
        <v>395</v>
      </c>
      <c r="E566" s="206" t="s">
        <v>76</v>
      </c>
      <c r="F566" s="207" t="s">
        <v>571</v>
      </c>
      <c r="G566" s="204"/>
      <c r="H566" s="206" t="s">
        <v>76</v>
      </c>
      <c r="I566" s="208"/>
      <c r="J566" s="204"/>
      <c r="K566" s="204"/>
      <c r="L566" s="209"/>
      <c r="M566" s="210"/>
      <c r="N566" s="211"/>
      <c r="O566" s="211"/>
      <c r="P566" s="211"/>
      <c r="Q566" s="211"/>
      <c r="R566" s="211"/>
      <c r="S566" s="211"/>
      <c r="T566" s="212"/>
      <c r="AT566" s="213" t="s">
        <v>395</v>
      </c>
      <c r="AU566" s="213" t="s">
        <v>90</v>
      </c>
      <c r="AV566" s="13" t="s">
        <v>85</v>
      </c>
      <c r="AW566" s="13" t="s">
        <v>36</v>
      </c>
      <c r="AX566" s="13" t="s">
        <v>78</v>
      </c>
      <c r="AY566" s="213" t="s">
        <v>386</v>
      </c>
    </row>
    <row r="567" spans="1:65" s="14" customFormat="1" ht="10">
      <c r="B567" s="214"/>
      <c r="C567" s="215"/>
      <c r="D567" s="205" t="s">
        <v>395</v>
      </c>
      <c r="E567" s="216" t="s">
        <v>76</v>
      </c>
      <c r="F567" s="217" t="s">
        <v>810</v>
      </c>
      <c r="G567" s="215"/>
      <c r="H567" s="218">
        <v>7.1959999999999997</v>
      </c>
      <c r="I567" s="219"/>
      <c r="J567" s="215"/>
      <c r="K567" s="215"/>
      <c r="L567" s="220"/>
      <c r="M567" s="221"/>
      <c r="N567" s="222"/>
      <c r="O567" s="222"/>
      <c r="P567" s="222"/>
      <c r="Q567" s="222"/>
      <c r="R567" s="222"/>
      <c r="S567" s="222"/>
      <c r="T567" s="223"/>
      <c r="AT567" s="224" t="s">
        <v>395</v>
      </c>
      <c r="AU567" s="224" t="s">
        <v>90</v>
      </c>
      <c r="AV567" s="14" t="s">
        <v>90</v>
      </c>
      <c r="AW567" s="14" t="s">
        <v>36</v>
      </c>
      <c r="AX567" s="14" t="s">
        <v>78</v>
      </c>
      <c r="AY567" s="224" t="s">
        <v>386</v>
      </c>
    </row>
    <row r="568" spans="1:65" s="16" customFormat="1" ht="10">
      <c r="B568" s="246"/>
      <c r="C568" s="247"/>
      <c r="D568" s="205" t="s">
        <v>395</v>
      </c>
      <c r="E568" s="248" t="s">
        <v>76</v>
      </c>
      <c r="F568" s="249" t="s">
        <v>559</v>
      </c>
      <c r="G568" s="247"/>
      <c r="H568" s="250">
        <v>24.873000000000001</v>
      </c>
      <c r="I568" s="251"/>
      <c r="J568" s="247"/>
      <c r="K568" s="247"/>
      <c r="L568" s="252"/>
      <c r="M568" s="253"/>
      <c r="N568" s="254"/>
      <c r="O568" s="254"/>
      <c r="P568" s="254"/>
      <c r="Q568" s="254"/>
      <c r="R568" s="254"/>
      <c r="S568" s="254"/>
      <c r="T568" s="255"/>
      <c r="AT568" s="256" t="s">
        <v>395</v>
      </c>
      <c r="AU568" s="256" t="s">
        <v>90</v>
      </c>
      <c r="AV568" s="16" t="s">
        <v>95</v>
      </c>
      <c r="AW568" s="16" t="s">
        <v>36</v>
      </c>
      <c r="AX568" s="16" t="s">
        <v>78</v>
      </c>
      <c r="AY568" s="256" t="s">
        <v>386</v>
      </c>
    </row>
    <row r="569" spans="1:65" s="15" customFormat="1" ht="10">
      <c r="B569" s="225"/>
      <c r="C569" s="226"/>
      <c r="D569" s="205" t="s">
        <v>395</v>
      </c>
      <c r="E569" s="227" t="s">
        <v>142</v>
      </c>
      <c r="F569" s="228" t="s">
        <v>398</v>
      </c>
      <c r="G569" s="226"/>
      <c r="H569" s="229">
        <v>647.14</v>
      </c>
      <c r="I569" s="230"/>
      <c r="J569" s="226"/>
      <c r="K569" s="226"/>
      <c r="L569" s="231"/>
      <c r="M569" s="232"/>
      <c r="N569" s="233"/>
      <c r="O569" s="233"/>
      <c r="P569" s="233"/>
      <c r="Q569" s="233"/>
      <c r="R569" s="233"/>
      <c r="S569" s="233"/>
      <c r="T569" s="234"/>
      <c r="AT569" s="235" t="s">
        <v>395</v>
      </c>
      <c r="AU569" s="235" t="s">
        <v>90</v>
      </c>
      <c r="AV569" s="15" t="s">
        <v>102</v>
      </c>
      <c r="AW569" s="15" t="s">
        <v>36</v>
      </c>
      <c r="AX569" s="15" t="s">
        <v>85</v>
      </c>
      <c r="AY569" s="235" t="s">
        <v>386</v>
      </c>
    </row>
    <row r="570" spans="1:65" s="2" customFormat="1" ht="37.75" customHeight="1">
      <c r="A570" s="37"/>
      <c r="B570" s="38"/>
      <c r="C570" s="185" t="s">
        <v>812</v>
      </c>
      <c r="D570" s="185" t="s">
        <v>388</v>
      </c>
      <c r="E570" s="186" t="s">
        <v>813</v>
      </c>
      <c r="F570" s="187" t="s">
        <v>814</v>
      </c>
      <c r="G570" s="188" t="s">
        <v>127</v>
      </c>
      <c r="H570" s="189">
        <v>647.14</v>
      </c>
      <c r="I570" s="190"/>
      <c r="J570" s="191">
        <f>ROUND(I570*H570,2)</f>
        <v>0</v>
      </c>
      <c r="K570" s="187" t="s">
        <v>391</v>
      </c>
      <c r="L570" s="42"/>
      <c r="M570" s="192" t="s">
        <v>76</v>
      </c>
      <c r="N570" s="193" t="s">
        <v>49</v>
      </c>
      <c r="O570" s="67"/>
      <c r="P570" s="194">
        <f>O570*H570</f>
        <v>0</v>
      </c>
      <c r="Q570" s="194">
        <v>0</v>
      </c>
      <c r="R570" s="194">
        <f>Q570*H570</f>
        <v>0</v>
      </c>
      <c r="S570" s="194">
        <v>0</v>
      </c>
      <c r="T570" s="195">
        <f>S570*H570</f>
        <v>0</v>
      </c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R570" s="196" t="s">
        <v>102</v>
      </c>
      <c r="AT570" s="196" t="s">
        <v>388</v>
      </c>
      <c r="AU570" s="196" t="s">
        <v>90</v>
      </c>
      <c r="AY570" s="20" t="s">
        <v>386</v>
      </c>
      <c r="BE570" s="197">
        <f>IF(N570="základní",J570,0)</f>
        <v>0</v>
      </c>
      <c r="BF570" s="197">
        <f>IF(N570="snížená",J570,0)</f>
        <v>0</v>
      </c>
      <c r="BG570" s="197">
        <f>IF(N570="zákl. přenesená",J570,0)</f>
        <v>0</v>
      </c>
      <c r="BH570" s="197">
        <f>IF(N570="sníž. přenesená",J570,0)</f>
        <v>0</v>
      </c>
      <c r="BI570" s="197">
        <f>IF(N570="nulová",J570,0)</f>
        <v>0</v>
      </c>
      <c r="BJ570" s="20" t="s">
        <v>90</v>
      </c>
      <c r="BK570" s="197">
        <f>ROUND(I570*H570,2)</f>
        <v>0</v>
      </c>
      <c r="BL570" s="20" t="s">
        <v>102</v>
      </c>
      <c r="BM570" s="196" t="s">
        <v>815</v>
      </c>
    </row>
    <row r="571" spans="1:65" s="2" customFormat="1" ht="10">
      <c r="A571" s="37"/>
      <c r="B571" s="38"/>
      <c r="C571" s="39"/>
      <c r="D571" s="198" t="s">
        <v>393</v>
      </c>
      <c r="E571" s="39"/>
      <c r="F571" s="199" t="s">
        <v>816</v>
      </c>
      <c r="G571" s="39"/>
      <c r="H571" s="39"/>
      <c r="I571" s="200"/>
      <c r="J571" s="39"/>
      <c r="K571" s="39"/>
      <c r="L571" s="42"/>
      <c r="M571" s="201"/>
      <c r="N571" s="202"/>
      <c r="O571" s="67"/>
      <c r="P571" s="67"/>
      <c r="Q571" s="67"/>
      <c r="R571" s="67"/>
      <c r="S571" s="67"/>
      <c r="T571" s="68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T571" s="20" t="s">
        <v>393</v>
      </c>
      <c r="AU571" s="20" t="s">
        <v>90</v>
      </c>
    </row>
    <row r="572" spans="1:65" s="14" customFormat="1" ht="10">
      <c r="B572" s="214"/>
      <c r="C572" s="215"/>
      <c r="D572" s="205" t="s">
        <v>395</v>
      </c>
      <c r="E572" s="216" t="s">
        <v>76</v>
      </c>
      <c r="F572" s="217" t="s">
        <v>142</v>
      </c>
      <c r="G572" s="215"/>
      <c r="H572" s="218">
        <v>647.14</v>
      </c>
      <c r="I572" s="219"/>
      <c r="J572" s="215"/>
      <c r="K572" s="215"/>
      <c r="L572" s="220"/>
      <c r="M572" s="221"/>
      <c r="N572" s="222"/>
      <c r="O572" s="222"/>
      <c r="P572" s="222"/>
      <c r="Q572" s="222"/>
      <c r="R572" s="222"/>
      <c r="S572" s="222"/>
      <c r="T572" s="223"/>
      <c r="AT572" s="224" t="s">
        <v>395</v>
      </c>
      <c r="AU572" s="224" t="s">
        <v>90</v>
      </c>
      <c r="AV572" s="14" t="s">
        <v>90</v>
      </c>
      <c r="AW572" s="14" t="s">
        <v>36</v>
      </c>
      <c r="AX572" s="14" t="s">
        <v>78</v>
      </c>
      <c r="AY572" s="224" t="s">
        <v>386</v>
      </c>
    </row>
    <row r="573" spans="1:65" s="15" customFormat="1" ht="10">
      <c r="B573" s="225"/>
      <c r="C573" s="226"/>
      <c r="D573" s="205" t="s">
        <v>395</v>
      </c>
      <c r="E573" s="227" t="s">
        <v>76</v>
      </c>
      <c r="F573" s="228" t="s">
        <v>398</v>
      </c>
      <c r="G573" s="226"/>
      <c r="H573" s="229">
        <v>647.14</v>
      </c>
      <c r="I573" s="230"/>
      <c r="J573" s="226"/>
      <c r="K573" s="226"/>
      <c r="L573" s="231"/>
      <c r="M573" s="232"/>
      <c r="N573" s="233"/>
      <c r="O573" s="233"/>
      <c r="P573" s="233"/>
      <c r="Q573" s="233"/>
      <c r="R573" s="233"/>
      <c r="S573" s="233"/>
      <c r="T573" s="234"/>
      <c r="AT573" s="235" t="s">
        <v>395</v>
      </c>
      <c r="AU573" s="235" t="s">
        <v>90</v>
      </c>
      <c r="AV573" s="15" t="s">
        <v>102</v>
      </c>
      <c r="AW573" s="15" t="s">
        <v>36</v>
      </c>
      <c r="AX573" s="15" t="s">
        <v>85</v>
      </c>
      <c r="AY573" s="235" t="s">
        <v>386</v>
      </c>
    </row>
    <row r="574" spans="1:65" s="2" customFormat="1" ht="90" customHeight="1">
      <c r="A574" s="37"/>
      <c r="B574" s="38"/>
      <c r="C574" s="185" t="s">
        <v>817</v>
      </c>
      <c r="D574" s="185" t="s">
        <v>388</v>
      </c>
      <c r="E574" s="186" t="s">
        <v>818</v>
      </c>
      <c r="F574" s="187" t="s">
        <v>819</v>
      </c>
      <c r="G574" s="188" t="s">
        <v>127</v>
      </c>
      <c r="H574" s="189">
        <v>158.22</v>
      </c>
      <c r="I574" s="190"/>
      <c r="J574" s="191">
        <f>ROUND(I574*H574,2)</f>
        <v>0</v>
      </c>
      <c r="K574" s="187" t="s">
        <v>76</v>
      </c>
      <c r="L574" s="42"/>
      <c r="M574" s="192" t="s">
        <v>76</v>
      </c>
      <c r="N574" s="193" t="s">
        <v>49</v>
      </c>
      <c r="O574" s="67"/>
      <c r="P574" s="194">
        <f>O574*H574</f>
        <v>0</v>
      </c>
      <c r="Q574" s="194">
        <v>1.0529999999999999E-2</v>
      </c>
      <c r="R574" s="194">
        <f>Q574*H574</f>
        <v>1.6660565999999999</v>
      </c>
      <c r="S574" s="194">
        <v>0</v>
      </c>
      <c r="T574" s="195">
        <f>S574*H574</f>
        <v>0</v>
      </c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R574" s="196" t="s">
        <v>102</v>
      </c>
      <c r="AT574" s="196" t="s">
        <v>388</v>
      </c>
      <c r="AU574" s="196" t="s">
        <v>90</v>
      </c>
      <c r="AY574" s="20" t="s">
        <v>386</v>
      </c>
      <c r="BE574" s="197">
        <f>IF(N574="základní",J574,0)</f>
        <v>0</v>
      </c>
      <c r="BF574" s="197">
        <f>IF(N574="snížená",J574,0)</f>
        <v>0</v>
      </c>
      <c r="BG574" s="197">
        <f>IF(N574="zákl. přenesená",J574,0)</f>
        <v>0</v>
      </c>
      <c r="BH574" s="197">
        <f>IF(N574="sníž. přenesená",J574,0)</f>
        <v>0</v>
      </c>
      <c r="BI574" s="197">
        <f>IF(N574="nulová",J574,0)</f>
        <v>0</v>
      </c>
      <c r="BJ574" s="20" t="s">
        <v>90</v>
      </c>
      <c r="BK574" s="197">
        <f>ROUND(I574*H574,2)</f>
        <v>0</v>
      </c>
      <c r="BL574" s="20" t="s">
        <v>102</v>
      </c>
      <c r="BM574" s="196" t="s">
        <v>820</v>
      </c>
    </row>
    <row r="575" spans="1:65" s="13" customFormat="1" ht="10">
      <c r="B575" s="203"/>
      <c r="C575" s="204"/>
      <c r="D575" s="205" t="s">
        <v>395</v>
      </c>
      <c r="E575" s="206" t="s">
        <v>76</v>
      </c>
      <c r="F575" s="207" t="s">
        <v>403</v>
      </c>
      <c r="G575" s="204"/>
      <c r="H575" s="206" t="s">
        <v>76</v>
      </c>
      <c r="I575" s="208"/>
      <c r="J575" s="204"/>
      <c r="K575" s="204"/>
      <c r="L575" s="209"/>
      <c r="M575" s="210"/>
      <c r="N575" s="211"/>
      <c r="O575" s="211"/>
      <c r="P575" s="211"/>
      <c r="Q575" s="211"/>
      <c r="R575" s="211"/>
      <c r="S575" s="211"/>
      <c r="T575" s="212"/>
      <c r="AT575" s="213" t="s">
        <v>395</v>
      </c>
      <c r="AU575" s="213" t="s">
        <v>90</v>
      </c>
      <c r="AV575" s="13" t="s">
        <v>85</v>
      </c>
      <c r="AW575" s="13" t="s">
        <v>36</v>
      </c>
      <c r="AX575" s="13" t="s">
        <v>78</v>
      </c>
      <c r="AY575" s="213" t="s">
        <v>386</v>
      </c>
    </row>
    <row r="576" spans="1:65" s="13" customFormat="1" ht="10">
      <c r="B576" s="203"/>
      <c r="C576" s="204"/>
      <c r="D576" s="205" t="s">
        <v>395</v>
      </c>
      <c r="E576" s="206" t="s">
        <v>76</v>
      </c>
      <c r="F576" s="207" t="s">
        <v>821</v>
      </c>
      <c r="G576" s="204"/>
      <c r="H576" s="206" t="s">
        <v>76</v>
      </c>
      <c r="I576" s="208"/>
      <c r="J576" s="204"/>
      <c r="K576" s="204"/>
      <c r="L576" s="209"/>
      <c r="M576" s="210"/>
      <c r="N576" s="211"/>
      <c r="O576" s="211"/>
      <c r="P576" s="211"/>
      <c r="Q576" s="211"/>
      <c r="R576" s="211"/>
      <c r="S576" s="211"/>
      <c r="T576" s="212"/>
      <c r="AT576" s="213" t="s">
        <v>395</v>
      </c>
      <c r="AU576" s="213" t="s">
        <v>90</v>
      </c>
      <c r="AV576" s="13" t="s">
        <v>85</v>
      </c>
      <c r="AW576" s="13" t="s">
        <v>36</v>
      </c>
      <c r="AX576" s="13" t="s">
        <v>78</v>
      </c>
      <c r="AY576" s="213" t="s">
        <v>386</v>
      </c>
    </row>
    <row r="577" spans="1:65" s="13" customFormat="1" ht="10">
      <c r="B577" s="203"/>
      <c r="C577" s="204"/>
      <c r="D577" s="205" t="s">
        <v>395</v>
      </c>
      <c r="E577" s="206" t="s">
        <v>76</v>
      </c>
      <c r="F577" s="207" t="s">
        <v>577</v>
      </c>
      <c r="G577" s="204"/>
      <c r="H577" s="206" t="s">
        <v>76</v>
      </c>
      <c r="I577" s="208"/>
      <c r="J577" s="204"/>
      <c r="K577" s="204"/>
      <c r="L577" s="209"/>
      <c r="M577" s="210"/>
      <c r="N577" s="211"/>
      <c r="O577" s="211"/>
      <c r="P577" s="211"/>
      <c r="Q577" s="211"/>
      <c r="R577" s="211"/>
      <c r="S577" s="211"/>
      <c r="T577" s="212"/>
      <c r="AT577" s="213" t="s">
        <v>395</v>
      </c>
      <c r="AU577" s="213" t="s">
        <v>90</v>
      </c>
      <c r="AV577" s="13" t="s">
        <v>85</v>
      </c>
      <c r="AW577" s="13" t="s">
        <v>36</v>
      </c>
      <c r="AX577" s="13" t="s">
        <v>78</v>
      </c>
      <c r="AY577" s="213" t="s">
        <v>386</v>
      </c>
    </row>
    <row r="578" spans="1:65" s="13" customFormat="1" ht="10">
      <c r="B578" s="203"/>
      <c r="C578" s="204"/>
      <c r="D578" s="205" t="s">
        <v>395</v>
      </c>
      <c r="E578" s="206" t="s">
        <v>76</v>
      </c>
      <c r="F578" s="207" t="s">
        <v>822</v>
      </c>
      <c r="G578" s="204"/>
      <c r="H578" s="206" t="s">
        <v>76</v>
      </c>
      <c r="I578" s="208"/>
      <c r="J578" s="204"/>
      <c r="K578" s="204"/>
      <c r="L578" s="209"/>
      <c r="M578" s="210"/>
      <c r="N578" s="211"/>
      <c r="O578" s="211"/>
      <c r="P578" s="211"/>
      <c r="Q578" s="211"/>
      <c r="R578" s="211"/>
      <c r="S578" s="211"/>
      <c r="T578" s="212"/>
      <c r="AT578" s="213" t="s">
        <v>395</v>
      </c>
      <c r="AU578" s="213" t="s">
        <v>90</v>
      </c>
      <c r="AV578" s="13" t="s">
        <v>85</v>
      </c>
      <c r="AW578" s="13" t="s">
        <v>36</v>
      </c>
      <c r="AX578" s="13" t="s">
        <v>78</v>
      </c>
      <c r="AY578" s="213" t="s">
        <v>386</v>
      </c>
    </row>
    <row r="579" spans="1:65" s="13" customFormat="1" ht="10">
      <c r="B579" s="203"/>
      <c r="C579" s="204"/>
      <c r="D579" s="205" t="s">
        <v>395</v>
      </c>
      <c r="E579" s="206" t="s">
        <v>76</v>
      </c>
      <c r="F579" s="207" t="s">
        <v>579</v>
      </c>
      <c r="G579" s="204"/>
      <c r="H579" s="206" t="s">
        <v>76</v>
      </c>
      <c r="I579" s="208"/>
      <c r="J579" s="204"/>
      <c r="K579" s="204"/>
      <c r="L579" s="209"/>
      <c r="M579" s="210"/>
      <c r="N579" s="211"/>
      <c r="O579" s="211"/>
      <c r="P579" s="211"/>
      <c r="Q579" s="211"/>
      <c r="R579" s="211"/>
      <c r="S579" s="211"/>
      <c r="T579" s="212"/>
      <c r="AT579" s="213" t="s">
        <v>395</v>
      </c>
      <c r="AU579" s="213" t="s">
        <v>90</v>
      </c>
      <c r="AV579" s="13" t="s">
        <v>85</v>
      </c>
      <c r="AW579" s="13" t="s">
        <v>36</v>
      </c>
      <c r="AX579" s="13" t="s">
        <v>78</v>
      </c>
      <c r="AY579" s="213" t="s">
        <v>386</v>
      </c>
    </row>
    <row r="580" spans="1:65" s="13" customFormat="1" ht="10">
      <c r="B580" s="203"/>
      <c r="C580" s="204"/>
      <c r="D580" s="205" t="s">
        <v>395</v>
      </c>
      <c r="E580" s="206" t="s">
        <v>76</v>
      </c>
      <c r="F580" s="207" t="s">
        <v>823</v>
      </c>
      <c r="G580" s="204"/>
      <c r="H580" s="206" t="s">
        <v>76</v>
      </c>
      <c r="I580" s="208"/>
      <c r="J580" s="204"/>
      <c r="K580" s="204"/>
      <c r="L580" s="209"/>
      <c r="M580" s="210"/>
      <c r="N580" s="211"/>
      <c r="O580" s="211"/>
      <c r="P580" s="211"/>
      <c r="Q580" s="211"/>
      <c r="R580" s="211"/>
      <c r="S580" s="211"/>
      <c r="T580" s="212"/>
      <c r="AT580" s="213" t="s">
        <v>395</v>
      </c>
      <c r="AU580" s="213" t="s">
        <v>90</v>
      </c>
      <c r="AV580" s="13" t="s">
        <v>85</v>
      </c>
      <c r="AW580" s="13" t="s">
        <v>36</v>
      </c>
      <c r="AX580" s="13" t="s">
        <v>78</v>
      </c>
      <c r="AY580" s="213" t="s">
        <v>386</v>
      </c>
    </row>
    <row r="581" spans="1:65" s="14" customFormat="1" ht="10">
      <c r="B581" s="214"/>
      <c r="C581" s="215"/>
      <c r="D581" s="205" t="s">
        <v>395</v>
      </c>
      <c r="E581" s="216" t="s">
        <v>76</v>
      </c>
      <c r="F581" s="217" t="s">
        <v>824</v>
      </c>
      <c r="G581" s="215"/>
      <c r="H581" s="218">
        <v>23.443000000000001</v>
      </c>
      <c r="I581" s="219"/>
      <c r="J581" s="215"/>
      <c r="K581" s="215"/>
      <c r="L581" s="220"/>
      <c r="M581" s="221"/>
      <c r="N581" s="222"/>
      <c r="O581" s="222"/>
      <c r="P581" s="222"/>
      <c r="Q581" s="222"/>
      <c r="R581" s="222"/>
      <c r="S581" s="222"/>
      <c r="T581" s="223"/>
      <c r="AT581" s="224" t="s">
        <v>395</v>
      </c>
      <c r="AU581" s="224" t="s">
        <v>90</v>
      </c>
      <c r="AV581" s="14" t="s">
        <v>90</v>
      </c>
      <c r="AW581" s="14" t="s">
        <v>36</v>
      </c>
      <c r="AX581" s="14" t="s">
        <v>78</v>
      </c>
      <c r="AY581" s="224" t="s">
        <v>386</v>
      </c>
    </row>
    <row r="582" spans="1:65" s="16" customFormat="1" ht="10">
      <c r="B582" s="246"/>
      <c r="C582" s="247"/>
      <c r="D582" s="205" t="s">
        <v>395</v>
      </c>
      <c r="E582" s="248" t="s">
        <v>260</v>
      </c>
      <c r="F582" s="249" t="s">
        <v>559</v>
      </c>
      <c r="G582" s="247"/>
      <c r="H582" s="250">
        <v>23.443000000000001</v>
      </c>
      <c r="I582" s="251"/>
      <c r="J582" s="247"/>
      <c r="K582" s="247"/>
      <c r="L582" s="252"/>
      <c r="M582" s="253"/>
      <c r="N582" s="254"/>
      <c r="O582" s="254"/>
      <c r="P582" s="254"/>
      <c r="Q582" s="254"/>
      <c r="R582" s="254"/>
      <c r="S582" s="254"/>
      <c r="T582" s="255"/>
      <c r="AT582" s="256" t="s">
        <v>395</v>
      </c>
      <c r="AU582" s="256" t="s">
        <v>90</v>
      </c>
      <c r="AV582" s="16" t="s">
        <v>95</v>
      </c>
      <c r="AW582" s="16" t="s">
        <v>36</v>
      </c>
      <c r="AX582" s="16" t="s">
        <v>78</v>
      </c>
      <c r="AY582" s="256" t="s">
        <v>386</v>
      </c>
    </row>
    <row r="583" spans="1:65" s="14" customFormat="1" ht="10">
      <c r="B583" s="214"/>
      <c r="C583" s="215"/>
      <c r="D583" s="205" t="s">
        <v>395</v>
      </c>
      <c r="E583" s="216" t="s">
        <v>76</v>
      </c>
      <c r="F583" s="217" t="s">
        <v>253</v>
      </c>
      <c r="G583" s="215"/>
      <c r="H583" s="218">
        <v>134.77699999999999</v>
      </c>
      <c r="I583" s="219"/>
      <c r="J583" s="215"/>
      <c r="K583" s="215"/>
      <c r="L583" s="220"/>
      <c r="M583" s="221"/>
      <c r="N583" s="222"/>
      <c r="O583" s="222"/>
      <c r="P583" s="222"/>
      <c r="Q583" s="222"/>
      <c r="R583" s="222"/>
      <c r="S583" s="222"/>
      <c r="T583" s="223"/>
      <c r="AT583" s="224" t="s">
        <v>395</v>
      </c>
      <c r="AU583" s="224" t="s">
        <v>90</v>
      </c>
      <c r="AV583" s="14" t="s">
        <v>90</v>
      </c>
      <c r="AW583" s="14" t="s">
        <v>36</v>
      </c>
      <c r="AX583" s="14" t="s">
        <v>78</v>
      </c>
      <c r="AY583" s="224" t="s">
        <v>386</v>
      </c>
    </row>
    <row r="584" spans="1:65" s="16" customFormat="1" ht="10">
      <c r="B584" s="246"/>
      <c r="C584" s="247"/>
      <c r="D584" s="205" t="s">
        <v>395</v>
      </c>
      <c r="E584" s="248" t="s">
        <v>76</v>
      </c>
      <c r="F584" s="249" t="s">
        <v>559</v>
      </c>
      <c r="G584" s="247"/>
      <c r="H584" s="250">
        <v>134.77699999999999</v>
      </c>
      <c r="I584" s="251"/>
      <c r="J584" s="247"/>
      <c r="K584" s="247"/>
      <c r="L584" s="252"/>
      <c r="M584" s="253"/>
      <c r="N584" s="254"/>
      <c r="O584" s="254"/>
      <c r="P584" s="254"/>
      <c r="Q584" s="254"/>
      <c r="R584" s="254"/>
      <c r="S584" s="254"/>
      <c r="T584" s="255"/>
      <c r="AT584" s="256" t="s">
        <v>395</v>
      </c>
      <c r="AU584" s="256" t="s">
        <v>90</v>
      </c>
      <c r="AV584" s="16" t="s">
        <v>95</v>
      </c>
      <c r="AW584" s="16" t="s">
        <v>36</v>
      </c>
      <c r="AX584" s="16" t="s">
        <v>78</v>
      </c>
      <c r="AY584" s="256" t="s">
        <v>386</v>
      </c>
    </row>
    <row r="585" spans="1:65" s="15" customFormat="1" ht="10">
      <c r="B585" s="225"/>
      <c r="C585" s="226"/>
      <c r="D585" s="205" t="s">
        <v>395</v>
      </c>
      <c r="E585" s="227" t="s">
        <v>76</v>
      </c>
      <c r="F585" s="228" t="s">
        <v>398</v>
      </c>
      <c r="G585" s="226"/>
      <c r="H585" s="229">
        <v>158.22</v>
      </c>
      <c r="I585" s="230"/>
      <c r="J585" s="226"/>
      <c r="K585" s="226"/>
      <c r="L585" s="231"/>
      <c r="M585" s="232"/>
      <c r="N585" s="233"/>
      <c r="O585" s="233"/>
      <c r="P585" s="233"/>
      <c r="Q585" s="233"/>
      <c r="R585" s="233"/>
      <c r="S585" s="233"/>
      <c r="T585" s="234"/>
      <c r="AT585" s="235" t="s">
        <v>395</v>
      </c>
      <c r="AU585" s="235" t="s">
        <v>90</v>
      </c>
      <c r="AV585" s="15" t="s">
        <v>102</v>
      </c>
      <c r="AW585" s="15" t="s">
        <v>36</v>
      </c>
      <c r="AX585" s="15" t="s">
        <v>85</v>
      </c>
      <c r="AY585" s="235" t="s">
        <v>386</v>
      </c>
    </row>
    <row r="586" spans="1:65" s="2" customFormat="1" ht="37.75" customHeight="1">
      <c r="A586" s="37"/>
      <c r="B586" s="38"/>
      <c r="C586" s="185" t="s">
        <v>825</v>
      </c>
      <c r="D586" s="185" t="s">
        <v>388</v>
      </c>
      <c r="E586" s="186" t="s">
        <v>826</v>
      </c>
      <c r="F586" s="187" t="s">
        <v>827</v>
      </c>
      <c r="G586" s="188" t="s">
        <v>127</v>
      </c>
      <c r="H586" s="189">
        <v>158.22</v>
      </c>
      <c r="I586" s="190"/>
      <c r="J586" s="191">
        <f>ROUND(I586*H586,2)</f>
        <v>0</v>
      </c>
      <c r="K586" s="187" t="s">
        <v>391</v>
      </c>
      <c r="L586" s="42"/>
      <c r="M586" s="192" t="s">
        <v>76</v>
      </c>
      <c r="N586" s="193" t="s">
        <v>49</v>
      </c>
      <c r="O586" s="67"/>
      <c r="P586" s="194">
        <f>O586*H586</f>
        <v>0</v>
      </c>
      <c r="Q586" s="194">
        <v>8.0555999999999998E-4</v>
      </c>
      <c r="R586" s="194">
        <f>Q586*H586</f>
        <v>0.12745570319999999</v>
      </c>
      <c r="S586" s="194">
        <v>0</v>
      </c>
      <c r="T586" s="195">
        <f>S586*H586</f>
        <v>0</v>
      </c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R586" s="196" t="s">
        <v>102</v>
      </c>
      <c r="AT586" s="196" t="s">
        <v>388</v>
      </c>
      <c r="AU586" s="196" t="s">
        <v>90</v>
      </c>
      <c r="AY586" s="20" t="s">
        <v>386</v>
      </c>
      <c r="BE586" s="197">
        <f>IF(N586="základní",J586,0)</f>
        <v>0</v>
      </c>
      <c r="BF586" s="197">
        <f>IF(N586="snížená",J586,0)</f>
        <v>0</v>
      </c>
      <c r="BG586" s="197">
        <f>IF(N586="zákl. přenesená",J586,0)</f>
        <v>0</v>
      </c>
      <c r="BH586" s="197">
        <f>IF(N586="sníž. přenesená",J586,0)</f>
        <v>0</v>
      </c>
      <c r="BI586" s="197">
        <f>IF(N586="nulová",J586,0)</f>
        <v>0</v>
      </c>
      <c r="BJ586" s="20" t="s">
        <v>90</v>
      </c>
      <c r="BK586" s="197">
        <f>ROUND(I586*H586,2)</f>
        <v>0</v>
      </c>
      <c r="BL586" s="20" t="s">
        <v>102</v>
      </c>
      <c r="BM586" s="196" t="s">
        <v>828</v>
      </c>
    </row>
    <row r="587" spans="1:65" s="2" customFormat="1" ht="10">
      <c r="A587" s="37"/>
      <c r="B587" s="38"/>
      <c r="C587" s="39"/>
      <c r="D587" s="198" t="s">
        <v>393</v>
      </c>
      <c r="E587" s="39"/>
      <c r="F587" s="199" t="s">
        <v>829</v>
      </c>
      <c r="G587" s="39"/>
      <c r="H587" s="39"/>
      <c r="I587" s="200"/>
      <c r="J587" s="39"/>
      <c r="K587" s="39"/>
      <c r="L587" s="42"/>
      <c r="M587" s="201"/>
      <c r="N587" s="202"/>
      <c r="O587" s="67"/>
      <c r="P587" s="67"/>
      <c r="Q587" s="67"/>
      <c r="R587" s="67"/>
      <c r="S587" s="67"/>
      <c r="T587" s="68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T587" s="20" t="s">
        <v>393</v>
      </c>
      <c r="AU587" s="20" t="s">
        <v>90</v>
      </c>
    </row>
    <row r="588" spans="1:65" s="13" customFormat="1" ht="10">
      <c r="B588" s="203"/>
      <c r="C588" s="204"/>
      <c r="D588" s="205" t="s">
        <v>395</v>
      </c>
      <c r="E588" s="206" t="s">
        <v>76</v>
      </c>
      <c r="F588" s="207" t="s">
        <v>403</v>
      </c>
      <c r="G588" s="204"/>
      <c r="H588" s="206" t="s">
        <v>76</v>
      </c>
      <c r="I588" s="208"/>
      <c r="J588" s="204"/>
      <c r="K588" s="204"/>
      <c r="L588" s="209"/>
      <c r="M588" s="210"/>
      <c r="N588" s="211"/>
      <c r="O588" s="211"/>
      <c r="P588" s="211"/>
      <c r="Q588" s="211"/>
      <c r="R588" s="211"/>
      <c r="S588" s="211"/>
      <c r="T588" s="212"/>
      <c r="AT588" s="213" t="s">
        <v>395</v>
      </c>
      <c r="AU588" s="213" t="s">
        <v>90</v>
      </c>
      <c r="AV588" s="13" t="s">
        <v>85</v>
      </c>
      <c r="AW588" s="13" t="s">
        <v>36</v>
      </c>
      <c r="AX588" s="13" t="s">
        <v>78</v>
      </c>
      <c r="AY588" s="213" t="s">
        <v>386</v>
      </c>
    </row>
    <row r="589" spans="1:65" s="13" customFormat="1" ht="10">
      <c r="B589" s="203"/>
      <c r="C589" s="204"/>
      <c r="D589" s="205" t="s">
        <v>395</v>
      </c>
      <c r="E589" s="206" t="s">
        <v>76</v>
      </c>
      <c r="F589" s="207" t="s">
        <v>821</v>
      </c>
      <c r="G589" s="204"/>
      <c r="H589" s="206" t="s">
        <v>76</v>
      </c>
      <c r="I589" s="208"/>
      <c r="J589" s="204"/>
      <c r="K589" s="204"/>
      <c r="L589" s="209"/>
      <c r="M589" s="210"/>
      <c r="N589" s="211"/>
      <c r="O589" s="211"/>
      <c r="P589" s="211"/>
      <c r="Q589" s="211"/>
      <c r="R589" s="211"/>
      <c r="S589" s="211"/>
      <c r="T589" s="212"/>
      <c r="AT589" s="213" t="s">
        <v>395</v>
      </c>
      <c r="AU589" s="213" t="s">
        <v>90</v>
      </c>
      <c r="AV589" s="13" t="s">
        <v>85</v>
      </c>
      <c r="AW589" s="13" t="s">
        <v>36</v>
      </c>
      <c r="AX589" s="13" t="s">
        <v>78</v>
      </c>
      <c r="AY589" s="213" t="s">
        <v>386</v>
      </c>
    </row>
    <row r="590" spans="1:65" s="13" customFormat="1" ht="10">
      <c r="B590" s="203"/>
      <c r="C590" s="204"/>
      <c r="D590" s="205" t="s">
        <v>395</v>
      </c>
      <c r="E590" s="206" t="s">
        <v>76</v>
      </c>
      <c r="F590" s="207" t="s">
        <v>577</v>
      </c>
      <c r="G590" s="204"/>
      <c r="H590" s="206" t="s">
        <v>76</v>
      </c>
      <c r="I590" s="208"/>
      <c r="J590" s="204"/>
      <c r="K590" s="204"/>
      <c r="L590" s="209"/>
      <c r="M590" s="210"/>
      <c r="N590" s="211"/>
      <c r="O590" s="211"/>
      <c r="P590" s="211"/>
      <c r="Q590" s="211"/>
      <c r="R590" s="211"/>
      <c r="S590" s="211"/>
      <c r="T590" s="212"/>
      <c r="AT590" s="213" t="s">
        <v>395</v>
      </c>
      <c r="AU590" s="213" t="s">
        <v>90</v>
      </c>
      <c r="AV590" s="13" t="s">
        <v>85</v>
      </c>
      <c r="AW590" s="13" t="s">
        <v>36</v>
      </c>
      <c r="AX590" s="13" t="s">
        <v>78</v>
      </c>
      <c r="AY590" s="213" t="s">
        <v>386</v>
      </c>
    </row>
    <row r="591" spans="1:65" s="13" customFormat="1" ht="10">
      <c r="B591" s="203"/>
      <c r="C591" s="204"/>
      <c r="D591" s="205" t="s">
        <v>395</v>
      </c>
      <c r="E591" s="206" t="s">
        <v>76</v>
      </c>
      <c r="F591" s="207" t="s">
        <v>822</v>
      </c>
      <c r="G591" s="204"/>
      <c r="H591" s="206" t="s">
        <v>76</v>
      </c>
      <c r="I591" s="208"/>
      <c r="J591" s="204"/>
      <c r="K591" s="204"/>
      <c r="L591" s="209"/>
      <c r="M591" s="210"/>
      <c r="N591" s="211"/>
      <c r="O591" s="211"/>
      <c r="P591" s="211"/>
      <c r="Q591" s="211"/>
      <c r="R591" s="211"/>
      <c r="S591" s="211"/>
      <c r="T591" s="212"/>
      <c r="AT591" s="213" t="s">
        <v>395</v>
      </c>
      <c r="AU591" s="213" t="s">
        <v>90</v>
      </c>
      <c r="AV591" s="13" t="s">
        <v>85</v>
      </c>
      <c r="AW591" s="13" t="s">
        <v>36</v>
      </c>
      <c r="AX591" s="13" t="s">
        <v>78</v>
      </c>
      <c r="AY591" s="213" t="s">
        <v>386</v>
      </c>
    </row>
    <row r="592" spans="1:65" s="13" customFormat="1" ht="10">
      <c r="B592" s="203"/>
      <c r="C592" s="204"/>
      <c r="D592" s="205" t="s">
        <v>395</v>
      </c>
      <c r="E592" s="206" t="s">
        <v>76</v>
      </c>
      <c r="F592" s="207" t="s">
        <v>579</v>
      </c>
      <c r="G592" s="204"/>
      <c r="H592" s="206" t="s">
        <v>76</v>
      </c>
      <c r="I592" s="208"/>
      <c r="J592" s="204"/>
      <c r="K592" s="204"/>
      <c r="L592" s="209"/>
      <c r="M592" s="210"/>
      <c r="N592" s="211"/>
      <c r="O592" s="211"/>
      <c r="P592" s="211"/>
      <c r="Q592" s="211"/>
      <c r="R592" s="211"/>
      <c r="S592" s="211"/>
      <c r="T592" s="212"/>
      <c r="AT592" s="213" t="s">
        <v>395</v>
      </c>
      <c r="AU592" s="213" t="s">
        <v>90</v>
      </c>
      <c r="AV592" s="13" t="s">
        <v>85</v>
      </c>
      <c r="AW592" s="13" t="s">
        <v>36</v>
      </c>
      <c r="AX592" s="13" t="s">
        <v>78</v>
      </c>
      <c r="AY592" s="213" t="s">
        <v>386</v>
      </c>
    </row>
    <row r="593" spans="1:65" s="13" customFormat="1" ht="10">
      <c r="B593" s="203"/>
      <c r="C593" s="204"/>
      <c r="D593" s="205" t="s">
        <v>395</v>
      </c>
      <c r="E593" s="206" t="s">
        <v>76</v>
      </c>
      <c r="F593" s="207" t="s">
        <v>823</v>
      </c>
      <c r="G593" s="204"/>
      <c r="H593" s="206" t="s">
        <v>76</v>
      </c>
      <c r="I593" s="208"/>
      <c r="J593" s="204"/>
      <c r="K593" s="204"/>
      <c r="L593" s="209"/>
      <c r="M593" s="210"/>
      <c r="N593" s="211"/>
      <c r="O593" s="211"/>
      <c r="P593" s="211"/>
      <c r="Q593" s="211"/>
      <c r="R593" s="211"/>
      <c r="S593" s="211"/>
      <c r="T593" s="212"/>
      <c r="AT593" s="213" t="s">
        <v>395</v>
      </c>
      <c r="AU593" s="213" t="s">
        <v>90</v>
      </c>
      <c r="AV593" s="13" t="s">
        <v>85</v>
      </c>
      <c r="AW593" s="13" t="s">
        <v>36</v>
      </c>
      <c r="AX593" s="13" t="s">
        <v>78</v>
      </c>
      <c r="AY593" s="213" t="s">
        <v>386</v>
      </c>
    </row>
    <row r="594" spans="1:65" s="14" customFormat="1" ht="10">
      <c r="B594" s="214"/>
      <c r="C594" s="215"/>
      <c r="D594" s="205" t="s">
        <v>395</v>
      </c>
      <c r="E594" s="216" t="s">
        <v>76</v>
      </c>
      <c r="F594" s="217" t="s">
        <v>260</v>
      </c>
      <c r="G594" s="215"/>
      <c r="H594" s="218">
        <v>23.443000000000001</v>
      </c>
      <c r="I594" s="219"/>
      <c r="J594" s="215"/>
      <c r="K594" s="215"/>
      <c r="L594" s="220"/>
      <c r="M594" s="221"/>
      <c r="N594" s="222"/>
      <c r="O594" s="222"/>
      <c r="P594" s="222"/>
      <c r="Q594" s="222"/>
      <c r="R594" s="222"/>
      <c r="S594" s="222"/>
      <c r="T594" s="223"/>
      <c r="AT594" s="224" t="s">
        <v>395</v>
      </c>
      <c r="AU594" s="224" t="s">
        <v>90</v>
      </c>
      <c r="AV594" s="14" t="s">
        <v>90</v>
      </c>
      <c r="AW594" s="14" t="s">
        <v>36</v>
      </c>
      <c r="AX594" s="14" t="s">
        <v>78</v>
      </c>
      <c r="AY594" s="224" t="s">
        <v>386</v>
      </c>
    </row>
    <row r="595" spans="1:65" s="14" customFormat="1" ht="10">
      <c r="B595" s="214"/>
      <c r="C595" s="215"/>
      <c r="D595" s="205" t="s">
        <v>395</v>
      </c>
      <c r="E595" s="216" t="s">
        <v>76</v>
      </c>
      <c r="F595" s="217" t="s">
        <v>253</v>
      </c>
      <c r="G595" s="215"/>
      <c r="H595" s="218">
        <v>134.77699999999999</v>
      </c>
      <c r="I595" s="219"/>
      <c r="J595" s="215"/>
      <c r="K595" s="215"/>
      <c r="L595" s="220"/>
      <c r="M595" s="221"/>
      <c r="N595" s="222"/>
      <c r="O595" s="222"/>
      <c r="P595" s="222"/>
      <c r="Q595" s="222"/>
      <c r="R595" s="222"/>
      <c r="S595" s="222"/>
      <c r="T595" s="223"/>
      <c r="AT595" s="224" t="s">
        <v>395</v>
      </c>
      <c r="AU595" s="224" t="s">
        <v>90</v>
      </c>
      <c r="AV595" s="14" t="s">
        <v>90</v>
      </c>
      <c r="AW595" s="14" t="s">
        <v>36</v>
      </c>
      <c r="AX595" s="14" t="s">
        <v>78</v>
      </c>
      <c r="AY595" s="224" t="s">
        <v>386</v>
      </c>
    </row>
    <row r="596" spans="1:65" s="15" customFormat="1" ht="10">
      <c r="B596" s="225"/>
      <c r="C596" s="226"/>
      <c r="D596" s="205" t="s">
        <v>395</v>
      </c>
      <c r="E596" s="227" t="s">
        <v>146</v>
      </c>
      <c r="F596" s="228" t="s">
        <v>398</v>
      </c>
      <c r="G596" s="226"/>
      <c r="H596" s="229">
        <v>158.22</v>
      </c>
      <c r="I596" s="230"/>
      <c r="J596" s="226"/>
      <c r="K596" s="226"/>
      <c r="L596" s="231"/>
      <c r="M596" s="232"/>
      <c r="N596" s="233"/>
      <c r="O596" s="233"/>
      <c r="P596" s="233"/>
      <c r="Q596" s="233"/>
      <c r="R596" s="233"/>
      <c r="S596" s="233"/>
      <c r="T596" s="234"/>
      <c r="AT596" s="235" t="s">
        <v>395</v>
      </c>
      <c r="AU596" s="235" t="s">
        <v>90</v>
      </c>
      <c r="AV596" s="15" t="s">
        <v>102</v>
      </c>
      <c r="AW596" s="15" t="s">
        <v>36</v>
      </c>
      <c r="AX596" s="15" t="s">
        <v>85</v>
      </c>
      <c r="AY596" s="235" t="s">
        <v>386</v>
      </c>
    </row>
    <row r="597" spans="1:65" s="2" customFormat="1" ht="37.75" customHeight="1">
      <c r="A597" s="37"/>
      <c r="B597" s="38"/>
      <c r="C597" s="185" t="s">
        <v>830</v>
      </c>
      <c r="D597" s="185" t="s">
        <v>388</v>
      </c>
      <c r="E597" s="186" t="s">
        <v>831</v>
      </c>
      <c r="F597" s="187" t="s">
        <v>832</v>
      </c>
      <c r="G597" s="188" t="s">
        <v>127</v>
      </c>
      <c r="H597" s="189">
        <v>158.22</v>
      </c>
      <c r="I597" s="190"/>
      <c r="J597" s="191">
        <f>ROUND(I597*H597,2)</f>
        <v>0</v>
      </c>
      <c r="K597" s="187" t="s">
        <v>391</v>
      </c>
      <c r="L597" s="42"/>
      <c r="M597" s="192" t="s">
        <v>76</v>
      </c>
      <c r="N597" s="193" t="s">
        <v>49</v>
      </c>
      <c r="O597" s="67"/>
      <c r="P597" s="194">
        <f>O597*H597</f>
        <v>0</v>
      </c>
      <c r="Q597" s="194">
        <v>0</v>
      </c>
      <c r="R597" s="194">
        <f>Q597*H597</f>
        <v>0</v>
      </c>
      <c r="S597" s="194">
        <v>0</v>
      </c>
      <c r="T597" s="195">
        <f>S597*H597</f>
        <v>0</v>
      </c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R597" s="196" t="s">
        <v>102</v>
      </c>
      <c r="AT597" s="196" t="s">
        <v>388</v>
      </c>
      <c r="AU597" s="196" t="s">
        <v>90</v>
      </c>
      <c r="AY597" s="20" t="s">
        <v>386</v>
      </c>
      <c r="BE597" s="197">
        <f>IF(N597="základní",J597,0)</f>
        <v>0</v>
      </c>
      <c r="BF597" s="197">
        <f>IF(N597="snížená",J597,0)</f>
        <v>0</v>
      </c>
      <c r="BG597" s="197">
        <f>IF(N597="zákl. přenesená",J597,0)</f>
        <v>0</v>
      </c>
      <c r="BH597" s="197">
        <f>IF(N597="sníž. přenesená",J597,0)</f>
        <v>0</v>
      </c>
      <c r="BI597" s="197">
        <f>IF(N597="nulová",J597,0)</f>
        <v>0</v>
      </c>
      <c r="BJ597" s="20" t="s">
        <v>90</v>
      </c>
      <c r="BK597" s="197">
        <f>ROUND(I597*H597,2)</f>
        <v>0</v>
      </c>
      <c r="BL597" s="20" t="s">
        <v>102</v>
      </c>
      <c r="BM597" s="196" t="s">
        <v>833</v>
      </c>
    </row>
    <row r="598" spans="1:65" s="2" customFormat="1" ht="10">
      <c r="A598" s="37"/>
      <c r="B598" s="38"/>
      <c r="C598" s="39"/>
      <c r="D598" s="198" t="s">
        <v>393</v>
      </c>
      <c r="E598" s="39"/>
      <c r="F598" s="199" t="s">
        <v>834</v>
      </c>
      <c r="G598" s="39"/>
      <c r="H598" s="39"/>
      <c r="I598" s="200"/>
      <c r="J598" s="39"/>
      <c r="K598" s="39"/>
      <c r="L598" s="42"/>
      <c r="M598" s="201"/>
      <c r="N598" s="202"/>
      <c r="O598" s="67"/>
      <c r="P598" s="67"/>
      <c r="Q598" s="67"/>
      <c r="R598" s="67"/>
      <c r="S598" s="67"/>
      <c r="T598" s="68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T598" s="20" t="s">
        <v>393</v>
      </c>
      <c r="AU598" s="20" t="s">
        <v>90</v>
      </c>
    </row>
    <row r="599" spans="1:65" s="14" customFormat="1" ht="10">
      <c r="B599" s="214"/>
      <c r="C599" s="215"/>
      <c r="D599" s="205" t="s">
        <v>395</v>
      </c>
      <c r="E599" s="216" t="s">
        <v>76</v>
      </c>
      <c r="F599" s="217" t="s">
        <v>146</v>
      </c>
      <c r="G599" s="215"/>
      <c r="H599" s="218">
        <v>158.22</v>
      </c>
      <c r="I599" s="219"/>
      <c r="J599" s="215"/>
      <c r="K599" s="215"/>
      <c r="L599" s="220"/>
      <c r="M599" s="221"/>
      <c r="N599" s="222"/>
      <c r="O599" s="222"/>
      <c r="P599" s="222"/>
      <c r="Q599" s="222"/>
      <c r="R599" s="222"/>
      <c r="S599" s="222"/>
      <c r="T599" s="223"/>
      <c r="AT599" s="224" t="s">
        <v>395</v>
      </c>
      <c r="AU599" s="224" t="s">
        <v>90</v>
      </c>
      <c r="AV599" s="14" t="s">
        <v>90</v>
      </c>
      <c r="AW599" s="14" t="s">
        <v>36</v>
      </c>
      <c r="AX599" s="14" t="s">
        <v>78</v>
      </c>
      <c r="AY599" s="224" t="s">
        <v>386</v>
      </c>
    </row>
    <row r="600" spans="1:65" s="15" customFormat="1" ht="10">
      <c r="B600" s="225"/>
      <c r="C600" s="226"/>
      <c r="D600" s="205" t="s">
        <v>395</v>
      </c>
      <c r="E600" s="227" t="s">
        <v>76</v>
      </c>
      <c r="F600" s="228" t="s">
        <v>398</v>
      </c>
      <c r="G600" s="226"/>
      <c r="H600" s="229">
        <v>158.22</v>
      </c>
      <c r="I600" s="230"/>
      <c r="J600" s="226"/>
      <c r="K600" s="226"/>
      <c r="L600" s="231"/>
      <c r="M600" s="232"/>
      <c r="N600" s="233"/>
      <c r="O600" s="233"/>
      <c r="P600" s="233"/>
      <c r="Q600" s="233"/>
      <c r="R600" s="233"/>
      <c r="S600" s="233"/>
      <c r="T600" s="234"/>
      <c r="AT600" s="235" t="s">
        <v>395</v>
      </c>
      <c r="AU600" s="235" t="s">
        <v>90</v>
      </c>
      <c r="AV600" s="15" t="s">
        <v>102</v>
      </c>
      <c r="AW600" s="15" t="s">
        <v>36</v>
      </c>
      <c r="AX600" s="15" t="s">
        <v>85</v>
      </c>
      <c r="AY600" s="235" t="s">
        <v>386</v>
      </c>
    </row>
    <row r="601" spans="1:65" s="2" customFormat="1" ht="37.75" customHeight="1">
      <c r="A601" s="37"/>
      <c r="B601" s="38"/>
      <c r="C601" s="185" t="s">
        <v>177</v>
      </c>
      <c r="D601" s="185" t="s">
        <v>388</v>
      </c>
      <c r="E601" s="186" t="s">
        <v>835</v>
      </c>
      <c r="F601" s="187" t="s">
        <v>836</v>
      </c>
      <c r="G601" s="188" t="s">
        <v>127</v>
      </c>
      <c r="H601" s="189">
        <v>647.14</v>
      </c>
      <c r="I601" s="190"/>
      <c r="J601" s="191">
        <f>ROUND(I601*H601,2)</f>
        <v>0</v>
      </c>
      <c r="K601" s="187" t="s">
        <v>391</v>
      </c>
      <c r="L601" s="42"/>
      <c r="M601" s="192" t="s">
        <v>76</v>
      </c>
      <c r="N601" s="193" t="s">
        <v>49</v>
      </c>
      <c r="O601" s="67"/>
      <c r="P601" s="194">
        <f>O601*H601</f>
        <v>0</v>
      </c>
      <c r="Q601" s="194">
        <v>8.8228000000000004E-4</v>
      </c>
      <c r="R601" s="194">
        <f>Q601*H601</f>
        <v>0.57095867919999999</v>
      </c>
      <c r="S601" s="194">
        <v>0</v>
      </c>
      <c r="T601" s="195">
        <f>S601*H601</f>
        <v>0</v>
      </c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R601" s="196" t="s">
        <v>102</v>
      </c>
      <c r="AT601" s="196" t="s">
        <v>388</v>
      </c>
      <c r="AU601" s="196" t="s">
        <v>90</v>
      </c>
      <c r="AY601" s="20" t="s">
        <v>386</v>
      </c>
      <c r="BE601" s="197">
        <f>IF(N601="základní",J601,0)</f>
        <v>0</v>
      </c>
      <c r="BF601" s="197">
        <f>IF(N601="snížená",J601,0)</f>
        <v>0</v>
      </c>
      <c r="BG601" s="197">
        <f>IF(N601="zákl. přenesená",J601,0)</f>
        <v>0</v>
      </c>
      <c r="BH601" s="197">
        <f>IF(N601="sníž. přenesená",J601,0)</f>
        <v>0</v>
      </c>
      <c r="BI601" s="197">
        <f>IF(N601="nulová",J601,0)</f>
        <v>0</v>
      </c>
      <c r="BJ601" s="20" t="s">
        <v>90</v>
      </c>
      <c r="BK601" s="197">
        <f>ROUND(I601*H601,2)</f>
        <v>0</v>
      </c>
      <c r="BL601" s="20" t="s">
        <v>102</v>
      </c>
      <c r="BM601" s="196" t="s">
        <v>837</v>
      </c>
    </row>
    <row r="602" spans="1:65" s="2" customFormat="1" ht="10">
      <c r="A602" s="37"/>
      <c r="B602" s="38"/>
      <c r="C602" s="39"/>
      <c r="D602" s="198" t="s">
        <v>393</v>
      </c>
      <c r="E602" s="39"/>
      <c r="F602" s="199" t="s">
        <v>838</v>
      </c>
      <c r="G602" s="39"/>
      <c r="H602" s="39"/>
      <c r="I602" s="200"/>
      <c r="J602" s="39"/>
      <c r="K602" s="39"/>
      <c r="L602" s="42"/>
      <c r="M602" s="201"/>
      <c r="N602" s="202"/>
      <c r="O602" s="67"/>
      <c r="P602" s="67"/>
      <c r="Q602" s="67"/>
      <c r="R602" s="67"/>
      <c r="S602" s="67"/>
      <c r="T602" s="68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T602" s="20" t="s">
        <v>393</v>
      </c>
      <c r="AU602" s="20" t="s">
        <v>90</v>
      </c>
    </row>
    <row r="603" spans="1:65" s="14" customFormat="1" ht="10">
      <c r="B603" s="214"/>
      <c r="C603" s="215"/>
      <c r="D603" s="205" t="s">
        <v>395</v>
      </c>
      <c r="E603" s="216" t="s">
        <v>76</v>
      </c>
      <c r="F603" s="217" t="s">
        <v>142</v>
      </c>
      <c r="G603" s="215"/>
      <c r="H603" s="218">
        <v>647.14</v>
      </c>
      <c r="I603" s="219"/>
      <c r="J603" s="215"/>
      <c r="K603" s="215"/>
      <c r="L603" s="220"/>
      <c r="M603" s="221"/>
      <c r="N603" s="222"/>
      <c r="O603" s="222"/>
      <c r="P603" s="222"/>
      <c r="Q603" s="222"/>
      <c r="R603" s="222"/>
      <c r="S603" s="222"/>
      <c r="T603" s="223"/>
      <c r="AT603" s="224" t="s">
        <v>395</v>
      </c>
      <c r="AU603" s="224" t="s">
        <v>90</v>
      </c>
      <c r="AV603" s="14" t="s">
        <v>90</v>
      </c>
      <c r="AW603" s="14" t="s">
        <v>36</v>
      </c>
      <c r="AX603" s="14" t="s">
        <v>78</v>
      </c>
      <c r="AY603" s="224" t="s">
        <v>386</v>
      </c>
    </row>
    <row r="604" spans="1:65" s="15" customFormat="1" ht="10">
      <c r="B604" s="225"/>
      <c r="C604" s="226"/>
      <c r="D604" s="205" t="s">
        <v>395</v>
      </c>
      <c r="E604" s="227" t="s">
        <v>76</v>
      </c>
      <c r="F604" s="228" t="s">
        <v>398</v>
      </c>
      <c r="G604" s="226"/>
      <c r="H604" s="229">
        <v>647.14</v>
      </c>
      <c r="I604" s="230"/>
      <c r="J604" s="226"/>
      <c r="K604" s="226"/>
      <c r="L604" s="231"/>
      <c r="M604" s="232"/>
      <c r="N604" s="233"/>
      <c r="O604" s="233"/>
      <c r="P604" s="233"/>
      <c r="Q604" s="233"/>
      <c r="R604" s="233"/>
      <c r="S604" s="233"/>
      <c r="T604" s="234"/>
      <c r="AT604" s="235" t="s">
        <v>395</v>
      </c>
      <c r="AU604" s="235" t="s">
        <v>90</v>
      </c>
      <c r="AV604" s="15" t="s">
        <v>102</v>
      </c>
      <c r="AW604" s="15" t="s">
        <v>36</v>
      </c>
      <c r="AX604" s="15" t="s">
        <v>85</v>
      </c>
      <c r="AY604" s="235" t="s">
        <v>386</v>
      </c>
    </row>
    <row r="605" spans="1:65" s="2" customFormat="1" ht="37.75" customHeight="1">
      <c r="A605" s="37"/>
      <c r="B605" s="38"/>
      <c r="C605" s="185" t="s">
        <v>839</v>
      </c>
      <c r="D605" s="185" t="s">
        <v>388</v>
      </c>
      <c r="E605" s="186" t="s">
        <v>840</v>
      </c>
      <c r="F605" s="187" t="s">
        <v>841</v>
      </c>
      <c r="G605" s="188" t="s">
        <v>127</v>
      </c>
      <c r="H605" s="189">
        <v>647.14</v>
      </c>
      <c r="I605" s="190"/>
      <c r="J605" s="191">
        <f>ROUND(I605*H605,2)</f>
        <v>0</v>
      </c>
      <c r="K605" s="187" t="s">
        <v>391</v>
      </c>
      <c r="L605" s="42"/>
      <c r="M605" s="192" t="s">
        <v>76</v>
      </c>
      <c r="N605" s="193" t="s">
        <v>49</v>
      </c>
      <c r="O605" s="67"/>
      <c r="P605" s="194">
        <f>O605*H605</f>
        <v>0</v>
      </c>
      <c r="Q605" s="194">
        <v>0</v>
      </c>
      <c r="R605" s="194">
        <f>Q605*H605</f>
        <v>0</v>
      </c>
      <c r="S605" s="194">
        <v>0</v>
      </c>
      <c r="T605" s="195">
        <f>S605*H605</f>
        <v>0</v>
      </c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R605" s="196" t="s">
        <v>102</v>
      </c>
      <c r="AT605" s="196" t="s">
        <v>388</v>
      </c>
      <c r="AU605" s="196" t="s">
        <v>90</v>
      </c>
      <c r="AY605" s="20" t="s">
        <v>386</v>
      </c>
      <c r="BE605" s="197">
        <f>IF(N605="základní",J605,0)</f>
        <v>0</v>
      </c>
      <c r="BF605" s="197">
        <f>IF(N605="snížená",J605,0)</f>
        <v>0</v>
      </c>
      <c r="BG605" s="197">
        <f>IF(N605="zákl. přenesená",J605,0)</f>
        <v>0</v>
      </c>
      <c r="BH605" s="197">
        <f>IF(N605="sníž. přenesená",J605,0)</f>
        <v>0</v>
      </c>
      <c r="BI605" s="197">
        <f>IF(N605="nulová",J605,0)</f>
        <v>0</v>
      </c>
      <c r="BJ605" s="20" t="s">
        <v>90</v>
      </c>
      <c r="BK605" s="197">
        <f>ROUND(I605*H605,2)</f>
        <v>0</v>
      </c>
      <c r="BL605" s="20" t="s">
        <v>102</v>
      </c>
      <c r="BM605" s="196" t="s">
        <v>842</v>
      </c>
    </row>
    <row r="606" spans="1:65" s="2" customFormat="1" ht="10">
      <c r="A606" s="37"/>
      <c r="B606" s="38"/>
      <c r="C606" s="39"/>
      <c r="D606" s="198" t="s">
        <v>393</v>
      </c>
      <c r="E606" s="39"/>
      <c r="F606" s="199" t="s">
        <v>843</v>
      </c>
      <c r="G606" s="39"/>
      <c r="H606" s="39"/>
      <c r="I606" s="200"/>
      <c r="J606" s="39"/>
      <c r="K606" s="39"/>
      <c r="L606" s="42"/>
      <c r="M606" s="201"/>
      <c r="N606" s="202"/>
      <c r="O606" s="67"/>
      <c r="P606" s="67"/>
      <c r="Q606" s="67"/>
      <c r="R606" s="67"/>
      <c r="S606" s="67"/>
      <c r="T606" s="68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T606" s="20" t="s">
        <v>393</v>
      </c>
      <c r="AU606" s="20" t="s">
        <v>90</v>
      </c>
    </row>
    <row r="607" spans="1:65" s="14" customFormat="1" ht="10">
      <c r="B607" s="214"/>
      <c r="C607" s="215"/>
      <c r="D607" s="205" t="s">
        <v>395</v>
      </c>
      <c r="E607" s="216" t="s">
        <v>76</v>
      </c>
      <c r="F607" s="217" t="s">
        <v>142</v>
      </c>
      <c r="G607" s="215"/>
      <c r="H607" s="218">
        <v>647.14</v>
      </c>
      <c r="I607" s="219"/>
      <c r="J607" s="215"/>
      <c r="K607" s="215"/>
      <c r="L607" s="220"/>
      <c r="M607" s="221"/>
      <c r="N607" s="222"/>
      <c r="O607" s="222"/>
      <c r="P607" s="222"/>
      <c r="Q607" s="222"/>
      <c r="R607" s="222"/>
      <c r="S607" s="222"/>
      <c r="T607" s="223"/>
      <c r="AT607" s="224" t="s">
        <v>395</v>
      </c>
      <c r="AU607" s="224" t="s">
        <v>90</v>
      </c>
      <c r="AV607" s="14" t="s">
        <v>90</v>
      </c>
      <c r="AW607" s="14" t="s">
        <v>36</v>
      </c>
      <c r="AX607" s="14" t="s">
        <v>78</v>
      </c>
      <c r="AY607" s="224" t="s">
        <v>386</v>
      </c>
    </row>
    <row r="608" spans="1:65" s="15" customFormat="1" ht="10">
      <c r="B608" s="225"/>
      <c r="C608" s="226"/>
      <c r="D608" s="205" t="s">
        <v>395</v>
      </c>
      <c r="E608" s="227" t="s">
        <v>76</v>
      </c>
      <c r="F608" s="228" t="s">
        <v>398</v>
      </c>
      <c r="G608" s="226"/>
      <c r="H608" s="229">
        <v>647.14</v>
      </c>
      <c r="I608" s="230"/>
      <c r="J608" s="226"/>
      <c r="K608" s="226"/>
      <c r="L608" s="231"/>
      <c r="M608" s="232"/>
      <c r="N608" s="233"/>
      <c r="O608" s="233"/>
      <c r="P608" s="233"/>
      <c r="Q608" s="233"/>
      <c r="R608" s="233"/>
      <c r="S608" s="233"/>
      <c r="T608" s="234"/>
      <c r="AT608" s="235" t="s">
        <v>395</v>
      </c>
      <c r="AU608" s="235" t="s">
        <v>90</v>
      </c>
      <c r="AV608" s="15" t="s">
        <v>102</v>
      </c>
      <c r="AW608" s="15" t="s">
        <v>36</v>
      </c>
      <c r="AX608" s="15" t="s">
        <v>85</v>
      </c>
      <c r="AY608" s="235" t="s">
        <v>386</v>
      </c>
    </row>
    <row r="609" spans="1:65" s="2" customFormat="1" ht="78" customHeight="1">
      <c r="A609" s="37"/>
      <c r="B609" s="38"/>
      <c r="C609" s="185" t="s">
        <v>844</v>
      </c>
      <c r="D609" s="185" t="s">
        <v>388</v>
      </c>
      <c r="E609" s="186" t="s">
        <v>845</v>
      </c>
      <c r="F609" s="187" t="s">
        <v>846</v>
      </c>
      <c r="G609" s="188" t="s">
        <v>456</v>
      </c>
      <c r="H609" s="189">
        <v>0.65100000000000002</v>
      </c>
      <c r="I609" s="190"/>
      <c r="J609" s="191">
        <f>ROUND(I609*H609,2)</f>
        <v>0</v>
      </c>
      <c r="K609" s="187" t="s">
        <v>391</v>
      </c>
      <c r="L609" s="42"/>
      <c r="M609" s="192" t="s">
        <v>76</v>
      </c>
      <c r="N609" s="193" t="s">
        <v>49</v>
      </c>
      <c r="O609" s="67"/>
      <c r="P609" s="194">
        <f>O609*H609</f>
        <v>0</v>
      </c>
      <c r="Q609" s="194">
        <v>1.0555522399999999</v>
      </c>
      <c r="R609" s="194">
        <f>Q609*H609</f>
        <v>0.68716450823999997</v>
      </c>
      <c r="S609" s="194">
        <v>0</v>
      </c>
      <c r="T609" s="195">
        <f>S609*H609</f>
        <v>0</v>
      </c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R609" s="196" t="s">
        <v>102</v>
      </c>
      <c r="AT609" s="196" t="s">
        <v>388</v>
      </c>
      <c r="AU609" s="196" t="s">
        <v>90</v>
      </c>
      <c r="AY609" s="20" t="s">
        <v>386</v>
      </c>
      <c r="BE609" s="197">
        <f>IF(N609="základní",J609,0)</f>
        <v>0</v>
      </c>
      <c r="BF609" s="197">
        <f>IF(N609="snížená",J609,0)</f>
        <v>0</v>
      </c>
      <c r="BG609" s="197">
        <f>IF(N609="zákl. přenesená",J609,0)</f>
        <v>0</v>
      </c>
      <c r="BH609" s="197">
        <f>IF(N609="sníž. přenesená",J609,0)</f>
        <v>0</v>
      </c>
      <c r="BI609" s="197">
        <f>IF(N609="nulová",J609,0)</f>
        <v>0</v>
      </c>
      <c r="BJ609" s="20" t="s">
        <v>90</v>
      </c>
      <c r="BK609" s="197">
        <f>ROUND(I609*H609,2)</f>
        <v>0</v>
      </c>
      <c r="BL609" s="20" t="s">
        <v>102</v>
      </c>
      <c r="BM609" s="196" t="s">
        <v>847</v>
      </c>
    </row>
    <row r="610" spans="1:65" s="2" customFormat="1" ht="10">
      <c r="A610" s="37"/>
      <c r="B610" s="38"/>
      <c r="C610" s="39"/>
      <c r="D610" s="198" t="s">
        <v>393</v>
      </c>
      <c r="E610" s="39"/>
      <c r="F610" s="199" t="s">
        <v>848</v>
      </c>
      <c r="G610" s="39"/>
      <c r="H610" s="39"/>
      <c r="I610" s="200"/>
      <c r="J610" s="39"/>
      <c r="K610" s="39"/>
      <c r="L610" s="42"/>
      <c r="M610" s="201"/>
      <c r="N610" s="202"/>
      <c r="O610" s="67"/>
      <c r="P610" s="67"/>
      <c r="Q610" s="67"/>
      <c r="R610" s="67"/>
      <c r="S610" s="67"/>
      <c r="T610" s="68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T610" s="20" t="s">
        <v>393</v>
      </c>
      <c r="AU610" s="20" t="s">
        <v>90</v>
      </c>
    </row>
    <row r="611" spans="1:65" s="13" customFormat="1" ht="10">
      <c r="B611" s="203"/>
      <c r="C611" s="204"/>
      <c r="D611" s="205" t="s">
        <v>395</v>
      </c>
      <c r="E611" s="206" t="s">
        <v>76</v>
      </c>
      <c r="F611" s="207" t="s">
        <v>748</v>
      </c>
      <c r="G611" s="204"/>
      <c r="H611" s="206" t="s">
        <v>76</v>
      </c>
      <c r="I611" s="208"/>
      <c r="J611" s="204"/>
      <c r="K611" s="204"/>
      <c r="L611" s="209"/>
      <c r="M611" s="210"/>
      <c r="N611" s="211"/>
      <c r="O611" s="211"/>
      <c r="P611" s="211"/>
      <c r="Q611" s="211"/>
      <c r="R611" s="211"/>
      <c r="S611" s="211"/>
      <c r="T611" s="212"/>
      <c r="AT611" s="213" t="s">
        <v>395</v>
      </c>
      <c r="AU611" s="213" t="s">
        <v>90</v>
      </c>
      <c r="AV611" s="13" t="s">
        <v>85</v>
      </c>
      <c r="AW611" s="13" t="s">
        <v>36</v>
      </c>
      <c r="AX611" s="13" t="s">
        <v>78</v>
      </c>
      <c r="AY611" s="213" t="s">
        <v>386</v>
      </c>
    </row>
    <row r="612" spans="1:65" s="13" customFormat="1" ht="10">
      <c r="B612" s="203"/>
      <c r="C612" s="204"/>
      <c r="D612" s="205" t="s">
        <v>395</v>
      </c>
      <c r="E612" s="206" t="s">
        <v>76</v>
      </c>
      <c r="F612" s="207" t="s">
        <v>749</v>
      </c>
      <c r="G612" s="204"/>
      <c r="H612" s="206" t="s">
        <v>76</v>
      </c>
      <c r="I612" s="208"/>
      <c r="J612" s="204"/>
      <c r="K612" s="204"/>
      <c r="L612" s="209"/>
      <c r="M612" s="210"/>
      <c r="N612" s="211"/>
      <c r="O612" s="211"/>
      <c r="P612" s="211"/>
      <c r="Q612" s="211"/>
      <c r="R612" s="211"/>
      <c r="S612" s="211"/>
      <c r="T612" s="212"/>
      <c r="AT612" s="213" t="s">
        <v>395</v>
      </c>
      <c r="AU612" s="213" t="s">
        <v>90</v>
      </c>
      <c r="AV612" s="13" t="s">
        <v>85</v>
      </c>
      <c r="AW612" s="13" t="s">
        <v>36</v>
      </c>
      <c r="AX612" s="13" t="s">
        <v>78</v>
      </c>
      <c r="AY612" s="213" t="s">
        <v>386</v>
      </c>
    </row>
    <row r="613" spans="1:65" s="14" customFormat="1" ht="10">
      <c r="B613" s="214"/>
      <c r="C613" s="215"/>
      <c r="D613" s="205" t="s">
        <v>395</v>
      </c>
      <c r="E613" s="216" t="s">
        <v>76</v>
      </c>
      <c r="F613" s="217" t="s">
        <v>849</v>
      </c>
      <c r="G613" s="215"/>
      <c r="H613" s="218">
        <v>0.59199999999999997</v>
      </c>
      <c r="I613" s="219"/>
      <c r="J613" s="215"/>
      <c r="K613" s="215"/>
      <c r="L613" s="220"/>
      <c r="M613" s="221"/>
      <c r="N613" s="222"/>
      <c r="O613" s="222"/>
      <c r="P613" s="222"/>
      <c r="Q613" s="222"/>
      <c r="R613" s="222"/>
      <c r="S613" s="222"/>
      <c r="T613" s="223"/>
      <c r="AT613" s="224" t="s">
        <v>395</v>
      </c>
      <c r="AU613" s="224" t="s">
        <v>90</v>
      </c>
      <c r="AV613" s="14" t="s">
        <v>90</v>
      </c>
      <c r="AW613" s="14" t="s">
        <v>36</v>
      </c>
      <c r="AX613" s="14" t="s">
        <v>78</v>
      </c>
      <c r="AY613" s="224" t="s">
        <v>386</v>
      </c>
    </row>
    <row r="614" spans="1:65" s="15" customFormat="1" ht="10">
      <c r="B614" s="225"/>
      <c r="C614" s="226"/>
      <c r="D614" s="205" t="s">
        <v>395</v>
      </c>
      <c r="E614" s="227" t="s">
        <v>76</v>
      </c>
      <c r="F614" s="228" t="s">
        <v>398</v>
      </c>
      <c r="G614" s="226"/>
      <c r="H614" s="229">
        <v>0.59199999999999997</v>
      </c>
      <c r="I614" s="230"/>
      <c r="J614" s="226"/>
      <c r="K614" s="226"/>
      <c r="L614" s="231"/>
      <c r="M614" s="232"/>
      <c r="N614" s="233"/>
      <c r="O614" s="233"/>
      <c r="P614" s="233"/>
      <c r="Q614" s="233"/>
      <c r="R614" s="233"/>
      <c r="S614" s="233"/>
      <c r="T614" s="234"/>
      <c r="AT614" s="235" t="s">
        <v>395</v>
      </c>
      <c r="AU614" s="235" t="s">
        <v>90</v>
      </c>
      <c r="AV614" s="15" t="s">
        <v>102</v>
      </c>
      <c r="AW614" s="15" t="s">
        <v>36</v>
      </c>
      <c r="AX614" s="15" t="s">
        <v>85</v>
      </c>
      <c r="AY614" s="235" t="s">
        <v>386</v>
      </c>
    </row>
    <row r="615" spans="1:65" s="14" customFormat="1" ht="10">
      <c r="B615" s="214"/>
      <c r="C615" s="215"/>
      <c r="D615" s="205" t="s">
        <v>395</v>
      </c>
      <c r="E615" s="215"/>
      <c r="F615" s="217" t="s">
        <v>850</v>
      </c>
      <c r="G615" s="215"/>
      <c r="H615" s="218">
        <v>0.65100000000000002</v>
      </c>
      <c r="I615" s="219"/>
      <c r="J615" s="215"/>
      <c r="K615" s="215"/>
      <c r="L615" s="220"/>
      <c r="M615" s="221"/>
      <c r="N615" s="222"/>
      <c r="O615" s="222"/>
      <c r="P615" s="222"/>
      <c r="Q615" s="222"/>
      <c r="R615" s="222"/>
      <c r="S615" s="222"/>
      <c r="T615" s="223"/>
      <c r="AT615" s="224" t="s">
        <v>395</v>
      </c>
      <c r="AU615" s="224" t="s">
        <v>90</v>
      </c>
      <c r="AV615" s="14" t="s">
        <v>90</v>
      </c>
      <c r="AW615" s="14" t="s">
        <v>4</v>
      </c>
      <c r="AX615" s="14" t="s">
        <v>85</v>
      </c>
      <c r="AY615" s="224" t="s">
        <v>386</v>
      </c>
    </row>
    <row r="616" spans="1:65" s="2" customFormat="1" ht="78" customHeight="1">
      <c r="A616" s="37"/>
      <c r="B616" s="38"/>
      <c r="C616" s="185" t="s">
        <v>851</v>
      </c>
      <c r="D616" s="185" t="s">
        <v>388</v>
      </c>
      <c r="E616" s="186" t="s">
        <v>852</v>
      </c>
      <c r="F616" s="187" t="s">
        <v>853</v>
      </c>
      <c r="G616" s="188" t="s">
        <v>456</v>
      </c>
      <c r="H616" s="189">
        <v>20.105</v>
      </c>
      <c r="I616" s="190"/>
      <c r="J616" s="191">
        <f>ROUND(I616*H616,2)</f>
        <v>0</v>
      </c>
      <c r="K616" s="187" t="s">
        <v>391</v>
      </c>
      <c r="L616" s="42"/>
      <c r="M616" s="192" t="s">
        <v>76</v>
      </c>
      <c r="N616" s="193" t="s">
        <v>49</v>
      </c>
      <c r="O616" s="67"/>
      <c r="P616" s="194">
        <f>O616*H616</f>
        <v>0</v>
      </c>
      <c r="Q616" s="194">
        <v>1.0627727796999999</v>
      </c>
      <c r="R616" s="194">
        <f>Q616*H616</f>
        <v>21.367046735868499</v>
      </c>
      <c r="S616" s="194">
        <v>0</v>
      </c>
      <c r="T616" s="195">
        <f>S616*H616</f>
        <v>0</v>
      </c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R616" s="196" t="s">
        <v>102</v>
      </c>
      <c r="AT616" s="196" t="s">
        <v>388</v>
      </c>
      <c r="AU616" s="196" t="s">
        <v>90</v>
      </c>
      <c r="AY616" s="20" t="s">
        <v>386</v>
      </c>
      <c r="BE616" s="197">
        <f>IF(N616="základní",J616,0)</f>
        <v>0</v>
      </c>
      <c r="BF616" s="197">
        <f>IF(N616="snížená",J616,0)</f>
        <v>0</v>
      </c>
      <c r="BG616" s="197">
        <f>IF(N616="zákl. přenesená",J616,0)</f>
        <v>0</v>
      </c>
      <c r="BH616" s="197">
        <f>IF(N616="sníž. přenesená",J616,0)</f>
        <v>0</v>
      </c>
      <c r="BI616" s="197">
        <f>IF(N616="nulová",J616,0)</f>
        <v>0</v>
      </c>
      <c r="BJ616" s="20" t="s">
        <v>90</v>
      </c>
      <c r="BK616" s="197">
        <f>ROUND(I616*H616,2)</f>
        <v>0</v>
      </c>
      <c r="BL616" s="20" t="s">
        <v>102</v>
      </c>
      <c r="BM616" s="196" t="s">
        <v>854</v>
      </c>
    </row>
    <row r="617" spans="1:65" s="2" customFormat="1" ht="10">
      <c r="A617" s="37"/>
      <c r="B617" s="38"/>
      <c r="C617" s="39"/>
      <c r="D617" s="198" t="s">
        <v>393</v>
      </c>
      <c r="E617" s="39"/>
      <c r="F617" s="199" t="s">
        <v>855</v>
      </c>
      <c r="G617" s="39"/>
      <c r="H617" s="39"/>
      <c r="I617" s="200"/>
      <c r="J617" s="39"/>
      <c r="K617" s="39"/>
      <c r="L617" s="42"/>
      <c r="M617" s="201"/>
      <c r="N617" s="202"/>
      <c r="O617" s="67"/>
      <c r="P617" s="67"/>
      <c r="Q617" s="67"/>
      <c r="R617" s="67"/>
      <c r="S617" s="67"/>
      <c r="T617" s="68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T617" s="20" t="s">
        <v>393</v>
      </c>
      <c r="AU617" s="20" t="s">
        <v>90</v>
      </c>
    </row>
    <row r="618" spans="1:65" s="13" customFormat="1" ht="10">
      <c r="B618" s="203"/>
      <c r="C618" s="204"/>
      <c r="D618" s="205" t="s">
        <v>395</v>
      </c>
      <c r="E618" s="206" t="s">
        <v>76</v>
      </c>
      <c r="F618" s="207" t="s">
        <v>748</v>
      </c>
      <c r="G618" s="204"/>
      <c r="H618" s="206" t="s">
        <v>76</v>
      </c>
      <c r="I618" s="208"/>
      <c r="J618" s="204"/>
      <c r="K618" s="204"/>
      <c r="L618" s="209"/>
      <c r="M618" s="210"/>
      <c r="N618" s="211"/>
      <c r="O618" s="211"/>
      <c r="P618" s="211"/>
      <c r="Q618" s="211"/>
      <c r="R618" s="211"/>
      <c r="S618" s="211"/>
      <c r="T618" s="212"/>
      <c r="AT618" s="213" t="s">
        <v>395</v>
      </c>
      <c r="AU618" s="213" t="s">
        <v>90</v>
      </c>
      <c r="AV618" s="13" t="s">
        <v>85</v>
      </c>
      <c r="AW618" s="13" t="s">
        <v>36</v>
      </c>
      <c r="AX618" s="13" t="s">
        <v>78</v>
      </c>
      <c r="AY618" s="213" t="s">
        <v>386</v>
      </c>
    </row>
    <row r="619" spans="1:65" s="13" customFormat="1" ht="10">
      <c r="B619" s="203"/>
      <c r="C619" s="204"/>
      <c r="D619" s="205" t="s">
        <v>395</v>
      </c>
      <c r="E619" s="206" t="s">
        <v>76</v>
      </c>
      <c r="F619" s="207" t="s">
        <v>749</v>
      </c>
      <c r="G619" s="204"/>
      <c r="H619" s="206" t="s">
        <v>76</v>
      </c>
      <c r="I619" s="208"/>
      <c r="J619" s="204"/>
      <c r="K619" s="204"/>
      <c r="L619" s="209"/>
      <c r="M619" s="210"/>
      <c r="N619" s="211"/>
      <c r="O619" s="211"/>
      <c r="P619" s="211"/>
      <c r="Q619" s="211"/>
      <c r="R619" s="211"/>
      <c r="S619" s="211"/>
      <c r="T619" s="212"/>
      <c r="AT619" s="213" t="s">
        <v>395</v>
      </c>
      <c r="AU619" s="213" t="s">
        <v>90</v>
      </c>
      <c r="AV619" s="13" t="s">
        <v>85</v>
      </c>
      <c r="AW619" s="13" t="s">
        <v>36</v>
      </c>
      <c r="AX619" s="13" t="s">
        <v>78</v>
      </c>
      <c r="AY619" s="213" t="s">
        <v>386</v>
      </c>
    </row>
    <row r="620" spans="1:65" s="13" customFormat="1" ht="10">
      <c r="B620" s="203"/>
      <c r="C620" s="204"/>
      <c r="D620" s="205" t="s">
        <v>395</v>
      </c>
      <c r="E620" s="206" t="s">
        <v>76</v>
      </c>
      <c r="F620" s="207" t="s">
        <v>856</v>
      </c>
      <c r="G620" s="204"/>
      <c r="H620" s="206" t="s">
        <v>76</v>
      </c>
      <c r="I620" s="208"/>
      <c r="J620" s="204"/>
      <c r="K620" s="204"/>
      <c r="L620" s="209"/>
      <c r="M620" s="210"/>
      <c r="N620" s="211"/>
      <c r="O620" s="211"/>
      <c r="P620" s="211"/>
      <c r="Q620" s="211"/>
      <c r="R620" s="211"/>
      <c r="S620" s="211"/>
      <c r="T620" s="212"/>
      <c r="AT620" s="213" t="s">
        <v>395</v>
      </c>
      <c r="AU620" s="213" t="s">
        <v>90</v>
      </c>
      <c r="AV620" s="13" t="s">
        <v>85</v>
      </c>
      <c r="AW620" s="13" t="s">
        <v>36</v>
      </c>
      <c r="AX620" s="13" t="s">
        <v>78</v>
      </c>
      <c r="AY620" s="213" t="s">
        <v>386</v>
      </c>
    </row>
    <row r="621" spans="1:65" s="14" customFormat="1" ht="10">
      <c r="B621" s="214"/>
      <c r="C621" s="215"/>
      <c r="D621" s="205" t="s">
        <v>395</v>
      </c>
      <c r="E621" s="216" t="s">
        <v>76</v>
      </c>
      <c r="F621" s="217" t="s">
        <v>857</v>
      </c>
      <c r="G621" s="215"/>
      <c r="H621" s="218">
        <v>18.045999999999999</v>
      </c>
      <c r="I621" s="219"/>
      <c r="J621" s="215"/>
      <c r="K621" s="215"/>
      <c r="L621" s="220"/>
      <c r="M621" s="221"/>
      <c r="N621" s="222"/>
      <c r="O621" s="222"/>
      <c r="P621" s="222"/>
      <c r="Q621" s="222"/>
      <c r="R621" s="222"/>
      <c r="S621" s="222"/>
      <c r="T621" s="223"/>
      <c r="AT621" s="224" t="s">
        <v>395</v>
      </c>
      <c r="AU621" s="224" t="s">
        <v>90</v>
      </c>
      <c r="AV621" s="14" t="s">
        <v>90</v>
      </c>
      <c r="AW621" s="14" t="s">
        <v>36</v>
      </c>
      <c r="AX621" s="14" t="s">
        <v>78</v>
      </c>
      <c r="AY621" s="224" t="s">
        <v>386</v>
      </c>
    </row>
    <row r="622" spans="1:65" s="16" customFormat="1" ht="10">
      <c r="B622" s="246"/>
      <c r="C622" s="247"/>
      <c r="D622" s="205" t="s">
        <v>395</v>
      </c>
      <c r="E622" s="248" t="s">
        <v>76</v>
      </c>
      <c r="F622" s="249" t="s">
        <v>559</v>
      </c>
      <c r="G622" s="247"/>
      <c r="H622" s="250">
        <v>18.045999999999999</v>
      </c>
      <c r="I622" s="251"/>
      <c r="J622" s="247"/>
      <c r="K622" s="247"/>
      <c r="L622" s="252"/>
      <c r="M622" s="253"/>
      <c r="N622" s="254"/>
      <c r="O622" s="254"/>
      <c r="P622" s="254"/>
      <c r="Q622" s="254"/>
      <c r="R622" s="254"/>
      <c r="S622" s="254"/>
      <c r="T622" s="255"/>
      <c r="AT622" s="256" t="s">
        <v>395</v>
      </c>
      <c r="AU622" s="256" t="s">
        <v>90</v>
      </c>
      <c r="AV622" s="16" t="s">
        <v>95</v>
      </c>
      <c r="AW622" s="16" t="s">
        <v>36</v>
      </c>
      <c r="AX622" s="16" t="s">
        <v>78</v>
      </c>
      <c r="AY622" s="256" t="s">
        <v>386</v>
      </c>
    </row>
    <row r="623" spans="1:65" s="14" customFormat="1" ht="10">
      <c r="B623" s="214"/>
      <c r="C623" s="215"/>
      <c r="D623" s="205" t="s">
        <v>395</v>
      </c>
      <c r="E623" s="216" t="s">
        <v>76</v>
      </c>
      <c r="F623" s="217" t="s">
        <v>858</v>
      </c>
      <c r="G623" s="215"/>
      <c r="H623" s="218">
        <v>0.23100000000000001</v>
      </c>
      <c r="I623" s="219"/>
      <c r="J623" s="215"/>
      <c r="K623" s="215"/>
      <c r="L623" s="220"/>
      <c r="M623" s="221"/>
      <c r="N623" s="222"/>
      <c r="O623" s="222"/>
      <c r="P623" s="222"/>
      <c r="Q623" s="222"/>
      <c r="R623" s="222"/>
      <c r="S623" s="222"/>
      <c r="T623" s="223"/>
      <c r="AT623" s="224" t="s">
        <v>395</v>
      </c>
      <c r="AU623" s="224" t="s">
        <v>90</v>
      </c>
      <c r="AV623" s="14" t="s">
        <v>90</v>
      </c>
      <c r="AW623" s="14" t="s">
        <v>36</v>
      </c>
      <c r="AX623" s="14" t="s">
        <v>78</v>
      </c>
      <c r="AY623" s="224" t="s">
        <v>386</v>
      </c>
    </row>
    <row r="624" spans="1:65" s="16" customFormat="1" ht="10">
      <c r="B624" s="246"/>
      <c r="C624" s="247"/>
      <c r="D624" s="205" t="s">
        <v>395</v>
      </c>
      <c r="E624" s="248" t="s">
        <v>76</v>
      </c>
      <c r="F624" s="249" t="s">
        <v>559</v>
      </c>
      <c r="G624" s="247"/>
      <c r="H624" s="250">
        <v>0.23100000000000001</v>
      </c>
      <c r="I624" s="251"/>
      <c r="J624" s="247"/>
      <c r="K624" s="247"/>
      <c r="L624" s="252"/>
      <c r="M624" s="253"/>
      <c r="N624" s="254"/>
      <c r="O624" s="254"/>
      <c r="P624" s="254"/>
      <c r="Q624" s="254"/>
      <c r="R624" s="254"/>
      <c r="S624" s="254"/>
      <c r="T624" s="255"/>
      <c r="AT624" s="256" t="s">
        <v>395</v>
      </c>
      <c r="AU624" s="256" t="s">
        <v>90</v>
      </c>
      <c r="AV624" s="16" t="s">
        <v>95</v>
      </c>
      <c r="AW624" s="16" t="s">
        <v>36</v>
      </c>
      <c r="AX624" s="16" t="s">
        <v>78</v>
      </c>
      <c r="AY624" s="256" t="s">
        <v>386</v>
      </c>
    </row>
    <row r="625" spans="1:65" s="15" customFormat="1" ht="10">
      <c r="B625" s="225"/>
      <c r="C625" s="226"/>
      <c r="D625" s="205" t="s">
        <v>395</v>
      </c>
      <c r="E625" s="227" t="s">
        <v>76</v>
      </c>
      <c r="F625" s="228" t="s">
        <v>398</v>
      </c>
      <c r="G625" s="226"/>
      <c r="H625" s="229">
        <v>18.277000000000001</v>
      </c>
      <c r="I625" s="230"/>
      <c r="J625" s="226"/>
      <c r="K625" s="226"/>
      <c r="L625" s="231"/>
      <c r="M625" s="232"/>
      <c r="N625" s="233"/>
      <c r="O625" s="233"/>
      <c r="P625" s="233"/>
      <c r="Q625" s="233"/>
      <c r="R625" s="233"/>
      <c r="S625" s="233"/>
      <c r="T625" s="234"/>
      <c r="AT625" s="235" t="s">
        <v>395</v>
      </c>
      <c r="AU625" s="235" t="s">
        <v>90</v>
      </c>
      <c r="AV625" s="15" t="s">
        <v>102</v>
      </c>
      <c r="AW625" s="15" t="s">
        <v>36</v>
      </c>
      <c r="AX625" s="15" t="s">
        <v>85</v>
      </c>
      <c r="AY625" s="235" t="s">
        <v>386</v>
      </c>
    </row>
    <row r="626" spans="1:65" s="14" customFormat="1" ht="10">
      <c r="B626" s="214"/>
      <c r="C626" s="215"/>
      <c r="D626" s="205" t="s">
        <v>395</v>
      </c>
      <c r="E626" s="215"/>
      <c r="F626" s="217" t="s">
        <v>859</v>
      </c>
      <c r="G626" s="215"/>
      <c r="H626" s="218">
        <v>20.105</v>
      </c>
      <c r="I626" s="219"/>
      <c r="J626" s="215"/>
      <c r="K626" s="215"/>
      <c r="L626" s="220"/>
      <c r="M626" s="221"/>
      <c r="N626" s="222"/>
      <c r="O626" s="222"/>
      <c r="P626" s="222"/>
      <c r="Q626" s="222"/>
      <c r="R626" s="222"/>
      <c r="S626" s="222"/>
      <c r="T626" s="223"/>
      <c r="AT626" s="224" t="s">
        <v>395</v>
      </c>
      <c r="AU626" s="224" t="s">
        <v>90</v>
      </c>
      <c r="AV626" s="14" t="s">
        <v>90</v>
      </c>
      <c r="AW626" s="14" t="s">
        <v>4</v>
      </c>
      <c r="AX626" s="14" t="s">
        <v>85</v>
      </c>
      <c r="AY626" s="224" t="s">
        <v>386</v>
      </c>
    </row>
    <row r="627" spans="1:65" s="2" customFormat="1" ht="55.5" customHeight="1">
      <c r="A627" s="37"/>
      <c r="B627" s="38"/>
      <c r="C627" s="185" t="s">
        <v>860</v>
      </c>
      <c r="D627" s="185" t="s">
        <v>388</v>
      </c>
      <c r="E627" s="186" t="s">
        <v>861</v>
      </c>
      <c r="F627" s="187" t="s">
        <v>862</v>
      </c>
      <c r="G627" s="188" t="s">
        <v>303</v>
      </c>
      <c r="H627" s="189">
        <v>4.7270000000000003</v>
      </c>
      <c r="I627" s="190"/>
      <c r="J627" s="191">
        <f>ROUND(I627*H627,2)</f>
        <v>0</v>
      </c>
      <c r="K627" s="187" t="s">
        <v>391</v>
      </c>
      <c r="L627" s="42"/>
      <c r="M627" s="192" t="s">
        <v>76</v>
      </c>
      <c r="N627" s="193" t="s">
        <v>49</v>
      </c>
      <c r="O627" s="67"/>
      <c r="P627" s="194">
        <f>O627*H627</f>
        <v>0</v>
      </c>
      <c r="Q627" s="194">
        <v>2.5019399999999998</v>
      </c>
      <c r="R627" s="194">
        <f>Q627*H627</f>
        <v>11.826670379999999</v>
      </c>
      <c r="S627" s="194">
        <v>0</v>
      </c>
      <c r="T627" s="195">
        <f>S627*H627</f>
        <v>0</v>
      </c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R627" s="196" t="s">
        <v>102</v>
      </c>
      <c r="AT627" s="196" t="s">
        <v>388</v>
      </c>
      <c r="AU627" s="196" t="s">
        <v>90</v>
      </c>
      <c r="AY627" s="20" t="s">
        <v>386</v>
      </c>
      <c r="BE627" s="197">
        <f>IF(N627="základní",J627,0)</f>
        <v>0</v>
      </c>
      <c r="BF627" s="197">
        <f>IF(N627="snížená",J627,0)</f>
        <v>0</v>
      </c>
      <c r="BG627" s="197">
        <f>IF(N627="zákl. přenesená",J627,0)</f>
        <v>0</v>
      </c>
      <c r="BH627" s="197">
        <f>IF(N627="sníž. přenesená",J627,0)</f>
        <v>0</v>
      </c>
      <c r="BI627" s="197">
        <f>IF(N627="nulová",J627,0)</f>
        <v>0</v>
      </c>
      <c r="BJ627" s="20" t="s">
        <v>90</v>
      </c>
      <c r="BK627" s="197">
        <f>ROUND(I627*H627,2)</f>
        <v>0</v>
      </c>
      <c r="BL627" s="20" t="s">
        <v>102</v>
      </c>
      <c r="BM627" s="196" t="s">
        <v>863</v>
      </c>
    </row>
    <row r="628" spans="1:65" s="2" customFormat="1" ht="10">
      <c r="A628" s="37"/>
      <c r="B628" s="38"/>
      <c r="C628" s="39"/>
      <c r="D628" s="198" t="s">
        <v>393</v>
      </c>
      <c r="E628" s="39"/>
      <c r="F628" s="199" t="s">
        <v>864</v>
      </c>
      <c r="G628" s="39"/>
      <c r="H628" s="39"/>
      <c r="I628" s="200"/>
      <c r="J628" s="39"/>
      <c r="K628" s="39"/>
      <c r="L628" s="42"/>
      <c r="M628" s="201"/>
      <c r="N628" s="202"/>
      <c r="O628" s="67"/>
      <c r="P628" s="67"/>
      <c r="Q628" s="67"/>
      <c r="R628" s="67"/>
      <c r="S628" s="67"/>
      <c r="T628" s="68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T628" s="20" t="s">
        <v>393</v>
      </c>
      <c r="AU628" s="20" t="s">
        <v>90</v>
      </c>
    </row>
    <row r="629" spans="1:65" s="13" customFormat="1" ht="10">
      <c r="B629" s="203"/>
      <c r="C629" s="204"/>
      <c r="D629" s="205" t="s">
        <v>395</v>
      </c>
      <c r="E629" s="206" t="s">
        <v>76</v>
      </c>
      <c r="F629" s="207" t="s">
        <v>403</v>
      </c>
      <c r="G629" s="204"/>
      <c r="H629" s="206" t="s">
        <v>76</v>
      </c>
      <c r="I629" s="208"/>
      <c r="J629" s="204"/>
      <c r="K629" s="204"/>
      <c r="L629" s="209"/>
      <c r="M629" s="210"/>
      <c r="N629" s="211"/>
      <c r="O629" s="211"/>
      <c r="P629" s="211"/>
      <c r="Q629" s="211"/>
      <c r="R629" s="211"/>
      <c r="S629" s="211"/>
      <c r="T629" s="212"/>
      <c r="AT629" s="213" t="s">
        <v>395</v>
      </c>
      <c r="AU629" s="213" t="s">
        <v>90</v>
      </c>
      <c r="AV629" s="13" t="s">
        <v>85</v>
      </c>
      <c r="AW629" s="13" t="s">
        <v>36</v>
      </c>
      <c r="AX629" s="13" t="s">
        <v>78</v>
      </c>
      <c r="AY629" s="213" t="s">
        <v>386</v>
      </c>
    </row>
    <row r="630" spans="1:65" s="13" customFormat="1" ht="10">
      <c r="B630" s="203"/>
      <c r="C630" s="204"/>
      <c r="D630" s="205" t="s">
        <v>395</v>
      </c>
      <c r="E630" s="206" t="s">
        <v>76</v>
      </c>
      <c r="F630" s="207" t="s">
        <v>788</v>
      </c>
      <c r="G630" s="204"/>
      <c r="H630" s="206" t="s">
        <v>76</v>
      </c>
      <c r="I630" s="208"/>
      <c r="J630" s="204"/>
      <c r="K630" s="204"/>
      <c r="L630" s="209"/>
      <c r="M630" s="210"/>
      <c r="N630" s="211"/>
      <c r="O630" s="211"/>
      <c r="P630" s="211"/>
      <c r="Q630" s="211"/>
      <c r="R630" s="211"/>
      <c r="S630" s="211"/>
      <c r="T630" s="212"/>
      <c r="AT630" s="213" t="s">
        <v>395</v>
      </c>
      <c r="AU630" s="213" t="s">
        <v>90</v>
      </c>
      <c r="AV630" s="13" t="s">
        <v>85</v>
      </c>
      <c r="AW630" s="13" t="s">
        <v>36</v>
      </c>
      <c r="AX630" s="13" t="s">
        <v>78</v>
      </c>
      <c r="AY630" s="213" t="s">
        <v>386</v>
      </c>
    </row>
    <row r="631" spans="1:65" s="13" customFormat="1" ht="10">
      <c r="B631" s="203"/>
      <c r="C631" s="204"/>
      <c r="D631" s="205" t="s">
        <v>395</v>
      </c>
      <c r="E631" s="206" t="s">
        <v>76</v>
      </c>
      <c r="F631" s="207" t="s">
        <v>748</v>
      </c>
      <c r="G631" s="204"/>
      <c r="H631" s="206" t="s">
        <v>76</v>
      </c>
      <c r="I631" s="208"/>
      <c r="J631" s="204"/>
      <c r="K631" s="204"/>
      <c r="L631" s="209"/>
      <c r="M631" s="210"/>
      <c r="N631" s="211"/>
      <c r="O631" s="211"/>
      <c r="P631" s="211"/>
      <c r="Q631" s="211"/>
      <c r="R631" s="211"/>
      <c r="S631" s="211"/>
      <c r="T631" s="212"/>
      <c r="AT631" s="213" t="s">
        <v>395</v>
      </c>
      <c r="AU631" s="213" t="s">
        <v>90</v>
      </c>
      <c r="AV631" s="13" t="s">
        <v>85</v>
      </c>
      <c r="AW631" s="13" t="s">
        <v>36</v>
      </c>
      <c r="AX631" s="13" t="s">
        <v>78</v>
      </c>
      <c r="AY631" s="213" t="s">
        <v>386</v>
      </c>
    </row>
    <row r="632" spans="1:65" s="13" customFormat="1" ht="10">
      <c r="B632" s="203"/>
      <c r="C632" s="204"/>
      <c r="D632" s="205" t="s">
        <v>395</v>
      </c>
      <c r="E632" s="206" t="s">
        <v>76</v>
      </c>
      <c r="F632" s="207" t="s">
        <v>749</v>
      </c>
      <c r="G632" s="204"/>
      <c r="H632" s="206" t="s">
        <v>76</v>
      </c>
      <c r="I632" s="208"/>
      <c r="J632" s="204"/>
      <c r="K632" s="204"/>
      <c r="L632" s="209"/>
      <c r="M632" s="210"/>
      <c r="N632" s="211"/>
      <c r="O632" s="211"/>
      <c r="P632" s="211"/>
      <c r="Q632" s="211"/>
      <c r="R632" s="211"/>
      <c r="S632" s="211"/>
      <c r="T632" s="212"/>
      <c r="AT632" s="213" t="s">
        <v>395</v>
      </c>
      <c r="AU632" s="213" t="s">
        <v>90</v>
      </c>
      <c r="AV632" s="13" t="s">
        <v>85</v>
      </c>
      <c r="AW632" s="13" t="s">
        <v>36</v>
      </c>
      <c r="AX632" s="13" t="s">
        <v>78</v>
      </c>
      <c r="AY632" s="213" t="s">
        <v>386</v>
      </c>
    </row>
    <row r="633" spans="1:65" s="14" customFormat="1" ht="10">
      <c r="B633" s="214"/>
      <c r="C633" s="215"/>
      <c r="D633" s="205" t="s">
        <v>395</v>
      </c>
      <c r="E633" s="216" t="s">
        <v>76</v>
      </c>
      <c r="F633" s="217" t="s">
        <v>865</v>
      </c>
      <c r="G633" s="215"/>
      <c r="H633" s="218">
        <v>2.9910000000000001</v>
      </c>
      <c r="I633" s="219"/>
      <c r="J633" s="215"/>
      <c r="K633" s="215"/>
      <c r="L633" s="220"/>
      <c r="M633" s="221"/>
      <c r="N633" s="222"/>
      <c r="O633" s="222"/>
      <c r="P633" s="222"/>
      <c r="Q633" s="222"/>
      <c r="R633" s="222"/>
      <c r="S633" s="222"/>
      <c r="T633" s="223"/>
      <c r="AT633" s="224" t="s">
        <v>395</v>
      </c>
      <c r="AU633" s="224" t="s">
        <v>90</v>
      </c>
      <c r="AV633" s="14" t="s">
        <v>90</v>
      </c>
      <c r="AW633" s="14" t="s">
        <v>36</v>
      </c>
      <c r="AX633" s="14" t="s">
        <v>78</v>
      </c>
      <c r="AY633" s="224" t="s">
        <v>386</v>
      </c>
    </row>
    <row r="634" spans="1:65" s="14" customFormat="1" ht="10">
      <c r="B634" s="214"/>
      <c r="C634" s="215"/>
      <c r="D634" s="205" t="s">
        <v>395</v>
      </c>
      <c r="E634" s="216" t="s">
        <v>76</v>
      </c>
      <c r="F634" s="217" t="s">
        <v>866</v>
      </c>
      <c r="G634" s="215"/>
      <c r="H634" s="218">
        <v>0.36299999999999999</v>
      </c>
      <c r="I634" s="219"/>
      <c r="J634" s="215"/>
      <c r="K634" s="215"/>
      <c r="L634" s="220"/>
      <c r="M634" s="221"/>
      <c r="N634" s="222"/>
      <c r="O634" s="222"/>
      <c r="P634" s="222"/>
      <c r="Q634" s="222"/>
      <c r="R634" s="222"/>
      <c r="S634" s="222"/>
      <c r="T634" s="223"/>
      <c r="AT634" s="224" t="s">
        <v>395</v>
      </c>
      <c r="AU634" s="224" t="s">
        <v>90</v>
      </c>
      <c r="AV634" s="14" t="s">
        <v>90</v>
      </c>
      <c r="AW634" s="14" t="s">
        <v>36</v>
      </c>
      <c r="AX634" s="14" t="s">
        <v>78</v>
      </c>
      <c r="AY634" s="224" t="s">
        <v>386</v>
      </c>
    </row>
    <row r="635" spans="1:65" s="14" customFormat="1" ht="10">
      <c r="B635" s="214"/>
      <c r="C635" s="215"/>
      <c r="D635" s="205" t="s">
        <v>395</v>
      </c>
      <c r="E635" s="216" t="s">
        <v>76</v>
      </c>
      <c r="F635" s="217" t="s">
        <v>867</v>
      </c>
      <c r="G635" s="215"/>
      <c r="H635" s="218">
        <v>0.72599999999999998</v>
      </c>
      <c r="I635" s="219"/>
      <c r="J635" s="215"/>
      <c r="K635" s="215"/>
      <c r="L635" s="220"/>
      <c r="M635" s="221"/>
      <c r="N635" s="222"/>
      <c r="O635" s="222"/>
      <c r="P635" s="222"/>
      <c r="Q635" s="222"/>
      <c r="R635" s="222"/>
      <c r="S635" s="222"/>
      <c r="T635" s="223"/>
      <c r="AT635" s="224" t="s">
        <v>395</v>
      </c>
      <c r="AU635" s="224" t="s">
        <v>90</v>
      </c>
      <c r="AV635" s="14" t="s">
        <v>90</v>
      </c>
      <c r="AW635" s="14" t="s">
        <v>36</v>
      </c>
      <c r="AX635" s="14" t="s">
        <v>78</v>
      </c>
      <c r="AY635" s="224" t="s">
        <v>386</v>
      </c>
    </row>
    <row r="636" spans="1:65" s="14" customFormat="1" ht="10">
      <c r="B636" s="214"/>
      <c r="C636" s="215"/>
      <c r="D636" s="205" t="s">
        <v>395</v>
      </c>
      <c r="E636" s="216" t="s">
        <v>76</v>
      </c>
      <c r="F636" s="217" t="s">
        <v>868</v>
      </c>
      <c r="G636" s="215"/>
      <c r="H636" s="218">
        <v>0.248</v>
      </c>
      <c r="I636" s="219"/>
      <c r="J636" s="215"/>
      <c r="K636" s="215"/>
      <c r="L636" s="220"/>
      <c r="M636" s="221"/>
      <c r="N636" s="222"/>
      <c r="O636" s="222"/>
      <c r="P636" s="222"/>
      <c r="Q636" s="222"/>
      <c r="R636" s="222"/>
      <c r="S636" s="222"/>
      <c r="T636" s="223"/>
      <c r="AT636" s="224" t="s">
        <v>395</v>
      </c>
      <c r="AU636" s="224" t="s">
        <v>90</v>
      </c>
      <c r="AV636" s="14" t="s">
        <v>90</v>
      </c>
      <c r="AW636" s="14" t="s">
        <v>36</v>
      </c>
      <c r="AX636" s="14" t="s">
        <v>78</v>
      </c>
      <c r="AY636" s="224" t="s">
        <v>386</v>
      </c>
    </row>
    <row r="637" spans="1:65" s="14" customFormat="1" ht="10">
      <c r="B637" s="214"/>
      <c r="C637" s="215"/>
      <c r="D637" s="205" t="s">
        <v>395</v>
      </c>
      <c r="E637" s="216" t="s">
        <v>76</v>
      </c>
      <c r="F637" s="217" t="s">
        <v>869</v>
      </c>
      <c r="G637" s="215"/>
      <c r="H637" s="218">
        <v>0.39900000000000002</v>
      </c>
      <c r="I637" s="219"/>
      <c r="J637" s="215"/>
      <c r="K637" s="215"/>
      <c r="L637" s="220"/>
      <c r="M637" s="221"/>
      <c r="N637" s="222"/>
      <c r="O637" s="222"/>
      <c r="P637" s="222"/>
      <c r="Q637" s="222"/>
      <c r="R637" s="222"/>
      <c r="S637" s="222"/>
      <c r="T637" s="223"/>
      <c r="AT637" s="224" t="s">
        <v>395</v>
      </c>
      <c r="AU637" s="224" t="s">
        <v>90</v>
      </c>
      <c r="AV637" s="14" t="s">
        <v>90</v>
      </c>
      <c r="AW637" s="14" t="s">
        <v>36</v>
      </c>
      <c r="AX637" s="14" t="s">
        <v>78</v>
      </c>
      <c r="AY637" s="224" t="s">
        <v>386</v>
      </c>
    </row>
    <row r="638" spans="1:65" s="15" customFormat="1" ht="10">
      <c r="B638" s="225"/>
      <c r="C638" s="226"/>
      <c r="D638" s="205" t="s">
        <v>395</v>
      </c>
      <c r="E638" s="227" t="s">
        <v>76</v>
      </c>
      <c r="F638" s="228" t="s">
        <v>398</v>
      </c>
      <c r="G638" s="226"/>
      <c r="H638" s="229">
        <v>4.7270000000000003</v>
      </c>
      <c r="I638" s="230"/>
      <c r="J638" s="226"/>
      <c r="K638" s="226"/>
      <c r="L638" s="231"/>
      <c r="M638" s="232"/>
      <c r="N638" s="233"/>
      <c r="O638" s="233"/>
      <c r="P638" s="233"/>
      <c r="Q638" s="233"/>
      <c r="R638" s="233"/>
      <c r="S638" s="233"/>
      <c r="T638" s="234"/>
      <c r="AT638" s="235" t="s">
        <v>395</v>
      </c>
      <c r="AU638" s="235" t="s">
        <v>90</v>
      </c>
      <c r="AV638" s="15" t="s">
        <v>102</v>
      </c>
      <c r="AW638" s="15" t="s">
        <v>36</v>
      </c>
      <c r="AX638" s="15" t="s">
        <v>85</v>
      </c>
      <c r="AY638" s="235" t="s">
        <v>386</v>
      </c>
    </row>
    <row r="639" spans="1:65" s="2" customFormat="1" ht="37.75" customHeight="1">
      <c r="A639" s="37"/>
      <c r="B639" s="38"/>
      <c r="C639" s="185" t="s">
        <v>870</v>
      </c>
      <c r="D639" s="185" t="s">
        <v>388</v>
      </c>
      <c r="E639" s="186" t="s">
        <v>871</v>
      </c>
      <c r="F639" s="187" t="s">
        <v>872</v>
      </c>
      <c r="G639" s="188" t="s">
        <v>127</v>
      </c>
      <c r="H639" s="189">
        <v>61.433</v>
      </c>
      <c r="I639" s="190"/>
      <c r="J639" s="191">
        <f>ROUND(I639*H639,2)</f>
        <v>0</v>
      </c>
      <c r="K639" s="187" t="s">
        <v>391</v>
      </c>
      <c r="L639" s="42"/>
      <c r="M639" s="192" t="s">
        <v>76</v>
      </c>
      <c r="N639" s="193" t="s">
        <v>49</v>
      </c>
      <c r="O639" s="67"/>
      <c r="P639" s="194">
        <f>O639*H639</f>
        <v>0</v>
      </c>
      <c r="Q639" s="194">
        <v>4.6537200000000001E-3</v>
      </c>
      <c r="R639" s="194">
        <f>Q639*H639</f>
        <v>0.28589198076</v>
      </c>
      <c r="S639" s="194">
        <v>0</v>
      </c>
      <c r="T639" s="195">
        <f>S639*H639</f>
        <v>0</v>
      </c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R639" s="196" t="s">
        <v>102</v>
      </c>
      <c r="AT639" s="196" t="s">
        <v>388</v>
      </c>
      <c r="AU639" s="196" t="s">
        <v>90</v>
      </c>
      <c r="AY639" s="20" t="s">
        <v>386</v>
      </c>
      <c r="BE639" s="197">
        <f>IF(N639="základní",J639,0)</f>
        <v>0</v>
      </c>
      <c r="BF639" s="197">
        <f>IF(N639="snížená",J639,0)</f>
        <v>0</v>
      </c>
      <c r="BG639" s="197">
        <f>IF(N639="zákl. přenesená",J639,0)</f>
        <v>0</v>
      </c>
      <c r="BH639" s="197">
        <f>IF(N639="sníž. přenesená",J639,0)</f>
        <v>0</v>
      </c>
      <c r="BI639" s="197">
        <f>IF(N639="nulová",J639,0)</f>
        <v>0</v>
      </c>
      <c r="BJ639" s="20" t="s">
        <v>90</v>
      </c>
      <c r="BK639" s="197">
        <f>ROUND(I639*H639,2)</f>
        <v>0</v>
      </c>
      <c r="BL639" s="20" t="s">
        <v>102</v>
      </c>
      <c r="BM639" s="196" t="s">
        <v>873</v>
      </c>
    </row>
    <row r="640" spans="1:65" s="2" customFormat="1" ht="10">
      <c r="A640" s="37"/>
      <c r="B640" s="38"/>
      <c r="C640" s="39"/>
      <c r="D640" s="198" t="s">
        <v>393</v>
      </c>
      <c r="E640" s="39"/>
      <c r="F640" s="199" t="s">
        <v>874</v>
      </c>
      <c r="G640" s="39"/>
      <c r="H640" s="39"/>
      <c r="I640" s="200"/>
      <c r="J640" s="39"/>
      <c r="K640" s="39"/>
      <c r="L640" s="42"/>
      <c r="M640" s="201"/>
      <c r="N640" s="202"/>
      <c r="O640" s="67"/>
      <c r="P640" s="67"/>
      <c r="Q640" s="67"/>
      <c r="R640" s="67"/>
      <c r="S640" s="67"/>
      <c r="T640" s="68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T640" s="20" t="s">
        <v>393</v>
      </c>
      <c r="AU640" s="20" t="s">
        <v>90</v>
      </c>
    </row>
    <row r="641" spans="1:65" s="13" customFormat="1" ht="10">
      <c r="B641" s="203"/>
      <c r="C641" s="204"/>
      <c r="D641" s="205" t="s">
        <v>395</v>
      </c>
      <c r="E641" s="206" t="s">
        <v>76</v>
      </c>
      <c r="F641" s="207" t="s">
        <v>403</v>
      </c>
      <c r="G641" s="204"/>
      <c r="H641" s="206" t="s">
        <v>76</v>
      </c>
      <c r="I641" s="208"/>
      <c r="J641" s="204"/>
      <c r="K641" s="204"/>
      <c r="L641" s="209"/>
      <c r="M641" s="210"/>
      <c r="N641" s="211"/>
      <c r="O641" s="211"/>
      <c r="P641" s="211"/>
      <c r="Q641" s="211"/>
      <c r="R641" s="211"/>
      <c r="S641" s="211"/>
      <c r="T641" s="212"/>
      <c r="AT641" s="213" t="s">
        <v>395</v>
      </c>
      <c r="AU641" s="213" t="s">
        <v>90</v>
      </c>
      <c r="AV641" s="13" t="s">
        <v>85</v>
      </c>
      <c r="AW641" s="13" t="s">
        <v>36</v>
      </c>
      <c r="AX641" s="13" t="s">
        <v>78</v>
      </c>
      <c r="AY641" s="213" t="s">
        <v>386</v>
      </c>
    </row>
    <row r="642" spans="1:65" s="13" customFormat="1" ht="10">
      <c r="B642" s="203"/>
      <c r="C642" s="204"/>
      <c r="D642" s="205" t="s">
        <v>395</v>
      </c>
      <c r="E642" s="206" t="s">
        <v>76</v>
      </c>
      <c r="F642" s="207" t="s">
        <v>788</v>
      </c>
      <c r="G642" s="204"/>
      <c r="H642" s="206" t="s">
        <v>76</v>
      </c>
      <c r="I642" s="208"/>
      <c r="J642" s="204"/>
      <c r="K642" s="204"/>
      <c r="L642" s="209"/>
      <c r="M642" s="210"/>
      <c r="N642" s="211"/>
      <c r="O642" s="211"/>
      <c r="P642" s="211"/>
      <c r="Q642" s="211"/>
      <c r="R642" s="211"/>
      <c r="S642" s="211"/>
      <c r="T642" s="212"/>
      <c r="AT642" s="213" t="s">
        <v>395</v>
      </c>
      <c r="AU642" s="213" t="s">
        <v>90</v>
      </c>
      <c r="AV642" s="13" t="s">
        <v>85</v>
      </c>
      <c r="AW642" s="13" t="s">
        <v>36</v>
      </c>
      <c r="AX642" s="13" t="s">
        <v>78</v>
      </c>
      <c r="AY642" s="213" t="s">
        <v>386</v>
      </c>
    </row>
    <row r="643" spans="1:65" s="13" customFormat="1" ht="10">
      <c r="B643" s="203"/>
      <c r="C643" s="204"/>
      <c r="D643" s="205" t="s">
        <v>395</v>
      </c>
      <c r="E643" s="206" t="s">
        <v>76</v>
      </c>
      <c r="F643" s="207" t="s">
        <v>748</v>
      </c>
      <c r="G643" s="204"/>
      <c r="H643" s="206" t="s">
        <v>76</v>
      </c>
      <c r="I643" s="208"/>
      <c r="J643" s="204"/>
      <c r="K643" s="204"/>
      <c r="L643" s="209"/>
      <c r="M643" s="210"/>
      <c r="N643" s="211"/>
      <c r="O643" s="211"/>
      <c r="P643" s="211"/>
      <c r="Q643" s="211"/>
      <c r="R643" s="211"/>
      <c r="S643" s="211"/>
      <c r="T643" s="212"/>
      <c r="AT643" s="213" t="s">
        <v>395</v>
      </c>
      <c r="AU643" s="213" t="s">
        <v>90</v>
      </c>
      <c r="AV643" s="13" t="s">
        <v>85</v>
      </c>
      <c r="AW643" s="13" t="s">
        <v>36</v>
      </c>
      <c r="AX643" s="13" t="s">
        <v>78</v>
      </c>
      <c r="AY643" s="213" t="s">
        <v>386</v>
      </c>
    </row>
    <row r="644" spans="1:65" s="13" customFormat="1" ht="10">
      <c r="B644" s="203"/>
      <c r="C644" s="204"/>
      <c r="D644" s="205" t="s">
        <v>395</v>
      </c>
      <c r="E644" s="206" t="s">
        <v>76</v>
      </c>
      <c r="F644" s="207" t="s">
        <v>749</v>
      </c>
      <c r="G644" s="204"/>
      <c r="H644" s="206" t="s">
        <v>76</v>
      </c>
      <c r="I644" s="208"/>
      <c r="J644" s="204"/>
      <c r="K644" s="204"/>
      <c r="L644" s="209"/>
      <c r="M644" s="210"/>
      <c r="N644" s="211"/>
      <c r="O644" s="211"/>
      <c r="P644" s="211"/>
      <c r="Q644" s="211"/>
      <c r="R644" s="211"/>
      <c r="S644" s="211"/>
      <c r="T644" s="212"/>
      <c r="AT644" s="213" t="s">
        <v>395</v>
      </c>
      <c r="AU644" s="213" t="s">
        <v>90</v>
      </c>
      <c r="AV644" s="13" t="s">
        <v>85</v>
      </c>
      <c r="AW644" s="13" t="s">
        <v>36</v>
      </c>
      <c r="AX644" s="13" t="s">
        <v>78</v>
      </c>
      <c r="AY644" s="213" t="s">
        <v>386</v>
      </c>
    </row>
    <row r="645" spans="1:65" s="14" customFormat="1" ht="10">
      <c r="B645" s="214"/>
      <c r="C645" s="215"/>
      <c r="D645" s="205" t="s">
        <v>395</v>
      </c>
      <c r="E645" s="216" t="s">
        <v>76</v>
      </c>
      <c r="F645" s="217" t="s">
        <v>875</v>
      </c>
      <c r="G645" s="215"/>
      <c r="H645" s="218">
        <v>38.880000000000003</v>
      </c>
      <c r="I645" s="219"/>
      <c r="J645" s="215"/>
      <c r="K645" s="215"/>
      <c r="L645" s="220"/>
      <c r="M645" s="221"/>
      <c r="N645" s="222"/>
      <c r="O645" s="222"/>
      <c r="P645" s="222"/>
      <c r="Q645" s="222"/>
      <c r="R645" s="222"/>
      <c r="S645" s="222"/>
      <c r="T645" s="223"/>
      <c r="AT645" s="224" t="s">
        <v>395</v>
      </c>
      <c r="AU645" s="224" t="s">
        <v>90</v>
      </c>
      <c r="AV645" s="14" t="s">
        <v>90</v>
      </c>
      <c r="AW645" s="14" t="s">
        <v>36</v>
      </c>
      <c r="AX645" s="14" t="s">
        <v>78</v>
      </c>
      <c r="AY645" s="224" t="s">
        <v>386</v>
      </c>
    </row>
    <row r="646" spans="1:65" s="14" customFormat="1" ht="10">
      <c r="B646" s="214"/>
      <c r="C646" s="215"/>
      <c r="D646" s="205" t="s">
        <v>395</v>
      </c>
      <c r="E646" s="216" t="s">
        <v>76</v>
      </c>
      <c r="F646" s="217" t="s">
        <v>876</v>
      </c>
      <c r="G646" s="215"/>
      <c r="H646" s="218">
        <v>4.7130000000000001</v>
      </c>
      <c r="I646" s="219"/>
      <c r="J646" s="215"/>
      <c r="K646" s="215"/>
      <c r="L646" s="220"/>
      <c r="M646" s="221"/>
      <c r="N646" s="222"/>
      <c r="O646" s="222"/>
      <c r="P646" s="222"/>
      <c r="Q646" s="222"/>
      <c r="R646" s="222"/>
      <c r="S646" s="222"/>
      <c r="T646" s="223"/>
      <c r="AT646" s="224" t="s">
        <v>395</v>
      </c>
      <c r="AU646" s="224" t="s">
        <v>90</v>
      </c>
      <c r="AV646" s="14" t="s">
        <v>90</v>
      </c>
      <c r="AW646" s="14" t="s">
        <v>36</v>
      </c>
      <c r="AX646" s="14" t="s">
        <v>78</v>
      </c>
      <c r="AY646" s="224" t="s">
        <v>386</v>
      </c>
    </row>
    <row r="647" spans="1:65" s="14" customFormat="1" ht="10">
      <c r="B647" s="214"/>
      <c r="C647" s="215"/>
      <c r="D647" s="205" t="s">
        <v>395</v>
      </c>
      <c r="E647" s="216" t="s">
        <v>76</v>
      </c>
      <c r="F647" s="217" t="s">
        <v>877</v>
      </c>
      <c r="G647" s="215"/>
      <c r="H647" s="218">
        <v>9.4350000000000005</v>
      </c>
      <c r="I647" s="219"/>
      <c r="J647" s="215"/>
      <c r="K647" s="215"/>
      <c r="L647" s="220"/>
      <c r="M647" s="221"/>
      <c r="N647" s="222"/>
      <c r="O647" s="222"/>
      <c r="P647" s="222"/>
      <c r="Q647" s="222"/>
      <c r="R647" s="222"/>
      <c r="S647" s="222"/>
      <c r="T647" s="223"/>
      <c r="AT647" s="224" t="s">
        <v>395</v>
      </c>
      <c r="AU647" s="224" t="s">
        <v>90</v>
      </c>
      <c r="AV647" s="14" t="s">
        <v>90</v>
      </c>
      <c r="AW647" s="14" t="s">
        <v>36</v>
      </c>
      <c r="AX647" s="14" t="s">
        <v>78</v>
      </c>
      <c r="AY647" s="224" t="s">
        <v>386</v>
      </c>
    </row>
    <row r="648" spans="1:65" s="14" customFormat="1" ht="10">
      <c r="B648" s="214"/>
      <c r="C648" s="215"/>
      <c r="D648" s="205" t="s">
        <v>395</v>
      </c>
      <c r="E648" s="216" t="s">
        <v>76</v>
      </c>
      <c r="F648" s="217" t="s">
        <v>878</v>
      </c>
      <c r="G648" s="215"/>
      <c r="H648" s="218">
        <v>3.2210000000000001</v>
      </c>
      <c r="I648" s="219"/>
      <c r="J648" s="215"/>
      <c r="K648" s="215"/>
      <c r="L648" s="220"/>
      <c r="M648" s="221"/>
      <c r="N648" s="222"/>
      <c r="O648" s="222"/>
      <c r="P648" s="222"/>
      <c r="Q648" s="222"/>
      <c r="R648" s="222"/>
      <c r="S648" s="222"/>
      <c r="T648" s="223"/>
      <c r="AT648" s="224" t="s">
        <v>395</v>
      </c>
      <c r="AU648" s="224" t="s">
        <v>90</v>
      </c>
      <c r="AV648" s="14" t="s">
        <v>90</v>
      </c>
      <c r="AW648" s="14" t="s">
        <v>36</v>
      </c>
      <c r="AX648" s="14" t="s">
        <v>78</v>
      </c>
      <c r="AY648" s="224" t="s">
        <v>386</v>
      </c>
    </row>
    <row r="649" spans="1:65" s="14" customFormat="1" ht="10">
      <c r="B649" s="214"/>
      <c r="C649" s="215"/>
      <c r="D649" s="205" t="s">
        <v>395</v>
      </c>
      <c r="E649" s="216" t="s">
        <v>76</v>
      </c>
      <c r="F649" s="217" t="s">
        <v>879</v>
      </c>
      <c r="G649" s="215"/>
      <c r="H649" s="218">
        <v>5.1840000000000002</v>
      </c>
      <c r="I649" s="219"/>
      <c r="J649" s="215"/>
      <c r="K649" s="215"/>
      <c r="L649" s="220"/>
      <c r="M649" s="221"/>
      <c r="N649" s="222"/>
      <c r="O649" s="222"/>
      <c r="P649" s="222"/>
      <c r="Q649" s="222"/>
      <c r="R649" s="222"/>
      <c r="S649" s="222"/>
      <c r="T649" s="223"/>
      <c r="AT649" s="224" t="s">
        <v>395</v>
      </c>
      <c r="AU649" s="224" t="s">
        <v>90</v>
      </c>
      <c r="AV649" s="14" t="s">
        <v>90</v>
      </c>
      <c r="AW649" s="14" t="s">
        <v>36</v>
      </c>
      <c r="AX649" s="14" t="s">
        <v>78</v>
      </c>
      <c r="AY649" s="224" t="s">
        <v>386</v>
      </c>
    </row>
    <row r="650" spans="1:65" s="15" customFormat="1" ht="10">
      <c r="B650" s="225"/>
      <c r="C650" s="226"/>
      <c r="D650" s="205" t="s">
        <v>395</v>
      </c>
      <c r="E650" s="227" t="s">
        <v>136</v>
      </c>
      <c r="F650" s="228" t="s">
        <v>398</v>
      </c>
      <c r="G650" s="226"/>
      <c r="H650" s="229">
        <v>61.433</v>
      </c>
      <c r="I650" s="230"/>
      <c r="J650" s="226"/>
      <c r="K650" s="226"/>
      <c r="L650" s="231"/>
      <c r="M650" s="232"/>
      <c r="N650" s="233"/>
      <c r="O650" s="233"/>
      <c r="P650" s="233"/>
      <c r="Q650" s="233"/>
      <c r="R650" s="233"/>
      <c r="S650" s="233"/>
      <c r="T650" s="234"/>
      <c r="AT650" s="235" t="s">
        <v>395</v>
      </c>
      <c r="AU650" s="235" t="s">
        <v>90</v>
      </c>
      <c r="AV650" s="15" t="s">
        <v>102</v>
      </c>
      <c r="AW650" s="15" t="s">
        <v>36</v>
      </c>
      <c r="AX650" s="15" t="s">
        <v>85</v>
      </c>
      <c r="AY650" s="235" t="s">
        <v>386</v>
      </c>
    </row>
    <row r="651" spans="1:65" s="2" customFormat="1" ht="37.75" customHeight="1">
      <c r="A651" s="37"/>
      <c r="B651" s="38"/>
      <c r="C651" s="185" t="s">
        <v>880</v>
      </c>
      <c r="D651" s="185" t="s">
        <v>388</v>
      </c>
      <c r="E651" s="186" t="s">
        <v>881</v>
      </c>
      <c r="F651" s="187" t="s">
        <v>882</v>
      </c>
      <c r="G651" s="188" t="s">
        <v>127</v>
      </c>
      <c r="H651" s="189">
        <v>61.433</v>
      </c>
      <c r="I651" s="190"/>
      <c r="J651" s="191">
        <f>ROUND(I651*H651,2)</f>
        <v>0</v>
      </c>
      <c r="K651" s="187" t="s">
        <v>391</v>
      </c>
      <c r="L651" s="42"/>
      <c r="M651" s="192" t="s">
        <v>76</v>
      </c>
      <c r="N651" s="193" t="s">
        <v>49</v>
      </c>
      <c r="O651" s="67"/>
      <c r="P651" s="194">
        <f>O651*H651</f>
        <v>0</v>
      </c>
      <c r="Q651" s="194">
        <v>0</v>
      </c>
      <c r="R651" s="194">
        <f>Q651*H651</f>
        <v>0</v>
      </c>
      <c r="S651" s="194">
        <v>0</v>
      </c>
      <c r="T651" s="195">
        <f>S651*H651</f>
        <v>0</v>
      </c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R651" s="196" t="s">
        <v>102</v>
      </c>
      <c r="AT651" s="196" t="s">
        <v>388</v>
      </c>
      <c r="AU651" s="196" t="s">
        <v>90</v>
      </c>
      <c r="AY651" s="20" t="s">
        <v>386</v>
      </c>
      <c r="BE651" s="197">
        <f>IF(N651="základní",J651,0)</f>
        <v>0</v>
      </c>
      <c r="BF651" s="197">
        <f>IF(N651="snížená",J651,0)</f>
        <v>0</v>
      </c>
      <c r="BG651" s="197">
        <f>IF(N651="zákl. přenesená",J651,0)</f>
        <v>0</v>
      </c>
      <c r="BH651" s="197">
        <f>IF(N651="sníž. přenesená",J651,0)</f>
        <v>0</v>
      </c>
      <c r="BI651" s="197">
        <f>IF(N651="nulová",J651,0)</f>
        <v>0</v>
      </c>
      <c r="BJ651" s="20" t="s">
        <v>90</v>
      </c>
      <c r="BK651" s="197">
        <f>ROUND(I651*H651,2)</f>
        <v>0</v>
      </c>
      <c r="BL651" s="20" t="s">
        <v>102</v>
      </c>
      <c r="BM651" s="196" t="s">
        <v>883</v>
      </c>
    </row>
    <row r="652" spans="1:65" s="2" customFormat="1" ht="10">
      <c r="A652" s="37"/>
      <c r="B652" s="38"/>
      <c r="C652" s="39"/>
      <c r="D652" s="198" t="s">
        <v>393</v>
      </c>
      <c r="E652" s="39"/>
      <c r="F652" s="199" t="s">
        <v>884</v>
      </c>
      <c r="G652" s="39"/>
      <c r="H652" s="39"/>
      <c r="I652" s="200"/>
      <c r="J652" s="39"/>
      <c r="K652" s="39"/>
      <c r="L652" s="42"/>
      <c r="M652" s="201"/>
      <c r="N652" s="202"/>
      <c r="O652" s="67"/>
      <c r="P652" s="67"/>
      <c r="Q652" s="67"/>
      <c r="R652" s="67"/>
      <c r="S652" s="67"/>
      <c r="T652" s="68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T652" s="20" t="s">
        <v>393</v>
      </c>
      <c r="AU652" s="20" t="s">
        <v>90</v>
      </c>
    </row>
    <row r="653" spans="1:65" s="14" customFormat="1" ht="10">
      <c r="B653" s="214"/>
      <c r="C653" s="215"/>
      <c r="D653" s="205" t="s">
        <v>395</v>
      </c>
      <c r="E653" s="216" t="s">
        <v>76</v>
      </c>
      <c r="F653" s="217" t="s">
        <v>136</v>
      </c>
      <c r="G653" s="215"/>
      <c r="H653" s="218">
        <v>61.433</v>
      </c>
      <c r="I653" s="219"/>
      <c r="J653" s="215"/>
      <c r="K653" s="215"/>
      <c r="L653" s="220"/>
      <c r="M653" s="221"/>
      <c r="N653" s="222"/>
      <c r="O653" s="222"/>
      <c r="P653" s="222"/>
      <c r="Q653" s="222"/>
      <c r="R653" s="222"/>
      <c r="S653" s="222"/>
      <c r="T653" s="223"/>
      <c r="AT653" s="224" t="s">
        <v>395</v>
      </c>
      <c r="AU653" s="224" t="s">
        <v>90</v>
      </c>
      <c r="AV653" s="14" t="s">
        <v>90</v>
      </c>
      <c r="AW653" s="14" t="s">
        <v>36</v>
      </c>
      <c r="AX653" s="14" t="s">
        <v>78</v>
      </c>
      <c r="AY653" s="224" t="s">
        <v>386</v>
      </c>
    </row>
    <row r="654" spans="1:65" s="15" customFormat="1" ht="10">
      <c r="B654" s="225"/>
      <c r="C654" s="226"/>
      <c r="D654" s="205" t="s">
        <v>395</v>
      </c>
      <c r="E654" s="227" t="s">
        <v>76</v>
      </c>
      <c r="F654" s="228" t="s">
        <v>398</v>
      </c>
      <c r="G654" s="226"/>
      <c r="H654" s="229">
        <v>61.433</v>
      </c>
      <c r="I654" s="230"/>
      <c r="J654" s="226"/>
      <c r="K654" s="226"/>
      <c r="L654" s="231"/>
      <c r="M654" s="232"/>
      <c r="N654" s="233"/>
      <c r="O654" s="233"/>
      <c r="P654" s="233"/>
      <c r="Q654" s="233"/>
      <c r="R654" s="233"/>
      <c r="S654" s="233"/>
      <c r="T654" s="234"/>
      <c r="AT654" s="235" t="s">
        <v>395</v>
      </c>
      <c r="AU654" s="235" t="s">
        <v>90</v>
      </c>
      <c r="AV654" s="15" t="s">
        <v>102</v>
      </c>
      <c r="AW654" s="15" t="s">
        <v>36</v>
      </c>
      <c r="AX654" s="15" t="s">
        <v>85</v>
      </c>
      <c r="AY654" s="235" t="s">
        <v>386</v>
      </c>
    </row>
    <row r="655" spans="1:65" s="2" customFormat="1" ht="37.75" customHeight="1">
      <c r="A655" s="37"/>
      <c r="B655" s="38"/>
      <c r="C655" s="185" t="s">
        <v>885</v>
      </c>
      <c r="D655" s="185" t="s">
        <v>388</v>
      </c>
      <c r="E655" s="186" t="s">
        <v>886</v>
      </c>
      <c r="F655" s="187" t="s">
        <v>887</v>
      </c>
      <c r="G655" s="188" t="s">
        <v>127</v>
      </c>
      <c r="H655" s="189">
        <v>61.433</v>
      </c>
      <c r="I655" s="190"/>
      <c r="J655" s="191">
        <f>ROUND(I655*H655,2)</f>
        <v>0</v>
      </c>
      <c r="K655" s="187" t="s">
        <v>391</v>
      </c>
      <c r="L655" s="42"/>
      <c r="M655" s="192" t="s">
        <v>76</v>
      </c>
      <c r="N655" s="193" t="s">
        <v>49</v>
      </c>
      <c r="O655" s="67"/>
      <c r="P655" s="194">
        <f>O655*H655</f>
        <v>0</v>
      </c>
      <c r="Q655" s="194">
        <v>1.7645600000000001E-3</v>
      </c>
      <c r="R655" s="194">
        <f>Q655*H655</f>
        <v>0.10840221448000001</v>
      </c>
      <c r="S655" s="194">
        <v>0</v>
      </c>
      <c r="T655" s="195">
        <f>S655*H655</f>
        <v>0</v>
      </c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R655" s="196" t="s">
        <v>102</v>
      </c>
      <c r="AT655" s="196" t="s">
        <v>388</v>
      </c>
      <c r="AU655" s="196" t="s">
        <v>90</v>
      </c>
      <c r="AY655" s="20" t="s">
        <v>386</v>
      </c>
      <c r="BE655" s="197">
        <f>IF(N655="základní",J655,0)</f>
        <v>0</v>
      </c>
      <c r="BF655" s="197">
        <f>IF(N655="snížená",J655,0)</f>
        <v>0</v>
      </c>
      <c r="BG655" s="197">
        <f>IF(N655="zákl. přenesená",J655,0)</f>
        <v>0</v>
      </c>
      <c r="BH655" s="197">
        <f>IF(N655="sníž. přenesená",J655,0)</f>
        <v>0</v>
      </c>
      <c r="BI655" s="197">
        <f>IF(N655="nulová",J655,0)</f>
        <v>0</v>
      </c>
      <c r="BJ655" s="20" t="s">
        <v>90</v>
      </c>
      <c r="BK655" s="197">
        <f>ROUND(I655*H655,2)</f>
        <v>0</v>
      </c>
      <c r="BL655" s="20" t="s">
        <v>102</v>
      </c>
      <c r="BM655" s="196" t="s">
        <v>888</v>
      </c>
    </row>
    <row r="656" spans="1:65" s="2" customFormat="1" ht="10">
      <c r="A656" s="37"/>
      <c r="B656" s="38"/>
      <c r="C656" s="39"/>
      <c r="D656" s="198" t="s">
        <v>393</v>
      </c>
      <c r="E656" s="39"/>
      <c r="F656" s="199" t="s">
        <v>889</v>
      </c>
      <c r="G656" s="39"/>
      <c r="H656" s="39"/>
      <c r="I656" s="200"/>
      <c r="J656" s="39"/>
      <c r="K656" s="39"/>
      <c r="L656" s="42"/>
      <c r="M656" s="201"/>
      <c r="N656" s="202"/>
      <c r="O656" s="67"/>
      <c r="P656" s="67"/>
      <c r="Q656" s="67"/>
      <c r="R656" s="67"/>
      <c r="S656" s="67"/>
      <c r="T656" s="68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T656" s="20" t="s">
        <v>393</v>
      </c>
      <c r="AU656" s="20" t="s">
        <v>90</v>
      </c>
    </row>
    <row r="657" spans="1:65" s="14" customFormat="1" ht="10">
      <c r="B657" s="214"/>
      <c r="C657" s="215"/>
      <c r="D657" s="205" t="s">
        <v>395</v>
      </c>
      <c r="E657" s="216" t="s">
        <v>76</v>
      </c>
      <c r="F657" s="217" t="s">
        <v>136</v>
      </c>
      <c r="G657" s="215"/>
      <c r="H657" s="218">
        <v>61.433</v>
      </c>
      <c r="I657" s="219"/>
      <c r="J657" s="215"/>
      <c r="K657" s="215"/>
      <c r="L657" s="220"/>
      <c r="M657" s="221"/>
      <c r="N657" s="222"/>
      <c r="O657" s="222"/>
      <c r="P657" s="222"/>
      <c r="Q657" s="222"/>
      <c r="R657" s="222"/>
      <c r="S657" s="222"/>
      <c r="T657" s="223"/>
      <c r="AT657" s="224" t="s">
        <v>395</v>
      </c>
      <c r="AU657" s="224" t="s">
        <v>90</v>
      </c>
      <c r="AV657" s="14" t="s">
        <v>90</v>
      </c>
      <c r="AW657" s="14" t="s">
        <v>36</v>
      </c>
      <c r="AX657" s="14" t="s">
        <v>78</v>
      </c>
      <c r="AY657" s="224" t="s">
        <v>386</v>
      </c>
    </row>
    <row r="658" spans="1:65" s="15" customFormat="1" ht="10">
      <c r="B658" s="225"/>
      <c r="C658" s="226"/>
      <c r="D658" s="205" t="s">
        <v>395</v>
      </c>
      <c r="E658" s="227" t="s">
        <v>76</v>
      </c>
      <c r="F658" s="228" t="s">
        <v>398</v>
      </c>
      <c r="G658" s="226"/>
      <c r="H658" s="229">
        <v>61.433</v>
      </c>
      <c r="I658" s="230"/>
      <c r="J658" s="226"/>
      <c r="K658" s="226"/>
      <c r="L658" s="231"/>
      <c r="M658" s="232"/>
      <c r="N658" s="233"/>
      <c r="O658" s="233"/>
      <c r="P658" s="233"/>
      <c r="Q658" s="233"/>
      <c r="R658" s="233"/>
      <c r="S658" s="233"/>
      <c r="T658" s="234"/>
      <c r="AT658" s="235" t="s">
        <v>395</v>
      </c>
      <c r="AU658" s="235" t="s">
        <v>90</v>
      </c>
      <c r="AV658" s="15" t="s">
        <v>102</v>
      </c>
      <c r="AW658" s="15" t="s">
        <v>36</v>
      </c>
      <c r="AX658" s="15" t="s">
        <v>85</v>
      </c>
      <c r="AY658" s="235" t="s">
        <v>386</v>
      </c>
    </row>
    <row r="659" spans="1:65" s="2" customFormat="1" ht="37.75" customHeight="1">
      <c r="A659" s="37"/>
      <c r="B659" s="38"/>
      <c r="C659" s="185" t="s">
        <v>890</v>
      </c>
      <c r="D659" s="185" t="s">
        <v>388</v>
      </c>
      <c r="E659" s="186" t="s">
        <v>891</v>
      </c>
      <c r="F659" s="187" t="s">
        <v>892</v>
      </c>
      <c r="G659" s="188" t="s">
        <v>127</v>
      </c>
      <c r="H659" s="189">
        <v>61.433</v>
      </c>
      <c r="I659" s="190"/>
      <c r="J659" s="191">
        <f>ROUND(I659*H659,2)</f>
        <v>0</v>
      </c>
      <c r="K659" s="187" t="s">
        <v>391</v>
      </c>
      <c r="L659" s="42"/>
      <c r="M659" s="192" t="s">
        <v>76</v>
      </c>
      <c r="N659" s="193" t="s">
        <v>49</v>
      </c>
      <c r="O659" s="67"/>
      <c r="P659" s="194">
        <f>O659*H659</f>
        <v>0</v>
      </c>
      <c r="Q659" s="194">
        <v>0</v>
      </c>
      <c r="R659" s="194">
        <f>Q659*H659</f>
        <v>0</v>
      </c>
      <c r="S659" s="194">
        <v>0</v>
      </c>
      <c r="T659" s="195">
        <f>S659*H659</f>
        <v>0</v>
      </c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R659" s="196" t="s">
        <v>102</v>
      </c>
      <c r="AT659" s="196" t="s">
        <v>388</v>
      </c>
      <c r="AU659" s="196" t="s">
        <v>90</v>
      </c>
      <c r="AY659" s="20" t="s">
        <v>386</v>
      </c>
      <c r="BE659" s="197">
        <f>IF(N659="základní",J659,0)</f>
        <v>0</v>
      </c>
      <c r="BF659" s="197">
        <f>IF(N659="snížená",J659,0)</f>
        <v>0</v>
      </c>
      <c r="BG659" s="197">
        <f>IF(N659="zákl. přenesená",J659,0)</f>
        <v>0</v>
      </c>
      <c r="BH659" s="197">
        <f>IF(N659="sníž. přenesená",J659,0)</f>
        <v>0</v>
      </c>
      <c r="BI659" s="197">
        <f>IF(N659="nulová",J659,0)</f>
        <v>0</v>
      </c>
      <c r="BJ659" s="20" t="s">
        <v>90</v>
      </c>
      <c r="BK659" s="197">
        <f>ROUND(I659*H659,2)</f>
        <v>0</v>
      </c>
      <c r="BL659" s="20" t="s">
        <v>102</v>
      </c>
      <c r="BM659" s="196" t="s">
        <v>893</v>
      </c>
    </row>
    <row r="660" spans="1:65" s="2" customFormat="1" ht="10">
      <c r="A660" s="37"/>
      <c r="B660" s="38"/>
      <c r="C660" s="39"/>
      <c r="D660" s="198" t="s">
        <v>393</v>
      </c>
      <c r="E660" s="39"/>
      <c r="F660" s="199" t="s">
        <v>894</v>
      </c>
      <c r="G660" s="39"/>
      <c r="H660" s="39"/>
      <c r="I660" s="200"/>
      <c r="J660" s="39"/>
      <c r="K660" s="39"/>
      <c r="L660" s="42"/>
      <c r="M660" s="201"/>
      <c r="N660" s="202"/>
      <c r="O660" s="67"/>
      <c r="P660" s="67"/>
      <c r="Q660" s="67"/>
      <c r="R660" s="67"/>
      <c r="S660" s="67"/>
      <c r="T660" s="68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T660" s="20" t="s">
        <v>393</v>
      </c>
      <c r="AU660" s="20" t="s">
        <v>90</v>
      </c>
    </row>
    <row r="661" spans="1:65" s="14" customFormat="1" ht="10">
      <c r="B661" s="214"/>
      <c r="C661" s="215"/>
      <c r="D661" s="205" t="s">
        <v>395</v>
      </c>
      <c r="E661" s="216" t="s">
        <v>76</v>
      </c>
      <c r="F661" s="217" t="s">
        <v>136</v>
      </c>
      <c r="G661" s="215"/>
      <c r="H661" s="218">
        <v>61.433</v>
      </c>
      <c r="I661" s="219"/>
      <c r="J661" s="215"/>
      <c r="K661" s="215"/>
      <c r="L661" s="220"/>
      <c r="M661" s="221"/>
      <c r="N661" s="222"/>
      <c r="O661" s="222"/>
      <c r="P661" s="222"/>
      <c r="Q661" s="222"/>
      <c r="R661" s="222"/>
      <c r="S661" s="222"/>
      <c r="T661" s="223"/>
      <c r="AT661" s="224" t="s">
        <v>395</v>
      </c>
      <c r="AU661" s="224" t="s">
        <v>90</v>
      </c>
      <c r="AV661" s="14" t="s">
        <v>90</v>
      </c>
      <c r="AW661" s="14" t="s">
        <v>36</v>
      </c>
      <c r="AX661" s="14" t="s">
        <v>78</v>
      </c>
      <c r="AY661" s="224" t="s">
        <v>386</v>
      </c>
    </row>
    <row r="662" spans="1:65" s="15" customFormat="1" ht="10">
      <c r="B662" s="225"/>
      <c r="C662" s="226"/>
      <c r="D662" s="205" t="s">
        <v>395</v>
      </c>
      <c r="E662" s="227" t="s">
        <v>76</v>
      </c>
      <c r="F662" s="228" t="s">
        <v>398</v>
      </c>
      <c r="G662" s="226"/>
      <c r="H662" s="229">
        <v>61.433</v>
      </c>
      <c r="I662" s="230"/>
      <c r="J662" s="226"/>
      <c r="K662" s="226"/>
      <c r="L662" s="231"/>
      <c r="M662" s="232"/>
      <c r="N662" s="233"/>
      <c r="O662" s="233"/>
      <c r="P662" s="233"/>
      <c r="Q662" s="233"/>
      <c r="R662" s="233"/>
      <c r="S662" s="233"/>
      <c r="T662" s="234"/>
      <c r="AT662" s="235" t="s">
        <v>395</v>
      </c>
      <c r="AU662" s="235" t="s">
        <v>90</v>
      </c>
      <c r="AV662" s="15" t="s">
        <v>102</v>
      </c>
      <c r="AW662" s="15" t="s">
        <v>36</v>
      </c>
      <c r="AX662" s="15" t="s">
        <v>85</v>
      </c>
      <c r="AY662" s="235" t="s">
        <v>386</v>
      </c>
    </row>
    <row r="663" spans="1:65" s="2" customFormat="1" ht="66.75" customHeight="1">
      <c r="A663" s="37"/>
      <c r="B663" s="38"/>
      <c r="C663" s="185" t="s">
        <v>895</v>
      </c>
      <c r="D663" s="185" t="s">
        <v>388</v>
      </c>
      <c r="E663" s="186" t="s">
        <v>896</v>
      </c>
      <c r="F663" s="187" t="s">
        <v>897</v>
      </c>
      <c r="G663" s="188" t="s">
        <v>456</v>
      </c>
      <c r="H663" s="189">
        <v>1.6950000000000001</v>
      </c>
      <c r="I663" s="190"/>
      <c r="J663" s="191">
        <f>ROUND(I663*H663,2)</f>
        <v>0</v>
      </c>
      <c r="K663" s="187" t="s">
        <v>391</v>
      </c>
      <c r="L663" s="42"/>
      <c r="M663" s="192" t="s">
        <v>76</v>
      </c>
      <c r="N663" s="193" t="s">
        <v>49</v>
      </c>
      <c r="O663" s="67"/>
      <c r="P663" s="194">
        <f>O663*H663</f>
        <v>0</v>
      </c>
      <c r="Q663" s="194">
        <v>1.0551166000000001</v>
      </c>
      <c r="R663" s="194">
        <f>Q663*H663</f>
        <v>1.7884226370000003</v>
      </c>
      <c r="S663" s="194">
        <v>0</v>
      </c>
      <c r="T663" s="195">
        <f>S663*H663</f>
        <v>0</v>
      </c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R663" s="196" t="s">
        <v>102</v>
      </c>
      <c r="AT663" s="196" t="s">
        <v>388</v>
      </c>
      <c r="AU663" s="196" t="s">
        <v>90</v>
      </c>
      <c r="AY663" s="20" t="s">
        <v>386</v>
      </c>
      <c r="BE663" s="197">
        <f>IF(N663="základní",J663,0)</f>
        <v>0</v>
      </c>
      <c r="BF663" s="197">
        <f>IF(N663="snížená",J663,0)</f>
        <v>0</v>
      </c>
      <c r="BG663" s="197">
        <f>IF(N663="zákl. přenesená",J663,0)</f>
        <v>0</v>
      </c>
      <c r="BH663" s="197">
        <f>IF(N663="sníž. přenesená",J663,0)</f>
        <v>0</v>
      </c>
      <c r="BI663" s="197">
        <f>IF(N663="nulová",J663,0)</f>
        <v>0</v>
      </c>
      <c r="BJ663" s="20" t="s">
        <v>90</v>
      </c>
      <c r="BK663" s="197">
        <f>ROUND(I663*H663,2)</f>
        <v>0</v>
      </c>
      <c r="BL663" s="20" t="s">
        <v>102</v>
      </c>
      <c r="BM663" s="196" t="s">
        <v>898</v>
      </c>
    </row>
    <row r="664" spans="1:65" s="2" customFormat="1" ht="10">
      <c r="A664" s="37"/>
      <c r="B664" s="38"/>
      <c r="C664" s="39"/>
      <c r="D664" s="198" t="s">
        <v>393</v>
      </c>
      <c r="E664" s="39"/>
      <c r="F664" s="199" t="s">
        <v>899</v>
      </c>
      <c r="G664" s="39"/>
      <c r="H664" s="39"/>
      <c r="I664" s="200"/>
      <c r="J664" s="39"/>
      <c r="K664" s="39"/>
      <c r="L664" s="42"/>
      <c r="M664" s="201"/>
      <c r="N664" s="202"/>
      <c r="O664" s="67"/>
      <c r="P664" s="67"/>
      <c r="Q664" s="67"/>
      <c r="R664" s="67"/>
      <c r="S664" s="67"/>
      <c r="T664" s="68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T664" s="20" t="s">
        <v>393</v>
      </c>
      <c r="AU664" s="20" t="s">
        <v>90</v>
      </c>
    </row>
    <row r="665" spans="1:65" s="13" customFormat="1" ht="10">
      <c r="B665" s="203"/>
      <c r="C665" s="204"/>
      <c r="D665" s="205" t="s">
        <v>395</v>
      </c>
      <c r="E665" s="206" t="s">
        <v>76</v>
      </c>
      <c r="F665" s="207" t="s">
        <v>748</v>
      </c>
      <c r="G665" s="204"/>
      <c r="H665" s="206" t="s">
        <v>76</v>
      </c>
      <c r="I665" s="208"/>
      <c r="J665" s="204"/>
      <c r="K665" s="204"/>
      <c r="L665" s="209"/>
      <c r="M665" s="210"/>
      <c r="N665" s="211"/>
      <c r="O665" s="211"/>
      <c r="P665" s="211"/>
      <c r="Q665" s="211"/>
      <c r="R665" s="211"/>
      <c r="S665" s="211"/>
      <c r="T665" s="212"/>
      <c r="AT665" s="213" t="s">
        <v>395</v>
      </c>
      <c r="AU665" s="213" t="s">
        <v>90</v>
      </c>
      <c r="AV665" s="13" t="s">
        <v>85</v>
      </c>
      <c r="AW665" s="13" t="s">
        <v>36</v>
      </c>
      <c r="AX665" s="13" t="s">
        <v>78</v>
      </c>
      <c r="AY665" s="213" t="s">
        <v>386</v>
      </c>
    </row>
    <row r="666" spans="1:65" s="13" customFormat="1" ht="10">
      <c r="B666" s="203"/>
      <c r="C666" s="204"/>
      <c r="D666" s="205" t="s">
        <v>395</v>
      </c>
      <c r="E666" s="206" t="s">
        <v>76</v>
      </c>
      <c r="F666" s="207" t="s">
        <v>749</v>
      </c>
      <c r="G666" s="204"/>
      <c r="H666" s="206" t="s">
        <v>76</v>
      </c>
      <c r="I666" s="208"/>
      <c r="J666" s="204"/>
      <c r="K666" s="204"/>
      <c r="L666" s="209"/>
      <c r="M666" s="210"/>
      <c r="N666" s="211"/>
      <c r="O666" s="211"/>
      <c r="P666" s="211"/>
      <c r="Q666" s="211"/>
      <c r="R666" s="211"/>
      <c r="S666" s="211"/>
      <c r="T666" s="212"/>
      <c r="AT666" s="213" t="s">
        <v>395</v>
      </c>
      <c r="AU666" s="213" t="s">
        <v>90</v>
      </c>
      <c r="AV666" s="13" t="s">
        <v>85</v>
      </c>
      <c r="AW666" s="13" t="s">
        <v>36</v>
      </c>
      <c r="AX666" s="13" t="s">
        <v>78</v>
      </c>
      <c r="AY666" s="213" t="s">
        <v>386</v>
      </c>
    </row>
    <row r="667" spans="1:65" s="14" customFormat="1" ht="10">
      <c r="B667" s="214"/>
      <c r="C667" s="215"/>
      <c r="D667" s="205" t="s">
        <v>395</v>
      </c>
      <c r="E667" s="216" t="s">
        <v>76</v>
      </c>
      <c r="F667" s="217" t="s">
        <v>900</v>
      </c>
      <c r="G667" s="215"/>
      <c r="H667" s="218">
        <v>0.97699999999999998</v>
      </c>
      <c r="I667" s="219"/>
      <c r="J667" s="215"/>
      <c r="K667" s="215"/>
      <c r="L667" s="220"/>
      <c r="M667" s="221"/>
      <c r="N667" s="222"/>
      <c r="O667" s="222"/>
      <c r="P667" s="222"/>
      <c r="Q667" s="222"/>
      <c r="R667" s="222"/>
      <c r="S667" s="222"/>
      <c r="T667" s="223"/>
      <c r="AT667" s="224" t="s">
        <v>395</v>
      </c>
      <c r="AU667" s="224" t="s">
        <v>90</v>
      </c>
      <c r="AV667" s="14" t="s">
        <v>90</v>
      </c>
      <c r="AW667" s="14" t="s">
        <v>36</v>
      </c>
      <c r="AX667" s="14" t="s">
        <v>78</v>
      </c>
      <c r="AY667" s="224" t="s">
        <v>386</v>
      </c>
    </row>
    <row r="668" spans="1:65" s="14" customFormat="1" ht="10">
      <c r="B668" s="214"/>
      <c r="C668" s="215"/>
      <c r="D668" s="205" t="s">
        <v>395</v>
      </c>
      <c r="E668" s="216" t="s">
        <v>76</v>
      </c>
      <c r="F668" s="217" t="s">
        <v>901</v>
      </c>
      <c r="G668" s="215"/>
      <c r="H668" s="218">
        <v>0.123</v>
      </c>
      <c r="I668" s="219"/>
      <c r="J668" s="215"/>
      <c r="K668" s="215"/>
      <c r="L668" s="220"/>
      <c r="M668" s="221"/>
      <c r="N668" s="222"/>
      <c r="O668" s="222"/>
      <c r="P668" s="222"/>
      <c r="Q668" s="222"/>
      <c r="R668" s="222"/>
      <c r="S668" s="222"/>
      <c r="T668" s="223"/>
      <c r="AT668" s="224" t="s">
        <v>395</v>
      </c>
      <c r="AU668" s="224" t="s">
        <v>90</v>
      </c>
      <c r="AV668" s="14" t="s">
        <v>90</v>
      </c>
      <c r="AW668" s="14" t="s">
        <v>36</v>
      </c>
      <c r="AX668" s="14" t="s">
        <v>78</v>
      </c>
      <c r="AY668" s="224" t="s">
        <v>386</v>
      </c>
    </row>
    <row r="669" spans="1:65" s="14" customFormat="1" ht="10">
      <c r="B669" s="214"/>
      <c r="C669" s="215"/>
      <c r="D669" s="205" t="s">
        <v>395</v>
      </c>
      <c r="E669" s="216" t="s">
        <v>76</v>
      </c>
      <c r="F669" s="217" t="s">
        <v>902</v>
      </c>
      <c r="G669" s="215"/>
      <c r="H669" s="218">
        <v>0.22500000000000001</v>
      </c>
      <c r="I669" s="219"/>
      <c r="J669" s="215"/>
      <c r="K669" s="215"/>
      <c r="L669" s="220"/>
      <c r="M669" s="221"/>
      <c r="N669" s="222"/>
      <c r="O669" s="222"/>
      <c r="P669" s="222"/>
      <c r="Q669" s="222"/>
      <c r="R669" s="222"/>
      <c r="S669" s="222"/>
      <c r="T669" s="223"/>
      <c r="AT669" s="224" t="s">
        <v>395</v>
      </c>
      <c r="AU669" s="224" t="s">
        <v>90</v>
      </c>
      <c r="AV669" s="14" t="s">
        <v>90</v>
      </c>
      <c r="AW669" s="14" t="s">
        <v>36</v>
      </c>
      <c r="AX669" s="14" t="s">
        <v>78</v>
      </c>
      <c r="AY669" s="224" t="s">
        <v>386</v>
      </c>
    </row>
    <row r="670" spans="1:65" s="14" customFormat="1" ht="10">
      <c r="B670" s="214"/>
      <c r="C670" s="215"/>
      <c r="D670" s="205" t="s">
        <v>395</v>
      </c>
      <c r="E670" s="216" t="s">
        <v>76</v>
      </c>
      <c r="F670" s="217" t="s">
        <v>903</v>
      </c>
      <c r="G670" s="215"/>
      <c r="H670" s="218">
        <v>8.5999999999999993E-2</v>
      </c>
      <c r="I670" s="219"/>
      <c r="J670" s="215"/>
      <c r="K670" s="215"/>
      <c r="L670" s="220"/>
      <c r="M670" s="221"/>
      <c r="N670" s="222"/>
      <c r="O670" s="222"/>
      <c r="P670" s="222"/>
      <c r="Q670" s="222"/>
      <c r="R670" s="222"/>
      <c r="S670" s="222"/>
      <c r="T670" s="223"/>
      <c r="AT670" s="224" t="s">
        <v>395</v>
      </c>
      <c r="AU670" s="224" t="s">
        <v>90</v>
      </c>
      <c r="AV670" s="14" t="s">
        <v>90</v>
      </c>
      <c r="AW670" s="14" t="s">
        <v>36</v>
      </c>
      <c r="AX670" s="14" t="s">
        <v>78</v>
      </c>
      <c r="AY670" s="224" t="s">
        <v>386</v>
      </c>
    </row>
    <row r="671" spans="1:65" s="14" customFormat="1" ht="10">
      <c r="B671" s="214"/>
      <c r="C671" s="215"/>
      <c r="D671" s="205" t="s">
        <v>395</v>
      </c>
      <c r="E671" s="216" t="s">
        <v>76</v>
      </c>
      <c r="F671" s="217" t="s">
        <v>904</v>
      </c>
      <c r="G671" s="215"/>
      <c r="H671" s="218">
        <v>0.13</v>
      </c>
      <c r="I671" s="219"/>
      <c r="J671" s="215"/>
      <c r="K671" s="215"/>
      <c r="L671" s="220"/>
      <c r="M671" s="221"/>
      <c r="N671" s="222"/>
      <c r="O671" s="222"/>
      <c r="P671" s="222"/>
      <c r="Q671" s="222"/>
      <c r="R671" s="222"/>
      <c r="S671" s="222"/>
      <c r="T671" s="223"/>
      <c r="AT671" s="224" t="s">
        <v>395</v>
      </c>
      <c r="AU671" s="224" t="s">
        <v>90</v>
      </c>
      <c r="AV671" s="14" t="s">
        <v>90</v>
      </c>
      <c r="AW671" s="14" t="s">
        <v>36</v>
      </c>
      <c r="AX671" s="14" t="s">
        <v>78</v>
      </c>
      <c r="AY671" s="224" t="s">
        <v>386</v>
      </c>
    </row>
    <row r="672" spans="1:65" s="15" customFormat="1" ht="10">
      <c r="B672" s="225"/>
      <c r="C672" s="226"/>
      <c r="D672" s="205" t="s">
        <v>395</v>
      </c>
      <c r="E672" s="227" t="s">
        <v>76</v>
      </c>
      <c r="F672" s="228" t="s">
        <v>398</v>
      </c>
      <c r="G672" s="226"/>
      <c r="H672" s="229">
        <v>1.5409999999999999</v>
      </c>
      <c r="I672" s="230"/>
      <c r="J672" s="226"/>
      <c r="K672" s="226"/>
      <c r="L672" s="231"/>
      <c r="M672" s="232"/>
      <c r="N672" s="233"/>
      <c r="O672" s="233"/>
      <c r="P672" s="233"/>
      <c r="Q672" s="233"/>
      <c r="R672" s="233"/>
      <c r="S672" s="233"/>
      <c r="T672" s="234"/>
      <c r="AT672" s="235" t="s">
        <v>395</v>
      </c>
      <c r="AU672" s="235" t="s">
        <v>90</v>
      </c>
      <c r="AV672" s="15" t="s">
        <v>102</v>
      </c>
      <c r="AW672" s="15" t="s">
        <v>36</v>
      </c>
      <c r="AX672" s="15" t="s">
        <v>85</v>
      </c>
      <c r="AY672" s="235" t="s">
        <v>386</v>
      </c>
    </row>
    <row r="673" spans="1:65" s="14" customFormat="1" ht="10">
      <c r="B673" s="214"/>
      <c r="C673" s="215"/>
      <c r="D673" s="205" t="s">
        <v>395</v>
      </c>
      <c r="E673" s="215"/>
      <c r="F673" s="217" t="s">
        <v>905</v>
      </c>
      <c r="G673" s="215"/>
      <c r="H673" s="218">
        <v>1.6950000000000001</v>
      </c>
      <c r="I673" s="219"/>
      <c r="J673" s="215"/>
      <c r="K673" s="215"/>
      <c r="L673" s="220"/>
      <c r="M673" s="221"/>
      <c r="N673" s="222"/>
      <c r="O673" s="222"/>
      <c r="P673" s="222"/>
      <c r="Q673" s="222"/>
      <c r="R673" s="222"/>
      <c r="S673" s="222"/>
      <c r="T673" s="223"/>
      <c r="AT673" s="224" t="s">
        <v>395</v>
      </c>
      <c r="AU673" s="224" t="s">
        <v>90</v>
      </c>
      <c r="AV673" s="14" t="s">
        <v>90</v>
      </c>
      <c r="AW673" s="14" t="s">
        <v>4</v>
      </c>
      <c r="AX673" s="14" t="s">
        <v>85</v>
      </c>
      <c r="AY673" s="224" t="s">
        <v>386</v>
      </c>
    </row>
    <row r="674" spans="1:65" s="2" customFormat="1" ht="24.15" customHeight="1">
      <c r="A674" s="37"/>
      <c r="B674" s="38"/>
      <c r="C674" s="185" t="s">
        <v>906</v>
      </c>
      <c r="D674" s="185" t="s">
        <v>388</v>
      </c>
      <c r="E674" s="186" t="s">
        <v>907</v>
      </c>
      <c r="F674" s="187" t="s">
        <v>908</v>
      </c>
      <c r="G674" s="188" t="s">
        <v>303</v>
      </c>
      <c r="H674" s="189">
        <v>12.871</v>
      </c>
      <c r="I674" s="190"/>
      <c r="J674" s="191">
        <f>ROUND(I674*H674,2)</f>
        <v>0</v>
      </c>
      <c r="K674" s="187" t="s">
        <v>391</v>
      </c>
      <c r="L674" s="42"/>
      <c r="M674" s="192" t="s">
        <v>76</v>
      </c>
      <c r="N674" s="193" t="s">
        <v>49</v>
      </c>
      <c r="O674" s="67"/>
      <c r="P674" s="194">
        <f>O674*H674</f>
        <v>0</v>
      </c>
      <c r="Q674" s="194">
        <v>2.5019749999999998</v>
      </c>
      <c r="R674" s="194">
        <f>Q674*H674</f>
        <v>32.202920225</v>
      </c>
      <c r="S674" s="194">
        <v>0</v>
      </c>
      <c r="T674" s="195">
        <f>S674*H674</f>
        <v>0</v>
      </c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R674" s="196" t="s">
        <v>102</v>
      </c>
      <c r="AT674" s="196" t="s">
        <v>388</v>
      </c>
      <c r="AU674" s="196" t="s">
        <v>90</v>
      </c>
      <c r="AY674" s="20" t="s">
        <v>386</v>
      </c>
      <c r="BE674" s="197">
        <f>IF(N674="základní",J674,0)</f>
        <v>0</v>
      </c>
      <c r="BF674" s="197">
        <f>IF(N674="snížená",J674,0)</f>
        <v>0</v>
      </c>
      <c r="BG674" s="197">
        <f>IF(N674="zákl. přenesená",J674,0)</f>
        <v>0</v>
      </c>
      <c r="BH674" s="197">
        <f>IF(N674="sníž. přenesená",J674,0)</f>
        <v>0</v>
      </c>
      <c r="BI674" s="197">
        <f>IF(N674="nulová",J674,0)</f>
        <v>0</v>
      </c>
      <c r="BJ674" s="20" t="s">
        <v>90</v>
      </c>
      <c r="BK674" s="197">
        <f>ROUND(I674*H674,2)</f>
        <v>0</v>
      </c>
      <c r="BL674" s="20" t="s">
        <v>102</v>
      </c>
      <c r="BM674" s="196" t="s">
        <v>909</v>
      </c>
    </row>
    <row r="675" spans="1:65" s="2" customFormat="1" ht="10">
      <c r="A675" s="37"/>
      <c r="B675" s="38"/>
      <c r="C675" s="39"/>
      <c r="D675" s="198" t="s">
        <v>393</v>
      </c>
      <c r="E675" s="39"/>
      <c r="F675" s="199" t="s">
        <v>910</v>
      </c>
      <c r="G675" s="39"/>
      <c r="H675" s="39"/>
      <c r="I675" s="200"/>
      <c r="J675" s="39"/>
      <c r="K675" s="39"/>
      <c r="L675" s="42"/>
      <c r="M675" s="201"/>
      <c r="N675" s="202"/>
      <c r="O675" s="67"/>
      <c r="P675" s="67"/>
      <c r="Q675" s="67"/>
      <c r="R675" s="67"/>
      <c r="S675" s="67"/>
      <c r="T675" s="68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T675" s="20" t="s">
        <v>393</v>
      </c>
      <c r="AU675" s="20" t="s">
        <v>90</v>
      </c>
    </row>
    <row r="676" spans="1:65" s="13" customFormat="1" ht="10">
      <c r="B676" s="203"/>
      <c r="C676" s="204"/>
      <c r="D676" s="205" t="s">
        <v>395</v>
      </c>
      <c r="E676" s="206" t="s">
        <v>76</v>
      </c>
      <c r="F676" s="207" t="s">
        <v>403</v>
      </c>
      <c r="G676" s="204"/>
      <c r="H676" s="206" t="s">
        <v>76</v>
      </c>
      <c r="I676" s="208"/>
      <c r="J676" s="204"/>
      <c r="K676" s="204"/>
      <c r="L676" s="209"/>
      <c r="M676" s="210"/>
      <c r="N676" s="211"/>
      <c r="O676" s="211"/>
      <c r="P676" s="211"/>
      <c r="Q676" s="211"/>
      <c r="R676" s="211"/>
      <c r="S676" s="211"/>
      <c r="T676" s="212"/>
      <c r="AT676" s="213" t="s">
        <v>395</v>
      </c>
      <c r="AU676" s="213" t="s">
        <v>90</v>
      </c>
      <c r="AV676" s="13" t="s">
        <v>85</v>
      </c>
      <c r="AW676" s="13" t="s">
        <v>36</v>
      </c>
      <c r="AX676" s="13" t="s">
        <v>78</v>
      </c>
      <c r="AY676" s="213" t="s">
        <v>386</v>
      </c>
    </row>
    <row r="677" spans="1:65" s="13" customFormat="1" ht="10">
      <c r="B677" s="203"/>
      <c r="C677" s="204"/>
      <c r="D677" s="205" t="s">
        <v>395</v>
      </c>
      <c r="E677" s="206" t="s">
        <v>76</v>
      </c>
      <c r="F677" s="207" t="s">
        <v>788</v>
      </c>
      <c r="G677" s="204"/>
      <c r="H677" s="206" t="s">
        <v>76</v>
      </c>
      <c r="I677" s="208"/>
      <c r="J677" s="204"/>
      <c r="K677" s="204"/>
      <c r="L677" s="209"/>
      <c r="M677" s="210"/>
      <c r="N677" s="211"/>
      <c r="O677" s="211"/>
      <c r="P677" s="211"/>
      <c r="Q677" s="211"/>
      <c r="R677" s="211"/>
      <c r="S677" s="211"/>
      <c r="T677" s="212"/>
      <c r="AT677" s="213" t="s">
        <v>395</v>
      </c>
      <c r="AU677" s="213" t="s">
        <v>90</v>
      </c>
      <c r="AV677" s="13" t="s">
        <v>85</v>
      </c>
      <c r="AW677" s="13" t="s">
        <v>36</v>
      </c>
      <c r="AX677" s="13" t="s">
        <v>78</v>
      </c>
      <c r="AY677" s="213" t="s">
        <v>386</v>
      </c>
    </row>
    <row r="678" spans="1:65" s="13" customFormat="1" ht="10">
      <c r="B678" s="203"/>
      <c r="C678" s="204"/>
      <c r="D678" s="205" t="s">
        <v>395</v>
      </c>
      <c r="E678" s="206" t="s">
        <v>76</v>
      </c>
      <c r="F678" s="207" t="s">
        <v>748</v>
      </c>
      <c r="G678" s="204"/>
      <c r="H678" s="206" t="s">
        <v>76</v>
      </c>
      <c r="I678" s="208"/>
      <c r="J678" s="204"/>
      <c r="K678" s="204"/>
      <c r="L678" s="209"/>
      <c r="M678" s="210"/>
      <c r="N678" s="211"/>
      <c r="O678" s="211"/>
      <c r="P678" s="211"/>
      <c r="Q678" s="211"/>
      <c r="R678" s="211"/>
      <c r="S678" s="211"/>
      <c r="T678" s="212"/>
      <c r="AT678" s="213" t="s">
        <v>395</v>
      </c>
      <c r="AU678" s="213" t="s">
        <v>90</v>
      </c>
      <c r="AV678" s="13" t="s">
        <v>85</v>
      </c>
      <c r="AW678" s="13" t="s">
        <v>36</v>
      </c>
      <c r="AX678" s="13" t="s">
        <v>78</v>
      </c>
      <c r="AY678" s="213" t="s">
        <v>386</v>
      </c>
    </row>
    <row r="679" spans="1:65" s="13" customFormat="1" ht="10">
      <c r="B679" s="203"/>
      <c r="C679" s="204"/>
      <c r="D679" s="205" t="s">
        <v>395</v>
      </c>
      <c r="E679" s="206" t="s">
        <v>76</v>
      </c>
      <c r="F679" s="207" t="s">
        <v>749</v>
      </c>
      <c r="G679" s="204"/>
      <c r="H679" s="206" t="s">
        <v>76</v>
      </c>
      <c r="I679" s="208"/>
      <c r="J679" s="204"/>
      <c r="K679" s="204"/>
      <c r="L679" s="209"/>
      <c r="M679" s="210"/>
      <c r="N679" s="211"/>
      <c r="O679" s="211"/>
      <c r="P679" s="211"/>
      <c r="Q679" s="211"/>
      <c r="R679" s="211"/>
      <c r="S679" s="211"/>
      <c r="T679" s="212"/>
      <c r="AT679" s="213" t="s">
        <v>395</v>
      </c>
      <c r="AU679" s="213" t="s">
        <v>90</v>
      </c>
      <c r="AV679" s="13" t="s">
        <v>85</v>
      </c>
      <c r="AW679" s="13" t="s">
        <v>36</v>
      </c>
      <c r="AX679" s="13" t="s">
        <v>78</v>
      </c>
      <c r="AY679" s="213" t="s">
        <v>386</v>
      </c>
    </row>
    <row r="680" spans="1:65" s="14" customFormat="1" ht="10">
      <c r="B680" s="214"/>
      <c r="C680" s="215"/>
      <c r="D680" s="205" t="s">
        <v>395</v>
      </c>
      <c r="E680" s="216" t="s">
        <v>76</v>
      </c>
      <c r="F680" s="217" t="s">
        <v>911</v>
      </c>
      <c r="G680" s="215"/>
      <c r="H680" s="218">
        <v>9.5860000000000003</v>
      </c>
      <c r="I680" s="219"/>
      <c r="J680" s="215"/>
      <c r="K680" s="215"/>
      <c r="L680" s="220"/>
      <c r="M680" s="221"/>
      <c r="N680" s="222"/>
      <c r="O680" s="222"/>
      <c r="P680" s="222"/>
      <c r="Q680" s="222"/>
      <c r="R680" s="222"/>
      <c r="S680" s="222"/>
      <c r="T680" s="223"/>
      <c r="AT680" s="224" t="s">
        <v>395</v>
      </c>
      <c r="AU680" s="224" t="s">
        <v>90</v>
      </c>
      <c r="AV680" s="14" t="s">
        <v>90</v>
      </c>
      <c r="AW680" s="14" t="s">
        <v>36</v>
      </c>
      <c r="AX680" s="14" t="s">
        <v>78</v>
      </c>
      <c r="AY680" s="224" t="s">
        <v>386</v>
      </c>
    </row>
    <row r="681" spans="1:65" s="14" customFormat="1" ht="10">
      <c r="B681" s="214"/>
      <c r="C681" s="215"/>
      <c r="D681" s="205" t="s">
        <v>395</v>
      </c>
      <c r="E681" s="216" t="s">
        <v>76</v>
      </c>
      <c r="F681" s="217" t="s">
        <v>912</v>
      </c>
      <c r="G681" s="215"/>
      <c r="H681" s="218">
        <v>1.722</v>
      </c>
      <c r="I681" s="219"/>
      <c r="J681" s="215"/>
      <c r="K681" s="215"/>
      <c r="L681" s="220"/>
      <c r="M681" s="221"/>
      <c r="N681" s="222"/>
      <c r="O681" s="222"/>
      <c r="P681" s="222"/>
      <c r="Q681" s="222"/>
      <c r="R681" s="222"/>
      <c r="S681" s="222"/>
      <c r="T681" s="223"/>
      <c r="AT681" s="224" t="s">
        <v>395</v>
      </c>
      <c r="AU681" s="224" t="s">
        <v>90</v>
      </c>
      <c r="AV681" s="14" t="s">
        <v>90</v>
      </c>
      <c r="AW681" s="14" t="s">
        <v>36</v>
      </c>
      <c r="AX681" s="14" t="s">
        <v>78</v>
      </c>
      <c r="AY681" s="224" t="s">
        <v>386</v>
      </c>
    </row>
    <row r="682" spans="1:65" s="14" customFormat="1" ht="10">
      <c r="B682" s="214"/>
      <c r="C682" s="215"/>
      <c r="D682" s="205" t="s">
        <v>395</v>
      </c>
      <c r="E682" s="216" t="s">
        <v>76</v>
      </c>
      <c r="F682" s="217" t="s">
        <v>913</v>
      </c>
      <c r="G682" s="215"/>
      <c r="H682" s="218">
        <v>1.5629999999999999</v>
      </c>
      <c r="I682" s="219"/>
      <c r="J682" s="215"/>
      <c r="K682" s="215"/>
      <c r="L682" s="220"/>
      <c r="M682" s="221"/>
      <c r="N682" s="222"/>
      <c r="O682" s="222"/>
      <c r="P682" s="222"/>
      <c r="Q682" s="222"/>
      <c r="R682" s="222"/>
      <c r="S682" s="222"/>
      <c r="T682" s="223"/>
      <c r="AT682" s="224" t="s">
        <v>395</v>
      </c>
      <c r="AU682" s="224" t="s">
        <v>90</v>
      </c>
      <c r="AV682" s="14" t="s">
        <v>90</v>
      </c>
      <c r="AW682" s="14" t="s">
        <v>36</v>
      </c>
      <c r="AX682" s="14" t="s">
        <v>78</v>
      </c>
      <c r="AY682" s="224" t="s">
        <v>386</v>
      </c>
    </row>
    <row r="683" spans="1:65" s="15" customFormat="1" ht="10">
      <c r="B683" s="225"/>
      <c r="C683" s="226"/>
      <c r="D683" s="205" t="s">
        <v>395</v>
      </c>
      <c r="E683" s="227" t="s">
        <v>76</v>
      </c>
      <c r="F683" s="228" t="s">
        <v>398</v>
      </c>
      <c r="G683" s="226"/>
      <c r="H683" s="229">
        <v>12.871</v>
      </c>
      <c r="I683" s="230"/>
      <c r="J683" s="226"/>
      <c r="K683" s="226"/>
      <c r="L683" s="231"/>
      <c r="M683" s="232"/>
      <c r="N683" s="233"/>
      <c r="O683" s="233"/>
      <c r="P683" s="233"/>
      <c r="Q683" s="233"/>
      <c r="R683" s="233"/>
      <c r="S683" s="233"/>
      <c r="T683" s="234"/>
      <c r="AT683" s="235" t="s">
        <v>395</v>
      </c>
      <c r="AU683" s="235" t="s">
        <v>90</v>
      </c>
      <c r="AV683" s="15" t="s">
        <v>102</v>
      </c>
      <c r="AW683" s="15" t="s">
        <v>36</v>
      </c>
      <c r="AX683" s="15" t="s">
        <v>85</v>
      </c>
      <c r="AY683" s="235" t="s">
        <v>386</v>
      </c>
    </row>
    <row r="684" spans="1:65" s="2" customFormat="1" ht="24.15" customHeight="1">
      <c r="A684" s="37"/>
      <c r="B684" s="38"/>
      <c r="C684" s="185" t="s">
        <v>914</v>
      </c>
      <c r="D684" s="185" t="s">
        <v>388</v>
      </c>
      <c r="E684" s="186" t="s">
        <v>915</v>
      </c>
      <c r="F684" s="187" t="s">
        <v>916</v>
      </c>
      <c r="G684" s="188" t="s">
        <v>127</v>
      </c>
      <c r="H684" s="189">
        <v>132.82</v>
      </c>
      <c r="I684" s="190"/>
      <c r="J684" s="191">
        <f>ROUND(I684*H684,2)</f>
        <v>0</v>
      </c>
      <c r="K684" s="187" t="s">
        <v>391</v>
      </c>
      <c r="L684" s="42"/>
      <c r="M684" s="192" t="s">
        <v>76</v>
      </c>
      <c r="N684" s="193" t="s">
        <v>49</v>
      </c>
      <c r="O684" s="67"/>
      <c r="P684" s="194">
        <f>O684*H684</f>
        <v>0</v>
      </c>
      <c r="Q684" s="194">
        <v>1.11725E-2</v>
      </c>
      <c r="R684" s="194">
        <f>Q684*H684</f>
        <v>1.48393145</v>
      </c>
      <c r="S684" s="194">
        <v>0</v>
      </c>
      <c r="T684" s="195">
        <f>S684*H684</f>
        <v>0</v>
      </c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R684" s="196" t="s">
        <v>102</v>
      </c>
      <c r="AT684" s="196" t="s">
        <v>388</v>
      </c>
      <c r="AU684" s="196" t="s">
        <v>90</v>
      </c>
      <c r="AY684" s="20" t="s">
        <v>386</v>
      </c>
      <c r="BE684" s="197">
        <f>IF(N684="základní",J684,0)</f>
        <v>0</v>
      </c>
      <c r="BF684" s="197">
        <f>IF(N684="snížená",J684,0)</f>
        <v>0</v>
      </c>
      <c r="BG684" s="197">
        <f>IF(N684="zákl. přenesená",J684,0)</f>
        <v>0</v>
      </c>
      <c r="BH684" s="197">
        <f>IF(N684="sníž. přenesená",J684,0)</f>
        <v>0</v>
      </c>
      <c r="BI684" s="197">
        <f>IF(N684="nulová",J684,0)</f>
        <v>0</v>
      </c>
      <c r="BJ684" s="20" t="s">
        <v>90</v>
      </c>
      <c r="BK684" s="197">
        <f>ROUND(I684*H684,2)</f>
        <v>0</v>
      </c>
      <c r="BL684" s="20" t="s">
        <v>102</v>
      </c>
      <c r="BM684" s="196" t="s">
        <v>917</v>
      </c>
    </row>
    <row r="685" spans="1:65" s="2" customFormat="1" ht="10">
      <c r="A685" s="37"/>
      <c r="B685" s="38"/>
      <c r="C685" s="39"/>
      <c r="D685" s="198" t="s">
        <v>393</v>
      </c>
      <c r="E685" s="39"/>
      <c r="F685" s="199" t="s">
        <v>918</v>
      </c>
      <c r="G685" s="39"/>
      <c r="H685" s="39"/>
      <c r="I685" s="200"/>
      <c r="J685" s="39"/>
      <c r="K685" s="39"/>
      <c r="L685" s="42"/>
      <c r="M685" s="201"/>
      <c r="N685" s="202"/>
      <c r="O685" s="67"/>
      <c r="P685" s="67"/>
      <c r="Q685" s="67"/>
      <c r="R685" s="67"/>
      <c r="S685" s="67"/>
      <c r="T685" s="68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T685" s="20" t="s">
        <v>393</v>
      </c>
      <c r="AU685" s="20" t="s">
        <v>90</v>
      </c>
    </row>
    <row r="686" spans="1:65" s="13" customFormat="1" ht="10">
      <c r="B686" s="203"/>
      <c r="C686" s="204"/>
      <c r="D686" s="205" t="s">
        <v>395</v>
      </c>
      <c r="E686" s="206" t="s">
        <v>76</v>
      </c>
      <c r="F686" s="207" t="s">
        <v>403</v>
      </c>
      <c r="G686" s="204"/>
      <c r="H686" s="206" t="s">
        <v>76</v>
      </c>
      <c r="I686" s="208"/>
      <c r="J686" s="204"/>
      <c r="K686" s="204"/>
      <c r="L686" s="209"/>
      <c r="M686" s="210"/>
      <c r="N686" s="211"/>
      <c r="O686" s="211"/>
      <c r="P686" s="211"/>
      <c r="Q686" s="211"/>
      <c r="R686" s="211"/>
      <c r="S686" s="211"/>
      <c r="T686" s="212"/>
      <c r="AT686" s="213" t="s">
        <v>395</v>
      </c>
      <c r="AU686" s="213" t="s">
        <v>90</v>
      </c>
      <c r="AV686" s="13" t="s">
        <v>85</v>
      </c>
      <c r="AW686" s="13" t="s">
        <v>36</v>
      </c>
      <c r="AX686" s="13" t="s">
        <v>78</v>
      </c>
      <c r="AY686" s="213" t="s">
        <v>386</v>
      </c>
    </row>
    <row r="687" spans="1:65" s="13" customFormat="1" ht="10">
      <c r="B687" s="203"/>
      <c r="C687" s="204"/>
      <c r="D687" s="205" t="s">
        <v>395</v>
      </c>
      <c r="E687" s="206" t="s">
        <v>76</v>
      </c>
      <c r="F687" s="207" t="s">
        <v>788</v>
      </c>
      <c r="G687" s="204"/>
      <c r="H687" s="206" t="s">
        <v>76</v>
      </c>
      <c r="I687" s="208"/>
      <c r="J687" s="204"/>
      <c r="K687" s="204"/>
      <c r="L687" s="209"/>
      <c r="M687" s="210"/>
      <c r="N687" s="211"/>
      <c r="O687" s="211"/>
      <c r="P687" s="211"/>
      <c r="Q687" s="211"/>
      <c r="R687" s="211"/>
      <c r="S687" s="211"/>
      <c r="T687" s="212"/>
      <c r="AT687" s="213" t="s">
        <v>395</v>
      </c>
      <c r="AU687" s="213" t="s">
        <v>90</v>
      </c>
      <c r="AV687" s="13" t="s">
        <v>85</v>
      </c>
      <c r="AW687" s="13" t="s">
        <v>36</v>
      </c>
      <c r="AX687" s="13" t="s">
        <v>78</v>
      </c>
      <c r="AY687" s="213" t="s">
        <v>386</v>
      </c>
    </row>
    <row r="688" spans="1:65" s="13" customFormat="1" ht="10">
      <c r="B688" s="203"/>
      <c r="C688" s="204"/>
      <c r="D688" s="205" t="s">
        <v>395</v>
      </c>
      <c r="E688" s="206" t="s">
        <v>76</v>
      </c>
      <c r="F688" s="207" t="s">
        <v>748</v>
      </c>
      <c r="G688" s="204"/>
      <c r="H688" s="206" t="s">
        <v>76</v>
      </c>
      <c r="I688" s="208"/>
      <c r="J688" s="204"/>
      <c r="K688" s="204"/>
      <c r="L688" s="209"/>
      <c r="M688" s="210"/>
      <c r="N688" s="211"/>
      <c r="O688" s="211"/>
      <c r="P688" s="211"/>
      <c r="Q688" s="211"/>
      <c r="R688" s="211"/>
      <c r="S688" s="211"/>
      <c r="T688" s="212"/>
      <c r="AT688" s="213" t="s">
        <v>395</v>
      </c>
      <c r="AU688" s="213" t="s">
        <v>90</v>
      </c>
      <c r="AV688" s="13" t="s">
        <v>85</v>
      </c>
      <c r="AW688" s="13" t="s">
        <v>36</v>
      </c>
      <c r="AX688" s="13" t="s">
        <v>78</v>
      </c>
      <c r="AY688" s="213" t="s">
        <v>386</v>
      </c>
    </row>
    <row r="689" spans="1:65" s="13" customFormat="1" ht="10">
      <c r="B689" s="203"/>
      <c r="C689" s="204"/>
      <c r="D689" s="205" t="s">
        <v>395</v>
      </c>
      <c r="E689" s="206" t="s">
        <v>76</v>
      </c>
      <c r="F689" s="207" t="s">
        <v>749</v>
      </c>
      <c r="G689" s="204"/>
      <c r="H689" s="206" t="s">
        <v>76</v>
      </c>
      <c r="I689" s="208"/>
      <c r="J689" s="204"/>
      <c r="K689" s="204"/>
      <c r="L689" s="209"/>
      <c r="M689" s="210"/>
      <c r="N689" s="211"/>
      <c r="O689" s="211"/>
      <c r="P689" s="211"/>
      <c r="Q689" s="211"/>
      <c r="R689" s="211"/>
      <c r="S689" s="211"/>
      <c r="T689" s="212"/>
      <c r="AT689" s="213" t="s">
        <v>395</v>
      </c>
      <c r="AU689" s="213" t="s">
        <v>90</v>
      </c>
      <c r="AV689" s="13" t="s">
        <v>85</v>
      </c>
      <c r="AW689" s="13" t="s">
        <v>36</v>
      </c>
      <c r="AX689" s="13" t="s">
        <v>78</v>
      </c>
      <c r="AY689" s="213" t="s">
        <v>386</v>
      </c>
    </row>
    <row r="690" spans="1:65" s="14" customFormat="1" ht="10">
      <c r="B690" s="214"/>
      <c r="C690" s="215"/>
      <c r="D690" s="205" t="s">
        <v>395</v>
      </c>
      <c r="E690" s="216" t="s">
        <v>76</v>
      </c>
      <c r="F690" s="217" t="s">
        <v>919</v>
      </c>
      <c r="G690" s="215"/>
      <c r="H690" s="218">
        <v>79.88</v>
      </c>
      <c r="I690" s="219"/>
      <c r="J690" s="215"/>
      <c r="K690" s="215"/>
      <c r="L690" s="220"/>
      <c r="M690" s="221"/>
      <c r="N690" s="222"/>
      <c r="O690" s="222"/>
      <c r="P690" s="222"/>
      <c r="Q690" s="222"/>
      <c r="R690" s="222"/>
      <c r="S690" s="222"/>
      <c r="T690" s="223"/>
      <c r="AT690" s="224" t="s">
        <v>395</v>
      </c>
      <c r="AU690" s="224" t="s">
        <v>90</v>
      </c>
      <c r="AV690" s="14" t="s">
        <v>90</v>
      </c>
      <c r="AW690" s="14" t="s">
        <v>36</v>
      </c>
      <c r="AX690" s="14" t="s">
        <v>78</v>
      </c>
      <c r="AY690" s="224" t="s">
        <v>386</v>
      </c>
    </row>
    <row r="691" spans="1:65" s="14" customFormat="1" ht="10">
      <c r="B691" s="214"/>
      <c r="C691" s="215"/>
      <c r="D691" s="205" t="s">
        <v>395</v>
      </c>
      <c r="E691" s="216" t="s">
        <v>76</v>
      </c>
      <c r="F691" s="217" t="s">
        <v>920</v>
      </c>
      <c r="G691" s="215"/>
      <c r="H691" s="218">
        <v>17.22</v>
      </c>
      <c r="I691" s="219"/>
      <c r="J691" s="215"/>
      <c r="K691" s="215"/>
      <c r="L691" s="220"/>
      <c r="M691" s="221"/>
      <c r="N691" s="222"/>
      <c r="O691" s="222"/>
      <c r="P691" s="222"/>
      <c r="Q691" s="222"/>
      <c r="R691" s="222"/>
      <c r="S691" s="222"/>
      <c r="T691" s="223"/>
      <c r="AT691" s="224" t="s">
        <v>395</v>
      </c>
      <c r="AU691" s="224" t="s">
        <v>90</v>
      </c>
      <c r="AV691" s="14" t="s">
        <v>90</v>
      </c>
      <c r="AW691" s="14" t="s">
        <v>36</v>
      </c>
      <c r="AX691" s="14" t="s">
        <v>78</v>
      </c>
      <c r="AY691" s="224" t="s">
        <v>386</v>
      </c>
    </row>
    <row r="692" spans="1:65" s="14" customFormat="1" ht="10">
      <c r="B692" s="214"/>
      <c r="C692" s="215"/>
      <c r="D692" s="205" t="s">
        <v>395</v>
      </c>
      <c r="E692" s="216" t="s">
        <v>76</v>
      </c>
      <c r="F692" s="217" t="s">
        <v>921</v>
      </c>
      <c r="G692" s="215"/>
      <c r="H692" s="218">
        <v>35.72</v>
      </c>
      <c r="I692" s="219"/>
      <c r="J692" s="215"/>
      <c r="K692" s="215"/>
      <c r="L692" s="220"/>
      <c r="M692" s="221"/>
      <c r="N692" s="222"/>
      <c r="O692" s="222"/>
      <c r="P692" s="222"/>
      <c r="Q692" s="222"/>
      <c r="R692" s="222"/>
      <c r="S692" s="222"/>
      <c r="T692" s="223"/>
      <c r="AT692" s="224" t="s">
        <v>395</v>
      </c>
      <c r="AU692" s="224" t="s">
        <v>90</v>
      </c>
      <c r="AV692" s="14" t="s">
        <v>90</v>
      </c>
      <c r="AW692" s="14" t="s">
        <v>36</v>
      </c>
      <c r="AX692" s="14" t="s">
        <v>78</v>
      </c>
      <c r="AY692" s="224" t="s">
        <v>386</v>
      </c>
    </row>
    <row r="693" spans="1:65" s="15" customFormat="1" ht="10">
      <c r="B693" s="225"/>
      <c r="C693" s="226"/>
      <c r="D693" s="205" t="s">
        <v>395</v>
      </c>
      <c r="E693" s="227" t="s">
        <v>150</v>
      </c>
      <c r="F693" s="228" t="s">
        <v>398</v>
      </c>
      <c r="G693" s="226"/>
      <c r="H693" s="229">
        <v>132.82</v>
      </c>
      <c r="I693" s="230"/>
      <c r="J693" s="226"/>
      <c r="K693" s="226"/>
      <c r="L693" s="231"/>
      <c r="M693" s="232"/>
      <c r="N693" s="233"/>
      <c r="O693" s="233"/>
      <c r="P693" s="233"/>
      <c r="Q693" s="233"/>
      <c r="R693" s="233"/>
      <c r="S693" s="233"/>
      <c r="T693" s="234"/>
      <c r="AT693" s="235" t="s">
        <v>395</v>
      </c>
      <c r="AU693" s="235" t="s">
        <v>90</v>
      </c>
      <c r="AV693" s="15" t="s">
        <v>102</v>
      </c>
      <c r="AW693" s="15" t="s">
        <v>36</v>
      </c>
      <c r="AX693" s="15" t="s">
        <v>85</v>
      </c>
      <c r="AY693" s="235" t="s">
        <v>386</v>
      </c>
    </row>
    <row r="694" spans="1:65" s="2" customFormat="1" ht="24.15" customHeight="1">
      <c r="A694" s="37"/>
      <c r="B694" s="38"/>
      <c r="C694" s="185" t="s">
        <v>922</v>
      </c>
      <c r="D694" s="185" t="s">
        <v>388</v>
      </c>
      <c r="E694" s="186" t="s">
        <v>923</v>
      </c>
      <c r="F694" s="187" t="s">
        <v>924</v>
      </c>
      <c r="G694" s="188" t="s">
        <v>127</v>
      </c>
      <c r="H694" s="189">
        <v>132.82</v>
      </c>
      <c r="I694" s="190"/>
      <c r="J694" s="191">
        <f>ROUND(I694*H694,2)</f>
        <v>0</v>
      </c>
      <c r="K694" s="187" t="s">
        <v>391</v>
      </c>
      <c r="L694" s="42"/>
      <c r="M694" s="192" t="s">
        <v>76</v>
      </c>
      <c r="N694" s="193" t="s">
        <v>49</v>
      </c>
      <c r="O694" s="67"/>
      <c r="P694" s="194">
        <f>O694*H694</f>
        <v>0</v>
      </c>
      <c r="Q694" s="194">
        <v>0</v>
      </c>
      <c r="R694" s="194">
        <f>Q694*H694</f>
        <v>0</v>
      </c>
      <c r="S694" s="194">
        <v>0</v>
      </c>
      <c r="T694" s="195">
        <f>S694*H694</f>
        <v>0</v>
      </c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R694" s="196" t="s">
        <v>102</v>
      </c>
      <c r="AT694" s="196" t="s">
        <v>388</v>
      </c>
      <c r="AU694" s="196" t="s">
        <v>90</v>
      </c>
      <c r="AY694" s="20" t="s">
        <v>386</v>
      </c>
      <c r="BE694" s="197">
        <f>IF(N694="základní",J694,0)</f>
        <v>0</v>
      </c>
      <c r="BF694" s="197">
        <f>IF(N694="snížená",J694,0)</f>
        <v>0</v>
      </c>
      <c r="BG694" s="197">
        <f>IF(N694="zákl. přenesená",J694,0)</f>
        <v>0</v>
      </c>
      <c r="BH694" s="197">
        <f>IF(N694="sníž. přenesená",J694,0)</f>
        <v>0</v>
      </c>
      <c r="BI694" s="197">
        <f>IF(N694="nulová",J694,0)</f>
        <v>0</v>
      </c>
      <c r="BJ694" s="20" t="s">
        <v>90</v>
      </c>
      <c r="BK694" s="197">
        <f>ROUND(I694*H694,2)</f>
        <v>0</v>
      </c>
      <c r="BL694" s="20" t="s">
        <v>102</v>
      </c>
      <c r="BM694" s="196" t="s">
        <v>925</v>
      </c>
    </row>
    <row r="695" spans="1:65" s="2" customFormat="1" ht="10">
      <c r="A695" s="37"/>
      <c r="B695" s="38"/>
      <c r="C695" s="39"/>
      <c r="D695" s="198" t="s">
        <v>393</v>
      </c>
      <c r="E695" s="39"/>
      <c r="F695" s="199" t="s">
        <v>926</v>
      </c>
      <c r="G695" s="39"/>
      <c r="H695" s="39"/>
      <c r="I695" s="200"/>
      <c r="J695" s="39"/>
      <c r="K695" s="39"/>
      <c r="L695" s="42"/>
      <c r="M695" s="201"/>
      <c r="N695" s="202"/>
      <c r="O695" s="67"/>
      <c r="P695" s="67"/>
      <c r="Q695" s="67"/>
      <c r="R695" s="67"/>
      <c r="S695" s="67"/>
      <c r="T695" s="68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T695" s="20" t="s">
        <v>393</v>
      </c>
      <c r="AU695" s="20" t="s">
        <v>90</v>
      </c>
    </row>
    <row r="696" spans="1:65" s="14" customFormat="1" ht="10">
      <c r="B696" s="214"/>
      <c r="C696" s="215"/>
      <c r="D696" s="205" t="s">
        <v>395</v>
      </c>
      <c r="E696" s="216" t="s">
        <v>76</v>
      </c>
      <c r="F696" s="217" t="s">
        <v>927</v>
      </c>
      <c r="G696" s="215"/>
      <c r="H696" s="218">
        <v>132.82</v>
      </c>
      <c r="I696" s="219"/>
      <c r="J696" s="215"/>
      <c r="K696" s="215"/>
      <c r="L696" s="220"/>
      <c r="M696" s="221"/>
      <c r="N696" s="222"/>
      <c r="O696" s="222"/>
      <c r="P696" s="222"/>
      <c r="Q696" s="222"/>
      <c r="R696" s="222"/>
      <c r="S696" s="222"/>
      <c r="T696" s="223"/>
      <c r="AT696" s="224" t="s">
        <v>395</v>
      </c>
      <c r="AU696" s="224" t="s">
        <v>90</v>
      </c>
      <c r="AV696" s="14" t="s">
        <v>90</v>
      </c>
      <c r="AW696" s="14" t="s">
        <v>36</v>
      </c>
      <c r="AX696" s="14" t="s">
        <v>78</v>
      </c>
      <c r="AY696" s="224" t="s">
        <v>386</v>
      </c>
    </row>
    <row r="697" spans="1:65" s="15" customFormat="1" ht="10">
      <c r="B697" s="225"/>
      <c r="C697" s="226"/>
      <c r="D697" s="205" t="s">
        <v>395</v>
      </c>
      <c r="E697" s="227" t="s">
        <v>76</v>
      </c>
      <c r="F697" s="228" t="s">
        <v>398</v>
      </c>
      <c r="G697" s="226"/>
      <c r="H697" s="229">
        <v>132.82</v>
      </c>
      <c r="I697" s="230"/>
      <c r="J697" s="226"/>
      <c r="K697" s="226"/>
      <c r="L697" s="231"/>
      <c r="M697" s="232"/>
      <c r="N697" s="233"/>
      <c r="O697" s="233"/>
      <c r="P697" s="233"/>
      <c r="Q697" s="233"/>
      <c r="R697" s="233"/>
      <c r="S697" s="233"/>
      <c r="T697" s="234"/>
      <c r="AT697" s="235" t="s">
        <v>395</v>
      </c>
      <c r="AU697" s="235" t="s">
        <v>90</v>
      </c>
      <c r="AV697" s="15" t="s">
        <v>102</v>
      </c>
      <c r="AW697" s="15" t="s">
        <v>36</v>
      </c>
      <c r="AX697" s="15" t="s">
        <v>85</v>
      </c>
      <c r="AY697" s="235" t="s">
        <v>386</v>
      </c>
    </row>
    <row r="698" spans="1:65" s="2" customFormat="1" ht="24.15" customHeight="1">
      <c r="A698" s="37"/>
      <c r="B698" s="38"/>
      <c r="C698" s="185" t="s">
        <v>928</v>
      </c>
      <c r="D698" s="185" t="s">
        <v>388</v>
      </c>
      <c r="E698" s="186" t="s">
        <v>929</v>
      </c>
      <c r="F698" s="187" t="s">
        <v>930</v>
      </c>
      <c r="G698" s="188" t="s">
        <v>456</v>
      </c>
      <c r="H698" s="189">
        <v>1.08</v>
      </c>
      <c r="I698" s="190"/>
      <c r="J698" s="191">
        <f>ROUND(I698*H698,2)</f>
        <v>0</v>
      </c>
      <c r="K698" s="187" t="s">
        <v>391</v>
      </c>
      <c r="L698" s="42"/>
      <c r="M698" s="192" t="s">
        <v>76</v>
      </c>
      <c r="N698" s="193" t="s">
        <v>49</v>
      </c>
      <c r="O698" s="67"/>
      <c r="P698" s="194">
        <f>O698*H698</f>
        <v>0</v>
      </c>
      <c r="Q698" s="194">
        <v>1.0529056800000001</v>
      </c>
      <c r="R698" s="194">
        <f>Q698*H698</f>
        <v>1.1371381344000002</v>
      </c>
      <c r="S698" s="194">
        <v>0</v>
      </c>
      <c r="T698" s="195">
        <f>S698*H698</f>
        <v>0</v>
      </c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R698" s="196" t="s">
        <v>102</v>
      </c>
      <c r="AT698" s="196" t="s">
        <v>388</v>
      </c>
      <c r="AU698" s="196" t="s">
        <v>90</v>
      </c>
      <c r="AY698" s="20" t="s">
        <v>386</v>
      </c>
      <c r="BE698" s="197">
        <f>IF(N698="základní",J698,0)</f>
        <v>0</v>
      </c>
      <c r="BF698" s="197">
        <f>IF(N698="snížená",J698,0)</f>
        <v>0</v>
      </c>
      <c r="BG698" s="197">
        <f>IF(N698="zákl. přenesená",J698,0)</f>
        <v>0</v>
      </c>
      <c r="BH698" s="197">
        <f>IF(N698="sníž. přenesená",J698,0)</f>
        <v>0</v>
      </c>
      <c r="BI698" s="197">
        <f>IF(N698="nulová",J698,0)</f>
        <v>0</v>
      </c>
      <c r="BJ698" s="20" t="s">
        <v>90</v>
      </c>
      <c r="BK698" s="197">
        <f>ROUND(I698*H698,2)</f>
        <v>0</v>
      </c>
      <c r="BL698" s="20" t="s">
        <v>102</v>
      </c>
      <c r="BM698" s="196" t="s">
        <v>931</v>
      </c>
    </row>
    <row r="699" spans="1:65" s="2" customFormat="1" ht="10">
      <c r="A699" s="37"/>
      <c r="B699" s="38"/>
      <c r="C699" s="39"/>
      <c r="D699" s="198" t="s">
        <v>393</v>
      </c>
      <c r="E699" s="39"/>
      <c r="F699" s="199" t="s">
        <v>932</v>
      </c>
      <c r="G699" s="39"/>
      <c r="H699" s="39"/>
      <c r="I699" s="200"/>
      <c r="J699" s="39"/>
      <c r="K699" s="39"/>
      <c r="L699" s="42"/>
      <c r="M699" s="201"/>
      <c r="N699" s="202"/>
      <c r="O699" s="67"/>
      <c r="P699" s="67"/>
      <c r="Q699" s="67"/>
      <c r="R699" s="67"/>
      <c r="S699" s="67"/>
      <c r="T699" s="68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T699" s="20" t="s">
        <v>393</v>
      </c>
      <c r="AU699" s="20" t="s">
        <v>90</v>
      </c>
    </row>
    <row r="700" spans="1:65" s="13" customFormat="1" ht="10">
      <c r="B700" s="203"/>
      <c r="C700" s="204"/>
      <c r="D700" s="205" t="s">
        <v>395</v>
      </c>
      <c r="E700" s="206" t="s">
        <v>76</v>
      </c>
      <c r="F700" s="207" t="s">
        <v>748</v>
      </c>
      <c r="G700" s="204"/>
      <c r="H700" s="206" t="s">
        <v>76</v>
      </c>
      <c r="I700" s="208"/>
      <c r="J700" s="204"/>
      <c r="K700" s="204"/>
      <c r="L700" s="209"/>
      <c r="M700" s="210"/>
      <c r="N700" s="211"/>
      <c r="O700" s="211"/>
      <c r="P700" s="211"/>
      <c r="Q700" s="211"/>
      <c r="R700" s="211"/>
      <c r="S700" s="211"/>
      <c r="T700" s="212"/>
      <c r="AT700" s="213" t="s">
        <v>395</v>
      </c>
      <c r="AU700" s="213" t="s">
        <v>90</v>
      </c>
      <c r="AV700" s="13" t="s">
        <v>85</v>
      </c>
      <c r="AW700" s="13" t="s">
        <v>36</v>
      </c>
      <c r="AX700" s="13" t="s">
        <v>78</v>
      </c>
      <c r="AY700" s="213" t="s">
        <v>386</v>
      </c>
    </row>
    <row r="701" spans="1:65" s="13" customFormat="1" ht="10">
      <c r="B701" s="203"/>
      <c r="C701" s="204"/>
      <c r="D701" s="205" t="s">
        <v>395</v>
      </c>
      <c r="E701" s="206" t="s">
        <v>76</v>
      </c>
      <c r="F701" s="207" t="s">
        <v>749</v>
      </c>
      <c r="G701" s="204"/>
      <c r="H701" s="206" t="s">
        <v>76</v>
      </c>
      <c r="I701" s="208"/>
      <c r="J701" s="204"/>
      <c r="K701" s="204"/>
      <c r="L701" s="209"/>
      <c r="M701" s="210"/>
      <c r="N701" s="211"/>
      <c r="O701" s="211"/>
      <c r="P701" s="211"/>
      <c r="Q701" s="211"/>
      <c r="R701" s="211"/>
      <c r="S701" s="211"/>
      <c r="T701" s="212"/>
      <c r="AT701" s="213" t="s">
        <v>395</v>
      </c>
      <c r="AU701" s="213" t="s">
        <v>90</v>
      </c>
      <c r="AV701" s="13" t="s">
        <v>85</v>
      </c>
      <c r="AW701" s="13" t="s">
        <v>36</v>
      </c>
      <c r="AX701" s="13" t="s">
        <v>78</v>
      </c>
      <c r="AY701" s="213" t="s">
        <v>386</v>
      </c>
    </row>
    <row r="702" spans="1:65" s="14" customFormat="1" ht="10">
      <c r="B702" s="214"/>
      <c r="C702" s="215"/>
      <c r="D702" s="205" t="s">
        <v>395</v>
      </c>
      <c r="E702" s="216" t="s">
        <v>76</v>
      </c>
      <c r="F702" s="217" t="s">
        <v>933</v>
      </c>
      <c r="G702" s="215"/>
      <c r="H702" s="218">
        <v>0.63900000000000001</v>
      </c>
      <c r="I702" s="219"/>
      <c r="J702" s="215"/>
      <c r="K702" s="215"/>
      <c r="L702" s="220"/>
      <c r="M702" s="221"/>
      <c r="N702" s="222"/>
      <c r="O702" s="222"/>
      <c r="P702" s="222"/>
      <c r="Q702" s="222"/>
      <c r="R702" s="222"/>
      <c r="S702" s="222"/>
      <c r="T702" s="223"/>
      <c r="AT702" s="224" t="s">
        <v>395</v>
      </c>
      <c r="AU702" s="224" t="s">
        <v>90</v>
      </c>
      <c r="AV702" s="14" t="s">
        <v>90</v>
      </c>
      <c r="AW702" s="14" t="s">
        <v>36</v>
      </c>
      <c r="AX702" s="14" t="s">
        <v>78</v>
      </c>
      <c r="AY702" s="224" t="s">
        <v>386</v>
      </c>
    </row>
    <row r="703" spans="1:65" s="14" customFormat="1" ht="10">
      <c r="B703" s="214"/>
      <c r="C703" s="215"/>
      <c r="D703" s="205" t="s">
        <v>395</v>
      </c>
      <c r="E703" s="216" t="s">
        <v>76</v>
      </c>
      <c r="F703" s="217" t="s">
        <v>934</v>
      </c>
      <c r="G703" s="215"/>
      <c r="H703" s="218">
        <v>0.13300000000000001</v>
      </c>
      <c r="I703" s="219"/>
      <c r="J703" s="215"/>
      <c r="K703" s="215"/>
      <c r="L703" s="220"/>
      <c r="M703" s="221"/>
      <c r="N703" s="222"/>
      <c r="O703" s="222"/>
      <c r="P703" s="222"/>
      <c r="Q703" s="222"/>
      <c r="R703" s="222"/>
      <c r="S703" s="222"/>
      <c r="T703" s="223"/>
      <c r="AT703" s="224" t="s">
        <v>395</v>
      </c>
      <c r="AU703" s="224" t="s">
        <v>90</v>
      </c>
      <c r="AV703" s="14" t="s">
        <v>90</v>
      </c>
      <c r="AW703" s="14" t="s">
        <v>36</v>
      </c>
      <c r="AX703" s="14" t="s">
        <v>78</v>
      </c>
      <c r="AY703" s="224" t="s">
        <v>386</v>
      </c>
    </row>
    <row r="704" spans="1:65" s="14" customFormat="1" ht="10">
      <c r="B704" s="214"/>
      <c r="C704" s="215"/>
      <c r="D704" s="205" t="s">
        <v>395</v>
      </c>
      <c r="E704" s="216" t="s">
        <v>76</v>
      </c>
      <c r="F704" s="217" t="s">
        <v>935</v>
      </c>
      <c r="G704" s="215"/>
      <c r="H704" s="218">
        <v>0.21</v>
      </c>
      <c r="I704" s="219"/>
      <c r="J704" s="215"/>
      <c r="K704" s="215"/>
      <c r="L704" s="220"/>
      <c r="M704" s="221"/>
      <c r="N704" s="222"/>
      <c r="O704" s="222"/>
      <c r="P704" s="222"/>
      <c r="Q704" s="222"/>
      <c r="R704" s="222"/>
      <c r="S704" s="222"/>
      <c r="T704" s="223"/>
      <c r="AT704" s="224" t="s">
        <v>395</v>
      </c>
      <c r="AU704" s="224" t="s">
        <v>90</v>
      </c>
      <c r="AV704" s="14" t="s">
        <v>90</v>
      </c>
      <c r="AW704" s="14" t="s">
        <v>36</v>
      </c>
      <c r="AX704" s="14" t="s">
        <v>78</v>
      </c>
      <c r="AY704" s="224" t="s">
        <v>386</v>
      </c>
    </row>
    <row r="705" spans="1:65" s="15" customFormat="1" ht="10">
      <c r="B705" s="225"/>
      <c r="C705" s="226"/>
      <c r="D705" s="205" t="s">
        <v>395</v>
      </c>
      <c r="E705" s="227" t="s">
        <v>76</v>
      </c>
      <c r="F705" s="228" t="s">
        <v>398</v>
      </c>
      <c r="G705" s="226"/>
      <c r="H705" s="229">
        <v>0.98199999999999998</v>
      </c>
      <c r="I705" s="230"/>
      <c r="J705" s="226"/>
      <c r="K705" s="226"/>
      <c r="L705" s="231"/>
      <c r="M705" s="232"/>
      <c r="N705" s="233"/>
      <c r="O705" s="233"/>
      <c r="P705" s="233"/>
      <c r="Q705" s="233"/>
      <c r="R705" s="233"/>
      <c r="S705" s="233"/>
      <c r="T705" s="234"/>
      <c r="AT705" s="235" t="s">
        <v>395</v>
      </c>
      <c r="AU705" s="235" t="s">
        <v>90</v>
      </c>
      <c r="AV705" s="15" t="s">
        <v>102</v>
      </c>
      <c r="AW705" s="15" t="s">
        <v>36</v>
      </c>
      <c r="AX705" s="15" t="s">
        <v>85</v>
      </c>
      <c r="AY705" s="235" t="s">
        <v>386</v>
      </c>
    </row>
    <row r="706" spans="1:65" s="14" customFormat="1" ht="10">
      <c r="B706" s="214"/>
      <c r="C706" s="215"/>
      <c r="D706" s="205" t="s">
        <v>395</v>
      </c>
      <c r="E706" s="215"/>
      <c r="F706" s="217" t="s">
        <v>936</v>
      </c>
      <c r="G706" s="215"/>
      <c r="H706" s="218">
        <v>1.08</v>
      </c>
      <c r="I706" s="219"/>
      <c r="J706" s="215"/>
      <c r="K706" s="215"/>
      <c r="L706" s="220"/>
      <c r="M706" s="221"/>
      <c r="N706" s="222"/>
      <c r="O706" s="222"/>
      <c r="P706" s="222"/>
      <c r="Q706" s="222"/>
      <c r="R706" s="222"/>
      <c r="S706" s="222"/>
      <c r="T706" s="223"/>
      <c r="AT706" s="224" t="s">
        <v>395</v>
      </c>
      <c r="AU706" s="224" t="s">
        <v>90</v>
      </c>
      <c r="AV706" s="14" t="s">
        <v>90</v>
      </c>
      <c r="AW706" s="14" t="s">
        <v>4</v>
      </c>
      <c r="AX706" s="14" t="s">
        <v>85</v>
      </c>
      <c r="AY706" s="224" t="s">
        <v>386</v>
      </c>
    </row>
    <row r="707" spans="1:65" s="12" customFormat="1" ht="22.75" customHeight="1">
      <c r="B707" s="169"/>
      <c r="C707" s="170"/>
      <c r="D707" s="171" t="s">
        <v>77</v>
      </c>
      <c r="E707" s="183" t="s">
        <v>411</v>
      </c>
      <c r="F707" s="183" t="s">
        <v>937</v>
      </c>
      <c r="G707" s="170"/>
      <c r="H707" s="170"/>
      <c r="I707" s="173"/>
      <c r="J707" s="184">
        <f>BK707</f>
        <v>0</v>
      </c>
      <c r="K707" s="170"/>
      <c r="L707" s="175"/>
      <c r="M707" s="176"/>
      <c r="N707" s="177"/>
      <c r="O707" s="177"/>
      <c r="P707" s="178">
        <f>SUM(P708:P754)</f>
        <v>0</v>
      </c>
      <c r="Q707" s="177"/>
      <c r="R707" s="178">
        <f>SUM(R708:R754)</f>
        <v>132.25936772</v>
      </c>
      <c r="S707" s="177"/>
      <c r="T707" s="179">
        <f>SUM(T708:T754)</f>
        <v>0</v>
      </c>
      <c r="AR707" s="180" t="s">
        <v>85</v>
      </c>
      <c r="AT707" s="181" t="s">
        <v>77</v>
      </c>
      <c r="AU707" s="181" t="s">
        <v>85</v>
      </c>
      <c r="AY707" s="180" t="s">
        <v>386</v>
      </c>
      <c r="BK707" s="182">
        <f>SUM(BK708:BK754)</f>
        <v>0</v>
      </c>
    </row>
    <row r="708" spans="1:65" s="2" customFormat="1" ht="44.25" customHeight="1">
      <c r="A708" s="37"/>
      <c r="B708" s="38"/>
      <c r="C708" s="185" t="s">
        <v>938</v>
      </c>
      <c r="D708" s="185" t="s">
        <v>388</v>
      </c>
      <c r="E708" s="186" t="s">
        <v>939</v>
      </c>
      <c r="F708" s="187" t="s">
        <v>940</v>
      </c>
      <c r="G708" s="188" t="s">
        <v>127</v>
      </c>
      <c r="H708" s="189">
        <v>21.218</v>
      </c>
      <c r="I708" s="190"/>
      <c r="J708" s="191">
        <f>ROUND(I708*H708,2)</f>
        <v>0</v>
      </c>
      <c r="K708" s="187" t="s">
        <v>391</v>
      </c>
      <c r="L708" s="42"/>
      <c r="M708" s="192" t="s">
        <v>76</v>
      </c>
      <c r="N708" s="193" t="s">
        <v>49</v>
      </c>
      <c r="O708" s="67"/>
      <c r="P708" s="194">
        <f>O708*H708</f>
        <v>0</v>
      </c>
      <c r="Q708" s="194">
        <v>0.19800000000000001</v>
      </c>
      <c r="R708" s="194">
        <f>Q708*H708</f>
        <v>4.2011640000000003</v>
      </c>
      <c r="S708" s="194">
        <v>0</v>
      </c>
      <c r="T708" s="195">
        <f>S708*H708</f>
        <v>0</v>
      </c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R708" s="196" t="s">
        <v>102</v>
      </c>
      <c r="AT708" s="196" t="s">
        <v>388</v>
      </c>
      <c r="AU708" s="196" t="s">
        <v>90</v>
      </c>
      <c r="AY708" s="20" t="s">
        <v>386</v>
      </c>
      <c r="BE708" s="197">
        <f>IF(N708="základní",J708,0)</f>
        <v>0</v>
      </c>
      <c r="BF708" s="197">
        <f>IF(N708="snížená",J708,0)</f>
        <v>0</v>
      </c>
      <c r="BG708" s="197">
        <f>IF(N708="zákl. přenesená",J708,0)</f>
        <v>0</v>
      </c>
      <c r="BH708" s="197">
        <f>IF(N708="sníž. přenesená",J708,0)</f>
        <v>0</v>
      </c>
      <c r="BI708" s="197">
        <f>IF(N708="nulová",J708,0)</f>
        <v>0</v>
      </c>
      <c r="BJ708" s="20" t="s">
        <v>90</v>
      </c>
      <c r="BK708" s="197">
        <f>ROUND(I708*H708,2)</f>
        <v>0</v>
      </c>
      <c r="BL708" s="20" t="s">
        <v>102</v>
      </c>
      <c r="BM708" s="196" t="s">
        <v>941</v>
      </c>
    </row>
    <row r="709" spans="1:65" s="2" customFormat="1" ht="10">
      <c r="A709" s="37"/>
      <c r="B709" s="38"/>
      <c r="C709" s="39"/>
      <c r="D709" s="198" t="s">
        <v>393</v>
      </c>
      <c r="E709" s="39"/>
      <c r="F709" s="199" t="s">
        <v>942</v>
      </c>
      <c r="G709" s="39"/>
      <c r="H709" s="39"/>
      <c r="I709" s="200"/>
      <c r="J709" s="39"/>
      <c r="K709" s="39"/>
      <c r="L709" s="42"/>
      <c r="M709" s="201"/>
      <c r="N709" s="202"/>
      <c r="O709" s="67"/>
      <c r="P709" s="67"/>
      <c r="Q709" s="67"/>
      <c r="R709" s="67"/>
      <c r="S709" s="67"/>
      <c r="T709" s="68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T709" s="20" t="s">
        <v>393</v>
      </c>
      <c r="AU709" s="20" t="s">
        <v>90</v>
      </c>
    </row>
    <row r="710" spans="1:65" s="2" customFormat="1" ht="33" customHeight="1">
      <c r="A710" s="37"/>
      <c r="B710" s="38"/>
      <c r="C710" s="185" t="s">
        <v>943</v>
      </c>
      <c r="D710" s="185" t="s">
        <v>388</v>
      </c>
      <c r="E710" s="186" t="s">
        <v>944</v>
      </c>
      <c r="F710" s="187" t="s">
        <v>945</v>
      </c>
      <c r="G710" s="188" t="s">
        <v>127</v>
      </c>
      <c r="H710" s="189">
        <v>207.62</v>
      </c>
      <c r="I710" s="190"/>
      <c r="J710" s="191">
        <f>ROUND(I710*H710,2)</f>
        <v>0</v>
      </c>
      <c r="K710" s="187" t="s">
        <v>391</v>
      </c>
      <c r="L710" s="42"/>
      <c r="M710" s="192" t="s">
        <v>76</v>
      </c>
      <c r="N710" s="193" t="s">
        <v>49</v>
      </c>
      <c r="O710" s="67"/>
      <c r="P710" s="194">
        <f>O710*H710</f>
        <v>0</v>
      </c>
      <c r="Q710" s="194">
        <v>0.34499999999999997</v>
      </c>
      <c r="R710" s="194">
        <f>Q710*H710</f>
        <v>71.628900000000002</v>
      </c>
      <c r="S710" s="194">
        <v>0</v>
      </c>
      <c r="T710" s="195">
        <f>S710*H710</f>
        <v>0</v>
      </c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R710" s="196" t="s">
        <v>102</v>
      </c>
      <c r="AT710" s="196" t="s">
        <v>388</v>
      </c>
      <c r="AU710" s="196" t="s">
        <v>90</v>
      </c>
      <c r="AY710" s="20" t="s">
        <v>386</v>
      </c>
      <c r="BE710" s="197">
        <f>IF(N710="základní",J710,0)</f>
        <v>0</v>
      </c>
      <c r="BF710" s="197">
        <f>IF(N710="snížená",J710,0)</f>
        <v>0</v>
      </c>
      <c r="BG710" s="197">
        <f>IF(N710="zákl. přenesená",J710,0)</f>
        <v>0</v>
      </c>
      <c r="BH710" s="197">
        <f>IF(N710="sníž. přenesená",J710,0)</f>
        <v>0</v>
      </c>
      <c r="BI710" s="197">
        <f>IF(N710="nulová",J710,0)</f>
        <v>0</v>
      </c>
      <c r="BJ710" s="20" t="s">
        <v>90</v>
      </c>
      <c r="BK710" s="197">
        <f>ROUND(I710*H710,2)</f>
        <v>0</v>
      </c>
      <c r="BL710" s="20" t="s">
        <v>102</v>
      </c>
      <c r="BM710" s="196" t="s">
        <v>946</v>
      </c>
    </row>
    <row r="711" spans="1:65" s="2" customFormat="1" ht="10">
      <c r="A711" s="37"/>
      <c r="B711" s="38"/>
      <c r="C711" s="39"/>
      <c r="D711" s="198" t="s">
        <v>393</v>
      </c>
      <c r="E711" s="39"/>
      <c r="F711" s="199" t="s">
        <v>947</v>
      </c>
      <c r="G711" s="39"/>
      <c r="H711" s="39"/>
      <c r="I711" s="200"/>
      <c r="J711" s="39"/>
      <c r="K711" s="39"/>
      <c r="L711" s="42"/>
      <c r="M711" s="201"/>
      <c r="N711" s="202"/>
      <c r="O711" s="67"/>
      <c r="P711" s="67"/>
      <c r="Q711" s="67"/>
      <c r="R711" s="67"/>
      <c r="S711" s="67"/>
      <c r="T711" s="68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T711" s="20" t="s">
        <v>393</v>
      </c>
      <c r="AU711" s="20" t="s">
        <v>90</v>
      </c>
    </row>
    <row r="712" spans="1:65" s="14" customFormat="1" ht="10">
      <c r="B712" s="214"/>
      <c r="C712" s="215"/>
      <c r="D712" s="205" t="s">
        <v>395</v>
      </c>
      <c r="E712" s="216" t="s">
        <v>76</v>
      </c>
      <c r="F712" s="217" t="s">
        <v>305</v>
      </c>
      <c r="G712" s="215"/>
      <c r="H712" s="218">
        <v>207.62</v>
      </c>
      <c r="I712" s="219"/>
      <c r="J712" s="215"/>
      <c r="K712" s="215"/>
      <c r="L712" s="220"/>
      <c r="M712" s="221"/>
      <c r="N712" s="222"/>
      <c r="O712" s="222"/>
      <c r="P712" s="222"/>
      <c r="Q712" s="222"/>
      <c r="R712" s="222"/>
      <c r="S712" s="222"/>
      <c r="T712" s="223"/>
      <c r="AT712" s="224" t="s">
        <v>395</v>
      </c>
      <c r="AU712" s="224" t="s">
        <v>90</v>
      </c>
      <c r="AV712" s="14" t="s">
        <v>90</v>
      </c>
      <c r="AW712" s="14" t="s">
        <v>36</v>
      </c>
      <c r="AX712" s="14" t="s">
        <v>78</v>
      </c>
      <c r="AY712" s="224" t="s">
        <v>386</v>
      </c>
    </row>
    <row r="713" spans="1:65" s="15" customFormat="1" ht="10">
      <c r="B713" s="225"/>
      <c r="C713" s="226"/>
      <c r="D713" s="205" t="s">
        <v>395</v>
      </c>
      <c r="E713" s="227" t="s">
        <v>76</v>
      </c>
      <c r="F713" s="228" t="s">
        <v>398</v>
      </c>
      <c r="G713" s="226"/>
      <c r="H713" s="229">
        <v>207.62</v>
      </c>
      <c r="I713" s="230"/>
      <c r="J713" s="226"/>
      <c r="K713" s="226"/>
      <c r="L713" s="231"/>
      <c r="M713" s="232"/>
      <c r="N713" s="233"/>
      <c r="O713" s="233"/>
      <c r="P713" s="233"/>
      <c r="Q713" s="233"/>
      <c r="R713" s="233"/>
      <c r="S713" s="233"/>
      <c r="T713" s="234"/>
      <c r="AT713" s="235" t="s">
        <v>395</v>
      </c>
      <c r="AU713" s="235" t="s">
        <v>90</v>
      </c>
      <c r="AV713" s="15" t="s">
        <v>102</v>
      </c>
      <c r="AW713" s="15" t="s">
        <v>36</v>
      </c>
      <c r="AX713" s="15" t="s">
        <v>85</v>
      </c>
      <c r="AY713" s="235" t="s">
        <v>386</v>
      </c>
    </row>
    <row r="714" spans="1:65" s="2" customFormat="1" ht="44.25" customHeight="1">
      <c r="A714" s="37"/>
      <c r="B714" s="38"/>
      <c r="C714" s="185" t="s">
        <v>948</v>
      </c>
      <c r="D714" s="185" t="s">
        <v>388</v>
      </c>
      <c r="E714" s="186" t="s">
        <v>949</v>
      </c>
      <c r="F714" s="187" t="s">
        <v>950</v>
      </c>
      <c r="G714" s="188" t="s">
        <v>127</v>
      </c>
      <c r="H714" s="189">
        <v>21.218</v>
      </c>
      <c r="I714" s="190"/>
      <c r="J714" s="191">
        <f>ROUND(I714*H714,2)</f>
        <v>0</v>
      </c>
      <c r="K714" s="187" t="s">
        <v>391</v>
      </c>
      <c r="L714" s="42"/>
      <c r="M714" s="192" t="s">
        <v>76</v>
      </c>
      <c r="N714" s="193" t="s">
        <v>49</v>
      </c>
      <c r="O714" s="67"/>
      <c r="P714" s="194">
        <f>O714*H714</f>
        <v>0</v>
      </c>
      <c r="Q714" s="194">
        <v>0.11600000000000001</v>
      </c>
      <c r="R714" s="194">
        <f>Q714*H714</f>
        <v>2.4612880000000001</v>
      </c>
      <c r="S714" s="194">
        <v>0</v>
      </c>
      <c r="T714" s="195">
        <f>S714*H714</f>
        <v>0</v>
      </c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R714" s="196" t="s">
        <v>102</v>
      </c>
      <c r="AT714" s="196" t="s">
        <v>388</v>
      </c>
      <c r="AU714" s="196" t="s">
        <v>90</v>
      </c>
      <c r="AY714" s="20" t="s">
        <v>386</v>
      </c>
      <c r="BE714" s="197">
        <f>IF(N714="základní",J714,0)</f>
        <v>0</v>
      </c>
      <c r="BF714" s="197">
        <f>IF(N714="snížená",J714,0)</f>
        <v>0</v>
      </c>
      <c r="BG714" s="197">
        <f>IF(N714="zákl. přenesená",J714,0)</f>
        <v>0</v>
      </c>
      <c r="BH714" s="197">
        <f>IF(N714="sníž. přenesená",J714,0)</f>
        <v>0</v>
      </c>
      <c r="BI714" s="197">
        <f>IF(N714="nulová",J714,0)</f>
        <v>0</v>
      </c>
      <c r="BJ714" s="20" t="s">
        <v>90</v>
      </c>
      <c r="BK714" s="197">
        <f>ROUND(I714*H714,2)</f>
        <v>0</v>
      </c>
      <c r="BL714" s="20" t="s">
        <v>102</v>
      </c>
      <c r="BM714" s="196" t="s">
        <v>951</v>
      </c>
    </row>
    <row r="715" spans="1:65" s="2" customFormat="1" ht="10">
      <c r="A715" s="37"/>
      <c r="B715" s="38"/>
      <c r="C715" s="39"/>
      <c r="D715" s="198" t="s">
        <v>393</v>
      </c>
      <c r="E715" s="39"/>
      <c r="F715" s="199" t="s">
        <v>952</v>
      </c>
      <c r="G715" s="39"/>
      <c r="H715" s="39"/>
      <c r="I715" s="200"/>
      <c r="J715" s="39"/>
      <c r="K715" s="39"/>
      <c r="L715" s="42"/>
      <c r="M715" s="201"/>
      <c r="N715" s="202"/>
      <c r="O715" s="67"/>
      <c r="P715" s="67"/>
      <c r="Q715" s="67"/>
      <c r="R715" s="67"/>
      <c r="S715" s="67"/>
      <c r="T715" s="68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T715" s="20" t="s">
        <v>393</v>
      </c>
      <c r="AU715" s="20" t="s">
        <v>90</v>
      </c>
    </row>
    <row r="716" spans="1:65" s="13" customFormat="1" ht="10">
      <c r="B716" s="203"/>
      <c r="C716" s="204"/>
      <c r="D716" s="205" t="s">
        <v>395</v>
      </c>
      <c r="E716" s="206" t="s">
        <v>76</v>
      </c>
      <c r="F716" s="207" t="s">
        <v>403</v>
      </c>
      <c r="G716" s="204"/>
      <c r="H716" s="206" t="s">
        <v>76</v>
      </c>
      <c r="I716" s="208"/>
      <c r="J716" s="204"/>
      <c r="K716" s="204"/>
      <c r="L716" s="209"/>
      <c r="M716" s="210"/>
      <c r="N716" s="211"/>
      <c r="O716" s="211"/>
      <c r="P716" s="211"/>
      <c r="Q716" s="211"/>
      <c r="R716" s="211"/>
      <c r="S716" s="211"/>
      <c r="T716" s="212"/>
      <c r="AT716" s="213" t="s">
        <v>395</v>
      </c>
      <c r="AU716" s="213" t="s">
        <v>90</v>
      </c>
      <c r="AV716" s="13" t="s">
        <v>85</v>
      </c>
      <c r="AW716" s="13" t="s">
        <v>36</v>
      </c>
      <c r="AX716" s="13" t="s">
        <v>78</v>
      </c>
      <c r="AY716" s="213" t="s">
        <v>386</v>
      </c>
    </row>
    <row r="717" spans="1:65" s="13" customFormat="1" ht="10">
      <c r="B717" s="203"/>
      <c r="C717" s="204"/>
      <c r="D717" s="205" t="s">
        <v>395</v>
      </c>
      <c r="E717" s="206" t="s">
        <v>76</v>
      </c>
      <c r="F717" s="207" t="s">
        <v>404</v>
      </c>
      <c r="G717" s="204"/>
      <c r="H717" s="206" t="s">
        <v>76</v>
      </c>
      <c r="I717" s="208"/>
      <c r="J717" s="204"/>
      <c r="K717" s="204"/>
      <c r="L717" s="209"/>
      <c r="M717" s="210"/>
      <c r="N717" s="211"/>
      <c r="O717" s="211"/>
      <c r="P717" s="211"/>
      <c r="Q717" s="211"/>
      <c r="R717" s="211"/>
      <c r="S717" s="211"/>
      <c r="T717" s="212"/>
      <c r="AT717" s="213" t="s">
        <v>395</v>
      </c>
      <c r="AU717" s="213" t="s">
        <v>90</v>
      </c>
      <c r="AV717" s="13" t="s">
        <v>85</v>
      </c>
      <c r="AW717" s="13" t="s">
        <v>36</v>
      </c>
      <c r="AX717" s="13" t="s">
        <v>78</v>
      </c>
      <c r="AY717" s="213" t="s">
        <v>386</v>
      </c>
    </row>
    <row r="718" spans="1:65" s="13" customFormat="1" ht="10">
      <c r="B718" s="203"/>
      <c r="C718" s="204"/>
      <c r="D718" s="205" t="s">
        <v>395</v>
      </c>
      <c r="E718" s="206" t="s">
        <v>76</v>
      </c>
      <c r="F718" s="207" t="s">
        <v>405</v>
      </c>
      <c r="G718" s="204"/>
      <c r="H718" s="206" t="s">
        <v>76</v>
      </c>
      <c r="I718" s="208"/>
      <c r="J718" s="204"/>
      <c r="K718" s="204"/>
      <c r="L718" s="209"/>
      <c r="M718" s="210"/>
      <c r="N718" s="211"/>
      <c r="O718" s="211"/>
      <c r="P718" s="211"/>
      <c r="Q718" s="211"/>
      <c r="R718" s="211"/>
      <c r="S718" s="211"/>
      <c r="T718" s="212"/>
      <c r="AT718" s="213" t="s">
        <v>395</v>
      </c>
      <c r="AU718" s="213" t="s">
        <v>90</v>
      </c>
      <c r="AV718" s="13" t="s">
        <v>85</v>
      </c>
      <c r="AW718" s="13" t="s">
        <v>36</v>
      </c>
      <c r="AX718" s="13" t="s">
        <v>78</v>
      </c>
      <c r="AY718" s="213" t="s">
        <v>386</v>
      </c>
    </row>
    <row r="719" spans="1:65" s="14" customFormat="1" ht="10">
      <c r="B719" s="214"/>
      <c r="C719" s="215"/>
      <c r="D719" s="205" t="s">
        <v>395</v>
      </c>
      <c r="E719" s="216" t="s">
        <v>76</v>
      </c>
      <c r="F719" s="217" t="s">
        <v>953</v>
      </c>
      <c r="G719" s="215"/>
      <c r="H719" s="218">
        <v>21.218</v>
      </c>
      <c r="I719" s="219"/>
      <c r="J719" s="215"/>
      <c r="K719" s="215"/>
      <c r="L719" s="220"/>
      <c r="M719" s="221"/>
      <c r="N719" s="222"/>
      <c r="O719" s="222"/>
      <c r="P719" s="222"/>
      <c r="Q719" s="222"/>
      <c r="R719" s="222"/>
      <c r="S719" s="222"/>
      <c r="T719" s="223"/>
      <c r="AT719" s="224" t="s">
        <v>395</v>
      </c>
      <c r="AU719" s="224" t="s">
        <v>90</v>
      </c>
      <c r="AV719" s="14" t="s">
        <v>90</v>
      </c>
      <c r="AW719" s="14" t="s">
        <v>36</v>
      </c>
      <c r="AX719" s="14" t="s">
        <v>78</v>
      </c>
      <c r="AY719" s="224" t="s">
        <v>386</v>
      </c>
    </row>
    <row r="720" spans="1:65" s="15" customFormat="1" ht="10">
      <c r="B720" s="225"/>
      <c r="C720" s="226"/>
      <c r="D720" s="205" t="s">
        <v>395</v>
      </c>
      <c r="E720" s="227" t="s">
        <v>76</v>
      </c>
      <c r="F720" s="228" t="s">
        <v>398</v>
      </c>
      <c r="G720" s="226"/>
      <c r="H720" s="229">
        <v>21.218</v>
      </c>
      <c r="I720" s="230"/>
      <c r="J720" s="226"/>
      <c r="K720" s="226"/>
      <c r="L720" s="231"/>
      <c r="M720" s="232"/>
      <c r="N720" s="233"/>
      <c r="O720" s="233"/>
      <c r="P720" s="233"/>
      <c r="Q720" s="233"/>
      <c r="R720" s="233"/>
      <c r="S720" s="233"/>
      <c r="T720" s="234"/>
      <c r="AT720" s="235" t="s">
        <v>395</v>
      </c>
      <c r="AU720" s="235" t="s">
        <v>90</v>
      </c>
      <c r="AV720" s="15" t="s">
        <v>102</v>
      </c>
      <c r="AW720" s="15" t="s">
        <v>36</v>
      </c>
      <c r="AX720" s="15" t="s">
        <v>85</v>
      </c>
      <c r="AY720" s="235" t="s">
        <v>386</v>
      </c>
    </row>
    <row r="721" spans="1:65" s="2" customFormat="1" ht="78" customHeight="1">
      <c r="A721" s="37"/>
      <c r="B721" s="38"/>
      <c r="C721" s="185" t="s">
        <v>954</v>
      </c>
      <c r="D721" s="185" t="s">
        <v>388</v>
      </c>
      <c r="E721" s="186" t="s">
        <v>955</v>
      </c>
      <c r="F721" s="187" t="s">
        <v>956</v>
      </c>
      <c r="G721" s="188" t="s">
        <v>127</v>
      </c>
      <c r="H721" s="189">
        <v>5.6760000000000002</v>
      </c>
      <c r="I721" s="190"/>
      <c r="J721" s="191">
        <f>ROUND(I721*H721,2)</f>
        <v>0</v>
      </c>
      <c r="K721" s="187" t="s">
        <v>391</v>
      </c>
      <c r="L721" s="42"/>
      <c r="M721" s="192" t="s">
        <v>76</v>
      </c>
      <c r="N721" s="193" t="s">
        <v>49</v>
      </c>
      <c r="O721" s="67"/>
      <c r="P721" s="194">
        <f>O721*H721</f>
        <v>0</v>
      </c>
      <c r="Q721" s="194">
        <v>8.9219999999999994E-2</v>
      </c>
      <c r="R721" s="194">
        <f>Q721*H721</f>
        <v>0.50641271999999993</v>
      </c>
      <c r="S721" s="194">
        <v>0</v>
      </c>
      <c r="T721" s="195">
        <f>S721*H721</f>
        <v>0</v>
      </c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R721" s="196" t="s">
        <v>102</v>
      </c>
      <c r="AT721" s="196" t="s">
        <v>388</v>
      </c>
      <c r="AU721" s="196" t="s">
        <v>90</v>
      </c>
      <c r="AY721" s="20" t="s">
        <v>386</v>
      </c>
      <c r="BE721" s="197">
        <f>IF(N721="základní",J721,0)</f>
        <v>0</v>
      </c>
      <c r="BF721" s="197">
        <f>IF(N721="snížená",J721,0)</f>
        <v>0</v>
      </c>
      <c r="BG721" s="197">
        <f>IF(N721="zákl. přenesená",J721,0)</f>
        <v>0</v>
      </c>
      <c r="BH721" s="197">
        <f>IF(N721="sníž. přenesená",J721,0)</f>
        <v>0</v>
      </c>
      <c r="BI721" s="197">
        <f>IF(N721="nulová",J721,0)</f>
        <v>0</v>
      </c>
      <c r="BJ721" s="20" t="s">
        <v>90</v>
      </c>
      <c r="BK721" s="197">
        <f>ROUND(I721*H721,2)</f>
        <v>0</v>
      </c>
      <c r="BL721" s="20" t="s">
        <v>102</v>
      </c>
      <c r="BM721" s="196" t="s">
        <v>957</v>
      </c>
    </row>
    <row r="722" spans="1:65" s="2" customFormat="1" ht="10">
      <c r="A722" s="37"/>
      <c r="B722" s="38"/>
      <c r="C722" s="39"/>
      <c r="D722" s="198" t="s">
        <v>393</v>
      </c>
      <c r="E722" s="39"/>
      <c r="F722" s="199" t="s">
        <v>958</v>
      </c>
      <c r="G722" s="39"/>
      <c r="H722" s="39"/>
      <c r="I722" s="200"/>
      <c r="J722" s="39"/>
      <c r="K722" s="39"/>
      <c r="L722" s="42"/>
      <c r="M722" s="201"/>
      <c r="N722" s="202"/>
      <c r="O722" s="67"/>
      <c r="P722" s="67"/>
      <c r="Q722" s="67"/>
      <c r="R722" s="67"/>
      <c r="S722" s="67"/>
      <c r="T722" s="68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T722" s="20" t="s">
        <v>393</v>
      </c>
      <c r="AU722" s="20" t="s">
        <v>90</v>
      </c>
    </row>
    <row r="723" spans="1:65" s="13" customFormat="1" ht="10">
      <c r="B723" s="203"/>
      <c r="C723" s="204"/>
      <c r="D723" s="205" t="s">
        <v>395</v>
      </c>
      <c r="E723" s="206" t="s">
        <v>76</v>
      </c>
      <c r="F723" s="207" t="s">
        <v>396</v>
      </c>
      <c r="G723" s="204"/>
      <c r="H723" s="206" t="s">
        <v>76</v>
      </c>
      <c r="I723" s="208"/>
      <c r="J723" s="204"/>
      <c r="K723" s="204"/>
      <c r="L723" s="209"/>
      <c r="M723" s="210"/>
      <c r="N723" s="211"/>
      <c r="O723" s="211"/>
      <c r="P723" s="211"/>
      <c r="Q723" s="211"/>
      <c r="R723" s="211"/>
      <c r="S723" s="211"/>
      <c r="T723" s="212"/>
      <c r="AT723" s="213" t="s">
        <v>395</v>
      </c>
      <c r="AU723" s="213" t="s">
        <v>90</v>
      </c>
      <c r="AV723" s="13" t="s">
        <v>85</v>
      </c>
      <c r="AW723" s="13" t="s">
        <v>36</v>
      </c>
      <c r="AX723" s="13" t="s">
        <v>78</v>
      </c>
      <c r="AY723" s="213" t="s">
        <v>386</v>
      </c>
    </row>
    <row r="724" spans="1:65" s="14" customFormat="1" ht="10">
      <c r="B724" s="214"/>
      <c r="C724" s="215"/>
      <c r="D724" s="205" t="s">
        <v>395</v>
      </c>
      <c r="E724" s="216" t="s">
        <v>76</v>
      </c>
      <c r="F724" s="217" t="s">
        <v>397</v>
      </c>
      <c r="G724" s="215"/>
      <c r="H724" s="218">
        <v>5.6760000000000002</v>
      </c>
      <c r="I724" s="219"/>
      <c r="J724" s="215"/>
      <c r="K724" s="215"/>
      <c r="L724" s="220"/>
      <c r="M724" s="221"/>
      <c r="N724" s="222"/>
      <c r="O724" s="222"/>
      <c r="P724" s="222"/>
      <c r="Q724" s="222"/>
      <c r="R724" s="222"/>
      <c r="S724" s="222"/>
      <c r="T724" s="223"/>
      <c r="AT724" s="224" t="s">
        <v>395</v>
      </c>
      <c r="AU724" s="224" t="s">
        <v>90</v>
      </c>
      <c r="AV724" s="14" t="s">
        <v>90</v>
      </c>
      <c r="AW724" s="14" t="s">
        <v>36</v>
      </c>
      <c r="AX724" s="14" t="s">
        <v>78</v>
      </c>
      <c r="AY724" s="224" t="s">
        <v>386</v>
      </c>
    </row>
    <row r="725" spans="1:65" s="15" customFormat="1" ht="10">
      <c r="B725" s="225"/>
      <c r="C725" s="226"/>
      <c r="D725" s="205" t="s">
        <v>395</v>
      </c>
      <c r="E725" s="227" t="s">
        <v>76</v>
      </c>
      <c r="F725" s="228" t="s">
        <v>398</v>
      </c>
      <c r="G725" s="226"/>
      <c r="H725" s="229">
        <v>5.6760000000000002</v>
      </c>
      <c r="I725" s="230"/>
      <c r="J725" s="226"/>
      <c r="K725" s="226"/>
      <c r="L725" s="231"/>
      <c r="M725" s="232"/>
      <c r="N725" s="233"/>
      <c r="O725" s="233"/>
      <c r="P725" s="233"/>
      <c r="Q725" s="233"/>
      <c r="R725" s="233"/>
      <c r="S725" s="233"/>
      <c r="T725" s="234"/>
      <c r="AT725" s="235" t="s">
        <v>395</v>
      </c>
      <c r="AU725" s="235" t="s">
        <v>90</v>
      </c>
      <c r="AV725" s="15" t="s">
        <v>102</v>
      </c>
      <c r="AW725" s="15" t="s">
        <v>36</v>
      </c>
      <c r="AX725" s="15" t="s">
        <v>85</v>
      </c>
      <c r="AY725" s="235" t="s">
        <v>386</v>
      </c>
    </row>
    <row r="726" spans="1:65" s="2" customFormat="1" ht="78" customHeight="1">
      <c r="A726" s="37"/>
      <c r="B726" s="38"/>
      <c r="C726" s="185" t="s">
        <v>959</v>
      </c>
      <c r="D726" s="185" t="s">
        <v>388</v>
      </c>
      <c r="E726" s="186" t="s">
        <v>960</v>
      </c>
      <c r="F726" s="187" t="s">
        <v>961</v>
      </c>
      <c r="G726" s="188" t="s">
        <v>127</v>
      </c>
      <c r="H726" s="189">
        <v>21.498999999999999</v>
      </c>
      <c r="I726" s="190"/>
      <c r="J726" s="191">
        <f>ROUND(I726*H726,2)</f>
        <v>0</v>
      </c>
      <c r="K726" s="187" t="s">
        <v>391</v>
      </c>
      <c r="L726" s="42"/>
      <c r="M726" s="192" t="s">
        <v>76</v>
      </c>
      <c r="N726" s="193" t="s">
        <v>49</v>
      </c>
      <c r="O726" s="67"/>
      <c r="P726" s="194">
        <f>O726*H726</f>
        <v>0</v>
      </c>
      <c r="Q726" s="194">
        <v>0.10100000000000001</v>
      </c>
      <c r="R726" s="194">
        <f>Q726*H726</f>
        <v>2.1713990000000001</v>
      </c>
      <c r="S726" s="194">
        <v>0</v>
      </c>
      <c r="T726" s="195">
        <f>S726*H726</f>
        <v>0</v>
      </c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R726" s="196" t="s">
        <v>102</v>
      </c>
      <c r="AT726" s="196" t="s">
        <v>388</v>
      </c>
      <c r="AU726" s="196" t="s">
        <v>90</v>
      </c>
      <c r="AY726" s="20" t="s">
        <v>386</v>
      </c>
      <c r="BE726" s="197">
        <f>IF(N726="základní",J726,0)</f>
        <v>0</v>
      </c>
      <c r="BF726" s="197">
        <f>IF(N726="snížená",J726,0)</f>
        <v>0</v>
      </c>
      <c r="BG726" s="197">
        <f>IF(N726="zákl. přenesená",J726,0)</f>
        <v>0</v>
      </c>
      <c r="BH726" s="197">
        <f>IF(N726="sníž. přenesená",J726,0)</f>
        <v>0</v>
      </c>
      <c r="BI726" s="197">
        <f>IF(N726="nulová",J726,0)</f>
        <v>0</v>
      </c>
      <c r="BJ726" s="20" t="s">
        <v>90</v>
      </c>
      <c r="BK726" s="197">
        <f>ROUND(I726*H726,2)</f>
        <v>0</v>
      </c>
      <c r="BL726" s="20" t="s">
        <v>102</v>
      </c>
      <c r="BM726" s="196" t="s">
        <v>962</v>
      </c>
    </row>
    <row r="727" spans="1:65" s="2" customFormat="1" ht="10">
      <c r="A727" s="37"/>
      <c r="B727" s="38"/>
      <c r="C727" s="39"/>
      <c r="D727" s="198" t="s">
        <v>393</v>
      </c>
      <c r="E727" s="39"/>
      <c r="F727" s="199" t="s">
        <v>963</v>
      </c>
      <c r="G727" s="39"/>
      <c r="H727" s="39"/>
      <c r="I727" s="200"/>
      <c r="J727" s="39"/>
      <c r="K727" s="39"/>
      <c r="L727" s="42"/>
      <c r="M727" s="201"/>
      <c r="N727" s="202"/>
      <c r="O727" s="67"/>
      <c r="P727" s="67"/>
      <c r="Q727" s="67"/>
      <c r="R727" s="67"/>
      <c r="S727" s="67"/>
      <c r="T727" s="68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T727" s="20" t="s">
        <v>393</v>
      </c>
      <c r="AU727" s="20" t="s">
        <v>90</v>
      </c>
    </row>
    <row r="728" spans="1:65" s="13" customFormat="1" ht="10">
      <c r="B728" s="203"/>
      <c r="C728" s="204"/>
      <c r="D728" s="205" t="s">
        <v>395</v>
      </c>
      <c r="E728" s="206" t="s">
        <v>76</v>
      </c>
      <c r="F728" s="207" t="s">
        <v>403</v>
      </c>
      <c r="G728" s="204"/>
      <c r="H728" s="206" t="s">
        <v>76</v>
      </c>
      <c r="I728" s="208"/>
      <c r="J728" s="204"/>
      <c r="K728" s="204"/>
      <c r="L728" s="209"/>
      <c r="M728" s="210"/>
      <c r="N728" s="211"/>
      <c r="O728" s="211"/>
      <c r="P728" s="211"/>
      <c r="Q728" s="211"/>
      <c r="R728" s="211"/>
      <c r="S728" s="211"/>
      <c r="T728" s="212"/>
      <c r="AT728" s="213" t="s">
        <v>395</v>
      </c>
      <c r="AU728" s="213" t="s">
        <v>90</v>
      </c>
      <c r="AV728" s="13" t="s">
        <v>85</v>
      </c>
      <c r="AW728" s="13" t="s">
        <v>36</v>
      </c>
      <c r="AX728" s="13" t="s">
        <v>78</v>
      </c>
      <c r="AY728" s="213" t="s">
        <v>386</v>
      </c>
    </row>
    <row r="729" spans="1:65" s="13" customFormat="1" ht="10">
      <c r="B729" s="203"/>
      <c r="C729" s="204"/>
      <c r="D729" s="205" t="s">
        <v>395</v>
      </c>
      <c r="E729" s="206" t="s">
        <v>76</v>
      </c>
      <c r="F729" s="207" t="s">
        <v>964</v>
      </c>
      <c r="G729" s="204"/>
      <c r="H729" s="206" t="s">
        <v>76</v>
      </c>
      <c r="I729" s="208"/>
      <c r="J729" s="204"/>
      <c r="K729" s="204"/>
      <c r="L729" s="209"/>
      <c r="M729" s="210"/>
      <c r="N729" s="211"/>
      <c r="O729" s="211"/>
      <c r="P729" s="211"/>
      <c r="Q729" s="211"/>
      <c r="R729" s="211"/>
      <c r="S729" s="211"/>
      <c r="T729" s="212"/>
      <c r="AT729" s="213" t="s">
        <v>395</v>
      </c>
      <c r="AU729" s="213" t="s">
        <v>90</v>
      </c>
      <c r="AV729" s="13" t="s">
        <v>85</v>
      </c>
      <c r="AW729" s="13" t="s">
        <v>36</v>
      </c>
      <c r="AX729" s="13" t="s">
        <v>78</v>
      </c>
      <c r="AY729" s="213" t="s">
        <v>386</v>
      </c>
    </row>
    <row r="730" spans="1:65" s="13" customFormat="1" ht="10">
      <c r="B730" s="203"/>
      <c r="C730" s="204"/>
      <c r="D730" s="205" t="s">
        <v>395</v>
      </c>
      <c r="E730" s="206" t="s">
        <v>76</v>
      </c>
      <c r="F730" s="207" t="s">
        <v>577</v>
      </c>
      <c r="G730" s="204"/>
      <c r="H730" s="206" t="s">
        <v>76</v>
      </c>
      <c r="I730" s="208"/>
      <c r="J730" s="204"/>
      <c r="K730" s="204"/>
      <c r="L730" s="209"/>
      <c r="M730" s="210"/>
      <c r="N730" s="211"/>
      <c r="O730" s="211"/>
      <c r="P730" s="211"/>
      <c r="Q730" s="211"/>
      <c r="R730" s="211"/>
      <c r="S730" s="211"/>
      <c r="T730" s="212"/>
      <c r="AT730" s="213" t="s">
        <v>395</v>
      </c>
      <c r="AU730" s="213" t="s">
        <v>90</v>
      </c>
      <c r="AV730" s="13" t="s">
        <v>85</v>
      </c>
      <c r="AW730" s="13" t="s">
        <v>36</v>
      </c>
      <c r="AX730" s="13" t="s">
        <v>78</v>
      </c>
      <c r="AY730" s="213" t="s">
        <v>386</v>
      </c>
    </row>
    <row r="731" spans="1:65" s="13" customFormat="1" ht="10">
      <c r="B731" s="203"/>
      <c r="C731" s="204"/>
      <c r="D731" s="205" t="s">
        <v>395</v>
      </c>
      <c r="E731" s="206" t="s">
        <v>76</v>
      </c>
      <c r="F731" s="207" t="s">
        <v>965</v>
      </c>
      <c r="G731" s="204"/>
      <c r="H731" s="206" t="s">
        <v>76</v>
      </c>
      <c r="I731" s="208"/>
      <c r="J731" s="204"/>
      <c r="K731" s="204"/>
      <c r="L731" s="209"/>
      <c r="M731" s="210"/>
      <c r="N731" s="211"/>
      <c r="O731" s="211"/>
      <c r="P731" s="211"/>
      <c r="Q731" s="211"/>
      <c r="R731" s="211"/>
      <c r="S731" s="211"/>
      <c r="T731" s="212"/>
      <c r="AT731" s="213" t="s">
        <v>395</v>
      </c>
      <c r="AU731" s="213" t="s">
        <v>90</v>
      </c>
      <c r="AV731" s="13" t="s">
        <v>85</v>
      </c>
      <c r="AW731" s="13" t="s">
        <v>36</v>
      </c>
      <c r="AX731" s="13" t="s">
        <v>78</v>
      </c>
      <c r="AY731" s="213" t="s">
        <v>386</v>
      </c>
    </row>
    <row r="732" spans="1:65" s="13" customFormat="1" ht="10">
      <c r="B732" s="203"/>
      <c r="C732" s="204"/>
      <c r="D732" s="205" t="s">
        <v>395</v>
      </c>
      <c r="E732" s="206" t="s">
        <v>76</v>
      </c>
      <c r="F732" s="207" t="s">
        <v>966</v>
      </c>
      <c r="G732" s="204"/>
      <c r="H732" s="206" t="s">
        <v>76</v>
      </c>
      <c r="I732" s="208"/>
      <c r="J732" s="204"/>
      <c r="K732" s="204"/>
      <c r="L732" s="209"/>
      <c r="M732" s="210"/>
      <c r="N732" s="211"/>
      <c r="O732" s="211"/>
      <c r="P732" s="211"/>
      <c r="Q732" s="211"/>
      <c r="R732" s="211"/>
      <c r="S732" s="211"/>
      <c r="T732" s="212"/>
      <c r="AT732" s="213" t="s">
        <v>395</v>
      </c>
      <c r="AU732" s="213" t="s">
        <v>90</v>
      </c>
      <c r="AV732" s="13" t="s">
        <v>85</v>
      </c>
      <c r="AW732" s="13" t="s">
        <v>36</v>
      </c>
      <c r="AX732" s="13" t="s">
        <v>78</v>
      </c>
      <c r="AY732" s="213" t="s">
        <v>386</v>
      </c>
    </row>
    <row r="733" spans="1:65" s="13" customFormat="1" ht="10">
      <c r="B733" s="203"/>
      <c r="C733" s="204"/>
      <c r="D733" s="205" t="s">
        <v>395</v>
      </c>
      <c r="E733" s="206" t="s">
        <v>76</v>
      </c>
      <c r="F733" s="207" t="s">
        <v>809</v>
      </c>
      <c r="G733" s="204"/>
      <c r="H733" s="206" t="s">
        <v>76</v>
      </c>
      <c r="I733" s="208"/>
      <c r="J733" s="204"/>
      <c r="K733" s="204"/>
      <c r="L733" s="209"/>
      <c r="M733" s="210"/>
      <c r="N733" s="211"/>
      <c r="O733" s="211"/>
      <c r="P733" s="211"/>
      <c r="Q733" s="211"/>
      <c r="R733" s="211"/>
      <c r="S733" s="211"/>
      <c r="T733" s="212"/>
      <c r="AT733" s="213" t="s">
        <v>395</v>
      </c>
      <c r="AU733" s="213" t="s">
        <v>90</v>
      </c>
      <c r="AV733" s="13" t="s">
        <v>85</v>
      </c>
      <c r="AW733" s="13" t="s">
        <v>36</v>
      </c>
      <c r="AX733" s="13" t="s">
        <v>78</v>
      </c>
      <c r="AY733" s="213" t="s">
        <v>386</v>
      </c>
    </row>
    <row r="734" spans="1:65" s="14" customFormat="1" ht="10">
      <c r="B734" s="214"/>
      <c r="C734" s="215"/>
      <c r="D734" s="205" t="s">
        <v>395</v>
      </c>
      <c r="E734" s="216" t="s">
        <v>76</v>
      </c>
      <c r="F734" s="217" t="s">
        <v>967</v>
      </c>
      <c r="G734" s="215"/>
      <c r="H734" s="218">
        <v>21.498999999999999</v>
      </c>
      <c r="I734" s="219"/>
      <c r="J734" s="215"/>
      <c r="K734" s="215"/>
      <c r="L734" s="220"/>
      <c r="M734" s="221"/>
      <c r="N734" s="222"/>
      <c r="O734" s="222"/>
      <c r="P734" s="222"/>
      <c r="Q734" s="222"/>
      <c r="R734" s="222"/>
      <c r="S734" s="222"/>
      <c r="T734" s="223"/>
      <c r="AT734" s="224" t="s">
        <v>395</v>
      </c>
      <c r="AU734" s="224" t="s">
        <v>90</v>
      </c>
      <c r="AV734" s="14" t="s">
        <v>90</v>
      </c>
      <c r="AW734" s="14" t="s">
        <v>36</v>
      </c>
      <c r="AX734" s="14" t="s">
        <v>78</v>
      </c>
      <c r="AY734" s="224" t="s">
        <v>386</v>
      </c>
    </row>
    <row r="735" spans="1:65" s="15" customFormat="1" ht="10">
      <c r="B735" s="225"/>
      <c r="C735" s="226"/>
      <c r="D735" s="205" t="s">
        <v>395</v>
      </c>
      <c r="E735" s="227" t="s">
        <v>311</v>
      </c>
      <c r="F735" s="228" t="s">
        <v>398</v>
      </c>
      <c r="G735" s="226"/>
      <c r="H735" s="229">
        <v>21.498999999999999</v>
      </c>
      <c r="I735" s="230"/>
      <c r="J735" s="226"/>
      <c r="K735" s="226"/>
      <c r="L735" s="231"/>
      <c r="M735" s="232"/>
      <c r="N735" s="233"/>
      <c r="O735" s="233"/>
      <c r="P735" s="233"/>
      <c r="Q735" s="233"/>
      <c r="R735" s="233"/>
      <c r="S735" s="233"/>
      <c r="T735" s="234"/>
      <c r="AT735" s="235" t="s">
        <v>395</v>
      </c>
      <c r="AU735" s="235" t="s">
        <v>90</v>
      </c>
      <c r="AV735" s="15" t="s">
        <v>102</v>
      </c>
      <c r="AW735" s="15" t="s">
        <v>36</v>
      </c>
      <c r="AX735" s="15" t="s">
        <v>85</v>
      </c>
      <c r="AY735" s="235" t="s">
        <v>386</v>
      </c>
    </row>
    <row r="736" spans="1:65" s="2" customFormat="1" ht="24.15" customHeight="1">
      <c r="A736" s="37"/>
      <c r="B736" s="38"/>
      <c r="C736" s="236" t="s">
        <v>968</v>
      </c>
      <c r="D736" s="236" t="s">
        <v>453</v>
      </c>
      <c r="E736" s="237" t="s">
        <v>969</v>
      </c>
      <c r="F736" s="238" t="s">
        <v>970</v>
      </c>
      <c r="G736" s="239" t="s">
        <v>127</v>
      </c>
      <c r="H736" s="240">
        <v>22.574000000000002</v>
      </c>
      <c r="I736" s="241"/>
      <c r="J736" s="242">
        <f>ROUND(I736*H736,2)</f>
        <v>0</v>
      </c>
      <c r="K736" s="238" t="s">
        <v>391</v>
      </c>
      <c r="L736" s="243"/>
      <c r="M736" s="244" t="s">
        <v>76</v>
      </c>
      <c r="N736" s="245" t="s">
        <v>49</v>
      </c>
      <c r="O736" s="67"/>
      <c r="P736" s="194">
        <f>O736*H736</f>
        <v>0</v>
      </c>
      <c r="Q736" s="194">
        <v>0.13200000000000001</v>
      </c>
      <c r="R736" s="194">
        <f>Q736*H736</f>
        <v>2.9797680000000004</v>
      </c>
      <c r="S736" s="194">
        <v>0</v>
      </c>
      <c r="T736" s="195">
        <f>S736*H736</f>
        <v>0</v>
      </c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R736" s="196" t="s">
        <v>436</v>
      </c>
      <c r="AT736" s="196" t="s">
        <v>453</v>
      </c>
      <c r="AU736" s="196" t="s">
        <v>90</v>
      </c>
      <c r="AY736" s="20" t="s">
        <v>386</v>
      </c>
      <c r="BE736" s="197">
        <f>IF(N736="základní",J736,0)</f>
        <v>0</v>
      </c>
      <c r="BF736" s="197">
        <f>IF(N736="snížená",J736,0)</f>
        <v>0</v>
      </c>
      <c r="BG736" s="197">
        <f>IF(N736="zákl. přenesená",J736,0)</f>
        <v>0</v>
      </c>
      <c r="BH736" s="197">
        <f>IF(N736="sníž. přenesená",J736,0)</f>
        <v>0</v>
      </c>
      <c r="BI736" s="197">
        <f>IF(N736="nulová",J736,0)</f>
        <v>0</v>
      </c>
      <c r="BJ736" s="20" t="s">
        <v>90</v>
      </c>
      <c r="BK736" s="197">
        <f>ROUND(I736*H736,2)</f>
        <v>0</v>
      </c>
      <c r="BL736" s="20" t="s">
        <v>102</v>
      </c>
      <c r="BM736" s="196" t="s">
        <v>971</v>
      </c>
    </row>
    <row r="737" spans="1:65" s="14" customFormat="1" ht="10">
      <c r="B737" s="214"/>
      <c r="C737" s="215"/>
      <c r="D737" s="205" t="s">
        <v>395</v>
      </c>
      <c r="E737" s="216" t="s">
        <v>76</v>
      </c>
      <c r="F737" s="217" t="s">
        <v>311</v>
      </c>
      <c r="G737" s="215"/>
      <c r="H737" s="218">
        <v>21.498999999999999</v>
      </c>
      <c r="I737" s="219"/>
      <c r="J737" s="215"/>
      <c r="K737" s="215"/>
      <c r="L737" s="220"/>
      <c r="M737" s="221"/>
      <c r="N737" s="222"/>
      <c r="O737" s="222"/>
      <c r="P737" s="222"/>
      <c r="Q737" s="222"/>
      <c r="R737" s="222"/>
      <c r="S737" s="222"/>
      <c r="T737" s="223"/>
      <c r="AT737" s="224" t="s">
        <v>395</v>
      </c>
      <c r="AU737" s="224" t="s">
        <v>90</v>
      </c>
      <c r="AV737" s="14" t="s">
        <v>90</v>
      </c>
      <c r="AW737" s="14" t="s">
        <v>36</v>
      </c>
      <c r="AX737" s="14" t="s">
        <v>78</v>
      </c>
      <c r="AY737" s="224" t="s">
        <v>386</v>
      </c>
    </row>
    <row r="738" spans="1:65" s="15" customFormat="1" ht="10">
      <c r="B738" s="225"/>
      <c r="C738" s="226"/>
      <c r="D738" s="205" t="s">
        <v>395</v>
      </c>
      <c r="E738" s="227" t="s">
        <v>76</v>
      </c>
      <c r="F738" s="228" t="s">
        <v>398</v>
      </c>
      <c r="G738" s="226"/>
      <c r="H738" s="229">
        <v>21.498999999999999</v>
      </c>
      <c r="I738" s="230"/>
      <c r="J738" s="226"/>
      <c r="K738" s="226"/>
      <c r="L738" s="231"/>
      <c r="M738" s="232"/>
      <c r="N738" s="233"/>
      <c r="O738" s="233"/>
      <c r="P738" s="233"/>
      <c r="Q738" s="233"/>
      <c r="R738" s="233"/>
      <c r="S738" s="233"/>
      <c r="T738" s="234"/>
      <c r="AT738" s="235" t="s">
        <v>395</v>
      </c>
      <c r="AU738" s="235" t="s">
        <v>90</v>
      </c>
      <c r="AV738" s="15" t="s">
        <v>102</v>
      </c>
      <c r="AW738" s="15" t="s">
        <v>36</v>
      </c>
      <c r="AX738" s="15" t="s">
        <v>85</v>
      </c>
      <c r="AY738" s="235" t="s">
        <v>386</v>
      </c>
    </row>
    <row r="739" spans="1:65" s="14" customFormat="1" ht="10">
      <c r="B739" s="214"/>
      <c r="C739" s="215"/>
      <c r="D739" s="205" t="s">
        <v>395</v>
      </c>
      <c r="E739" s="215"/>
      <c r="F739" s="217" t="s">
        <v>972</v>
      </c>
      <c r="G739" s="215"/>
      <c r="H739" s="218">
        <v>22.574000000000002</v>
      </c>
      <c r="I739" s="219"/>
      <c r="J739" s="215"/>
      <c r="K739" s="215"/>
      <c r="L739" s="220"/>
      <c r="M739" s="221"/>
      <c r="N739" s="222"/>
      <c r="O739" s="222"/>
      <c r="P739" s="222"/>
      <c r="Q739" s="222"/>
      <c r="R739" s="222"/>
      <c r="S739" s="222"/>
      <c r="T739" s="223"/>
      <c r="AT739" s="224" t="s">
        <v>395</v>
      </c>
      <c r="AU739" s="224" t="s">
        <v>90</v>
      </c>
      <c r="AV739" s="14" t="s">
        <v>90</v>
      </c>
      <c r="AW739" s="14" t="s">
        <v>4</v>
      </c>
      <c r="AX739" s="14" t="s">
        <v>85</v>
      </c>
      <c r="AY739" s="224" t="s">
        <v>386</v>
      </c>
    </row>
    <row r="740" spans="1:65" s="2" customFormat="1" ht="66.75" customHeight="1">
      <c r="A740" s="37"/>
      <c r="B740" s="38"/>
      <c r="C740" s="185" t="s">
        <v>973</v>
      </c>
      <c r="D740" s="185" t="s">
        <v>388</v>
      </c>
      <c r="E740" s="186" t="s">
        <v>974</v>
      </c>
      <c r="F740" s="187" t="s">
        <v>975</v>
      </c>
      <c r="G740" s="188" t="s">
        <v>127</v>
      </c>
      <c r="H740" s="189">
        <v>207.62</v>
      </c>
      <c r="I740" s="190"/>
      <c r="J740" s="191">
        <f>ROUND(I740*H740,2)</f>
        <v>0</v>
      </c>
      <c r="K740" s="187" t="s">
        <v>391</v>
      </c>
      <c r="L740" s="42"/>
      <c r="M740" s="192" t="s">
        <v>76</v>
      </c>
      <c r="N740" s="193" t="s">
        <v>49</v>
      </c>
      <c r="O740" s="67"/>
      <c r="P740" s="194">
        <f>O740*H740</f>
        <v>0</v>
      </c>
      <c r="Q740" s="194">
        <v>8.8800000000000004E-2</v>
      </c>
      <c r="R740" s="194">
        <f>Q740*H740</f>
        <v>18.436656000000003</v>
      </c>
      <c r="S740" s="194">
        <v>0</v>
      </c>
      <c r="T740" s="195">
        <f>S740*H740</f>
        <v>0</v>
      </c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R740" s="196" t="s">
        <v>102</v>
      </c>
      <c r="AT740" s="196" t="s">
        <v>388</v>
      </c>
      <c r="AU740" s="196" t="s">
        <v>90</v>
      </c>
      <c r="AY740" s="20" t="s">
        <v>386</v>
      </c>
      <c r="BE740" s="197">
        <f>IF(N740="základní",J740,0)</f>
        <v>0</v>
      </c>
      <c r="BF740" s="197">
        <f>IF(N740="snížená",J740,0)</f>
        <v>0</v>
      </c>
      <c r="BG740" s="197">
        <f>IF(N740="zákl. přenesená",J740,0)</f>
        <v>0</v>
      </c>
      <c r="BH740" s="197">
        <f>IF(N740="sníž. přenesená",J740,0)</f>
        <v>0</v>
      </c>
      <c r="BI740" s="197">
        <f>IF(N740="nulová",J740,0)</f>
        <v>0</v>
      </c>
      <c r="BJ740" s="20" t="s">
        <v>90</v>
      </c>
      <c r="BK740" s="197">
        <f>ROUND(I740*H740,2)</f>
        <v>0</v>
      </c>
      <c r="BL740" s="20" t="s">
        <v>102</v>
      </c>
      <c r="BM740" s="196" t="s">
        <v>976</v>
      </c>
    </row>
    <row r="741" spans="1:65" s="2" customFormat="1" ht="10">
      <c r="A741" s="37"/>
      <c r="B741" s="38"/>
      <c r="C741" s="39"/>
      <c r="D741" s="198" t="s">
        <v>393</v>
      </c>
      <c r="E741" s="39"/>
      <c r="F741" s="199" t="s">
        <v>977</v>
      </c>
      <c r="G741" s="39"/>
      <c r="H741" s="39"/>
      <c r="I741" s="200"/>
      <c r="J741" s="39"/>
      <c r="K741" s="39"/>
      <c r="L741" s="42"/>
      <c r="M741" s="201"/>
      <c r="N741" s="202"/>
      <c r="O741" s="67"/>
      <c r="P741" s="67"/>
      <c r="Q741" s="67"/>
      <c r="R741" s="67"/>
      <c r="S741" s="67"/>
      <c r="T741" s="68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T741" s="20" t="s">
        <v>393</v>
      </c>
      <c r="AU741" s="20" t="s">
        <v>90</v>
      </c>
    </row>
    <row r="742" spans="1:65" s="13" customFormat="1" ht="10">
      <c r="B742" s="203"/>
      <c r="C742" s="204"/>
      <c r="D742" s="205" t="s">
        <v>395</v>
      </c>
      <c r="E742" s="206" t="s">
        <v>76</v>
      </c>
      <c r="F742" s="207" t="s">
        <v>403</v>
      </c>
      <c r="G742" s="204"/>
      <c r="H742" s="206" t="s">
        <v>76</v>
      </c>
      <c r="I742" s="208"/>
      <c r="J742" s="204"/>
      <c r="K742" s="204"/>
      <c r="L742" s="209"/>
      <c r="M742" s="210"/>
      <c r="N742" s="211"/>
      <c r="O742" s="211"/>
      <c r="P742" s="211"/>
      <c r="Q742" s="211"/>
      <c r="R742" s="211"/>
      <c r="S742" s="211"/>
      <c r="T742" s="212"/>
      <c r="AT742" s="213" t="s">
        <v>395</v>
      </c>
      <c r="AU742" s="213" t="s">
        <v>90</v>
      </c>
      <c r="AV742" s="13" t="s">
        <v>85</v>
      </c>
      <c r="AW742" s="13" t="s">
        <v>36</v>
      </c>
      <c r="AX742" s="13" t="s">
        <v>78</v>
      </c>
      <c r="AY742" s="213" t="s">
        <v>386</v>
      </c>
    </row>
    <row r="743" spans="1:65" s="13" customFormat="1" ht="10">
      <c r="B743" s="203"/>
      <c r="C743" s="204"/>
      <c r="D743" s="205" t="s">
        <v>395</v>
      </c>
      <c r="E743" s="206" t="s">
        <v>76</v>
      </c>
      <c r="F743" s="207" t="s">
        <v>964</v>
      </c>
      <c r="G743" s="204"/>
      <c r="H743" s="206" t="s">
        <v>76</v>
      </c>
      <c r="I743" s="208"/>
      <c r="J743" s="204"/>
      <c r="K743" s="204"/>
      <c r="L743" s="209"/>
      <c r="M743" s="210"/>
      <c r="N743" s="211"/>
      <c r="O743" s="211"/>
      <c r="P743" s="211"/>
      <c r="Q743" s="211"/>
      <c r="R743" s="211"/>
      <c r="S743" s="211"/>
      <c r="T743" s="212"/>
      <c r="AT743" s="213" t="s">
        <v>395</v>
      </c>
      <c r="AU743" s="213" t="s">
        <v>90</v>
      </c>
      <c r="AV743" s="13" t="s">
        <v>85</v>
      </c>
      <c r="AW743" s="13" t="s">
        <v>36</v>
      </c>
      <c r="AX743" s="13" t="s">
        <v>78</v>
      </c>
      <c r="AY743" s="213" t="s">
        <v>386</v>
      </c>
    </row>
    <row r="744" spans="1:65" s="13" customFormat="1" ht="10">
      <c r="B744" s="203"/>
      <c r="C744" s="204"/>
      <c r="D744" s="205" t="s">
        <v>395</v>
      </c>
      <c r="E744" s="206" t="s">
        <v>76</v>
      </c>
      <c r="F744" s="207" t="s">
        <v>577</v>
      </c>
      <c r="G744" s="204"/>
      <c r="H744" s="206" t="s">
        <v>76</v>
      </c>
      <c r="I744" s="208"/>
      <c r="J744" s="204"/>
      <c r="K744" s="204"/>
      <c r="L744" s="209"/>
      <c r="M744" s="210"/>
      <c r="N744" s="211"/>
      <c r="O744" s="211"/>
      <c r="P744" s="211"/>
      <c r="Q744" s="211"/>
      <c r="R744" s="211"/>
      <c r="S744" s="211"/>
      <c r="T744" s="212"/>
      <c r="AT744" s="213" t="s">
        <v>395</v>
      </c>
      <c r="AU744" s="213" t="s">
        <v>90</v>
      </c>
      <c r="AV744" s="13" t="s">
        <v>85</v>
      </c>
      <c r="AW744" s="13" t="s">
        <v>36</v>
      </c>
      <c r="AX744" s="13" t="s">
        <v>78</v>
      </c>
      <c r="AY744" s="213" t="s">
        <v>386</v>
      </c>
    </row>
    <row r="745" spans="1:65" s="13" customFormat="1" ht="10">
      <c r="B745" s="203"/>
      <c r="C745" s="204"/>
      <c r="D745" s="205" t="s">
        <v>395</v>
      </c>
      <c r="E745" s="206" t="s">
        <v>76</v>
      </c>
      <c r="F745" s="207" t="s">
        <v>978</v>
      </c>
      <c r="G745" s="204"/>
      <c r="H745" s="206" t="s">
        <v>76</v>
      </c>
      <c r="I745" s="208"/>
      <c r="J745" s="204"/>
      <c r="K745" s="204"/>
      <c r="L745" s="209"/>
      <c r="M745" s="210"/>
      <c r="N745" s="211"/>
      <c r="O745" s="211"/>
      <c r="P745" s="211"/>
      <c r="Q745" s="211"/>
      <c r="R745" s="211"/>
      <c r="S745" s="211"/>
      <c r="T745" s="212"/>
      <c r="AT745" s="213" t="s">
        <v>395</v>
      </c>
      <c r="AU745" s="213" t="s">
        <v>90</v>
      </c>
      <c r="AV745" s="13" t="s">
        <v>85</v>
      </c>
      <c r="AW745" s="13" t="s">
        <v>36</v>
      </c>
      <c r="AX745" s="13" t="s">
        <v>78</v>
      </c>
      <c r="AY745" s="213" t="s">
        <v>386</v>
      </c>
    </row>
    <row r="746" spans="1:65" s="13" customFormat="1" ht="10">
      <c r="B746" s="203"/>
      <c r="C746" s="204"/>
      <c r="D746" s="205" t="s">
        <v>395</v>
      </c>
      <c r="E746" s="206" t="s">
        <v>76</v>
      </c>
      <c r="F746" s="207" t="s">
        <v>979</v>
      </c>
      <c r="G746" s="204"/>
      <c r="H746" s="206" t="s">
        <v>76</v>
      </c>
      <c r="I746" s="208"/>
      <c r="J746" s="204"/>
      <c r="K746" s="204"/>
      <c r="L746" s="209"/>
      <c r="M746" s="210"/>
      <c r="N746" s="211"/>
      <c r="O746" s="211"/>
      <c r="P746" s="211"/>
      <c r="Q746" s="211"/>
      <c r="R746" s="211"/>
      <c r="S746" s="211"/>
      <c r="T746" s="212"/>
      <c r="AT746" s="213" t="s">
        <v>395</v>
      </c>
      <c r="AU746" s="213" t="s">
        <v>90</v>
      </c>
      <c r="AV746" s="13" t="s">
        <v>85</v>
      </c>
      <c r="AW746" s="13" t="s">
        <v>36</v>
      </c>
      <c r="AX746" s="13" t="s">
        <v>78</v>
      </c>
      <c r="AY746" s="213" t="s">
        <v>386</v>
      </c>
    </row>
    <row r="747" spans="1:65" s="14" customFormat="1" ht="10">
      <c r="B747" s="214"/>
      <c r="C747" s="215"/>
      <c r="D747" s="205" t="s">
        <v>395</v>
      </c>
      <c r="E747" s="216" t="s">
        <v>76</v>
      </c>
      <c r="F747" s="217" t="s">
        <v>307</v>
      </c>
      <c r="G747" s="215"/>
      <c r="H747" s="218">
        <v>207.62</v>
      </c>
      <c r="I747" s="219"/>
      <c r="J747" s="215"/>
      <c r="K747" s="215"/>
      <c r="L747" s="220"/>
      <c r="M747" s="221"/>
      <c r="N747" s="222"/>
      <c r="O747" s="222"/>
      <c r="P747" s="222"/>
      <c r="Q747" s="222"/>
      <c r="R747" s="222"/>
      <c r="S747" s="222"/>
      <c r="T747" s="223"/>
      <c r="AT747" s="224" t="s">
        <v>395</v>
      </c>
      <c r="AU747" s="224" t="s">
        <v>90</v>
      </c>
      <c r="AV747" s="14" t="s">
        <v>90</v>
      </c>
      <c r="AW747" s="14" t="s">
        <v>36</v>
      </c>
      <c r="AX747" s="14" t="s">
        <v>78</v>
      </c>
      <c r="AY747" s="224" t="s">
        <v>386</v>
      </c>
    </row>
    <row r="748" spans="1:65" s="16" customFormat="1" ht="10">
      <c r="B748" s="246"/>
      <c r="C748" s="247"/>
      <c r="D748" s="205" t="s">
        <v>395</v>
      </c>
      <c r="E748" s="248" t="s">
        <v>305</v>
      </c>
      <c r="F748" s="249" t="s">
        <v>559</v>
      </c>
      <c r="G748" s="247"/>
      <c r="H748" s="250">
        <v>207.62</v>
      </c>
      <c r="I748" s="251"/>
      <c r="J748" s="247"/>
      <c r="K748" s="247"/>
      <c r="L748" s="252"/>
      <c r="M748" s="253"/>
      <c r="N748" s="254"/>
      <c r="O748" s="254"/>
      <c r="P748" s="254"/>
      <c r="Q748" s="254"/>
      <c r="R748" s="254"/>
      <c r="S748" s="254"/>
      <c r="T748" s="255"/>
      <c r="AT748" s="256" t="s">
        <v>395</v>
      </c>
      <c r="AU748" s="256" t="s">
        <v>90</v>
      </c>
      <c r="AV748" s="16" t="s">
        <v>95</v>
      </c>
      <c r="AW748" s="16" t="s">
        <v>36</v>
      </c>
      <c r="AX748" s="16" t="s">
        <v>78</v>
      </c>
      <c r="AY748" s="256" t="s">
        <v>386</v>
      </c>
    </row>
    <row r="749" spans="1:65" s="15" customFormat="1" ht="10">
      <c r="B749" s="225"/>
      <c r="C749" s="226"/>
      <c r="D749" s="205" t="s">
        <v>395</v>
      </c>
      <c r="E749" s="227" t="s">
        <v>76</v>
      </c>
      <c r="F749" s="228" t="s">
        <v>398</v>
      </c>
      <c r="G749" s="226"/>
      <c r="H749" s="229">
        <v>207.62</v>
      </c>
      <c r="I749" s="230"/>
      <c r="J749" s="226"/>
      <c r="K749" s="226"/>
      <c r="L749" s="231"/>
      <c r="M749" s="232"/>
      <c r="N749" s="233"/>
      <c r="O749" s="233"/>
      <c r="P749" s="233"/>
      <c r="Q749" s="233"/>
      <c r="R749" s="233"/>
      <c r="S749" s="233"/>
      <c r="T749" s="234"/>
      <c r="AT749" s="235" t="s">
        <v>395</v>
      </c>
      <c r="AU749" s="235" t="s">
        <v>90</v>
      </c>
      <c r="AV749" s="15" t="s">
        <v>102</v>
      </c>
      <c r="AW749" s="15" t="s">
        <v>36</v>
      </c>
      <c r="AX749" s="15" t="s">
        <v>85</v>
      </c>
      <c r="AY749" s="235" t="s">
        <v>386</v>
      </c>
    </row>
    <row r="750" spans="1:65" s="2" customFormat="1" ht="24.15" customHeight="1">
      <c r="A750" s="37"/>
      <c r="B750" s="38"/>
      <c r="C750" s="236" t="s">
        <v>980</v>
      </c>
      <c r="D750" s="236" t="s">
        <v>453</v>
      </c>
      <c r="E750" s="237" t="s">
        <v>981</v>
      </c>
      <c r="F750" s="238" t="s">
        <v>982</v>
      </c>
      <c r="G750" s="239" t="s">
        <v>127</v>
      </c>
      <c r="H750" s="240">
        <v>259.77199999999999</v>
      </c>
      <c r="I750" s="241"/>
      <c r="J750" s="242">
        <f>ROUND(I750*H750,2)</f>
        <v>0</v>
      </c>
      <c r="K750" s="238" t="s">
        <v>76</v>
      </c>
      <c r="L750" s="243"/>
      <c r="M750" s="244" t="s">
        <v>76</v>
      </c>
      <c r="N750" s="245" t="s">
        <v>49</v>
      </c>
      <c r="O750" s="67"/>
      <c r="P750" s="194">
        <f>O750*H750</f>
        <v>0</v>
      </c>
      <c r="Q750" s="194">
        <v>0.115</v>
      </c>
      <c r="R750" s="194">
        <f>Q750*H750</f>
        <v>29.87378</v>
      </c>
      <c r="S750" s="194">
        <v>0</v>
      </c>
      <c r="T750" s="195">
        <f>S750*H750</f>
        <v>0</v>
      </c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R750" s="196" t="s">
        <v>436</v>
      </c>
      <c r="AT750" s="196" t="s">
        <v>453</v>
      </c>
      <c r="AU750" s="196" t="s">
        <v>90</v>
      </c>
      <c r="AY750" s="20" t="s">
        <v>386</v>
      </c>
      <c r="BE750" s="197">
        <f>IF(N750="základní",J750,0)</f>
        <v>0</v>
      </c>
      <c r="BF750" s="197">
        <f>IF(N750="snížená",J750,0)</f>
        <v>0</v>
      </c>
      <c r="BG750" s="197">
        <f>IF(N750="zákl. přenesená",J750,0)</f>
        <v>0</v>
      </c>
      <c r="BH750" s="197">
        <f>IF(N750="sníž. přenesená",J750,0)</f>
        <v>0</v>
      </c>
      <c r="BI750" s="197">
        <f>IF(N750="nulová",J750,0)</f>
        <v>0</v>
      </c>
      <c r="BJ750" s="20" t="s">
        <v>90</v>
      </c>
      <c r="BK750" s="197">
        <f>ROUND(I750*H750,2)</f>
        <v>0</v>
      </c>
      <c r="BL750" s="20" t="s">
        <v>102</v>
      </c>
      <c r="BM750" s="196" t="s">
        <v>983</v>
      </c>
    </row>
    <row r="751" spans="1:65" s="14" customFormat="1" ht="10">
      <c r="B751" s="214"/>
      <c r="C751" s="215"/>
      <c r="D751" s="205" t="s">
        <v>395</v>
      </c>
      <c r="E751" s="216" t="s">
        <v>76</v>
      </c>
      <c r="F751" s="217" t="s">
        <v>305</v>
      </c>
      <c r="G751" s="215"/>
      <c r="H751" s="218">
        <v>207.62</v>
      </c>
      <c r="I751" s="219"/>
      <c r="J751" s="215"/>
      <c r="K751" s="215"/>
      <c r="L751" s="220"/>
      <c r="M751" s="221"/>
      <c r="N751" s="222"/>
      <c r="O751" s="222"/>
      <c r="P751" s="222"/>
      <c r="Q751" s="222"/>
      <c r="R751" s="222"/>
      <c r="S751" s="222"/>
      <c r="T751" s="223"/>
      <c r="AT751" s="224" t="s">
        <v>395</v>
      </c>
      <c r="AU751" s="224" t="s">
        <v>90</v>
      </c>
      <c r="AV751" s="14" t="s">
        <v>90</v>
      </c>
      <c r="AW751" s="14" t="s">
        <v>36</v>
      </c>
      <c r="AX751" s="14" t="s">
        <v>78</v>
      </c>
      <c r="AY751" s="224" t="s">
        <v>386</v>
      </c>
    </row>
    <row r="752" spans="1:65" s="14" customFormat="1" ht="10">
      <c r="B752" s="214"/>
      <c r="C752" s="215"/>
      <c r="D752" s="205" t="s">
        <v>395</v>
      </c>
      <c r="E752" s="216" t="s">
        <v>76</v>
      </c>
      <c r="F752" s="217" t="s">
        <v>984</v>
      </c>
      <c r="G752" s="215"/>
      <c r="H752" s="218">
        <v>39.781999999999996</v>
      </c>
      <c r="I752" s="219"/>
      <c r="J752" s="215"/>
      <c r="K752" s="215"/>
      <c r="L752" s="220"/>
      <c r="M752" s="221"/>
      <c r="N752" s="222"/>
      <c r="O752" s="222"/>
      <c r="P752" s="222"/>
      <c r="Q752" s="222"/>
      <c r="R752" s="222"/>
      <c r="S752" s="222"/>
      <c r="T752" s="223"/>
      <c r="AT752" s="224" t="s">
        <v>395</v>
      </c>
      <c r="AU752" s="224" t="s">
        <v>90</v>
      </c>
      <c r="AV752" s="14" t="s">
        <v>90</v>
      </c>
      <c r="AW752" s="14" t="s">
        <v>36</v>
      </c>
      <c r="AX752" s="14" t="s">
        <v>78</v>
      </c>
      <c r="AY752" s="224" t="s">
        <v>386</v>
      </c>
    </row>
    <row r="753" spans="1:65" s="15" customFormat="1" ht="10">
      <c r="B753" s="225"/>
      <c r="C753" s="226"/>
      <c r="D753" s="205" t="s">
        <v>395</v>
      </c>
      <c r="E753" s="227" t="s">
        <v>76</v>
      </c>
      <c r="F753" s="228" t="s">
        <v>398</v>
      </c>
      <c r="G753" s="226"/>
      <c r="H753" s="229">
        <v>247.40199999999999</v>
      </c>
      <c r="I753" s="230"/>
      <c r="J753" s="226"/>
      <c r="K753" s="226"/>
      <c r="L753" s="231"/>
      <c r="M753" s="232"/>
      <c r="N753" s="233"/>
      <c r="O753" s="233"/>
      <c r="P753" s="233"/>
      <c r="Q753" s="233"/>
      <c r="R753" s="233"/>
      <c r="S753" s="233"/>
      <c r="T753" s="234"/>
      <c r="AT753" s="235" t="s">
        <v>395</v>
      </c>
      <c r="AU753" s="235" t="s">
        <v>90</v>
      </c>
      <c r="AV753" s="15" t="s">
        <v>102</v>
      </c>
      <c r="AW753" s="15" t="s">
        <v>36</v>
      </c>
      <c r="AX753" s="15" t="s">
        <v>85</v>
      </c>
      <c r="AY753" s="235" t="s">
        <v>386</v>
      </c>
    </row>
    <row r="754" spans="1:65" s="14" customFormat="1" ht="10">
      <c r="B754" s="214"/>
      <c r="C754" s="215"/>
      <c r="D754" s="205" t="s">
        <v>395</v>
      </c>
      <c r="E754" s="215"/>
      <c r="F754" s="217" t="s">
        <v>985</v>
      </c>
      <c r="G754" s="215"/>
      <c r="H754" s="218">
        <v>259.77199999999999</v>
      </c>
      <c r="I754" s="219"/>
      <c r="J754" s="215"/>
      <c r="K754" s="215"/>
      <c r="L754" s="220"/>
      <c r="M754" s="221"/>
      <c r="N754" s="222"/>
      <c r="O754" s="222"/>
      <c r="P754" s="222"/>
      <c r="Q754" s="222"/>
      <c r="R754" s="222"/>
      <c r="S754" s="222"/>
      <c r="T754" s="223"/>
      <c r="AT754" s="224" t="s">
        <v>395</v>
      </c>
      <c r="AU754" s="224" t="s">
        <v>90</v>
      </c>
      <c r="AV754" s="14" t="s">
        <v>90</v>
      </c>
      <c r="AW754" s="14" t="s">
        <v>4</v>
      </c>
      <c r="AX754" s="14" t="s">
        <v>85</v>
      </c>
      <c r="AY754" s="224" t="s">
        <v>386</v>
      </c>
    </row>
    <row r="755" spans="1:65" s="12" customFormat="1" ht="22.75" customHeight="1">
      <c r="B755" s="169"/>
      <c r="C755" s="170"/>
      <c r="D755" s="171" t="s">
        <v>77</v>
      </c>
      <c r="E755" s="183" t="s">
        <v>424</v>
      </c>
      <c r="F755" s="183" t="s">
        <v>986</v>
      </c>
      <c r="G755" s="170"/>
      <c r="H755" s="170"/>
      <c r="I755" s="173"/>
      <c r="J755" s="184">
        <f>BK755</f>
        <v>0</v>
      </c>
      <c r="K755" s="170"/>
      <c r="L755" s="175"/>
      <c r="M755" s="176"/>
      <c r="N755" s="177"/>
      <c r="O755" s="177"/>
      <c r="P755" s="178">
        <f>SUM(P756:P1559)</f>
        <v>0</v>
      </c>
      <c r="Q755" s="177"/>
      <c r="R755" s="178">
        <f>SUM(R756:R1559)</f>
        <v>309.12431110825588</v>
      </c>
      <c r="S755" s="177"/>
      <c r="T755" s="179">
        <f>SUM(T756:T1559)</f>
        <v>8.0274200000000004E-2</v>
      </c>
      <c r="AR755" s="180" t="s">
        <v>85</v>
      </c>
      <c r="AT755" s="181" t="s">
        <v>77</v>
      </c>
      <c r="AU755" s="181" t="s">
        <v>85</v>
      </c>
      <c r="AY755" s="180" t="s">
        <v>386</v>
      </c>
      <c r="BK755" s="182">
        <f>SUM(BK756:BK1559)</f>
        <v>0</v>
      </c>
    </row>
    <row r="756" spans="1:65" s="2" customFormat="1" ht="37.75" customHeight="1">
      <c r="A756" s="37"/>
      <c r="B756" s="38"/>
      <c r="C756" s="185" t="s">
        <v>987</v>
      </c>
      <c r="D756" s="185" t="s">
        <v>388</v>
      </c>
      <c r="E756" s="186" t="s">
        <v>988</v>
      </c>
      <c r="F756" s="187" t="s">
        <v>989</v>
      </c>
      <c r="G756" s="188" t="s">
        <v>127</v>
      </c>
      <c r="H756" s="189">
        <v>89</v>
      </c>
      <c r="I756" s="190"/>
      <c r="J756" s="191">
        <f>ROUND(I756*H756,2)</f>
        <v>0</v>
      </c>
      <c r="K756" s="187" t="s">
        <v>391</v>
      </c>
      <c r="L756" s="42"/>
      <c r="M756" s="192" t="s">
        <v>76</v>
      </c>
      <c r="N756" s="193" t="s">
        <v>49</v>
      </c>
      <c r="O756" s="67"/>
      <c r="P756" s="194">
        <f>O756*H756</f>
        <v>0</v>
      </c>
      <c r="Q756" s="194">
        <v>7.3499999999999998E-3</v>
      </c>
      <c r="R756" s="194">
        <f>Q756*H756</f>
        <v>0.65415000000000001</v>
      </c>
      <c r="S756" s="194">
        <v>0</v>
      </c>
      <c r="T756" s="195">
        <f>S756*H756</f>
        <v>0</v>
      </c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R756" s="196" t="s">
        <v>102</v>
      </c>
      <c r="AT756" s="196" t="s">
        <v>388</v>
      </c>
      <c r="AU756" s="196" t="s">
        <v>90</v>
      </c>
      <c r="AY756" s="20" t="s">
        <v>386</v>
      </c>
      <c r="BE756" s="197">
        <f>IF(N756="základní",J756,0)</f>
        <v>0</v>
      </c>
      <c r="BF756" s="197">
        <f>IF(N756="snížená",J756,0)</f>
        <v>0</v>
      </c>
      <c r="BG756" s="197">
        <f>IF(N756="zákl. přenesená",J756,0)</f>
        <v>0</v>
      </c>
      <c r="BH756" s="197">
        <f>IF(N756="sníž. přenesená",J756,0)</f>
        <v>0</v>
      </c>
      <c r="BI756" s="197">
        <f>IF(N756="nulová",J756,0)</f>
        <v>0</v>
      </c>
      <c r="BJ756" s="20" t="s">
        <v>90</v>
      </c>
      <c r="BK756" s="197">
        <f>ROUND(I756*H756,2)</f>
        <v>0</v>
      </c>
      <c r="BL756" s="20" t="s">
        <v>102</v>
      </c>
      <c r="BM756" s="196" t="s">
        <v>990</v>
      </c>
    </row>
    <row r="757" spans="1:65" s="2" customFormat="1" ht="10">
      <c r="A757" s="37"/>
      <c r="B757" s="38"/>
      <c r="C757" s="39"/>
      <c r="D757" s="198" t="s">
        <v>393</v>
      </c>
      <c r="E757" s="39"/>
      <c r="F757" s="199" t="s">
        <v>991</v>
      </c>
      <c r="G757" s="39"/>
      <c r="H757" s="39"/>
      <c r="I757" s="200"/>
      <c r="J757" s="39"/>
      <c r="K757" s="39"/>
      <c r="L757" s="42"/>
      <c r="M757" s="201"/>
      <c r="N757" s="202"/>
      <c r="O757" s="67"/>
      <c r="P757" s="67"/>
      <c r="Q757" s="67"/>
      <c r="R757" s="67"/>
      <c r="S757" s="67"/>
      <c r="T757" s="68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T757" s="20" t="s">
        <v>393</v>
      </c>
      <c r="AU757" s="20" t="s">
        <v>90</v>
      </c>
    </row>
    <row r="758" spans="1:65" s="13" customFormat="1" ht="10">
      <c r="B758" s="203"/>
      <c r="C758" s="204"/>
      <c r="D758" s="205" t="s">
        <v>395</v>
      </c>
      <c r="E758" s="206" t="s">
        <v>76</v>
      </c>
      <c r="F758" s="207" t="s">
        <v>992</v>
      </c>
      <c r="G758" s="204"/>
      <c r="H758" s="206" t="s">
        <v>76</v>
      </c>
      <c r="I758" s="208"/>
      <c r="J758" s="204"/>
      <c r="K758" s="204"/>
      <c r="L758" s="209"/>
      <c r="M758" s="210"/>
      <c r="N758" s="211"/>
      <c r="O758" s="211"/>
      <c r="P758" s="211"/>
      <c r="Q758" s="211"/>
      <c r="R758" s="211"/>
      <c r="S758" s="211"/>
      <c r="T758" s="212"/>
      <c r="AT758" s="213" t="s">
        <v>395</v>
      </c>
      <c r="AU758" s="213" t="s">
        <v>90</v>
      </c>
      <c r="AV758" s="13" t="s">
        <v>85</v>
      </c>
      <c r="AW758" s="13" t="s">
        <v>36</v>
      </c>
      <c r="AX758" s="13" t="s">
        <v>78</v>
      </c>
      <c r="AY758" s="213" t="s">
        <v>386</v>
      </c>
    </row>
    <row r="759" spans="1:65" s="14" customFormat="1" ht="10">
      <c r="B759" s="214"/>
      <c r="C759" s="215"/>
      <c r="D759" s="205" t="s">
        <v>395</v>
      </c>
      <c r="E759" s="216" t="s">
        <v>76</v>
      </c>
      <c r="F759" s="217" t="s">
        <v>208</v>
      </c>
      <c r="G759" s="215"/>
      <c r="H759" s="218">
        <v>89</v>
      </c>
      <c r="I759" s="219"/>
      <c r="J759" s="215"/>
      <c r="K759" s="215"/>
      <c r="L759" s="220"/>
      <c r="M759" s="221"/>
      <c r="N759" s="222"/>
      <c r="O759" s="222"/>
      <c r="P759" s="222"/>
      <c r="Q759" s="222"/>
      <c r="R759" s="222"/>
      <c r="S759" s="222"/>
      <c r="T759" s="223"/>
      <c r="AT759" s="224" t="s">
        <v>395</v>
      </c>
      <c r="AU759" s="224" t="s">
        <v>90</v>
      </c>
      <c r="AV759" s="14" t="s">
        <v>90</v>
      </c>
      <c r="AW759" s="14" t="s">
        <v>36</v>
      </c>
      <c r="AX759" s="14" t="s">
        <v>78</v>
      </c>
      <c r="AY759" s="224" t="s">
        <v>386</v>
      </c>
    </row>
    <row r="760" spans="1:65" s="15" customFormat="1" ht="10">
      <c r="B760" s="225"/>
      <c r="C760" s="226"/>
      <c r="D760" s="205" t="s">
        <v>395</v>
      </c>
      <c r="E760" s="227" t="s">
        <v>206</v>
      </c>
      <c r="F760" s="228" t="s">
        <v>398</v>
      </c>
      <c r="G760" s="226"/>
      <c r="H760" s="229">
        <v>89</v>
      </c>
      <c r="I760" s="230"/>
      <c r="J760" s="226"/>
      <c r="K760" s="226"/>
      <c r="L760" s="231"/>
      <c r="M760" s="232"/>
      <c r="N760" s="233"/>
      <c r="O760" s="233"/>
      <c r="P760" s="233"/>
      <c r="Q760" s="233"/>
      <c r="R760" s="233"/>
      <c r="S760" s="233"/>
      <c r="T760" s="234"/>
      <c r="AT760" s="235" t="s">
        <v>395</v>
      </c>
      <c r="AU760" s="235" t="s">
        <v>90</v>
      </c>
      <c r="AV760" s="15" t="s">
        <v>102</v>
      </c>
      <c r="AW760" s="15" t="s">
        <v>36</v>
      </c>
      <c r="AX760" s="15" t="s">
        <v>85</v>
      </c>
      <c r="AY760" s="235" t="s">
        <v>386</v>
      </c>
    </row>
    <row r="761" spans="1:65" s="2" customFormat="1" ht="24.15" customHeight="1">
      <c r="A761" s="37"/>
      <c r="B761" s="38"/>
      <c r="C761" s="185" t="s">
        <v>993</v>
      </c>
      <c r="D761" s="185" t="s">
        <v>388</v>
      </c>
      <c r="E761" s="186" t="s">
        <v>994</v>
      </c>
      <c r="F761" s="187" t="s">
        <v>995</v>
      </c>
      <c r="G761" s="188" t="s">
        <v>127</v>
      </c>
      <c r="H761" s="189">
        <v>148.51</v>
      </c>
      <c r="I761" s="190"/>
      <c r="J761" s="191">
        <f>ROUND(I761*H761,2)</f>
        <v>0</v>
      </c>
      <c r="K761" s="187" t="s">
        <v>391</v>
      </c>
      <c r="L761" s="42"/>
      <c r="M761" s="192" t="s">
        <v>76</v>
      </c>
      <c r="N761" s="193" t="s">
        <v>49</v>
      </c>
      <c r="O761" s="67"/>
      <c r="P761" s="194">
        <f>O761*H761</f>
        <v>0</v>
      </c>
      <c r="Q761" s="194">
        <v>2.63E-4</v>
      </c>
      <c r="R761" s="194">
        <f>Q761*H761</f>
        <v>3.9058129999999996E-2</v>
      </c>
      <c r="S761" s="194">
        <v>0</v>
      </c>
      <c r="T761" s="195">
        <f>S761*H761</f>
        <v>0</v>
      </c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R761" s="196" t="s">
        <v>102</v>
      </c>
      <c r="AT761" s="196" t="s">
        <v>388</v>
      </c>
      <c r="AU761" s="196" t="s">
        <v>90</v>
      </c>
      <c r="AY761" s="20" t="s">
        <v>386</v>
      </c>
      <c r="BE761" s="197">
        <f>IF(N761="základní",J761,0)</f>
        <v>0</v>
      </c>
      <c r="BF761" s="197">
        <f>IF(N761="snížená",J761,0)</f>
        <v>0</v>
      </c>
      <c r="BG761" s="197">
        <f>IF(N761="zákl. přenesená",J761,0)</f>
        <v>0</v>
      </c>
      <c r="BH761" s="197">
        <f>IF(N761="sníž. přenesená",J761,0)</f>
        <v>0</v>
      </c>
      <c r="BI761" s="197">
        <f>IF(N761="nulová",J761,0)</f>
        <v>0</v>
      </c>
      <c r="BJ761" s="20" t="s">
        <v>90</v>
      </c>
      <c r="BK761" s="197">
        <f>ROUND(I761*H761,2)</f>
        <v>0</v>
      </c>
      <c r="BL761" s="20" t="s">
        <v>102</v>
      </c>
      <c r="BM761" s="196" t="s">
        <v>996</v>
      </c>
    </row>
    <row r="762" spans="1:65" s="2" customFormat="1" ht="10">
      <c r="A762" s="37"/>
      <c r="B762" s="38"/>
      <c r="C762" s="39"/>
      <c r="D762" s="198" t="s">
        <v>393</v>
      </c>
      <c r="E762" s="39"/>
      <c r="F762" s="199" t="s">
        <v>997</v>
      </c>
      <c r="G762" s="39"/>
      <c r="H762" s="39"/>
      <c r="I762" s="200"/>
      <c r="J762" s="39"/>
      <c r="K762" s="39"/>
      <c r="L762" s="42"/>
      <c r="M762" s="201"/>
      <c r="N762" s="202"/>
      <c r="O762" s="67"/>
      <c r="P762" s="67"/>
      <c r="Q762" s="67"/>
      <c r="R762" s="67"/>
      <c r="S762" s="67"/>
      <c r="T762" s="68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T762" s="20" t="s">
        <v>393</v>
      </c>
      <c r="AU762" s="20" t="s">
        <v>90</v>
      </c>
    </row>
    <row r="763" spans="1:65" s="13" customFormat="1" ht="10">
      <c r="B763" s="203"/>
      <c r="C763" s="204"/>
      <c r="D763" s="205" t="s">
        <v>395</v>
      </c>
      <c r="E763" s="206" t="s">
        <v>76</v>
      </c>
      <c r="F763" s="207" t="s">
        <v>998</v>
      </c>
      <c r="G763" s="204"/>
      <c r="H763" s="206" t="s">
        <v>76</v>
      </c>
      <c r="I763" s="208"/>
      <c r="J763" s="204"/>
      <c r="K763" s="204"/>
      <c r="L763" s="209"/>
      <c r="M763" s="210"/>
      <c r="N763" s="211"/>
      <c r="O763" s="211"/>
      <c r="P763" s="211"/>
      <c r="Q763" s="211"/>
      <c r="R763" s="211"/>
      <c r="S763" s="211"/>
      <c r="T763" s="212"/>
      <c r="AT763" s="213" t="s">
        <v>395</v>
      </c>
      <c r="AU763" s="213" t="s">
        <v>90</v>
      </c>
      <c r="AV763" s="13" t="s">
        <v>85</v>
      </c>
      <c r="AW763" s="13" t="s">
        <v>36</v>
      </c>
      <c r="AX763" s="13" t="s">
        <v>78</v>
      </c>
      <c r="AY763" s="213" t="s">
        <v>386</v>
      </c>
    </row>
    <row r="764" spans="1:65" s="13" customFormat="1" ht="10">
      <c r="B764" s="203"/>
      <c r="C764" s="204"/>
      <c r="D764" s="205" t="s">
        <v>395</v>
      </c>
      <c r="E764" s="206" t="s">
        <v>76</v>
      </c>
      <c r="F764" s="207" t="s">
        <v>999</v>
      </c>
      <c r="G764" s="204"/>
      <c r="H764" s="206" t="s">
        <v>76</v>
      </c>
      <c r="I764" s="208"/>
      <c r="J764" s="204"/>
      <c r="K764" s="204"/>
      <c r="L764" s="209"/>
      <c r="M764" s="210"/>
      <c r="N764" s="211"/>
      <c r="O764" s="211"/>
      <c r="P764" s="211"/>
      <c r="Q764" s="211"/>
      <c r="R764" s="211"/>
      <c r="S764" s="211"/>
      <c r="T764" s="212"/>
      <c r="AT764" s="213" t="s">
        <v>395</v>
      </c>
      <c r="AU764" s="213" t="s">
        <v>90</v>
      </c>
      <c r="AV764" s="13" t="s">
        <v>85</v>
      </c>
      <c r="AW764" s="13" t="s">
        <v>36</v>
      </c>
      <c r="AX764" s="13" t="s">
        <v>78</v>
      </c>
      <c r="AY764" s="213" t="s">
        <v>386</v>
      </c>
    </row>
    <row r="765" spans="1:65" s="13" customFormat="1" ht="10">
      <c r="B765" s="203"/>
      <c r="C765" s="204"/>
      <c r="D765" s="205" t="s">
        <v>395</v>
      </c>
      <c r="E765" s="206" t="s">
        <v>76</v>
      </c>
      <c r="F765" s="207" t="s">
        <v>1000</v>
      </c>
      <c r="G765" s="204"/>
      <c r="H765" s="206" t="s">
        <v>76</v>
      </c>
      <c r="I765" s="208"/>
      <c r="J765" s="204"/>
      <c r="K765" s="204"/>
      <c r="L765" s="209"/>
      <c r="M765" s="210"/>
      <c r="N765" s="211"/>
      <c r="O765" s="211"/>
      <c r="P765" s="211"/>
      <c r="Q765" s="211"/>
      <c r="R765" s="211"/>
      <c r="S765" s="211"/>
      <c r="T765" s="212"/>
      <c r="AT765" s="213" t="s">
        <v>395</v>
      </c>
      <c r="AU765" s="213" t="s">
        <v>90</v>
      </c>
      <c r="AV765" s="13" t="s">
        <v>85</v>
      </c>
      <c r="AW765" s="13" t="s">
        <v>36</v>
      </c>
      <c r="AX765" s="13" t="s">
        <v>78</v>
      </c>
      <c r="AY765" s="213" t="s">
        <v>386</v>
      </c>
    </row>
    <row r="766" spans="1:65" s="14" customFormat="1" ht="10">
      <c r="B766" s="214"/>
      <c r="C766" s="215"/>
      <c r="D766" s="205" t="s">
        <v>395</v>
      </c>
      <c r="E766" s="216" t="s">
        <v>76</v>
      </c>
      <c r="F766" s="217" t="s">
        <v>1001</v>
      </c>
      <c r="G766" s="215"/>
      <c r="H766" s="218">
        <v>39.44</v>
      </c>
      <c r="I766" s="219"/>
      <c r="J766" s="215"/>
      <c r="K766" s="215"/>
      <c r="L766" s="220"/>
      <c r="M766" s="221"/>
      <c r="N766" s="222"/>
      <c r="O766" s="222"/>
      <c r="P766" s="222"/>
      <c r="Q766" s="222"/>
      <c r="R766" s="222"/>
      <c r="S766" s="222"/>
      <c r="T766" s="223"/>
      <c r="AT766" s="224" t="s">
        <v>395</v>
      </c>
      <c r="AU766" s="224" t="s">
        <v>90</v>
      </c>
      <c r="AV766" s="14" t="s">
        <v>90</v>
      </c>
      <c r="AW766" s="14" t="s">
        <v>36</v>
      </c>
      <c r="AX766" s="14" t="s">
        <v>78</v>
      </c>
      <c r="AY766" s="224" t="s">
        <v>386</v>
      </c>
    </row>
    <row r="767" spans="1:65" s="14" customFormat="1" ht="10">
      <c r="B767" s="214"/>
      <c r="C767" s="215"/>
      <c r="D767" s="205" t="s">
        <v>395</v>
      </c>
      <c r="E767" s="216" t="s">
        <v>76</v>
      </c>
      <c r="F767" s="217" t="s">
        <v>1002</v>
      </c>
      <c r="G767" s="215"/>
      <c r="H767" s="218">
        <v>12.33</v>
      </c>
      <c r="I767" s="219"/>
      <c r="J767" s="215"/>
      <c r="K767" s="215"/>
      <c r="L767" s="220"/>
      <c r="M767" s="221"/>
      <c r="N767" s="222"/>
      <c r="O767" s="222"/>
      <c r="P767" s="222"/>
      <c r="Q767" s="222"/>
      <c r="R767" s="222"/>
      <c r="S767" s="222"/>
      <c r="T767" s="223"/>
      <c r="AT767" s="224" t="s">
        <v>395</v>
      </c>
      <c r="AU767" s="224" t="s">
        <v>90</v>
      </c>
      <c r="AV767" s="14" t="s">
        <v>90</v>
      </c>
      <c r="AW767" s="14" t="s">
        <v>36</v>
      </c>
      <c r="AX767" s="14" t="s">
        <v>78</v>
      </c>
      <c r="AY767" s="224" t="s">
        <v>386</v>
      </c>
    </row>
    <row r="768" spans="1:65" s="14" customFormat="1" ht="10">
      <c r="B768" s="214"/>
      <c r="C768" s="215"/>
      <c r="D768" s="205" t="s">
        <v>395</v>
      </c>
      <c r="E768" s="216" t="s">
        <v>76</v>
      </c>
      <c r="F768" s="217" t="s">
        <v>1003</v>
      </c>
      <c r="G768" s="215"/>
      <c r="H768" s="218">
        <v>16.309999999999999</v>
      </c>
      <c r="I768" s="219"/>
      <c r="J768" s="215"/>
      <c r="K768" s="215"/>
      <c r="L768" s="220"/>
      <c r="M768" s="221"/>
      <c r="N768" s="222"/>
      <c r="O768" s="222"/>
      <c r="P768" s="222"/>
      <c r="Q768" s="222"/>
      <c r="R768" s="222"/>
      <c r="S768" s="222"/>
      <c r="T768" s="223"/>
      <c r="AT768" s="224" t="s">
        <v>395</v>
      </c>
      <c r="AU768" s="224" t="s">
        <v>90</v>
      </c>
      <c r="AV768" s="14" t="s">
        <v>90</v>
      </c>
      <c r="AW768" s="14" t="s">
        <v>36</v>
      </c>
      <c r="AX768" s="14" t="s">
        <v>78</v>
      </c>
      <c r="AY768" s="224" t="s">
        <v>386</v>
      </c>
    </row>
    <row r="769" spans="1:65" s="14" customFormat="1" ht="10">
      <c r="B769" s="214"/>
      <c r="C769" s="215"/>
      <c r="D769" s="205" t="s">
        <v>395</v>
      </c>
      <c r="E769" s="216" t="s">
        <v>76</v>
      </c>
      <c r="F769" s="217" t="s">
        <v>1004</v>
      </c>
      <c r="G769" s="215"/>
      <c r="H769" s="218">
        <v>20.84</v>
      </c>
      <c r="I769" s="219"/>
      <c r="J769" s="215"/>
      <c r="K769" s="215"/>
      <c r="L769" s="220"/>
      <c r="M769" s="221"/>
      <c r="N769" s="222"/>
      <c r="O769" s="222"/>
      <c r="P769" s="222"/>
      <c r="Q769" s="222"/>
      <c r="R769" s="222"/>
      <c r="S769" s="222"/>
      <c r="T769" s="223"/>
      <c r="AT769" s="224" t="s">
        <v>395</v>
      </c>
      <c r="AU769" s="224" t="s">
        <v>90</v>
      </c>
      <c r="AV769" s="14" t="s">
        <v>90</v>
      </c>
      <c r="AW769" s="14" t="s">
        <v>36</v>
      </c>
      <c r="AX769" s="14" t="s">
        <v>78</v>
      </c>
      <c r="AY769" s="224" t="s">
        <v>386</v>
      </c>
    </row>
    <row r="770" spans="1:65" s="14" customFormat="1" ht="10">
      <c r="B770" s="214"/>
      <c r="C770" s="215"/>
      <c r="D770" s="205" t="s">
        <v>395</v>
      </c>
      <c r="E770" s="216" t="s">
        <v>76</v>
      </c>
      <c r="F770" s="217" t="s">
        <v>1005</v>
      </c>
      <c r="G770" s="215"/>
      <c r="H770" s="218">
        <v>16.079999999999998</v>
      </c>
      <c r="I770" s="219"/>
      <c r="J770" s="215"/>
      <c r="K770" s="215"/>
      <c r="L770" s="220"/>
      <c r="M770" s="221"/>
      <c r="N770" s="222"/>
      <c r="O770" s="222"/>
      <c r="P770" s="222"/>
      <c r="Q770" s="222"/>
      <c r="R770" s="222"/>
      <c r="S770" s="222"/>
      <c r="T770" s="223"/>
      <c r="AT770" s="224" t="s">
        <v>395</v>
      </c>
      <c r="AU770" s="224" t="s">
        <v>90</v>
      </c>
      <c r="AV770" s="14" t="s">
        <v>90</v>
      </c>
      <c r="AW770" s="14" t="s">
        <v>36</v>
      </c>
      <c r="AX770" s="14" t="s">
        <v>78</v>
      </c>
      <c r="AY770" s="224" t="s">
        <v>386</v>
      </c>
    </row>
    <row r="771" spans="1:65" s="14" customFormat="1" ht="10">
      <c r="B771" s="214"/>
      <c r="C771" s="215"/>
      <c r="D771" s="205" t="s">
        <v>395</v>
      </c>
      <c r="E771" s="216" t="s">
        <v>76</v>
      </c>
      <c r="F771" s="217" t="s">
        <v>1006</v>
      </c>
      <c r="G771" s="215"/>
      <c r="H771" s="218">
        <v>10.3</v>
      </c>
      <c r="I771" s="219"/>
      <c r="J771" s="215"/>
      <c r="K771" s="215"/>
      <c r="L771" s="220"/>
      <c r="M771" s="221"/>
      <c r="N771" s="222"/>
      <c r="O771" s="222"/>
      <c r="P771" s="222"/>
      <c r="Q771" s="222"/>
      <c r="R771" s="222"/>
      <c r="S771" s="222"/>
      <c r="T771" s="223"/>
      <c r="AT771" s="224" t="s">
        <v>395</v>
      </c>
      <c r="AU771" s="224" t="s">
        <v>90</v>
      </c>
      <c r="AV771" s="14" t="s">
        <v>90</v>
      </c>
      <c r="AW771" s="14" t="s">
        <v>36</v>
      </c>
      <c r="AX771" s="14" t="s">
        <v>78</v>
      </c>
      <c r="AY771" s="224" t="s">
        <v>386</v>
      </c>
    </row>
    <row r="772" spans="1:65" s="14" customFormat="1" ht="10">
      <c r="B772" s="214"/>
      <c r="C772" s="215"/>
      <c r="D772" s="205" t="s">
        <v>395</v>
      </c>
      <c r="E772" s="216" t="s">
        <v>76</v>
      </c>
      <c r="F772" s="217" t="s">
        <v>1007</v>
      </c>
      <c r="G772" s="215"/>
      <c r="H772" s="218">
        <v>5.91</v>
      </c>
      <c r="I772" s="219"/>
      <c r="J772" s="215"/>
      <c r="K772" s="215"/>
      <c r="L772" s="220"/>
      <c r="M772" s="221"/>
      <c r="N772" s="222"/>
      <c r="O772" s="222"/>
      <c r="P772" s="222"/>
      <c r="Q772" s="222"/>
      <c r="R772" s="222"/>
      <c r="S772" s="222"/>
      <c r="T772" s="223"/>
      <c r="AT772" s="224" t="s">
        <v>395</v>
      </c>
      <c r="AU772" s="224" t="s">
        <v>90</v>
      </c>
      <c r="AV772" s="14" t="s">
        <v>90</v>
      </c>
      <c r="AW772" s="14" t="s">
        <v>36</v>
      </c>
      <c r="AX772" s="14" t="s">
        <v>78</v>
      </c>
      <c r="AY772" s="224" t="s">
        <v>386</v>
      </c>
    </row>
    <row r="773" spans="1:65" s="14" customFormat="1" ht="10">
      <c r="B773" s="214"/>
      <c r="C773" s="215"/>
      <c r="D773" s="205" t="s">
        <v>395</v>
      </c>
      <c r="E773" s="216" t="s">
        <v>76</v>
      </c>
      <c r="F773" s="217" t="s">
        <v>1008</v>
      </c>
      <c r="G773" s="215"/>
      <c r="H773" s="218">
        <v>9.94</v>
      </c>
      <c r="I773" s="219"/>
      <c r="J773" s="215"/>
      <c r="K773" s="215"/>
      <c r="L773" s="220"/>
      <c r="M773" s="221"/>
      <c r="N773" s="222"/>
      <c r="O773" s="222"/>
      <c r="P773" s="222"/>
      <c r="Q773" s="222"/>
      <c r="R773" s="222"/>
      <c r="S773" s="222"/>
      <c r="T773" s="223"/>
      <c r="AT773" s="224" t="s">
        <v>395</v>
      </c>
      <c r="AU773" s="224" t="s">
        <v>90</v>
      </c>
      <c r="AV773" s="14" t="s">
        <v>90</v>
      </c>
      <c r="AW773" s="14" t="s">
        <v>36</v>
      </c>
      <c r="AX773" s="14" t="s">
        <v>78</v>
      </c>
      <c r="AY773" s="224" t="s">
        <v>386</v>
      </c>
    </row>
    <row r="774" spans="1:65" s="16" customFormat="1" ht="10">
      <c r="B774" s="246"/>
      <c r="C774" s="247"/>
      <c r="D774" s="205" t="s">
        <v>395</v>
      </c>
      <c r="E774" s="248" t="s">
        <v>76</v>
      </c>
      <c r="F774" s="249" t="s">
        <v>559</v>
      </c>
      <c r="G774" s="247"/>
      <c r="H774" s="250">
        <v>131.15</v>
      </c>
      <c r="I774" s="251"/>
      <c r="J774" s="247"/>
      <c r="K774" s="247"/>
      <c r="L774" s="252"/>
      <c r="M774" s="253"/>
      <c r="N774" s="254"/>
      <c r="O774" s="254"/>
      <c r="P774" s="254"/>
      <c r="Q774" s="254"/>
      <c r="R774" s="254"/>
      <c r="S774" s="254"/>
      <c r="T774" s="255"/>
      <c r="AT774" s="256" t="s">
        <v>395</v>
      </c>
      <c r="AU774" s="256" t="s">
        <v>90</v>
      </c>
      <c r="AV774" s="16" t="s">
        <v>95</v>
      </c>
      <c r="AW774" s="16" t="s">
        <v>36</v>
      </c>
      <c r="AX774" s="16" t="s">
        <v>78</v>
      </c>
      <c r="AY774" s="256" t="s">
        <v>386</v>
      </c>
    </row>
    <row r="775" spans="1:65" s="13" customFormat="1" ht="10">
      <c r="B775" s="203"/>
      <c r="C775" s="204"/>
      <c r="D775" s="205" t="s">
        <v>395</v>
      </c>
      <c r="E775" s="206" t="s">
        <v>76</v>
      </c>
      <c r="F775" s="207" t="s">
        <v>1009</v>
      </c>
      <c r="G775" s="204"/>
      <c r="H775" s="206" t="s">
        <v>76</v>
      </c>
      <c r="I775" s="208"/>
      <c r="J775" s="204"/>
      <c r="K775" s="204"/>
      <c r="L775" s="209"/>
      <c r="M775" s="210"/>
      <c r="N775" s="211"/>
      <c r="O775" s="211"/>
      <c r="P775" s="211"/>
      <c r="Q775" s="211"/>
      <c r="R775" s="211"/>
      <c r="S775" s="211"/>
      <c r="T775" s="212"/>
      <c r="AT775" s="213" t="s">
        <v>395</v>
      </c>
      <c r="AU775" s="213" t="s">
        <v>90</v>
      </c>
      <c r="AV775" s="13" t="s">
        <v>85</v>
      </c>
      <c r="AW775" s="13" t="s">
        <v>36</v>
      </c>
      <c r="AX775" s="13" t="s">
        <v>78</v>
      </c>
      <c r="AY775" s="213" t="s">
        <v>386</v>
      </c>
    </row>
    <row r="776" spans="1:65" s="14" customFormat="1" ht="10">
      <c r="B776" s="214"/>
      <c r="C776" s="215"/>
      <c r="D776" s="205" t="s">
        <v>395</v>
      </c>
      <c r="E776" s="216" t="s">
        <v>76</v>
      </c>
      <c r="F776" s="217" t="s">
        <v>1010</v>
      </c>
      <c r="G776" s="215"/>
      <c r="H776" s="218">
        <v>17.36</v>
      </c>
      <c r="I776" s="219"/>
      <c r="J776" s="215"/>
      <c r="K776" s="215"/>
      <c r="L776" s="220"/>
      <c r="M776" s="221"/>
      <c r="N776" s="222"/>
      <c r="O776" s="222"/>
      <c r="P776" s="222"/>
      <c r="Q776" s="222"/>
      <c r="R776" s="222"/>
      <c r="S776" s="222"/>
      <c r="T776" s="223"/>
      <c r="AT776" s="224" t="s">
        <v>395</v>
      </c>
      <c r="AU776" s="224" t="s">
        <v>90</v>
      </c>
      <c r="AV776" s="14" t="s">
        <v>90</v>
      </c>
      <c r="AW776" s="14" t="s">
        <v>36</v>
      </c>
      <c r="AX776" s="14" t="s">
        <v>78</v>
      </c>
      <c r="AY776" s="224" t="s">
        <v>386</v>
      </c>
    </row>
    <row r="777" spans="1:65" s="16" customFormat="1" ht="10">
      <c r="B777" s="246"/>
      <c r="C777" s="247"/>
      <c r="D777" s="205" t="s">
        <v>395</v>
      </c>
      <c r="E777" s="248" t="s">
        <v>76</v>
      </c>
      <c r="F777" s="249" t="s">
        <v>559</v>
      </c>
      <c r="G777" s="247"/>
      <c r="H777" s="250">
        <v>17.36</v>
      </c>
      <c r="I777" s="251"/>
      <c r="J777" s="247"/>
      <c r="K777" s="247"/>
      <c r="L777" s="252"/>
      <c r="M777" s="253"/>
      <c r="N777" s="254"/>
      <c r="O777" s="254"/>
      <c r="P777" s="254"/>
      <c r="Q777" s="254"/>
      <c r="R777" s="254"/>
      <c r="S777" s="254"/>
      <c r="T777" s="255"/>
      <c r="AT777" s="256" t="s">
        <v>395</v>
      </c>
      <c r="AU777" s="256" t="s">
        <v>90</v>
      </c>
      <c r="AV777" s="16" t="s">
        <v>95</v>
      </c>
      <c r="AW777" s="16" t="s">
        <v>36</v>
      </c>
      <c r="AX777" s="16" t="s">
        <v>78</v>
      </c>
      <c r="AY777" s="256" t="s">
        <v>386</v>
      </c>
    </row>
    <row r="778" spans="1:65" s="15" customFormat="1" ht="10">
      <c r="B778" s="225"/>
      <c r="C778" s="226"/>
      <c r="D778" s="205" t="s">
        <v>395</v>
      </c>
      <c r="E778" s="227" t="s">
        <v>209</v>
      </c>
      <c r="F778" s="228" t="s">
        <v>398</v>
      </c>
      <c r="G778" s="226"/>
      <c r="H778" s="229">
        <v>148.51</v>
      </c>
      <c r="I778" s="230"/>
      <c r="J778" s="226"/>
      <c r="K778" s="226"/>
      <c r="L778" s="231"/>
      <c r="M778" s="232"/>
      <c r="N778" s="233"/>
      <c r="O778" s="233"/>
      <c r="P778" s="233"/>
      <c r="Q778" s="233"/>
      <c r="R778" s="233"/>
      <c r="S778" s="233"/>
      <c r="T778" s="234"/>
      <c r="AT778" s="235" t="s">
        <v>395</v>
      </c>
      <c r="AU778" s="235" t="s">
        <v>90</v>
      </c>
      <c r="AV778" s="15" t="s">
        <v>102</v>
      </c>
      <c r="AW778" s="15" t="s">
        <v>36</v>
      </c>
      <c r="AX778" s="15" t="s">
        <v>85</v>
      </c>
      <c r="AY778" s="235" t="s">
        <v>386</v>
      </c>
    </row>
    <row r="779" spans="1:65" s="2" customFormat="1" ht="49" customHeight="1">
      <c r="A779" s="37"/>
      <c r="B779" s="38"/>
      <c r="C779" s="185" t="s">
        <v>1011</v>
      </c>
      <c r="D779" s="185" t="s">
        <v>388</v>
      </c>
      <c r="E779" s="186" t="s">
        <v>1012</v>
      </c>
      <c r="F779" s="187" t="s">
        <v>1013</v>
      </c>
      <c r="G779" s="188" t="s">
        <v>127</v>
      </c>
      <c r="H779" s="189">
        <v>148.51</v>
      </c>
      <c r="I779" s="190"/>
      <c r="J779" s="191">
        <f>ROUND(I779*H779,2)</f>
        <v>0</v>
      </c>
      <c r="K779" s="187" t="s">
        <v>391</v>
      </c>
      <c r="L779" s="42"/>
      <c r="M779" s="192" t="s">
        <v>76</v>
      </c>
      <c r="N779" s="193" t="s">
        <v>49</v>
      </c>
      <c r="O779" s="67"/>
      <c r="P779" s="194">
        <f>O779*H779</f>
        <v>0</v>
      </c>
      <c r="Q779" s="194">
        <v>1.7330000000000002E-2</v>
      </c>
      <c r="R779" s="194">
        <f>Q779*H779</f>
        <v>2.5736783000000001</v>
      </c>
      <c r="S779" s="194">
        <v>0</v>
      </c>
      <c r="T779" s="195">
        <f>S779*H779</f>
        <v>0</v>
      </c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R779" s="196" t="s">
        <v>102</v>
      </c>
      <c r="AT779" s="196" t="s">
        <v>388</v>
      </c>
      <c r="AU779" s="196" t="s">
        <v>90</v>
      </c>
      <c r="AY779" s="20" t="s">
        <v>386</v>
      </c>
      <c r="BE779" s="197">
        <f>IF(N779="základní",J779,0)</f>
        <v>0</v>
      </c>
      <c r="BF779" s="197">
        <f>IF(N779="snížená",J779,0)</f>
        <v>0</v>
      </c>
      <c r="BG779" s="197">
        <f>IF(N779="zákl. přenesená",J779,0)</f>
        <v>0</v>
      </c>
      <c r="BH779" s="197">
        <f>IF(N779="sníž. přenesená",J779,0)</f>
        <v>0</v>
      </c>
      <c r="BI779" s="197">
        <f>IF(N779="nulová",J779,0)</f>
        <v>0</v>
      </c>
      <c r="BJ779" s="20" t="s">
        <v>90</v>
      </c>
      <c r="BK779" s="197">
        <f>ROUND(I779*H779,2)</f>
        <v>0</v>
      </c>
      <c r="BL779" s="20" t="s">
        <v>102</v>
      </c>
      <c r="BM779" s="196" t="s">
        <v>1014</v>
      </c>
    </row>
    <row r="780" spans="1:65" s="2" customFormat="1" ht="10">
      <c r="A780" s="37"/>
      <c r="B780" s="38"/>
      <c r="C780" s="39"/>
      <c r="D780" s="198" t="s">
        <v>393</v>
      </c>
      <c r="E780" s="39"/>
      <c r="F780" s="199" t="s">
        <v>1015</v>
      </c>
      <c r="G780" s="39"/>
      <c r="H780" s="39"/>
      <c r="I780" s="200"/>
      <c r="J780" s="39"/>
      <c r="K780" s="39"/>
      <c r="L780" s="42"/>
      <c r="M780" s="201"/>
      <c r="N780" s="202"/>
      <c r="O780" s="67"/>
      <c r="P780" s="67"/>
      <c r="Q780" s="67"/>
      <c r="R780" s="67"/>
      <c r="S780" s="67"/>
      <c r="T780" s="68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T780" s="20" t="s">
        <v>393</v>
      </c>
      <c r="AU780" s="20" t="s">
        <v>90</v>
      </c>
    </row>
    <row r="781" spans="1:65" s="14" customFormat="1" ht="10">
      <c r="B781" s="214"/>
      <c r="C781" s="215"/>
      <c r="D781" s="205" t="s">
        <v>395</v>
      </c>
      <c r="E781" s="216" t="s">
        <v>76</v>
      </c>
      <c r="F781" s="217" t="s">
        <v>209</v>
      </c>
      <c r="G781" s="215"/>
      <c r="H781" s="218">
        <v>148.51</v>
      </c>
      <c r="I781" s="219"/>
      <c r="J781" s="215"/>
      <c r="K781" s="215"/>
      <c r="L781" s="220"/>
      <c r="M781" s="221"/>
      <c r="N781" s="222"/>
      <c r="O781" s="222"/>
      <c r="P781" s="222"/>
      <c r="Q781" s="222"/>
      <c r="R781" s="222"/>
      <c r="S781" s="222"/>
      <c r="T781" s="223"/>
      <c r="AT781" s="224" t="s">
        <v>395</v>
      </c>
      <c r="AU781" s="224" t="s">
        <v>90</v>
      </c>
      <c r="AV781" s="14" t="s">
        <v>90</v>
      </c>
      <c r="AW781" s="14" t="s">
        <v>36</v>
      </c>
      <c r="AX781" s="14" t="s">
        <v>78</v>
      </c>
      <c r="AY781" s="224" t="s">
        <v>386</v>
      </c>
    </row>
    <row r="782" spans="1:65" s="15" customFormat="1" ht="10">
      <c r="B782" s="225"/>
      <c r="C782" s="226"/>
      <c r="D782" s="205" t="s">
        <v>395</v>
      </c>
      <c r="E782" s="227" t="s">
        <v>76</v>
      </c>
      <c r="F782" s="228" t="s">
        <v>398</v>
      </c>
      <c r="G782" s="226"/>
      <c r="H782" s="229">
        <v>148.51</v>
      </c>
      <c r="I782" s="230"/>
      <c r="J782" s="226"/>
      <c r="K782" s="226"/>
      <c r="L782" s="231"/>
      <c r="M782" s="232"/>
      <c r="N782" s="233"/>
      <c r="O782" s="233"/>
      <c r="P782" s="233"/>
      <c r="Q782" s="233"/>
      <c r="R782" s="233"/>
      <c r="S782" s="233"/>
      <c r="T782" s="234"/>
      <c r="AT782" s="235" t="s">
        <v>395</v>
      </c>
      <c r="AU782" s="235" t="s">
        <v>90</v>
      </c>
      <c r="AV782" s="15" t="s">
        <v>102</v>
      </c>
      <c r="AW782" s="15" t="s">
        <v>36</v>
      </c>
      <c r="AX782" s="15" t="s">
        <v>85</v>
      </c>
      <c r="AY782" s="235" t="s">
        <v>386</v>
      </c>
    </row>
    <row r="783" spans="1:65" s="2" customFormat="1" ht="55.5" customHeight="1">
      <c r="A783" s="37"/>
      <c r="B783" s="38"/>
      <c r="C783" s="185" t="s">
        <v>1016</v>
      </c>
      <c r="D783" s="185" t="s">
        <v>388</v>
      </c>
      <c r="E783" s="186" t="s">
        <v>1017</v>
      </c>
      <c r="F783" s="187" t="s">
        <v>1018</v>
      </c>
      <c r="G783" s="188" t="s">
        <v>127</v>
      </c>
      <c r="H783" s="189">
        <v>89</v>
      </c>
      <c r="I783" s="190"/>
      <c r="J783" s="191">
        <f>ROUND(I783*H783,2)</f>
        <v>0</v>
      </c>
      <c r="K783" s="187" t="s">
        <v>391</v>
      </c>
      <c r="L783" s="42"/>
      <c r="M783" s="192" t="s">
        <v>76</v>
      </c>
      <c r="N783" s="193" t="s">
        <v>49</v>
      </c>
      <c r="O783" s="67"/>
      <c r="P783" s="194">
        <f>O783*H783</f>
        <v>0</v>
      </c>
      <c r="Q783" s="194">
        <v>1.8380000000000001E-2</v>
      </c>
      <c r="R783" s="194">
        <f>Q783*H783</f>
        <v>1.6358200000000001</v>
      </c>
      <c r="S783" s="194">
        <v>0</v>
      </c>
      <c r="T783" s="195">
        <f>S783*H783</f>
        <v>0</v>
      </c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R783" s="196" t="s">
        <v>102</v>
      </c>
      <c r="AT783" s="196" t="s">
        <v>388</v>
      </c>
      <c r="AU783" s="196" t="s">
        <v>90</v>
      </c>
      <c r="AY783" s="20" t="s">
        <v>386</v>
      </c>
      <c r="BE783" s="197">
        <f>IF(N783="základní",J783,0)</f>
        <v>0</v>
      </c>
      <c r="BF783" s="197">
        <f>IF(N783="snížená",J783,0)</f>
        <v>0</v>
      </c>
      <c r="BG783" s="197">
        <f>IF(N783="zákl. přenesená",J783,0)</f>
        <v>0</v>
      </c>
      <c r="BH783" s="197">
        <f>IF(N783="sníž. přenesená",J783,0)</f>
        <v>0</v>
      </c>
      <c r="BI783" s="197">
        <f>IF(N783="nulová",J783,0)</f>
        <v>0</v>
      </c>
      <c r="BJ783" s="20" t="s">
        <v>90</v>
      </c>
      <c r="BK783" s="197">
        <f>ROUND(I783*H783,2)</f>
        <v>0</v>
      </c>
      <c r="BL783" s="20" t="s">
        <v>102</v>
      </c>
      <c r="BM783" s="196" t="s">
        <v>1019</v>
      </c>
    </row>
    <row r="784" spans="1:65" s="2" customFormat="1" ht="10">
      <c r="A784" s="37"/>
      <c r="B784" s="38"/>
      <c r="C784" s="39"/>
      <c r="D784" s="198" t="s">
        <v>393</v>
      </c>
      <c r="E784" s="39"/>
      <c r="F784" s="199" t="s">
        <v>1020</v>
      </c>
      <c r="G784" s="39"/>
      <c r="H784" s="39"/>
      <c r="I784" s="200"/>
      <c r="J784" s="39"/>
      <c r="K784" s="39"/>
      <c r="L784" s="42"/>
      <c r="M784" s="201"/>
      <c r="N784" s="202"/>
      <c r="O784" s="67"/>
      <c r="P784" s="67"/>
      <c r="Q784" s="67"/>
      <c r="R784" s="67"/>
      <c r="S784" s="67"/>
      <c r="T784" s="68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T784" s="20" t="s">
        <v>393</v>
      </c>
      <c r="AU784" s="20" t="s">
        <v>90</v>
      </c>
    </row>
    <row r="785" spans="1:65" s="2" customFormat="1" ht="24.15" customHeight="1">
      <c r="A785" s="37"/>
      <c r="B785" s="38"/>
      <c r="C785" s="185" t="s">
        <v>208</v>
      </c>
      <c r="D785" s="185" t="s">
        <v>388</v>
      </c>
      <c r="E785" s="186" t="s">
        <v>1021</v>
      </c>
      <c r="F785" s="187" t="s">
        <v>1022</v>
      </c>
      <c r="G785" s="188" t="s">
        <v>127</v>
      </c>
      <c r="H785" s="189">
        <v>1675.6010000000001</v>
      </c>
      <c r="I785" s="190"/>
      <c r="J785" s="191">
        <f>ROUND(I785*H785,2)</f>
        <v>0</v>
      </c>
      <c r="K785" s="187" t="s">
        <v>391</v>
      </c>
      <c r="L785" s="42"/>
      <c r="M785" s="192" t="s">
        <v>76</v>
      </c>
      <c r="N785" s="193" t="s">
        <v>49</v>
      </c>
      <c r="O785" s="67"/>
      <c r="P785" s="194">
        <f>O785*H785</f>
        <v>0</v>
      </c>
      <c r="Q785" s="194">
        <v>7.0400000000000003E-3</v>
      </c>
      <c r="R785" s="194">
        <f>Q785*H785</f>
        <v>11.79623104</v>
      </c>
      <c r="S785" s="194">
        <v>0</v>
      </c>
      <c r="T785" s="195">
        <f>S785*H785</f>
        <v>0</v>
      </c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R785" s="196" t="s">
        <v>102</v>
      </c>
      <c r="AT785" s="196" t="s">
        <v>388</v>
      </c>
      <c r="AU785" s="196" t="s">
        <v>90</v>
      </c>
      <c r="AY785" s="20" t="s">
        <v>386</v>
      </c>
      <c r="BE785" s="197">
        <f>IF(N785="základní",J785,0)</f>
        <v>0</v>
      </c>
      <c r="BF785" s="197">
        <f>IF(N785="snížená",J785,0)</f>
        <v>0</v>
      </c>
      <c r="BG785" s="197">
        <f>IF(N785="zákl. přenesená",J785,0)</f>
        <v>0</v>
      </c>
      <c r="BH785" s="197">
        <f>IF(N785="sníž. přenesená",J785,0)</f>
        <v>0</v>
      </c>
      <c r="BI785" s="197">
        <f>IF(N785="nulová",J785,0)</f>
        <v>0</v>
      </c>
      <c r="BJ785" s="20" t="s">
        <v>90</v>
      </c>
      <c r="BK785" s="197">
        <f>ROUND(I785*H785,2)</f>
        <v>0</v>
      </c>
      <c r="BL785" s="20" t="s">
        <v>102</v>
      </c>
      <c r="BM785" s="196" t="s">
        <v>1023</v>
      </c>
    </row>
    <row r="786" spans="1:65" s="2" customFormat="1" ht="10">
      <c r="A786" s="37"/>
      <c r="B786" s="38"/>
      <c r="C786" s="39"/>
      <c r="D786" s="198" t="s">
        <v>393</v>
      </c>
      <c r="E786" s="39"/>
      <c r="F786" s="199" t="s">
        <v>1024</v>
      </c>
      <c r="G786" s="39"/>
      <c r="H786" s="39"/>
      <c r="I786" s="200"/>
      <c r="J786" s="39"/>
      <c r="K786" s="39"/>
      <c r="L786" s="42"/>
      <c r="M786" s="201"/>
      <c r="N786" s="202"/>
      <c r="O786" s="67"/>
      <c r="P786" s="67"/>
      <c r="Q786" s="67"/>
      <c r="R786" s="67"/>
      <c r="S786" s="67"/>
      <c r="T786" s="68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T786" s="20" t="s">
        <v>393</v>
      </c>
      <c r="AU786" s="20" t="s">
        <v>90</v>
      </c>
    </row>
    <row r="787" spans="1:65" s="13" customFormat="1" ht="10">
      <c r="B787" s="203"/>
      <c r="C787" s="204"/>
      <c r="D787" s="205" t="s">
        <v>395</v>
      </c>
      <c r="E787" s="206" t="s">
        <v>76</v>
      </c>
      <c r="F787" s="207" t="s">
        <v>998</v>
      </c>
      <c r="G787" s="204"/>
      <c r="H787" s="206" t="s">
        <v>76</v>
      </c>
      <c r="I787" s="208"/>
      <c r="J787" s="204"/>
      <c r="K787" s="204"/>
      <c r="L787" s="209"/>
      <c r="M787" s="210"/>
      <c r="N787" s="211"/>
      <c r="O787" s="211"/>
      <c r="P787" s="211"/>
      <c r="Q787" s="211"/>
      <c r="R787" s="211"/>
      <c r="S787" s="211"/>
      <c r="T787" s="212"/>
      <c r="AT787" s="213" t="s">
        <v>395</v>
      </c>
      <c r="AU787" s="213" t="s">
        <v>90</v>
      </c>
      <c r="AV787" s="13" t="s">
        <v>85</v>
      </c>
      <c r="AW787" s="13" t="s">
        <v>36</v>
      </c>
      <c r="AX787" s="13" t="s">
        <v>78</v>
      </c>
      <c r="AY787" s="213" t="s">
        <v>386</v>
      </c>
    </row>
    <row r="788" spans="1:65" s="13" customFormat="1" ht="10">
      <c r="B788" s="203"/>
      <c r="C788" s="204"/>
      <c r="D788" s="205" t="s">
        <v>395</v>
      </c>
      <c r="E788" s="206" t="s">
        <v>76</v>
      </c>
      <c r="F788" s="207" t="s">
        <v>999</v>
      </c>
      <c r="G788" s="204"/>
      <c r="H788" s="206" t="s">
        <v>76</v>
      </c>
      <c r="I788" s="208"/>
      <c r="J788" s="204"/>
      <c r="K788" s="204"/>
      <c r="L788" s="209"/>
      <c r="M788" s="210"/>
      <c r="N788" s="211"/>
      <c r="O788" s="211"/>
      <c r="P788" s="211"/>
      <c r="Q788" s="211"/>
      <c r="R788" s="211"/>
      <c r="S788" s="211"/>
      <c r="T788" s="212"/>
      <c r="AT788" s="213" t="s">
        <v>395</v>
      </c>
      <c r="AU788" s="213" t="s">
        <v>90</v>
      </c>
      <c r="AV788" s="13" t="s">
        <v>85</v>
      </c>
      <c r="AW788" s="13" t="s">
        <v>36</v>
      </c>
      <c r="AX788" s="13" t="s">
        <v>78</v>
      </c>
      <c r="AY788" s="213" t="s">
        <v>386</v>
      </c>
    </row>
    <row r="789" spans="1:65" s="13" customFormat="1" ht="10">
      <c r="B789" s="203"/>
      <c r="C789" s="204"/>
      <c r="D789" s="205" t="s">
        <v>395</v>
      </c>
      <c r="E789" s="206" t="s">
        <v>76</v>
      </c>
      <c r="F789" s="207" t="s">
        <v>461</v>
      </c>
      <c r="G789" s="204"/>
      <c r="H789" s="206" t="s">
        <v>76</v>
      </c>
      <c r="I789" s="208"/>
      <c r="J789" s="204"/>
      <c r="K789" s="204"/>
      <c r="L789" s="209"/>
      <c r="M789" s="210"/>
      <c r="N789" s="211"/>
      <c r="O789" s="211"/>
      <c r="P789" s="211"/>
      <c r="Q789" s="211"/>
      <c r="R789" s="211"/>
      <c r="S789" s="211"/>
      <c r="T789" s="212"/>
      <c r="AT789" s="213" t="s">
        <v>395</v>
      </c>
      <c r="AU789" s="213" t="s">
        <v>90</v>
      </c>
      <c r="AV789" s="13" t="s">
        <v>85</v>
      </c>
      <c r="AW789" s="13" t="s">
        <v>36</v>
      </c>
      <c r="AX789" s="13" t="s">
        <v>78</v>
      </c>
      <c r="AY789" s="213" t="s">
        <v>386</v>
      </c>
    </row>
    <row r="790" spans="1:65" s="14" customFormat="1" ht="10">
      <c r="B790" s="214"/>
      <c r="C790" s="215"/>
      <c r="D790" s="205" t="s">
        <v>395</v>
      </c>
      <c r="E790" s="216" t="s">
        <v>76</v>
      </c>
      <c r="F790" s="217" t="s">
        <v>1025</v>
      </c>
      <c r="G790" s="215"/>
      <c r="H790" s="218">
        <v>131.334</v>
      </c>
      <c r="I790" s="219"/>
      <c r="J790" s="215"/>
      <c r="K790" s="215"/>
      <c r="L790" s="220"/>
      <c r="M790" s="221"/>
      <c r="N790" s="222"/>
      <c r="O790" s="222"/>
      <c r="P790" s="222"/>
      <c r="Q790" s="222"/>
      <c r="R790" s="222"/>
      <c r="S790" s="222"/>
      <c r="T790" s="223"/>
      <c r="AT790" s="224" t="s">
        <v>395</v>
      </c>
      <c r="AU790" s="224" t="s">
        <v>90</v>
      </c>
      <c r="AV790" s="14" t="s">
        <v>90</v>
      </c>
      <c r="AW790" s="14" t="s">
        <v>36</v>
      </c>
      <c r="AX790" s="14" t="s">
        <v>78</v>
      </c>
      <c r="AY790" s="224" t="s">
        <v>386</v>
      </c>
    </row>
    <row r="791" spans="1:65" s="14" customFormat="1" ht="30">
      <c r="B791" s="214"/>
      <c r="C791" s="215"/>
      <c r="D791" s="205" t="s">
        <v>395</v>
      </c>
      <c r="E791" s="216" t="s">
        <v>76</v>
      </c>
      <c r="F791" s="217" t="s">
        <v>1026</v>
      </c>
      <c r="G791" s="215"/>
      <c r="H791" s="218">
        <v>501.61500000000001</v>
      </c>
      <c r="I791" s="219"/>
      <c r="J791" s="215"/>
      <c r="K791" s="215"/>
      <c r="L791" s="220"/>
      <c r="M791" s="221"/>
      <c r="N791" s="222"/>
      <c r="O791" s="222"/>
      <c r="P791" s="222"/>
      <c r="Q791" s="222"/>
      <c r="R791" s="222"/>
      <c r="S791" s="222"/>
      <c r="T791" s="223"/>
      <c r="AT791" s="224" t="s">
        <v>395</v>
      </c>
      <c r="AU791" s="224" t="s">
        <v>90</v>
      </c>
      <c r="AV791" s="14" t="s">
        <v>90</v>
      </c>
      <c r="AW791" s="14" t="s">
        <v>36</v>
      </c>
      <c r="AX791" s="14" t="s">
        <v>78</v>
      </c>
      <c r="AY791" s="224" t="s">
        <v>386</v>
      </c>
    </row>
    <row r="792" spans="1:65" s="16" customFormat="1" ht="10">
      <c r="B792" s="246"/>
      <c r="C792" s="247"/>
      <c r="D792" s="205" t="s">
        <v>395</v>
      </c>
      <c r="E792" s="248" t="s">
        <v>76</v>
      </c>
      <c r="F792" s="249" t="s">
        <v>559</v>
      </c>
      <c r="G792" s="247"/>
      <c r="H792" s="250">
        <v>632.94899999999996</v>
      </c>
      <c r="I792" s="251"/>
      <c r="J792" s="247"/>
      <c r="K792" s="247"/>
      <c r="L792" s="252"/>
      <c r="M792" s="253"/>
      <c r="N792" s="254"/>
      <c r="O792" s="254"/>
      <c r="P792" s="254"/>
      <c r="Q792" s="254"/>
      <c r="R792" s="254"/>
      <c r="S792" s="254"/>
      <c r="T792" s="255"/>
      <c r="AT792" s="256" t="s">
        <v>395</v>
      </c>
      <c r="AU792" s="256" t="s">
        <v>90</v>
      </c>
      <c r="AV792" s="16" t="s">
        <v>95</v>
      </c>
      <c r="AW792" s="16" t="s">
        <v>36</v>
      </c>
      <c r="AX792" s="16" t="s">
        <v>78</v>
      </c>
      <c r="AY792" s="256" t="s">
        <v>386</v>
      </c>
    </row>
    <row r="793" spans="1:65" s="13" customFormat="1" ht="10">
      <c r="B793" s="203"/>
      <c r="C793" s="204"/>
      <c r="D793" s="205" t="s">
        <v>395</v>
      </c>
      <c r="E793" s="206" t="s">
        <v>76</v>
      </c>
      <c r="F793" s="207" t="s">
        <v>560</v>
      </c>
      <c r="G793" s="204"/>
      <c r="H793" s="206" t="s">
        <v>76</v>
      </c>
      <c r="I793" s="208"/>
      <c r="J793" s="204"/>
      <c r="K793" s="204"/>
      <c r="L793" s="209"/>
      <c r="M793" s="210"/>
      <c r="N793" s="211"/>
      <c r="O793" s="211"/>
      <c r="P793" s="211"/>
      <c r="Q793" s="211"/>
      <c r="R793" s="211"/>
      <c r="S793" s="211"/>
      <c r="T793" s="212"/>
      <c r="AT793" s="213" t="s">
        <v>395</v>
      </c>
      <c r="AU793" s="213" t="s">
        <v>90</v>
      </c>
      <c r="AV793" s="13" t="s">
        <v>85</v>
      </c>
      <c r="AW793" s="13" t="s">
        <v>36</v>
      </c>
      <c r="AX793" s="13" t="s">
        <v>78</v>
      </c>
      <c r="AY793" s="213" t="s">
        <v>386</v>
      </c>
    </row>
    <row r="794" spans="1:65" s="14" customFormat="1" ht="10">
      <c r="B794" s="214"/>
      <c r="C794" s="215"/>
      <c r="D794" s="205" t="s">
        <v>395</v>
      </c>
      <c r="E794" s="216" t="s">
        <v>76</v>
      </c>
      <c r="F794" s="217" t="s">
        <v>1027</v>
      </c>
      <c r="G794" s="215"/>
      <c r="H794" s="218">
        <v>168.64400000000001</v>
      </c>
      <c r="I794" s="219"/>
      <c r="J794" s="215"/>
      <c r="K794" s="215"/>
      <c r="L794" s="220"/>
      <c r="M794" s="221"/>
      <c r="N794" s="222"/>
      <c r="O794" s="222"/>
      <c r="P794" s="222"/>
      <c r="Q794" s="222"/>
      <c r="R794" s="222"/>
      <c r="S794" s="222"/>
      <c r="T794" s="223"/>
      <c r="AT794" s="224" t="s">
        <v>395</v>
      </c>
      <c r="AU794" s="224" t="s">
        <v>90</v>
      </c>
      <c r="AV794" s="14" t="s">
        <v>90</v>
      </c>
      <c r="AW794" s="14" t="s">
        <v>36</v>
      </c>
      <c r="AX794" s="14" t="s">
        <v>78</v>
      </c>
      <c r="AY794" s="224" t="s">
        <v>386</v>
      </c>
    </row>
    <row r="795" spans="1:65" s="14" customFormat="1" ht="20">
      <c r="B795" s="214"/>
      <c r="C795" s="215"/>
      <c r="D795" s="205" t="s">
        <v>395</v>
      </c>
      <c r="E795" s="216" t="s">
        <v>76</v>
      </c>
      <c r="F795" s="217" t="s">
        <v>1028</v>
      </c>
      <c r="G795" s="215"/>
      <c r="H795" s="218">
        <v>305.81</v>
      </c>
      <c r="I795" s="219"/>
      <c r="J795" s="215"/>
      <c r="K795" s="215"/>
      <c r="L795" s="220"/>
      <c r="M795" s="221"/>
      <c r="N795" s="222"/>
      <c r="O795" s="222"/>
      <c r="P795" s="222"/>
      <c r="Q795" s="222"/>
      <c r="R795" s="222"/>
      <c r="S795" s="222"/>
      <c r="T795" s="223"/>
      <c r="AT795" s="224" t="s">
        <v>395</v>
      </c>
      <c r="AU795" s="224" t="s">
        <v>90</v>
      </c>
      <c r="AV795" s="14" t="s">
        <v>90</v>
      </c>
      <c r="AW795" s="14" t="s">
        <v>36</v>
      </c>
      <c r="AX795" s="14" t="s">
        <v>78</v>
      </c>
      <c r="AY795" s="224" t="s">
        <v>386</v>
      </c>
    </row>
    <row r="796" spans="1:65" s="16" customFormat="1" ht="10">
      <c r="B796" s="246"/>
      <c r="C796" s="247"/>
      <c r="D796" s="205" t="s">
        <v>395</v>
      </c>
      <c r="E796" s="248" t="s">
        <v>76</v>
      </c>
      <c r="F796" s="249" t="s">
        <v>559</v>
      </c>
      <c r="G796" s="247"/>
      <c r="H796" s="250">
        <v>474.45400000000001</v>
      </c>
      <c r="I796" s="251"/>
      <c r="J796" s="247"/>
      <c r="K796" s="247"/>
      <c r="L796" s="252"/>
      <c r="M796" s="253"/>
      <c r="N796" s="254"/>
      <c r="O796" s="254"/>
      <c r="P796" s="254"/>
      <c r="Q796" s="254"/>
      <c r="R796" s="254"/>
      <c r="S796" s="254"/>
      <c r="T796" s="255"/>
      <c r="AT796" s="256" t="s">
        <v>395</v>
      </c>
      <c r="AU796" s="256" t="s">
        <v>90</v>
      </c>
      <c r="AV796" s="16" t="s">
        <v>95</v>
      </c>
      <c r="AW796" s="16" t="s">
        <v>36</v>
      </c>
      <c r="AX796" s="16" t="s">
        <v>78</v>
      </c>
      <c r="AY796" s="256" t="s">
        <v>386</v>
      </c>
    </row>
    <row r="797" spans="1:65" s="13" customFormat="1" ht="10">
      <c r="B797" s="203"/>
      <c r="C797" s="204"/>
      <c r="D797" s="205" t="s">
        <v>395</v>
      </c>
      <c r="E797" s="206" t="s">
        <v>76</v>
      </c>
      <c r="F797" s="207" t="s">
        <v>564</v>
      </c>
      <c r="G797" s="204"/>
      <c r="H797" s="206" t="s">
        <v>76</v>
      </c>
      <c r="I797" s="208"/>
      <c r="J797" s="204"/>
      <c r="K797" s="204"/>
      <c r="L797" s="209"/>
      <c r="M797" s="210"/>
      <c r="N797" s="211"/>
      <c r="O797" s="211"/>
      <c r="P797" s="211"/>
      <c r="Q797" s="211"/>
      <c r="R797" s="211"/>
      <c r="S797" s="211"/>
      <c r="T797" s="212"/>
      <c r="AT797" s="213" t="s">
        <v>395</v>
      </c>
      <c r="AU797" s="213" t="s">
        <v>90</v>
      </c>
      <c r="AV797" s="13" t="s">
        <v>85</v>
      </c>
      <c r="AW797" s="13" t="s">
        <v>36</v>
      </c>
      <c r="AX797" s="13" t="s">
        <v>78</v>
      </c>
      <c r="AY797" s="213" t="s">
        <v>386</v>
      </c>
    </row>
    <row r="798" spans="1:65" s="14" customFormat="1" ht="10">
      <c r="B798" s="214"/>
      <c r="C798" s="215"/>
      <c r="D798" s="205" t="s">
        <v>395</v>
      </c>
      <c r="E798" s="216" t="s">
        <v>76</v>
      </c>
      <c r="F798" s="217" t="s">
        <v>1027</v>
      </c>
      <c r="G798" s="215"/>
      <c r="H798" s="218">
        <v>168.64400000000001</v>
      </c>
      <c r="I798" s="219"/>
      <c r="J798" s="215"/>
      <c r="K798" s="215"/>
      <c r="L798" s="220"/>
      <c r="M798" s="221"/>
      <c r="N798" s="222"/>
      <c r="O798" s="222"/>
      <c r="P798" s="222"/>
      <c r="Q798" s="222"/>
      <c r="R798" s="222"/>
      <c r="S798" s="222"/>
      <c r="T798" s="223"/>
      <c r="AT798" s="224" t="s">
        <v>395</v>
      </c>
      <c r="AU798" s="224" t="s">
        <v>90</v>
      </c>
      <c r="AV798" s="14" t="s">
        <v>90</v>
      </c>
      <c r="AW798" s="14" t="s">
        <v>36</v>
      </c>
      <c r="AX798" s="14" t="s">
        <v>78</v>
      </c>
      <c r="AY798" s="224" t="s">
        <v>386</v>
      </c>
    </row>
    <row r="799" spans="1:65" s="14" customFormat="1" ht="20">
      <c r="B799" s="214"/>
      <c r="C799" s="215"/>
      <c r="D799" s="205" t="s">
        <v>395</v>
      </c>
      <c r="E799" s="216" t="s">
        <v>76</v>
      </c>
      <c r="F799" s="217" t="s">
        <v>1028</v>
      </c>
      <c r="G799" s="215"/>
      <c r="H799" s="218">
        <v>305.81</v>
      </c>
      <c r="I799" s="219"/>
      <c r="J799" s="215"/>
      <c r="K799" s="215"/>
      <c r="L799" s="220"/>
      <c r="M799" s="221"/>
      <c r="N799" s="222"/>
      <c r="O799" s="222"/>
      <c r="P799" s="222"/>
      <c r="Q799" s="222"/>
      <c r="R799" s="222"/>
      <c r="S799" s="222"/>
      <c r="T799" s="223"/>
      <c r="AT799" s="224" t="s">
        <v>395</v>
      </c>
      <c r="AU799" s="224" t="s">
        <v>90</v>
      </c>
      <c r="AV799" s="14" t="s">
        <v>90</v>
      </c>
      <c r="AW799" s="14" t="s">
        <v>36</v>
      </c>
      <c r="AX799" s="14" t="s">
        <v>78</v>
      </c>
      <c r="AY799" s="224" t="s">
        <v>386</v>
      </c>
    </row>
    <row r="800" spans="1:65" s="16" customFormat="1" ht="10">
      <c r="B800" s="246"/>
      <c r="C800" s="247"/>
      <c r="D800" s="205" t="s">
        <v>395</v>
      </c>
      <c r="E800" s="248" t="s">
        <v>76</v>
      </c>
      <c r="F800" s="249" t="s">
        <v>559</v>
      </c>
      <c r="G800" s="247"/>
      <c r="H800" s="250">
        <v>474.45400000000001</v>
      </c>
      <c r="I800" s="251"/>
      <c r="J800" s="247"/>
      <c r="K800" s="247"/>
      <c r="L800" s="252"/>
      <c r="M800" s="253"/>
      <c r="N800" s="254"/>
      <c r="O800" s="254"/>
      <c r="P800" s="254"/>
      <c r="Q800" s="254"/>
      <c r="R800" s="254"/>
      <c r="S800" s="254"/>
      <c r="T800" s="255"/>
      <c r="AT800" s="256" t="s">
        <v>395</v>
      </c>
      <c r="AU800" s="256" t="s">
        <v>90</v>
      </c>
      <c r="AV800" s="16" t="s">
        <v>95</v>
      </c>
      <c r="AW800" s="16" t="s">
        <v>36</v>
      </c>
      <c r="AX800" s="16" t="s">
        <v>78</v>
      </c>
      <c r="AY800" s="256" t="s">
        <v>386</v>
      </c>
    </row>
    <row r="801" spans="1:65" s="13" customFormat="1" ht="10">
      <c r="B801" s="203"/>
      <c r="C801" s="204"/>
      <c r="D801" s="205" t="s">
        <v>395</v>
      </c>
      <c r="E801" s="206" t="s">
        <v>76</v>
      </c>
      <c r="F801" s="207" t="s">
        <v>1029</v>
      </c>
      <c r="G801" s="204"/>
      <c r="H801" s="206" t="s">
        <v>76</v>
      </c>
      <c r="I801" s="208"/>
      <c r="J801" s="204"/>
      <c r="K801" s="204"/>
      <c r="L801" s="209"/>
      <c r="M801" s="210"/>
      <c r="N801" s="211"/>
      <c r="O801" s="211"/>
      <c r="P801" s="211"/>
      <c r="Q801" s="211"/>
      <c r="R801" s="211"/>
      <c r="S801" s="211"/>
      <c r="T801" s="212"/>
      <c r="AT801" s="213" t="s">
        <v>395</v>
      </c>
      <c r="AU801" s="213" t="s">
        <v>90</v>
      </c>
      <c r="AV801" s="13" t="s">
        <v>85</v>
      </c>
      <c r="AW801" s="13" t="s">
        <v>36</v>
      </c>
      <c r="AX801" s="13" t="s">
        <v>78</v>
      </c>
      <c r="AY801" s="213" t="s">
        <v>386</v>
      </c>
    </row>
    <row r="802" spans="1:65" s="14" customFormat="1" ht="10">
      <c r="B802" s="214"/>
      <c r="C802" s="215"/>
      <c r="D802" s="205" t="s">
        <v>395</v>
      </c>
      <c r="E802" s="216" t="s">
        <v>76</v>
      </c>
      <c r="F802" s="217" t="s">
        <v>1030</v>
      </c>
      <c r="G802" s="215"/>
      <c r="H802" s="218">
        <v>93.744</v>
      </c>
      <c r="I802" s="219"/>
      <c r="J802" s="215"/>
      <c r="K802" s="215"/>
      <c r="L802" s="220"/>
      <c r="M802" s="221"/>
      <c r="N802" s="222"/>
      <c r="O802" s="222"/>
      <c r="P802" s="222"/>
      <c r="Q802" s="222"/>
      <c r="R802" s="222"/>
      <c r="S802" s="222"/>
      <c r="T802" s="223"/>
      <c r="AT802" s="224" t="s">
        <v>395</v>
      </c>
      <c r="AU802" s="224" t="s">
        <v>90</v>
      </c>
      <c r="AV802" s="14" t="s">
        <v>90</v>
      </c>
      <c r="AW802" s="14" t="s">
        <v>36</v>
      </c>
      <c r="AX802" s="14" t="s">
        <v>78</v>
      </c>
      <c r="AY802" s="224" t="s">
        <v>386</v>
      </c>
    </row>
    <row r="803" spans="1:65" s="16" customFormat="1" ht="10">
      <c r="B803" s="246"/>
      <c r="C803" s="247"/>
      <c r="D803" s="205" t="s">
        <v>395</v>
      </c>
      <c r="E803" s="248" t="s">
        <v>76</v>
      </c>
      <c r="F803" s="249" t="s">
        <v>559</v>
      </c>
      <c r="G803" s="247"/>
      <c r="H803" s="250">
        <v>93.744</v>
      </c>
      <c r="I803" s="251"/>
      <c r="J803" s="247"/>
      <c r="K803" s="247"/>
      <c r="L803" s="252"/>
      <c r="M803" s="253"/>
      <c r="N803" s="254"/>
      <c r="O803" s="254"/>
      <c r="P803" s="254"/>
      <c r="Q803" s="254"/>
      <c r="R803" s="254"/>
      <c r="S803" s="254"/>
      <c r="T803" s="255"/>
      <c r="AT803" s="256" t="s">
        <v>395</v>
      </c>
      <c r="AU803" s="256" t="s">
        <v>90</v>
      </c>
      <c r="AV803" s="16" t="s">
        <v>95</v>
      </c>
      <c r="AW803" s="16" t="s">
        <v>36</v>
      </c>
      <c r="AX803" s="16" t="s">
        <v>78</v>
      </c>
      <c r="AY803" s="256" t="s">
        <v>386</v>
      </c>
    </row>
    <row r="804" spans="1:65" s="15" customFormat="1" ht="10">
      <c r="B804" s="225"/>
      <c r="C804" s="226"/>
      <c r="D804" s="205" t="s">
        <v>395</v>
      </c>
      <c r="E804" s="227" t="s">
        <v>76</v>
      </c>
      <c r="F804" s="228" t="s">
        <v>398</v>
      </c>
      <c r="G804" s="226"/>
      <c r="H804" s="229">
        <v>1675.6010000000001</v>
      </c>
      <c r="I804" s="230"/>
      <c r="J804" s="226"/>
      <c r="K804" s="226"/>
      <c r="L804" s="231"/>
      <c r="M804" s="232"/>
      <c r="N804" s="233"/>
      <c r="O804" s="233"/>
      <c r="P804" s="233"/>
      <c r="Q804" s="233"/>
      <c r="R804" s="233"/>
      <c r="S804" s="233"/>
      <c r="T804" s="234"/>
      <c r="AT804" s="235" t="s">
        <v>395</v>
      </c>
      <c r="AU804" s="235" t="s">
        <v>90</v>
      </c>
      <c r="AV804" s="15" t="s">
        <v>102</v>
      </c>
      <c r="AW804" s="15" t="s">
        <v>36</v>
      </c>
      <c r="AX804" s="15" t="s">
        <v>85</v>
      </c>
      <c r="AY804" s="235" t="s">
        <v>386</v>
      </c>
    </row>
    <row r="805" spans="1:65" s="2" customFormat="1" ht="24.15" customHeight="1">
      <c r="A805" s="37"/>
      <c r="B805" s="38"/>
      <c r="C805" s="185" t="s">
        <v>1031</v>
      </c>
      <c r="D805" s="185" t="s">
        <v>388</v>
      </c>
      <c r="E805" s="186" t="s">
        <v>1032</v>
      </c>
      <c r="F805" s="187" t="s">
        <v>1033</v>
      </c>
      <c r="G805" s="188" t="s">
        <v>127</v>
      </c>
      <c r="H805" s="189">
        <v>1933.249</v>
      </c>
      <c r="I805" s="190"/>
      <c r="J805" s="191">
        <f>ROUND(I805*H805,2)</f>
        <v>0</v>
      </c>
      <c r="K805" s="187" t="s">
        <v>391</v>
      </c>
      <c r="L805" s="42"/>
      <c r="M805" s="192" t="s">
        <v>76</v>
      </c>
      <c r="N805" s="193" t="s">
        <v>49</v>
      </c>
      <c r="O805" s="67"/>
      <c r="P805" s="194">
        <f>O805*H805</f>
        <v>0</v>
      </c>
      <c r="Q805" s="194">
        <v>2.63E-4</v>
      </c>
      <c r="R805" s="194">
        <f>Q805*H805</f>
        <v>0.508444487</v>
      </c>
      <c r="S805" s="194">
        <v>0</v>
      </c>
      <c r="T805" s="195">
        <f>S805*H805</f>
        <v>0</v>
      </c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R805" s="196" t="s">
        <v>102</v>
      </c>
      <c r="AT805" s="196" t="s">
        <v>388</v>
      </c>
      <c r="AU805" s="196" t="s">
        <v>90</v>
      </c>
      <c r="AY805" s="20" t="s">
        <v>386</v>
      </c>
      <c r="BE805" s="197">
        <f>IF(N805="základní",J805,0)</f>
        <v>0</v>
      </c>
      <c r="BF805" s="197">
        <f>IF(N805="snížená",J805,0)</f>
        <v>0</v>
      </c>
      <c r="BG805" s="197">
        <f>IF(N805="zákl. přenesená",J805,0)</f>
        <v>0</v>
      </c>
      <c r="BH805" s="197">
        <f>IF(N805="sníž. přenesená",J805,0)</f>
        <v>0</v>
      </c>
      <c r="BI805" s="197">
        <f>IF(N805="nulová",J805,0)</f>
        <v>0</v>
      </c>
      <c r="BJ805" s="20" t="s">
        <v>90</v>
      </c>
      <c r="BK805" s="197">
        <f>ROUND(I805*H805,2)</f>
        <v>0</v>
      </c>
      <c r="BL805" s="20" t="s">
        <v>102</v>
      </c>
      <c r="BM805" s="196" t="s">
        <v>1034</v>
      </c>
    </row>
    <row r="806" spans="1:65" s="2" customFormat="1" ht="10">
      <c r="A806" s="37"/>
      <c r="B806" s="38"/>
      <c r="C806" s="39"/>
      <c r="D806" s="198" t="s">
        <v>393</v>
      </c>
      <c r="E806" s="39"/>
      <c r="F806" s="199" t="s">
        <v>1035</v>
      </c>
      <c r="G806" s="39"/>
      <c r="H806" s="39"/>
      <c r="I806" s="200"/>
      <c r="J806" s="39"/>
      <c r="K806" s="39"/>
      <c r="L806" s="42"/>
      <c r="M806" s="201"/>
      <c r="N806" s="202"/>
      <c r="O806" s="67"/>
      <c r="P806" s="67"/>
      <c r="Q806" s="67"/>
      <c r="R806" s="67"/>
      <c r="S806" s="67"/>
      <c r="T806" s="68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T806" s="20" t="s">
        <v>393</v>
      </c>
      <c r="AU806" s="20" t="s">
        <v>90</v>
      </c>
    </row>
    <row r="807" spans="1:65" s="14" customFormat="1" ht="10">
      <c r="B807" s="214"/>
      <c r="C807" s="215"/>
      <c r="D807" s="205" t="s">
        <v>395</v>
      </c>
      <c r="E807" s="216" t="s">
        <v>76</v>
      </c>
      <c r="F807" s="217" t="s">
        <v>1036</v>
      </c>
      <c r="G807" s="215"/>
      <c r="H807" s="218">
        <v>1394.296</v>
      </c>
      <c r="I807" s="219"/>
      <c r="J807" s="215"/>
      <c r="K807" s="215"/>
      <c r="L807" s="220"/>
      <c r="M807" s="221"/>
      <c r="N807" s="222"/>
      <c r="O807" s="222"/>
      <c r="P807" s="222"/>
      <c r="Q807" s="222"/>
      <c r="R807" s="222"/>
      <c r="S807" s="222"/>
      <c r="T807" s="223"/>
      <c r="AT807" s="224" t="s">
        <v>395</v>
      </c>
      <c r="AU807" s="224" t="s">
        <v>90</v>
      </c>
      <c r="AV807" s="14" t="s">
        <v>90</v>
      </c>
      <c r="AW807" s="14" t="s">
        <v>36</v>
      </c>
      <c r="AX807" s="14" t="s">
        <v>78</v>
      </c>
      <c r="AY807" s="224" t="s">
        <v>386</v>
      </c>
    </row>
    <row r="808" spans="1:65" s="14" customFormat="1" ht="10">
      <c r="B808" s="214"/>
      <c r="C808" s="215"/>
      <c r="D808" s="205" t="s">
        <v>395</v>
      </c>
      <c r="E808" s="216" t="s">
        <v>76</v>
      </c>
      <c r="F808" s="217" t="s">
        <v>314</v>
      </c>
      <c r="G808" s="215"/>
      <c r="H808" s="218">
        <v>538.95299999999997</v>
      </c>
      <c r="I808" s="219"/>
      <c r="J808" s="215"/>
      <c r="K808" s="215"/>
      <c r="L808" s="220"/>
      <c r="M808" s="221"/>
      <c r="N808" s="222"/>
      <c r="O808" s="222"/>
      <c r="P808" s="222"/>
      <c r="Q808" s="222"/>
      <c r="R808" s="222"/>
      <c r="S808" s="222"/>
      <c r="T808" s="223"/>
      <c r="AT808" s="224" t="s">
        <v>395</v>
      </c>
      <c r="AU808" s="224" t="s">
        <v>90</v>
      </c>
      <c r="AV808" s="14" t="s">
        <v>90</v>
      </c>
      <c r="AW808" s="14" t="s">
        <v>36</v>
      </c>
      <c r="AX808" s="14" t="s">
        <v>78</v>
      </c>
      <c r="AY808" s="224" t="s">
        <v>386</v>
      </c>
    </row>
    <row r="809" spans="1:65" s="15" customFormat="1" ht="10">
      <c r="B809" s="225"/>
      <c r="C809" s="226"/>
      <c r="D809" s="205" t="s">
        <v>395</v>
      </c>
      <c r="E809" s="227" t="s">
        <v>76</v>
      </c>
      <c r="F809" s="228" t="s">
        <v>398</v>
      </c>
      <c r="G809" s="226"/>
      <c r="H809" s="229">
        <v>1933.249</v>
      </c>
      <c r="I809" s="230"/>
      <c r="J809" s="226"/>
      <c r="K809" s="226"/>
      <c r="L809" s="231"/>
      <c r="M809" s="232"/>
      <c r="N809" s="233"/>
      <c r="O809" s="233"/>
      <c r="P809" s="233"/>
      <c r="Q809" s="233"/>
      <c r="R809" s="233"/>
      <c r="S809" s="233"/>
      <c r="T809" s="234"/>
      <c r="AT809" s="235" t="s">
        <v>395</v>
      </c>
      <c r="AU809" s="235" t="s">
        <v>90</v>
      </c>
      <c r="AV809" s="15" t="s">
        <v>102</v>
      </c>
      <c r="AW809" s="15" t="s">
        <v>36</v>
      </c>
      <c r="AX809" s="15" t="s">
        <v>85</v>
      </c>
      <c r="AY809" s="235" t="s">
        <v>386</v>
      </c>
    </row>
    <row r="810" spans="1:65" s="2" customFormat="1" ht="21.75" customHeight="1">
      <c r="A810" s="37"/>
      <c r="B810" s="38"/>
      <c r="C810" s="185" t="s">
        <v>1037</v>
      </c>
      <c r="D810" s="185" t="s">
        <v>388</v>
      </c>
      <c r="E810" s="186" t="s">
        <v>1038</v>
      </c>
      <c r="F810" s="187" t="s">
        <v>1039</v>
      </c>
      <c r="G810" s="188" t="s">
        <v>127</v>
      </c>
      <c r="H810" s="189">
        <v>6.75</v>
      </c>
      <c r="I810" s="190"/>
      <c r="J810" s="191">
        <f>ROUND(I810*H810,2)</f>
        <v>0</v>
      </c>
      <c r="K810" s="187" t="s">
        <v>391</v>
      </c>
      <c r="L810" s="42"/>
      <c r="M810" s="192" t="s">
        <v>76</v>
      </c>
      <c r="N810" s="193" t="s">
        <v>49</v>
      </c>
      <c r="O810" s="67"/>
      <c r="P810" s="194">
        <f>O810*H810</f>
        <v>0</v>
      </c>
      <c r="Q810" s="194">
        <v>5.6000000000000001E-2</v>
      </c>
      <c r="R810" s="194">
        <f>Q810*H810</f>
        <v>0.378</v>
      </c>
      <c r="S810" s="194">
        <v>0</v>
      </c>
      <c r="T810" s="195">
        <f>S810*H810</f>
        <v>0</v>
      </c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R810" s="196" t="s">
        <v>102</v>
      </c>
      <c r="AT810" s="196" t="s">
        <v>388</v>
      </c>
      <c r="AU810" s="196" t="s">
        <v>90</v>
      </c>
      <c r="AY810" s="20" t="s">
        <v>386</v>
      </c>
      <c r="BE810" s="197">
        <f>IF(N810="základní",J810,0)</f>
        <v>0</v>
      </c>
      <c r="BF810" s="197">
        <f>IF(N810="snížená",J810,0)</f>
        <v>0</v>
      </c>
      <c r="BG810" s="197">
        <f>IF(N810="zákl. přenesená",J810,0)</f>
        <v>0</v>
      </c>
      <c r="BH810" s="197">
        <f>IF(N810="sníž. přenesená",J810,0)</f>
        <v>0</v>
      </c>
      <c r="BI810" s="197">
        <f>IF(N810="nulová",J810,0)</f>
        <v>0</v>
      </c>
      <c r="BJ810" s="20" t="s">
        <v>90</v>
      </c>
      <c r="BK810" s="197">
        <f>ROUND(I810*H810,2)</f>
        <v>0</v>
      </c>
      <c r="BL810" s="20" t="s">
        <v>102</v>
      </c>
      <c r="BM810" s="196" t="s">
        <v>1040</v>
      </c>
    </row>
    <row r="811" spans="1:65" s="2" customFormat="1" ht="10">
      <c r="A811" s="37"/>
      <c r="B811" s="38"/>
      <c r="C811" s="39"/>
      <c r="D811" s="198" t="s">
        <v>393</v>
      </c>
      <c r="E811" s="39"/>
      <c r="F811" s="199" t="s">
        <v>1041</v>
      </c>
      <c r="G811" s="39"/>
      <c r="H811" s="39"/>
      <c r="I811" s="200"/>
      <c r="J811" s="39"/>
      <c r="K811" s="39"/>
      <c r="L811" s="42"/>
      <c r="M811" s="201"/>
      <c r="N811" s="202"/>
      <c r="O811" s="67"/>
      <c r="P811" s="67"/>
      <c r="Q811" s="67"/>
      <c r="R811" s="67"/>
      <c r="S811" s="67"/>
      <c r="T811" s="68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T811" s="20" t="s">
        <v>393</v>
      </c>
      <c r="AU811" s="20" t="s">
        <v>90</v>
      </c>
    </row>
    <row r="812" spans="1:65" s="13" customFormat="1" ht="10">
      <c r="B812" s="203"/>
      <c r="C812" s="204"/>
      <c r="D812" s="205" t="s">
        <v>395</v>
      </c>
      <c r="E812" s="206" t="s">
        <v>76</v>
      </c>
      <c r="F812" s="207" t="s">
        <v>547</v>
      </c>
      <c r="G812" s="204"/>
      <c r="H812" s="206" t="s">
        <v>76</v>
      </c>
      <c r="I812" s="208"/>
      <c r="J812" s="204"/>
      <c r="K812" s="204"/>
      <c r="L812" s="209"/>
      <c r="M812" s="210"/>
      <c r="N812" s="211"/>
      <c r="O812" s="211"/>
      <c r="P812" s="211"/>
      <c r="Q812" s="211"/>
      <c r="R812" s="211"/>
      <c r="S812" s="211"/>
      <c r="T812" s="212"/>
      <c r="AT812" s="213" t="s">
        <v>395</v>
      </c>
      <c r="AU812" s="213" t="s">
        <v>90</v>
      </c>
      <c r="AV812" s="13" t="s">
        <v>85</v>
      </c>
      <c r="AW812" s="13" t="s">
        <v>36</v>
      </c>
      <c r="AX812" s="13" t="s">
        <v>78</v>
      </c>
      <c r="AY812" s="213" t="s">
        <v>386</v>
      </c>
    </row>
    <row r="813" spans="1:65" s="14" customFormat="1" ht="10">
      <c r="B813" s="214"/>
      <c r="C813" s="215"/>
      <c r="D813" s="205" t="s">
        <v>395</v>
      </c>
      <c r="E813" s="216" t="s">
        <v>76</v>
      </c>
      <c r="F813" s="217" t="s">
        <v>1042</v>
      </c>
      <c r="G813" s="215"/>
      <c r="H813" s="218">
        <v>2.25</v>
      </c>
      <c r="I813" s="219"/>
      <c r="J813" s="215"/>
      <c r="K813" s="215"/>
      <c r="L813" s="220"/>
      <c r="M813" s="221"/>
      <c r="N813" s="222"/>
      <c r="O813" s="222"/>
      <c r="P813" s="222"/>
      <c r="Q813" s="222"/>
      <c r="R813" s="222"/>
      <c r="S813" s="222"/>
      <c r="T813" s="223"/>
      <c r="AT813" s="224" t="s">
        <v>395</v>
      </c>
      <c r="AU813" s="224" t="s">
        <v>90</v>
      </c>
      <c r="AV813" s="14" t="s">
        <v>90</v>
      </c>
      <c r="AW813" s="14" t="s">
        <v>36</v>
      </c>
      <c r="AX813" s="14" t="s">
        <v>78</v>
      </c>
      <c r="AY813" s="224" t="s">
        <v>386</v>
      </c>
    </row>
    <row r="814" spans="1:65" s="13" customFormat="1" ht="10">
      <c r="B814" s="203"/>
      <c r="C814" s="204"/>
      <c r="D814" s="205" t="s">
        <v>395</v>
      </c>
      <c r="E814" s="206" t="s">
        <v>76</v>
      </c>
      <c r="F814" s="207" t="s">
        <v>549</v>
      </c>
      <c r="G814" s="204"/>
      <c r="H814" s="206" t="s">
        <v>76</v>
      </c>
      <c r="I814" s="208"/>
      <c r="J814" s="204"/>
      <c r="K814" s="204"/>
      <c r="L814" s="209"/>
      <c r="M814" s="210"/>
      <c r="N814" s="211"/>
      <c r="O814" s="211"/>
      <c r="P814" s="211"/>
      <c r="Q814" s="211"/>
      <c r="R814" s="211"/>
      <c r="S814" s="211"/>
      <c r="T814" s="212"/>
      <c r="AT814" s="213" t="s">
        <v>395</v>
      </c>
      <c r="AU814" s="213" t="s">
        <v>90</v>
      </c>
      <c r="AV814" s="13" t="s">
        <v>85</v>
      </c>
      <c r="AW814" s="13" t="s">
        <v>36</v>
      </c>
      <c r="AX814" s="13" t="s">
        <v>78</v>
      </c>
      <c r="AY814" s="213" t="s">
        <v>386</v>
      </c>
    </row>
    <row r="815" spans="1:65" s="14" customFormat="1" ht="10">
      <c r="B815" s="214"/>
      <c r="C815" s="215"/>
      <c r="D815" s="205" t="s">
        <v>395</v>
      </c>
      <c r="E815" s="216" t="s">
        <v>76</v>
      </c>
      <c r="F815" s="217" t="s">
        <v>1042</v>
      </c>
      <c r="G815" s="215"/>
      <c r="H815" s="218">
        <v>2.25</v>
      </c>
      <c r="I815" s="219"/>
      <c r="J815" s="215"/>
      <c r="K815" s="215"/>
      <c r="L815" s="220"/>
      <c r="M815" s="221"/>
      <c r="N815" s="222"/>
      <c r="O815" s="222"/>
      <c r="P815" s="222"/>
      <c r="Q815" s="222"/>
      <c r="R815" s="222"/>
      <c r="S815" s="222"/>
      <c r="T815" s="223"/>
      <c r="AT815" s="224" t="s">
        <v>395</v>
      </c>
      <c r="AU815" s="224" t="s">
        <v>90</v>
      </c>
      <c r="AV815" s="14" t="s">
        <v>90</v>
      </c>
      <c r="AW815" s="14" t="s">
        <v>36</v>
      </c>
      <c r="AX815" s="14" t="s">
        <v>78</v>
      </c>
      <c r="AY815" s="224" t="s">
        <v>386</v>
      </c>
    </row>
    <row r="816" spans="1:65" s="13" customFormat="1" ht="10">
      <c r="B816" s="203"/>
      <c r="C816" s="204"/>
      <c r="D816" s="205" t="s">
        <v>395</v>
      </c>
      <c r="E816" s="206" t="s">
        <v>76</v>
      </c>
      <c r="F816" s="207" t="s">
        <v>552</v>
      </c>
      <c r="G816" s="204"/>
      <c r="H816" s="206" t="s">
        <v>76</v>
      </c>
      <c r="I816" s="208"/>
      <c r="J816" s="204"/>
      <c r="K816" s="204"/>
      <c r="L816" s="209"/>
      <c r="M816" s="210"/>
      <c r="N816" s="211"/>
      <c r="O816" s="211"/>
      <c r="P816" s="211"/>
      <c r="Q816" s="211"/>
      <c r="R816" s="211"/>
      <c r="S816" s="211"/>
      <c r="T816" s="212"/>
      <c r="AT816" s="213" t="s">
        <v>395</v>
      </c>
      <c r="AU816" s="213" t="s">
        <v>90</v>
      </c>
      <c r="AV816" s="13" t="s">
        <v>85</v>
      </c>
      <c r="AW816" s="13" t="s">
        <v>36</v>
      </c>
      <c r="AX816" s="13" t="s">
        <v>78</v>
      </c>
      <c r="AY816" s="213" t="s">
        <v>386</v>
      </c>
    </row>
    <row r="817" spans="1:65" s="14" customFormat="1" ht="10">
      <c r="B817" s="214"/>
      <c r="C817" s="215"/>
      <c r="D817" s="205" t="s">
        <v>395</v>
      </c>
      <c r="E817" s="216" t="s">
        <v>76</v>
      </c>
      <c r="F817" s="217" t="s">
        <v>1042</v>
      </c>
      <c r="G817" s="215"/>
      <c r="H817" s="218">
        <v>2.25</v>
      </c>
      <c r="I817" s="219"/>
      <c r="J817" s="215"/>
      <c r="K817" s="215"/>
      <c r="L817" s="220"/>
      <c r="M817" s="221"/>
      <c r="N817" s="222"/>
      <c r="O817" s="222"/>
      <c r="P817" s="222"/>
      <c r="Q817" s="222"/>
      <c r="R817" s="222"/>
      <c r="S817" s="222"/>
      <c r="T817" s="223"/>
      <c r="AT817" s="224" t="s">
        <v>395</v>
      </c>
      <c r="AU817" s="224" t="s">
        <v>90</v>
      </c>
      <c r="AV817" s="14" t="s">
        <v>90</v>
      </c>
      <c r="AW817" s="14" t="s">
        <v>36</v>
      </c>
      <c r="AX817" s="14" t="s">
        <v>78</v>
      </c>
      <c r="AY817" s="224" t="s">
        <v>386</v>
      </c>
    </row>
    <row r="818" spans="1:65" s="15" customFormat="1" ht="10">
      <c r="B818" s="225"/>
      <c r="C818" s="226"/>
      <c r="D818" s="205" t="s">
        <v>395</v>
      </c>
      <c r="E818" s="227" t="s">
        <v>76</v>
      </c>
      <c r="F818" s="228" t="s">
        <v>398</v>
      </c>
      <c r="G818" s="226"/>
      <c r="H818" s="229">
        <v>6.75</v>
      </c>
      <c r="I818" s="230"/>
      <c r="J818" s="226"/>
      <c r="K818" s="226"/>
      <c r="L818" s="231"/>
      <c r="M818" s="232"/>
      <c r="N818" s="233"/>
      <c r="O818" s="233"/>
      <c r="P818" s="233"/>
      <c r="Q818" s="233"/>
      <c r="R818" s="233"/>
      <c r="S818" s="233"/>
      <c r="T818" s="234"/>
      <c r="AT818" s="235" t="s">
        <v>395</v>
      </c>
      <c r="AU818" s="235" t="s">
        <v>90</v>
      </c>
      <c r="AV818" s="15" t="s">
        <v>102</v>
      </c>
      <c r="AW818" s="15" t="s">
        <v>36</v>
      </c>
      <c r="AX818" s="15" t="s">
        <v>85</v>
      </c>
      <c r="AY818" s="235" t="s">
        <v>386</v>
      </c>
    </row>
    <row r="819" spans="1:65" s="2" customFormat="1" ht="37.75" customHeight="1">
      <c r="A819" s="37"/>
      <c r="B819" s="38"/>
      <c r="C819" s="185" t="s">
        <v>1043</v>
      </c>
      <c r="D819" s="185" t="s">
        <v>388</v>
      </c>
      <c r="E819" s="186" t="s">
        <v>1044</v>
      </c>
      <c r="F819" s="187" t="s">
        <v>1045</v>
      </c>
      <c r="G819" s="188" t="s">
        <v>127</v>
      </c>
      <c r="H819" s="189">
        <v>33.75</v>
      </c>
      <c r="I819" s="190"/>
      <c r="J819" s="191">
        <f>ROUND(I819*H819,2)</f>
        <v>0</v>
      </c>
      <c r="K819" s="187" t="s">
        <v>391</v>
      </c>
      <c r="L819" s="42"/>
      <c r="M819" s="192" t="s">
        <v>76</v>
      </c>
      <c r="N819" s="193" t="s">
        <v>49</v>
      </c>
      <c r="O819" s="67"/>
      <c r="P819" s="194">
        <f>O819*H819</f>
        <v>0</v>
      </c>
      <c r="Q819" s="194">
        <v>4.3839999999999999E-3</v>
      </c>
      <c r="R819" s="194">
        <f>Q819*H819</f>
        <v>0.14796000000000001</v>
      </c>
      <c r="S819" s="194">
        <v>0</v>
      </c>
      <c r="T819" s="195">
        <f>S819*H819</f>
        <v>0</v>
      </c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R819" s="196" t="s">
        <v>102</v>
      </c>
      <c r="AT819" s="196" t="s">
        <v>388</v>
      </c>
      <c r="AU819" s="196" t="s">
        <v>90</v>
      </c>
      <c r="AY819" s="20" t="s">
        <v>386</v>
      </c>
      <c r="BE819" s="197">
        <f>IF(N819="základní",J819,0)</f>
        <v>0</v>
      </c>
      <c r="BF819" s="197">
        <f>IF(N819="snížená",J819,0)</f>
        <v>0</v>
      </c>
      <c r="BG819" s="197">
        <f>IF(N819="zákl. přenesená",J819,0)</f>
        <v>0</v>
      </c>
      <c r="BH819" s="197">
        <f>IF(N819="sníž. přenesená",J819,0)</f>
        <v>0</v>
      </c>
      <c r="BI819" s="197">
        <f>IF(N819="nulová",J819,0)</f>
        <v>0</v>
      </c>
      <c r="BJ819" s="20" t="s">
        <v>90</v>
      </c>
      <c r="BK819" s="197">
        <f>ROUND(I819*H819,2)</f>
        <v>0</v>
      </c>
      <c r="BL819" s="20" t="s">
        <v>102</v>
      </c>
      <c r="BM819" s="196" t="s">
        <v>1046</v>
      </c>
    </row>
    <row r="820" spans="1:65" s="2" customFormat="1" ht="10">
      <c r="A820" s="37"/>
      <c r="B820" s="38"/>
      <c r="C820" s="39"/>
      <c r="D820" s="198" t="s">
        <v>393</v>
      </c>
      <c r="E820" s="39"/>
      <c r="F820" s="199" t="s">
        <v>1047</v>
      </c>
      <c r="G820" s="39"/>
      <c r="H820" s="39"/>
      <c r="I820" s="200"/>
      <c r="J820" s="39"/>
      <c r="K820" s="39"/>
      <c r="L820" s="42"/>
      <c r="M820" s="201"/>
      <c r="N820" s="202"/>
      <c r="O820" s="67"/>
      <c r="P820" s="67"/>
      <c r="Q820" s="67"/>
      <c r="R820" s="67"/>
      <c r="S820" s="67"/>
      <c r="T820" s="68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T820" s="20" t="s">
        <v>393</v>
      </c>
      <c r="AU820" s="20" t="s">
        <v>90</v>
      </c>
    </row>
    <row r="821" spans="1:65" s="13" customFormat="1" ht="10">
      <c r="B821" s="203"/>
      <c r="C821" s="204"/>
      <c r="D821" s="205" t="s">
        <v>395</v>
      </c>
      <c r="E821" s="206" t="s">
        <v>76</v>
      </c>
      <c r="F821" s="207" t="s">
        <v>396</v>
      </c>
      <c r="G821" s="204"/>
      <c r="H821" s="206" t="s">
        <v>76</v>
      </c>
      <c r="I821" s="208"/>
      <c r="J821" s="204"/>
      <c r="K821" s="204"/>
      <c r="L821" s="209"/>
      <c r="M821" s="210"/>
      <c r="N821" s="211"/>
      <c r="O821" s="211"/>
      <c r="P821" s="211"/>
      <c r="Q821" s="211"/>
      <c r="R821" s="211"/>
      <c r="S821" s="211"/>
      <c r="T821" s="212"/>
      <c r="AT821" s="213" t="s">
        <v>395</v>
      </c>
      <c r="AU821" s="213" t="s">
        <v>90</v>
      </c>
      <c r="AV821" s="13" t="s">
        <v>85</v>
      </c>
      <c r="AW821" s="13" t="s">
        <v>36</v>
      </c>
      <c r="AX821" s="13" t="s">
        <v>78</v>
      </c>
      <c r="AY821" s="213" t="s">
        <v>386</v>
      </c>
    </row>
    <row r="822" spans="1:65" s="14" customFormat="1" ht="10">
      <c r="B822" s="214"/>
      <c r="C822" s="215"/>
      <c r="D822" s="205" t="s">
        <v>395</v>
      </c>
      <c r="E822" s="216" t="s">
        <v>76</v>
      </c>
      <c r="F822" s="217" t="s">
        <v>1048</v>
      </c>
      <c r="G822" s="215"/>
      <c r="H822" s="218">
        <v>4.5</v>
      </c>
      <c r="I822" s="219"/>
      <c r="J822" s="215"/>
      <c r="K822" s="215"/>
      <c r="L822" s="220"/>
      <c r="M822" s="221"/>
      <c r="N822" s="222"/>
      <c r="O822" s="222"/>
      <c r="P822" s="222"/>
      <c r="Q822" s="222"/>
      <c r="R822" s="222"/>
      <c r="S822" s="222"/>
      <c r="T822" s="223"/>
      <c r="AT822" s="224" t="s">
        <v>395</v>
      </c>
      <c r="AU822" s="224" t="s">
        <v>90</v>
      </c>
      <c r="AV822" s="14" t="s">
        <v>90</v>
      </c>
      <c r="AW822" s="14" t="s">
        <v>36</v>
      </c>
      <c r="AX822" s="14" t="s">
        <v>78</v>
      </c>
      <c r="AY822" s="224" t="s">
        <v>386</v>
      </c>
    </row>
    <row r="823" spans="1:65" s="13" customFormat="1" ht="10">
      <c r="B823" s="203"/>
      <c r="C823" s="204"/>
      <c r="D823" s="205" t="s">
        <v>395</v>
      </c>
      <c r="E823" s="206" t="s">
        <v>76</v>
      </c>
      <c r="F823" s="207" t="s">
        <v>777</v>
      </c>
      <c r="G823" s="204"/>
      <c r="H823" s="206" t="s">
        <v>76</v>
      </c>
      <c r="I823" s="208"/>
      <c r="J823" s="204"/>
      <c r="K823" s="204"/>
      <c r="L823" s="209"/>
      <c r="M823" s="210"/>
      <c r="N823" s="211"/>
      <c r="O823" s="211"/>
      <c r="P823" s="211"/>
      <c r="Q823" s="211"/>
      <c r="R823" s="211"/>
      <c r="S823" s="211"/>
      <c r="T823" s="212"/>
      <c r="AT823" s="213" t="s">
        <v>395</v>
      </c>
      <c r="AU823" s="213" t="s">
        <v>90</v>
      </c>
      <c r="AV823" s="13" t="s">
        <v>85</v>
      </c>
      <c r="AW823" s="13" t="s">
        <v>36</v>
      </c>
      <c r="AX823" s="13" t="s">
        <v>78</v>
      </c>
      <c r="AY823" s="213" t="s">
        <v>386</v>
      </c>
    </row>
    <row r="824" spans="1:65" s="14" customFormat="1" ht="10">
      <c r="B824" s="214"/>
      <c r="C824" s="215"/>
      <c r="D824" s="205" t="s">
        <v>395</v>
      </c>
      <c r="E824" s="216" t="s">
        <v>76</v>
      </c>
      <c r="F824" s="217" t="s">
        <v>1049</v>
      </c>
      <c r="G824" s="215"/>
      <c r="H824" s="218">
        <v>10.5</v>
      </c>
      <c r="I824" s="219"/>
      <c r="J824" s="215"/>
      <c r="K824" s="215"/>
      <c r="L824" s="220"/>
      <c r="M824" s="221"/>
      <c r="N824" s="222"/>
      <c r="O824" s="222"/>
      <c r="P824" s="222"/>
      <c r="Q824" s="222"/>
      <c r="R824" s="222"/>
      <c r="S824" s="222"/>
      <c r="T824" s="223"/>
      <c r="AT824" s="224" t="s">
        <v>395</v>
      </c>
      <c r="AU824" s="224" t="s">
        <v>90</v>
      </c>
      <c r="AV824" s="14" t="s">
        <v>90</v>
      </c>
      <c r="AW824" s="14" t="s">
        <v>36</v>
      </c>
      <c r="AX824" s="14" t="s">
        <v>78</v>
      </c>
      <c r="AY824" s="224" t="s">
        <v>386</v>
      </c>
    </row>
    <row r="825" spans="1:65" s="13" customFormat="1" ht="10">
      <c r="B825" s="203"/>
      <c r="C825" s="204"/>
      <c r="D825" s="205" t="s">
        <v>395</v>
      </c>
      <c r="E825" s="206" t="s">
        <v>76</v>
      </c>
      <c r="F825" s="207" t="s">
        <v>779</v>
      </c>
      <c r="G825" s="204"/>
      <c r="H825" s="206" t="s">
        <v>76</v>
      </c>
      <c r="I825" s="208"/>
      <c r="J825" s="204"/>
      <c r="K825" s="204"/>
      <c r="L825" s="209"/>
      <c r="M825" s="210"/>
      <c r="N825" s="211"/>
      <c r="O825" s="211"/>
      <c r="P825" s="211"/>
      <c r="Q825" s="211"/>
      <c r="R825" s="211"/>
      <c r="S825" s="211"/>
      <c r="T825" s="212"/>
      <c r="AT825" s="213" t="s">
        <v>395</v>
      </c>
      <c r="AU825" s="213" t="s">
        <v>90</v>
      </c>
      <c r="AV825" s="13" t="s">
        <v>85</v>
      </c>
      <c r="AW825" s="13" t="s">
        <v>36</v>
      </c>
      <c r="AX825" s="13" t="s">
        <v>78</v>
      </c>
      <c r="AY825" s="213" t="s">
        <v>386</v>
      </c>
    </row>
    <row r="826" spans="1:65" s="14" customFormat="1" ht="10">
      <c r="B826" s="214"/>
      <c r="C826" s="215"/>
      <c r="D826" s="205" t="s">
        <v>395</v>
      </c>
      <c r="E826" s="216" t="s">
        <v>76</v>
      </c>
      <c r="F826" s="217" t="s">
        <v>1049</v>
      </c>
      <c r="G826" s="215"/>
      <c r="H826" s="218">
        <v>10.5</v>
      </c>
      <c r="I826" s="219"/>
      <c r="J826" s="215"/>
      <c r="K826" s="215"/>
      <c r="L826" s="220"/>
      <c r="M826" s="221"/>
      <c r="N826" s="222"/>
      <c r="O826" s="222"/>
      <c r="P826" s="222"/>
      <c r="Q826" s="222"/>
      <c r="R826" s="222"/>
      <c r="S826" s="222"/>
      <c r="T826" s="223"/>
      <c r="AT826" s="224" t="s">
        <v>395</v>
      </c>
      <c r="AU826" s="224" t="s">
        <v>90</v>
      </c>
      <c r="AV826" s="14" t="s">
        <v>90</v>
      </c>
      <c r="AW826" s="14" t="s">
        <v>36</v>
      </c>
      <c r="AX826" s="14" t="s">
        <v>78</v>
      </c>
      <c r="AY826" s="224" t="s">
        <v>386</v>
      </c>
    </row>
    <row r="827" spans="1:65" s="13" customFormat="1" ht="10">
      <c r="B827" s="203"/>
      <c r="C827" s="204"/>
      <c r="D827" s="205" t="s">
        <v>395</v>
      </c>
      <c r="E827" s="206" t="s">
        <v>76</v>
      </c>
      <c r="F827" s="207" t="s">
        <v>1050</v>
      </c>
      <c r="G827" s="204"/>
      <c r="H827" s="206" t="s">
        <v>76</v>
      </c>
      <c r="I827" s="208"/>
      <c r="J827" s="204"/>
      <c r="K827" s="204"/>
      <c r="L827" s="209"/>
      <c r="M827" s="210"/>
      <c r="N827" s="211"/>
      <c r="O827" s="211"/>
      <c r="P827" s="211"/>
      <c r="Q827" s="211"/>
      <c r="R827" s="211"/>
      <c r="S827" s="211"/>
      <c r="T827" s="212"/>
      <c r="AT827" s="213" t="s">
        <v>395</v>
      </c>
      <c r="AU827" s="213" t="s">
        <v>90</v>
      </c>
      <c r="AV827" s="13" t="s">
        <v>85</v>
      </c>
      <c r="AW827" s="13" t="s">
        <v>36</v>
      </c>
      <c r="AX827" s="13" t="s">
        <v>78</v>
      </c>
      <c r="AY827" s="213" t="s">
        <v>386</v>
      </c>
    </row>
    <row r="828" spans="1:65" s="14" customFormat="1" ht="10">
      <c r="B828" s="214"/>
      <c r="C828" s="215"/>
      <c r="D828" s="205" t="s">
        <v>395</v>
      </c>
      <c r="E828" s="216" t="s">
        <v>76</v>
      </c>
      <c r="F828" s="217" t="s">
        <v>1051</v>
      </c>
      <c r="G828" s="215"/>
      <c r="H828" s="218">
        <v>8.25</v>
      </c>
      <c r="I828" s="219"/>
      <c r="J828" s="215"/>
      <c r="K828" s="215"/>
      <c r="L828" s="220"/>
      <c r="M828" s="221"/>
      <c r="N828" s="222"/>
      <c r="O828" s="222"/>
      <c r="P828" s="222"/>
      <c r="Q828" s="222"/>
      <c r="R828" s="222"/>
      <c r="S828" s="222"/>
      <c r="T828" s="223"/>
      <c r="AT828" s="224" t="s">
        <v>395</v>
      </c>
      <c r="AU828" s="224" t="s">
        <v>90</v>
      </c>
      <c r="AV828" s="14" t="s">
        <v>90</v>
      </c>
      <c r="AW828" s="14" t="s">
        <v>36</v>
      </c>
      <c r="AX828" s="14" t="s">
        <v>78</v>
      </c>
      <c r="AY828" s="224" t="s">
        <v>386</v>
      </c>
    </row>
    <row r="829" spans="1:65" s="15" customFormat="1" ht="10">
      <c r="B829" s="225"/>
      <c r="C829" s="226"/>
      <c r="D829" s="205" t="s">
        <v>395</v>
      </c>
      <c r="E829" s="227" t="s">
        <v>76</v>
      </c>
      <c r="F829" s="228" t="s">
        <v>398</v>
      </c>
      <c r="G829" s="226"/>
      <c r="H829" s="229">
        <v>33.75</v>
      </c>
      <c r="I829" s="230"/>
      <c r="J829" s="226"/>
      <c r="K829" s="226"/>
      <c r="L829" s="231"/>
      <c r="M829" s="232"/>
      <c r="N829" s="233"/>
      <c r="O829" s="233"/>
      <c r="P829" s="233"/>
      <c r="Q829" s="233"/>
      <c r="R829" s="233"/>
      <c r="S829" s="233"/>
      <c r="T829" s="234"/>
      <c r="AT829" s="235" t="s">
        <v>395</v>
      </c>
      <c r="AU829" s="235" t="s">
        <v>90</v>
      </c>
      <c r="AV829" s="15" t="s">
        <v>102</v>
      </c>
      <c r="AW829" s="15" t="s">
        <v>36</v>
      </c>
      <c r="AX829" s="15" t="s">
        <v>85</v>
      </c>
      <c r="AY829" s="235" t="s">
        <v>386</v>
      </c>
    </row>
    <row r="830" spans="1:65" s="2" customFormat="1" ht="24.15" customHeight="1">
      <c r="A830" s="37"/>
      <c r="B830" s="38"/>
      <c r="C830" s="185" t="s">
        <v>1052</v>
      </c>
      <c r="D830" s="185" t="s">
        <v>388</v>
      </c>
      <c r="E830" s="186" t="s">
        <v>1053</v>
      </c>
      <c r="F830" s="187" t="s">
        <v>1054</v>
      </c>
      <c r="G830" s="188" t="s">
        <v>127</v>
      </c>
      <c r="H830" s="189">
        <v>961.89499999999998</v>
      </c>
      <c r="I830" s="190"/>
      <c r="J830" s="191">
        <f>ROUND(I830*H830,2)</f>
        <v>0</v>
      </c>
      <c r="K830" s="187" t="s">
        <v>391</v>
      </c>
      <c r="L830" s="42"/>
      <c r="M830" s="192" t="s">
        <v>76</v>
      </c>
      <c r="N830" s="193" t="s">
        <v>49</v>
      </c>
      <c r="O830" s="67"/>
      <c r="P830" s="194">
        <f>O830*H830</f>
        <v>0</v>
      </c>
      <c r="Q830" s="194">
        <v>4.0000000000000001E-3</v>
      </c>
      <c r="R830" s="194">
        <f>Q830*H830</f>
        <v>3.8475800000000002</v>
      </c>
      <c r="S830" s="194">
        <v>0</v>
      </c>
      <c r="T830" s="195">
        <f>S830*H830</f>
        <v>0</v>
      </c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R830" s="196" t="s">
        <v>102</v>
      </c>
      <c r="AT830" s="196" t="s">
        <v>388</v>
      </c>
      <c r="AU830" s="196" t="s">
        <v>90</v>
      </c>
      <c r="AY830" s="20" t="s">
        <v>386</v>
      </c>
      <c r="BE830" s="197">
        <f>IF(N830="základní",J830,0)</f>
        <v>0</v>
      </c>
      <c r="BF830" s="197">
        <f>IF(N830="snížená",J830,0)</f>
        <v>0</v>
      </c>
      <c r="BG830" s="197">
        <f>IF(N830="zákl. přenesená",J830,0)</f>
        <v>0</v>
      </c>
      <c r="BH830" s="197">
        <f>IF(N830="sníž. přenesená",J830,0)</f>
        <v>0</v>
      </c>
      <c r="BI830" s="197">
        <f>IF(N830="nulová",J830,0)</f>
        <v>0</v>
      </c>
      <c r="BJ830" s="20" t="s">
        <v>90</v>
      </c>
      <c r="BK830" s="197">
        <f>ROUND(I830*H830,2)</f>
        <v>0</v>
      </c>
      <c r="BL830" s="20" t="s">
        <v>102</v>
      </c>
      <c r="BM830" s="196" t="s">
        <v>1055</v>
      </c>
    </row>
    <row r="831" spans="1:65" s="2" customFormat="1" ht="10">
      <c r="A831" s="37"/>
      <c r="B831" s="38"/>
      <c r="C831" s="39"/>
      <c r="D831" s="198" t="s">
        <v>393</v>
      </c>
      <c r="E831" s="39"/>
      <c r="F831" s="199" t="s">
        <v>1056</v>
      </c>
      <c r="G831" s="39"/>
      <c r="H831" s="39"/>
      <c r="I831" s="200"/>
      <c r="J831" s="39"/>
      <c r="K831" s="39"/>
      <c r="L831" s="42"/>
      <c r="M831" s="201"/>
      <c r="N831" s="202"/>
      <c r="O831" s="67"/>
      <c r="P831" s="67"/>
      <c r="Q831" s="67"/>
      <c r="R831" s="67"/>
      <c r="S831" s="67"/>
      <c r="T831" s="68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T831" s="20" t="s">
        <v>393</v>
      </c>
      <c r="AU831" s="20" t="s">
        <v>90</v>
      </c>
    </row>
    <row r="832" spans="1:65" s="13" customFormat="1" ht="10">
      <c r="B832" s="203"/>
      <c r="C832" s="204"/>
      <c r="D832" s="205" t="s">
        <v>395</v>
      </c>
      <c r="E832" s="206" t="s">
        <v>76</v>
      </c>
      <c r="F832" s="207" t="s">
        <v>403</v>
      </c>
      <c r="G832" s="204"/>
      <c r="H832" s="206" t="s">
        <v>76</v>
      </c>
      <c r="I832" s="208"/>
      <c r="J832" s="204"/>
      <c r="K832" s="204"/>
      <c r="L832" s="209"/>
      <c r="M832" s="210"/>
      <c r="N832" s="211"/>
      <c r="O832" s="211"/>
      <c r="P832" s="211"/>
      <c r="Q832" s="211"/>
      <c r="R832" s="211"/>
      <c r="S832" s="211"/>
      <c r="T832" s="212"/>
      <c r="AT832" s="213" t="s">
        <v>395</v>
      </c>
      <c r="AU832" s="213" t="s">
        <v>90</v>
      </c>
      <c r="AV832" s="13" t="s">
        <v>85</v>
      </c>
      <c r="AW832" s="13" t="s">
        <v>36</v>
      </c>
      <c r="AX832" s="13" t="s">
        <v>78</v>
      </c>
      <c r="AY832" s="213" t="s">
        <v>386</v>
      </c>
    </row>
    <row r="833" spans="2:51" s="13" customFormat="1" ht="10">
      <c r="B833" s="203"/>
      <c r="C833" s="204"/>
      <c r="D833" s="205" t="s">
        <v>395</v>
      </c>
      <c r="E833" s="206" t="s">
        <v>76</v>
      </c>
      <c r="F833" s="207" t="s">
        <v>1057</v>
      </c>
      <c r="G833" s="204"/>
      <c r="H833" s="206" t="s">
        <v>76</v>
      </c>
      <c r="I833" s="208"/>
      <c r="J833" s="204"/>
      <c r="K833" s="204"/>
      <c r="L833" s="209"/>
      <c r="M833" s="210"/>
      <c r="N833" s="211"/>
      <c r="O833" s="211"/>
      <c r="P833" s="211"/>
      <c r="Q833" s="211"/>
      <c r="R833" s="211"/>
      <c r="S833" s="211"/>
      <c r="T833" s="212"/>
      <c r="AT833" s="213" t="s">
        <v>395</v>
      </c>
      <c r="AU833" s="213" t="s">
        <v>90</v>
      </c>
      <c r="AV833" s="13" t="s">
        <v>85</v>
      </c>
      <c r="AW833" s="13" t="s">
        <v>36</v>
      </c>
      <c r="AX833" s="13" t="s">
        <v>78</v>
      </c>
      <c r="AY833" s="213" t="s">
        <v>386</v>
      </c>
    </row>
    <row r="834" spans="2:51" s="13" customFormat="1" ht="10">
      <c r="B834" s="203"/>
      <c r="C834" s="204"/>
      <c r="D834" s="205" t="s">
        <v>395</v>
      </c>
      <c r="E834" s="206" t="s">
        <v>76</v>
      </c>
      <c r="F834" s="207" t="s">
        <v>1058</v>
      </c>
      <c r="G834" s="204"/>
      <c r="H834" s="206" t="s">
        <v>76</v>
      </c>
      <c r="I834" s="208"/>
      <c r="J834" s="204"/>
      <c r="K834" s="204"/>
      <c r="L834" s="209"/>
      <c r="M834" s="210"/>
      <c r="N834" s="211"/>
      <c r="O834" s="211"/>
      <c r="P834" s="211"/>
      <c r="Q834" s="211"/>
      <c r="R834" s="211"/>
      <c r="S834" s="211"/>
      <c r="T834" s="212"/>
      <c r="AT834" s="213" t="s">
        <v>395</v>
      </c>
      <c r="AU834" s="213" t="s">
        <v>90</v>
      </c>
      <c r="AV834" s="13" t="s">
        <v>85</v>
      </c>
      <c r="AW834" s="13" t="s">
        <v>36</v>
      </c>
      <c r="AX834" s="13" t="s">
        <v>78</v>
      </c>
      <c r="AY834" s="213" t="s">
        <v>386</v>
      </c>
    </row>
    <row r="835" spans="2:51" s="13" customFormat="1" ht="10">
      <c r="B835" s="203"/>
      <c r="C835" s="204"/>
      <c r="D835" s="205" t="s">
        <v>395</v>
      </c>
      <c r="E835" s="206" t="s">
        <v>76</v>
      </c>
      <c r="F835" s="207" t="s">
        <v>462</v>
      </c>
      <c r="G835" s="204"/>
      <c r="H835" s="206" t="s">
        <v>76</v>
      </c>
      <c r="I835" s="208"/>
      <c r="J835" s="204"/>
      <c r="K835" s="204"/>
      <c r="L835" s="209"/>
      <c r="M835" s="210"/>
      <c r="N835" s="211"/>
      <c r="O835" s="211"/>
      <c r="P835" s="211"/>
      <c r="Q835" s="211"/>
      <c r="R835" s="211"/>
      <c r="S835" s="211"/>
      <c r="T835" s="212"/>
      <c r="AT835" s="213" t="s">
        <v>395</v>
      </c>
      <c r="AU835" s="213" t="s">
        <v>90</v>
      </c>
      <c r="AV835" s="13" t="s">
        <v>85</v>
      </c>
      <c r="AW835" s="13" t="s">
        <v>36</v>
      </c>
      <c r="AX835" s="13" t="s">
        <v>78</v>
      </c>
      <c r="AY835" s="213" t="s">
        <v>386</v>
      </c>
    </row>
    <row r="836" spans="2:51" s="13" customFormat="1" ht="10">
      <c r="B836" s="203"/>
      <c r="C836" s="204"/>
      <c r="D836" s="205" t="s">
        <v>395</v>
      </c>
      <c r="E836" s="206" t="s">
        <v>76</v>
      </c>
      <c r="F836" s="207" t="s">
        <v>577</v>
      </c>
      <c r="G836" s="204"/>
      <c r="H836" s="206" t="s">
        <v>76</v>
      </c>
      <c r="I836" s="208"/>
      <c r="J836" s="204"/>
      <c r="K836" s="204"/>
      <c r="L836" s="209"/>
      <c r="M836" s="210"/>
      <c r="N836" s="211"/>
      <c r="O836" s="211"/>
      <c r="P836" s="211"/>
      <c r="Q836" s="211"/>
      <c r="R836" s="211"/>
      <c r="S836" s="211"/>
      <c r="T836" s="212"/>
      <c r="AT836" s="213" t="s">
        <v>395</v>
      </c>
      <c r="AU836" s="213" t="s">
        <v>90</v>
      </c>
      <c r="AV836" s="13" t="s">
        <v>85</v>
      </c>
      <c r="AW836" s="13" t="s">
        <v>36</v>
      </c>
      <c r="AX836" s="13" t="s">
        <v>78</v>
      </c>
      <c r="AY836" s="213" t="s">
        <v>386</v>
      </c>
    </row>
    <row r="837" spans="2:51" s="13" customFormat="1" ht="10">
      <c r="B837" s="203"/>
      <c r="C837" s="204"/>
      <c r="D837" s="205" t="s">
        <v>395</v>
      </c>
      <c r="E837" s="206" t="s">
        <v>76</v>
      </c>
      <c r="F837" s="207" t="s">
        <v>1059</v>
      </c>
      <c r="G837" s="204"/>
      <c r="H837" s="206" t="s">
        <v>76</v>
      </c>
      <c r="I837" s="208"/>
      <c r="J837" s="204"/>
      <c r="K837" s="204"/>
      <c r="L837" s="209"/>
      <c r="M837" s="210"/>
      <c r="N837" s="211"/>
      <c r="O837" s="211"/>
      <c r="P837" s="211"/>
      <c r="Q837" s="211"/>
      <c r="R837" s="211"/>
      <c r="S837" s="211"/>
      <c r="T837" s="212"/>
      <c r="AT837" s="213" t="s">
        <v>395</v>
      </c>
      <c r="AU837" s="213" t="s">
        <v>90</v>
      </c>
      <c r="AV837" s="13" t="s">
        <v>85</v>
      </c>
      <c r="AW837" s="13" t="s">
        <v>36</v>
      </c>
      <c r="AX837" s="13" t="s">
        <v>78</v>
      </c>
      <c r="AY837" s="213" t="s">
        <v>386</v>
      </c>
    </row>
    <row r="838" spans="2:51" s="14" customFormat="1" ht="10">
      <c r="B838" s="214"/>
      <c r="C838" s="215"/>
      <c r="D838" s="205" t="s">
        <v>395</v>
      </c>
      <c r="E838" s="216" t="s">
        <v>76</v>
      </c>
      <c r="F838" s="217" t="s">
        <v>1060</v>
      </c>
      <c r="G838" s="215"/>
      <c r="H838" s="218">
        <v>106.753</v>
      </c>
      <c r="I838" s="219"/>
      <c r="J838" s="215"/>
      <c r="K838" s="215"/>
      <c r="L838" s="220"/>
      <c r="M838" s="221"/>
      <c r="N838" s="222"/>
      <c r="O838" s="222"/>
      <c r="P838" s="222"/>
      <c r="Q838" s="222"/>
      <c r="R838" s="222"/>
      <c r="S838" s="222"/>
      <c r="T838" s="223"/>
      <c r="AT838" s="224" t="s">
        <v>395</v>
      </c>
      <c r="AU838" s="224" t="s">
        <v>90</v>
      </c>
      <c r="AV838" s="14" t="s">
        <v>90</v>
      </c>
      <c r="AW838" s="14" t="s">
        <v>36</v>
      </c>
      <c r="AX838" s="14" t="s">
        <v>78</v>
      </c>
      <c r="AY838" s="224" t="s">
        <v>386</v>
      </c>
    </row>
    <row r="839" spans="2:51" s="14" customFormat="1" ht="10">
      <c r="B839" s="214"/>
      <c r="C839" s="215"/>
      <c r="D839" s="205" t="s">
        <v>395</v>
      </c>
      <c r="E839" s="216" t="s">
        <v>76</v>
      </c>
      <c r="F839" s="217" t="s">
        <v>1061</v>
      </c>
      <c r="G839" s="215"/>
      <c r="H839" s="218">
        <v>25.143999999999998</v>
      </c>
      <c r="I839" s="219"/>
      <c r="J839" s="215"/>
      <c r="K839" s="215"/>
      <c r="L839" s="220"/>
      <c r="M839" s="221"/>
      <c r="N839" s="222"/>
      <c r="O839" s="222"/>
      <c r="P839" s="222"/>
      <c r="Q839" s="222"/>
      <c r="R839" s="222"/>
      <c r="S839" s="222"/>
      <c r="T839" s="223"/>
      <c r="AT839" s="224" t="s">
        <v>395</v>
      </c>
      <c r="AU839" s="224" t="s">
        <v>90</v>
      </c>
      <c r="AV839" s="14" t="s">
        <v>90</v>
      </c>
      <c r="AW839" s="14" t="s">
        <v>36</v>
      </c>
      <c r="AX839" s="14" t="s">
        <v>78</v>
      </c>
      <c r="AY839" s="224" t="s">
        <v>386</v>
      </c>
    </row>
    <row r="840" spans="2:51" s="14" customFormat="1" ht="20">
      <c r="B840" s="214"/>
      <c r="C840" s="215"/>
      <c r="D840" s="205" t="s">
        <v>395</v>
      </c>
      <c r="E840" s="216" t="s">
        <v>76</v>
      </c>
      <c r="F840" s="217" t="s">
        <v>1062</v>
      </c>
      <c r="G840" s="215"/>
      <c r="H840" s="218">
        <v>50.98</v>
      </c>
      <c r="I840" s="219"/>
      <c r="J840" s="215"/>
      <c r="K840" s="215"/>
      <c r="L840" s="220"/>
      <c r="M840" s="221"/>
      <c r="N840" s="222"/>
      <c r="O840" s="222"/>
      <c r="P840" s="222"/>
      <c r="Q840" s="222"/>
      <c r="R840" s="222"/>
      <c r="S840" s="222"/>
      <c r="T840" s="223"/>
      <c r="AT840" s="224" t="s">
        <v>395</v>
      </c>
      <c r="AU840" s="224" t="s">
        <v>90</v>
      </c>
      <c r="AV840" s="14" t="s">
        <v>90</v>
      </c>
      <c r="AW840" s="14" t="s">
        <v>36</v>
      </c>
      <c r="AX840" s="14" t="s">
        <v>78</v>
      </c>
      <c r="AY840" s="224" t="s">
        <v>386</v>
      </c>
    </row>
    <row r="841" spans="2:51" s="14" customFormat="1" ht="20">
      <c r="B841" s="214"/>
      <c r="C841" s="215"/>
      <c r="D841" s="205" t="s">
        <v>395</v>
      </c>
      <c r="E841" s="216" t="s">
        <v>76</v>
      </c>
      <c r="F841" s="217" t="s">
        <v>1063</v>
      </c>
      <c r="G841" s="215"/>
      <c r="H841" s="218">
        <v>27.356000000000002</v>
      </c>
      <c r="I841" s="219"/>
      <c r="J841" s="215"/>
      <c r="K841" s="215"/>
      <c r="L841" s="220"/>
      <c r="M841" s="221"/>
      <c r="N841" s="222"/>
      <c r="O841" s="222"/>
      <c r="P841" s="222"/>
      <c r="Q841" s="222"/>
      <c r="R841" s="222"/>
      <c r="S841" s="222"/>
      <c r="T841" s="223"/>
      <c r="AT841" s="224" t="s">
        <v>395</v>
      </c>
      <c r="AU841" s="224" t="s">
        <v>90</v>
      </c>
      <c r="AV841" s="14" t="s">
        <v>90</v>
      </c>
      <c r="AW841" s="14" t="s">
        <v>36</v>
      </c>
      <c r="AX841" s="14" t="s">
        <v>78</v>
      </c>
      <c r="AY841" s="224" t="s">
        <v>386</v>
      </c>
    </row>
    <row r="842" spans="2:51" s="14" customFormat="1" ht="10">
      <c r="B842" s="214"/>
      <c r="C842" s="215"/>
      <c r="D842" s="205" t="s">
        <v>395</v>
      </c>
      <c r="E842" s="216" t="s">
        <v>76</v>
      </c>
      <c r="F842" s="217" t="s">
        <v>1064</v>
      </c>
      <c r="G842" s="215"/>
      <c r="H842" s="218">
        <v>22.454000000000001</v>
      </c>
      <c r="I842" s="219"/>
      <c r="J842" s="215"/>
      <c r="K842" s="215"/>
      <c r="L842" s="220"/>
      <c r="M842" s="221"/>
      <c r="N842" s="222"/>
      <c r="O842" s="222"/>
      <c r="P842" s="222"/>
      <c r="Q842" s="222"/>
      <c r="R842" s="222"/>
      <c r="S842" s="222"/>
      <c r="T842" s="223"/>
      <c r="AT842" s="224" t="s">
        <v>395</v>
      </c>
      <c r="AU842" s="224" t="s">
        <v>90</v>
      </c>
      <c r="AV842" s="14" t="s">
        <v>90</v>
      </c>
      <c r="AW842" s="14" t="s">
        <v>36</v>
      </c>
      <c r="AX842" s="14" t="s">
        <v>78</v>
      </c>
      <c r="AY842" s="224" t="s">
        <v>386</v>
      </c>
    </row>
    <row r="843" spans="2:51" s="14" customFormat="1" ht="10">
      <c r="B843" s="214"/>
      <c r="C843" s="215"/>
      <c r="D843" s="205" t="s">
        <v>395</v>
      </c>
      <c r="E843" s="216" t="s">
        <v>76</v>
      </c>
      <c r="F843" s="217" t="s">
        <v>1065</v>
      </c>
      <c r="G843" s="215"/>
      <c r="H843" s="218">
        <v>10.965</v>
      </c>
      <c r="I843" s="219"/>
      <c r="J843" s="215"/>
      <c r="K843" s="215"/>
      <c r="L843" s="220"/>
      <c r="M843" s="221"/>
      <c r="N843" s="222"/>
      <c r="O843" s="222"/>
      <c r="P843" s="222"/>
      <c r="Q843" s="222"/>
      <c r="R843" s="222"/>
      <c r="S843" s="222"/>
      <c r="T843" s="223"/>
      <c r="AT843" s="224" t="s">
        <v>395</v>
      </c>
      <c r="AU843" s="224" t="s">
        <v>90</v>
      </c>
      <c r="AV843" s="14" t="s">
        <v>90</v>
      </c>
      <c r="AW843" s="14" t="s">
        <v>36</v>
      </c>
      <c r="AX843" s="14" t="s">
        <v>78</v>
      </c>
      <c r="AY843" s="224" t="s">
        <v>386</v>
      </c>
    </row>
    <row r="844" spans="2:51" s="14" customFormat="1" ht="10">
      <c r="B844" s="214"/>
      <c r="C844" s="215"/>
      <c r="D844" s="205" t="s">
        <v>395</v>
      </c>
      <c r="E844" s="216" t="s">
        <v>76</v>
      </c>
      <c r="F844" s="217" t="s">
        <v>1066</v>
      </c>
      <c r="G844" s="215"/>
      <c r="H844" s="218">
        <v>21.655999999999999</v>
      </c>
      <c r="I844" s="219"/>
      <c r="J844" s="215"/>
      <c r="K844" s="215"/>
      <c r="L844" s="220"/>
      <c r="M844" s="221"/>
      <c r="N844" s="222"/>
      <c r="O844" s="222"/>
      <c r="P844" s="222"/>
      <c r="Q844" s="222"/>
      <c r="R844" s="222"/>
      <c r="S844" s="222"/>
      <c r="T844" s="223"/>
      <c r="AT844" s="224" t="s">
        <v>395</v>
      </c>
      <c r="AU844" s="224" t="s">
        <v>90</v>
      </c>
      <c r="AV844" s="14" t="s">
        <v>90</v>
      </c>
      <c r="AW844" s="14" t="s">
        <v>36</v>
      </c>
      <c r="AX844" s="14" t="s">
        <v>78</v>
      </c>
      <c r="AY844" s="224" t="s">
        <v>386</v>
      </c>
    </row>
    <row r="845" spans="2:51" s="14" customFormat="1" ht="10">
      <c r="B845" s="214"/>
      <c r="C845" s="215"/>
      <c r="D845" s="205" t="s">
        <v>395</v>
      </c>
      <c r="E845" s="216" t="s">
        <v>76</v>
      </c>
      <c r="F845" s="217" t="s">
        <v>1067</v>
      </c>
      <c r="G845" s="215"/>
      <c r="H845" s="218">
        <v>23.277999999999999</v>
      </c>
      <c r="I845" s="219"/>
      <c r="J845" s="215"/>
      <c r="K845" s="215"/>
      <c r="L845" s="220"/>
      <c r="M845" s="221"/>
      <c r="N845" s="222"/>
      <c r="O845" s="222"/>
      <c r="P845" s="222"/>
      <c r="Q845" s="222"/>
      <c r="R845" s="222"/>
      <c r="S845" s="222"/>
      <c r="T845" s="223"/>
      <c r="AT845" s="224" t="s">
        <v>395</v>
      </c>
      <c r="AU845" s="224" t="s">
        <v>90</v>
      </c>
      <c r="AV845" s="14" t="s">
        <v>90</v>
      </c>
      <c r="AW845" s="14" t="s">
        <v>36</v>
      </c>
      <c r="AX845" s="14" t="s">
        <v>78</v>
      </c>
      <c r="AY845" s="224" t="s">
        <v>386</v>
      </c>
    </row>
    <row r="846" spans="2:51" s="14" customFormat="1" ht="10">
      <c r="B846" s="214"/>
      <c r="C846" s="215"/>
      <c r="D846" s="205" t="s">
        <v>395</v>
      </c>
      <c r="E846" s="216" t="s">
        <v>76</v>
      </c>
      <c r="F846" s="217" t="s">
        <v>1068</v>
      </c>
      <c r="G846" s="215"/>
      <c r="H846" s="218">
        <v>4.8099999999999996</v>
      </c>
      <c r="I846" s="219"/>
      <c r="J846" s="215"/>
      <c r="K846" s="215"/>
      <c r="L846" s="220"/>
      <c r="M846" s="221"/>
      <c r="N846" s="222"/>
      <c r="O846" s="222"/>
      <c r="P846" s="222"/>
      <c r="Q846" s="222"/>
      <c r="R846" s="222"/>
      <c r="S846" s="222"/>
      <c r="T846" s="223"/>
      <c r="AT846" s="224" t="s">
        <v>395</v>
      </c>
      <c r="AU846" s="224" t="s">
        <v>90</v>
      </c>
      <c r="AV846" s="14" t="s">
        <v>90</v>
      </c>
      <c r="AW846" s="14" t="s">
        <v>36</v>
      </c>
      <c r="AX846" s="14" t="s">
        <v>78</v>
      </c>
      <c r="AY846" s="224" t="s">
        <v>386</v>
      </c>
    </row>
    <row r="847" spans="2:51" s="14" customFormat="1" ht="10">
      <c r="B847" s="214"/>
      <c r="C847" s="215"/>
      <c r="D847" s="205" t="s">
        <v>395</v>
      </c>
      <c r="E847" s="216" t="s">
        <v>76</v>
      </c>
      <c r="F847" s="217" t="s">
        <v>1069</v>
      </c>
      <c r="G847" s="215"/>
      <c r="H847" s="218">
        <v>9.61</v>
      </c>
      <c r="I847" s="219"/>
      <c r="J847" s="215"/>
      <c r="K847" s="215"/>
      <c r="L847" s="220"/>
      <c r="M847" s="221"/>
      <c r="N847" s="222"/>
      <c r="O847" s="222"/>
      <c r="P847" s="222"/>
      <c r="Q847" s="222"/>
      <c r="R847" s="222"/>
      <c r="S847" s="222"/>
      <c r="T847" s="223"/>
      <c r="AT847" s="224" t="s">
        <v>395</v>
      </c>
      <c r="AU847" s="224" t="s">
        <v>90</v>
      </c>
      <c r="AV847" s="14" t="s">
        <v>90</v>
      </c>
      <c r="AW847" s="14" t="s">
        <v>36</v>
      </c>
      <c r="AX847" s="14" t="s">
        <v>78</v>
      </c>
      <c r="AY847" s="224" t="s">
        <v>386</v>
      </c>
    </row>
    <row r="848" spans="2:51" s="14" customFormat="1" ht="10">
      <c r="B848" s="214"/>
      <c r="C848" s="215"/>
      <c r="D848" s="205" t="s">
        <v>395</v>
      </c>
      <c r="E848" s="216" t="s">
        <v>76</v>
      </c>
      <c r="F848" s="217" t="s">
        <v>1070</v>
      </c>
      <c r="G848" s="215"/>
      <c r="H848" s="218">
        <v>3.3730000000000002</v>
      </c>
      <c r="I848" s="219"/>
      <c r="J848" s="215"/>
      <c r="K848" s="215"/>
      <c r="L848" s="220"/>
      <c r="M848" s="221"/>
      <c r="N848" s="222"/>
      <c r="O848" s="222"/>
      <c r="P848" s="222"/>
      <c r="Q848" s="222"/>
      <c r="R848" s="222"/>
      <c r="S848" s="222"/>
      <c r="T848" s="223"/>
      <c r="AT848" s="224" t="s">
        <v>395</v>
      </c>
      <c r="AU848" s="224" t="s">
        <v>90</v>
      </c>
      <c r="AV848" s="14" t="s">
        <v>90</v>
      </c>
      <c r="AW848" s="14" t="s">
        <v>36</v>
      </c>
      <c r="AX848" s="14" t="s">
        <v>78</v>
      </c>
      <c r="AY848" s="224" t="s">
        <v>386</v>
      </c>
    </row>
    <row r="849" spans="2:51" s="14" customFormat="1" ht="10">
      <c r="B849" s="214"/>
      <c r="C849" s="215"/>
      <c r="D849" s="205" t="s">
        <v>395</v>
      </c>
      <c r="E849" s="216" t="s">
        <v>76</v>
      </c>
      <c r="F849" s="217" t="s">
        <v>1071</v>
      </c>
      <c r="G849" s="215"/>
      <c r="H849" s="218">
        <v>7.0209999999999999</v>
      </c>
      <c r="I849" s="219"/>
      <c r="J849" s="215"/>
      <c r="K849" s="215"/>
      <c r="L849" s="220"/>
      <c r="M849" s="221"/>
      <c r="N849" s="222"/>
      <c r="O849" s="222"/>
      <c r="P849" s="222"/>
      <c r="Q849" s="222"/>
      <c r="R849" s="222"/>
      <c r="S849" s="222"/>
      <c r="T849" s="223"/>
      <c r="AT849" s="224" t="s">
        <v>395</v>
      </c>
      <c r="AU849" s="224" t="s">
        <v>90</v>
      </c>
      <c r="AV849" s="14" t="s">
        <v>90</v>
      </c>
      <c r="AW849" s="14" t="s">
        <v>36</v>
      </c>
      <c r="AX849" s="14" t="s">
        <v>78</v>
      </c>
      <c r="AY849" s="224" t="s">
        <v>386</v>
      </c>
    </row>
    <row r="850" spans="2:51" s="14" customFormat="1" ht="20">
      <c r="B850" s="214"/>
      <c r="C850" s="215"/>
      <c r="D850" s="205" t="s">
        <v>395</v>
      </c>
      <c r="E850" s="216" t="s">
        <v>76</v>
      </c>
      <c r="F850" s="217" t="s">
        <v>1072</v>
      </c>
      <c r="G850" s="215"/>
      <c r="H850" s="218">
        <v>29.963999999999999</v>
      </c>
      <c r="I850" s="219"/>
      <c r="J850" s="215"/>
      <c r="K850" s="215"/>
      <c r="L850" s="220"/>
      <c r="M850" s="221"/>
      <c r="N850" s="222"/>
      <c r="O850" s="222"/>
      <c r="P850" s="222"/>
      <c r="Q850" s="222"/>
      <c r="R850" s="222"/>
      <c r="S850" s="222"/>
      <c r="T850" s="223"/>
      <c r="AT850" s="224" t="s">
        <v>395</v>
      </c>
      <c r="AU850" s="224" t="s">
        <v>90</v>
      </c>
      <c r="AV850" s="14" t="s">
        <v>90</v>
      </c>
      <c r="AW850" s="14" t="s">
        <v>36</v>
      </c>
      <c r="AX850" s="14" t="s">
        <v>78</v>
      </c>
      <c r="AY850" s="224" t="s">
        <v>386</v>
      </c>
    </row>
    <row r="851" spans="2:51" s="14" customFormat="1" ht="10">
      <c r="B851" s="214"/>
      <c r="C851" s="215"/>
      <c r="D851" s="205" t="s">
        <v>395</v>
      </c>
      <c r="E851" s="216" t="s">
        <v>76</v>
      </c>
      <c r="F851" s="217" t="s">
        <v>1073</v>
      </c>
      <c r="G851" s="215"/>
      <c r="H851" s="218">
        <v>22.039000000000001</v>
      </c>
      <c r="I851" s="219"/>
      <c r="J851" s="215"/>
      <c r="K851" s="215"/>
      <c r="L851" s="220"/>
      <c r="M851" s="221"/>
      <c r="N851" s="222"/>
      <c r="O851" s="222"/>
      <c r="P851" s="222"/>
      <c r="Q851" s="222"/>
      <c r="R851" s="222"/>
      <c r="S851" s="222"/>
      <c r="T851" s="223"/>
      <c r="AT851" s="224" t="s">
        <v>395</v>
      </c>
      <c r="AU851" s="224" t="s">
        <v>90</v>
      </c>
      <c r="AV851" s="14" t="s">
        <v>90</v>
      </c>
      <c r="AW851" s="14" t="s">
        <v>36</v>
      </c>
      <c r="AX851" s="14" t="s">
        <v>78</v>
      </c>
      <c r="AY851" s="224" t="s">
        <v>386</v>
      </c>
    </row>
    <row r="852" spans="2:51" s="14" customFormat="1" ht="10">
      <c r="B852" s="214"/>
      <c r="C852" s="215"/>
      <c r="D852" s="205" t="s">
        <v>395</v>
      </c>
      <c r="E852" s="216" t="s">
        <v>76</v>
      </c>
      <c r="F852" s="217" t="s">
        <v>1074</v>
      </c>
      <c r="G852" s="215"/>
      <c r="H852" s="218">
        <v>34.091000000000001</v>
      </c>
      <c r="I852" s="219"/>
      <c r="J852" s="215"/>
      <c r="K852" s="215"/>
      <c r="L852" s="220"/>
      <c r="M852" s="221"/>
      <c r="N852" s="222"/>
      <c r="O852" s="222"/>
      <c r="P852" s="222"/>
      <c r="Q852" s="222"/>
      <c r="R852" s="222"/>
      <c r="S852" s="222"/>
      <c r="T852" s="223"/>
      <c r="AT852" s="224" t="s">
        <v>395</v>
      </c>
      <c r="AU852" s="224" t="s">
        <v>90</v>
      </c>
      <c r="AV852" s="14" t="s">
        <v>90</v>
      </c>
      <c r="AW852" s="14" t="s">
        <v>36</v>
      </c>
      <c r="AX852" s="14" t="s">
        <v>78</v>
      </c>
      <c r="AY852" s="224" t="s">
        <v>386</v>
      </c>
    </row>
    <row r="853" spans="2:51" s="14" customFormat="1" ht="10">
      <c r="B853" s="214"/>
      <c r="C853" s="215"/>
      <c r="D853" s="205" t="s">
        <v>395</v>
      </c>
      <c r="E853" s="216" t="s">
        <v>76</v>
      </c>
      <c r="F853" s="217" t="s">
        <v>1075</v>
      </c>
      <c r="G853" s="215"/>
      <c r="H853" s="218">
        <v>24.603999999999999</v>
      </c>
      <c r="I853" s="219"/>
      <c r="J853" s="215"/>
      <c r="K853" s="215"/>
      <c r="L853" s="220"/>
      <c r="M853" s="221"/>
      <c r="N853" s="222"/>
      <c r="O853" s="222"/>
      <c r="P853" s="222"/>
      <c r="Q853" s="222"/>
      <c r="R853" s="222"/>
      <c r="S853" s="222"/>
      <c r="T853" s="223"/>
      <c r="AT853" s="224" t="s">
        <v>395</v>
      </c>
      <c r="AU853" s="224" t="s">
        <v>90</v>
      </c>
      <c r="AV853" s="14" t="s">
        <v>90</v>
      </c>
      <c r="AW853" s="14" t="s">
        <v>36</v>
      </c>
      <c r="AX853" s="14" t="s">
        <v>78</v>
      </c>
      <c r="AY853" s="224" t="s">
        <v>386</v>
      </c>
    </row>
    <row r="854" spans="2:51" s="14" customFormat="1" ht="10">
      <c r="B854" s="214"/>
      <c r="C854" s="215"/>
      <c r="D854" s="205" t="s">
        <v>395</v>
      </c>
      <c r="E854" s="216" t="s">
        <v>76</v>
      </c>
      <c r="F854" s="217" t="s">
        <v>1076</v>
      </c>
      <c r="G854" s="215"/>
      <c r="H854" s="218">
        <v>19.263999999999999</v>
      </c>
      <c r="I854" s="219"/>
      <c r="J854" s="215"/>
      <c r="K854" s="215"/>
      <c r="L854" s="220"/>
      <c r="M854" s="221"/>
      <c r="N854" s="222"/>
      <c r="O854" s="222"/>
      <c r="P854" s="222"/>
      <c r="Q854" s="222"/>
      <c r="R854" s="222"/>
      <c r="S854" s="222"/>
      <c r="T854" s="223"/>
      <c r="AT854" s="224" t="s">
        <v>395</v>
      </c>
      <c r="AU854" s="224" t="s">
        <v>90</v>
      </c>
      <c r="AV854" s="14" t="s">
        <v>90</v>
      </c>
      <c r="AW854" s="14" t="s">
        <v>36</v>
      </c>
      <c r="AX854" s="14" t="s">
        <v>78</v>
      </c>
      <c r="AY854" s="224" t="s">
        <v>386</v>
      </c>
    </row>
    <row r="855" spans="2:51" s="16" customFormat="1" ht="10">
      <c r="B855" s="246"/>
      <c r="C855" s="247"/>
      <c r="D855" s="205" t="s">
        <v>395</v>
      </c>
      <c r="E855" s="248" t="s">
        <v>76</v>
      </c>
      <c r="F855" s="249" t="s">
        <v>559</v>
      </c>
      <c r="G855" s="247"/>
      <c r="H855" s="250">
        <v>443.36200000000002</v>
      </c>
      <c r="I855" s="251"/>
      <c r="J855" s="247"/>
      <c r="K855" s="247"/>
      <c r="L855" s="252"/>
      <c r="M855" s="253"/>
      <c r="N855" s="254"/>
      <c r="O855" s="254"/>
      <c r="P855" s="254"/>
      <c r="Q855" s="254"/>
      <c r="R855" s="254"/>
      <c r="S855" s="254"/>
      <c r="T855" s="255"/>
      <c r="AT855" s="256" t="s">
        <v>395</v>
      </c>
      <c r="AU855" s="256" t="s">
        <v>90</v>
      </c>
      <c r="AV855" s="16" t="s">
        <v>95</v>
      </c>
      <c r="AW855" s="16" t="s">
        <v>36</v>
      </c>
      <c r="AX855" s="16" t="s">
        <v>78</v>
      </c>
      <c r="AY855" s="256" t="s">
        <v>386</v>
      </c>
    </row>
    <row r="856" spans="2:51" s="13" customFormat="1" ht="10">
      <c r="B856" s="203"/>
      <c r="C856" s="204"/>
      <c r="D856" s="205" t="s">
        <v>395</v>
      </c>
      <c r="E856" s="206" t="s">
        <v>76</v>
      </c>
      <c r="F856" s="207" t="s">
        <v>1009</v>
      </c>
      <c r="G856" s="204"/>
      <c r="H856" s="206" t="s">
        <v>76</v>
      </c>
      <c r="I856" s="208"/>
      <c r="J856" s="204"/>
      <c r="K856" s="204"/>
      <c r="L856" s="209"/>
      <c r="M856" s="210"/>
      <c r="N856" s="211"/>
      <c r="O856" s="211"/>
      <c r="P856" s="211"/>
      <c r="Q856" s="211"/>
      <c r="R856" s="211"/>
      <c r="S856" s="211"/>
      <c r="T856" s="212"/>
      <c r="AT856" s="213" t="s">
        <v>395</v>
      </c>
      <c r="AU856" s="213" t="s">
        <v>90</v>
      </c>
      <c r="AV856" s="13" t="s">
        <v>85</v>
      </c>
      <c r="AW856" s="13" t="s">
        <v>36</v>
      </c>
      <c r="AX856" s="13" t="s">
        <v>78</v>
      </c>
      <c r="AY856" s="213" t="s">
        <v>386</v>
      </c>
    </row>
    <row r="857" spans="2:51" s="14" customFormat="1" ht="20">
      <c r="B857" s="214"/>
      <c r="C857" s="215"/>
      <c r="D857" s="205" t="s">
        <v>395</v>
      </c>
      <c r="E857" s="216" t="s">
        <v>76</v>
      </c>
      <c r="F857" s="217" t="s">
        <v>1077</v>
      </c>
      <c r="G857" s="215"/>
      <c r="H857" s="218">
        <v>71.138000000000005</v>
      </c>
      <c r="I857" s="219"/>
      <c r="J857" s="215"/>
      <c r="K857" s="215"/>
      <c r="L857" s="220"/>
      <c r="M857" s="221"/>
      <c r="N857" s="222"/>
      <c r="O857" s="222"/>
      <c r="P857" s="222"/>
      <c r="Q857" s="222"/>
      <c r="R857" s="222"/>
      <c r="S857" s="222"/>
      <c r="T857" s="223"/>
      <c r="AT857" s="224" t="s">
        <v>395</v>
      </c>
      <c r="AU857" s="224" t="s">
        <v>90</v>
      </c>
      <c r="AV857" s="14" t="s">
        <v>90</v>
      </c>
      <c r="AW857" s="14" t="s">
        <v>36</v>
      </c>
      <c r="AX857" s="14" t="s">
        <v>78</v>
      </c>
      <c r="AY857" s="224" t="s">
        <v>386</v>
      </c>
    </row>
    <row r="858" spans="2:51" s="14" customFormat="1" ht="10">
      <c r="B858" s="214"/>
      <c r="C858" s="215"/>
      <c r="D858" s="205" t="s">
        <v>395</v>
      </c>
      <c r="E858" s="216" t="s">
        <v>76</v>
      </c>
      <c r="F858" s="217" t="s">
        <v>1078</v>
      </c>
      <c r="G858" s="215"/>
      <c r="H858" s="218">
        <v>25.39</v>
      </c>
      <c r="I858" s="219"/>
      <c r="J858" s="215"/>
      <c r="K858" s="215"/>
      <c r="L858" s="220"/>
      <c r="M858" s="221"/>
      <c r="N858" s="222"/>
      <c r="O858" s="222"/>
      <c r="P858" s="222"/>
      <c r="Q858" s="222"/>
      <c r="R858" s="222"/>
      <c r="S858" s="222"/>
      <c r="T858" s="223"/>
      <c r="AT858" s="224" t="s">
        <v>395</v>
      </c>
      <c r="AU858" s="224" t="s">
        <v>90</v>
      </c>
      <c r="AV858" s="14" t="s">
        <v>90</v>
      </c>
      <c r="AW858" s="14" t="s">
        <v>36</v>
      </c>
      <c r="AX858" s="14" t="s">
        <v>78</v>
      </c>
      <c r="AY858" s="224" t="s">
        <v>386</v>
      </c>
    </row>
    <row r="859" spans="2:51" s="14" customFormat="1" ht="10">
      <c r="B859" s="214"/>
      <c r="C859" s="215"/>
      <c r="D859" s="205" t="s">
        <v>395</v>
      </c>
      <c r="E859" s="216" t="s">
        <v>76</v>
      </c>
      <c r="F859" s="217" t="s">
        <v>1079</v>
      </c>
      <c r="G859" s="215"/>
      <c r="H859" s="218">
        <v>14.257999999999999</v>
      </c>
      <c r="I859" s="219"/>
      <c r="J859" s="215"/>
      <c r="K859" s="215"/>
      <c r="L859" s="220"/>
      <c r="M859" s="221"/>
      <c r="N859" s="222"/>
      <c r="O859" s="222"/>
      <c r="P859" s="222"/>
      <c r="Q859" s="222"/>
      <c r="R859" s="222"/>
      <c r="S859" s="222"/>
      <c r="T859" s="223"/>
      <c r="AT859" s="224" t="s">
        <v>395</v>
      </c>
      <c r="AU859" s="224" t="s">
        <v>90</v>
      </c>
      <c r="AV859" s="14" t="s">
        <v>90</v>
      </c>
      <c r="AW859" s="14" t="s">
        <v>36</v>
      </c>
      <c r="AX859" s="14" t="s">
        <v>78</v>
      </c>
      <c r="AY859" s="224" t="s">
        <v>386</v>
      </c>
    </row>
    <row r="860" spans="2:51" s="14" customFormat="1" ht="10">
      <c r="B860" s="214"/>
      <c r="C860" s="215"/>
      <c r="D860" s="205" t="s">
        <v>395</v>
      </c>
      <c r="E860" s="216" t="s">
        <v>76</v>
      </c>
      <c r="F860" s="217" t="s">
        <v>1080</v>
      </c>
      <c r="G860" s="215"/>
      <c r="H860" s="218">
        <v>4.83</v>
      </c>
      <c r="I860" s="219"/>
      <c r="J860" s="215"/>
      <c r="K860" s="215"/>
      <c r="L860" s="220"/>
      <c r="M860" s="221"/>
      <c r="N860" s="222"/>
      <c r="O860" s="222"/>
      <c r="P860" s="222"/>
      <c r="Q860" s="222"/>
      <c r="R860" s="222"/>
      <c r="S860" s="222"/>
      <c r="T860" s="223"/>
      <c r="AT860" s="224" t="s">
        <v>395</v>
      </c>
      <c r="AU860" s="224" t="s">
        <v>90</v>
      </c>
      <c r="AV860" s="14" t="s">
        <v>90</v>
      </c>
      <c r="AW860" s="14" t="s">
        <v>36</v>
      </c>
      <c r="AX860" s="14" t="s">
        <v>78</v>
      </c>
      <c r="AY860" s="224" t="s">
        <v>386</v>
      </c>
    </row>
    <row r="861" spans="2:51" s="14" customFormat="1" ht="10">
      <c r="B861" s="214"/>
      <c r="C861" s="215"/>
      <c r="D861" s="205" t="s">
        <v>395</v>
      </c>
      <c r="E861" s="216" t="s">
        <v>76</v>
      </c>
      <c r="F861" s="217" t="s">
        <v>1081</v>
      </c>
      <c r="G861" s="215"/>
      <c r="H861" s="218">
        <v>7.21</v>
      </c>
      <c r="I861" s="219"/>
      <c r="J861" s="215"/>
      <c r="K861" s="215"/>
      <c r="L861" s="220"/>
      <c r="M861" s="221"/>
      <c r="N861" s="222"/>
      <c r="O861" s="222"/>
      <c r="P861" s="222"/>
      <c r="Q861" s="222"/>
      <c r="R861" s="222"/>
      <c r="S861" s="222"/>
      <c r="T861" s="223"/>
      <c r="AT861" s="224" t="s">
        <v>395</v>
      </c>
      <c r="AU861" s="224" t="s">
        <v>90</v>
      </c>
      <c r="AV861" s="14" t="s">
        <v>90</v>
      </c>
      <c r="AW861" s="14" t="s">
        <v>36</v>
      </c>
      <c r="AX861" s="14" t="s">
        <v>78</v>
      </c>
      <c r="AY861" s="224" t="s">
        <v>386</v>
      </c>
    </row>
    <row r="862" spans="2:51" s="14" customFormat="1" ht="10">
      <c r="B862" s="214"/>
      <c r="C862" s="215"/>
      <c r="D862" s="205" t="s">
        <v>395</v>
      </c>
      <c r="E862" s="216" t="s">
        <v>76</v>
      </c>
      <c r="F862" s="217" t="s">
        <v>1082</v>
      </c>
      <c r="G862" s="215"/>
      <c r="H862" s="218">
        <v>7</v>
      </c>
      <c r="I862" s="219"/>
      <c r="J862" s="215"/>
      <c r="K862" s="215"/>
      <c r="L862" s="220"/>
      <c r="M862" s="221"/>
      <c r="N862" s="222"/>
      <c r="O862" s="222"/>
      <c r="P862" s="222"/>
      <c r="Q862" s="222"/>
      <c r="R862" s="222"/>
      <c r="S862" s="222"/>
      <c r="T862" s="223"/>
      <c r="AT862" s="224" t="s">
        <v>395</v>
      </c>
      <c r="AU862" s="224" t="s">
        <v>90</v>
      </c>
      <c r="AV862" s="14" t="s">
        <v>90</v>
      </c>
      <c r="AW862" s="14" t="s">
        <v>36</v>
      </c>
      <c r="AX862" s="14" t="s">
        <v>78</v>
      </c>
      <c r="AY862" s="224" t="s">
        <v>386</v>
      </c>
    </row>
    <row r="863" spans="2:51" s="14" customFormat="1" ht="10">
      <c r="B863" s="214"/>
      <c r="C863" s="215"/>
      <c r="D863" s="205" t="s">
        <v>395</v>
      </c>
      <c r="E863" s="216" t="s">
        <v>76</v>
      </c>
      <c r="F863" s="217" t="s">
        <v>1083</v>
      </c>
      <c r="G863" s="215"/>
      <c r="H863" s="218">
        <v>4.76</v>
      </c>
      <c r="I863" s="219"/>
      <c r="J863" s="215"/>
      <c r="K863" s="215"/>
      <c r="L863" s="220"/>
      <c r="M863" s="221"/>
      <c r="N863" s="222"/>
      <c r="O863" s="222"/>
      <c r="P863" s="222"/>
      <c r="Q863" s="222"/>
      <c r="R863" s="222"/>
      <c r="S863" s="222"/>
      <c r="T863" s="223"/>
      <c r="AT863" s="224" t="s">
        <v>395</v>
      </c>
      <c r="AU863" s="224" t="s">
        <v>90</v>
      </c>
      <c r="AV863" s="14" t="s">
        <v>90</v>
      </c>
      <c r="AW863" s="14" t="s">
        <v>36</v>
      </c>
      <c r="AX863" s="14" t="s">
        <v>78</v>
      </c>
      <c r="AY863" s="224" t="s">
        <v>386</v>
      </c>
    </row>
    <row r="864" spans="2:51" s="14" customFormat="1" ht="10">
      <c r="B864" s="214"/>
      <c r="C864" s="215"/>
      <c r="D864" s="205" t="s">
        <v>395</v>
      </c>
      <c r="E864" s="216" t="s">
        <v>76</v>
      </c>
      <c r="F864" s="217" t="s">
        <v>1084</v>
      </c>
      <c r="G864" s="215"/>
      <c r="H864" s="218">
        <v>4.6150000000000002</v>
      </c>
      <c r="I864" s="219"/>
      <c r="J864" s="215"/>
      <c r="K864" s="215"/>
      <c r="L864" s="220"/>
      <c r="M864" s="221"/>
      <c r="N864" s="222"/>
      <c r="O864" s="222"/>
      <c r="P864" s="222"/>
      <c r="Q864" s="222"/>
      <c r="R864" s="222"/>
      <c r="S864" s="222"/>
      <c r="T864" s="223"/>
      <c r="AT864" s="224" t="s">
        <v>395</v>
      </c>
      <c r="AU864" s="224" t="s">
        <v>90</v>
      </c>
      <c r="AV864" s="14" t="s">
        <v>90</v>
      </c>
      <c r="AW864" s="14" t="s">
        <v>36</v>
      </c>
      <c r="AX864" s="14" t="s">
        <v>78</v>
      </c>
      <c r="AY864" s="224" t="s">
        <v>386</v>
      </c>
    </row>
    <row r="865" spans="2:51" s="14" customFormat="1" ht="10">
      <c r="B865" s="214"/>
      <c r="C865" s="215"/>
      <c r="D865" s="205" t="s">
        <v>395</v>
      </c>
      <c r="E865" s="216" t="s">
        <v>76</v>
      </c>
      <c r="F865" s="217" t="s">
        <v>1085</v>
      </c>
      <c r="G865" s="215"/>
      <c r="H865" s="218">
        <v>4.9400000000000004</v>
      </c>
      <c r="I865" s="219"/>
      <c r="J865" s="215"/>
      <c r="K865" s="215"/>
      <c r="L865" s="220"/>
      <c r="M865" s="221"/>
      <c r="N865" s="222"/>
      <c r="O865" s="222"/>
      <c r="P865" s="222"/>
      <c r="Q865" s="222"/>
      <c r="R865" s="222"/>
      <c r="S865" s="222"/>
      <c r="T865" s="223"/>
      <c r="AT865" s="224" t="s">
        <v>395</v>
      </c>
      <c r="AU865" s="224" t="s">
        <v>90</v>
      </c>
      <c r="AV865" s="14" t="s">
        <v>90</v>
      </c>
      <c r="AW865" s="14" t="s">
        <v>36</v>
      </c>
      <c r="AX865" s="14" t="s">
        <v>78</v>
      </c>
      <c r="AY865" s="224" t="s">
        <v>386</v>
      </c>
    </row>
    <row r="866" spans="2:51" s="14" customFormat="1" ht="10">
      <c r="B866" s="214"/>
      <c r="C866" s="215"/>
      <c r="D866" s="205" t="s">
        <v>395</v>
      </c>
      <c r="E866" s="216" t="s">
        <v>76</v>
      </c>
      <c r="F866" s="217" t="s">
        <v>1086</v>
      </c>
      <c r="G866" s="215"/>
      <c r="H866" s="218">
        <v>11.021000000000001</v>
      </c>
      <c r="I866" s="219"/>
      <c r="J866" s="215"/>
      <c r="K866" s="215"/>
      <c r="L866" s="220"/>
      <c r="M866" s="221"/>
      <c r="N866" s="222"/>
      <c r="O866" s="222"/>
      <c r="P866" s="222"/>
      <c r="Q866" s="222"/>
      <c r="R866" s="222"/>
      <c r="S866" s="222"/>
      <c r="T866" s="223"/>
      <c r="AT866" s="224" t="s">
        <v>395</v>
      </c>
      <c r="AU866" s="224" t="s">
        <v>90</v>
      </c>
      <c r="AV866" s="14" t="s">
        <v>90</v>
      </c>
      <c r="AW866" s="14" t="s">
        <v>36</v>
      </c>
      <c r="AX866" s="14" t="s">
        <v>78</v>
      </c>
      <c r="AY866" s="224" t="s">
        <v>386</v>
      </c>
    </row>
    <row r="867" spans="2:51" s="14" customFormat="1" ht="10">
      <c r="B867" s="214"/>
      <c r="C867" s="215"/>
      <c r="D867" s="205" t="s">
        <v>395</v>
      </c>
      <c r="E867" s="216" t="s">
        <v>76</v>
      </c>
      <c r="F867" s="217" t="s">
        <v>1087</v>
      </c>
      <c r="G867" s="215"/>
      <c r="H867" s="218">
        <v>8.7680000000000007</v>
      </c>
      <c r="I867" s="219"/>
      <c r="J867" s="215"/>
      <c r="K867" s="215"/>
      <c r="L867" s="220"/>
      <c r="M867" s="221"/>
      <c r="N867" s="222"/>
      <c r="O867" s="222"/>
      <c r="P867" s="222"/>
      <c r="Q867" s="222"/>
      <c r="R867" s="222"/>
      <c r="S867" s="222"/>
      <c r="T867" s="223"/>
      <c r="AT867" s="224" t="s">
        <v>395</v>
      </c>
      <c r="AU867" s="224" t="s">
        <v>90</v>
      </c>
      <c r="AV867" s="14" t="s">
        <v>90</v>
      </c>
      <c r="AW867" s="14" t="s">
        <v>36</v>
      </c>
      <c r="AX867" s="14" t="s">
        <v>78</v>
      </c>
      <c r="AY867" s="224" t="s">
        <v>386</v>
      </c>
    </row>
    <row r="868" spans="2:51" s="16" customFormat="1" ht="10">
      <c r="B868" s="246"/>
      <c r="C868" s="247"/>
      <c r="D868" s="205" t="s">
        <v>395</v>
      </c>
      <c r="E868" s="248" t="s">
        <v>76</v>
      </c>
      <c r="F868" s="249" t="s">
        <v>559</v>
      </c>
      <c r="G868" s="247"/>
      <c r="H868" s="250">
        <v>163.93</v>
      </c>
      <c r="I868" s="251"/>
      <c r="J868" s="247"/>
      <c r="K868" s="247"/>
      <c r="L868" s="252"/>
      <c r="M868" s="253"/>
      <c r="N868" s="254"/>
      <c r="O868" s="254"/>
      <c r="P868" s="254"/>
      <c r="Q868" s="254"/>
      <c r="R868" s="254"/>
      <c r="S868" s="254"/>
      <c r="T868" s="255"/>
      <c r="AT868" s="256" t="s">
        <v>395</v>
      </c>
      <c r="AU868" s="256" t="s">
        <v>90</v>
      </c>
      <c r="AV868" s="16" t="s">
        <v>95</v>
      </c>
      <c r="AW868" s="16" t="s">
        <v>36</v>
      </c>
      <c r="AX868" s="16" t="s">
        <v>78</v>
      </c>
      <c r="AY868" s="256" t="s">
        <v>386</v>
      </c>
    </row>
    <row r="869" spans="2:51" s="13" customFormat="1" ht="10">
      <c r="B869" s="203"/>
      <c r="C869" s="204"/>
      <c r="D869" s="205" t="s">
        <v>395</v>
      </c>
      <c r="E869" s="206" t="s">
        <v>76</v>
      </c>
      <c r="F869" s="207" t="s">
        <v>1088</v>
      </c>
      <c r="G869" s="204"/>
      <c r="H869" s="206" t="s">
        <v>76</v>
      </c>
      <c r="I869" s="208"/>
      <c r="J869" s="204"/>
      <c r="K869" s="204"/>
      <c r="L869" s="209"/>
      <c r="M869" s="210"/>
      <c r="N869" s="211"/>
      <c r="O869" s="211"/>
      <c r="P869" s="211"/>
      <c r="Q869" s="211"/>
      <c r="R869" s="211"/>
      <c r="S869" s="211"/>
      <c r="T869" s="212"/>
      <c r="AT869" s="213" t="s">
        <v>395</v>
      </c>
      <c r="AU869" s="213" t="s">
        <v>90</v>
      </c>
      <c r="AV869" s="13" t="s">
        <v>85</v>
      </c>
      <c r="AW869" s="13" t="s">
        <v>36</v>
      </c>
      <c r="AX869" s="13" t="s">
        <v>78</v>
      </c>
      <c r="AY869" s="213" t="s">
        <v>386</v>
      </c>
    </row>
    <row r="870" spans="2:51" s="14" customFormat="1" ht="20">
      <c r="B870" s="214"/>
      <c r="C870" s="215"/>
      <c r="D870" s="205" t="s">
        <v>395</v>
      </c>
      <c r="E870" s="216" t="s">
        <v>76</v>
      </c>
      <c r="F870" s="217" t="s">
        <v>1089</v>
      </c>
      <c r="G870" s="215"/>
      <c r="H870" s="218">
        <v>71.138000000000005</v>
      </c>
      <c r="I870" s="219"/>
      <c r="J870" s="215"/>
      <c r="K870" s="215"/>
      <c r="L870" s="220"/>
      <c r="M870" s="221"/>
      <c r="N870" s="222"/>
      <c r="O870" s="222"/>
      <c r="P870" s="222"/>
      <c r="Q870" s="222"/>
      <c r="R870" s="222"/>
      <c r="S870" s="222"/>
      <c r="T870" s="223"/>
      <c r="AT870" s="224" t="s">
        <v>395</v>
      </c>
      <c r="AU870" s="224" t="s">
        <v>90</v>
      </c>
      <c r="AV870" s="14" t="s">
        <v>90</v>
      </c>
      <c r="AW870" s="14" t="s">
        <v>36</v>
      </c>
      <c r="AX870" s="14" t="s">
        <v>78</v>
      </c>
      <c r="AY870" s="224" t="s">
        <v>386</v>
      </c>
    </row>
    <row r="871" spans="2:51" s="14" customFormat="1" ht="10">
      <c r="B871" s="214"/>
      <c r="C871" s="215"/>
      <c r="D871" s="205" t="s">
        <v>395</v>
      </c>
      <c r="E871" s="216" t="s">
        <v>76</v>
      </c>
      <c r="F871" s="217" t="s">
        <v>1090</v>
      </c>
      <c r="G871" s="215"/>
      <c r="H871" s="218">
        <v>25.39</v>
      </c>
      <c r="I871" s="219"/>
      <c r="J871" s="215"/>
      <c r="K871" s="215"/>
      <c r="L871" s="220"/>
      <c r="M871" s="221"/>
      <c r="N871" s="222"/>
      <c r="O871" s="222"/>
      <c r="P871" s="222"/>
      <c r="Q871" s="222"/>
      <c r="R871" s="222"/>
      <c r="S871" s="222"/>
      <c r="T871" s="223"/>
      <c r="AT871" s="224" t="s">
        <v>395</v>
      </c>
      <c r="AU871" s="224" t="s">
        <v>90</v>
      </c>
      <c r="AV871" s="14" t="s">
        <v>90</v>
      </c>
      <c r="AW871" s="14" t="s">
        <v>36</v>
      </c>
      <c r="AX871" s="14" t="s">
        <v>78</v>
      </c>
      <c r="AY871" s="224" t="s">
        <v>386</v>
      </c>
    </row>
    <row r="872" spans="2:51" s="14" customFormat="1" ht="10">
      <c r="B872" s="214"/>
      <c r="C872" s="215"/>
      <c r="D872" s="205" t="s">
        <v>395</v>
      </c>
      <c r="E872" s="216" t="s">
        <v>76</v>
      </c>
      <c r="F872" s="217" t="s">
        <v>1091</v>
      </c>
      <c r="G872" s="215"/>
      <c r="H872" s="218">
        <v>14.257999999999999</v>
      </c>
      <c r="I872" s="219"/>
      <c r="J872" s="215"/>
      <c r="K872" s="215"/>
      <c r="L872" s="220"/>
      <c r="M872" s="221"/>
      <c r="N872" s="222"/>
      <c r="O872" s="222"/>
      <c r="P872" s="222"/>
      <c r="Q872" s="222"/>
      <c r="R872" s="222"/>
      <c r="S872" s="222"/>
      <c r="T872" s="223"/>
      <c r="AT872" s="224" t="s">
        <v>395</v>
      </c>
      <c r="AU872" s="224" t="s">
        <v>90</v>
      </c>
      <c r="AV872" s="14" t="s">
        <v>90</v>
      </c>
      <c r="AW872" s="14" t="s">
        <v>36</v>
      </c>
      <c r="AX872" s="14" t="s">
        <v>78</v>
      </c>
      <c r="AY872" s="224" t="s">
        <v>386</v>
      </c>
    </row>
    <row r="873" spans="2:51" s="14" customFormat="1" ht="10">
      <c r="B873" s="214"/>
      <c r="C873" s="215"/>
      <c r="D873" s="205" t="s">
        <v>395</v>
      </c>
      <c r="E873" s="216" t="s">
        <v>76</v>
      </c>
      <c r="F873" s="217" t="s">
        <v>1092</v>
      </c>
      <c r="G873" s="215"/>
      <c r="H873" s="218">
        <v>4.83</v>
      </c>
      <c r="I873" s="219"/>
      <c r="J873" s="215"/>
      <c r="K873" s="215"/>
      <c r="L873" s="220"/>
      <c r="M873" s="221"/>
      <c r="N873" s="222"/>
      <c r="O873" s="222"/>
      <c r="P873" s="222"/>
      <c r="Q873" s="222"/>
      <c r="R873" s="222"/>
      <c r="S873" s="222"/>
      <c r="T873" s="223"/>
      <c r="AT873" s="224" t="s">
        <v>395</v>
      </c>
      <c r="AU873" s="224" t="s">
        <v>90</v>
      </c>
      <c r="AV873" s="14" t="s">
        <v>90</v>
      </c>
      <c r="AW873" s="14" t="s">
        <v>36</v>
      </c>
      <c r="AX873" s="14" t="s">
        <v>78</v>
      </c>
      <c r="AY873" s="224" t="s">
        <v>386</v>
      </c>
    </row>
    <row r="874" spans="2:51" s="14" customFormat="1" ht="10">
      <c r="B874" s="214"/>
      <c r="C874" s="215"/>
      <c r="D874" s="205" t="s">
        <v>395</v>
      </c>
      <c r="E874" s="216" t="s">
        <v>76</v>
      </c>
      <c r="F874" s="217" t="s">
        <v>1093</v>
      </c>
      <c r="G874" s="215"/>
      <c r="H874" s="218">
        <v>6.6950000000000003</v>
      </c>
      <c r="I874" s="219"/>
      <c r="J874" s="215"/>
      <c r="K874" s="215"/>
      <c r="L874" s="220"/>
      <c r="M874" s="221"/>
      <c r="N874" s="222"/>
      <c r="O874" s="222"/>
      <c r="P874" s="222"/>
      <c r="Q874" s="222"/>
      <c r="R874" s="222"/>
      <c r="S874" s="222"/>
      <c r="T874" s="223"/>
      <c r="AT874" s="224" t="s">
        <v>395</v>
      </c>
      <c r="AU874" s="224" t="s">
        <v>90</v>
      </c>
      <c r="AV874" s="14" t="s">
        <v>90</v>
      </c>
      <c r="AW874" s="14" t="s">
        <v>36</v>
      </c>
      <c r="AX874" s="14" t="s">
        <v>78</v>
      </c>
      <c r="AY874" s="224" t="s">
        <v>386</v>
      </c>
    </row>
    <row r="875" spans="2:51" s="14" customFormat="1" ht="10">
      <c r="B875" s="214"/>
      <c r="C875" s="215"/>
      <c r="D875" s="205" t="s">
        <v>395</v>
      </c>
      <c r="E875" s="216" t="s">
        <v>76</v>
      </c>
      <c r="F875" s="217" t="s">
        <v>1094</v>
      </c>
      <c r="G875" s="215"/>
      <c r="H875" s="218">
        <v>6.5</v>
      </c>
      <c r="I875" s="219"/>
      <c r="J875" s="215"/>
      <c r="K875" s="215"/>
      <c r="L875" s="220"/>
      <c r="M875" s="221"/>
      <c r="N875" s="222"/>
      <c r="O875" s="222"/>
      <c r="P875" s="222"/>
      <c r="Q875" s="222"/>
      <c r="R875" s="222"/>
      <c r="S875" s="222"/>
      <c r="T875" s="223"/>
      <c r="AT875" s="224" t="s">
        <v>395</v>
      </c>
      <c r="AU875" s="224" t="s">
        <v>90</v>
      </c>
      <c r="AV875" s="14" t="s">
        <v>90</v>
      </c>
      <c r="AW875" s="14" t="s">
        <v>36</v>
      </c>
      <c r="AX875" s="14" t="s">
        <v>78</v>
      </c>
      <c r="AY875" s="224" t="s">
        <v>386</v>
      </c>
    </row>
    <row r="876" spans="2:51" s="14" customFormat="1" ht="10">
      <c r="B876" s="214"/>
      <c r="C876" s="215"/>
      <c r="D876" s="205" t="s">
        <v>395</v>
      </c>
      <c r="E876" s="216" t="s">
        <v>76</v>
      </c>
      <c r="F876" s="217" t="s">
        <v>1095</v>
      </c>
      <c r="G876" s="215"/>
      <c r="H876" s="218">
        <v>4.24</v>
      </c>
      <c r="I876" s="219"/>
      <c r="J876" s="215"/>
      <c r="K876" s="215"/>
      <c r="L876" s="220"/>
      <c r="M876" s="221"/>
      <c r="N876" s="222"/>
      <c r="O876" s="222"/>
      <c r="P876" s="222"/>
      <c r="Q876" s="222"/>
      <c r="R876" s="222"/>
      <c r="S876" s="222"/>
      <c r="T876" s="223"/>
      <c r="AT876" s="224" t="s">
        <v>395</v>
      </c>
      <c r="AU876" s="224" t="s">
        <v>90</v>
      </c>
      <c r="AV876" s="14" t="s">
        <v>90</v>
      </c>
      <c r="AW876" s="14" t="s">
        <v>36</v>
      </c>
      <c r="AX876" s="14" t="s">
        <v>78</v>
      </c>
      <c r="AY876" s="224" t="s">
        <v>386</v>
      </c>
    </row>
    <row r="877" spans="2:51" s="14" customFormat="1" ht="10">
      <c r="B877" s="214"/>
      <c r="C877" s="215"/>
      <c r="D877" s="205" t="s">
        <v>395</v>
      </c>
      <c r="E877" s="216" t="s">
        <v>76</v>
      </c>
      <c r="F877" s="217" t="s">
        <v>1096</v>
      </c>
      <c r="G877" s="215"/>
      <c r="H877" s="218">
        <v>4.9400000000000004</v>
      </c>
      <c r="I877" s="219"/>
      <c r="J877" s="215"/>
      <c r="K877" s="215"/>
      <c r="L877" s="220"/>
      <c r="M877" s="221"/>
      <c r="N877" s="222"/>
      <c r="O877" s="222"/>
      <c r="P877" s="222"/>
      <c r="Q877" s="222"/>
      <c r="R877" s="222"/>
      <c r="S877" s="222"/>
      <c r="T877" s="223"/>
      <c r="AT877" s="224" t="s">
        <v>395</v>
      </c>
      <c r="AU877" s="224" t="s">
        <v>90</v>
      </c>
      <c r="AV877" s="14" t="s">
        <v>90</v>
      </c>
      <c r="AW877" s="14" t="s">
        <v>36</v>
      </c>
      <c r="AX877" s="14" t="s">
        <v>78</v>
      </c>
      <c r="AY877" s="224" t="s">
        <v>386</v>
      </c>
    </row>
    <row r="878" spans="2:51" s="14" customFormat="1" ht="10">
      <c r="B878" s="214"/>
      <c r="C878" s="215"/>
      <c r="D878" s="205" t="s">
        <v>395</v>
      </c>
      <c r="E878" s="216" t="s">
        <v>76</v>
      </c>
      <c r="F878" s="217" t="s">
        <v>1097</v>
      </c>
      <c r="G878" s="215"/>
      <c r="H878" s="218">
        <v>7.7889999999999997</v>
      </c>
      <c r="I878" s="219"/>
      <c r="J878" s="215"/>
      <c r="K878" s="215"/>
      <c r="L878" s="220"/>
      <c r="M878" s="221"/>
      <c r="N878" s="222"/>
      <c r="O878" s="222"/>
      <c r="P878" s="222"/>
      <c r="Q878" s="222"/>
      <c r="R878" s="222"/>
      <c r="S878" s="222"/>
      <c r="T878" s="223"/>
      <c r="AT878" s="224" t="s">
        <v>395</v>
      </c>
      <c r="AU878" s="224" t="s">
        <v>90</v>
      </c>
      <c r="AV878" s="14" t="s">
        <v>90</v>
      </c>
      <c r="AW878" s="14" t="s">
        <v>36</v>
      </c>
      <c r="AX878" s="14" t="s">
        <v>78</v>
      </c>
      <c r="AY878" s="224" t="s">
        <v>386</v>
      </c>
    </row>
    <row r="879" spans="2:51" s="14" customFormat="1" ht="10">
      <c r="B879" s="214"/>
      <c r="C879" s="215"/>
      <c r="D879" s="205" t="s">
        <v>395</v>
      </c>
      <c r="E879" s="216" t="s">
        <v>76</v>
      </c>
      <c r="F879" s="217" t="s">
        <v>1098</v>
      </c>
      <c r="G879" s="215"/>
      <c r="H879" s="218">
        <v>7.1029999999999998</v>
      </c>
      <c r="I879" s="219"/>
      <c r="J879" s="215"/>
      <c r="K879" s="215"/>
      <c r="L879" s="220"/>
      <c r="M879" s="221"/>
      <c r="N879" s="222"/>
      <c r="O879" s="222"/>
      <c r="P879" s="222"/>
      <c r="Q879" s="222"/>
      <c r="R879" s="222"/>
      <c r="S879" s="222"/>
      <c r="T879" s="223"/>
      <c r="AT879" s="224" t="s">
        <v>395</v>
      </c>
      <c r="AU879" s="224" t="s">
        <v>90</v>
      </c>
      <c r="AV879" s="14" t="s">
        <v>90</v>
      </c>
      <c r="AW879" s="14" t="s">
        <v>36</v>
      </c>
      <c r="AX879" s="14" t="s">
        <v>78</v>
      </c>
      <c r="AY879" s="224" t="s">
        <v>386</v>
      </c>
    </row>
    <row r="880" spans="2:51" s="14" customFormat="1" ht="10">
      <c r="B880" s="214"/>
      <c r="C880" s="215"/>
      <c r="D880" s="205" t="s">
        <v>395</v>
      </c>
      <c r="E880" s="216" t="s">
        <v>76</v>
      </c>
      <c r="F880" s="217" t="s">
        <v>1099</v>
      </c>
      <c r="G880" s="215"/>
      <c r="H880" s="218">
        <v>4.6150000000000002</v>
      </c>
      <c r="I880" s="219"/>
      <c r="J880" s="215"/>
      <c r="K880" s="215"/>
      <c r="L880" s="220"/>
      <c r="M880" s="221"/>
      <c r="N880" s="222"/>
      <c r="O880" s="222"/>
      <c r="P880" s="222"/>
      <c r="Q880" s="222"/>
      <c r="R880" s="222"/>
      <c r="S880" s="222"/>
      <c r="T880" s="223"/>
      <c r="AT880" s="224" t="s">
        <v>395</v>
      </c>
      <c r="AU880" s="224" t="s">
        <v>90</v>
      </c>
      <c r="AV880" s="14" t="s">
        <v>90</v>
      </c>
      <c r="AW880" s="14" t="s">
        <v>36</v>
      </c>
      <c r="AX880" s="14" t="s">
        <v>78</v>
      </c>
      <c r="AY880" s="224" t="s">
        <v>386</v>
      </c>
    </row>
    <row r="881" spans="2:51" s="14" customFormat="1" ht="10">
      <c r="B881" s="214"/>
      <c r="C881" s="215"/>
      <c r="D881" s="205" t="s">
        <v>395</v>
      </c>
      <c r="E881" s="216" t="s">
        <v>76</v>
      </c>
      <c r="F881" s="217" t="s">
        <v>1100</v>
      </c>
      <c r="G881" s="215"/>
      <c r="H881" s="218">
        <v>28.710999999999999</v>
      </c>
      <c r="I881" s="219"/>
      <c r="J881" s="215"/>
      <c r="K881" s="215"/>
      <c r="L881" s="220"/>
      <c r="M881" s="221"/>
      <c r="N881" s="222"/>
      <c r="O881" s="222"/>
      <c r="P881" s="222"/>
      <c r="Q881" s="222"/>
      <c r="R881" s="222"/>
      <c r="S881" s="222"/>
      <c r="T881" s="223"/>
      <c r="AT881" s="224" t="s">
        <v>395</v>
      </c>
      <c r="AU881" s="224" t="s">
        <v>90</v>
      </c>
      <c r="AV881" s="14" t="s">
        <v>90</v>
      </c>
      <c r="AW881" s="14" t="s">
        <v>36</v>
      </c>
      <c r="AX881" s="14" t="s">
        <v>78</v>
      </c>
      <c r="AY881" s="224" t="s">
        <v>386</v>
      </c>
    </row>
    <row r="882" spans="2:51" s="16" customFormat="1" ht="10">
      <c r="B882" s="246"/>
      <c r="C882" s="247"/>
      <c r="D882" s="205" t="s">
        <v>395</v>
      </c>
      <c r="E882" s="248" t="s">
        <v>76</v>
      </c>
      <c r="F882" s="249" t="s">
        <v>559</v>
      </c>
      <c r="G882" s="247"/>
      <c r="H882" s="250">
        <v>186.209</v>
      </c>
      <c r="I882" s="251"/>
      <c r="J882" s="247"/>
      <c r="K882" s="247"/>
      <c r="L882" s="252"/>
      <c r="M882" s="253"/>
      <c r="N882" s="254"/>
      <c r="O882" s="254"/>
      <c r="P882" s="254"/>
      <c r="Q882" s="254"/>
      <c r="R882" s="254"/>
      <c r="S882" s="254"/>
      <c r="T882" s="255"/>
      <c r="AT882" s="256" t="s">
        <v>395</v>
      </c>
      <c r="AU882" s="256" t="s">
        <v>90</v>
      </c>
      <c r="AV882" s="16" t="s">
        <v>95</v>
      </c>
      <c r="AW882" s="16" t="s">
        <v>36</v>
      </c>
      <c r="AX882" s="16" t="s">
        <v>78</v>
      </c>
      <c r="AY882" s="256" t="s">
        <v>386</v>
      </c>
    </row>
    <row r="883" spans="2:51" s="13" customFormat="1" ht="10">
      <c r="B883" s="203"/>
      <c r="C883" s="204"/>
      <c r="D883" s="205" t="s">
        <v>395</v>
      </c>
      <c r="E883" s="206" t="s">
        <v>76</v>
      </c>
      <c r="F883" s="207" t="s">
        <v>1101</v>
      </c>
      <c r="G883" s="204"/>
      <c r="H883" s="206" t="s">
        <v>76</v>
      </c>
      <c r="I883" s="208"/>
      <c r="J883" s="204"/>
      <c r="K883" s="204"/>
      <c r="L883" s="209"/>
      <c r="M883" s="210"/>
      <c r="N883" s="211"/>
      <c r="O883" s="211"/>
      <c r="P883" s="211"/>
      <c r="Q883" s="211"/>
      <c r="R883" s="211"/>
      <c r="S883" s="211"/>
      <c r="T883" s="212"/>
      <c r="AT883" s="213" t="s">
        <v>395</v>
      </c>
      <c r="AU883" s="213" t="s">
        <v>90</v>
      </c>
      <c r="AV883" s="13" t="s">
        <v>85</v>
      </c>
      <c r="AW883" s="13" t="s">
        <v>36</v>
      </c>
      <c r="AX883" s="13" t="s">
        <v>78</v>
      </c>
      <c r="AY883" s="213" t="s">
        <v>386</v>
      </c>
    </row>
    <row r="884" spans="2:51" s="14" customFormat="1" ht="20">
      <c r="B884" s="214"/>
      <c r="C884" s="215"/>
      <c r="D884" s="205" t="s">
        <v>395</v>
      </c>
      <c r="E884" s="216" t="s">
        <v>76</v>
      </c>
      <c r="F884" s="217" t="s">
        <v>1102</v>
      </c>
      <c r="G884" s="215"/>
      <c r="H884" s="218">
        <v>44.232999999999997</v>
      </c>
      <c r="I884" s="219"/>
      <c r="J884" s="215"/>
      <c r="K884" s="215"/>
      <c r="L884" s="220"/>
      <c r="M884" s="221"/>
      <c r="N884" s="222"/>
      <c r="O884" s="222"/>
      <c r="P884" s="222"/>
      <c r="Q884" s="222"/>
      <c r="R884" s="222"/>
      <c r="S884" s="222"/>
      <c r="T884" s="223"/>
      <c r="AT884" s="224" t="s">
        <v>395</v>
      </c>
      <c r="AU884" s="224" t="s">
        <v>90</v>
      </c>
      <c r="AV884" s="14" t="s">
        <v>90</v>
      </c>
      <c r="AW884" s="14" t="s">
        <v>36</v>
      </c>
      <c r="AX884" s="14" t="s">
        <v>78</v>
      </c>
      <c r="AY884" s="224" t="s">
        <v>386</v>
      </c>
    </row>
    <row r="885" spans="2:51" s="14" customFormat="1" ht="10">
      <c r="B885" s="214"/>
      <c r="C885" s="215"/>
      <c r="D885" s="205" t="s">
        <v>395</v>
      </c>
      <c r="E885" s="216" t="s">
        <v>76</v>
      </c>
      <c r="F885" s="217" t="s">
        <v>1103</v>
      </c>
      <c r="G885" s="215"/>
      <c r="H885" s="218">
        <v>23.427</v>
      </c>
      <c r="I885" s="219"/>
      <c r="J885" s="215"/>
      <c r="K885" s="215"/>
      <c r="L885" s="220"/>
      <c r="M885" s="221"/>
      <c r="N885" s="222"/>
      <c r="O885" s="222"/>
      <c r="P885" s="222"/>
      <c r="Q885" s="222"/>
      <c r="R885" s="222"/>
      <c r="S885" s="222"/>
      <c r="T885" s="223"/>
      <c r="AT885" s="224" t="s">
        <v>395</v>
      </c>
      <c r="AU885" s="224" t="s">
        <v>90</v>
      </c>
      <c r="AV885" s="14" t="s">
        <v>90</v>
      </c>
      <c r="AW885" s="14" t="s">
        <v>36</v>
      </c>
      <c r="AX885" s="14" t="s">
        <v>78</v>
      </c>
      <c r="AY885" s="224" t="s">
        <v>386</v>
      </c>
    </row>
    <row r="886" spans="2:51" s="14" customFormat="1" ht="20">
      <c r="B886" s="214"/>
      <c r="C886" s="215"/>
      <c r="D886" s="205" t="s">
        <v>395</v>
      </c>
      <c r="E886" s="216" t="s">
        <v>76</v>
      </c>
      <c r="F886" s="217" t="s">
        <v>1104</v>
      </c>
      <c r="G886" s="215"/>
      <c r="H886" s="218">
        <v>18.109000000000002</v>
      </c>
      <c r="I886" s="219"/>
      <c r="J886" s="215"/>
      <c r="K886" s="215"/>
      <c r="L886" s="220"/>
      <c r="M886" s="221"/>
      <c r="N886" s="222"/>
      <c r="O886" s="222"/>
      <c r="P886" s="222"/>
      <c r="Q886" s="222"/>
      <c r="R886" s="222"/>
      <c r="S886" s="222"/>
      <c r="T886" s="223"/>
      <c r="AT886" s="224" t="s">
        <v>395</v>
      </c>
      <c r="AU886" s="224" t="s">
        <v>90</v>
      </c>
      <c r="AV886" s="14" t="s">
        <v>90</v>
      </c>
      <c r="AW886" s="14" t="s">
        <v>36</v>
      </c>
      <c r="AX886" s="14" t="s">
        <v>78</v>
      </c>
      <c r="AY886" s="224" t="s">
        <v>386</v>
      </c>
    </row>
    <row r="887" spans="2:51" s="14" customFormat="1" ht="10">
      <c r="B887" s="214"/>
      <c r="C887" s="215"/>
      <c r="D887" s="205" t="s">
        <v>395</v>
      </c>
      <c r="E887" s="216" t="s">
        <v>76</v>
      </c>
      <c r="F887" s="217" t="s">
        <v>1105</v>
      </c>
      <c r="G887" s="215"/>
      <c r="H887" s="218">
        <v>3.98</v>
      </c>
      <c r="I887" s="219"/>
      <c r="J887" s="215"/>
      <c r="K887" s="215"/>
      <c r="L887" s="220"/>
      <c r="M887" s="221"/>
      <c r="N887" s="222"/>
      <c r="O887" s="222"/>
      <c r="P887" s="222"/>
      <c r="Q887" s="222"/>
      <c r="R887" s="222"/>
      <c r="S887" s="222"/>
      <c r="T887" s="223"/>
      <c r="AT887" s="224" t="s">
        <v>395</v>
      </c>
      <c r="AU887" s="224" t="s">
        <v>90</v>
      </c>
      <c r="AV887" s="14" t="s">
        <v>90</v>
      </c>
      <c r="AW887" s="14" t="s">
        <v>36</v>
      </c>
      <c r="AX887" s="14" t="s">
        <v>78</v>
      </c>
      <c r="AY887" s="224" t="s">
        <v>386</v>
      </c>
    </row>
    <row r="888" spans="2:51" s="14" customFormat="1" ht="10">
      <c r="B888" s="214"/>
      <c r="C888" s="215"/>
      <c r="D888" s="205" t="s">
        <v>395</v>
      </c>
      <c r="E888" s="216" t="s">
        <v>76</v>
      </c>
      <c r="F888" s="217" t="s">
        <v>1106</v>
      </c>
      <c r="G888" s="215"/>
      <c r="H888" s="218">
        <v>6.6950000000000003</v>
      </c>
      <c r="I888" s="219"/>
      <c r="J888" s="215"/>
      <c r="K888" s="215"/>
      <c r="L888" s="220"/>
      <c r="M888" s="221"/>
      <c r="N888" s="222"/>
      <c r="O888" s="222"/>
      <c r="P888" s="222"/>
      <c r="Q888" s="222"/>
      <c r="R888" s="222"/>
      <c r="S888" s="222"/>
      <c r="T888" s="223"/>
      <c r="AT888" s="224" t="s">
        <v>395</v>
      </c>
      <c r="AU888" s="224" t="s">
        <v>90</v>
      </c>
      <c r="AV888" s="14" t="s">
        <v>90</v>
      </c>
      <c r="AW888" s="14" t="s">
        <v>36</v>
      </c>
      <c r="AX888" s="14" t="s">
        <v>78</v>
      </c>
      <c r="AY888" s="224" t="s">
        <v>386</v>
      </c>
    </row>
    <row r="889" spans="2:51" s="14" customFormat="1" ht="10">
      <c r="B889" s="214"/>
      <c r="C889" s="215"/>
      <c r="D889" s="205" t="s">
        <v>395</v>
      </c>
      <c r="E889" s="216" t="s">
        <v>76</v>
      </c>
      <c r="F889" s="217" t="s">
        <v>1107</v>
      </c>
      <c r="G889" s="215"/>
      <c r="H889" s="218">
        <v>6.5</v>
      </c>
      <c r="I889" s="219"/>
      <c r="J889" s="215"/>
      <c r="K889" s="215"/>
      <c r="L889" s="220"/>
      <c r="M889" s="221"/>
      <c r="N889" s="222"/>
      <c r="O889" s="222"/>
      <c r="P889" s="222"/>
      <c r="Q889" s="222"/>
      <c r="R889" s="222"/>
      <c r="S889" s="222"/>
      <c r="T889" s="223"/>
      <c r="AT889" s="224" t="s">
        <v>395</v>
      </c>
      <c r="AU889" s="224" t="s">
        <v>90</v>
      </c>
      <c r="AV889" s="14" t="s">
        <v>90</v>
      </c>
      <c r="AW889" s="14" t="s">
        <v>36</v>
      </c>
      <c r="AX889" s="14" t="s">
        <v>78</v>
      </c>
      <c r="AY889" s="224" t="s">
        <v>386</v>
      </c>
    </row>
    <row r="890" spans="2:51" s="14" customFormat="1" ht="10">
      <c r="B890" s="214"/>
      <c r="C890" s="215"/>
      <c r="D890" s="205" t="s">
        <v>395</v>
      </c>
      <c r="E890" s="216" t="s">
        <v>76</v>
      </c>
      <c r="F890" s="217" t="s">
        <v>1108</v>
      </c>
      <c r="G890" s="215"/>
      <c r="H890" s="218">
        <v>4.24</v>
      </c>
      <c r="I890" s="219"/>
      <c r="J890" s="215"/>
      <c r="K890" s="215"/>
      <c r="L890" s="220"/>
      <c r="M890" s="221"/>
      <c r="N890" s="222"/>
      <c r="O890" s="222"/>
      <c r="P890" s="222"/>
      <c r="Q890" s="222"/>
      <c r="R890" s="222"/>
      <c r="S890" s="222"/>
      <c r="T890" s="223"/>
      <c r="AT890" s="224" t="s">
        <v>395</v>
      </c>
      <c r="AU890" s="224" t="s">
        <v>90</v>
      </c>
      <c r="AV890" s="14" t="s">
        <v>90</v>
      </c>
      <c r="AW890" s="14" t="s">
        <v>36</v>
      </c>
      <c r="AX890" s="14" t="s">
        <v>78</v>
      </c>
      <c r="AY890" s="224" t="s">
        <v>386</v>
      </c>
    </row>
    <row r="891" spans="2:51" s="14" customFormat="1" ht="10">
      <c r="B891" s="214"/>
      <c r="C891" s="215"/>
      <c r="D891" s="205" t="s">
        <v>395</v>
      </c>
      <c r="E891" s="216" t="s">
        <v>76</v>
      </c>
      <c r="F891" s="217" t="s">
        <v>1109</v>
      </c>
      <c r="G891" s="215"/>
      <c r="H891" s="218">
        <v>4.6150000000000002</v>
      </c>
      <c r="I891" s="219"/>
      <c r="J891" s="215"/>
      <c r="K891" s="215"/>
      <c r="L891" s="220"/>
      <c r="M891" s="221"/>
      <c r="N891" s="222"/>
      <c r="O891" s="222"/>
      <c r="P891" s="222"/>
      <c r="Q891" s="222"/>
      <c r="R891" s="222"/>
      <c r="S891" s="222"/>
      <c r="T891" s="223"/>
      <c r="AT891" s="224" t="s">
        <v>395</v>
      </c>
      <c r="AU891" s="224" t="s">
        <v>90</v>
      </c>
      <c r="AV891" s="14" t="s">
        <v>90</v>
      </c>
      <c r="AW891" s="14" t="s">
        <v>36</v>
      </c>
      <c r="AX891" s="14" t="s">
        <v>78</v>
      </c>
      <c r="AY891" s="224" t="s">
        <v>386</v>
      </c>
    </row>
    <row r="892" spans="2:51" s="14" customFormat="1" ht="10">
      <c r="B892" s="214"/>
      <c r="C892" s="215"/>
      <c r="D892" s="205" t="s">
        <v>395</v>
      </c>
      <c r="E892" s="216" t="s">
        <v>76</v>
      </c>
      <c r="F892" s="217" t="s">
        <v>1110</v>
      </c>
      <c r="G892" s="215"/>
      <c r="H892" s="218">
        <v>4.9400000000000004</v>
      </c>
      <c r="I892" s="219"/>
      <c r="J892" s="215"/>
      <c r="K892" s="215"/>
      <c r="L892" s="220"/>
      <c r="M892" s="221"/>
      <c r="N892" s="222"/>
      <c r="O892" s="222"/>
      <c r="P892" s="222"/>
      <c r="Q892" s="222"/>
      <c r="R892" s="222"/>
      <c r="S892" s="222"/>
      <c r="T892" s="223"/>
      <c r="AT892" s="224" t="s">
        <v>395</v>
      </c>
      <c r="AU892" s="224" t="s">
        <v>90</v>
      </c>
      <c r="AV892" s="14" t="s">
        <v>90</v>
      </c>
      <c r="AW892" s="14" t="s">
        <v>36</v>
      </c>
      <c r="AX892" s="14" t="s">
        <v>78</v>
      </c>
      <c r="AY892" s="224" t="s">
        <v>386</v>
      </c>
    </row>
    <row r="893" spans="2:51" s="14" customFormat="1" ht="10">
      <c r="B893" s="214"/>
      <c r="C893" s="215"/>
      <c r="D893" s="205" t="s">
        <v>395</v>
      </c>
      <c r="E893" s="216" t="s">
        <v>76</v>
      </c>
      <c r="F893" s="217" t="s">
        <v>1111</v>
      </c>
      <c r="G893" s="215"/>
      <c r="H893" s="218">
        <v>12.555</v>
      </c>
      <c r="I893" s="219"/>
      <c r="J893" s="215"/>
      <c r="K893" s="215"/>
      <c r="L893" s="220"/>
      <c r="M893" s="221"/>
      <c r="N893" s="222"/>
      <c r="O893" s="222"/>
      <c r="P893" s="222"/>
      <c r="Q893" s="222"/>
      <c r="R893" s="222"/>
      <c r="S893" s="222"/>
      <c r="T893" s="223"/>
      <c r="AT893" s="224" t="s">
        <v>395</v>
      </c>
      <c r="AU893" s="224" t="s">
        <v>90</v>
      </c>
      <c r="AV893" s="14" t="s">
        <v>90</v>
      </c>
      <c r="AW893" s="14" t="s">
        <v>36</v>
      </c>
      <c r="AX893" s="14" t="s">
        <v>78</v>
      </c>
      <c r="AY893" s="224" t="s">
        <v>386</v>
      </c>
    </row>
    <row r="894" spans="2:51" s="14" customFormat="1" ht="10">
      <c r="B894" s="214"/>
      <c r="C894" s="215"/>
      <c r="D894" s="205" t="s">
        <v>395</v>
      </c>
      <c r="E894" s="216" t="s">
        <v>76</v>
      </c>
      <c r="F894" s="217" t="s">
        <v>1112</v>
      </c>
      <c r="G894" s="215"/>
      <c r="H894" s="218">
        <v>6.1890000000000001</v>
      </c>
      <c r="I894" s="219"/>
      <c r="J894" s="215"/>
      <c r="K894" s="215"/>
      <c r="L894" s="220"/>
      <c r="M894" s="221"/>
      <c r="N894" s="222"/>
      <c r="O894" s="222"/>
      <c r="P894" s="222"/>
      <c r="Q894" s="222"/>
      <c r="R894" s="222"/>
      <c r="S894" s="222"/>
      <c r="T894" s="223"/>
      <c r="AT894" s="224" t="s">
        <v>395</v>
      </c>
      <c r="AU894" s="224" t="s">
        <v>90</v>
      </c>
      <c r="AV894" s="14" t="s">
        <v>90</v>
      </c>
      <c r="AW894" s="14" t="s">
        <v>36</v>
      </c>
      <c r="AX894" s="14" t="s">
        <v>78</v>
      </c>
      <c r="AY894" s="224" t="s">
        <v>386</v>
      </c>
    </row>
    <row r="895" spans="2:51" s="14" customFormat="1" ht="10">
      <c r="B895" s="214"/>
      <c r="C895" s="215"/>
      <c r="D895" s="205" t="s">
        <v>395</v>
      </c>
      <c r="E895" s="216" t="s">
        <v>76</v>
      </c>
      <c r="F895" s="217" t="s">
        <v>1113</v>
      </c>
      <c r="G895" s="215"/>
      <c r="H895" s="218">
        <v>9.5960000000000001</v>
      </c>
      <c r="I895" s="219"/>
      <c r="J895" s="215"/>
      <c r="K895" s="215"/>
      <c r="L895" s="220"/>
      <c r="M895" s="221"/>
      <c r="N895" s="222"/>
      <c r="O895" s="222"/>
      <c r="P895" s="222"/>
      <c r="Q895" s="222"/>
      <c r="R895" s="222"/>
      <c r="S895" s="222"/>
      <c r="T895" s="223"/>
      <c r="AT895" s="224" t="s">
        <v>395</v>
      </c>
      <c r="AU895" s="224" t="s">
        <v>90</v>
      </c>
      <c r="AV895" s="14" t="s">
        <v>90</v>
      </c>
      <c r="AW895" s="14" t="s">
        <v>36</v>
      </c>
      <c r="AX895" s="14" t="s">
        <v>78</v>
      </c>
      <c r="AY895" s="224" t="s">
        <v>386</v>
      </c>
    </row>
    <row r="896" spans="2:51" s="14" customFormat="1" ht="10">
      <c r="B896" s="214"/>
      <c r="C896" s="215"/>
      <c r="D896" s="205" t="s">
        <v>395</v>
      </c>
      <c r="E896" s="216" t="s">
        <v>76</v>
      </c>
      <c r="F896" s="217" t="s">
        <v>1114</v>
      </c>
      <c r="G896" s="215"/>
      <c r="H896" s="218">
        <v>2.548</v>
      </c>
      <c r="I896" s="219"/>
      <c r="J896" s="215"/>
      <c r="K896" s="215"/>
      <c r="L896" s="220"/>
      <c r="M896" s="221"/>
      <c r="N896" s="222"/>
      <c r="O896" s="222"/>
      <c r="P896" s="222"/>
      <c r="Q896" s="222"/>
      <c r="R896" s="222"/>
      <c r="S896" s="222"/>
      <c r="T896" s="223"/>
      <c r="AT896" s="224" t="s">
        <v>395</v>
      </c>
      <c r="AU896" s="224" t="s">
        <v>90</v>
      </c>
      <c r="AV896" s="14" t="s">
        <v>90</v>
      </c>
      <c r="AW896" s="14" t="s">
        <v>36</v>
      </c>
      <c r="AX896" s="14" t="s">
        <v>78</v>
      </c>
      <c r="AY896" s="224" t="s">
        <v>386</v>
      </c>
    </row>
    <row r="897" spans="1:65" s="14" customFormat="1" ht="20">
      <c r="B897" s="214"/>
      <c r="C897" s="215"/>
      <c r="D897" s="205" t="s">
        <v>395</v>
      </c>
      <c r="E897" s="216" t="s">
        <v>76</v>
      </c>
      <c r="F897" s="217" t="s">
        <v>1115</v>
      </c>
      <c r="G897" s="215"/>
      <c r="H897" s="218">
        <v>20.766999999999999</v>
      </c>
      <c r="I897" s="219"/>
      <c r="J897" s="215"/>
      <c r="K897" s="215"/>
      <c r="L897" s="220"/>
      <c r="M897" s="221"/>
      <c r="N897" s="222"/>
      <c r="O897" s="222"/>
      <c r="P897" s="222"/>
      <c r="Q897" s="222"/>
      <c r="R897" s="222"/>
      <c r="S897" s="222"/>
      <c r="T897" s="223"/>
      <c r="AT897" s="224" t="s">
        <v>395</v>
      </c>
      <c r="AU897" s="224" t="s">
        <v>90</v>
      </c>
      <c r="AV897" s="14" t="s">
        <v>90</v>
      </c>
      <c r="AW897" s="14" t="s">
        <v>36</v>
      </c>
      <c r="AX897" s="14" t="s">
        <v>78</v>
      </c>
      <c r="AY897" s="224" t="s">
        <v>386</v>
      </c>
    </row>
    <row r="898" spans="1:65" s="16" customFormat="1" ht="10">
      <c r="B898" s="246"/>
      <c r="C898" s="247"/>
      <c r="D898" s="205" t="s">
        <v>395</v>
      </c>
      <c r="E898" s="248" t="s">
        <v>76</v>
      </c>
      <c r="F898" s="249" t="s">
        <v>559</v>
      </c>
      <c r="G898" s="247"/>
      <c r="H898" s="250">
        <v>168.39400000000001</v>
      </c>
      <c r="I898" s="251"/>
      <c r="J898" s="247"/>
      <c r="K898" s="247"/>
      <c r="L898" s="252"/>
      <c r="M898" s="253"/>
      <c r="N898" s="254"/>
      <c r="O898" s="254"/>
      <c r="P898" s="254"/>
      <c r="Q898" s="254"/>
      <c r="R898" s="254"/>
      <c r="S898" s="254"/>
      <c r="T898" s="255"/>
      <c r="AT898" s="256" t="s">
        <v>395</v>
      </c>
      <c r="AU898" s="256" t="s">
        <v>90</v>
      </c>
      <c r="AV898" s="16" t="s">
        <v>95</v>
      </c>
      <c r="AW898" s="16" t="s">
        <v>36</v>
      </c>
      <c r="AX898" s="16" t="s">
        <v>78</v>
      </c>
      <c r="AY898" s="256" t="s">
        <v>386</v>
      </c>
    </row>
    <row r="899" spans="1:65" s="15" customFormat="1" ht="10">
      <c r="B899" s="225"/>
      <c r="C899" s="226"/>
      <c r="D899" s="205" t="s">
        <v>395</v>
      </c>
      <c r="E899" s="227" t="s">
        <v>1116</v>
      </c>
      <c r="F899" s="228" t="s">
        <v>398</v>
      </c>
      <c r="G899" s="226"/>
      <c r="H899" s="229">
        <v>961.89499999999998</v>
      </c>
      <c r="I899" s="230"/>
      <c r="J899" s="226"/>
      <c r="K899" s="226"/>
      <c r="L899" s="231"/>
      <c r="M899" s="232"/>
      <c r="N899" s="233"/>
      <c r="O899" s="233"/>
      <c r="P899" s="233"/>
      <c r="Q899" s="233"/>
      <c r="R899" s="233"/>
      <c r="S899" s="233"/>
      <c r="T899" s="234"/>
      <c r="AT899" s="235" t="s">
        <v>395</v>
      </c>
      <c r="AU899" s="235" t="s">
        <v>90</v>
      </c>
      <c r="AV899" s="15" t="s">
        <v>102</v>
      </c>
      <c r="AW899" s="15" t="s">
        <v>36</v>
      </c>
      <c r="AX899" s="15" t="s">
        <v>85</v>
      </c>
      <c r="AY899" s="235" t="s">
        <v>386</v>
      </c>
    </row>
    <row r="900" spans="1:65" s="2" customFormat="1" ht="55.5" customHeight="1">
      <c r="A900" s="37"/>
      <c r="B900" s="38"/>
      <c r="C900" s="185" t="s">
        <v>1117</v>
      </c>
      <c r="D900" s="185" t="s">
        <v>388</v>
      </c>
      <c r="E900" s="186" t="s">
        <v>1118</v>
      </c>
      <c r="F900" s="187" t="s">
        <v>1119</v>
      </c>
      <c r="G900" s="188" t="s">
        <v>127</v>
      </c>
      <c r="H900" s="189">
        <v>1394.296</v>
      </c>
      <c r="I900" s="190"/>
      <c r="J900" s="191">
        <f>ROUND(I900*H900,2)</f>
        <v>0</v>
      </c>
      <c r="K900" s="187" t="s">
        <v>76</v>
      </c>
      <c r="L900" s="42"/>
      <c r="M900" s="192" t="s">
        <v>76</v>
      </c>
      <c r="N900" s="193" t="s">
        <v>49</v>
      </c>
      <c r="O900" s="67"/>
      <c r="P900" s="194">
        <f>O900*H900</f>
        <v>0</v>
      </c>
      <c r="Q900" s="194">
        <v>1.54E-2</v>
      </c>
      <c r="R900" s="194">
        <f>Q900*H900</f>
        <v>21.472158400000001</v>
      </c>
      <c r="S900" s="194">
        <v>0</v>
      </c>
      <c r="T900" s="195">
        <f>S900*H900</f>
        <v>0</v>
      </c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R900" s="196" t="s">
        <v>102</v>
      </c>
      <c r="AT900" s="196" t="s">
        <v>388</v>
      </c>
      <c r="AU900" s="196" t="s">
        <v>90</v>
      </c>
      <c r="AY900" s="20" t="s">
        <v>386</v>
      </c>
      <c r="BE900" s="197">
        <f>IF(N900="základní",J900,0)</f>
        <v>0</v>
      </c>
      <c r="BF900" s="197">
        <f>IF(N900="snížená",J900,0)</f>
        <v>0</v>
      </c>
      <c r="BG900" s="197">
        <f>IF(N900="zákl. přenesená",J900,0)</f>
        <v>0</v>
      </c>
      <c r="BH900" s="197">
        <f>IF(N900="sníž. přenesená",J900,0)</f>
        <v>0</v>
      </c>
      <c r="BI900" s="197">
        <f>IF(N900="nulová",J900,0)</f>
        <v>0</v>
      </c>
      <c r="BJ900" s="20" t="s">
        <v>90</v>
      </c>
      <c r="BK900" s="197">
        <f>ROUND(I900*H900,2)</f>
        <v>0</v>
      </c>
      <c r="BL900" s="20" t="s">
        <v>102</v>
      </c>
      <c r="BM900" s="196" t="s">
        <v>1120</v>
      </c>
    </row>
    <row r="901" spans="1:65" s="13" customFormat="1" ht="10">
      <c r="B901" s="203"/>
      <c r="C901" s="204"/>
      <c r="D901" s="205" t="s">
        <v>395</v>
      </c>
      <c r="E901" s="206" t="s">
        <v>76</v>
      </c>
      <c r="F901" s="207" t="s">
        <v>403</v>
      </c>
      <c r="G901" s="204"/>
      <c r="H901" s="206" t="s">
        <v>76</v>
      </c>
      <c r="I901" s="208"/>
      <c r="J901" s="204"/>
      <c r="K901" s="204"/>
      <c r="L901" s="209"/>
      <c r="M901" s="210"/>
      <c r="N901" s="211"/>
      <c r="O901" s="211"/>
      <c r="P901" s="211"/>
      <c r="Q901" s="211"/>
      <c r="R901" s="211"/>
      <c r="S901" s="211"/>
      <c r="T901" s="212"/>
      <c r="AT901" s="213" t="s">
        <v>395</v>
      </c>
      <c r="AU901" s="213" t="s">
        <v>90</v>
      </c>
      <c r="AV901" s="13" t="s">
        <v>85</v>
      </c>
      <c r="AW901" s="13" t="s">
        <v>36</v>
      </c>
      <c r="AX901" s="13" t="s">
        <v>78</v>
      </c>
      <c r="AY901" s="213" t="s">
        <v>386</v>
      </c>
    </row>
    <row r="902" spans="1:65" s="13" customFormat="1" ht="10">
      <c r="B902" s="203"/>
      <c r="C902" s="204"/>
      <c r="D902" s="205" t="s">
        <v>395</v>
      </c>
      <c r="E902" s="206" t="s">
        <v>76</v>
      </c>
      <c r="F902" s="207" t="s">
        <v>1057</v>
      </c>
      <c r="G902" s="204"/>
      <c r="H902" s="206" t="s">
        <v>76</v>
      </c>
      <c r="I902" s="208"/>
      <c r="J902" s="204"/>
      <c r="K902" s="204"/>
      <c r="L902" s="209"/>
      <c r="M902" s="210"/>
      <c r="N902" s="211"/>
      <c r="O902" s="211"/>
      <c r="P902" s="211"/>
      <c r="Q902" s="211"/>
      <c r="R902" s="211"/>
      <c r="S902" s="211"/>
      <c r="T902" s="212"/>
      <c r="AT902" s="213" t="s">
        <v>395</v>
      </c>
      <c r="AU902" s="213" t="s">
        <v>90</v>
      </c>
      <c r="AV902" s="13" t="s">
        <v>85</v>
      </c>
      <c r="AW902" s="13" t="s">
        <v>36</v>
      </c>
      <c r="AX902" s="13" t="s">
        <v>78</v>
      </c>
      <c r="AY902" s="213" t="s">
        <v>386</v>
      </c>
    </row>
    <row r="903" spans="1:65" s="13" customFormat="1" ht="10">
      <c r="B903" s="203"/>
      <c r="C903" s="204"/>
      <c r="D903" s="205" t="s">
        <v>395</v>
      </c>
      <c r="E903" s="206" t="s">
        <v>76</v>
      </c>
      <c r="F903" s="207" t="s">
        <v>1058</v>
      </c>
      <c r="G903" s="204"/>
      <c r="H903" s="206" t="s">
        <v>76</v>
      </c>
      <c r="I903" s="208"/>
      <c r="J903" s="204"/>
      <c r="K903" s="204"/>
      <c r="L903" s="209"/>
      <c r="M903" s="210"/>
      <c r="N903" s="211"/>
      <c r="O903" s="211"/>
      <c r="P903" s="211"/>
      <c r="Q903" s="211"/>
      <c r="R903" s="211"/>
      <c r="S903" s="211"/>
      <c r="T903" s="212"/>
      <c r="AT903" s="213" t="s">
        <v>395</v>
      </c>
      <c r="AU903" s="213" t="s">
        <v>90</v>
      </c>
      <c r="AV903" s="13" t="s">
        <v>85</v>
      </c>
      <c r="AW903" s="13" t="s">
        <v>36</v>
      </c>
      <c r="AX903" s="13" t="s">
        <v>78</v>
      </c>
      <c r="AY903" s="213" t="s">
        <v>386</v>
      </c>
    </row>
    <row r="904" spans="1:65" s="13" customFormat="1" ht="10">
      <c r="B904" s="203"/>
      <c r="C904" s="204"/>
      <c r="D904" s="205" t="s">
        <v>395</v>
      </c>
      <c r="E904" s="206" t="s">
        <v>76</v>
      </c>
      <c r="F904" s="207" t="s">
        <v>462</v>
      </c>
      <c r="G904" s="204"/>
      <c r="H904" s="206" t="s">
        <v>76</v>
      </c>
      <c r="I904" s="208"/>
      <c r="J904" s="204"/>
      <c r="K904" s="204"/>
      <c r="L904" s="209"/>
      <c r="M904" s="210"/>
      <c r="N904" s="211"/>
      <c r="O904" s="211"/>
      <c r="P904" s="211"/>
      <c r="Q904" s="211"/>
      <c r="R904" s="211"/>
      <c r="S904" s="211"/>
      <c r="T904" s="212"/>
      <c r="AT904" s="213" t="s">
        <v>395</v>
      </c>
      <c r="AU904" s="213" t="s">
        <v>90</v>
      </c>
      <c r="AV904" s="13" t="s">
        <v>85</v>
      </c>
      <c r="AW904" s="13" t="s">
        <v>36</v>
      </c>
      <c r="AX904" s="13" t="s">
        <v>78</v>
      </c>
      <c r="AY904" s="213" t="s">
        <v>386</v>
      </c>
    </row>
    <row r="905" spans="1:65" s="13" customFormat="1" ht="10">
      <c r="B905" s="203"/>
      <c r="C905" s="204"/>
      <c r="D905" s="205" t="s">
        <v>395</v>
      </c>
      <c r="E905" s="206" t="s">
        <v>76</v>
      </c>
      <c r="F905" s="207" t="s">
        <v>577</v>
      </c>
      <c r="G905" s="204"/>
      <c r="H905" s="206" t="s">
        <v>76</v>
      </c>
      <c r="I905" s="208"/>
      <c r="J905" s="204"/>
      <c r="K905" s="204"/>
      <c r="L905" s="209"/>
      <c r="M905" s="210"/>
      <c r="N905" s="211"/>
      <c r="O905" s="211"/>
      <c r="P905" s="211"/>
      <c r="Q905" s="211"/>
      <c r="R905" s="211"/>
      <c r="S905" s="211"/>
      <c r="T905" s="212"/>
      <c r="AT905" s="213" t="s">
        <v>395</v>
      </c>
      <c r="AU905" s="213" t="s">
        <v>90</v>
      </c>
      <c r="AV905" s="13" t="s">
        <v>85</v>
      </c>
      <c r="AW905" s="13" t="s">
        <v>36</v>
      </c>
      <c r="AX905" s="13" t="s">
        <v>78</v>
      </c>
      <c r="AY905" s="213" t="s">
        <v>386</v>
      </c>
    </row>
    <row r="906" spans="1:65" s="14" customFormat="1" ht="10">
      <c r="B906" s="214"/>
      <c r="C906" s="215"/>
      <c r="D906" s="205" t="s">
        <v>395</v>
      </c>
      <c r="E906" s="216" t="s">
        <v>76</v>
      </c>
      <c r="F906" s="217" t="s">
        <v>1121</v>
      </c>
      <c r="G906" s="215"/>
      <c r="H906" s="218">
        <v>121.801</v>
      </c>
      <c r="I906" s="219"/>
      <c r="J906" s="215"/>
      <c r="K906" s="215"/>
      <c r="L906" s="220"/>
      <c r="M906" s="221"/>
      <c r="N906" s="222"/>
      <c r="O906" s="222"/>
      <c r="P906" s="222"/>
      <c r="Q906" s="222"/>
      <c r="R906" s="222"/>
      <c r="S906" s="222"/>
      <c r="T906" s="223"/>
      <c r="AT906" s="224" t="s">
        <v>395</v>
      </c>
      <c r="AU906" s="224" t="s">
        <v>90</v>
      </c>
      <c r="AV906" s="14" t="s">
        <v>90</v>
      </c>
      <c r="AW906" s="14" t="s">
        <v>36</v>
      </c>
      <c r="AX906" s="14" t="s">
        <v>78</v>
      </c>
      <c r="AY906" s="224" t="s">
        <v>386</v>
      </c>
    </row>
    <row r="907" spans="1:65" s="14" customFormat="1" ht="10">
      <c r="B907" s="214"/>
      <c r="C907" s="215"/>
      <c r="D907" s="205" t="s">
        <v>395</v>
      </c>
      <c r="E907" s="216" t="s">
        <v>76</v>
      </c>
      <c r="F907" s="217" t="s">
        <v>1061</v>
      </c>
      <c r="G907" s="215"/>
      <c r="H907" s="218">
        <v>25.143999999999998</v>
      </c>
      <c r="I907" s="219"/>
      <c r="J907" s="215"/>
      <c r="K907" s="215"/>
      <c r="L907" s="220"/>
      <c r="M907" s="221"/>
      <c r="N907" s="222"/>
      <c r="O907" s="222"/>
      <c r="P907" s="222"/>
      <c r="Q907" s="222"/>
      <c r="R907" s="222"/>
      <c r="S907" s="222"/>
      <c r="T907" s="223"/>
      <c r="AT907" s="224" t="s">
        <v>395</v>
      </c>
      <c r="AU907" s="224" t="s">
        <v>90</v>
      </c>
      <c r="AV907" s="14" t="s">
        <v>90</v>
      </c>
      <c r="AW907" s="14" t="s">
        <v>36</v>
      </c>
      <c r="AX907" s="14" t="s">
        <v>78</v>
      </c>
      <c r="AY907" s="224" t="s">
        <v>386</v>
      </c>
    </row>
    <row r="908" spans="1:65" s="14" customFormat="1" ht="20">
      <c r="B908" s="214"/>
      <c r="C908" s="215"/>
      <c r="D908" s="205" t="s">
        <v>395</v>
      </c>
      <c r="E908" s="216" t="s">
        <v>76</v>
      </c>
      <c r="F908" s="217" t="s">
        <v>1062</v>
      </c>
      <c r="G908" s="215"/>
      <c r="H908" s="218">
        <v>50.98</v>
      </c>
      <c r="I908" s="219"/>
      <c r="J908" s="215"/>
      <c r="K908" s="215"/>
      <c r="L908" s="220"/>
      <c r="M908" s="221"/>
      <c r="N908" s="222"/>
      <c r="O908" s="222"/>
      <c r="P908" s="222"/>
      <c r="Q908" s="222"/>
      <c r="R908" s="222"/>
      <c r="S908" s="222"/>
      <c r="T908" s="223"/>
      <c r="AT908" s="224" t="s">
        <v>395</v>
      </c>
      <c r="AU908" s="224" t="s">
        <v>90</v>
      </c>
      <c r="AV908" s="14" t="s">
        <v>90</v>
      </c>
      <c r="AW908" s="14" t="s">
        <v>36</v>
      </c>
      <c r="AX908" s="14" t="s">
        <v>78</v>
      </c>
      <c r="AY908" s="224" t="s">
        <v>386</v>
      </c>
    </row>
    <row r="909" spans="1:65" s="14" customFormat="1" ht="20">
      <c r="B909" s="214"/>
      <c r="C909" s="215"/>
      <c r="D909" s="205" t="s">
        <v>395</v>
      </c>
      <c r="E909" s="216" t="s">
        <v>76</v>
      </c>
      <c r="F909" s="217" t="s">
        <v>1122</v>
      </c>
      <c r="G909" s="215"/>
      <c r="H909" s="218">
        <v>31.506</v>
      </c>
      <c r="I909" s="219"/>
      <c r="J909" s="215"/>
      <c r="K909" s="215"/>
      <c r="L909" s="220"/>
      <c r="M909" s="221"/>
      <c r="N909" s="222"/>
      <c r="O909" s="222"/>
      <c r="P909" s="222"/>
      <c r="Q909" s="222"/>
      <c r="R909" s="222"/>
      <c r="S909" s="222"/>
      <c r="T909" s="223"/>
      <c r="AT909" s="224" t="s">
        <v>395</v>
      </c>
      <c r="AU909" s="224" t="s">
        <v>90</v>
      </c>
      <c r="AV909" s="14" t="s">
        <v>90</v>
      </c>
      <c r="AW909" s="14" t="s">
        <v>36</v>
      </c>
      <c r="AX909" s="14" t="s">
        <v>78</v>
      </c>
      <c r="AY909" s="224" t="s">
        <v>386</v>
      </c>
    </row>
    <row r="910" spans="1:65" s="14" customFormat="1" ht="10">
      <c r="B910" s="214"/>
      <c r="C910" s="215"/>
      <c r="D910" s="205" t="s">
        <v>395</v>
      </c>
      <c r="E910" s="216" t="s">
        <v>76</v>
      </c>
      <c r="F910" s="217" t="s">
        <v>1064</v>
      </c>
      <c r="G910" s="215"/>
      <c r="H910" s="218">
        <v>22.454000000000001</v>
      </c>
      <c r="I910" s="219"/>
      <c r="J910" s="215"/>
      <c r="K910" s="215"/>
      <c r="L910" s="220"/>
      <c r="M910" s="221"/>
      <c r="N910" s="222"/>
      <c r="O910" s="222"/>
      <c r="P910" s="222"/>
      <c r="Q910" s="222"/>
      <c r="R910" s="222"/>
      <c r="S910" s="222"/>
      <c r="T910" s="223"/>
      <c r="AT910" s="224" t="s">
        <v>395</v>
      </c>
      <c r="AU910" s="224" t="s">
        <v>90</v>
      </c>
      <c r="AV910" s="14" t="s">
        <v>90</v>
      </c>
      <c r="AW910" s="14" t="s">
        <v>36</v>
      </c>
      <c r="AX910" s="14" t="s">
        <v>78</v>
      </c>
      <c r="AY910" s="224" t="s">
        <v>386</v>
      </c>
    </row>
    <row r="911" spans="1:65" s="14" customFormat="1" ht="10">
      <c r="B911" s="214"/>
      <c r="C911" s="215"/>
      <c r="D911" s="205" t="s">
        <v>395</v>
      </c>
      <c r="E911" s="216" t="s">
        <v>76</v>
      </c>
      <c r="F911" s="217" t="s">
        <v>1065</v>
      </c>
      <c r="G911" s="215"/>
      <c r="H911" s="218">
        <v>10.965</v>
      </c>
      <c r="I911" s="219"/>
      <c r="J911" s="215"/>
      <c r="K911" s="215"/>
      <c r="L911" s="220"/>
      <c r="M911" s="221"/>
      <c r="N911" s="222"/>
      <c r="O911" s="222"/>
      <c r="P911" s="222"/>
      <c r="Q911" s="222"/>
      <c r="R911" s="222"/>
      <c r="S911" s="222"/>
      <c r="T911" s="223"/>
      <c r="AT911" s="224" t="s">
        <v>395</v>
      </c>
      <c r="AU911" s="224" t="s">
        <v>90</v>
      </c>
      <c r="AV911" s="14" t="s">
        <v>90</v>
      </c>
      <c r="AW911" s="14" t="s">
        <v>36</v>
      </c>
      <c r="AX911" s="14" t="s">
        <v>78</v>
      </c>
      <c r="AY911" s="224" t="s">
        <v>386</v>
      </c>
    </row>
    <row r="912" spans="1:65" s="14" customFormat="1" ht="10">
      <c r="B912" s="214"/>
      <c r="C912" s="215"/>
      <c r="D912" s="205" t="s">
        <v>395</v>
      </c>
      <c r="E912" s="216" t="s">
        <v>76</v>
      </c>
      <c r="F912" s="217" t="s">
        <v>1066</v>
      </c>
      <c r="G912" s="215"/>
      <c r="H912" s="218">
        <v>21.655999999999999</v>
      </c>
      <c r="I912" s="219"/>
      <c r="J912" s="215"/>
      <c r="K912" s="215"/>
      <c r="L912" s="220"/>
      <c r="M912" s="221"/>
      <c r="N912" s="222"/>
      <c r="O912" s="222"/>
      <c r="P912" s="222"/>
      <c r="Q912" s="222"/>
      <c r="R912" s="222"/>
      <c r="S912" s="222"/>
      <c r="T912" s="223"/>
      <c r="AT912" s="224" t="s">
        <v>395</v>
      </c>
      <c r="AU912" s="224" t="s">
        <v>90</v>
      </c>
      <c r="AV912" s="14" t="s">
        <v>90</v>
      </c>
      <c r="AW912" s="14" t="s">
        <v>36</v>
      </c>
      <c r="AX912" s="14" t="s">
        <v>78</v>
      </c>
      <c r="AY912" s="224" t="s">
        <v>386</v>
      </c>
    </row>
    <row r="913" spans="2:51" s="14" customFormat="1" ht="10">
      <c r="B913" s="214"/>
      <c r="C913" s="215"/>
      <c r="D913" s="205" t="s">
        <v>395</v>
      </c>
      <c r="E913" s="216" t="s">
        <v>76</v>
      </c>
      <c r="F913" s="217" t="s">
        <v>1067</v>
      </c>
      <c r="G913" s="215"/>
      <c r="H913" s="218">
        <v>23.277999999999999</v>
      </c>
      <c r="I913" s="219"/>
      <c r="J913" s="215"/>
      <c r="K913" s="215"/>
      <c r="L913" s="220"/>
      <c r="M913" s="221"/>
      <c r="N913" s="222"/>
      <c r="O913" s="222"/>
      <c r="P913" s="222"/>
      <c r="Q913" s="222"/>
      <c r="R913" s="222"/>
      <c r="S913" s="222"/>
      <c r="T913" s="223"/>
      <c r="AT913" s="224" t="s">
        <v>395</v>
      </c>
      <c r="AU913" s="224" t="s">
        <v>90</v>
      </c>
      <c r="AV913" s="14" t="s">
        <v>90</v>
      </c>
      <c r="AW913" s="14" t="s">
        <v>36</v>
      </c>
      <c r="AX913" s="14" t="s">
        <v>78</v>
      </c>
      <c r="AY913" s="224" t="s">
        <v>386</v>
      </c>
    </row>
    <row r="914" spans="2:51" s="14" customFormat="1" ht="10">
      <c r="B914" s="214"/>
      <c r="C914" s="215"/>
      <c r="D914" s="205" t="s">
        <v>395</v>
      </c>
      <c r="E914" s="216" t="s">
        <v>76</v>
      </c>
      <c r="F914" s="217" t="s">
        <v>1123</v>
      </c>
      <c r="G914" s="215"/>
      <c r="H914" s="218">
        <v>5.883</v>
      </c>
      <c r="I914" s="219"/>
      <c r="J914" s="215"/>
      <c r="K914" s="215"/>
      <c r="L914" s="220"/>
      <c r="M914" s="221"/>
      <c r="N914" s="222"/>
      <c r="O914" s="222"/>
      <c r="P914" s="222"/>
      <c r="Q914" s="222"/>
      <c r="R914" s="222"/>
      <c r="S914" s="222"/>
      <c r="T914" s="223"/>
      <c r="AT914" s="224" t="s">
        <v>395</v>
      </c>
      <c r="AU914" s="224" t="s">
        <v>90</v>
      </c>
      <c r="AV914" s="14" t="s">
        <v>90</v>
      </c>
      <c r="AW914" s="14" t="s">
        <v>36</v>
      </c>
      <c r="AX914" s="14" t="s">
        <v>78</v>
      </c>
      <c r="AY914" s="224" t="s">
        <v>386</v>
      </c>
    </row>
    <row r="915" spans="2:51" s="14" customFormat="1" ht="10">
      <c r="B915" s="214"/>
      <c r="C915" s="215"/>
      <c r="D915" s="205" t="s">
        <v>395</v>
      </c>
      <c r="E915" s="216" t="s">
        <v>76</v>
      </c>
      <c r="F915" s="217" t="s">
        <v>1124</v>
      </c>
      <c r="G915" s="215"/>
      <c r="H915" s="218">
        <v>11.128</v>
      </c>
      <c r="I915" s="219"/>
      <c r="J915" s="215"/>
      <c r="K915" s="215"/>
      <c r="L915" s="220"/>
      <c r="M915" s="221"/>
      <c r="N915" s="222"/>
      <c r="O915" s="222"/>
      <c r="P915" s="222"/>
      <c r="Q915" s="222"/>
      <c r="R915" s="222"/>
      <c r="S915" s="222"/>
      <c r="T915" s="223"/>
      <c r="AT915" s="224" t="s">
        <v>395</v>
      </c>
      <c r="AU915" s="224" t="s">
        <v>90</v>
      </c>
      <c r="AV915" s="14" t="s">
        <v>90</v>
      </c>
      <c r="AW915" s="14" t="s">
        <v>36</v>
      </c>
      <c r="AX915" s="14" t="s">
        <v>78</v>
      </c>
      <c r="AY915" s="224" t="s">
        <v>386</v>
      </c>
    </row>
    <row r="916" spans="2:51" s="14" customFormat="1" ht="10">
      <c r="B916" s="214"/>
      <c r="C916" s="215"/>
      <c r="D916" s="205" t="s">
        <v>395</v>
      </c>
      <c r="E916" s="216" t="s">
        <v>76</v>
      </c>
      <c r="F916" s="217" t="s">
        <v>1125</v>
      </c>
      <c r="G916" s="215"/>
      <c r="H916" s="218">
        <v>3.9430000000000001</v>
      </c>
      <c r="I916" s="219"/>
      <c r="J916" s="215"/>
      <c r="K916" s="215"/>
      <c r="L916" s="220"/>
      <c r="M916" s="221"/>
      <c r="N916" s="222"/>
      <c r="O916" s="222"/>
      <c r="P916" s="222"/>
      <c r="Q916" s="222"/>
      <c r="R916" s="222"/>
      <c r="S916" s="222"/>
      <c r="T916" s="223"/>
      <c r="AT916" s="224" t="s">
        <v>395</v>
      </c>
      <c r="AU916" s="224" t="s">
        <v>90</v>
      </c>
      <c r="AV916" s="14" t="s">
        <v>90</v>
      </c>
      <c r="AW916" s="14" t="s">
        <v>36</v>
      </c>
      <c r="AX916" s="14" t="s">
        <v>78</v>
      </c>
      <c r="AY916" s="224" t="s">
        <v>386</v>
      </c>
    </row>
    <row r="917" spans="2:51" s="14" customFormat="1" ht="10">
      <c r="B917" s="214"/>
      <c r="C917" s="215"/>
      <c r="D917" s="205" t="s">
        <v>395</v>
      </c>
      <c r="E917" s="216" t="s">
        <v>76</v>
      </c>
      <c r="F917" s="217" t="s">
        <v>1126</v>
      </c>
      <c r="G917" s="215"/>
      <c r="H917" s="218">
        <v>8.1609999999999996</v>
      </c>
      <c r="I917" s="219"/>
      <c r="J917" s="215"/>
      <c r="K917" s="215"/>
      <c r="L917" s="220"/>
      <c r="M917" s="221"/>
      <c r="N917" s="222"/>
      <c r="O917" s="222"/>
      <c r="P917" s="222"/>
      <c r="Q917" s="222"/>
      <c r="R917" s="222"/>
      <c r="S917" s="222"/>
      <c r="T917" s="223"/>
      <c r="AT917" s="224" t="s">
        <v>395</v>
      </c>
      <c r="AU917" s="224" t="s">
        <v>90</v>
      </c>
      <c r="AV917" s="14" t="s">
        <v>90</v>
      </c>
      <c r="AW917" s="14" t="s">
        <v>36</v>
      </c>
      <c r="AX917" s="14" t="s">
        <v>78</v>
      </c>
      <c r="AY917" s="224" t="s">
        <v>386</v>
      </c>
    </row>
    <row r="918" spans="2:51" s="14" customFormat="1" ht="20">
      <c r="B918" s="214"/>
      <c r="C918" s="215"/>
      <c r="D918" s="205" t="s">
        <v>395</v>
      </c>
      <c r="E918" s="216" t="s">
        <v>76</v>
      </c>
      <c r="F918" s="217" t="s">
        <v>1127</v>
      </c>
      <c r="G918" s="215"/>
      <c r="H918" s="218">
        <v>34.539000000000001</v>
      </c>
      <c r="I918" s="219"/>
      <c r="J918" s="215"/>
      <c r="K918" s="215"/>
      <c r="L918" s="220"/>
      <c r="M918" s="221"/>
      <c r="N918" s="222"/>
      <c r="O918" s="222"/>
      <c r="P918" s="222"/>
      <c r="Q918" s="222"/>
      <c r="R918" s="222"/>
      <c r="S918" s="222"/>
      <c r="T918" s="223"/>
      <c r="AT918" s="224" t="s">
        <v>395</v>
      </c>
      <c r="AU918" s="224" t="s">
        <v>90</v>
      </c>
      <c r="AV918" s="14" t="s">
        <v>90</v>
      </c>
      <c r="AW918" s="14" t="s">
        <v>36</v>
      </c>
      <c r="AX918" s="14" t="s">
        <v>78</v>
      </c>
      <c r="AY918" s="224" t="s">
        <v>386</v>
      </c>
    </row>
    <row r="919" spans="2:51" s="14" customFormat="1" ht="10">
      <c r="B919" s="214"/>
      <c r="C919" s="215"/>
      <c r="D919" s="205" t="s">
        <v>395</v>
      </c>
      <c r="E919" s="216" t="s">
        <v>76</v>
      </c>
      <c r="F919" s="217" t="s">
        <v>1073</v>
      </c>
      <c r="G919" s="215"/>
      <c r="H919" s="218">
        <v>22.039000000000001</v>
      </c>
      <c r="I919" s="219"/>
      <c r="J919" s="215"/>
      <c r="K919" s="215"/>
      <c r="L919" s="220"/>
      <c r="M919" s="221"/>
      <c r="N919" s="222"/>
      <c r="O919" s="222"/>
      <c r="P919" s="222"/>
      <c r="Q919" s="222"/>
      <c r="R919" s="222"/>
      <c r="S919" s="222"/>
      <c r="T919" s="223"/>
      <c r="AT919" s="224" t="s">
        <v>395</v>
      </c>
      <c r="AU919" s="224" t="s">
        <v>90</v>
      </c>
      <c r="AV919" s="14" t="s">
        <v>90</v>
      </c>
      <c r="AW919" s="14" t="s">
        <v>36</v>
      </c>
      <c r="AX919" s="14" t="s">
        <v>78</v>
      </c>
      <c r="AY919" s="224" t="s">
        <v>386</v>
      </c>
    </row>
    <row r="920" spans="2:51" s="14" customFormat="1" ht="10">
      <c r="B920" s="214"/>
      <c r="C920" s="215"/>
      <c r="D920" s="205" t="s">
        <v>395</v>
      </c>
      <c r="E920" s="216" t="s">
        <v>76</v>
      </c>
      <c r="F920" s="217" t="s">
        <v>1074</v>
      </c>
      <c r="G920" s="215"/>
      <c r="H920" s="218">
        <v>34.091000000000001</v>
      </c>
      <c r="I920" s="219"/>
      <c r="J920" s="215"/>
      <c r="K920" s="215"/>
      <c r="L920" s="220"/>
      <c r="M920" s="221"/>
      <c r="N920" s="222"/>
      <c r="O920" s="222"/>
      <c r="P920" s="222"/>
      <c r="Q920" s="222"/>
      <c r="R920" s="222"/>
      <c r="S920" s="222"/>
      <c r="T920" s="223"/>
      <c r="AT920" s="224" t="s">
        <v>395</v>
      </c>
      <c r="AU920" s="224" t="s">
        <v>90</v>
      </c>
      <c r="AV920" s="14" t="s">
        <v>90</v>
      </c>
      <c r="AW920" s="14" t="s">
        <v>36</v>
      </c>
      <c r="AX920" s="14" t="s">
        <v>78</v>
      </c>
      <c r="AY920" s="224" t="s">
        <v>386</v>
      </c>
    </row>
    <row r="921" spans="2:51" s="14" customFormat="1" ht="10">
      <c r="B921" s="214"/>
      <c r="C921" s="215"/>
      <c r="D921" s="205" t="s">
        <v>395</v>
      </c>
      <c r="E921" s="216" t="s">
        <v>76</v>
      </c>
      <c r="F921" s="217" t="s">
        <v>1128</v>
      </c>
      <c r="G921" s="215"/>
      <c r="H921" s="218">
        <v>28.157</v>
      </c>
      <c r="I921" s="219"/>
      <c r="J921" s="215"/>
      <c r="K921" s="215"/>
      <c r="L921" s="220"/>
      <c r="M921" s="221"/>
      <c r="N921" s="222"/>
      <c r="O921" s="222"/>
      <c r="P921" s="222"/>
      <c r="Q921" s="222"/>
      <c r="R921" s="222"/>
      <c r="S921" s="222"/>
      <c r="T921" s="223"/>
      <c r="AT921" s="224" t="s">
        <v>395</v>
      </c>
      <c r="AU921" s="224" t="s">
        <v>90</v>
      </c>
      <c r="AV921" s="14" t="s">
        <v>90</v>
      </c>
      <c r="AW921" s="14" t="s">
        <v>36</v>
      </c>
      <c r="AX921" s="14" t="s">
        <v>78</v>
      </c>
      <c r="AY921" s="224" t="s">
        <v>386</v>
      </c>
    </row>
    <row r="922" spans="2:51" s="14" customFormat="1" ht="10">
      <c r="B922" s="214"/>
      <c r="C922" s="215"/>
      <c r="D922" s="205" t="s">
        <v>395</v>
      </c>
      <c r="E922" s="216" t="s">
        <v>76</v>
      </c>
      <c r="F922" s="217" t="s">
        <v>1129</v>
      </c>
      <c r="G922" s="215"/>
      <c r="H922" s="218">
        <v>21.878</v>
      </c>
      <c r="I922" s="219"/>
      <c r="J922" s="215"/>
      <c r="K922" s="215"/>
      <c r="L922" s="220"/>
      <c r="M922" s="221"/>
      <c r="N922" s="222"/>
      <c r="O922" s="222"/>
      <c r="P922" s="222"/>
      <c r="Q922" s="222"/>
      <c r="R922" s="222"/>
      <c r="S922" s="222"/>
      <c r="T922" s="223"/>
      <c r="AT922" s="224" t="s">
        <v>395</v>
      </c>
      <c r="AU922" s="224" t="s">
        <v>90</v>
      </c>
      <c r="AV922" s="14" t="s">
        <v>90</v>
      </c>
      <c r="AW922" s="14" t="s">
        <v>36</v>
      </c>
      <c r="AX922" s="14" t="s">
        <v>78</v>
      </c>
      <c r="AY922" s="224" t="s">
        <v>386</v>
      </c>
    </row>
    <row r="923" spans="2:51" s="16" customFormat="1" ht="10">
      <c r="B923" s="246"/>
      <c r="C923" s="247"/>
      <c r="D923" s="205" t="s">
        <v>395</v>
      </c>
      <c r="E923" s="248" t="s">
        <v>76</v>
      </c>
      <c r="F923" s="249" t="s">
        <v>559</v>
      </c>
      <c r="G923" s="247"/>
      <c r="H923" s="250">
        <v>477.60300000000001</v>
      </c>
      <c r="I923" s="251"/>
      <c r="J923" s="247"/>
      <c r="K923" s="247"/>
      <c r="L923" s="252"/>
      <c r="M923" s="253"/>
      <c r="N923" s="254"/>
      <c r="O923" s="254"/>
      <c r="P923" s="254"/>
      <c r="Q923" s="254"/>
      <c r="R923" s="254"/>
      <c r="S923" s="254"/>
      <c r="T923" s="255"/>
      <c r="AT923" s="256" t="s">
        <v>395</v>
      </c>
      <c r="AU923" s="256" t="s">
        <v>90</v>
      </c>
      <c r="AV923" s="16" t="s">
        <v>95</v>
      </c>
      <c r="AW923" s="16" t="s">
        <v>36</v>
      </c>
      <c r="AX923" s="16" t="s">
        <v>78</v>
      </c>
      <c r="AY923" s="256" t="s">
        <v>386</v>
      </c>
    </row>
    <row r="924" spans="2:51" s="13" customFormat="1" ht="10">
      <c r="B924" s="203"/>
      <c r="C924" s="204"/>
      <c r="D924" s="205" t="s">
        <v>395</v>
      </c>
      <c r="E924" s="206" t="s">
        <v>76</v>
      </c>
      <c r="F924" s="207" t="s">
        <v>1130</v>
      </c>
      <c r="G924" s="204"/>
      <c r="H924" s="206" t="s">
        <v>76</v>
      </c>
      <c r="I924" s="208"/>
      <c r="J924" s="204"/>
      <c r="K924" s="204"/>
      <c r="L924" s="209"/>
      <c r="M924" s="210"/>
      <c r="N924" s="211"/>
      <c r="O924" s="211"/>
      <c r="P924" s="211"/>
      <c r="Q924" s="211"/>
      <c r="R924" s="211"/>
      <c r="S924" s="211"/>
      <c r="T924" s="212"/>
      <c r="AT924" s="213" t="s">
        <v>395</v>
      </c>
      <c r="AU924" s="213" t="s">
        <v>90</v>
      </c>
      <c r="AV924" s="13" t="s">
        <v>85</v>
      </c>
      <c r="AW924" s="13" t="s">
        <v>36</v>
      </c>
      <c r="AX924" s="13" t="s">
        <v>78</v>
      </c>
      <c r="AY924" s="213" t="s">
        <v>386</v>
      </c>
    </row>
    <row r="925" spans="2:51" s="14" customFormat="1" ht="20">
      <c r="B925" s="214"/>
      <c r="C925" s="215"/>
      <c r="D925" s="205" t="s">
        <v>395</v>
      </c>
      <c r="E925" s="216" t="s">
        <v>76</v>
      </c>
      <c r="F925" s="217" t="s">
        <v>1131</v>
      </c>
      <c r="G925" s="215"/>
      <c r="H925" s="218">
        <v>79.682000000000002</v>
      </c>
      <c r="I925" s="219"/>
      <c r="J925" s="215"/>
      <c r="K925" s="215"/>
      <c r="L925" s="220"/>
      <c r="M925" s="221"/>
      <c r="N925" s="222"/>
      <c r="O925" s="222"/>
      <c r="P925" s="222"/>
      <c r="Q925" s="222"/>
      <c r="R925" s="222"/>
      <c r="S925" s="222"/>
      <c r="T925" s="223"/>
      <c r="AT925" s="224" t="s">
        <v>395</v>
      </c>
      <c r="AU925" s="224" t="s">
        <v>90</v>
      </c>
      <c r="AV925" s="14" t="s">
        <v>90</v>
      </c>
      <c r="AW925" s="14" t="s">
        <v>36</v>
      </c>
      <c r="AX925" s="14" t="s">
        <v>78</v>
      </c>
      <c r="AY925" s="224" t="s">
        <v>386</v>
      </c>
    </row>
    <row r="926" spans="2:51" s="14" customFormat="1" ht="10">
      <c r="B926" s="214"/>
      <c r="C926" s="215"/>
      <c r="D926" s="205" t="s">
        <v>395</v>
      </c>
      <c r="E926" s="216" t="s">
        <v>76</v>
      </c>
      <c r="F926" s="217" t="s">
        <v>1132</v>
      </c>
      <c r="G926" s="215"/>
      <c r="H926" s="218">
        <v>28.436</v>
      </c>
      <c r="I926" s="219"/>
      <c r="J926" s="215"/>
      <c r="K926" s="215"/>
      <c r="L926" s="220"/>
      <c r="M926" s="221"/>
      <c r="N926" s="222"/>
      <c r="O926" s="222"/>
      <c r="P926" s="222"/>
      <c r="Q926" s="222"/>
      <c r="R926" s="222"/>
      <c r="S926" s="222"/>
      <c r="T926" s="223"/>
      <c r="AT926" s="224" t="s">
        <v>395</v>
      </c>
      <c r="AU926" s="224" t="s">
        <v>90</v>
      </c>
      <c r="AV926" s="14" t="s">
        <v>90</v>
      </c>
      <c r="AW926" s="14" t="s">
        <v>36</v>
      </c>
      <c r="AX926" s="14" t="s">
        <v>78</v>
      </c>
      <c r="AY926" s="224" t="s">
        <v>386</v>
      </c>
    </row>
    <row r="927" spans="2:51" s="14" customFormat="1" ht="10">
      <c r="B927" s="214"/>
      <c r="C927" s="215"/>
      <c r="D927" s="205" t="s">
        <v>395</v>
      </c>
      <c r="E927" s="216" t="s">
        <v>76</v>
      </c>
      <c r="F927" s="217" t="s">
        <v>1133</v>
      </c>
      <c r="G927" s="215"/>
      <c r="H927" s="218">
        <v>16.463000000000001</v>
      </c>
      <c r="I927" s="219"/>
      <c r="J927" s="215"/>
      <c r="K927" s="215"/>
      <c r="L927" s="220"/>
      <c r="M927" s="221"/>
      <c r="N927" s="222"/>
      <c r="O927" s="222"/>
      <c r="P927" s="222"/>
      <c r="Q927" s="222"/>
      <c r="R927" s="222"/>
      <c r="S927" s="222"/>
      <c r="T927" s="223"/>
      <c r="AT927" s="224" t="s">
        <v>395</v>
      </c>
      <c r="AU927" s="224" t="s">
        <v>90</v>
      </c>
      <c r="AV927" s="14" t="s">
        <v>90</v>
      </c>
      <c r="AW927" s="14" t="s">
        <v>36</v>
      </c>
      <c r="AX927" s="14" t="s">
        <v>78</v>
      </c>
      <c r="AY927" s="224" t="s">
        <v>386</v>
      </c>
    </row>
    <row r="928" spans="2:51" s="14" customFormat="1" ht="10">
      <c r="B928" s="214"/>
      <c r="C928" s="215"/>
      <c r="D928" s="205" t="s">
        <v>395</v>
      </c>
      <c r="E928" s="216" t="s">
        <v>76</v>
      </c>
      <c r="F928" s="217" t="s">
        <v>1134</v>
      </c>
      <c r="G928" s="215"/>
      <c r="H928" s="218">
        <v>5.67</v>
      </c>
      <c r="I928" s="219"/>
      <c r="J928" s="215"/>
      <c r="K928" s="215"/>
      <c r="L928" s="220"/>
      <c r="M928" s="221"/>
      <c r="N928" s="222"/>
      <c r="O928" s="222"/>
      <c r="P928" s="222"/>
      <c r="Q928" s="222"/>
      <c r="R928" s="222"/>
      <c r="S928" s="222"/>
      <c r="T928" s="223"/>
      <c r="AT928" s="224" t="s">
        <v>395</v>
      </c>
      <c r="AU928" s="224" t="s">
        <v>90</v>
      </c>
      <c r="AV928" s="14" t="s">
        <v>90</v>
      </c>
      <c r="AW928" s="14" t="s">
        <v>36</v>
      </c>
      <c r="AX928" s="14" t="s">
        <v>78</v>
      </c>
      <c r="AY928" s="224" t="s">
        <v>386</v>
      </c>
    </row>
    <row r="929" spans="2:51" s="14" customFormat="1" ht="10">
      <c r="B929" s="214"/>
      <c r="C929" s="215"/>
      <c r="D929" s="205" t="s">
        <v>395</v>
      </c>
      <c r="E929" s="216" t="s">
        <v>76</v>
      </c>
      <c r="F929" s="217" t="s">
        <v>1135</v>
      </c>
      <c r="G929" s="215"/>
      <c r="H929" s="218">
        <v>7.8</v>
      </c>
      <c r="I929" s="219"/>
      <c r="J929" s="215"/>
      <c r="K929" s="215"/>
      <c r="L929" s="220"/>
      <c r="M929" s="221"/>
      <c r="N929" s="222"/>
      <c r="O929" s="222"/>
      <c r="P929" s="222"/>
      <c r="Q929" s="222"/>
      <c r="R929" s="222"/>
      <c r="S929" s="222"/>
      <c r="T929" s="223"/>
      <c r="AT929" s="224" t="s">
        <v>395</v>
      </c>
      <c r="AU929" s="224" t="s">
        <v>90</v>
      </c>
      <c r="AV929" s="14" t="s">
        <v>90</v>
      </c>
      <c r="AW929" s="14" t="s">
        <v>36</v>
      </c>
      <c r="AX929" s="14" t="s">
        <v>78</v>
      </c>
      <c r="AY929" s="224" t="s">
        <v>386</v>
      </c>
    </row>
    <row r="930" spans="2:51" s="14" customFormat="1" ht="30">
      <c r="B930" s="214"/>
      <c r="C930" s="215"/>
      <c r="D930" s="205" t="s">
        <v>395</v>
      </c>
      <c r="E930" s="216" t="s">
        <v>76</v>
      </c>
      <c r="F930" s="217" t="s">
        <v>1136</v>
      </c>
      <c r="G930" s="215"/>
      <c r="H930" s="218">
        <v>60.957999999999998</v>
      </c>
      <c r="I930" s="219"/>
      <c r="J930" s="215"/>
      <c r="K930" s="215"/>
      <c r="L930" s="220"/>
      <c r="M930" s="221"/>
      <c r="N930" s="222"/>
      <c r="O930" s="222"/>
      <c r="P930" s="222"/>
      <c r="Q930" s="222"/>
      <c r="R930" s="222"/>
      <c r="S930" s="222"/>
      <c r="T930" s="223"/>
      <c r="AT930" s="224" t="s">
        <v>395</v>
      </c>
      <c r="AU930" s="224" t="s">
        <v>90</v>
      </c>
      <c r="AV930" s="14" t="s">
        <v>90</v>
      </c>
      <c r="AW930" s="14" t="s">
        <v>36</v>
      </c>
      <c r="AX930" s="14" t="s">
        <v>78</v>
      </c>
      <c r="AY930" s="224" t="s">
        <v>386</v>
      </c>
    </row>
    <row r="931" spans="2:51" s="14" customFormat="1" ht="10">
      <c r="B931" s="214"/>
      <c r="C931" s="215"/>
      <c r="D931" s="205" t="s">
        <v>395</v>
      </c>
      <c r="E931" s="216" t="s">
        <v>76</v>
      </c>
      <c r="F931" s="217" t="s">
        <v>1137</v>
      </c>
      <c r="G931" s="215"/>
      <c r="H931" s="218">
        <v>8.0340000000000007</v>
      </c>
      <c r="I931" s="219"/>
      <c r="J931" s="215"/>
      <c r="K931" s="215"/>
      <c r="L931" s="220"/>
      <c r="M931" s="221"/>
      <c r="N931" s="222"/>
      <c r="O931" s="222"/>
      <c r="P931" s="222"/>
      <c r="Q931" s="222"/>
      <c r="R931" s="222"/>
      <c r="S931" s="222"/>
      <c r="T931" s="223"/>
      <c r="AT931" s="224" t="s">
        <v>395</v>
      </c>
      <c r="AU931" s="224" t="s">
        <v>90</v>
      </c>
      <c r="AV931" s="14" t="s">
        <v>90</v>
      </c>
      <c r="AW931" s="14" t="s">
        <v>36</v>
      </c>
      <c r="AX931" s="14" t="s">
        <v>78</v>
      </c>
      <c r="AY931" s="224" t="s">
        <v>386</v>
      </c>
    </row>
    <row r="932" spans="2:51" s="14" customFormat="1" ht="10">
      <c r="B932" s="214"/>
      <c r="C932" s="215"/>
      <c r="D932" s="205" t="s">
        <v>395</v>
      </c>
      <c r="E932" s="216" t="s">
        <v>76</v>
      </c>
      <c r="F932" s="217" t="s">
        <v>1138</v>
      </c>
      <c r="G932" s="215"/>
      <c r="H932" s="218">
        <v>7.8</v>
      </c>
      <c r="I932" s="219"/>
      <c r="J932" s="215"/>
      <c r="K932" s="215"/>
      <c r="L932" s="220"/>
      <c r="M932" s="221"/>
      <c r="N932" s="222"/>
      <c r="O932" s="222"/>
      <c r="P932" s="222"/>
      <c r="Q932" s="222"/>
      <c r="R932" s="222"/>
      <c r="S932" s="222"/>
      <c r="T932" s="223"/>
      <c r="AT932" s="224" t="s">
        <v>395</v>
      </c>
      <c r="AU932" s="224" t="s">
        <v>90</v>
      </c>
      <c r="AV932" s="14" t="s">
        <v>90</v>
      </c>
      <c r="AW932" s="14" t="s">
        <v>36</v>
      </c>
      <c r="AX932" s="14" t="s">
        <v>78</v>
      </c>
      <c r="AY932" s="224" t="s">
        <v>386</v>
      </c>
    </row>
    <row r="933" spans="2:51" s="14" customFormat="1" ht="10">
      <c r="B933" s="214"/>
      <c r="C933" s="215"/>
      <c r="D933" s="205" t="s">
        <v>395</v>
      </c>
      <c r="E933" s="216" t="s">
        <v>76</v>
      </c>
      <c r="F933" s="217" t="s">
        <v>1139</v>
      </c>
      <c r="G933" s="215"/>
      <c r="H933" s="218">
        <v>5.5919999999999996</v>
      </c>
      <c r="I933" s="219"/>
      <c r="J933" s="215"/>
      <c r="K933" s="215"/>
      <c r="L933" s="220"/>
      <c r="M933" s="221"/>
      <c r="N933" s="222"/>
      <c r="O933" s="222"/>
      <c r="P933" s="222"/>
      <c r="Q933" s="222"/>
      <c r="R933" s="222"/>
      <c r="S933" s="222"/>
      <c r="T933" s="223"/>
      <c r="AT933" s="224" t="s">
        <v>395</v>
      </c>
      <c r="AU933" s="224" t="s">
        <v>90</v>
      </c>
      <c r="AV933" s="14" t="s">
        <v>90</v>
      </c>
      <c r="AW933" s="14" t="s">
        <v>36</v>
      </c>
      <c r="AX933" s="14" t="s">
        <v>78</v>
      </c>
      <c r="AY933" s="224" t="s">
        <v>386</v>
      </c>
    </row>
    <row r="934" spans="2:51" s="14" customFormat="1" ht="10">
      <c r="B934" s="214"/>
      <c r="C934" s="215"/>
      <c r="D934" s="205" t="s">
        <v>395</v>
      </c>
      <c r="E934" s="216" t="s">
        <v>76</v>
      </c>
      <c r="F934" s="217" t="s">
        <v>1140</v>
      </c>
      <c r="G934" s="215"/>
      <c r="H934" s="218">
        <v>8.1120000000000001</v>
      </c>
      <c r="I934" s="219"/>
      <c r="J934" s="215"/>
      <c r="K934" s="215"/>
      <c r="L934" s="220"/>
      <c r="M934" s="221"/>
      <c r="N934" s="222"/>
      <c r="O934" s="222"/>
      <c r="P934" s="222"/>
      <c r="Q934" s="222"/>
      <c r="R934" s="222"/>
      <c r="S934" s="222"/>
      <c r="T934" s="223"/>
      <c r="AT934" s="224" t="s">
        <v>395</v>
      </c>
      <c r="AU934" s="224" t="s">
        <v>90</v>
      </c>
      <c r="AV934" s="14" t="s">
        <v>90</v>
      </c>
      <c r="AW934" s="14" t="s">
        <v>36</v>
      </c>
      <c r="AX934" s="14" t="s">
        <v>78</v>
      </c>
      <c r="AY934" s="224" t="s">
        <v>386</v>
      </c>
    </row>
    <row r="935" spans="2:51" s="14" customFormat="1" ht="20">
      <c r="B935" s="214"/>
      <c r="C935" s="215"/>
      <c r="D935" s="205" t="s">
        <v>395</v>
      </c>
      <c r="E935" s="216" t="s">
        <v>76</v>
      </c>
      <c r="F935" s="217" t="s">
        <v>1141</v>
      </c>
      <c r="G935" s="215"/>
      <c r="H935" s="218">
        <v>29.8</v>
      </c>
      <c r="I935" s="219"/>
      <c r="J935" s="215"/>
      <c r="K935" s="215"/>
      <c r="L935" s="220"/>
      <c r="M935" s="221"/>
      <c r="N935" s="222"/>
      <c r="O935" s="222"/>
      <c r="P935" s="222"/>
      <c r="Q935" s="222"/>
      <c r="R935" s="222"/>
      <c r="S935" s="222"/>
      <c r="T935" s="223"/>
      <c r="AT935" s="224" t="s">
        <v>395</v>
      </c>
      <c r="AU935" s="224" t="s">
        <v>90</v>
      </c>
      <c r="AV935" s="14" t="s">
        <v>90</v>
      </c>
      <c r="AW935" s="14" t="s">
        <v>36</v>
      </c>
      <c r="AX935" s="14" t="s">
        <v>78</v>
      </c>
      <c r="AY935" s="224" t="s">
        <v>386</v>
      </c>
    </row>
    <row r="936" spans="2:51" s="14" customFormat="1" ht="10">
      <c r="B936" s="214"/>
      <c r="C936" s="215"/>
      <c r="D936" s="205" t="s">
        <v>395</v>
      </c>
      <c r="E936" s="216" t="s">
        <v>76</v>
      </c>
      <c r="F936" s="217" t="s">
        <v>1142</v>
      </c>
      <c r="G936" s="215"/>
      <c r="H936" s="218">
        <v>43.008000000000003</v>
      </c>
      <c r="I936" s="219"/>
      <c r="J936" s="215"/>
      <c r="K936" s="215"/>
      <c r="L936" s="220"/>
      <c r="M936" s="221"/>
      <c r="N936" s="222"/>
      <c r="O936" s="222"/>
      <c r="P936" s="222"/>
      <c r="Q936" s="222"/>
      <c r="R936" s="222"/>
      <c r="S936" s="222"/>
      <c r="T936" s="223"/>
      <c r="AT936" s="224" t="s">
        <v>395</v>
      </c>
      <c r="AU936" s="224" t="s">
        <v>90</v>
      </c>
      <c r="AV936" s="14" t="s">
        <v>90</v>
      </c>
      <c r="AW936" s="14" t="s">
        <v>36</v>
      </c>
      <c r="AX936" s="14" t="s">
        <v>78</v>
      </c>
      <c r="AY936" s="224" t="s">
        <v>386</v>
      </c>
    </row>
    <row r="937" spans="2:51" s="14" customFormat="1" ht="10">
      <c r="B937" s="214"/>
      <c r="C937" s="215"/>
      <c r="D937" s="205" t="s">
        <v>395</v>
      </c>
      <c r="E937" s="216" t="s">
        <v>76</v>
      </c>
      <c r="F937" s="217" t="s">
        <v>1143</v>
      </c>
      <c r="G937" s="215"/>
      <c r="H937" s="218">
        <v>5.5380000000000003</v>
      </c>
      <c r="I937" s="219"/>
      <c r="J937" s="215"/>
      <c r="K937" s="215"/>
      <c r="L937" s="220"/>
      <c r="M937" s="221"/>
      <c r="N937" s="222"/>
      <c r="O937" s="222"/>
      <c r="P937" s="222"/>
      <c r="Q937" s="222"/>
      <c r="R937" s="222"/>
      <c r="S937" s="222"/>
      <c r="T937" s="223"/>
      <c r="AT937" s="224" t="s">
        <v>395</v>
      </c>
      <c r="AU937" s="224" t="s">
        <v>90</v>
      </c>
      <c r="AV937" s="14" t="s">
        <v>90</v>
      </c>
      <c r="AW937" s="14" t="s">
        <v>36</v>
      </c>
      <c r="AX937" s="14" t="s">
        <v>78</v>
      </c>
      <c r="AY937" s="224" t="s">
        <v>386</v>
      </c>
    </row>
    <row r="938" spans="2:51" s="14" customFormat="1" ht="10">
      <c r="B938" s="214"/>
      <c r="C938" s="215"/>
      <c r="D938" s="205" t="s">
        <v>395</v>
      </c>
      <c r="E938" s="216" t="s">
        <v>76</v>
      </c>
      <c r="F938" s="217" t="s">
        <v>1144</v>
      </c>
      <c r="G938" s="215"/>
      <c r="H938" s="218">
        <v>5.9279999999999999</v>
      </c>
      <c r="I938" s="219"/>
      <c r="J938" s="215"/>
      <c r="K938" s="215"/>
      <c r="L938" s="220"/>
      <c r="M938" s="221"/>
      <c r="N938" s="222"/>
      <c r="O938" s="222"/>
      <c r="P938" s="222"/>
      <c r="Q938" s="222"/>
      <c r="R938" s="222"/>
      <c r="S938" s="222"/>
      <c r="T938" s="223"/>
      <c r="AT938" s="224" t="s">
        <v>395</v>
      </c>
      <c r="AU938" s="224" t="s">
        <v>90</v>
      </c>
      <c r="AV938" s="14" t="s">
        <v>90</v>
      </c>
      <c r="AW938" s="14" t="s">
        <v>36</v>
      </c>
      <c r="AX938" s="14" t="s">
        <v>78</v>
      </c>
      <c r="AY938" s="224" t="s">
        <v>386</v>
      </c>
    </row>
    <row r="939" spans="2:51" s="14" customFormat="1" ht="10">
      <c r="B939" s="214"/>
      <c r="C939" s="215"/>
      <c r="D939" s="205" t="s">
        <v>395</v>
      </c>
      <c r="E939" s="216" t="s">
        <v>76</v>
      </c>
      <c r="F939" s="217" t="s">
        <v>1145</v>
      </c>
      <c r="G939" s="215"/>
      <c r="H939" s="218">
        <v>12.526999999999999</v>
      </c>
      <c r="I939" s="219"/>
      <c r="J939" s="215"/>
      <c r="K939" s="215"/>
      <c r="L939" s="220"/>
      <c r="M939" s="221"/>
      <c r="N939" s="222"/>
      <c r="O939" s="222"/>
      <c r="P939" s="222"/>
      <c r="Q939" s="222"/>
      <c r="R939" s="222"/>
      <c r="S939" s="222"/>
      <c r="T939" s="223"/>
      <c r="AT939" s="224" t="s">
        <v>395</v>
      </c>
      <c r="AU939" s="224" t="s">
        <v>90</v>
      </c>
      <c r="AV939" s="14" t="s">
        <v>90</v>
      </c>
      <c r="AW939" s="14" t="s">
        <v>36</v>
      </c>
      <c r="AX939" s="14" t="s">
        <v>78</v>
      </c>
      <c r="AY939" s="224" t="s">
        <v>386</v>
      </c>
    </row>
    <row r="940" spans="2:51" s="14" customFormat="1" ht="10">
      <c r="B940" s="214"/>
      <c r="C940" s="215"/>
      <c r="D940" s="205" t="s">
        <v>395</v>
      </c>
      <c r="E940" s="216" t="s">
        <v>76</v>
      </c>
      <c r="F940" s="217" t="s">
        <v>1146</v>
      </c>
      <c r="G940" s="215"/>
      <c r="H940" s="218">
        <v>12.28</v>
      </c>
      <c r="I940" s="219"/>
      <c r="J940" s="215"/>
      <c r="K940" s="215"/>
      <c r="L940" s="220"/>
      <c r="M940" s="221"/>
      <c r="N940" s="222"/>
      <c r="O940" s="222"/>
      <c r="P940" s="222"/>
      <c r="Q940" s="222"/>
      <c r="R940" s="222"/>
      <c r="S940" s="222"/>
      <c r="T940" s="223"/>
      <c r="AT940" s="224" t="s">
        <v>395</v>
      </c>
      <c r="AU940" s="224" t="s">
        <v>90</v>
      </c>
      <c r="AV940" s="14" t="s">
        <v>90</v>
      </c>
      <c r="AW940" s="14" t="s">
        <v>36</v>
      </c>
      <c r="AX940" s="14" t="s">
        <v>78</v>
      </c>
      <c r="AY940" s="224" t="s">
        <v>386</v>
      </c>
    </row>
    <row r="941" spans="2:51" s="14" customFormat="1" ht="10">
      <c r="B941" s="214"/>
      <c r="C941" s="215"/>
      <c r="D941" s="205" t="s">
        <v>395</v>
      </c>
      <c r="E941" s="216" t="s">
        <v>76</v>
      </c>
      <c r="F941" s="217" t="s">
        <v>1147</v>
      </c>
      <c r="G941" s="215"/>
      <c r="H941" s="218">
        <v>6.8330000000000002</v>
      </c>
      <c r="I941" s="219"/>
      <c r="J941" s="215"/>
      <c r="K941" s="215"/>
      <c r="L941" s="220"/>
      <c r="M941" s="221"/>
      <c r="N941" s="222"/>
      <c r="O941" s="222"/>
      <c r="P941" s="222"/>
      <c r="Q941" s="222"/>
      <c r="R941" s="222"/>
      <c r="S941" s="222"/>
      <c r="T941" s="223"/>
      <c r="AT941" s="224" t="s">
        <v>395</v>
      </c>
      <c r="AU941" s="224" t="s">
        <v>90</v>
      </c>
      <c r="AV941" s="14" t="s">
        <v>90</v>
      </c>
      <c r="AW941" s="14" t="s">
        <v>36</v>
      </c>
      <c r="AX941" s="14" t="s">
        <v>78</v>
      </c>
      <c r="AY941" s="224" t="s">
        <v>386</v>
      </c>
    </row>
    <row r="942" spans="2:51" s="14" customFormat="1" ht="10">
      <c r="B942" s="214"/>
      <c r="C942" s="215"/>
      <c r="D942" s="205" t="s">
        <v>395</v>
      </c>
      <c r="E942" s="216" t="s">
        <v>76</v>
      </c>
      <c r="F942" s="217" t="s">
        <v>1148</v>
      </c>
      <c r="G942" s="215"/>
      <c r="H942" s="218">
        <v>9.7479999999999993</v>
      </c>
      <c r="I942" s="219"/>
      <c r="J942" s="215"/>
      <c r="K942" s="215"/>
      <c r="L942" s="220"/>
      <c r="M942" s="221"/>
      <c r="N942" s="222"/>
      <c r="O942" s="222"/>
      <c r="P942" s="222"/>
      <c r="Q942" s="222"/>
      <c r="R942" s="222"/>
      <c r="S942" s="222"/>
      <c r="T942" s="223"/>
      <c r="AT942" s="224" t="s">
        <v>395</v>
      </c>
      <c r="AU942" s="224" t="s">
        <v>90</v>
      </c>
      <c r="AV942" s="14" t="s">
        <v>90</v>
      </c>
      <c r="AW942" s="14" t="s">
        <v>36</v>
      </c>
      <c r="AX942" s="14" t="s">
        <v>78</v>
      </c>
      <c r="AY942" s="224" t="s">
        <v>386</v>
      </c>
    </row>
    <row r="943" spans="2:51" s="14" customFormat="1" ht="10">
      <c r="B943" s="214"/>
      <c r="C943" s="215"/>
      <c r="D943" s="205" t="s">
        <v>395</v>
      </c>
      <c r="E943" s="216" t="s">
        <v>76</v>
      </c>
      <c r="F943" s="217" t="s">
        <v>1149</v>
      </c>
      <c r="G943" s="215"/>
      <c r="H943" s="218">
        <v>8.4239999999999995</v>
      </c>
      <c r="I943" s="219"/>
      <c r="J943" s="215"/>
      <c r="K943" s="215"/>
      <c r="L943" s="220"/>
      <c r="M943" s="221"/>
      <c r="N943" s="222"/>
      <c r="O943" s="222"/>
      <c r="P943" s="222"/>
      <c r="Q943" s="222"/>
      <c r="R943" s="222"/>
      <c r="S943" s="222"/>
      <c r="T943" s="223"/>
      <c r="AT943" s="224" t="s">
        <v>395</v>
      </c>
      <c r="AU943" s="224" t="s">
        <v>90</v>
      </c>
      <c r="AV943" s="14" t="s">
        <v>90</v>
      </c>
      <c r="AW943" s="14" t="s">
        <v>36</v>
      </c>
      <c r="AX943" s="14" t="s">
        <v>78</v>
      </c>
      <c r="AY943" s="224" t="s">
        <v>386</v>
      </c>
    </row>
    <row r="944" spans="2:51" s="14" customFormat="1" ht="10">
      <c r="B944" s="214"/>
      <c r="C944" s="215"/>
      <c r="D944" s="205" t="s">
        <v>395</v>
      </c>
      <c r="E944" s="216" t="s">
        <v>76</v>
      </c>
      <c r="F944" s="217" t="s">
        <v>1150</v>
      </c>
      <c r="G944" s="215"/>
      <c r="H944" s="218">
        <v>9.7870000000000008</v>
      </c>
      <c r="I944" s="219"/>
      <c r="J944" s="215"/>
      <c r="K944" s="215"/>
      <c r="L944" s="220"/>
      <c r="M944" s="221"/>
      <c r="N944" s="222"/>
      <c r="O944" s="222"/>
      <c r="P944" s="222"/>
      <c r="Q944" s="222"/>
      <c r="R944" s="222"/>
      <c r="S944" s="222"/>
      <c r="T944" s="223"/>
      <c r="AT944" s="224" t="s">
        <v>395</v>
      </c>
      <c r="AU944" s="224" t="s">
        <v>90</v>
      </c>
      <c r="AV944" s="14" t="s">
        <v>90</v>
      </c>
      <c r="AW944" s="14" t="s">
        <v>36</v>
      </c>
      <c r="AX944" s="14" t="s">
        <v>78</v>
      </c>
      <c r="AY944" s="224" t="s">
        <v>386</v>
      </c>
    </row>
    <row r="945" spans="2:51" s="14" customFormat="1" ht="20">
      <c r="B945" s="214"/>
      <c r="C945" s="215"/>
      <c r="D945" s="205" t="s">
        <v>395</v>
      </c>
      <c r="E945" s="216" t="s">
        <v>76</v>
      </c>
      <c r="F945" s="217" t="s">
        <v>1151</v>
      </c>
      <c r="G945" s="215"/>
      <c r="H945" s="218">
        <v>13.76</v>
      </c>
      <c r="I945" s="219"/>
      <c r="J945" s="215"/>
      <c r="K945" s="215"/>
      <c r="L945" s="220"/>
      <c r="M945" s="221"/>
      <c r="N945" s="222"/>
      <c r="O945" s="222"/>
      <c r="P945" s="222"/>
      <c r="Q945" s="222"/>
      <c r="R945" s="222"/>
      <c r="S945" s="222"/>
      <c r="T945" s="223"/>
      <c r="AT945" s="224" t="s">
        <v>395</v>
      </c>
      <c r="AU945" s="224" t="s">
        <v>90</v>
      </c>
      <c r="AV945" s="14" t="s">
        <v>90</v>
      </c>
      <c r="AW945" s="14" t="s">
        <v>36</v>
      </c>
      <c r="AX945" s="14" t="s">
        <v>78</v>
      </c>
      <c r="AY945" s="224" t="s">
        <v>386</v>
      </c>
    </row>
    <row r="946" spans="2:51" s="14" customFormat="1" ht="10">
      <c r="B946" s="214"/>
      <c r="C946" s="215"/>
      <c r="D946" s="205" t="s">
        <v>395</v>
      </c>
      <c r="E946" s="216" t="s">
        <v>76</v>
      </c>
      <c r="F946" s="217" t="s">
        <v>1152</v>
      </c>
      <c r="G946" s="215"/>
      <c r="H946" s="218">
        <v>8.4239999999999995</v>
      </c>
      <c r="I946" s="219"/>
      <c r="J946" s="215"/>
      <c r="K946" s="215"/>
      <c r="L946" s="220"/>
      <c r="M946" s="221"/>
      <c r="N946" s="222"/>
      <c r="O946" s="222"/>
      <c r="P946" s="222"/>
      <c r="Q946" s="222"/>
      <c r="R946" s="222"/>
      <c r="S946" s="222"/>
      <c r="T946" s="223"/>
      <c r="AT946" s="224" t="s">
        <v>395</v>
      </c>
      <c r="AU946" s="224" t="s">
        <v>90</v>
      </c>
      <c r="AV946" s="14" t="s">
        <v>90</v>
      </c>
      <c r="AW946" s="14" t="s">
        <v>36</v>
      </c>
      <c r="AX946" s="14" t="s">
        <v>78</v>
      </c>
      <c r="AY946" s="224" t="s">
        <v>386</v>
      </c>
    </row>
    <row r="947" spans="2:51" s="16" customFormat="1" ht="10">
      <c r="B947" s="246"/>
      <c r="C947" s="247"/>
      <c r="D947" s="205" t="s">
        <v>395</v>
      </c>
      <c r="E947" s="248" t="s">
        <v>76</v>
      </c>
      <c r="F947" s="249" t="s">
        <v>559</v>
      </c>
      <c r="G947" s="247"/>
      <c r="H947" s="250">
        <v>394.60399999999998</v>
      </c>
      <c r="I947" s="251"/>
      <c r="J947" s="247"/>
      <c r="K947" s="247"/>
      <c r="L947" s="252"/>
      <c r="M947" s="253"/>
      <c r="N947" s="254"/>
      <c r="O947" s="254"/>
      <c r="P947" s="254"/>
      <c r="Q947" s="254"/>
      <c r="R947" s="254"/>
      <c r="S947" s="254"/>
      <c r="T947" s="255"/>
      <c r="AT947" s="256" t="s">
        <v>395</v>
      </c>
      <c r="AU947" s="256" t="s">
        <v>90</v>
      </c>
      <c r="AV947" s="16" t="s">
        <v>95</v>
      </c>
      <c r="AW947" s="16" t="s">
        <v>36</v>
      </c>
      <c r="AX947" s="16" t="s">
        <v>78</v>
      </c>
      <c r="AY947" s="256" t="s">
        <v>386</v>
      </c>
    </row>
    <row r="948" spans="2:51" s="13" customFormat="1" ht="10">
      <c r="B948" s="203"/>
      <c r="C948" s="204"/>
      <c r="D948" s="205" t="s">
        <v>395</v>
      </c>
      <c r="E948" s="206" t="s">
        <v>76</v>
      </c>
      <c r="F948" s="207" t="s">
        <v>1153</v>
      </c>
      <c r="G948" s="204"/>
      <c r="H948" s="206" t="s">
        <v>76</v>
      </c>
      <c r="I948" s="208"/>
      <c r="J948" s="204"/>
      <c r="K948" s="204"/>
      <c r="L948" s="209"/>
      <c r="M948" s="210"/>
      <c r="N948" s="211"/>
      <c r="O948" s="211"/>
      <c r="P948" s="211"/>
      <c r="Q948" s="211"/>
      <c r="R948" s="211"/>
      <c r="S948" s="211"/>
      <c r="T948" s="212"/>
      <c r="AT948" s="213" t="s">
        <v>395</v>
      </c>
      <c r="AU948" s="213" t="s">
        <v>90</v>
      </c>
      <c r="AV948" s="13" t="s">
        <v>85</v>
      </c>
      <c r="AW948" s="13" t="s">
        <v>36</v>
      </c>
      <c r="AX948" s="13" t="s">
        <v>78</v>
      </c>
      <c r="AY948" s="213" t="s">
        <v>386</v>
      </c>
    </row>
    <row r="949" spans="2:51" s="14" customFormat="1" ht="20">
      <c r="B949" s="214"/>
      <c r="C949" s="215"/>
      <c r="D949" s="205" t="s">
        <v>395</v>
      </c>
      <c r="E949" s="216" t="s">
        <v>76</v>
      </c>
      <c r="F949" s="217" t="s">
        <v>1154</v>
      </c>
      <c r="G949" s="215"/>
      <c r="H949" s="218">
        <v>79.682000000000002</v>
      </c>
      <c r="I949" s="219"/>
      <c r="J949" s="215"/>
      <c r="K949" s="215"/>
      <c r="L949" s="220"/>
      <c r="M949" s="221"/>
      <c r="N949" s="222"/>
      <c r="O949" s="222"/>
      <c r="P949" s="222"/>
      <c r="Q949" s="222"/>
      <c r="R949" s="222"/>
      <c r="S949" s="222"/>
      <c r="T949" s="223"/>
      <c r="AT949" s="224" t="s">
        <v>395</v>
      </c>
      <c r="AU949" s="224" t="s">
        <v>90</v>
      </c>
      <c r="AV949" s="14" t="s">
        <v>90</v>
      </c>
      <c r="AW949" s="14" t="s">
        <v>36</v>
      </c>
      <c r="AX949" s="14" t="s">
        <v>78</v>
      </c>
      <c r="AY949" s="224" t="s">
        <v>386</v>
      </c>
    </row>
    <row r="950" spans="2:51" s="14" customFormat="1" ht="10">
      <c r="B950" s="214"/>
      <c r="C950" s="215"/>
      <c r="D950" s="205" t="s">
        <v>395</v>
      </c>
      <c r="E950" s="216" t="s">
        <v>76</v>
      </c>
      <c r="F950" s="217" t="s">
        <v>1155</v>
      </c>
      <c r="G950" s="215"/>
      <c r="H950" s="218">
        <v>28.436</v>
      </c>
      <c r="I950" s="219"/>
      <c r="J950" s="215"/>
      <c r="K950" s="215"/>
      <c r="L950" s="220"/>
      <c r="M950" s="221"/>
      <c r="N950" s="222"/>
      <c r="O950" s="222"/>
      <c r="P950" s="222"/>
      <c r="Q950" s="222"/>
      <c r="R950" s="222"/>
      <c r="S950" s="222"/>
      <c r="T950" s="223"/>
      <c r="AT950" s="224" t="s">
        <v>395</v>
      </c>
      <c r="AU950" s="224" t="s">
        <v>90</v>
      </c>
      <c r="AV950" s="14" t="s">
        <v>90</v>
      </c>
      <c r="AW950" s="14" t="s">
        <v>36</v>
      </c>
      <c r="AX950" s="14" t="s">
        <v>78</v>
      </c>
      <c r="AY950" s="224" t="s">
        <v>386</v>
      </c>
    </row>
    <row r="951" spans="2:51" s="14" customFormat="1" ht="10">
      <c r="B951" s="214"/>
      <c r="C951" s="215"/>
      <c r="D951" s="205" t="s">
        <v>395</v>
      </c>
      <c r="E951" s="216" t="s">
        <v>76</v>
      </c>
      <c r="F951" s="217" t="s">
        <v>1156</v>
      </c>
      <c r="G951" s="215"/>
      <c r="H951" s="218">
        <v>16.463000000000001</v>
      </c>
      <c r="I951" s="219"/>
      <c r="J951" s="215"/>
      <c r="K951" s="215"/>
      <c r="L951" s="220"/>
      <c r="M951" s="221"/>
      <c r="N951" s="222"/>
      <c r="O951" s="222"/>
      <c r="P951" s="222"/>
      <c r="Q951" s="222"/>
      <c r="R951" s="222"/>
      <c r="S951" s="222"/>
      <c r="T951" s="223"/>
      <c r="AT951" s="224" t="s">
        <v>395</v>
      </c>
      <c r="AU951" s="224" t="s">
        <v>90</v>
      </c>
      <c r="AV951" s="14" t="s">
        <v>90</v>
      </c>
      <c r="AW951" s="14" t="s">
        <v>36</v>
      </c>
      <c r="AX951" s="14" t="s">
        <v>78</v>
      </c>
      <c r="AY951" s="224" t="s">
        <v>386</v>
      </c>
    </row>
    <row r="952" spans="2:51" s="14" customFormat="1" ht="10">
      <c r="B952" s="214"/>
      <c r="C952" s="215"/>
      <c r="D952" s="205" t="s">
        <v>395</v>
      </c>
      <c r="E952" s="216" t="s">
        <v>76</v>
      </c>
      <c r="F952" s="217" t="s">
        <v>1157</v>
      </c>
      <c r="G952" s="215"/>
      <c r="H952" s="218">
        <v>5.67</v>
      </c>
      <c r="I952" s="219"/>
      <c r="J952" s="215"/>
      <c r="K952" s="215"/>
      <c r="L952" s="220"/>
      <c r="M952" s="221"/>
      <c r="N952" s="222"/>
      <c r="O952" s="222"/>
      <c r="P952" s="222"/>
      <c r="Q952" s="222"/>
      <c r="R952" s="222"/>
      <c r="S952" s="222"/>
      <c r="T952" s="223"/>
      <c r="AT952" s="224" t="s">
        <v>395</v>
      </c>
      <c r="AU952" s="224" t="s">
        <v>90</v>
      </c>
      <c r="AV952" s="14" t="s">
        <v>90</v>
      </c>
      <c r="AW952" s="14" t="s">
        <v>36</v>
      </c>
      <c r="AX952" s="14" t="s">
        <v>78</v>
      </c>
      <c r="AY952" s="224" t="s">
        <v>386</v>
      </c>
    </row>
    <row r="953" spans="2:51" s="14" customFormat="1" ht="10">
      <c r="B953" s="214"/>
      <c r="C953" s="215"/>
      <c r="D953" s="205" t="s">
        <v>395</v>
      </c>
      <c r="E953" s="216" t="s">
        <v>76</v>
      </c>
      <c r="F953" s="217" t="s">
        <v>1158</v>
      </c>
      <c r="G953" s="215"/>
      <c r="H953" s="218">
        <v>7.8</v>
      </c>
      <c r="I953" s="219"/>
      <c r="J953" s="215"/>
      <c r="K953" s="215"/>
      <c r="L953" s="220"/>
      <c r="M953" s="221"/>
      <c r="N953" s="222"/>
      <c r="O953" s="222"/>
      <c r="P953" s="222"/>
      <c r="Q953" s="222"/>
      <c r="R953" s="222"/>
      <c r="S953" s="222"/>
      <c r="T953" s="223"/>
      <c r="AT953" s="224" t="s">
        <v>395</v>
      </c>
      <c r="AU953" s="224" t="s">
        <v>90</v>
      </c>
      <c r="AV953" s="14" t="s">
        <v>90</v>
      </c>
      <c r="AW953" s="14" t="s">
        <v>36</v>
      </c>
      <c r="AX953" s="14" t="s">
        <v>78</v>
      </c>
      <c r="AY953" s="224" t="s">
        <v>386</v>
      </c>
    </row>
    <row r="954" spans="2:51" s="14" customFormat="1" ht="10">
      <c r="B954" s="214"/>
      <c r="C954" s="215"/>
      <c r="D954" s="205" t="s">
        <v>395</v>
      </c>
      <c r="E954" s="216" t="s">
        <v>76</v>
      </c>
      <c r="F954" s="217" t="s">
        <v>1159</v>
      </c>
      <c r="G954" s="215"/>
      <c r="H954" s="218">
        <v>8.0340000000000007</v>
      </c>
      <c r="I954" s="219"/>
      <c r="J954" s="215"/>
      <c r="K954" s="215"/>
      <c r="L954" s="220"/>
      <c r="M954" s="221"/>
      <c r="N954" s="222"/>
      <c r="O954" s="222"/>
      <c r="P954" s="222"/>
      <c r="Q954" s="222"/>
      <c r="R954" s="222"/>
      <c r="S954" s="222"/>
      <c r="T954" s="223"/>
      <c r="AT954" s="224" t="s">
        <v>395</v>
      </c>
      <c r="AU954" s="224" t="s">
        <v>90</v>
      </c>
      <c r="AV954" s="14" t="s">
        <v>90</v>
      </c>
      <c r="AW954" s="14" t="s">
        <v>36</v>
      </c>
      <c r="AX954" s="14" t="s">
        <v>78</v>
      </c>
      <c r="AY954" s="224" t="s">
        <v>386</v>
      </c>
    </row>
    <row r="955" spans="2:51" s="14" customFormat="1" ht="10">
      <c r="B955" s="214"/>
      <c r="C955" s="215"/>
      <c r="D955" s="205" t="s">
        <v>395</v>
      </c>
      <c r="E955" s="216" t="s">
        <v>76</v>
      </c>
      <c r="F955" s="217" t="s">
        <v>1160</v>
      </c>
      <c r="G955" s="215"/>
      <c r="H955" s="218">
        <v>7.8</v>
      </c>
      <c r="I955" s="219"/>
      <c r="J955" s="215"/>
      <c r="K955" s="215"/>
      <c r="L955" s="220"/>
      <c r="M955" s="221"/>
      <c r="N955" s="222"/>
      <c r="O955" s="222"/>
      <c r="P955" s="222"/>
      <c r="Q955" s="222"/>
      <c r="R955" s="222"/>
      <c r="S955" s="222"/>
      <c r="T955" s="223"/>
      <c r="AT955" s="224" t="s">
        <v>395</v>
      </c>
      <c r="AU955" s="224" t="s">
        <v>90</v>
      </c>
      <c r="AV955" s="14" t="s">
        <v>90</v>
      </c>
      <c r="AW955" s="14" t="s">
        <v>36</v>
      </c>
      <c r="AX955" s="14" t="s">
        <v>78</v>
      </c>
      <c r="AY955" s="224" t="s">
        <v>386</v>
      </c>
    </row>
    <row r="956" spans="2:51" s="14" customFormat="1" ht="10">
      <c r="B956" s="214"/>
      <c r="C956" s="215"/>
      <c r="D956" s="205" t="s">
        <v>395</v>
      </c>
      <c r="E956" s="216" t="s">
        <v>76</v>
      </c>
      <c r="F956" s="217" t="s">
        <v>1161</v>
      </c>
      <c r="G956" s="215"/>
      <c r="H956" s="218">
        <v>5.5919999999999996</v>
      </c>
      <c r="I956" s="219"/>
      <c r="J956" s="215"/>
      <c r="K956" s="215"/>
      <c r="L956" s="220"/>
      <c r="M956" s="221"/>
      <c r="N956" s="222"/>
      <c r="O956" s="222"/>
      <c r="P956" s="222"/>
      <c r="Q956" s="222"/>
      <c r="R956" s="222"/>
      <c r="S956" s="222"/>
      <c r="T956" s="223"/>
      <c r="AT956" s="224" t="s">
        <v>395</v>
      </c>
      <c r="AU956" s="224" t="s">
        <v>90</v>
      </c>
      <c r="AV956" s="14" t="s">
        <v>90</v>
      </c>
      <c r="AW956" s="14" t="s">
        <v>36</v>
      </c>
      <c r="AX956" s="14" t="s">
        <v>78</v>
      </c>
      <c r="AY956" s="224" t="s">
        <v>386</v>
      </c>
    </row>
    <row r="957" spans="2:51" s="14" customFormat="1" ht="10">
      <c r="B957" s="214"/>
      <c r="C957" s="215"/>
      <c r="D957" s="205" t="s">
        <v>395</v>
      </c>
      <c r="E957" s="216" t="s">
        <v>76</v>
      </c>
      <c r="F957" s="217" t="s">
        <v>1162</v>
      </c>
      <c r="G957" s="215"/>
      <c r="H957" s="218">
        <v>8.1120000000000001</v>
      </c>
      <c r="I957" s="219"/>
      <c r="J957" s="215"/>
      <c r="K957" s="215"/>
      <c r="L957" s="220"/>
      <c r="M957" s="221"/>
      <c r="N957" s="222"/>
      <c r="O957" s="222"/>
      <c r="P957" s="222"/>
      <c r="Q957" s="222"/>
      <c r="R957" s="222"/>
      <c r="S957" s="222"/>
      <c r="T957" s="223"/>
      <c r="AT957" s="224" t="s">
        <v>395</v>
      </c>
      <c r="AU957" s="224" t="s">
        <v>90</v>
      </c>
      <c r="AV957" s="14" t="s">
        <v>90</v>
      </c>
      <c r="AW957" s="14" t="s">
        <v>36</v>
      </c>
      <c r="AX957" s="14" t="s">
        <v>78</v>
      </c>
      <c r="AY957" s="224" t="s">
        <v>386</v>
      </c>
    </row>
    <row r="958" spans="2:51" s="14" customFormat="1" ht="10">
      <c r="B958" s="214"/>
      <c r="C958" s="215"/>
      <c r="D958" s="205" t="s">
        <v>395</v>
      </c>
      <c r="E958" s="216" t="s">
        <v>76</v>
      </c>
      <c r="F958" s="217" t="s">
        <v>1163</v>
      </c>
      <c r="G958" s="215"/>
      <c r="H958" s="218">
        <v>43.008000000000003</v>
      </c>
      <c r="I958" s="219"/>
      <c r="J958" s="215"/>
      <c r="K958" s="215"/>
      <c r="L958" s="220"/>
      <c r="M958" s="221"/>
      <c r="N958" s="222"/>
      <c r="O958" s="222"/>
      <c r="P958" s="222"/>
      <c r="Q958" s="222"/>
      <c r="R958" s="222"/>
      <c r="S958" s="222"/>
      <c r="T958" s="223"/>
      <c r="AT958" s="224" t="s">
        <v>395</v>
      </c>
      <c r="AU958" s="224" t="s">
        <v>90</v>
      </c>
      <c r="AV958" s="14" t="s">
        <v>90</v>
      </c>
      <c r="AW958" s="14" t="s">
        <v>36</v>
      </c>
      <c r="AX958" s="14" t="s">
        <v>78</v>
      </c>
      <c r="AY958" s="224" t="s">
        <v>386</v>
      </c>
    </row>
    <row r="959" spans="2:51" s="14" customFormat="1" ht="10">
      <c r="B959" s="214"/>
      <c r="C959" s="215"/>
      <c r="D959" s="205" t="s">
        <v>395</v>
      </c>
      <c r="E959" s="216" t="s">
        <v>76</v>
      </c>
      <c r="F959" s="217" t="s">
        <v>1164</v>
      </c>
      <c r="G959" s="215"/>
      <c r="H959" s="218">
        <v>5.9279999999999999</v>
      </c>
      <c r="I959" s="219"/>
      <c r="J959" s="215"/>
      <c r="K959" s="215"/>
      <c r="L959" s="220"/>
      <c r="M959" s="221"/>
      <c r="N959" s="222"/>
      <c r="O959" s="222"/>
      <c r="P959" s="222"/>
      <c r="Q959" s="222"/>
      <c r="R959" s="222"/>
      <c r="S959" s="222"/>
      <c r="T959" s="223"/>
      <c r="AT959" s="224" t="s">
        <v>395</v>
      </c>
      <c r="AU959" s="224" t="s">
        <v>90</v>
      </c>
      <c r="AV959" s="14" t="s">
        <v>90</v>
      </c>
      <c r="AW959" s="14" t="s">
        <v>36</v>
      </c>
      <c r="AX959" s="14" t="s">
        <v>78</v>
      </c>
      <c r="AY959" s="224" t="s">
        <v>386</v>
      </c>
    </row>
    <row r="960" spans="2:51" s="14" customFormat="1" ht="10">
      <c r="B960" s="214"/>
      <c r="C960" s="215"/>
      <c r="D960" s="205" t="s">
        <v>395</v>
      </c>
      <c r="E960" s="216" t="s">
        <v>76</v>
      </c>
      <c r="F960" s="217" t="s">
        <v>1165</v>
      </c>
      <c r="G960" s="215"/>
      <c r="H960" s="218">
        <v>12.526999999999999</v>
      </c>
      <c r="I960" s="219"/>
      <c r="J960" s="215"/>
      <c r="K960" s="215"/>
      <c r="L960" s="220"/>
      <c r="M960" s="221"/>
      <c r="N960" s="222"/>
      <c r="O960" s="222"/>
      <c r="P960" s="222"/>
      <c r="Q960" s="222"/>
      <c r="R960" s="222"/>
      <c r="S960" s="222"/>
      <c r="T960" s="223"/>
      <c r="AT960" s="224" t="s">
        <v>395</v>
      </c>
      <c r="AU960" s="224" t="s">
        <v>90</v>
      </c>
      <c r="AV960" s="14" t="s">
        <v>90</v>
      </c>
      <c r="AW960" s="14" t="s">
        <v>36</v>
      </c>
      <c r="AX960" s="14" t="s">
        <v>78</v>
      </c>
      <c r="AY960" s="224" t="s">
        <v>386</v>
      </c>
    </row>
    <row r="961" spans="2:51" s="14" customFormat="1" ht="10">
      <c r="B961" s="214"/>
      <c r="C961" s="215"/>
      <c r="D961" s="205" t="s">
        <v>395</v>
      </c>
      <c r="E961" s="216" t="s">
        <v>76</v>
      </c>
      <c r="F961" s="217" t="s">
        <v>1166</v>
      </c>
      <c r="G961" s="215"/>
      <c r="H961" s="218">
        <v>7.8879999999999999</v>
      </c>
      <c r="I961" s="219"/>
      <c r="J961" s="215"/>
      <c r="K961" s="215"/>
      <c r="L961" s="220"/>
      <c r="M961" s="221"/>
      <c r="N961" s="222"/>
      <c r="O961" s="222"/>
      <c r="P961" s="222"/>
      <c r="Q961" s="222"/>
      <c r="R961" s="222"/>
      <c r="S961" s="222"/>
      <c r="T961" s="223"/>
      <c r="AT961" s="224" t="s">
        <v>395</v>
      </c>
      <c r="AU961" s="224" t="s">
        <v>90</v>
      </c>
      <c r="AV961" s="14" t="s">
        <v>90</v>
      </c>
      <c r="AW961" s="14" t="s">
        <v>36</v>
      </c>
      <c r="AX961" s="14" t="s">
        <v>78</v>
      </c>
      <c r="AY961" s="224" t="s">
        <v>386</v>
      </c>
    </row>
    <row r="962" spans="2:51" s="14" customFormat="1" ht="10">
      <c r="B962" s="214"/>
      <c r="C962" s="215"/>
      <c r="D962" s="205" t="s">
        <v>395</v>
      </c>
      <c r="E962" s="216" t="s">
        <v>76</v>
      </c>
      <c r="F962" s="217" t="s">
        <v>1167</v>
      </c>
      <c r="G962" s="215"/>
      <c r="H962" s="218">
        <v>8.4239999999999995</v>
      </c>
      <c r="I962" s="219"/>
      <c r="J962" s="215"/>
      <c r="K962" s="215"/>
      <c r="L962" s="220"/>
      <c r="M962" s="221"/>
      <c r="N962" s="222"/>
      <c r="O962" s="222"/>
      <c r="P962" s="222"/>
      <c r="Q962" s="222"/>
      <c r="R962" s="222"/>
      <c r="S962" s="222"/>
      <c r="T962" s="223"/>
      <c r="AT962" s="224" t="s">
        <v>395</v>
      </c>
      <c r="AU962" s="224" t="s">
        <v>90</v>
      </c>
      <c r="AV962" s="14" t="s">
        <v>90</v>
      </c>
      <c r="AW962" s="14" t="s">
        <v>36</v>
      </c>
      <c r="AX962" s="14" t="s">
        <v>78</v>
      </c>
      <c r="AY962" s="224" t="s">
        <v>386</v>
      </c>
    </row>
    <row r="963" spans="2:51" s="14" customFormat="1" ht="10">
      <c r="B963" s="214"/>
      <c r="C963" s="215"/>
      <c r="D963" s="205" t="s">
        <v>395</v>
      </c>
      <c r="E963" s="216" t="s">
        <v>76</v>
      </c>
      <c r="F963" s="217" t="s">
        <v>1168</v>
      </c>
      <c r="G963" s="215"/>
      <c r="H963" s="218">
        <v>8.4239999999999995</v>
      </c>
      <c r="I963" s="219"/>
      <c r="J963" s="215"/>
      <c r="K963" s="215"/>
      <c r="L963" s="220"/>
      <c r="M963" s="221"/>
      <c r="N963" s="222"/>
      <c r="O963" s="222"/>
      <c r="P963" s="222"/>
      <c r="Q963" s="222"/>
      <c r="R963" s="222"/>
      <c r="S963" s="222"/>
      <c r="T963" s="223"/>
      <c r="AT963" s="224" t="s">
        <v>395</v>
      </c>
      <c r="AU963" s="224" t="s">
        <v>90</v>
      </c>
      <c r="AV963" s="14" t="s">
        <v>90</v>
      </c>
      <c r="AW963" s="14" t="s">
        <v>36</v>
      </c>
      <c r="AX963" s="14" t="s">
        <v>78</v>
      </c>
      <c r="AY963" s="224" t="s">
        <v>386</v>
      </c>
    </row>
    <row r="964" spans="2:51" s="14" customFormat="1" ht="10">
      <c r="B964" s="214"/>
      <c r="C964" s="215"/>
      <c r="D964" s="205" t="s">
        <v>395</v>
      </c>
      <c r="E964" s="216" t="s">
        <v>76</v>
      </c>
      <c r="F964" s="217" t="s">
        <v>1169</v>
      </c>
      <c r="G964" s="215"/>
      <c r="H964" s="218">
        <v>12.942</v>
      </c>
      <c r="I964" s="219"/>
      <c r="J964" s="215"/>
      <c r="K964" s="215"/>
      <c r="L964" s="220"/>
      <c r="M964" s="221"/>
      <c r="N964" s="222"/>
      <c r="O964" s="222"/>
      <c r="P964" s="222"/>
      <c r="Q964" s="222"/>
      <c r="R964" s="222"/>
      <c r="S964" s="222"/>
      <c r="T964" s="223"/>
      <c r="AT964" s="224" t="s">
        <v>395</v>
      </c>
      <c r="AU964" s="224" t="s">
        <v>90</v>
      </c>
      <c r="AV964" s="14" t="s">
        <v>90</v>
      </c>
      <c r="AW964" s="14" t="s">
        <v>36</v>
      </c>
      <c r="AX964" s="14" t="s">
        <v>78</v>
      </c>
      <c r="AY964" s="224" t="s">
        <v>386</v>
      </c>
    </row>
    <row r="965" spans="2:51" s="14" customFormat="1" ht="10">
      <c r="B965" s="214"/>
      <c r="C965" s="215"/>
      <c r="D965" s="205" t="s">
        <v>395</v>
      </c>
      <c r="E965" s="216" t="s">
        <v>76</v>
      </c>
      <c r="F965" s="217" t="s">
        <v>1170</v>
      </c>
      <c r="G965" s="215"/>
      <c r="H965" s="218">
        <v>5.5380000000000003</v>
      </c>
      <c r="I965" s="219"/>
      <c r="J965" s="215"/>
      <c r="K965" s="215"/>
      <c r="L965" s="220"/>
      <c r="M965" s="221"/>
      <c r="N965" s="222"/>
      <c r="O965" s="222"/>
      <c r="P965" s="222"/>
      <c r="Q965" s="222"/>
      <c r="R965" s="222"/>
      <c r="S965" s="222"/>
      <c r="T965" s="223"/>
      <c r="AT965" s="224" t="s">
        <v>395</v>
      </c>
      <c r="AU965" s="224" t="s">
        <v>90</v>
      </c>
      <c r="AV965" s="14" t="s">
        <v>90</v>
      </c>
      <c r="AW965" s="14" t="s">
        <v>36</v>
      </c>
      <c r="AX965" s="14" t="s">
        <v>78</v>
      </c>
      <c r="AY965" s="224" t="s">
        <v>386</v>
      </c>
    </row>
    <row r="966" spans="2:51" s="16" customFormat="1" ht="10">
      <c r="B966" s="246"/>
      <c r="C966" s="247"/>
      <c r="D966" s="205" t="s">
        <v>395</v>
      </c>
      <c r="E966" s="248" t="s">
        <v>76</v>
      </c>
      <c r="F966" s="249" t="s">
        <v>559</v>
      </c>
      <c r="G966" s="247"/>
      <c r="H966" s="250">
        <v>272.26799999999997</v>
      </c>
      <c r="I966" s="251"/>
      <c r="J966" s="247"/>
      <c r="K966" s="247"/>
      <c r="L966" s="252"/>
      <c r="M966" s="253"/>
      <c r="N966" s="254"/>
      <c r="O966" s="254"/>
      <c r="P966" s="254"/>
      <c r="Q966" s="254"/>
      <c r="R966" s="254"/>
      <c r="S966" s="254"/>
      <c r="T966" s="255"/>
      <c r="AT966" s="256" t="s">
        <v>395</v>
      </c>
      <c r="AU966" s="256" t="s">
        <v>90</v>
      </c>
      <c r="AV966" s="16" t="s">
        <v>95</v>
      </c>
      <c r="AW966" s="16" t="s">
        <v>36</v>
      </c>
      <c r="AX966" s="16" t="s">
        <v>78</v>
      </c>
      <c r="AY966" s="256" t="s">
        <v>386</v>
      </c>
    </row>
    <row r="967" spans="2:51" s="13" customFormat="1" ht="10">
      <c r="B967" s="203"/>
      <c r="C967" s="204"/>
      <c r="D967" s="205" t="s">
        <v>395</v>
      </c>
      <c r="E967" s="206" t="s">
        <v>76</v>
      </c>
      <c r="F967" s="207" t="s">
        <v>1171</v>
      </c>
      <c r="G967" s="204"/>
      <c r="H967" s="206" t="s">
        <v>76</v>
      </c>
      <c r="I967" s="208"/>
      <c r="J967" s="204"/>
      <c r="K967" s="204"/>
      <c r="L967" s="209"/>
      <c r="M967" s="210"/>
      <c r="N967" s="211"/>
      <c r="O967" s="211"/>
      <c r="P967" s="211"/>
      <c r="Q967" s="211"/>
      <c r="R967" s="211"/>
      <c r="S967" s="211"/>
      <c r="T967" s="212"/>
      <c r="AT967" s="213" t="s">
        <v>395</v>
      </c>
      <c r="AU967" s="213" t="s">
        <v>90</v>
      </c>
      <c r="AV967" s="13" t="s">
        <v>85</v>
      </c>
      <c r="AW967" s="13" t="s">
        <v>36</v>
      </c>
      <c r="AX967" s="13" t="s">
        <v>78</v>
      </c>
      <c r="AY967" s="213" t="s">
        <v>386</v>
      </c>
    </row>
    <row r="968" spans="2:51" s="14" customFormat="1" ht="20">
      <c r="B968" s="214"/>
      <c r="C968" s="215"/>
      <c r="D968" s="205" t="s">
        <v>395</v>
      </c>
      <c r="E968" s="216" t="s">
        <v>76</v>
      </c>
      <c r="F968" s="217" t="s">
        <v>1172</v>
      </c>
      <c r="G968" s="215"/>
      <c r="H968" s="218">
        <v>49.845999999999997</v>
      </c>
      <c r="I968" s="219"/>
      <c r="J968" s="215"/>
      <c r="K968" s="215"/>
      <c r="L968" s="220"/>
      <c r="M968" s="221"/>
      <c r="N968" s="222"/>
      <c r="O968" s="222"/>
      <c r="P968" s="222"/>
      <c r="Q968" s="222"/>
      <c r="R968" s="222"/>
      <c r="S968" s="222"/>
      <c r="T968" s="223"/>
      <c r="AT968" s="224" t="s">
        <v>395</v>
      </c>
      <c r="AU968" s="224" t="s">
        <v>90</v>
      </c>
      <c r="AV968" s="14" t="s">
        <v>90</v>
      </c>
      <c r="AW968" s="14" t="s">
        <v>36</v>
      </c>
      <c r="AX968" s="14" t="s">
        <v>78</v>
      </c>
      <c r="AY968" s="224" t="s">
        <v>386</v>
      </c>
    </row>
    <row r="969" spans="2:51" s="14" customFormat="1" ht="10">
      <c r="B969" s="214"/>
      <c r="C969" s="215"/>
      <c r="D969" s="205" t="s">
        <v>395</v>
      </c>
      <c r="E969" s="216" t="s">
        <v>76</v>
      </c>
      <c r="F969" s="217" t="s">
        <v>1173</v>
      </c>
      <c r="G969" s="215"/>
      <c r="H969" s="218">
        <v>26.306999999999999</v>
      </c>
      <c r="I969" s="219"/>
      <c r="J969" s="215"/>
      <c r="K969" s="215"/>
      <c r="L969" s="220"/>
      <c r="M969" s="221"/>
      <c r="N969" s="222"/>
      <c r="O969" s="222"/>
      <c r="P969" s="222"/>
      <c r="Q969" s="222"/>
      <c r="R969" s="222"/>
      <c r="S969" s="222"/>
      <c r="T969" s="223"/>
      <c r="AT969" s="224" t="s">
        <v>395</v>
      </c>
      <c r="AU969" s="224" t="s">
        <v>90</v>
      </c>
      <c r="AV969" s="14" t="s">
        <v>90</v>
      </c>
      <c r="AW969" s="14" t="s">
        <v>36</v>
      </c>
      <c r="AX969" s="14" t="s">
        <v>78</v>
      </c>
      <c r="AY969" s="224" t="s">
        <v>386</v>
      </c>
    </row>
    <row r="970" spans="2:51" s="14" customFormat="1" ht="20">
      <c r="B970" s="214"/>
      <c r="C970" s="215"/>
      <c r="D970" s="205" t="s">
        <v>395</v>
      </c>
      <c r="E970" s="216" t="s">
        <v>76</v>
      </c>
      <c r="F970" s="217" t="s">
        <v>1174</v>
      </c>
      <c r="G970" s="215"/>
      <c r="H970" s="218">
        <v>20.852</v>
      </c>
      <c r="I970" s="219"/>
      <c r="J970" s="215"/>
      <c r="K970" s="215"/>
      <c r="L970" s="220"/>
      <c r="M970" s="221"/>
      <c r="N970" s="222"/>
      <c r="O970" s="222"/>
      <c r="P970" s="222"/>
      <c r="Q970" s="222"/>
      <c r="R970" s="222"/>
      <c r="S970" s="222"/>
      <c r="T970" s="223"/>
      <c r="AT970" s="224" t="s">
        <v>395</v>
      </c>
      <c r="AU970" s="224" t="s">
        <v>90</v>
      </c>
      <c r="AV970" s="14" t="s">
        <v>90</v>
      </c>
      <c r="AW970" s="14" t="s">
        <v>36</v>
      </c>
      <c r="AX970" s="14" t="s">
        <v>78</v>
      </c>
      <c r="AY970" s="224" t="s">
        <v>386</v>
      </c>
    </row>
    <row r="971" spans="2:51" s="14" customFormat="1" ht="10">
      <c r="B971" s="214"/>
      <c r="C971" s="215"/>
      <c r="D971" s="205" t="s">
        <v>395</v>
      </c>
      <c r="E971" s="216" t="s">
        <v>76</v>
      </c>
      <c r="F971" s="217" t="s">
        <v>1175</v>
      </c>
      <c r="G971" s="215"/>
      <c r="H971" s="218">
        <v>5.28</v>
      </c>
      <c r="I971" s="219"/>
      <c r="J971" s="215"/>
      <c r="K971" s="215"/>
      <c r="L971" s="220"/>
      <c r="M971" s="221"/>
      <c r="N971" s="222"/>
      <c r="O971" s="222"/>
      <c r="P971" s="222"/>
      <c r="Q971" s="222"/>
      <c r="R971" s="222"/>
      <c r="S971" s="222"/>
      <c r="T971" s="223"/>
      <c r="AT971" s="224" t="s">
        <v>395</v>
      </c>
      <c r="AU971" s="224" t="s">
        <v>90</v>
      </c>
      <c r="AV971" s="14" t="s">
        <v>90</v>
      </c>
      <c r="AW971" s="14" t="s">
        <v>36</v>
      </c>
      <c r="AX971" s="14" t="s">
        <v>78</v>
      </c>
      <c r="AY971" s="224" t="s">
        <v>386</v>
      </c>
    </row>
    <row r="972" spans="2:51" s="14" customFormat="1" ht="10">
      <c r="B972" s="214"/>
      <c r="C972" s="215"/>
      <c r="D972" s="205" t="s">
        <v>395</v>
      </c>
      <c r="E972" s="216" t="s">
        <v>76</v>
      </c>
      <c r="F972" s="217" t="s">
        <v>1176</v>
      </c>
      <c r="G972" s="215"/>
      <c r="H972" s="218">
        <v>7.8</v>
      </c>
      <c r="I972" s="219"/>
      <c r="J972" s="215"/>
      <c r="K972" s="215"/>
      <c r="L972" s="220"/>
      <c r="M972" s="221"/>
      <c r="N972" s="222"/>
      <c r="O972" s="222"/>
      <c r="P972" s="222"/>
      <c r="Q972" s="222"/>
      <c r="R972" s="222"/>
      <c r="S972" s="222"/>
      <c r="T972" s="223"/>
      <c r="AT972" s="224" t="s">
        <v>395</v>
      </c>
      <c r="AU972" s="224" t="s">
        <v>90</v>
      </c>
      <c r="AV972" s="14" t="s">
        <v>90</v>
      </c>
      <c r="AW972" s="14" t="s">
        <v>36</v>
      </c>
      <c r="AX972" s="14" t="s">
        <v>78</v>
      </c>
      <c r="AY972" s="224" t="s">
        <v>386</v>
      </c>
    </row>
    <row r="973" spans="2:51" s="14" customFormat="1" ht="10">
      <c r="B973" s="214"/>
      <c r="C973" s="215"/>
      <c r="D973" s="205" t="s">
        <v>395</v>
      </c>
      <c r="E973" s="216" t="s">
        <v>76</v>
      </c>
      <c r="F973" s="217" t="s">
        <v>1177</v>
      </c>
      <c r="G973" s="215"/>
      <c r="H973" s="218">
        <v>8.0340000000000007</v>
      </c>
      <c r="I973" s="219"/>
      <c r="J973" s="215"/>
      <c r="K973" s="215"/>
      <c r="L973" s="220"/>
      <c r="M973" s="221"/>
      <c r="N973" s="222"/>
      <c r="O973" s="222"/>
      <c r="P973" s="222"/>
      <c r="Q973" s="222"/>
      <c r="R973" s="222"/>
      <c r="S973" s="222"/>
      <c r="T973" s="223"/>
      <c r="AT973" s="224" t="s">
        <v>395</v>
      </c>
      <c r="AU973" s="224" t="s">
        <v>90</v>
      </c>
      <c r="AV973" s="14" t="s">
        <v>90</v>
      </c>
      <c r="AW973" s="14" t="s">
        <v>36</v>
      </c>
      <c r="AX973" s="14" t="s">
        <v>78</v>
      </c>
      <c r="AY973" s="224" t="s">
        <v>386</v>
      </c>
    </row>
    <row r="974" spans="2:51" s="14" customFormat="1" ht="10">
      <c r="B974" s="214"/>
      <c r="C974" s="215"/>
      <c r="D974" s="205" t="s">
        <v>395</v>
      </c>
      <c r="E974" s="216" t="s">
        <v>76</v>
      </c>
      <c r="F974" s="217" t="s">
        <v>1178</v>
      </c>
      <c r="G974" s="215"/>
      <c r="H974" s="218">
        <v>7.8</v>
      </c>
      <c r="I974" s="219"/>
      <c r="J974" s="215"/>
      <c r="K974" s="215"/>
      <c r="L974" s="220"/>
      <c r="M974" s="221"/>
      <c r="N974" s="222"/>
      <c r="O974" s="222"/>
      <c r="P974" s="222"/>
      <c r="Q974" s="222"/>
      <c r="R974" s="222"/>
      <c r="S974" s="222"/>
      <c r="T974" s="223"/>
      <c r="AT974" s="224" t="s">
        <v>395</v>
      </c>
      <c r="AU974" s="224" t="s">
        <v>90</v>
      </c>
      <c r="AV974" s="14" t="s">
        <v>90</v>
      </c>
      <c r="AW974" s="14" t="s">
        <v>36</v>
      </c>
      <c r="AX974" s="14" t="s">
        <v>78</v>
      </c>
      <c r="AY974" s="224" t="s">
        <v>386</v>
      </c>
    </row>
    <row r="975" spans="2:51" s="14" customFormat="1" ht="10">
      <c r="B975" s="214"/>
      <c r="C975" s="215"/>
      <c r="D975" s="205" t="s">
        <v>395</v>
      </c>
      <c r="E975" s="216" t="s">
        <v>76</v>
      </c>
      <c r="F975" s="217" t="s">
        <v>1179</v>
      </c>
      <c r="G975" s="215"/>
      <c r="H975" s="218">
        <v>5.5919999999999996</v>
      </c>
      <c r="I975" s="219"/>
      <c r="J975" s="215"/>
      <c r="K975" s="215"/>
      <c r="L975" s="220"/>
      <c r="M975" s="221"/>
      <c r="N975" s="222"/>
      <c r="O975" s="222"/>
      <c r="P975" s="222"/>
      <c r="Q975" s="222"/>
      <c r="R975" s="222"/>
      <c r="S975" s="222"/>
      <c r="T975" s="223"/>
      <c r="AT975" s="224" t="s">
        <v>395</v>
      </c>
      <c r="AU975" s="224" t="s">
        <v>90</v>
      </c>
      <c r="AV975" s="14" t="s">
        <v>90</v>
      </c>
      <c r="AW975" s="14" t="s">
        <v>36</v>
      </c>
      <c r="AX975" s="14" t="s">
        <v>78</v>
      </c>
      <c r="AY975" s="224" t="s">
        <v>386</v>
      </c>
    </row>
    <row r="976" spans="2:51" s="14" customFormat="1" ht="10">
      <c r="B976" s="214"/>
      <c r="C976" s="215"/>
      <c r="D976" s="205" t="s">
        <v>395</v>
      </c>
      <c r="E976" s="216" t="s">
        <v>76</v>
      </c>
      <c r="F976" s="217" t="s">
        <v>1180</v>
      </c>
      <c r="G976" s="215"/>
      <c r="H976" s="218">
        <v>8.1120000000000001</v>
      </c>
      <c r="I976" s="219"/>
      <c r="J976" s="215"/>
      <c r="K976" s="215"/>
      <c r="L976" s="220"/>
      <c r="M976" s="221"/>
      <c r="N976" s="222"/>
      <c r="O976" s="222"/>
      <c r="P976" s="222"/>
      <c r="Q976" s="222"/>
      <c r="R976" s="222"/>
      <c r="S976" s="222"/>
      <c r="T976" s="223"/>
      <c r="AT976" s="224" t="s">
        <v>395</v>
      </c>
      <c r="AU976" s="224" t="s">
        <v>90</v>
      </c>
      <c r="AV976" s="14" t="s">
        <v>90</v>
      </c>
      <c r="AW976" s="14" t="s">
        <v>36</v>
      </c>
      <c r="AX976" s="14" t="s">
        <v>78</v>
      </c>
      <c r="AY976" s="224" t="s">
        <v>386</v>
      </c>
    </row>
    <row r="977" spans="1:65" s="14" customFormat="1" ht="10">
      <c r="B977" s="214"/>
      <c r="C977" s="215"/>
      <c r="D977" s="205" t="s">
        <v>395</v>
      </c>
      <c r="E977" s="216" t="s">
        <v>76</v>
      </c>
      <c r="F977" s="217" t="s">
        <v>1181</v>
      </c>
      <c r="G977" s="215"/>
      <c r="H977" s="218">
        <v>5.5380000000000003</v>
      </c>
      <c r="I977" s="219"/>
      <c r="J977" s="215"/>
      <c r="K977" s="215"/>
      <c r="L977" s="220"/>
      <c r="M977" s="221"/>
      <c r="N977" s="222"/>
      <c r="O977" s="222"/>
      <c r="P977" s="222"/>
      <c r="Q977" s="222"/>
      <c r="R977" s="222"/>
      <c r="S977" s="222"/>
      <c r="T977" s="223"/>
      <c r="AT977" s="224" t="s">
        <v>395</v>
      </c>
      <c r="AU977" s="224" t="s">
        <v>90</v>
      </c>
      <c r="AV977" s="14" t="s">
        <v>90</v>
      </c>
      <c r="AW977" s="14" t="s">
        <v>36</v>
      </c>
      <c r="AX977" s="14" t="s">
        <v>78</v>
      </c>
      <c r="AY977" s="224" t="s">
        <v>386</v>
      </c>
    </row>
    <row r="978" spans="1:65" s="14" customFormat="1" ht="10">
      <c r="B978" s="214"/>
      <c r="C978" s="215"/>
      <c r="D978" s="205" t="s">
        <v>395</v>
      </c>
      <c r="E978" s="216" t="s">
        <v>76</v>
      </c>
      <c r="F978" s="217" t="s">
        <v>1182</v>
      </c>
      <c r="G978" s="215"/>
      <c r="H978" s="218">
        <v>5.9279999999999999</v>
      </c>
      <c r="I978" s="219"/>
      <c r="J978" s="215"/>
      <c r="K978" s="215"/>
      <c r="L978" s="220"/>
      <c r="M978" s="221"/>
      <c r="N978" s="222"/>
      <c r="O978" s="222"/>
      <c r="P978" s="222"/>
      <c r="Q978" s="222"/>
      <c r="R978" s="222"/>
      <c r="S978" s="222"/>
      <c r="T978" s="223"/>
      <c r="AT978" s="224" t="s">
        <v>395</v>
      </c>
      <c r="AU978" s="224" t="s">
        <v>90</v>
      </c>
      <c r="AV978" s="14" t="s">
        <v>90</v>
      </c>
      <c r="AW978" s="14" t="s">
        <v>36</v>
      </c>
      <c r="AX978" s="14" t="s">
        <v>78</v>
      </c>
      <c r="AY978" s="224" t="s">
        <v>386</v>
      </c>
    </row>
    <row r="979" spans="1:65" s="14" customFormat="1" ht="10">
      <c r="B979" s="214"/>
      <c r="C979" s="215"/>
      <c r="D979" s="205" t="s">
        <v>395</v>
      </c>
      <c r="E979" s="216" t="s">
        <v>76</v>
      </c>
      <c r="F979" s="217" t="s">
        <v>1183</v>
      </c>
      <c r="G979" s="215"/>
      <c r="H979" s="218">
        <v>12.526999999999999</v>
      </c>
      <c r="I979" s="219"/>
      <c r="J979" s="215"/>
      <c r="K979" s="215"/>
      <c r="L979" s="220"/>
      <c r="M979" s="221"/>
      <c r="N979" s="222"/>
      <c r="O979" s="222"/>
      <c r="P979" s="222"/>
      <c r="Q979" s="222"/>
      <c r="R979" s="222"/>
      <c r="S979" s="222"/>
      <c r="T979" s="223"/>
      <c r="AT979" s="224" t="s">
        <v>395</v>
      </c>
      <c r="AU979" s="224" t="s">
        <v>90</v>
      </c>
      <c r="AV979" s="14" t="s">
        <v>90</v>
      </c>
      <c r="AW979" s="14" t="s">
        <v>36</v>
      </c>
      <c r="AX979" s="14" t="s">
        <v>78</v>
      </c>
      <c r="AY979" s="224" t="s">
        <v>386</v>
      </c>
    </row>
    <row r="980" spans="1:65" s="14" customFormat="1" ht="10">
      <c r="B980" s="214"/>
      <c r="C980" s="215"/>
      <c r="D980" s="205" t="s">
        <v>395</v>
      </c>
      <c r="E980" s="216" t="s">
        <v>76</v>
      </c>
      <c r="F980" s="217" t="s">
        <v>1184</v>
      </c>
      <c r="G980" s="215"/>
      <c r="H980" s="218">
        <v>13.057</v>
      </c>
      <c r="I980" s="219"/>
      <c r="J980" s="215"/>
      <c r="K980" s="215"/>
      <c r="L980" s="220"/>
      <c r="M980" s="221"/>
      <c r="N980" s="222"/>
      <c r="O980" s="222"/>
      <c r="P980" s="222"/>
      <c r="Q980" s="222"/>
      <c r="R980" s="222"/>
      <c r="S980" s="222"/>
      <c r="T980" s="223"/>
      <c r="AT980" s="224" t="s">
        <v>395</v>
      </c>
      <c r="AU980" s="224" t="s">
        <v>90</v>
      </c>
      <c r="AV980" s="14" t="s">
        <v>90</v>
      </c>
      <c r="AW980" s="14" t="s">
        <v>36</v>
      </c>
      <c r="AX980" s="14" t="s">
        <v>78</v>
      </c>
      <c r="AY980" s="224" t="s">
        <v>386</v>
      </c>
    </row>
    <row r="981" spans="1:65" s="14" customFormat="1" ht="10">
      <c r="B981" s="214"/>
      <c r="C981" s="215"/>
      <c r="D981" s="205" t="s">
        <v>395</v>
      </c>
      <c r="E981" s="216" t="s">
        <v>76</v>
      </c>
      <c r="F981" s="217" t="s">
        <v>1185</v>
      </c>
      <c r="G981" s="215"/>
      <c r="H981" s="218">
        <v>6.97</v>
      </c>
      <c r="I981" s="219"/>
      <c r="J981" s="215"/>
      <c r="K981" s="215"/>
      <c r="L981" s="220"/>
      <c r="M981" s="221"/>
      <c r="N981" s="222"/>
      <c r="O981" s="222"/>
      <c r="P981" s="222"/>
      <c r="Q981" s="222"/>
      <c r="R981" s="222"/>
      <c r="S981" s="222"/>
      <c r="T981" s="223"/>
      <c r="AT981" s="224" t="s">
        <v>395</v>
      </c>
      <c r="AU981" s="224" t="s">
        <v>90</v>
      </c>
      <c r="AV981" s="14" t="s">
        <v>90</v>
      </c>
      <c r="AW981" s="14" t="s">
        <v>36</v>
      </c>
      <c r="AX981" s="14" t="s">
        <v>78</v>
      </c>
      <c r="AY981" s="224" t="s">
        <v>386</v>
      </c>
    </row>
    <row r="982" spans="1:65" s="14" customFormat="1" ht="10">
      <c r="B982" s="214"/>
      <c r="C982" s="215"/>
      <c r="D982" s="205" t="s">
        <v>395</v>
      </c>
      <c r="E982" s="216" t="s">
        <v>76</v>
      </c>
      <c r="F982" s="217" t="s">
        <v>1186</v>
      </c>
      <c r="G982" s="215"/>
      <c r="H982" s="218">
        <v>8.4239999999999995</v>
      </c>
      <c r="I982" s="219"/>
      <c r="J982" s="215"/>
      <c r="K982" s="215"/>
      <c r="L982" s="220"/>
      <c r="M982" s="221"/>
      <c r="N982" s="222"/>
      <c r="O982" s="222"/>
      <c r="P982" s="222"/>
      <c r="Q982" s="222"/>
      <c r="R982" s="222"/>
      <c r="S982" s="222"/>
      <c r="T982" s="223"/>
      <c r="AT982" s="224" t="s">
        <v>395</v>
      </c>
      <c r="AU982" s="224" t="s">
        <v>90</v>
      </c>
      <c r="AV982" s="14" t="s">
        <v>90</v>
      </c>
      <c r="AW982" s="14" t="s">
        <v>36</v>
      </c>
      <c r="AX982" s="14" t="s">
        <v>78</v>
      </c>
      <c r="AY982" s="224" t="s">
        <v>386</v>
      </c>
    </row>
    <row r="983" spans="1:65" s="14" customFormat="1" ht="10">
      <c r="B983" s="214"/>
      <c r="C983" s="215"/>
      <c r="D983" s="205" t="s">
        <v>395</v>
      </c>
      <c r="E983" s="216" t="s">
        <v>76</v>
      </c>
      <c r="F983" s="217" t="s">
        <v>1187</v>
      </c>
      <c r="G983" s="215"/>
      <c r="H983" s="218">
        <v>8.4239999999999995</v>
      </c>
      <c r="I983" s="219"/>
      <c r="J983" s="215"/>
      <c r="K983" s="215"/>
      <c r="L983" s="220"/>
      <c r="M983" s="221"/>
      <c r="N983" s="222"/>
      <c r="O983" s="222"/>
      <c r="P983" s="222"/>
      <c r="Q983" s="222"/>
      <c r="R983" s="222"/>
      <c r="S983" s="222"/>
      <c r="T983" s="223"/>
      <c r="AT983" s="224" t="s">
        <v>395</v>
      </c>
      <c r="AU983" s="224" t="s">
        <v>90</v>
      </c>
      <c r="AV983" s="14" t="s">
        <v>90</v>
      </c>
      <c r="AW983" s="14" t="s">
        <v>36</v>
      </c>
      <c r="AX983" s="14" t="s">
        <v>78</v>
      </c>
      <c r="AY983" s="224" t="s">
        <v>386</v>
      </c>
    </row>
    <row r="984" spans="1:65" s="14" customFormat="1" ht="10">
      <c r="B984" s="214"/>
      <c r="C984" s="215"/>
      <c r="D984" s="205" t="s">
        <v>395</v>
      </c>
      <c r="E984" s="216" t="s">
        <v>76</v>
      </c>
      <c r="F984" s="217" t="s">
        <v>1188</v>
      </c>
      <c r="G984" s="215"/>
      <c r="H984" s="218">
        <v>10.98</v>
      </c>
      <c r="I984" s="219"/>
      <c r="J984" s="215"/>
      <c r="K984" s="215"/>
      <c r="L984" s="220"/>
      <c r="M984" s="221"/>
      <c r="N984" s="222"/>
      <c r="O984" s="222"/>
      <c r="P984" s="222"/>
      <c r="Q984" s="222"/>
      <c r="R984" s="222"/>
      <c r="S984" s="222"/>
      <c r="T984" s="223"/>
      <c r="AT984" s="224" t="s">
        <v>395</v>
      </c>
      <c r="AU984" s="224" t="s">
        <v>90</v>
      </c>
      <c r="AV984" s="14" t="s">
        <v>90</v>
      </c>
      <c r="AW984" s="14" t="s">
        <v>36</v>
      </c>
      <c r="AX984" s="14" t="s">
        <v>78</v>
      </c>
      <c r="AY984" s="224" t="s">
        <v>386</v>
      </c>
    </row>
    <row r="985" spans="1:65" s="14" customFormat="1" ht="10">
      <c r="B985" s="214"/>
      <c r="C985" s="215"/>
      <c r="D985" s="205" t="s">
        <v>395</v>
      </c>
      <c r="E985" s="216" t="s">
        <v>76</v>
      </c>
      <c r="F985" s="217" t="s">
        <v>1189</v>
      </c>
      <c r="G985" s="215"/>
      <c r="H985" s="218">
        <v>10.763999999999999</v>
      </c>
      <c r="I985" s="219"/>
      <c r="J985" s="215"/>
      <c r="K985" s="215"/>
      <c r="L985" s="220"/>
      <c r="M985" s="221"/>
      <c r="N985" s="222"/>
      <c r="O985" s="222"/>
      <c r="P985" s="222"/>
      <c r="Q985" s="222"/>
      <c r="R985" s="222"/>
      <c r="S985" s="222"/>
      <c r="T985" s="223"/>
      <c r="AT985" s="224" t="s">
        <v>395</v>
      </c>
      <c r="AU985" s="224" t="s">
        <v>90</v>
      </c>
      <c r="AV985" s="14" t="s">
        <v>90</v>
      </c>
      <c r="AW985" s="14" t="s">
        <v>36</v>
      </c>
      <c r="AX985" s="14" t="s">
        <v>78</v>
      </c>
      <c r="AY985" s="224" t="s">
        <v>386</v>
      </c>
    </row>
    <row r="986" spans="1:65" s="14" customFormat="1" ht="10">
      <c r="B986" s="214"/>
      <c r="C986" s="215"/>
      <c r="D986" s="205" t="s">
        <v>395</v>
      </c>
      <c r="E986" s="216" t="s">
        <v>76</v>
      </c>
      <c r="F986" s="217" t="s">
        <v>1190</v>
      </c>
      <c r="G986" s="215"/>
      <c r="H986" s="218">
        <v>3.1269999999999998</v>
      </c>
      <c r="I986" s="219"/>
      <c r="J986" s="215"/>
      <c r="K986" s="215"/>
      <c r="L986" s="220"/>
      <c r="M986" s="221"/>
      <c r="N986" s="222"/>
      <c r="O986" s="222"/>
      <c r="P986" s="222"/>
      <c r="Q986" s="222"/>
      <c r="R986" s="222"/>
      <c r="S986" s="222"/>
      <c r="T986" s="223"/>
      <c r="AT986" s="224" t="s">
        <v>395</v>
      </c>
      <c r="AU986" s="224" t="s">
        <v>90</v>
      </c>
      <c r="AV986" s="14" t="s">
        <v>90</v>
      </c>
      <c r="AW986" s="14" t="s">
        <v>36</v>
      </c>
      <c r="AX986" s="14" t="s">
        <v>78</v>
      </c>
      <c r="AY986" s="224" t="s">
        <v>386</v>
      </c>
    </row>
    <row r="987" spans="1:65" s="14" customFormat="1" ht="20">
      <c r="B987" s="214"/>
      <c r="C987" s="215"/>
      <c r="D987" s="205" t="s">
        <v>395</v>
      </c>
      <c r="E987" s="216" t="s">
        <v>76</v>
      </c>
      <c r="F987" s="217" t="s">
        <v>1191</v>
      </c>
      <c r="G987" s="215"/>
      <c r="H987" s="218">
        <v>24.459</v>
      </c>
      <c r="I987" s="219"/>
      <c r="J987" s="215"/>
      <c r="K987" s="215"/>
      <c r="L987" s="220"/>
      <c r="M987" s="221"/>
      <c r="N987" s="222"/>
      <c r="O987" s="222"/>
      <c r="P987" s="222"/>
      <c r="Q987" s="222"/>
      <c r="R987" s="222"/>
      <c r="S987" s="222"/>
      <c r="T987" s="223"/>
      <c r="AT987" s="224" t="s">
        <v>395</v>
      </c>
      <c r="AU987" s="224" t="s">
        <v>90</v>
      </c>
      <c r="AV987" s="14" t="s">
        <v>90</v>
      </c>
      <c r="AW987" s="14" t="s">
        <v>36</v>
      </c>
      <c r="AX987" s="14" t="s">
        <v>78</v>
      </c>
      <c r="AY987" s="224" t="s">
        <v>386</v>
      </c>
    </row>
    <row r="988" spans="1:65" s="16" customFormat="1" ht="10">
      <c r="B988" s="246"/>
      <c r="C988" s="247"/>
      <c r="D988" s="205" t="s">
        <v>395</v>
      </c>
      <c r="E988" s="248" t="s">
        <v>76</v>
      </c>
      <c r="F988" s="249" t="s">
        <v>559</v>
      </c>
      <c r="G988" s="247"/>
      <c r="H988" s="250">
        <v>249.821</v>
      </c>
      <c r="I988" s="251"/>
      <c r="J988" s="247"/>
      <c r="K988" s="247"/>
      <c r="L988" s="252"/>
      <c r="M988" s="253"/>
      <c r="N988" s="254"/>
      <c r="O988" s="254"/>
      <c r="P988" s="254"/>
      <c r="Q988" s="254"/>
      <c r="R988" s="254"/>
      <c r="S988" s="254"/>
      <c r="T988" s="255"/>
      <c r="AT988" s="256" t="s">
        <v>395</v>
      </c>
      <c r="AU988" s="256" t="s">
        <v>90</v>
      </c>
      <c r="AV988" s="16" t="s">
        <v>95</v>
      </c>
      <c r="AW988" s="16" t="s">
        <v>36</v>
      </c>
      <c r="AX988" s="16" t="s">
        <v>78</v>
      </c>
      <c r="AY988" s="256" t="s">
        <v>386</v>
      </c>
    </row>
    <row r="989" spans="1:65" s="15" customFormat="1" ht="10">
      <c r="B989" s="225"/>
      <c r="C989" s="226"/>
      <c r="D989" s="205" t="s">
        <v>395</v>
      </c>
      <c r="E989" s="227" t="s">
        <v>203</v>
      </c>
      <c r="F989" s="228" t="s">
        <v>398</v>
      </c>
      <c r="G989" s="226"/>
      <c r="H989" s="229">
        <v>1394.296</v>
      </c>
      <c r="I989" s="230"/>
      <c r="J989" s="226"/>
      <c r="K989" s="226"/>
      <c r="L989" s="231"/>
      <c r="M989" s="232"/>
      <c r="N989" s="233"/>
      <c r="O989" s="233"/>
      <c r="P989" s="233"/>
      <c r="Q989" s="233"/>
      <c r="R989" s="233"/>
      <c r="S989" s="233"/>
      <c r="T989" s="234"/>
      <c r="AT989" s="235" t="s">
        <v>395</v>
      </c>
      <c r="AU989" s="235" t="s">
        <v>90</v>
      </c>
      <c r="AV989" s="15" t="s">
        <v>102</v>
      </c>
      <c r="AW989" s="15" t="s">
        <v>36</v>
      </c>
      <c r="AX989" s="15" t="s">
        <v>85</v>
      </c>
      <c r="AY989" s="235" t="s">
        <v>386</v>
      </c>
    </row>
    <row r="990" spans="1:65" s="2" customFormat="1" ht="24.15" customHeight="1">
      <c r="A990" s="37"/>
      <c r="B990" s="38"/>
      <c r="C990" s="185" t="s">
        <v>1192</v>
      </c>
      <c r="D990" s="185" t="s">
        <v>388</v>
      </c>
      <c r="E990" s="186" t="s">
        <v>1193</v>
      </c>
      <c r="F990" s="187" t="s">
        <v>1194</v>
      </c>
      <c r="G990" s="188" t="s">
        <v>127</v>
      </c>
      <c r="H990" s="189">
        <v>538.95299999999997</v>
      </c>
      <c r="I990" s="190"/>
      <c r="J990" s="191">
        <f>ROUND(I990*H990,2)</f>
        <v>0</v>
      </c>
      <c r="K990" s="187" t="s">
        <v>391</v>
      </c>
      <c r="L990" s="42"/>
      <c r="M990" s="192" t="s">
        <v>76</v>
      </c>
      <c r="N990" s="193" t="s">
        <v>49</v>
      </c>
      <c r="O990" s="67"/>
      <c r="P990" s="194">
        <f>O990*H990</f>
        <v>0</v>
      </c>
      <c r="Q990" s="194">
        <v>3.5000000000000001E-3</v>
      </c>
      <c r="R990" s="194">
        <f>Q990*H990</f>
        <v>1.8863354999999999</v>
      </c>
      <c r="S990" s="194">
        <v>0</v>
      </c>
      <c r="T990" s="195">
        <f>S990*H990</f>
        <v>0</v>
      </c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R990" s="196" t="s">
        <v>102</v>
      </c>
      <c r="AT990" s="196" t="s">
        <v>388</v>
      </c>
      <c r="AU990" s="196" t="s">
        <v>90</v>
      </c>
      <c r="AY990" s="20" t="s">
        <v>386</v>
      </c>
      <c r="BE990" s="197">
        <f>IF(N990="základní",J990,0)</f>
        <v>0</v>
      </c>
      <c r="BF990" s="197">
        <f>IF(N990="snížená",J990,0)</f>
        <v>0</v>
      </c>
      <c r="BG990" s="197">
        <f>IF(N990="zákl. přenesená",J990,0)</f>
        <v>0</v>
      </c>
      <c r="BH990" s="197">
        <f>IF(N990="sníž. přenesená",J990,0)</f>
        <v>0</v>
      </c>
      <c r="BI990" s="197">
        <f>IF(N990="nulová",J990,0)</f>
        <v>0</v>
      </c>
      <c r="BJ990" s="20" t="s">
        <v>90</v>
      </c>
      <c r="BK990" s="197">
        <f>ROUND(I990*H990,2)</f>
        <v>0</v>
      </c>
      <c r="BL990" s="20" t="s">
        <v>102</v>
      </c>
      <c r="BM990" s="196" t="s">
        <v>1195</v>
      </c>
    </row>
    <row r="991" spans="1:65" s="2" customFormat="1" ht="10">
      <c r="A991" s="37"/>
      <c r="B991" s="38"/>
      <c r="C991" s="39"/>
      <c r="D991" s="198" t="s">
        <v>393</v>
      </c>
      <c r="E991" s="39"/>
      <c r="F991" s="199" t="s">
        <v>1196</v>
      </c>
      <c r="G991" s="39"/>
      <c r="H991" s="39"/>
      <c r="I991" s="200"/>
      <c r="J991" s="39"/>
      <c r="K991" s="39"/>
      <c r="L991" s="42"/>
      <c r="M991" s="201"/>
      <c r="N991" s="202"/>
      <c r="O991" s="67"/>
      <c r="P991" s="67"/>
      <c r="Q991" s="67"/>
      <c r="R991" s="67"/>
      <c r="S991" s="67"/>
      <c r="T991" s="68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T991" s="20" t="s">
        <v>393</v>
      </c>
      <c r="AU991" s="20" t="s">
        <v>90</v>
      </c>
    </row>
    <row r="992" spans="1:65" s="14" customFormat="1" ht="10">
      <c r="B992" s="214"/>
      <c r="C992" s="215"/>
      <c r="D992" s="205" t="s">
        <v>395</v>
      </c>
      <c r="E992" s="216" t="s">
        <v>76</v>
      </c>
      <c r="F992" s="217" t="s">
        <v>314</v>
      </c>
      <c r="G992" s="215"/>
      <c r="H992" s="218">
        <v>538.95299999999997</v>
      </c>
      <c r="I992" s="219"/>
      <c r="J992" s="215"/>
      <c r="K992" s="215"/>
      <c r="L992" s="220"/>
      <c r="M992" s="221"/>
      <c r="N992" s="222"/>
      <c r="O992" s="222"/>
      <c r="P992" s="222"/>
      <c r="Q992" s="222"/>
      <c r="R992" s="222"/>
      <c r="S992" s="222"/>
      <c r="T992" s="223"/>
      <c r="AT992" s="224" t="s">
        <v>395</v>
      </c>
      <c r="AU992" s="224" t="s">
        <v>90</v>
      </c>
      <c r="AV992" s="14" t="s">
        <v>90</v>
      </c>
      <c r="AW992" s="14" t="s">
        <v>36</v>
      </c>
      <c r="AX992" s="14" t="s">
        <v>78</v>
      </c>
      <c r="AY992" s="224" t="s">
        <v>386</v>
      </c>
    </row>
    <row r="993" spans="1:65" s="15" customFormat="1" ht="10">
      <c r="B993" s="225"/>
      <c r="C993" s="226"/>
      <c r="D993" s="205" t="s">
        <v>395</v>
      </c>
      <c r="E993" s="227" t="s">
        <v>76</v>
      </c>
      <c r="F993" s="228" t="s">
        <v>398</v>
      </c>
      <c r="G993" s="226"/>
      <c r="H993" s="229">
        <v>538.95299999999997</v>
      </c>
      <c r="I993" s="230"/>
      <c r="J993" s="226"/>
      <c r="K993" s="226"/>
      <c r="L993" s="231"/>
      <c r="M993" s="232"/>
      <c r="N993" s="233"/>
      <c r="O993" s="233"/>
      <c r="P993" s="233"/>
      <c r="Q993" s="233"/>
      <c r="R993" s="233"/>
      <c r="S993" s="233"/>
      <c r="T993" s="234"/>
      <c r="AT993" s="235" t="s">
        <v>395</v>
      </c>
      <c r="AU993" s="235" t="s">
        <v>90</v>
      </c>
      <c r="AV993" s="15" t="s">
        <v>102</v>
      </c>
      <c r="AW993" s="15" t="s">
        <v>36</v>
      </c>
      <c r="AX993" s="15" t="s">
        <v>85</v>
      </c>
      <c r="AY993" s="235" t="s">
        <v>386</v>
      </c>
    </row>
    <row r="994" spans="1:65" s="2" customFormat="1" ht="37.75" customHeight="1">
      <c r="A994" s="37"/>
      <c r="B994" s="38"/>
      <c r="C994" s="185" t="s">
        <v>1197</v>
      </c>
      <c r="D994" s="185" t="s">
        <v>388</v>
      </c>
      <c r="E994" s="186" t="s">
        <v>1198</v>
      </c>
      <c r="F994" s="187" t="s">
        <v>1199</v>
      </c>
      <c r="G994" s="188" t="s">
        <v>127</v>
      </c>
      <c r="H994" s="189">
        <v>538.95299999999997</v>
      </c>
      <c r="I994" s="190"/>
      <c r="J994" s="191">
        <f>ROUND(I994*H994,2)</f>
        <v>0</v>
      </c>
      <c r="K994" s="187" t="s">
        <v>391</v>
      </c>
      <c r="L994" s="42"/>
      <c r="M994" s="192" t="s">
        <v>76</v>
      </c>
      <c r="N994" s="193" t="s">
        <v>49</v>
      </c>
      <c r="O994" s="67"/>
      <c r="P994" s="194">
        <f>O994*H994</f>
        <v>0</v>
      </c>
      <c r="Q994" s="194">
        <v>1.103E-2</v>
      </c>
      <c r="R994" s="194">
        <f>Q994*H994</f>
        <v>5.9446515899999994</v>
      </c>
      <c r="S994" s="194">
        <v>0</v>
      </c>
      <c r="T994" s="195">
        <f>S994*H994</f>
        <v>0</v>
      </c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R994" s="196" t="s">
        <v>102</v>
      </c>
      <c r="AT994" s="196" t="s">
        <v>388</v>
      </c>
      <c r="AU994" s="196" t="s">
        <v>90</v>
      </c>
      <c r="AY994" s="20" t="s">
        <v>386</v>
      </c>
      <c r="BE994" s="197">
        <f>IF(N994="základní",J994,0)</f>
        <v>0</v>
      </c>
      <c r="BF994" s="197">
        <f>IF(N994="snížená",J994,0)</f>
        <v>0</v>
      </c>
      <c r="BG994" s="197">
        <f>IF(N994="zákl. přenesená",J994,0)</f>
        <v>0</v>
      </c>
      <c r="BH994" s="197">
        <f>IF(N994="sníž. přenesená",J994,0)</f>
        <v>0</v>
      </c>
      <c r="BI994" s="197">
        <f>IF(N994="nulová",J994,0)</f>
        <v>0</v>
      </c>
      <c r="BJ994" s="20" t="s">
        <v>90</v>
      </c>
      <c r="BK994" s="197">
        <f>ROUND(I994*H994,2)</f>
        <v>0</v>
      </c>
      <c r="BL994" s="20" t="s">
        <v>102</v>
      </c>
      <c r="BM994" s="196" t="s">
        <v>1200</v>
      </c>
    </row>
    <row r="995" spans="1:65" s="2" customFormat="1" ht="10">
      <c r="A995" s="37"/>
      <c r="B995" s="38"/>
      <c r="C995" s="39"/>
      <c r="D995" s="198" t="s">
        <v>393</v>
      </c>
      <c r="E995" s="39"/>
      <c r="F995" s="199" t="s">
        <v>1201</v>
      </c>
      <c r="G995" s="39"/>
      <c r="H995" s="39"/>
      <c r="I995" s="200"/>
      <c r="J995" s="39"/>
      <c r="K995" s="39"/>
      <c r="L995" s="42"/>
      <c r="M995" s="201"/>
      <c r="N995" s="202"/>
      <c r="O995" s="67"/>
      <c r="P995" s="67"/>
      <c r="Q995" s="67"/>
      <c r="R995" s="67"/>
      <c r="S995" s="67"/>
      <c r="T995" s="68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T995" s="20" t="s">
        <v>393</v>
      </c>
      <c r="AU995" s="20" t="s">
        <v>90</v>
      </c>
    </row>
    <row r="996" spans="1:65" s="13" customFormat="1" ht="10">
      <c r="B996" s="203"/>
      <c r="C996" s="204"/>
      <c r="D996" s="205" t="s">
        <v>395</v>
      </c>
      <c r="E996" s="206" t="s">
        <v>76</v>
      </c>
      <c r="F996" s="207" t="s">
        <v>403</v>
      </c>
      <c r="G996" s="204"/>
      <c r="H996" s="206" t="s">
        <v>76</v>
      </c>
      <c r="I996" s="208"/>
      <c r="J996" s="204"/>
      <c r="K996" s="204"/>
      <c r="L996" s="209"/>
      <c r="M996" s="210"/>
      <c r="N996" s="211"/>
      <c r="O996" s="211"/>
      <c r="P996" s="211"/>
      <c r="Q996" s="211"/>
      <c r="R996" s="211"/>
      <c r="S996" s="211"/>
      <c r="T996" s="212"/>
      <c r="AT996" s="213" t="s">
        <v>395</v>
      </c>
      <c r="AU996" s="213" t="s">
        <v>90</v>
      </c>
      <c r="AV996" s="13" t="s">
        <v>85</v>
      </c>
      <c r="AW996" s="13" t="s">
        <v>36</v>
      </c>
      <c r="AX996" s="13" t="s">
        <v>78</v>
      </c>
      <c r="AY996" s="213" t="s">
        <v>386</v>
      </c>
    </row>
    <row r="997" spans="1:65" s="13" customFormat="1" ht="10">
      <c r="B997" s="203"/>
      <c r="C997" s="204"/>
      <c r="D997" s="205" t="s">
        <v>395</v>
      </c>
      <c r="E997" s="206" t="s">
        <v>76</v>
      </c>
      <c r="F997" s="207" t="s">
        <v>1057</v>
      </c>
      <c r="G997" s="204"/>
      <c r="H997" s="206" t="s">
        <v>76</v>
      </c>
      <c r="I997" s="208"/>
      <c r="J997" s="204"/>
      <c r="K997" s="204"/>
      <c r="L997" s="209"/>
      <c r="M997" s="210"/>
      <c r="N997" s="211"/>
      <c r="O997" s="211"/>
      <c r="P997" s="211"/>
      <c r="Q997" s="211"/>
      <c r="R997" s="211"/>
      <c r="S997" s="211"/>
      <c r="T997" s="212"/>
      <c r="AT997" s="213" t="s">
        <v>395</v>
      </c>
      <c r="AU997" s="213" t="s">
        <v>90</v>
      </c>
      <c r="AV997" s="13" t="s">
        <v>85</v>
      </c>
      <c r="AW997" s="13" t="s">
        <v>36</v>
      </c>
      <c r="AX997" s="13" t="s">
        <v>78</v>
      </c>
      <c r="AY997" s="213" t="s">
        <v>386</v>
      </c>
    </row>
    <row r="998" spans="1:65" s="13" customFormat="1" ht="10">
      <c r="B998" s="203"/>
      <c r="C998" s="204"/>
      <c r="D998" s="205" t="s">
        <v>395</v>
      </c>
      <c r="E998" s="206" t="s">
        <v>76</v>
      </c>
      <c r="F998" s="207" t="s">
        <v>1058</v>
      </c>
      <c r="G998" s="204"/>
      <c r="H998" s="206" t="s">
        <v>76</v>
      </c>
      <c r="I998" s="208"/>
      <c r="J998" s="204"/>
      <c r="K998" s="204"/>
      <c r="L998" s="209"/>
      <c r="M998" s="210"/>
      <c r="N998" s="211"/>
      <c r="O998" s="211"/>
      <c r="P998" s="211"/>
      <c r="Q998" s="211"/>
      <c r="R998" s="211"/>
      <c r="S998" s="211"/>
      <c r="T998" s="212"/>
      <c r="AT998" s="213" t="s">
        <v>395</v>
      </c>
      <c r="AU998" s="213" t="s">
        <v>90</v>
      </c>
      <c r="AV998" s="13" t="s">
        <v>85</v>
      </c>
      <c r="AW998" s="13" t="s">
        <v>36</v>
      </c>
      <c r="AX998" s="13" t="s">
        <v>78</v>
      </c>
      <c r="AY998" s="213" t="s">
        <v>386</v>
      </c>
    </row>
    <row r="999" spans="1:65" s="13" customFormat="1" ht="10">
      <c r="B999" s="203"/>
      <c r="C999" s="204"/>
      <c r="D999" s="205" t="s">
        <v>395</v>
      </c>
      <c r="E999" s="206" t="s">
        <v>76</v>
      </c>
      <c r="F999" s="207" t="s">
        <v>462</v>
      </c>
      <c r="G999" s="204"/>
      <c r="H999" s="206" t="s">
        <v>76</v>
      </c>
      <c r="I999" s="208"/>
      <c r="J999" s="204"/>
      <c r="K999" s="204"/>
      <c r="L999" s="209"/>
      <c r="M999" s="210"/>
      <c r="N999" s="211"/>
      <c r="O999" s="211"/>
      <c r="P999" s="211"/>
      <c r="Q999" s="211"/>
      <c r="R999" s="211"/>
      <c r="S999" s="211"/>
      <c r="T999" s="212"/>
      <c r="AT999" s="213" t="s">
        <v>395</v>
      </c>
      <c r="AU999" s="213" t="s">
        <v>90</v>
      </c>
      <c r="AV999" s="13" t="s">
        <v>85</v>
      </c>
      <c r="AW999" s="13" t="s">
        <v>36</v>
      </c>
      <c r="AX999" s="13" t="s">
        <v>78</v>
      </c>
      <c r="AY999" s="213" t="s">
        <v>386</v>
      </c>
    </row>
    <row r="1000" spans="1:65" s="13" customFormat="1" ht="10">
      <c r="B1000" s="203"/>
      <c r="C1000" s="204"/>
      <c r="D1000" s="205" t="s">
        <v>395</v>
      </c>
      <c r="E1000" s="206" t="s">
        <v>76</v>
      </c>
      <c r="F1000" s="207" t="s">
        <v>577</v>
      </c>
      <c r="G1000" s="204"/>
      <c r="H1000" s="206" t="s">
        <v>76</v>
      </c>
      <c r="I1000" s="208"/>
      <c r="J1000" s="204"/>
      <c r="K1000" s="204"/>
      <c r="L1000" s="209"/>
      <c r="M1000" s="210"/>
      <c r="N1000" s="211"/>
      <c r="O1000" s="211"/>
      <c r="P1000" s="211"/>
      <c r="Q1000" s="211"/>
      <c r="R1000" s="211"/>
      <c r="S1000" s="211"/>
      <c r="T1000" s="212"/>
      <c r="AT1000" s="213" t="s">
        <v>395</v>
      </c>
      <c r="AU1000" s="213" t="s">
        <v>90</v>
      </c>
      <c r="AV1000" s="13" t="s">
        <v>85</v>
      </c>
      <c r="AW1000" s="13" t="s">
        <v>36</v>
      </c>
      <c r="AX1000" s="13" t="s">
        <v>78</v>
      </c>
      <c r="AY1000" s="213" t="s">
        <v>386</v>
      </c>
    </row>
    <row r="1001" spans="1:65" s="13" customFormat="1" ht="10">
      <c r="B1001" s="203"/>
      <c r="C1001" s="204"/>
      <c r="D1001" s="205" t="s">
        <v>395</v>
      </c>
      <c r="E1001" s="206" t="s">
        <v>76</v>
      </c>
      <c r="F1001" s="207" t="s">
        <v>1130</v>
      </c>
      <c r="G1001" s="204"/>
      <c r="H1001" s="206" t="s">
        <v>76</v>
      </c>
      <c r="I1001" s="208"/>
      <c r="J1001" s="204"/>
      <c r="K1001" s="204"/>
      <c r="L1001" s="209"/>
      <c r="M1001" s="210"/>
      <c r="N1001" s="211"/>
      <c r="O1001" s="211"/>
      <c r="P1001" s="211"/>
      <c r="Q1001" s="211"/>
      <c r="R1001" s="211"/>
      <c r="S1001" s="211"/>
      <c r="T1001" s="212"/>
      <c r="AT1001" s="213" t="s">
        <v>395</v>
      </c>
      <c r="AU1001" s="213" t="s">
        <v>90</v>
      </c>
      <c r="AV1001" s="13" t="s">
        <v>85</v>
      </c>
      <c r="AW1001" s="13" t="s">
        <v>36</v>
      </c>
      <c r="AX1001" s="13" t="s">
        <v>78</v>
      </c>
      <c r="AY1001" s="213" t="s">
        <v>386</v>
      </c>
    </row>
    <row r="1002" spans="1:65" s="14" customFormat="1" ht="30">
      <c r="B1002" s="214"/>
      <c r="C1002" s="215"/>
      <c r="D1002" s="205" t="s">
        <v>395</v>
      </c>
      <c r="E1002" s="216" t="s">
        <v>76</v>
      </c>
      <c r="F1002" s="217" t="s">
        <v>1202</v>
      </c>
      <c r="G1002" s="215"/>
      <c r="H1002" s="218">
        <v>54.59</v>
      </c>
      <c r="I1002" s="219"/>
      <c r="J1002" s="215"/>
      <c r="K1002" s="215"/>
      <c r="L1002" s="220"/>
      <c r="M1002" s="221"/>
      <c r="N1002" s="222"/>
      <c r="O1002" s="222"/>
      <c r="P1002" s="222"/>
      <c r="Q1002" s="222"/>
      <c r="R1002" s="222"/>
      <c r="S1002" s="222"/>
      <c r="T1002" s="223"/>
      <c r="AT1002" s="224" t="s">
        <v>395</v>
      </c>
      <c r="AU1002" s="224" t="s">
        <v>90</v>
      </c>
      <c r="AV1002" s="14" t="s">
        <v>90</v>
      </c>
      <c r="AW1002" s="14" t="s">
        <v>36</v>
      </c>
      <c r="AX1002" s="14" t="s">
        <v>78</v>
      </c>
      <c r="AY1002" s="224" t="s">
        <v>386</v>
      </c>
    </row>
    <row r="1003" spans="1:65" s="14" customFormat="1" ht="20">
      <c r="B1003" s="214"/>
      <c r="C1003" s="215"/>
      <c r="D1003" s="205" t="s">
        <v>395</v>
      </c>
      <c r="E1003" s="216" t="s">
        <v>76</v>
      </c>
      <c r="F1003" s="217" t="s">
        <v>1203</v>
      </c>
      <c r="G1003" s="215"/>
      <c r="H1003" s="218">
        <v>26.472000000000001</v>
      </c>
      <c r="I1003" s="219"/>
      <c r="J1003" s="215"/>
      <c r="K1003" s="215"/>
      <c r="L1003" s="220"/>
      <c r="M1003" s="221"/>
      <c r="N1003" s="222"/>
      <c r="O1003" s="222"/>
      <c r="P1003" s="222"/>
      <c r="Q1003" s="222"/>
      <c r="R1003" s="222"/>
      <c r="S1003" s="222"/>
      <c r="T1003" s="223"/>
      <c r="AT1003" s="224" t="s">
        <v>395</v>
      </c>
      <c r="AU1003" s="224" t="s">
        <v>90</v>
      </c>
      <c r="AV1003" s="14" t="s">
        <v>90</v>
      </c>
      <c r="AW1003" s="14" t="s">
        <v>36</v>
      </c>
      <c r="AX1003" s="14" t="s">
        <v>78</v>
      </c>
      <c r="AY1003" s="224" t="s">
        <v>386</v>
      </c>
    </row>
    <row r="1004" spans="1:65" s="14" customFormat="1" ht="10">
      <c r="B1004" s="214"/>
      <c r="C1004" s="215"/>
      <c r="D1004" s="205" t="s">
        <v>395</v>
      </c>
      <c r="E1004" s="216" t="s">
        <v>76</v>
      </c>
      <c r="F1004" s="217" t="s">
        <v>1204</v>
      </c>
      <c r="G1004" s="215"/>
      <c r="H1004" s="218">
        <v>38.423000000000002</v>
      </c>
      <c r="I1004" s="219"/>
      <c r="J1004" s="215"/>
      <c r="K1004" s="215"/>
      <c r="L1004" s="220"/>
      <c r="M1004" s="221"/>
      <c r="N1004" s="222"/>
      <c r="O1004" s="222"/>
      <c r="P1004" s="222"/>
      <c r="Q1004" s="222"/>
      <c r="R1004" s="222"/>
      <c r="S1004" s="222"/>
      <c r="T1004" s="223"/>
      <c r="AT1004" s="224" t="s">
        <v>395</v>
      </c>
      <c r="AU1004" s="224" t="s">
        <v>90</v>
      </c>
      <c r="AV1004" s="14" t="s">
        <v>90</v>
      </c>
      <c r="AW1004" s="14" t="s">
        <v>36</v>
      </c>
      <c r="AX1004" s="14" t="s">
        <v>78</v>
      </c>
      <c r="AY1004" s="224" t="s">
        <v>386</v>
      </c>
    </row>
    <row r="1005" spans="1:65" s="14" customFormat="1" ht="10">
      <c r="B1005" s="214"/>
      <c r="C1005" s="215"/>
      <c r="D1005" s="205" t="s">
        <v>395</v>
      </c>
      <c r="E1005" s="216" t="s">
        <v>76</v>
      </c>
      <c r="F1005" s="217" t="s">
        <v>1205</v>
      </c>
      <c r="G1005" s="215"/>
      <c r="H1005" s="218">
        <v>8.57</v>
      </c>
      <c r="I1005" s="219"/>
      <c r="J1005" s="215"/>
      <c r="K1005" s="215"/>
      <c r="L1005" s="220"/>
      <c r="M1005" s="221"/>
      <c r="N1005" s="222"/>
      <c r="O1005" s="222"/>
      <c r="P1005" s="222"/>
      <c r="Q1005" s="222"/>
      <c r="R1005" s="222"/>
      <c r="S1005" s="222"/>
      <c r="T1005" s="223"/>
      <c r="AT1005" s="224" t="s">
        <v>395</v>
      </c>
      <c r="AU1005" s="224" t="s">
        <v>90</v>
      </c>
      <c r="AV1005" s="14" t="s">
        <v>90</v>
      </c>
      <c r="AW1005" s="14" t="s">
        <v>36</v>
      </c>
      <c r="AX1005" s="14" t="s">
        <v>78</v>
      </c>
      <c r="AY1005" s="224" t="s">
        <v>386</v>
      </c>
    </row>
    <row r="1006" spans="1:65" s="14" customFormat="1" ht="20">
      <c r="B1006" s="214"/>
      <c r="C1006" s="215"/>
      <c r="D1006" s="205" t="s">
        <v>395</v>
      </c>
      <c r="E1006" s="216" t="s">
        <v>76</v>
      </c>
      <c r="F1006" s="217" t="s">
        <v>1206</v>
      </c>
      <c r="G1006" s="215"/>
      <c r="H1006" s="218">
        <v>12.157</v>
      </c>
      <c r="I1006" s="219"/>
      <c r="J1006" s="215"/>
      <c r="K1006" s="215"/>
      <c r="L1006" s="220"/>
      <c r="M1006" s="221"/>
      <c r="N1006" s="222"/>
      <c r="O1006" s="222"/>
      <c r="P1006" s="222"/>
      <c r="Q1006" s="222"/>
      <c r="R1006" s="222"/>
      <c r="S1006" s="222"/>
      <c r="T1006" s="223"/>
      <c r="AT1006" s="224" t="s">
        <v>395</v>
      </c>
      <c r="AU1006" s="224" t="s">
        <v>90</v>
      </c>
      <c r="AV1006" s="14" t="s">
        <v>90</v>
      </c>
      <c r="AW1006" s="14" t="s">
        <v>36</v>
      </c>
      <c r="AX1006" s="14" t="s">
        <v>78</v>
      </c>
      <c r="AY1006" s="224" t="s">
        <v>386</v>
      </c>
    </row>
    <row r="1007" spans="1:65" s="16" customFormat="1" ht="10">
      <c r="B1007" s="246"/>
      <c r="C1007" s="247"/>
      <c r="D1007" s="205" t="s">
        <v>395</v>
      </c>
      <c r="E1007" s="248" t="s">
        <v>76</v>
      </c>
      <c r="F1007" s="249" t="s">
        <v>559</v>
      </c>
      <c r="G1007" s="247"/>
      <c r="H1007" s="250">
        <v>140.21199999999999</v>
      </c>
      <c r="I1007" s="251"/>
      <c r="J1007" s="247"/>
      <c r="K1007" s="247"/>
      <c r="L1007" s="252"/>
      <c r="M1007" s="253"/>
      <c r="N1007" s="254"/>
      <c r="O1007" s="254"/>
      <c r="P1007" s="254"/>
      <c r="Q1007" s="254"/>
      <c r="R1007" s="254"/>
      <c r="S1007" s="254"/>
      <c r="T1007" s="255"/>
      <c r="AT1007" s="256" t="s">
        <v>395</v>
      </c>
      <c r="AU1007" s="256" t="s">
        <v>90</v>
      </c>
      <c r="AV1007" s="16" t="s">
        <v>95</v>
      </c>
      <c r="AW1007" s="16" t="s">
        <v>36</v>
      </c>
      <c r="AX1007" s="16" t="s">
        <v>78</v>
      </c>
      <c r="AY1007" s="256" t="s">
        <v>386</v>
      </c>
    </row>
    <row r="1008" spans="1:65" s="13" customFormat="1" ht="10">
      <c r="B1008" s="203"/>
      <c r="C1008" s="204"/>
      <c r="D1008" s="205" t="s">
        <v>395</v>
      </c>
      <c r="E1008" s="206" t="s">
        <v>76</v>
      </c>
      <c r="F1008" s="207" t="s">
        <v>1153</v>
      </c>
      <c r="G1008" s="204"/>
      <c r="H1008" s="206" t="s">
        <v>76</v>
      </c>
      <c r="I1008" s="208"/>
      <c r="J1008" s="204"/>
      <c r="K1008" s="204"/>
      <c r="L1008" s="209"/>
      <c r="M1008" s="210"/>
      <c r="N1008" s="211"/>
      <c r="O1008" s="211"/>
      <c r="P1008" s="211"/>
      <c r="Q1008" s="211"/>
      <c r="R1008" s="211"/>
      <c r="S1008" s="211"/>
      <c r="T1008" s="212"/>
      <c r="AT1008" s="213" t="s">
        <v>395</v>
      </c>
      <c r="AU1008" s="213" t="s">
        <v>90</v>
      </c>
      <c r="AV1008" s="13" t="s">
        <v>85</v>
      </c>
      <c r="AW1008" s="13" t="s">
        <v>36</v>
      </c>
      <c r="AX1008" s="13" t="s">
        <v>78</v>
      </c>
      <c r="AY1008" s="213" t="s">
        <v>386</v>
      </c>
    </row>
    <row r="1009" spans="2:51" s="14" customFormat="1" ht="30">
      <c r="B1009" s="214"/>
      <c r="C1009" s="215"/>
      <c r="D1009" s="205" t="s">
        <v>395</v>
      </c>
      <c r="E1009" s="216" t="s">
        <v>76</v>
      </c>
      <c r="F1009" s="217" t="s">
        <v>1207</v>
      </c>
      <c r="G1009" s="215"/>
      <c r="H1009" s="218">
        <v>54.503</v>
      </c>
      <c r="I1009" s="219"/>
      <c r="J1009" s="215"/>
      <c r="K1009" s="215"/>
      <c r="L1009" s="220"/>
      <c r="M1009" s="221"/>
      <c r="N1009" s="222"/>
      <c r="O1009" s="222"/>
      <c r="P1009" s="222"/>
      <c r="Q1009" s="222"/>
      <c r="R1009" s="222"/>
      <c r="S1009" s="222"/>
      <c r="T1009" s="223"/>
      <c r="AT1009" s="224" t="s">
        <v>395</v>
      </c>
      <c r="AU1009" s="224" t="s">
        <v>90</v>
      </c>
      <c r="AV1009" s="14" t="s">
        <v>90</v>
      </c>
      <c r="AW1009" s="14" t="s">
        <v>36</v>
      </c>
      <c r="AX1009" s="14" t="s">
        <v>78</v>
      </c>
      <c r="AY1009" s="224" t="s">
        <v>386</v>
      </c>
    </row>
    <row r="1010" spans="2:51" s="14" customFormat="1" ht="20">
      <c r="B1010" s="214"/>
      <c r="C1010" s="215"/>
      <c r="D1010" s="205" t="s">
        <v>395</v>
      </c>
      <c r="E1010" s="216" t="s">
        <v>76</v>
      </c>
      <c r="F1010" s="217" t="s">
        <v>1208</v>
      </c>
      <c r="G1010" s="215"/>
      <c r="H1010" s="218">
        <v>26.292999999999999</v>
      </c>
      <c r="I1010" s="219"/>
      <c r="J1010" s="215"/>
      <c r="K1010" s="215"/>
      <c r="L1010" s="220"/>
      <c r="M1010" s="221"/>
      <c r="N1010" s="222"/>
      <c r="O1010" s="222"/>
      <c r="P1010" s="222"/>
      <c r="Q1010" s="222"/>
      <c r="R1010" s="222"/>
      <c r="S1010" s="222"/>
      <c r="T1010" s="223"/>
      <c r="AT1010" s="224" t="s">
        <v>395</v>
      </c>
      <c r="AU1010" s="224" t="s">
        <v>90</v>
      </c>
      <c r="AV1010" s="14" t="s">
        <v>90</v>
      </c>
      <c r="AW1010" s="14" t="s">
        <v>36</v>
      </c>
      <c r="AX1010" s="14" t="s">
        <v>78</v>
      </c>
      <c r="AY1010" s="224" t="s">
        <v>386</v>
      </c>
    </row>
    <row r="1011" spans="2:51" s="14" customFormat="1" ht="10">
      <c r="B1011" s="214"/>
      <c r="C1011" s="215"/>
      <c r="D1011" s="205" t="s">
        <v>395</v>
      </c>
      <c r="E1011" s="216" t="s">
        <v>76</v>
      </c>
      <c r="F1011" s="217" t="s">
        <v>1209</v>
      </c>
      <c r="G1011" s="215"/>
      <c r="H1011" s="218">
        <v>38.423000000000002</v>
      </c>
      <c r="I1011" s="219"/>
      <c r="J1011" s="215"/>
      <c r="K1011" s="215"/>
      <c r="L1011" s="220"/>
      <c r="M1011" s="221"/>
      <c r="N1011" s="222"/>
      <c r="O1011" s="222"/>
      <c r="P1011" s="222"/>
      <c r="Q1011" s="222"/>
      <c r="R1011" s="222"/>
      <c r="S1011" s="222"/>
      <c r="T1011" s="223"/>
      <c r="AT1011" s="224" t="s">
        <v>395</v>
      </c>
      <c r="AU1011" s="224" t="s">
        <v>90</v>
      </c>
      <c r="AV1011" s="14" t="s">
        <v>90</v>
      </c>
      <c r="AW1011" s="14" t="s">
        <v>36</v>
      </c>
      <c r="AX1011" s="14" t="s">
        <v>78</v>
      </c>
      <c r="AY1011" s="224" t="s">
        <v>386</v>
      </c>
    </row>
    <row r="1012" spans="2:51" s="14" customFormat="1" ht="10">
      <c r="B1012" s="214"/>
      <c r="C1012" s="215"/>
      <c r="D1012" s="205" t="s">
        <v>395</v>
      </c>
      <c r="E1012" s="216" t="s">
        <v>76</v>
      </c>
      <c r="F1012" s="217" t="s">
        <v>1210</v>
      </c>
      <c r="G1012" s="215"/>
      <c r="H1012" s="218">
        <v>7.7270000000000003</v>
      </c>
      <c r="I1012" s="219"/>
      <c r="J1012" s="215"/>
      <c r="K1012" s="215"/>
      <c r="L1012" s="220"/>
      <c r="M1012" s="221"/>
      <c r="N1012" s="222"/>
      <c r="O1012" s="222"/>
      <c r="P1012" s="222"/>
      <c r="Q1012" s="222"/>
      <c r="R1012" s="222"/>
      <c r="S1012" s="222"/>
      <c r="T1012" s="223"/>
      <c r="AT1012" s="224" t="s">
        <v>395</v>
      </c>
      <c r="AU1012" s="224" t="s">
        <v>90</v>
      </c>
      <c r="AV1012" s="14" t="s">
        <v>90</v>
      </c>
      <c r="AW1012" s="14" t="s">
        <v>36</v>
      </c>
      <c r="AX1012" s="14" t="s">
        <v>78</v>
      </c>
      <c r="AY1012" s="224" t="s">
        <v>386</v>
      </c>
    </row>
    <row r="1013" spans="2:51" s="14" customFormat="1" ht="10">
      <c r="B1013" s="214"/>
      <c r="C1013" s="215"/>
      <c r="D1013" s="205" t="s">
        <v>395</v>
      </c>
      <c r="E1013" s="216" t="s">
        <v>76</v>
      </c>
      <c r="F1013" s="217" t="s">
        <v>1211</v>
      </c>
      <c r="G1013" s="215"/>
      <c r="H1013" s="218">
        <v>8.4909999999999997</v>
      </c>
      <c r="I1013" s="219"/>
      <c r="J1013" s="215"/>
      <c r="K1013" s="215"/>
      <c r="L1013" s="220"/>
      <c r="M1013" s="221"/>
      <c r="N1013" s="222"/>
      <c r="O1013" s="222"/>
      <c r="P1013" s="222"/>
      <c r="Q1013" s="222"/>
      <c r="R1013" s="222"/>
      <c r="S1013" s="222"/>
      <c r="T1013" s="223"/>
      <c r="AT1013" s="224" t="s">
        <v>395</v>
      </c>
      <c r="AU1013" s="224" t="s">
        <v>90</v>
      </c>
      <c r="AV1013" s="14" t="s">
        <v>90</v>
      </c>
      <c r="AW1013" s="14" t="s">
        <v>36</v>
      </c>
      <c r="AX1013" s="14" t="s">
        <v>78</v>
      </c>
      <c r="AY1013" s="224" t="s">
        <v>386</v>
      </c>
    </row>
    <row r="1014" spans="2:51" s="14" customFormat="1" ht="20">
      <c r="B1014" s="214"/>
      <c r="C1014" s="215"/>
      <c r="D1014" s="205" t="s">
        <v>395</v>
      </c>
      <c r="E1014" s="216" t="s">
        <v>76</v>
      </c>
      <c r="F1014" s="217" t="s">
        <v>1212</v>
      </c>
      <c r="G1014" s="215"/>
      <c r="H1014" s="218">
        <v>12.157</v>
      </c>
      <c r="I1014" s="219"/>
      <c r="J1014" s="215"/>
      <c r="K1014" s="215"/>
      <c r="L1014" s="220"/>
      <c r="M1014" s="221"/>
      <c r="N1014" s="222"/>
      <c r="O1014" s="222"/>
      <c r="P1014" s="222"/>
      <c r="Q1014" s="222"/>
      <c r="R1014" s="222"/>
      <c r="S1014" s="222"/>
      <c r="T1014" s="223"/>
      <c r="AT1014" s="224" t="s">
        <v>395</v>
      </c>
      <c r="AU1014" s="224" t="s">
        <v>90</v>
      </c>
      <c r="AV1014" s="14" t="s">
        <v>90</v>
      </c>
      <c r="AW1014" s="14" t="s">
        <v>36</v>
      </c>
      <c r="AX1014" s="14" t="s">
        <v>78</v>
      </c>
      <c r="AY1014" s="224" t="s">
        <v>386</v>
      </c>
    </row>
    <row r="1015" spans="2:51" s="16" customFormat="1" ht="10">
      <c r="B1015" s="246"/>
      <c r="C1015" s="247"/>
      <c r="D1015" s="205" t="s">
        <v>395</v>
      </c>
      <c r="E1015" s="248" t="s">
        <v>76</v>
      </c>
      <c r="F1015" s="249" t="s">
        <v>559</v>
      </c>
      <c r="G1015" s="247"/>
      <c r="H1015" s="250">
        <v>147.59399999999999</v>
      </c>
      <c r="I1015" s="251"/>
      <c r="J1015" s="247"/>
      <c r="K1015" s="247"/>
      <c r="L1015" s="252"/>
      <c r="M1015" s="253"/>
      <c r="N1015" s="254"/>
      <c r="O1015" s="254"/>
      <c r="P1015" s="254"/>
      <c r="Q1015" s="254"/>
      <c r="R1015" s="254"/>
      <c r="S1015" s="254"/>
      <c r="T1015" s="255"/>
      <c r="AT1015" s="256" t="s">
        <v>395</v>
      </c>
      <c r="AU1015" s="256" t="s">
        <v>90</v>
      </c>
      <c r="AV1015" s="16" t="s">
        <v>95</v>
      </c>
      <c r="AW1015" s="16" t="s">
        <v>36</v>
      </c>
      <c r="AX1015" s="16" t="s">
        <v>78</v>
      </c>
      <c r="AY1015" s="256" t="s">
        <v>386</v>
      </c>
    </row>
    <row r="1016" spans="2:51" s="13" customFormat="1" ht="10">
      <c r="B1016" s="203"/>
      <c r="C1016" s="204"/>
      <c r="D1016" s="205" t="s">
        <v>395</v>
      </c>
      <c r="E1016" s="206" t="s">
        <v>76</v>
      </c>
      <c r="F1016" s="207" t="s">
        <v>1171</v>
      </c>
      <c r="G1016" s="204"/>
      <c r="H1016" s="206" t="s">
        <v>76</v>
      </c>
      <c r="I1016" s="208"/>
      <c r="J1016" s="204"/>
      <c r="K1016" s="204"/>
      <c r="L1016" s="209"/>
      <c r="M1016" s="210"/>
      <c r="N1016" s="211"/>
      <c r="O1016" s="211"/>
      <c r="P1016" s="211"/>
      <c r="Q1016" s="211"/>
      <c r="R1016" s="211"/>
      <c r="S1016" s="211"/>
      <c r="T1016" s="212"/>
      <c r="AT1016" s="213" t="s">
        <v>395</v>
      </c>
      <c r="AU1016" s="213" t="s">
        <v>90</v>
      </c>
      <c r="AV1016" s="13" t="s">
        <v>85</v>
      </c>
      <c r="AW1016" s="13" t="s">
        <v>36</v>
      </c>
      <c r="AX1016" s="13" t="s">
        <v>78</v>
      </c>
      <c r="AY1016" s="213" t="s">
        <v>386</v>
      </c>
    </row>
    <row r="1017" spans="2:51" s="14" customFormat="1" ht="30">
      <c r="B1017" s="214"/>
      <c r="C1017" s="215"/>
      <c r="D1017" s="205" t="s">
        <v>395</v>
      </c>
      <c r="E1017" s="216" t="s">
        <v>76</v>
      </c>
      <c r="F1017" s="217" t="s">
        <v>1213</v>
      </c>
      <c r="G1017" s="215"/>
      <c r="H1017" s="218">
        <v>48.218000000000004</v>
      </c>
      <c r="I1017" s="219"/>
      <c r="J1017" s="215"/>
      <c r="K1017" s="215"/>
      <c r="L1017" s="220"/>
      <c r="M1017" s="221"/>
      <c r="N1017" s="222"/>
      <c r="O1017" s="222"/>
      <c r="P1017" s="222"/>
      <c r="Q1017" s="222"/>
      <c r="R1017" s="222"/>
      <c r="S1017" s="222"/>
      <c r="T1017" s="223"/>
      <c r="AT1017" s="224" t="s">
        <v>395</v>
      </c>
      <c r="AU1017" s="224" t="s">
        <v>90</v>
      </c>
      <c r="AV1017" s="14" t="s">
        <v>90</v>
      </c>
      <c r="AW1017" s="14" t="s">
        <v>36</v>
      </c>
      <c r="AX1017" s="14" t="s">
        <v>78</v>
      </c>
      <c r="AY1017" s="224" t="s">
        <v>386</v>
      </c>
    </row>
    <row r="1018" spans="2:51" s="14" customFormat="1" ht="20">
      <c r="B1018" s="214"/>
      <c r="C1018" s="215"/>
      <c r="D1018" s="205" t="s">
        <v>395</v>
      </c>
      <c r="E1018" s="216" t="s">
        <v>76</v>
      </c>
      <c r="F1018" s="217" t="s">
        <v>1214</v>
      </c>
      <c r="G1018" s="215"/>
      <c r="H1018" s="218">
        <v>24.51</v>
      </c>
      <c r="I1018" s="219"/>
      <c r="J1018" s="215"/>
      <c r="K1018" s="215"/>
      <c r="L1018" s="220"/>
      <c r="M1018" s="221"/>
      <c r="N1018" s="222"/>
      <c r="O1018" s="222"/>
      <c r="P1018" s="222"/>
      <c r="Q1018" s="222"/>
      <c r="R1018" s="222"/>
      <c r="S1018" s="222"/>
      <c r="T1018" s="223"/>
      <c r="AT1018" s="224" t="s">
        <v>395</v>
      </c>
      <c r="AU1018" s="224" t="s">
        <v>90</v>
      </c>
      <c r="AV1018" s="14" t="s">
        <v>90</v>
      </c>
      <c r="AW1018" s="14" t="s">
        <v>36</v>
      </c>
      <c r="AX1018" s="14" t="s">
        <v>78</v>
      </c>
      <c r="AY1018" s="224" t="s">
        <v>386</v>
      </c>
    </row>
    <row r="1019" spans="2:51" s="14" customFormat="1" ht="10">
      <c r="B1019" s="214"/>
      <c r="C1019" s="215"/>
      <c r="D1019" s="205" t="s">
        <v>395</v>
      </c>
      <c r="E1019" s="216" t="s">
        <v>76</v>
      </c>
      <c r="F1019" s="217" t="s">
        <v>1215</v>
      </c>
      <c r="G1019" s="215"/>
      <c r="H1019" s="218">
        <v>21.928999999999998</v>
      </c>
      <c r="I1019" s="219"/>
      <c r="J1019" s="215"/>
      <c r="K1019" s="215"/>
      <c r="L1019" s="220"/>
      <c r="M1019" s="221"/>
      <c r="N1019" s="222"/>
      <c r="O1019" s="222"/>
      <c r="P1019" s="222"/>
      <c r="Q1019" s="222"/>
      <c r="R1019" s="222"/>
      <c r="S1019" s="222"/>
      <c r="T1019" s="223"/>
      <c r="AT1019" s="224" t="s">
        <v>395</v>
      </c>
      <c r="AU1019" s="224" t="s">
        <v>90</v>
      </c>
      <c r="AV1019" s="14" t="s">
        <v>90</v>
      </c>
      <c r="AW1019" s="14" t="s">
        <v>36</v>
      </c>
      <c r="AX1019" s="14" t="s">
        <v>78</v>
      </c>
      <c r="AY1019" s="224" t="s">
        <v>386</v>
      </c>
    </row>
    <row r="1020" spans="2:51" s="14" customFormat="1" ht="10">
      <c r="B1020" s="214"/>
      <c r="C1020" s="215"/>
      <c r="D1020" s="205" t="s">
        <v>395</v>
      </c>
      <c r="E1020" s="216" t="s">
        <v>76</v>
      </c>
      <c r="F1020" s="217" t="s">
        <v>1216</v>
      </c>
      <c r="G1020" s="215"/>
      <c r="H1020" s="218">
        <v>9.94</v>
      </c>
      <c r="I1020" s="219"/>
      <c r="J1020" s="215"/>
      <c r="K1020" s="215"/>
      <c r="L1020" s="220"/>
      <c r="M1020" s="221"/>
      <c r="N1020" s="222"/>
      <c r="O1020" s="222"/>
      <c r="P1020" s="222"/>
      <c r="Q1020" s="222"/>
      <c r="R1020" s="222"/>
      <c r="S1020" s="222"/>
      <c r="T1020" s="223"/>
      <c r="AT1020" s="224" t="s">
        <v>395</v>
      </c>
      <c r="AU1020" s="224" t="s">
        <v>90</v>
      </c>
      <c r="AV1020" s="14" t="s">
        <v>90</v>
      </c>
      <c r="AW1020" s="14" t="s">
        <v>36</v>
      </c>
      <c r="AX1020" s="14" t="s">
        <v>78</v>
      </c>
      <c r="AY1020" s="224" t="s">
        <v>386</v>
      </c>
    </row>
    <row r="1021" spans="2:51" s="14" customFormat="1" ht="10">
      <c r="B1021" s="214"/>
      <c r="C1021" s="215"/>
      <c r="D1021" s="205" t="s">
        <v>395</v>
      </c>
      <c r="E1021" s="216" t="s">
        <v>76</v>
      </c>
      <c r="F1021" s="217" t="s">
        <v>1217</v>
      </c>
      <c r="G1021" s="215"/>
      <c r="H1021" s="218">
        <v>9.3260000000000005</v>
      </c>
      <c r="I1021" s="219"/>
      <c r="J1021" s="215"/>
      <c r="K1021" s="215"/>
      <c r="L1021" s="220"/>
      <c r="M1021" s="221"/>
      <c r="N1021" s="222"/>
      <c r="O1021" s="222"/>
      <c r="P1021" s="222"/>
      <c r="Q1021" s="222"/>
      <c r="R1021" s="222"/>
      <c r="S1021" s="222"/>
      <c r="T1021" s="223"/>
      <c r="AT1021" s="224" t="s">
        <v>395</v>
      </c>
      <c r="AU1021" s="224" t="s">
        <v>90</v>
      </c>
      <c r="AV1021" s="14" t="s">
        <v>90</v>
      </c>
      <c r="AW1021" s="14" t="s">
        <v>36</v>
      </c>
      <c r="AX1021" s="14" t="s">
        <v>78</v>
      </c>
      <c r="AY1021" s="224" t="s">
        <v>386</v>
      </c>
    </row>
    <row r="1022" spans="2:51" s="14" customFormat="1" ht="10">
      <c r="B1022" s="214"/>
      <c r="C1022" s="215"/>
      <c r="D1022" s="205" t="s">
        <v>395</v>
      </c>
      <c r="E1022" s="216" t="s">
        <v>76</v>
      </c>
      <c r="F1022" s="217" t="s">
        <v>1218</v>
      </c>
      <c r="G1022" s="215"/>
      <c r="H1022" s="218">
        <v>6.6870000000000003</v>
      </c>
      <c r="I1022" s="219"/>
      <c r="J1022" s="215"/>
      <c r="K1022" s="215"/>
      <c r="L1022" s="220"/>
      <c r="M1022" s="221"/>
      <c r="N1022" s="222"/>
      <c r="O1022" s="222"/>
      <c r="P1022" s="222"/>
      <c r="Q1022" s="222"/>
      <c r="R1022" s="222"/>
      <c r="S1022" s="222"/>
      <c r="T1022" s="223"/>
      <c r="AT1022" s="224" t="s">
        <v>395</v>
      </c>
      <c r="AU1022" s="224" t="s">
        <v>90</v>
      </c>
      <c r="AV1022" s="14" t="s">
        <v>90</v>
      </c>
      <c r="AW1022" s="14" t="s">
        <v>36</v>
      </c>
      <c r="AX1022" s="14" t="s">
        <v>78</v>
      </c>
      <c r="AY1022" s="224" t="s">
        <v>386</v>
      </c>
    </row>
    <row r="1023" spans="2:51" s="14" customFormat="1" ht="10">
      <c r="B1023" s="214"/>
      <c r="C1023" s="215"/>
      <c r="D1023" s="205" t="s">
        <v>395</v>
      </c>
      <c r="E1023" s="216" t="s">
        <v>76</v>
      </c>
      <c r="F1023" s="217" t="s">
        <v>1219</v>
      </c>
      <c r="G1023" s="215"/>
      <c r="H1023" s="218">
        <v>7.3869999999999996</v>
      </c>
      <c r="I1023" s="219"/>
      <c r="J1023" s="215"/>
      <c r="K1023" s="215"/>
      <c r="L1023" s="220"/>
      <c r="M1023" s="221"/>
      <c r="N1023" s="222"/>
      <c r="O1023" s="222"/>
      <c r="P1023" s="222"/>
      <c r="Q1023" s="222"/>
      <c r="R1023" s="222"/>
      <c r="S1023" s="222"/>
      <c r="T1023" s="223"/>
      <c r="AT1023" s="224" t="s">
        <v>395</v>
      </c>
      <c r="AU1023" s="224" t="s">
        <v>90</v>
      </c>
      <c r="AV1023" s="14" t="s">
        <v>90</v>
      </c>
      <c r="AW1023" s="14" t="s">
        <v>36</v>
      </c>
      <c r="AX1023" s="14" t="s">
        <v>78</v>
      </c>
      <c r="AY1023" s="224" t="s">
        <v>386</v>
      </c>
    </row>
    <row r="1024" spans="2:51" s="14" customFormat="1" ht="20">
      <c r="B1024" s="214"/>
      <c r="C1024" s="215"/>
      <c r="D1024" s="205" t="s">
        <v>395</v>
      </c>
      <c r="E1024" s="216" t="s">
        <v>76</v>
      </c>
      <c r="F1024" s="217" t="s">
        <v>1220</v>
      </c>
      <c r="G1024" s="215"/>
      <c r="H1024" s="218">
        <v>10.23</v>
      </c>
      <c r="I1024" s="219"/>
      <c r="J1024" s="215"/>
      <c r="K1024" s="215"/>
      <c r="L1024" s="220"/>
      <c r="M1024" s="221"/>
      <c r="N1024" s="222"/>
      <c r="O1024" s="222"/>
      <c r="P1024" s="222"/>
      <c r="Q1024" s="222"/>
      <c r="R1024" s="222"/>
      <c r="S1024" s="222"/>
      <c r="T1024" s="223"/>
      <c r="AT1024" s="224" t="s">
        <v>395</v>
      </c>
      <c r="AU1024" s="224" t="s">
        <v>90</v>
      </c>
      <c r="AV1024" s="14" t="s">
        <v>90</v>
      </c>
      <c r="AW1024" s="14" t="s">
        <v>36</v>
      </c>
      <c r="AX1024" s="14" t="s">
        <v>78</v>
      </c>
      <c r="AY1024" s="224" t="s">
        <v>386</v>
      </c>
    </row>
    <row r="1025" spans="1:65" s="14" customFormat="1" ht="20">
      <c r="B1025" s="214"/>
      <c r="C1025" s="215"/>
      <c r="D1025" s="205" t="s">
        <v>395</v>
      </c>
      <c r="E1025" s="216" t="s">
        <v>76</v>
      </c>
      <c r="F1025" s="217" t="s">
        <v>1221</v>
      </c>
      <c r="G1025" s="215"/>
      <c r="H1025" s="218">
        <v>27.501999999999999</v>
      </c>
      <c r="I1025" s="219"/>
      <c r="J1025" s="215"/>
      <c r="K1025" s="215"/>
      <c r="L1025" s="220"/>
      <c r="M1025" s="221"/>
      <c r="N1025" s="222"/>
      <c r="O1025" s="222"/>
      <c r="P1025" s="222"/>
      <c r="Q1025" s="222"/>
      <c r="R1025" s="222"/>
      <c r="S1025" s="222"/>
      <c r="T1025" s="223"/>
      <c r="AT1025" s="224" t="s">
        <v>395</v>
      </c>
      <c r="AU1025" s="224" t="s">
        <v>90</v>
      </c>
      <c r="AV1025" s="14" t="s">
        <v>90</v>
      </c>
      <c r="AW1025" s="14" t="s">
        <v>36</v>
      </c>
      <c r="AX1025" s="14" t="s">
        <v>78</v>
      </c>
      <c r="AY1025" s="224" t="s">
        <v>386</v>
      </c>
    </row>
    <row r="1026" spans="1:65" s="14" customFormat="1" ht="20">
      <c r="B1026" s="214"/>
      <c r="C1026" s="215"/>
      <c r="D1026" s="205" t="s">
        <v>395</v>
      </c>
      <c r="E1026" s="216" t="s">
        <v>76</v>
      </c>
      <c r="F1026" s="217" t="s">
        <v>1222</v>
      </c>
      <c r="G1026" s="215"/>
      <c r="H1026" s="218">
        <v>26.942</v>
      </c>
      <c r="I1026" s="219"/>
      <c r="J1026" s="215"/>
      <c r="K1026" s="215"/>
      <c r="L1026" s="220"/>
      <c r="M1026" s="221"/>
      <c r="N1026" s="222"/>
      <c r="O1026" s="222"/>
      <c r="P1026" s="222"/>
      <c r="Q1026" s="222"/>
      <c r="R1026" s="222"/>
      <c r="S1026" s="222"/>
      <c r="T1026" s="223"/>
      <c r="AT1026" s="224" t="s">
        <v>395</v>
      </c>
      <c r="AU1026" s="224" t="s">
        <v>90</v>
      </c>
      <c r="AV1026" s="14" t="s">
        <v>90</v>
      </c>
      <c r="AW1026" s="14" t="s">
        <v>36</v>
      </c>
      <c r="AX1026" s="14" t="s">
        <v>78</v>
      </c>
      <c r="AY1026" s="224" t="s">
        <v>386</v>
      </c>
    </row>
    <row r="1027" spans="1:65" s="14" customFormat="1" ht="20">
      <c r="B1027" s="214"/>
      <c r="C1027" s="215"/>
      <c r="D1027" s="205" t="s">
        <v>395</v>
      </c>
      <c r="E1027" s="216" t="s">
        <v>76</v>
      </c>
      <c r="F1027" s="217" t="s">
        <v>1223</v>
      </c>
      <c r="G1027" s="215"/>
      <c r="H1027" s="218">
        <v>58.475999999999999</v>
      </c>
      <c r="I1027" s="219"/>
      <c r="J1027" s="215"/>
      <c r="K1027" s="215"/>
      <c r="L1027" s="220"/>
      <c r="M1027" s="221"/>
      <c r="N1027" s="222"/>
      <c r="O1027" s="222"/>
      <c r="P1027" s="222"/>
      <c r="Q1027" s="222"/>
      <c r="R1027" s="222"/>
      <c r="S1027" s="222"/>
      <c r="T1027" s="223"/>
      <c r="AT1027" s="224" t="s">
        <v>395</v>
      </c>
      <c r="AU1027" s="224" t="s">
        <v>90</v>
      </c>
      <c r="AV1027" s="14" t="s">
        <v>90</v>
      </c>
      <c r="AW1027" s="14" t="s">
        <v>36</v>
      </c>
      <c r="AX1027" s="14" t="s">
        <v>78</v>
      </c>
      <c r="AY1027" s="224" t="s">
        <v>386</v>
      </c>
    </row>
    <row r="1028" spans="1:65" s="16" customFormat="1" ht="10">
      <c r="B1028" s="246"/>
      <c r="C1028" s="247"/>
      <c r="D1028" s="205" t="s">
        <v>395</v>
      </c>
      <c r="E1028" s="248" t="s">
        <v>76</v>
      </c>
      <c r="F1028" s="249" t="s">
        <v>559</v>
      </c>
      <c r="G1028" s="247"/>
      <c r="H1028" s="250">
        <v>251.14699999999999</v>
      </c>
      <c r="I1028" s="251"/>
      <c r="J1028" s="247"/>
      <c r="K1028" s="247"/>
      <c r="L1028" s="252"/>
      <c r="M1028" s="253"/>
      <c r="N1028" s="254"/>
      <c r="O1028" s="254"/>
      <c r="P1028" s="254"/>
      <c r="Q1028" s="254"/>
      <c r="R1028" s="254"/>
      <c r="S1028" s="254"/>
      <c r="T1028" s="255"/>
      <c r="AT1028" s="256" t="s">
        <v>395</v>
      </c>
      <c r="AU1028" s="256" t="s">
        <v>90</v>
      </c>
      <c r="AV1028" s="16" t="s">
        <v>95</v>
      </c>
      <c r="AW1028" s="16" t="s">
        <v>36</v>
      </c>
      <c r="AX1028" s="16" t="s">
        <v>78</v>
      </c>
      <c r="AY1028" s="256" t="s">
        <v>386</v>
      </c>
    </row>
    <row r="1029" spans="1:65" s="15" customFormat="1" ht="10">
      <c r="B1029" s="225"/>
      <c r="C1029" s="226"/>
      <c r="D1029" s="205" t="s">
        <v>395</v>
      </c>
      <c r="E1029" s="227" t="s">
        <v>314</v>
      </c>
      <c r="F1029" s="228" t="s">
        <v>398</v>
      </c>
      <c r="G1029" s="226"/>
      <c r="H1029" s="229">
        <v>538.95299999999997</v>
      </c>
      <c r="I1029" s="230"/>
      <c r="J1029" s="226"/>
      <c r="K1029" s="226"/>
      <c r="L1029" s="231"/>
      <c r="M1029" s="232"/>
      <c r="N1029" s="233"/>
      <c r="O1029" s="233"/>
      <c r="P1029" s="233"/>
      <c r="Q1029" s="233"/>
      <c r="R1029" s="233"/>
      <c r="S1029" s="233"/>
      <c r="T1029" s="234"/>
      <c r="AT1029" s="235" t="s">
        <v>395</v>
      </c>
      <c r="AU1029" s="235" t="s">
        <v>90</v>
      </c>
      <c r="AV1029" s="15" t="s">
        <v>102</v>
      </c>
      <c r="AW1029" s="15" t="s">
        <v>36</v>
      </c>
      <c r="AX1029" s="15" t="s">
        <v>85</v>
      </c>
      <c r="AY1029" s="235" t="s">
        <v>386</v>
      </c>
    </row>
    <row r="1030" spans="1:65" s="2" customFormat="1" ht="37.75" customHeight="1">
      <c r="A1030" s="37"/>
      <c r="B1030" s="38"/>
      <c r="C1030" s="185" t="s">
        <v>1224</v>
      </c>
      <c r="D1030" s="185" t="s">
        <v>388</v>
      </c>
      <c r="E1030" s="186" t="s">
        <v>1225</v>
      </c>
      <c r="F1030" s="187" t="s">
        <v>1226</v>
      </c>
      <c r="G1030" s="188" t="s">
        <v>127</v>
      </c>
      <c r="H1030" s="189">
        <v>180.71199999999999</v>
      </c>
      <c r="I1030" s="190"/>
      <c r="J1030" s="191">
        <f>ROUND(I1030*H1030,2)</f>
        <v>0</v>
      </c>
      <c r="K1030" s="187" t="s">
        <v>391</v>
      </c>
      <c r="L1030" s="42"/>
      <c r="M1030" s="192" t="s">
        <v>76</v>
      </c>
      <c r="N1030" s="193" t="s">
        <v>49</v>
      </c>
      <c r="O1030" s="67"/>
      <c r="P1030" s="194">
        <f>O1030*H1030</f>
        <v>0</v>
      </c>
      <c r="Q1030" s="194">
        <v>2.63E-4</v>
      </c>
      <c r="R1030" s="194">
        <f>Q1030*H1030</f>
        <v>4.7527255999999997E-2</v>
      </c>
      <c r="S1030" s="194">
        <v>0</v>
      </c>
      <c r="T1030" s="195">
        <f>S1030*H1030</f>
        <v>0</v>
      </c>
      <c r="U1030" s="37"/>
      <c r="V1030" s="37"/>
      <c r="W1030" s="37"/>
      <c r="X1030" s="37"/>
      <c r="Y1030" s="37"/>
      <c r="Z1030" s="37"/>
      <c r="AA1030" s="37"/>
      <c r="AB1030" s="37"/>
      <c r="AC1030" s="37"/>
      <c r="AD1030" s="37"/>
      <c r="AE1030" s="37"/>
      <c r="AR1030" s="196" t="s">
        <v>102</v>
      </c>
      <c r="AT1030" s="196" t="s">
        <v>388</v>
      </c>
      <c r="AU1030" s="196" t="s">
        <v>90</v>
      </c>
      <c r="AY1030" s="20" t="s">
        <v>386</v>
      </c>
      <c r="BE1030" s="197">
        <f>IF(N1030="základní",J1030,0)</f>
        <v>0</v>
      </c>
      <c r="BF1030" s="197">
        <f>IF(N1030="snížená",J1030,0)</f>
        <v>0</v>
      </c>
      <c r="BG1030" s="197">
        <f>IF(N1030="zákl. přenesená",J1030,0)</f>
        <v>0</v>
      </c>
      <c r="BH1030" s="197">
        <f>IF(N1030="sníž. přenesená",J1030,0)</f>
        <v>0</v>
      </c>
      <c r="BI1030" s="197">
        <f>IF(N1030="nulová",J1030,0)</f>
        <v>0</v>
      </c>
      <c r="BJ1030" s="20" t="s">
        <v>90</v>
      </c>
      <c r="BK1030" s="197">
        <f>ROUND(I1030*H1030,2)</f>
        <v>0</v>
      </c>
      <c r="BL1030" s="20" t="s">
        <v>102</v>
      </c>
      <c r="BM1030" s="196" t="s">
        <v>1227</v>
      </c>
    </row>
    <row r="1031" spans="1:65" s="2" customFormat="1" ht="10">
      <c r="A1031" s="37"/>
      <c r="B1031" s="38"/>
      <c r="C1031" s="39"/>
      <c r="D1031" s="198" t="s">
        <v>393</v>
      </c>
      <c r="E1031" s="39"/>
      <c r="F1031" s="199" t="s">
        <v>1228</v>
      </c>
      <c r="G1031" s="39"/>
      <c r="H1031" s="39"/>
      <c r="I1031" s="200"/>
      <c r="J1031" s="39"/>
      <c r="K1031" s="39"/>
      <c r="L1031" s="42"/>
      <c r="M1031" s="201"/>
      <c r="N1031" s="202"/>
      <c r="O1031" s="67"/>
      <c r="P1031" s="67"/>
      <c r="Q1031" s="67"/>
      <c r="R1031" s="67"/>
      <c r="S1031" s="67"/>
      <c r="T1031" s="68"/>
      <c r="U1031" s="37"/>
      <c r="V1031" s="37"/>
      <c r="W1031" s="37"/>
      <c r="X1031" s="37"/>
      <c r="Y1031" s="37"/>
      <c r="Z1031" s="37"/>
      <c r="AA1031" s="37"/>
      <c r="AB1031" s="37"/>
      <c r="AC1031" s="37"/>
      <c r="AD1031" s="37"/>
      <c r="AE1031" s="37"/>
      <c r="AT1031" s="20" t="s">
        <v>393</v>
      </c>
      <c r="AU1031" s="20" t="s">
        <v>90</v>
      </c>
    </row>
    <row r="1032" spans="1:65" s="14" customFormat="1" ht="10">
      <c r="B1032" s="214"/>
      <c r="C1032" s="215"/>
      <c r="D1032" s="205" t="s">
        <v>395</v>
      </c>
      <c r="E1032" s="216" t="s">
        <v>76</v>
      </c>
      <c r="F1032" s="217" t="s">
        <v>330</v>
      </c>
      <c r="G1032" s="215"/>
      <c r="H1032" s="218">
        <v>141.24799999999999</v>
      </c>
      <c r="I1032" s="219"/>
      <c r="J1032" s="215"/>
      <c r="K1032" s="215"/>
      <c r="L1032" s="220"/>
      <c r="M1032" s="221"/>
      <c r="N1032" s="222"/>
      <c r="O1032" s="222"/>
      <c r="P1032" s="222"/>
      <c r="Q1032" s="222"/>
      <c r="R1032" s="222"/>
      <c r="S1032" s="222"/>
      <c r="T1032" s="223"/>
      <c r="AT1032" s="224" t="s">
        <v>395</v>
      </c>
      <c r="AU1032" s="224" t="s">
        <v>90</v>
      </c>
      <c r="AV1032" s="14" t="s">
        <v>90</v>
      </c>
      <c r="AW1032" s="14" t="s">
        <v>36</v>
      </c>
      <c r="AX1032" s="14" t="s">
        <v>78</v>
      </c>
      <c r="AY1032" s="224" t="s">
        <v>386</v>
      </c>
    </row>
    <row r="1033" spans="1:65" s="14" customFormat="1" ht="10">
      <c r="B1033" s="214"/>
      <c r="C1033" s="215"/>
      <c r="D1033" s="205" t="s">
        <v>395</v>
      </c>
      <c r="E1033" s="216" t="s">
        <v>76</v>
      </c>
      <c r="F1033" s="217" t="s">
        <v>298</v>
      </c>
      <c r="G1033" s="215"/>
      <c r="H1033" s="218">
        <v>39.463999999999999</v>
      </c>
      <c r="I1033" s="219"/>
      <c r="J1033" s="215"/>
      <c r="K1033" s="215"/>
      <c r="L1033" s="220"/>
      <c r="M1033" s="221"/>
      <c r="N1033" s="222"/>
      <c r="O1033" s="222"/>
      <c r="P1033" s="222"/>
      <c r="Q1033" s="222"/>
      <c r="R1033" s="222"/>
      <c r="S1033" s="222"/>
      <c r="T1033" s="223"/>
      <c r="AT1033" s="224" t="s">
        <v>395</v>
      </c>
      <c r="AU1033" s="224" t="s">
        <v>90</v>
      </c>
      <c r="AV1033" s="14" t="s">
        <v>90</v>
      </c>
      <c r="AW1033" s="14" t="s">
        <v>36</v>
      </c>
      <c r="AX1033" s="14" t="s">
        <v>78</v>
      </c>
      <c r="AY1033" s="224" t="s">
        <v>386</v>
      </c>
    </row>
    <row r="1034" spans="1:65" s="15" customFormat="1" ht="10">
      <c r="B1034" s="225"/>
      <c r="C1034" s="226"/>
      <c r="D1034" s="205" t="s">
        <v>395</v>
      </c>
      <c r="E1034" s="227" t="s">
        <v>76</v>
      </c>
      <c r="F1034" s="228" t="s">
        <v>398</v>
      </c>
      <c r="G1034" s="226"/>
      <c r="H1034" s="229">
        <v>180.71199999999999</v>
      </c>
      <c r="I1034" s="230"/>
      <c r="J1034" s="226"/>
      <c r="K1034" s="226"/>
      <c r="L1034" s="231"/>
      <c r="M1034" s="232"/>
      <c r="N1034" s="233"/>
      <c r="O1034" s="233"/>
      <c r="P1034" s="233"/>
      <c r="Q1034" s="233"/>
      <c r="R1034" s="233"/>
      <c r="S1034" s="233"/>
      <c r="T1034" s="234"/>
      <c r="AT1034" s="235" t="s">
        <v>395</v>
      </c>
      <c r="AU1034" s="235" t="s">
        <v>90</v>
      </c>
      <c r="AV1034" s="15" t="s">
        <v>102</v>
      </c>
      <c r="AW1034" s="15" t="s">
        <v>36</v>
      </c>
      <c r="AX1034" s="15" t="s">
        <v>85</v>
      </c>
      <c r="AY1034" s="235" t="s">
        <v>386</v>
      </c>
    </row>
    <row r="1035" spans="1:65" s="2" customFormat="1" ht="24.15" customHeight="1">
      <c r="A1035" s="37"/>
      <c r="B1035" s="38"/>
      <c r="C1035" s="185" t="s">
        <v>1229</v>
      </c>
      <c r="D1035" s="185" t="s">
        <v>388</v>
      </c>
      <c r="E1035" s="186" t="s">
        <v>1230</v>
      </c>
      <c r="F1035" s="187" t="s">
        <v>1231</v>
      </c>
      <c r="G1035" s="188" t="s">
        <v>127</v>
      </c>
      <c r="H1035" s="189">
        <v>39.463999999999999</v>
      </c>
      <c r="I1035" s="190"/>
      <c r="J1035" s="191">
        <f>ROUND(I1035*H1035,2)</f>
        <v>0</v>
      </c>
      <c r="K1035" s="187" t="s">
        <v>391</v>
      </c>
      <c r="L1035" s="42"/>
      <c r="M1035" s="192" t="s">
        <v>76</v>
      </c>
      <c r="N1035" s="193" t="s">
        <v>49</v>
      </c>
      <c r="O1035" s="67"/>
      <c r="P1035" s="194">
        <f>O1035*H1035</f>
        <v>0</v>
      </c>
      <c r="Q1035" s="194">
        <v>4.0000000000000001E-3</v>
      </c>
      <c r="R1035" s="194">
        <f>Q1035*H1035</f>
        <v>0.157856</v>
      </c>
      <c r="S1035" s="194">
        <v>0</v>
      </c>
      <c r="T1035" s="195">
        <f>S1035*H1035</f>
        <v>0</v>
      </c>
      <c r="U1035" s="37"/>
      <c r="V1035" s="37"/>
      <c r="W1035" s="37"/>
      <c r="X1035" s="37"/>
      <c r="Y1035" s="37"/>
      <c r="Z1035" s="37"/>
      <c r="AA1035" s="37"/>
      <c r="AB1035" s="37"/>
      <c r="AC1035" s="37"/>
      <c r="AD1035" s="37"/>
      <c r="AE1035" s="37"/>
      <c r="AR1035" s="196" t="s">
        <v>102</v>
      </c>
      <c r="AT1035" s="196" t="s">
        <v>388</v>
      </c>
      <c r="AU1035" s="196" t="s">
        <v>90</v>
      </c>
      <c r="AY1035" s="20" t="s">
        <v>386</v>
      </c>
      <c r="BE1035" s="197">
        <f>IF(N1035="základní",J1035,0)</f>
        <v>0</v>
      </c>
      <c r="BF1035" s="197">
        <f>IF(N1035="snížená",J1035,0)</f>
        <v>0</v>
      </c>
      <c r="BG1035" s="197">
        <f>IF(N1035="zákl. přenesená",J1035,0)</f>
        <v>0</v>
      </c>
      <c r="BH1035" s="197">
        <f>IF(N1035="sníž. přenesená",J1035,0)</f>
        <v>0</v>
      </c>
      <c r="BI1035" s="197">
        <f>IF(N1035="nulová",J1035,0)</f>
        <v>0</v>
      </c>
      <c r="BJ1035" s="20" t="s">
        <v>90</v>
      </c>
      <c r="BK1035" s="197">
        <f>ROUND(I1035*H1035,2)</f>
        <v>0</v>
      </c>
      <c r="BL1035" s="20" t="s">
        <v>102</v>
      </c>
      <c r="BM1035" s="196" t="s">
        <v>1232</v>
      </c>
    </row>
    <row r="1036" spans="1:65" s="2" customFormat="1" ht="10">
      <c r="A1036" s="37"/>
      <c r="B1036" s="38"/>
      <c r="C1036" s="39"/>
      <c r="D1036" s="198" t="s">
        <v>393</v>
      </c>
      <c r="E1036" s="39"/>
      <c r="F1036" s="199" t="s">
        <v>1233</v>
      </c>
      <c r="G1036" s="39"/>
      <c r="H1036" s="39"/>
      <c r="I1036" s="200"/>
      <c r="J1036" s="39"/>
      <c r="K1036" s="39"/>
      <c r="L1036" s="42"/>
      <c r="M1036" s="201"/>
      <c r="N1036" s="202"/>
      <c r="O1036" s="67"/>
      <c r="P1036" s="67"/>
      <c r="Q1036" s="67"/>
      <c r="R1036" s="67"/>
      <c r="S1036" s="67"/>
      <c r="T1036" s="68"/>
      <c r="U1036" s="37"/>
      <c r="V1036" s="37"/>
      <c r="W1036" s="37"/>
      <c r="X1036" s="37"/>
      <c r="Y1036" s="37"/>
      <c r="Z1036" s="37"/>
      <c r="AA1036" s="37"/>
      <c r="AB1036" s="37"/>
      <c r="AC1036" s="37"/>
      <c r="AD1036" s="37"/>
      <c r="AE1036" s="37"/>
      <c r="AT1036" s="20" t="s">
        <v>393</v>
      </c>
      <c r="AU1036" s="20" t="s">
        <v>90</v>
      </c>
    </row>
    <row r="1037" spans="1:65" s="13" customFormat="1" ht="10">
      <c r="B1037" s="203"/>
      <c r="C1037" s="204"/>
      <c r="D1037" s="205" t="s">
        <v>395</v>
      </c>
      <c r="E1037" s="206" t="s">
        <v>76</v>
      </c>
      <c r="F1037" s="207" t="s">
        <v>1000</v>
      </c>
      <c r="G1037" s="204"/>
      <c r="H1037" s="206" t="s">
        <v>76</v>
      </c>
      <c r="I1037" s="208"/>
      <c r="J1037" s="204"/>
      <c r="K1037" s="204"/>
      <c r="L1037" s="209"/>
      <c r="M1037" s="210"/>
      <c r="N1037" s="211"/>
      <c r="O1037" s="211"/>
      <c r="P1037" s="211"/>
      <c r="Q1037" s="211"/>
      <c r="R1037" s="211"/>
      <c r="S1037" s="211"/>
      <c r="T1037" s="212"/>
      <c r="AT1037" s="213" t="s">
        <v>395</v>
      </c>
      <c r="AU1037" s="213" t="s">
        <v>90</v>
      </c>
      <c r="AV1037" s="13" t="s">
        <v>85</v>
      </c>
      <c r="AW1037" s="13" t="s">
        <v>36</v>
      </c>
      <c r="AX1037" s="13" t="s">
        <v>78</v>
      </c>
      <c r="AY1037" s="213" t="s">
        <v>386</v>
      </c>
    </row>
    <row r="1038" spans="1:65" s="14" customFormat="1" ht="10">
      <c r="B1038" s="214"/>
      <c r="C1038" s="215"/>
      <c r="D1038" s="205" t="s">
        <v>395</v>
      </c>
      <c r="E1038" s="216" t="s">
        <v>76</v>
      </c>
      <c r="F1038" s="217" t="s">
        <v>1234</v>
      </c>
      <c r="G1038" s="215"/>
      <c r="H1038" s="218">
        <v>39.463999999999999</v>
      </c>
      <c r="I1038" s="219"/>
      <c r="J1038" s="215"/>
      <c r="K1038" s="215"/>
      <c r="L1038" s="220"/>
      <c r="M1038" s="221"/>
      <c r="N1038" s="222"/>
      <c r="O1038" s="222"/>
      <c r="P1038" s="222"/>
      <c r="Q1038" s="222"/>
      <c r="R1038" s="222"/>
      <c r="S1038" s="222"/>
      <c r="T1038" s="223"/>
      <c r="AT1038" s="224" t="s">
        <v>395</v>
      </c>
      <c r="AU1038" s="224" t="s">
        <v>90</v>
      </c>
      <c r="AV1038" s="14" t="s">
        <v>90</v>
      </c>
      <c r="AW1038" s="14" t="s">
        <v>36</v>
      </c>
      <c r="AX1038" s="14" t="s">
        <v>78</v>
      </c>
      <c r="AY1038" s="224" t="s">
        <v>386</v>
      </c>
    </row>
    <row r="1039" spans="1:65" s="15" customFormat="1" ht="10">
      <c r="B1039" s="225"/>
      <c r="C1039" s="226"/>
      <c r="D1039" s="205" t="s">
        <v>395</v>
      </c>
      <c r="E1039" s="227" t="s">
        <v>298</v>
      </c>
      <c r="F1039" s="228" t="s">
        <v>398</v>
      </c>
      <c r="G1039" s="226"/>
      <c r="H1039" s="229">
        <v>39.463999999999999</v>
      </c>
      <c r="I1039" s="230"/>
      <c r="J1039" s="226"/>
      <c r="K1039" s="226"/>
      <c r="L1039" s="231"/>
      <c r="M1039" s="232"/>
      <c r="N1039" s="233"/>
      <c r="O1039" s="233"/>
      <c r="P1039" s="233"/>
      <c r="Q1039" s="233"/>
      <c r="R1039" s="233"/>
      <c r="S1039" s="233"/>
      <c r="T1039" s="234"/>
      <c r="AT1039" s="235" t="s">
        <v>395</v>
      </c>
      <c r="AU1039" s="235" t="s">
        <v>90</v>
      </c>
      <c r="AV1039" s="15" t="s">
        <v>102</v>
      </c>
      <c r="AW1039" s="15" t="s">
        <v>36</v>
      </c>
      <c r="AX1039" s="15" t="s">
        <v>85</v>
      </c>
      <c r="AY1039" s="235" t="s">
        <v>386</v>
      </c>
    </row>
    <row r="1040" spans="1:65" s="2" customFormat="1" ht="55.5" customHeight="1">
      <c r="A1040" s="37"/>
      <c r="B1040" s="38"/>
      <c r="C1040" s="185" t="s">
        <v>1235</v>
      </c>
      <c r="D1040" s="185" t="s">
        <v>388</v>
      </c>
      <c r="E1040" s="186" t="s">
        <v>1236</v>
      </c>
      <c r="F1040" s="187" t="s">
        <v>1237</v>
      </c>
      <c r="G1040" s="188" t="s">
        <v>127</v>
      </c>
      <c r="H1040" s="189">
        <v>39.463999999999999</v>
      </c>
      <c r="I1040" s="190"/>
      <c r="J1040" s="191">
        <f>ROUND(I1040*H1040,2)</f>
        <v>0</v>
      </c>
      <c r="K1040" s="187" t="s">
        <v>76</v>
      </c>
      <c r="L1040" s="42"/>
      <c r="M1040" s="192" t="s">
        <v>76</v>
      </c>
      <c r="N1040" s="193" t="s">
        <v>49</v>
      </c>
      <c r="O1040" s="67"/>
      <c r="P1040" s="194">
        <f>O1040*H1040</f>
        <v>0</v>
      </c>
      <c r="Q1040" s="194">
        <v>1.54E-2</v>
      </c>
      <c r="R1040" s="194">
        <f>Q1040*H1040</f>
        <v>0.6077456</v>
      </c>
      <c r="S1040" s="194">
        <v>0</v>
      </c>
      <c r="T1040" s="195">
        <f>S1040*H1040</f>
        <v>0</v>
      </c>
      <c r="U1040" s="37"/>
      <c r="V1040" s="37"/>
      <c r="W1040" s="37"/>
      <c r="X1040" s="37"/>
      <c r="Y1040" s="37"/>
      <c r="Z1040" s="37"/>
      <c r="AA1040" s="37"/>
      <c r="AB1040" s="37"/>
      <c r="AC1040" s="37"/>
      <c r="AD1040" s="37"/>
      <c r="AE1040" s="37"/>
      <c r="AR1040" s="196" t="s">
        <v>102</v>
      </c>
      <c r="AT1040" s="196" t="s">
        <v>388</v>
      </c>
      <c r="AU1040" s="196" t="s">
        <v>90</v>
      </c>
      <c r="AY1040" s="20" t="s">
        <v>386</v>
      </c>
      <c r="BE1040" s="197">
        <f>IF(N1040="základní",J1040,0)</f>
        <v>0</v>
      </c>
      <c r="BF1040" s="197">
        <f>IF(N1040="snížená",J1040,0)</f>
        <v>0</v>
      </c>
      <c r="BG1040" s="197">
        <f>IF(N1040="zákl. přenesená",J1040,0)</f>
        <v>0</v>
      </c>
      <c r="BH1040" s="197">
        <f>IF(N1040="sníž. přenesená",J1040,0)</f>
        <v>0</v>
      </c>
      <c r="BI1040" s="197">
        <f>IF(N1040="nulová",J1040,0)</f>
        <v>0</v>
      </c>
      <c r="BJ1040" s="20" t="s">
        <v>90</v>
      </c>
      <c r="BK1040" s="197">
        <f>ROUND(I1040*H1040,2)</f>
        <v>0</v>
      </c>
      <c r="BL1040" s="20" t="s">
        <v>102</v>
      </c>
      <c r="BM1040" s="196" t="s">
        <v>1238</v>
      </c>
    </row>
    <row r="1041" spans="1:65" s="14" customFormat="1" ht="10">
      <c r="B1041" s="214"/>
      <c r="C1041" s="215"/>
      <c r="D1041" s="205" t="s">
        <v>395</v>
      </c>
      <c r="E1041" s="216" t="s">
        <v>76</v>
      </c>
      <c r="F1041" s="217" t="s">
        <v>298</v>
      </c>
      <c r="G1041" s="215"/>
      <c r="H1041" s="218">
        <v>39.463999999999999</v>
      </c>
      <c r="I1041" s="219"/>
      <c r="J1041" s="215"/>
      <c r="K1041" s="215"/>
      <c r="L1041" s="220"/>
      <c r="M1041" s="221"/>
      <c r="N1041" s="222"/>
      <c r="O1041" s="222"/>
      <c r="P1041" s="222"/>
      <c r="Q1041" s="222"/>
      <c r="R1041" s="222"/>
      <c r="S1041" s="222"/>
      <c r="T1041" s="223"/>
      <c r="AT1041" s="224" t="s">
        <v>395</v>
      </c>
      <c r="AU1041" s="224" t="s">
        <v>90</v>
      </c>
      <c r="AV1041" s="14" t="s">
        <v>90</v>
      </c>
      <c r="AW1041" s="14" t="s">
        <v>36</v>
      </c>
      <c r="AX1041" s="14" t="s">
        <v>78</v>
      </c>
      <c r="AY1041" s="224" t="s">
        <v>386</v>
      </c>
    </row>
    <row r="1042" spans="1:65" s="15" customFormat="1" ht="10">
      <c r="B1042" s="225"/>
      <c r="C1042" s="226"/>
      <c r="D1042" s="205" t="s">
        <v>395</v>
      </c>
      <c r="E1042" s="227" t="s">
        <v>76</v>
      </c>
      <c r="F1042" s="228" t="s">
        <v>398</v>
      </c>
      <c r="G1042" s="226"/>
      <c r="H1042" s="229">
        <v>39.463999999999999</v>
      </c>
      <c r="I1042" s="230"/>
      <c r="J1042" s="226"/>
      <c r="K1042" s="226"/>
      <c r="L1042" s="231"/>
      <c r="M1042" s="232"/>
      <c r="N1042" s="233"/>
      <c r="O1042" s="233"/>
      <c r="P1042" s="233"/>
      <c r="Q1042" s="233"/>
      <c r="R1042" s="233"/>
      <c r="S1042" s="233"/>
      <c r="T1042" s="234"/>
      <c r="AT1042" s="235" t="s">
        <v>395</v>
      </c>
      <c r="AU1042" s="235" t="s">
        <v>90</v>
      </c>
      <c r="AV1042" s="15" t="s">
        <v>102</v>
      </c>
      <c r="AW1042" s="15" t="s">
        <v>36</v>
      </c>
      <c r="AX1042" s="15" t="s">
        <v>85</v>
      </c>
      <c r="AY1042" s="235" t="s">
        <v>386</v>
      </c>
    </row>
    <row r="1043" spans="1:65" s="2" customFormat="1" ht="24.15" customHeight="1">
      <c r="A1043" s="37"/>
      <c r="B1043" s="38"/>
      <c r="C1043" s="185" t="s">
        <v>1239</v>
      </c>
      <c r="D1043" s="185" t="s">
        <v>388</v>
      </c>
      <c r="E1043" s="186" t="s">
        <v>1240</v>
      </c>
      <c r="F1043" s="187" t="s">
        <v>1241</v>
      </c>
      <c r="G1043" s="188" t="s">
        <v>127</v>
      </c>
      <c r="H1043" s="189">
        <v>141.24799999999999</v>
      </c>
      <c r="I1043" s="190"/>
      <c r="J1043" s="191">
        <f>ROUND(I1043*H1043,2)</f>
        <v>0</v>
      </c>
      <c r="K1043" s="187" t="s">
        <v>391</v>
      </c>
      <c r="L1043" s="42"/>
      <c r="M1043" s="192" t="s">
        <v>76</v>
      </c>
      <c r="N1043" s="193" t="s">
        <v>49</v>
      </c>
      <c r="O1043" s="67"/>
      <c r="P1043" s="194">
        <f>O1043*H1043</f>
        <v>0</v>
      </c>
      <c r="Q1043" s="194">
        <v>3.5000000000000001E-3</v>
      </c>
      <c r="R1043" s="194">
        <f>Q1043*H1043</f>
        <v>0.49436799999999997</v>
      </c>
      <c r="S1043" s="194">
        <v>0</v>
      </c>
      <c r="T1043" s="195">
        <f>S1043*H1043</f>
        <v>0</v>
      </c>
      <c r="U1043" s="37"/>
      <c r="V1043" s="37"/>
      <c r="W1043" s="37"/>
      <c r="X1043" s="37"/>
      <c r="Y1043" s="37"/>
      <c r="Z1043" s="37"/>
      <c r="AA1043" s="37"/>
      <c r="AB1043" s="37"/>
      <c r="AC1043" s="37"/>
      <c r="AD1043" s="37"/>
      <c r="AE1043" s="37"/>
      <c r="AR1043" s="196" t="s">
        <v>102</v>
      </c>
      <c r="AT1043" s="196" t="s">
        <v>388</v>
      </c>
      <c r="AU1043" s="196" t="s">
        <v>90</v>
      </c>
      <c r="AY1043" s="20" t="s">
        <v>386</v>
      </c>
      <c r="BE1043" s="197">
        <f>IF(N1043="základní",J1043,0)</f>
        <v>0</v>
      </c>
      <c r="BF1043" s="197">
        <f>IF(N1043="snížená",J1043,0)</f>
        <v>0</v>
      </c>
      <c r="BG1043" s="197">
        <f>IF(N1043="zákl. přenesená",J1043,0)</f>
        <v>0</v>
      </c>
      <c r="BH1043" s="197">
        <f>IF(N1043="sníž. přenesená",J1043,0)</f>
        <v>0</v>
      </c>
      <c r="BI1043" s="197">
        <f>IF(N1043="nulová",J1043,0)</f>
        <v>0</v>
      </c>
      <c r="BJ1043" s="20" t="s">
        <v>90</v>
      </c>
      <c r="BK1043" s="197">
        <f>ROUND(I1043*H1043,2)</f>
        <v>0</v>
      </c>
      <c r="BL1043" s="20" t="s">
        <v>102</v>
      </c>
      <c r="BM1043" s="196" t="s">
        <v>1242</v>
      </c>
    </row>
    <row r="1044" spans="1:65" s="2" customFormat="1" ht="10">
      <c r="A1044" s="37"/>
      <c r="B1044" s="38"/>
      <c r="C1044" s="39"/>
      <c r="D1044" s="198" t="s">
        <v>393</v>
      </c>
      <c r="E1044" s="39"/>
      <c r="F1044" s="199" t="s">
        <v>1243</v>
      </c>
      <c r="G1044" s="39"/>
      <c r="H1044" s="39"/>
      <c r="I1044" s="200"/>
      <c r="J1044" s="39"/>
      <c r="K1044" s="39"/>
      <c r="L1044" s="42"/>
      <c r="M1044" s="201"/>
      <c r="N1044" s="202"/>
      <c r="O1044" s="67"/>
      <c r="P1044" s="67"/>
      <c r="Q1044" s="67"/>
      <c r="R1044" s="67"/>
      <c r="S1044" s="67"/>
      <c r="T1044" s="68"/>
      <c r="U1044" s="37"/>
      <c r="V1044" s="37"/>
      <c r="W1044" s="37"/>
      <c r="X1044" s="37"/>
      <c r="Y1044" s="37"/>
      <c r="Z1044" s="37"/>
      <c r="AA1044" s="37"/>
      <c r="AB1044" s="37"/>
      <c r="AC1044" s="37"/>
      <c r="AD1044" s="37"/>
      <c r="AE1044" s="37"/>
      <c r="AT1044" s="20" t="s">
        <v>393</v>
      </c>
      <c r="AU1044" s="20" t="s">
        <v>90</v>
      </c>
    </row>
    <row r="1045" spans="1:65" s="14" customFormat="1" ht="10">
      <c r="B1045" s="214"/>
      <c r="C1045" s="215"/>
      <c r="D1045" s="205" t="s">
        <v>395</v>
      </c>
      <c r="E1045" s="216" t="s">
        <v>76</v>
      </c>
      <c r="F1045" s="217" t="s">
        <v>330</v>
      </c>
      <c r="G1045" s="215"/>
      <c r="H1045" s="218">
        <v>141.24799999999999</v>
      </c>
      <c r="I1045" s="219"/>
      <c r="J1045" s="215"/>
      <c r="K1045" s="215"/>
      <c r="L1045" s="220"/>
      <c r="M1045" s="221"/>
      <c r="N1045" s="222"/>
      <c r="O1045" s="222"/>
      <c r="P1045" s="222"/>
      <c r="Q1045" s="222"/>
      <c r="R1045" s="222"/>
      <c r="S1045" s="222"/>
      <c r="T1045" s="223"/>
      <c r="AT1045" s="224" t="s">
        <v>395</v>
      </c>
      <c r="AU1045" s="224" t="s">
        <v>90</v>
      </c>
      <c r="AV1045" s="14" t="s">
        <v>90</v>
      </c>
      <c r="AW1045" s="14" t="s">
        <v>36</v>
      </c>
      <c r="AX1045" s="14" t="s">
        <v>78</v>
      </c>
      <c r="AY1045" s="224" t="s">
        <v>386</v>
      </c>
    </row>
    <row r="1046" spans="1:65" s="15" customFormat="1" ht="10">
      <c r="B1046" s="225"/>
      <c r="C1046" s="226"/>
      <c r="D1046" s="205" t="s">
        <v>395</v>
      </c>
      <c r="E1046" s="227" t="s">
        <v>76</v>
      </c>
      <c r="F1046" s="228" t="s">
        <v>398</v>
      </c>
      <c r="G1046" s="226"/>
      <c r="H1046" s="229">
        <v>141.24799999999999</v>
      </c>
      <c r="I1046" s="230"/>
      <c r="J1046" s="226"/>
      <c r="K1046" s="226"/>
      <c r="L1046" s="231"/>
      <c r="M1046" s="232"/>
      <c r="N1046" s="233"/>
      <c r="O1046" s="233"/>
      <c r="P1046" s="233"/>
      <c r="Q1046" s="233"/>
      <c r="R1046" s="233"/>
      <c r="S1046" s="233"/>
      <c r="T1046" s="234"/>
      <c r="AT1046" s="235" t="s">
        <v>395</v>
      </c>
      <c r="AU1046" s="235" t="s">
        <v>90</v>
      </c>
      <c r="AV1046" s="15" t="s">
        <v>102</v>
      </c>
      <c r="AW1046" s="15" t="s">
        <v>36</v>
      </c>
      <c r="AX1046" s="15" t="s">
        <v>85</v>
      </c>
      <c r="AY1046" s="235" t="s">
        <v>386</v>
      </c>
    </row>
    <row r="1047" spans="1:65" s="2" customFormat="1" ht="44.25" customHeight="1">
      <c r="A1047" s="37"/>
      <c r="B1047" s="38"/>
      <c r="C1047" s="185" t="s">
        <v>1244</v>
      </c>
      <c r="D1047" s="185" t="s">
        <v>388</v>
      </c>
      <c r="E1047" s="186" t="s">
        <v>1245</v>
      </c>
      <c r="F1047" s="187" t="s">
        <v>1246</v>
      </c>
      <c r="G1047" s="188" t="s">
        <v>127</v>
      </c>
      <c r="H1047" s="189">
        <v>141.24799999999999</v>
      </c>
      <c r="I1047" s="190"/>
      <c r="J1047" s="191">
        <f>ROUND(I1047*H1047,2)</f>
        <v>0</v>
      </c>
      <c r="K1047" s="187" t="s">
        <v>391</v>
      </c>
      <c r="L1047" s="42"/>
      <c r="M1047" s="192" t="s">
        <v>76</v>
      </c>
      <c r="N1047" s="193" t="s">
        <v>49</v>
      </c>
      <c r="O1047" s="67"/>
      <c r="P1047" s="194">
        <f>O1047*H1047</f>
        <v>0</v>
      </c>
      <c r="Q1047" s="194">
        <v>1.103E-2</v>
      </c>
      <c r="R1047" s="194">
        <f>Q1047*H1047</f>
        <v>1.5579654399999998</v>
      </c>
      <c r="S1047" s="194">
        <v>0</v>
      </c>
      <c r="T1047" s="195">
        <f>S1047*H1047</f>
        <v>0</v>
      </c>
      <c r="U1047" s="37"/>
      <c r="V1047" s="37"/>
      <c r="W1047" s="37"/>
      <c r="X1047" s="37"/>
      <c r="Y1047" s="37"/>
      <c r="Z1047" s="37"/>
      <c r="AA1047" s="37"/>
      <c r="AB1047" s="37"/>
      <c r="AC1047" s="37"/>
      <c r="AD1047" s="37"/>
      <c r="AE1047" s="37"/>
      <c r="AR1047" s="196" t="s">
        <v>102</v>
      </c>
      <c r="AT1047" s="196" t="s">
        <v>388</v>
      </c>
      <c r="AU1047" s="196" t="s">
        <v>90</v>
      </c>
      <c r="AY1047" s="20" t="s">
        <v>386</v>
      </c>
      <c r="BE1047" s="197">
        <f>IF(N1047="základní",J1047,0)</f>
        <v>0</v>
      </c>
      <c r="BF1047" s="197">
        <f>IF(N1047="snížená",J1047,0)</f>
        <v>0</v>
      </c>
      <c r="BG1047" s="197">
        <f>IF(N1047="zákl. přenesená",J1047,0)</f>
        <v>0</v>
      </c>
      <c r="BH1047" s="197">
        <f>IF(N1047="sníž. přenesená",J1047,0)</f>
        <v>0</v>
      </c>
      <c r="BI1047" s="197">
        <f>IF(N1047="nulová",J1047,0)</f>
        <v>0</v>
      </c>
      <c r="BJ1047" s="20" t="s">
        <v>90</v>
      </c>
      <c r="BK1047" s="197">
        <f>ROUND(I1047*H1047,2)</f>
        <v>0</v>
      </c>
      <c r="BL1047" s="20" t="s">
        <v>102</v>
      </c>
      <c r="BM1047" s="196" t="s">
        <v>1247</v>
      </c>
    </row>
    <row r="1048" spans="1:65" s="2" customFormat="1" ht="10">
      <c r="A1048" s="37"/>
      <c r="B1048" s="38"/>
      <c r="C1048" s="39"/>
      <c r="D1048" s="198" t="s">
        <v>393</v>
      </c>
      <c r="E1048" s="39"/>
      <c r="F1048" s="199" t="s">
        <v>1248</v>
      </c>
      <c r="G1048" s="39"/>
      <c r="H1048" s="39"/>
      <c r="I1048" s="200"/>
      <c r="J1048" s="39"/>
      <c r="K1048" s="39"/>
      <c r="L1048" s="42"/>
      <c r="M1048" s="201"/>
      <c r="N1048" s="202"/>
      <c r="O1048" s="67"/>
      <c r="P1048" s="67"/>
      <c r="Q1048" s="67"/>
      <c r="R1048" s="67"/>
      <c r="S1048" s="67"/>
      <c r="T1048" s="68"/>
      <c r="U1048" s="37"/>
      <c r="V1048" s="37"/>
      <c r="W1048" s="37"/>
      <c r="X1048" s="37"/>
      <c r="Y1048" s="37"/>
      <c r="Z1048" s="37"/>
      <c r="AA1048" s="37"/>
      <c r="AB1048" s="37"/>
      <c r="AC1048" s="37"/>
      <c r="AD1048" s="37"/>
      <c r="AE1048" s="37"/>
      <c r="AT1048" s="20" t="s">
        <v>393</v>
      </c>
      <c r="AU1048" s="20" t="s">
        <v>90</v>
      </c>
    </row>
    <row r="1049" spans="1:65" s="13" customFormat="1" ht="10">
      <c r="B1049" s="203"/>
      <c r="C1049" s="204"/>
      <c r="D1049" s="205" t="s">
        <v>395</v>
      </c>
      <c r="E1049" s="206" t="s">
        <v>76</v>
      </c>
      <c r="F1049" s="207" t="s">
        <v>403</v>
      </c>
      <c r="G1049" s="204"/>
      <c r="H1049" s="206" t="s">
        <v>76</v>
      </c>
      <c r="I1049" s="208"/>
      <c r="J1049" s="204"/>
      <c r="K1049" s="204"/>
      <c r="L1049" s="209"/>
      <c r="M1049" s="210"/>
      <c r="N1049" s="211"/>
      <c r="O1049" s="211"/>
      <c r="P1049" s="211"/>
      <c r="Q1049" s="211"/>
      <c r="R1049" s="211"/>
      <c r="S1049" s="211"/>
      <c r="T1049" s="212"/>
      <c r="AT1049" s="213" t="s">
        <v>395</v>
      </c>
      <c r="AU1049" s="213" t="s">
        <v>90</v>
      </c>
      <c r="AV1049" s="13" t="s">
        <v>85</v>
      </c>
      <c r="AW1049" s="13" t="s">
        <v>36</v>
      </c>
      <c r="AX1049" s="13" t="s">
        <v>78</v>
      </c>
      <c r="AY1049" s="213" t="s">
        <v>386</v>
      </c>
    </row>
    <row r="1050" spans="1:65" s="13" customFormat="1" ht="10">
      <c r="B1050" s="203"/>
      <c r="C1050" s="204"/>
      <c r="D1050" s="205" t="s">
        <v>395</v>
      </c>
      <c r="E1050" s="206" t="s">
        <v>76</v>
      </c>
      <c r="F1050" s="207" t="s">
        <v>1057</v>
      </c>
      <c r="G1050" s="204"/>
      <c r="H1050" s="206" t="s">
        <v>76</v>
      </c>
      <c r="I1050" s="208"/>
      <c r="J1050" s="204"/>
      <c r="K1050" s="204"/>
      <c r="L1050" s="209"/>
      <c r="M1050" s="210"/>
      <c r="N1050" s="211"/>
      <c r="O1050" s="211"/>
      <c r="P1050" s="211"/>
      <c r="Q1050" s="211"/>
      <c r="R1050" s="211"/>
      <c r="S1050" s="211"/>
      <c r="T1050" s="212"/>
      <c r="AT1050" s="213" t="s">
        <v>395</v>
      </c>
      <c r="AU1050" s="213" t="s">
        <v>90</v>
      </c>
      <c r="AV1050" s="13" t="s">
        <v>85</v>
      </c>
      <c r="AW1050" s="13" t="s">
        <v>36</v>
      </c>
      <c r="AX1050" s="13" t="s">
        <v>78</v>
      </c>
      <c r="AY1050" s="213" t="s">
        <v>386</v>
      </c>
    </row>
    <row r="1051" spans="1:65" s="13" customFormat="1" ht="10">
      <c r="B1051" s="203"/>
      <c r="C1051" s="204"/>
      <c r="D1051" s="205" t="s">
        <v>395</v>
      </c>
      <c r="E1051" s="206" t="s">
        <v>76</v>
      </c>
      <c r="F1051" s="207" t="s">
        <v>1058</v>
      </c>
      <c r="G1051" s="204"/>
      <c r="H1051" s="206" t="s">
        <v>76</v>
      </c>
      <c r="I1051" s="208"/>
      <c r="J1051" s="204"/>
      <c r="K1051" s="204"/>
      <c r="L1051" s="209"/>
      <c r="M1051" s="210"/>
      <c r="N1051" s="211"/>
      <c r="O1051" s="211"/>
      <c r="P1051" s="211"/>
      <c r="Q1051" s="211"/>
      <c r="R1051" s="211"/>
      <c r="S1051" s="211"/>
      <c r="T1051" s="212"/>
      <c r="AT1051" s="213" t="s">
        <v>395</v>
      </c>
      <c r="AU1051" s="213" t="s">
        <v>90</v>
      </c>
      <c r="AV1051" s="13" t="s">
        <v>85</v>
      </c>
      <c r="AW1051" s="13" t="s">
        <v>36</v>
      </c>
      <c r="AX1051" s="13" t="s">
        <v>78</v>
      </c>
      <c r="AY1051" s="213" t="s">
        <v>386</v>
      </c>
    </row>
    <row r="1052" spans="1:65" s="13" customFormat="1" ht="10">
      <c r="B1052" s="203"/>
      <c r="C1052" s="204"/>
      <c r="D1052" s="205" t="s">
        <v>395</v>
      </c>
      <c r="E1052" s="206" t="s">
        <v>76</v>
      </c>
      <c r="F1052" s="207" t="s">
        <v>462</v>
      </c>
      <c r="G1052" s="204"/>
      <c r="H1052" s="206" t="s">
        <v>76</v>
      </c>
      <c r="I1052" s="208"/>
      <c r="J1052" s="204"/>
      <c r="K1052" s="204"/>
      <c r="L1052" s="209"/>
      <c r="M1052" s="210"/>
      <c r="N1052" s="211"/>
      <c r="O1052" s="211"/>
      <c r="P1052" s="211"/>
      <c r="Q1052" s="211"/>
      <c r="R1052" s="211"/>
      <c r="S1052" s="211"/>
      <c r="T1052" s="212"/>
      <c r="AT1052" s="213" t="s">
        <v>395</v>
      </c>
      <c r="AU1052" s="213" t="s">
        <v>90</v>
      </c>
      <c r="AV1052" s="13" t="s">
        <v>85</v>
      </c>
      <c r="AW1052" s="13" t="s">
        <v>36</v>
      </c>
      <c r="AX1052" s="13" t="s">
        <v>78</v>
      </c>
      <c r="AY1052" s="213" t="s">
        <v>386</v>
      </c>
    </row>
    <row r="1053" spans="1:65" s="13" customFormat="1" ht="10">
      <c r="B1053" s="203"/>
      <c r="C1053" s="204"/>
      <c r="D1053" s="205" t="s">
        <v>395</v>
      </c>
      <c r="E1053" s="206" t="s">
        <v>76</v>
      </c>
      <c r="F1053" s="207" t="s">
        <v>1009</v>
      </c>
      <c r="G1053" s="204"/>
      <c r="H1053" s="206" t="s">
        <v>76</v>
      </c>
      <c r="I1053" s="208"/>
      <c r="J1053" s="204"/>
      <c r="K1053" s="204"/>
      <c r="L1053" s="209"/>
      <c r="M1053" s="210"/>
      <c r="N1053" s="211"/>
      <c r="O1053" s="211"/>
      <c r="P1053" s="211"/>
      <c r="Q1053" s="211"/>
      <c r="R1053" s="211"/>
      <c r="S1053" s="211"/>
      <c r="T1053" s="212"/>
      <c r="AT1053" s="213" t="s">
        <v>395</v>
      </c>
      <c r="AU1053" s="213" t="s">
        <v>90</v>
      </c>
      <c r="AV1053" s="13" t="s">
        <v>85</v>
      </c>
      <c r="AW1053" s="13" t="s">
        <v>36</v>
      </c>
      <c r="AX1053" s="13" t="s">
        <v>78</v>
      </c>
      <c r="AY1053" s="213" t="s">
        <v>386</v>
      </c>
    </row>
    <row r="1054" spans="1:65" s="14" customFormat="1" ht="20">
      <c r="B1054" s="214"/>
      <c r="C1054" s="215"/>
      <c r="D1054" s="205" t="s">
        <v>395</v>
      </c>
      <c r="E1054" s="216" t="s">
        <v>76</v>
      </c>
      <c r="F1054" s="217" t="s">
        <v>1249</v>
      </c>
      <c r="G1054" s="215"/>
      <c r="H1054" s="218">
        <v>56.584000000000003</v>
      </c>
      <c r="I1054" s="219"/>
      <c r="J1054" s="215"/>
      <c r="K1054" s="215"/>
      <c r="L1054" s="220"/>
      <c r="M1054" s="221"/>
      <c r="N1054" s="222"/>
      <c r="O1054" s="222"/>
      <c r="P1054" s="222"/>
      <c r="Q1054" s="222"/>
      <c r="R1054" s="222"/>
      <c r="S1054" s="222"/>
      <c r="T1054" s="223"/>
      <c r="AT1054" s="224" t="s">
        <v>395</v>
      </c>
      <c r="AU1054" s="224" t="s">
        <v>90</v>
      </c>
      <c r="AV1054" s="14" t="s">
        <v>90</v>
      </c>
      <c r="AW1054" s="14" t="s">
        <v>36</v>
      </c>
      <c r="AX1054" s="14" t="s">
        <v>78</v>
      </c>
      <c r="AY1054" s="224" t="s">
        <v>386</v>
      </c>
    </row>
    <row r="1055" spans="1:65" s="16" customFormat="1" ht="10">
      <c r="B1055" s="246"/>
      <c r="C1055" s="247"/>
      <c r="D1055" s="205" t="s">
        <v>395</v>
      </c>
      <c r="E1055" s="248" t="s">
        <v>76</v>
      </c>
      <c r="F1055" s="249" t="s">
        <v>559</v>
      </c>
      <c r="G1055" s="247"/>
      <c r="H1055" s="250">
        <v>56.584000000000003</v>
      </c>
      <c r="I1055" s="251"/>
      <c r="J1055" s="247"/>
      <c r="K1055" s="247"/>
      <c r="L1055" s="252"/>
      <c r="M1055" s="253"/>
      <c r="N1055" s="254"/>
      <c r="O1055" s="254"/>
      <c r="P1055" s="254"/>
      <c r="Q1055" s="254"/>
      <c r="R1055" s="254"/>
      <c r="S1055" s="254"/>
      <c r="T1055" s="255"/>
      <c r="AT1055" s="256" t="s">
        <v>395</v>
      </c>
      <c r="AU1055" s="256" t="s">
        <v>90</v>
      </c>
      <c r="AV1055" s="16" t="s">
        <v>95</v>
      </c>
      <c r="AW1055" s="16" t="s">
        <v>36</v>
      </c>
      <c r="AX1055" s="16" t="s">
        <v>78</v>
      </c>
      <c r="AY1055" s="256" t="s">
        <v>386</v>
      </c>
    </row>
    <row r="1056" spans="1:65" s="13" customFormat="1" ht="10">
      <c r="B1056" s="203"/>
      <c r="C1056" s="204"/>
      <c r="D1056" s="205" t="s">
        <v>395</v>
      </c>
      <c r="E1056" s="206" t="s">
        <v>76</v>
      </c>
      <c r="F1056" s="207" t="s">
        <v>1088</v>
      </c>
      <c r="G1056" s="204"/>
      <c r="H1056" s="206" t="s">
        <v>76</v>
      </c>
      <c r="I1056" s="208"/>
      <c r="J1056" s="204"/>
      <c r="K1056" s="204"/>
      <c r="L1056" s="209"/>
      <c r="M1056" s="210"/>
      <c r="N1056" s="211"/>
      <c r="O1056" s="211"/>
      <c r="P1056" s="211"/>
      <c r="Q1056" s="211"/>
      <c r="R1056" s="211"/>
      <c r="S1056" s="211"/>
      <c r="T1056" s="212"/>
      <c r="AT1056" s="213" t="s">
        <v>395</v>
      </c>
      <c r="AU1056" s="213" t="s">
        <v>90</v>
      </c>
      <c r="AV1056" s="13" t="s">
        <v>85</v>
      </c>
      <c r="AW1056" s="13" t="s">
        <v>36</v>
      </c>
      <c r="AX1056" s="13" t="s">
        <v>78</v>
      </c>
      <c r="AY1056" s="213" t="s">
        <v>386</v>
      </c>
    </row>
    <row r="1057" spans="1:65" s="14" customFormat="1" ht="20">
      <c r="B1057" s="214"/>
      <c r="C1057" s="215"/>
      <c r="D1057" s="205" t="s">
        <v>395</v>
      </c>
      <c r="E1057" s="216" t="s">
        <v>76</v>
      </c>
      <c r="F1057" s="217" t="s">
        <v>1249</v>
      </c>
      <c r="G1057" s="215"/>
      <c r="H1057" s="218">
        <v>56.584000000000003</v>
      </c>
      <c r="I1057" s="219"/>
      <c r="J1057" s="215"/>
      <c r="K1057" s="215"/>
      <c r="L1057" s="220"/>
      <c r="M1057" s="221"/>
      <c r="N1057" s="222"/>
      <c r="O1057" s="222"/>
      <c r="P1057" s="222"/>
      <c r="Q1057" s="222"/>
      <c r="R1057" s="222"/>
      <c r="S1057" s="222"/>
      <c r="T1057" s="223"/>
      <c r="AT1057" s="224" t="s">
        <v>395</v>
      </c>
      <c r="AU1057" s="224" t="s">
        <v>90</v>
      </c>
      <c r="AV1057" s="14" t="s">
        <v>90</v>
      </c>
      <c r="AW1057" s="14" t="s">
        <v>36</v>
      </c>
      <c r="AX1057" s="14" t="s">
        <v>78</v>
      </c>
      <c r="AY1057" s="224" t="s">
        <v>386</v>
      </c>
    </row>
    <row r="1058" spans="1:65" s="16" customFormat="1" ht="10">
      <c r="B1058" s="246"/>
      <c r="C1058" s="247"/>
      <c r="D1058" s="205" t="s">
        <v>395</v>
      </c>
      <c r="E1058" s="248" t="s">
        <v>76</v>
      </c>
      <c r="F1058" s="249" t="s">
        <v>559</v>
      </c>
      <c r="G1058" s="247"/>
      <c r="H1058" s="250">
        <v>56.584000000000003</v>
      </c>
      <c r="I1058" s="251"/>
      <c r="J1058" s="247"/>
      <c r="K1058" s="247"/>
      <c r="L1058" s="252"/>
      <c r="M1058" s="253"/>
      <c r="N1058" s="254"/>
      <c r="O1058" s="254"/>
      <c r="P1058" s="254"/>
      <c r="Q1058" s="254"/>
      <c r="R1058" s="254"/>
      <c r="S1058" s="254"/>
      <c r="T1058" s="255"/>
      <c r="AT1058" s="256" t="s">
        <v>395</v>
      </c>
      <c r="AU1058" s="256" t="s">
        <v>90</v>
      </c>
      <c r="AV1058" s="16" t="s">
        <v>95</v>
      </c>
      <c r="AW1058" s="16" t="s">
        <v>36</v>
      </c>
      <c r="AX1058" s="16" t="s">
        <v>78</v>
      </c>
      <c r="AY1058" s="256" t="s">
        <v>386</v>
      </c>
    </row>
    <row r="1059" spans="1:65" s="13" customFormat="1" ht="10">
      <c r="B1059" s="203"/>
      <c r="C1059" s="204"/>
      <c r="D1059" s="205" t="s">
        <v>395</v>
      </c>
      <c r="E1059" s="206" t="s">
        <v>76</v>
      </c>
      <c r="F1059" s="207" t="s">
        <v>1101</v>
      </c>
      <c r="G1059" s="204"/>
      <c r="H1059" s="206" t="s">
        <v>76</v>
      </c>
      <c r="I1059" s="208"/>
      <c r="J1059" s="204"/>
      <c r="K1059" s="204"/>
      <c r="L1059" s="209"/>
      <c r="M1059" s="210"/>
      <c r="N1059" s="211"/>
      <c r="O1059" s="211"/>
      <c r="P1059" s="211"/>
      <c r="Q1059" s="211"/>
      <c r="R1059" s="211"/>
      <c r="S1059" s="211"/>
      <c r="T1059" s="212"/>
      <c r="AT1059" s="213" t="s">
        <v>395</v>
      </c>
      <c r="AU1059" s="213" t="s">
        <v>90</v>
      </c>
      <c r="AV1059" s="13" t="s">
        <v>85</v>
      </c>
      <c r="AW1059" s="13" t="s">
        <v>36</v>
      </c>
      <c r="AX1059" s="13" t="s">
        <v>78</v>
      </c>
      <c r="AY1059" s="213" t="s">
        <v>386</v>
      </c>
    </row>
    <row r="1060" spans="1:65" s="14" customFormat="1" ht="10">
      <c r="B1060" s="214"/>
      <c r="C1060" s="215"/>
      <c r="D1060" s="205" t="s">
        <v>395</v>
      </c>
      <c r="E1060" s="216" t="s">
        <v>76</v>
      </c>
      <c r="F1060" s="217" t="s">
        <v>1250</v>
      </c>
      <c r="G1060" s="215"/>
      <c r="H1060" s="218">
        <v>28.08</v>
      </c>
      <c r="I1060" s="219"/>
      <c r="J1060" s="215"/>
      <c r="K1060" s="215"/>
      <c r="L1060" s="220"/>
      <c r="M1060" s="221"/>
      <c r="N1060" s="222"/>
      <c r="O1060" s="222"/>
      <c r="P1060" s="222"/>
      <c r="Q1060" s="222"/>
      <c r="R1060" s="222"/>
      <c r="S1060" s="222"/>
      <c r="T1060" s="223"/>
      <c r="AT1060" s="224" t="s">
        <v>395</v>
      </c>
      <c r="AU1060" s="224" t="s">
        <v>90</v>
      </c>
      <c r="AV1060" s="14" t="s">
        <v>90</v>
      </c>
      <c r="AW1060" s="14" t="s">
        <v>36</v>
      </c>
      <c r="AX1060" s="14" t="s">
        <v>78</v>
      </c>
      <c r="AY1060" s="224" t="s">
        <v>386</v>
      </c>
    </row>
    <row r="1061" spans="1:65" s="16" customFormat="1" ht="10">
      <c r="B1061" s="246"/>
      <c r="C1061" s="247"/>
      <c r="D1061" s="205" t="s">
        <v>395</v>
      </c>
      <c r="E1061" s="248" t="s">
        <v>76</v>
      </c>
      <c r="F1061" s="249" t="s">
        <v>559</v>
      </c>
      <c r="G1061" s="247"/>
      <c r="H1061" s="250">
        <v>28.08</v>
      </c>
      <c r="I1061" s="251"/>
      <c r="J1061" s="247"/>
      <c r="K1061" s="247"/>
      <c r="L1061" s="252"/>
      <c r="M1061" s="253"/>
      <c r="N1061" s="254"/>
      <c r="O1061" s="254"/>
      <c r="P1061" s="254"/>
      <c r="Q1061" s="254"/>
      <c r="R1061" s="254"/>
      <c r="S1061" s="254"/>
      <c r="T1061" s="255"/>
      <c r="AT1061" s="256" t="s">
        <v>395</v>
      </c>
      <c r="AU1061" s="256" t="s">
        <v>90</v>
      </c>
      <c r="AV1061" s="16" t="s">
        <v>95</v>
      </c>
      <c r="AW1061" s="16" t="s">
        <v>36</v>
      </c>
      <c r="AX1061" s="16" t="s">
        <v>78</v>
      </c>
      <c r="AY1061" s="256" t="s">
        <v>386</v>
      </c>
    </row>
    <row r="1062" spans="1:65" s="15" customFormat="1" ht="10">
      <c r="B1062" s="225"/>
      <c r="C1062" s="226"/>
      <c r="D1062" s="205" t="s">
        <v>395</v>
      </c>
      <c r="E1062" s="227" t="s">
        <v>330</v>
      </c>
      <c r="F1062" s="228" t="s">
        <v>398</v>
      </c>
      <c r="G1062" s="226"/>
      <c r="H1062" s="229">
        <v>141.24799999999999</v>
      </c>
      <c r="I1062" s="230"/>
      <c r="J1062" s="226"/>
      <c r="K1062" s="226"/>
      <c r="L1062" s="231"/>
      <c r="M1062" s="232"/>
      <c r="N1062" s="233"/>
      <c r="O1062" s="233"/>
      <c r="P1062" s="233"/>
      <c r="Q1062" s="233"/>
      <c r="R1062" s="233"/>
      <c r="S1062" s="233"/>
      <c r="T1062" s="234"/>
      <c r="AT1062" s="235" t="s">
        <v>395</v>
      </c>
      <c r="AU1062" s="235" t="s">
        <v>90</v>
      </c>
      <c r="AV1062" s="15" t="s">
        <v>102</v>
      </c>
      <c r="AW1062" s="15" t="s">
        <v>36</v>
      </c>
      <c r="AX1062" s="15" t="s">
        <v>85</v>
      </c>
      <c r="AY1062" s="235" t="s">
        <v>386</v>
      </c>
    </row>
    <row r="1063" spans="1:65" s="2" customFormat="1" ht="33" customHeight="1">
      <c r="A1063" s="37"/>
      <c r="B1063" s="38"/>
      <c r="C1063" s="185" t="s">
        <v>1251</v>
      </c>
      <c r="D1063" s="185" t="s">
        <v>388</v>
      </c>
      <c r="E1063" s="186" t="s">
        <v>1252</v>
      </c>
      <c r="F1063" s="187" t="s">
        <v>1253</v>
      </c>
      <c r="G1063" s="188" t="s">
        <v>127</v>
      </c>
      <c r="H1063" s="189">
        <v>141.06</v>
      </c>
      <c r="I1063" s="190"/>
      <c r="J1063" s="191">
        <f>ROUND(I1063*H1063,2)</f>
        <v>0</v>
      </c>
      <c r="K1063" s="187" t="s">
        <v>391</v>
      </c>
      <c r="L1063" s="42"/>
      <c r="M1063" s="192" t="s">
        <v>76</v>
      </c>
      <c r="N1063" s="193" t="s">
        <v>49</v>
      </c>
      <c r="O1063" s="67"/>
      <c r="P1063" s="194">
        <f>O1063*H1063</f>
        <v>0</v>
      </c>
      <c r="Q1063" s="194">
        <v>1.98E-3</v>
      </c>
      <c r="R1063" s="194">
        <f>Q1063*H1063</f>
        <v>0.27929880000000001</v>
      </c>
      <c r="S1063" s="194">
        <v>6.0000000000000002E-5</v>
      </c>
      <c r="T1063" s="195">
        <f>S1063*H1063</f>
        <v>8.4635999999999999E-3</v>
      </c>
      <c r="U1063" s="37"/>
      <c r="V1063" s="37"/>
      <c r="W1063" s="37"/>
      <c r="X1063" s="37"/>
      <c r="Y1063" s="37"/>
      <c r="Z1063" s="37"/>
      <c r="AA1063" s="37"/>
      <c r="AB1063" s="37"/>
      <c r="AC1063" s="37"/>
      <c r="AD1063" s="37"/>
      <c r="AE1063" s="37"/>
      <c r="AR1063" s="196" t="s">
        <v>102</v>
      </c>
      <c r="AT1063" s="196" t="s">
        <v>388</v>
      </c>
      <c r="AU1063" s="196" t="s">
        <v>90</v>
      </c>
      <c r="AY1063" s="20" t="s">
        <v>386</v>
      </c>
      <c r="BE1063" s="197">
        <f>IF(N1063="základní",J1063,0)</f>
        <v>0</v>
      </c>
      <c r="BF1063" s="197">
        <f>IF(N1063="snížená",J1063,0)</f>
        <v>0</v>
      </c>
      <c r="BG1063" s="197">
        <f>IF(N1063="zákl. přenesená",J1063,0)</f>
        <v>0</v>
      </c>
      <c r="BH1063" s="197">
        <f>IF(N1063="sníž. přenesená",J1063,0)</f>
        <v>0</v>
      </c>
      <c r="BI1063" s="197">
        <f>IF(N1063="nulová",J1063,0)</f>
        <v>0</v>
      </c>
      <c r="BJ1063" s="20" t="s">
        <v>90</v>
      </c>
      <c r="BK1063" s="197">
        <f>ROUND(I1063*H1063,2)</f>
        <v>0</v>
      </c>
      <c r="BL1063" s="20" t="s">
        <v>102</v>
      </c>
      <c r="BM1063" s="196" t="s">
        <v>1254</v>
      </c>
    </row>
    <row r="1064" spans="1:65" s="2" customFormat="1" ht="10">
      <c r="A1064" s="37"/>
      <c r="B1064" s="38"/>
      <c r="C1064" s="39"/>
      <c r="D1064" s="198" t="s">
        <v>393</v>
      </c>
      <c r="E1064" s="39"/>
      <c r="F1064" s="199" t="s">
        <v>1255</v>
      </c>
      <c r="G1064" s="39"/>
      <c r="H1064" s="39"/>
      <c r="I1064" s="200"/>
      <c r="J1064" s="39"/>
      <c r="K1064" s="39"/>
      <c r="L1064" s="42"/>
      <c r="M1064" s="201"/>
      <c r="N1064" s="202"/>
      <c r="O1064" s="67"/>
      <c r="P1064" s="67"/>
      <c r="Q1064" s="67"/>
      <c r="R1064" s="67"/>
      <c r="S1064" s="67"/>
      <c r="T1064" s="68"/>
      <c r="U1064" s="37"/>
      <c r="V1064" s="37"/>
      <c r="W1064" s="37"/>
      <c r="X1064" s="37"/>
      <c r="Y1064" s="37"/>
      <c r="Z1064" s="37"/>
      <c r="AA1064" s="37"/>
      <c r="AB1064" s="37"/>
      <c r="AC1064" s="37"/>
      <c r="AD1064" s="37"/>
      <c r="AE1064" s="37"/>
      <c r="AT1064" s="20" t="s">
        <v>393</v>
      </c>
      <c r="AU1064" s="20" t="s">
        <v>90</v>
      </c>
    </row>
    <row r="1065" spans="1:65" s="13" customFormat="1" ht="10">
      <c r="B1065" s="203"/>
      <c r="C1065" s="204"/>
      <c r="D1065" s="205" t="s">
        <v>395</v>
      </c>
      <c r="E1065" s="206" t="s">
        <v>76</v>
      </c>
      <c r="F1065" s="207" t="s">
        <v>998</v>
      </c>
      <c r="G1065" s="204"/>
      <c r="H1065" s="206" t="s">
        <v>76</v>
      </c>
      <c r="I1065" s="208"/>
      <c r="J1065" s="204"/>
      <c r="K1065" s="204"/>
      <c r="L1065" s="209"/>
      <c r="M1065" s="210"/>
      <c r="N1065" s="211"/>
      <c r="O1065" s="211"/>
      <c r="P1065" s="211"/>
      <c r="Q1065" s="211"/>
      <c r="R1065" s="211"/>
      <c r="S1065" s="211"/>
      <c r="T1065" s="212"/>
      <c r="AT1065" s="213" t="s">
        <v>395</v>
      </c>
      <c r="AU1065" s="213" t="s">
        <v>90</v>
      </c>
      <c r="AV1065" s="13" t="s">
        <v>85</v>
      </c>
      <c r="AW1065" s="13" t="s">
        <v>36</v>
      </c>
      <c r="AX1065" s="13" t="s">
        <v>78</v>
      </c>
      <c r="AY1065" s="213" t="s">
        <v>386</v>
      </c>
    </row>
    <row r="1066" spans="1:65" s="13" customFormat="1" ht="10">
      <c r="B1066" s="203"/>
      <c r="C1066" s="204"/>
      <c r="D1066" s="205" t="s">
        <v>395</v>
      </c>
      <c r="E1066" s="206" t="s">
        <v>76</v>
      </c>
      <c r="F1066" s="207" t="s">
        <v>1256</v>
      </c>
      <c r="G1066" s="204"/>
      <c r="H1066" s="206" t="s">
        <v>76</v>
      </c>
      <c r="I1066" s="208"/>
      <c r="J1066" s="204"/>
      <c r="K1066" s="204"/>
      <c r="L1066" s="209"/>
      <c r="M1066" s="210"/>
      <c r="N1066" s="211"/>
      <c r="O1066" s="211"/>
      <c r="P1066" s="211"/>
      <c r="Q1066" s="211"/>
      <c r="R1066" s="211"/>
      <c r="S1066" s="211"/>
      <c r="T1066" s="212"/>
      <c r="AT1066" s="213" t="s">
        <v>395</v>
      </c>
      <c r="AU1066" s="213" t="s">
        <v>90</v>
      </c>
      <c r="AV1066" s="13" t="s">
        <v>85</v>
      </c>
      <c r="AW1066" s="13" t="s">
        <v>36</v>
      </c>
      <c r="AX1066" s="13" t="s">
        <v>78</v>
      </c>
      <c r="AY1066" s="213" t="s">
        <v>386</v>
      </c>
    </row>
    <row r="1067" spans="1:65" s="13" customFormat="1" ht="10">
      <c r="B1067" s="203"/>
      <c r="C1067" s="204"/>
      <c r="D1067" s="205" t="s">
        <v>395</v>
      </c>
      <c r="E1067" s="206" t="s">
        <v>76</v>
      </c>
      <c r="F1067" s="207" t="s">
        <v>1257</v>
      </c>
      <c r="G1067" s="204"/>
      <c r="H1067" s="206" t="s">
        <v>76</v>
      </c>
      <c r="I1067" s="208"/>
      <c r="J1067" s="204"/>
      <c r="K1067" s="204"/>
      <c r="L1067" s="209"/>
      <c r="M1067" s="210"/>
      <c r="N1067" s="211"/>
      <c r="O1067" s="211"/>
      <c r="P1067" s="211"/>
      <c r="Q1067" s="211"/>
      <c r="R1067" s="211"/>
      <c r="S1067" s="211"/>
      <c r="T1067" s="212"/>
      <c r="AT1067" s="213" t="s">
        <v>395</v>
      </c>
      <c r="AU1067" s="213" t="s">
        <v>90</v>
      </c>
      <c r="AV1067" s="13" t="s">
        <v>85</v>
      </c>
      <c r="AW1067" s="13" t="s">
        <v>36</v>
      </c>
      <c r="AX1067" s="13" t="s">
        <v>78</v>
      </c>
      <c r="AY1067" s="213" t="s">
        <v>386</v>
      </c>
    </row>
    <row r="1068" spans="1:65" s="13" customFormat="1" ht="10">
      <c r="B1068" s="203"/>
      <c r="C1068" s="204"/>
      <c r="D1068" s="205" t="s">
        <v>395</v>
      </c>
      <c r="E1068" s="206" t="s">
        <v>76</v>
      </c>
      <c r="F1068" s="207" t="s">
        <v>1258</v>
      </c>
      <c r="G1068" s="204"/>
      <c r="H1068" s="206" t="s">
        <v>76</v>
      </c>
      <c r="I1068" s="208"/>
      <c r="J1068" s="204"/>
      <c r="K1068" s="204"/>
      <c r="L1068" s="209"/>
      <c r="M1068" s="210"/>
      <c r="N1068" s="211"/>
      <c r="O1068" s="211"/>
      <c r="P1068" s="211"/>
      <c r="Q1068" s="211"/>
      <c r="R1068" s="211"/>
      <c r="S1068" s="211"/>
      <c r="T1068" s="212"/>
      <c r="AT1068" s="213" t="s">
        <v>395</v>
      </c>
      <c r="AU1068" s="213" t="s">
        <v>90</v>
      </c>
      <c r="AV1068" s="13" t="s">
        <v>85</v>
      </c>
      <c r="AW1068" s="13" t="s">
        <v>36</v>
      </c>
      <c r="AX1068" s="13" t="s">
        <v>78</v>
      </c>
      <c r="AY1068" s="213" t="s">
        <v>386</v>
      </c>
    </row>
    <row r="1069" spans="1:65" s="13" customFormat="1" ht="10">
      <c r="B1069" s="203"/>
      <c r="C1069" s="204"/>
      <c r="D1069" s="205" t="s">
        <v>395</v>
      </c>
      <c r="E1069" s="206" t="s">
        <v>76</v>
      </c>
      <c r="F1069" s="207" t="s">
        <v>1259</v>
      </c>
      <c r="G1069" s="204"/>
      <c r="H1069" s="206" t="s">
        <v>76</v>
      </c>
      <c r="I1069" s="208"/>
      <c r="J1069" s="204"/>
      <c r="K1069" s="204"/>
      <c r="L1069" s="209"/>
      <c r="M1069" s="210"/>
      <c r="N1069" s="211"/>
      <c r="O1069" s="211"/>
      <c r="P1069" s="211"/>
      <c r="Q1069" s="211"/>
      <c r="R1069" s="211"/>
      <c r="S1069" s="211"/>
      <c r="T1069" s="212"/>
      <c r="AT1069" s="213" t="s">
        <v>395</v>
      </c>
      <c r="AU1069" s="213" t="s">
        <v>90</v>
      </c>
      <c r="AV1069" s="13" t="s">
        <v>85</v>
      </c>
      <c r="AW1069" s="13" t="s">
        <v>36</v>
      </c>
      <c r="AX1069" s="13" t="s">
        <v>78</v>
      </c>
      <c r="AY1069" s="213" t="s">
        <v>386</v>
      </c>
    </row>
    <row r="1070" spans="1:65" s="14" customFormat="1" ht="10">
      <c r="B1070" s="214"/>
      <c r="C1070" s="215"/>
      <c r="D1070" s="205" t="s">
        <v>395</v>
      </c>
      <c r="E1070" s="216" t="s">
        <v>76</v>
      </c>
      <c r="F1070" s="217" t="s">
        <v>1260</v>
      </c>
      <c r="G1070" s="215"/>
      <c r="H1070" s="218">
        <v>134.08000000000001</v>
      </c>
      <c r="I1070" s="219"/>
      <c r="J1070" s="215"/>
      <c r="K1070" s="215"/>
      <c r="L1070" s="220"/>
      <c r="M1070" s="221"/>
      <c r="N1070" s="222"/>
      <c r="O1070" s="222"/>
      <c r="P1070" s="222"/>
      <c r="Q1070" s="222"/>
      <c r="R1070" s="222"/>
      <c r="S1070" s="222"/>
      <c r="T1070" s="223"/>
      <c r="AT1070" s="224" t="s">
        <v>395</v>
      </c>
      <c r="AU1070" s="224" t="s">
        <v>90</v>
      </c>
      <c r="AV1070" s="14" t="s">
        <v>90</v>
      </c>
      <c r="AW1070" s="14" t="s">
        <v>36</v>
      </c>
      <c r="AX1070" s="14" t="s">
        <v>78</v>
      </c>
      <c r="AY1070" s="224" t="s">
        <v>386</v>
      </c>
    </row>
    <row r="1071" spans="1:65" s="13" customFormat="1" ht="10">
      <c r="B1071" s="203"/>
      <c r="C1071" s="204"/>
      <c r="D1071" s="205" t="s">
        <v>395</v>
      </c>
      <c r="E1071" s="206" t="s">
        <v>76</v>
      </c>
      <c r="F1071" s="207" t="s">
        <v>1261</v>
      </c>
      <c r="G1071" s="204"/>
      <c r="H1071" s="206" t="s">
        <v>76</v>
      </c>
      <c r="I1071" s="208"/>
      <c r="J1071" s="204"/>
      <c r="K1071" s="204"/>
      <c r="L1071" s="209"/>
      <c r="M1071" s="210"/>
      <c r="N1071" s="211"/>
      <c r="O1071" s="211"/>
      <c r="P1071" s="211"/>
      <c r="Q1071" s="211"/>
      <c r="R1071" s="211"/>
      <c r="S1071" s="211"/>
      <c r="T1071" s="212"/>
      <c r="AT1071" s="213" t="s">
        <v>395</v>
      </c>
      <c r="AU1071" s="213" t="s">
        <v>90</v>
      </c>
      <c r="AV1071" s="13" t="s">
        <v>85</v>
      </c>
      <c r="AW1071" s="13" t="s">
        <v>36</v>
      </c>
      <c r="AX1071" s="13" t="s">
        <v>78</v>
      </c>
      <c r="AY1071" s="213" t="s">
        <v>386</v>
      </c>
    </row>
    <row r="1072" spans="1:65" s="14" customFormat="1" ht="10">
      <c r="B1072" s="214"/>
      <c r="C1072" s="215"/>
      <c r="D1072" s="205" t="s">
        <v>395</v>
      </c>
      <c r="E1072" s="216" t="s">
        <v>76</v>
      </c>
      <c r="F1072" s="217" t="s">
        <v>1262</v>
      </c>
      <c r="G1072" s="215"/>
      <c r="H1072" s="218">
        <v>6.98</v>
      </c>
      <c r="I1072" s="219"/>
      <c r="J1072" s="215"/>
      <c r="K1072" s="215"/>
      <c r="L1072" s="220"/>
      <c r="M1072" s="221"/>
      <c r="N1072" s="222"/>
      <c r="O1072" s="222"/>
      <c r="P1072" s="222"/>
      <c r="Q1072" s="222"/>
      <c r="R1072" s="222"/>
      <c r="S1072" s="222"/>
      <c r="T1072" s="223"/>
      <c r="AT1072" s="224" t="s">
        <v>395</v>
      </c>
      <c r="AU1072" s="224" t="s">
        <v>90</v>
      </c>
      <c r="AV1072" s="14" t="s">
        <v>90</v>
      </c>
      <c r="AW1072" s="14" t="s">
        <v>36</v>
      </c>
      <c r="AX1072" s="14" t="s">
        <v>78</v>
      </c>
      <c r="AY1072" s="224" t="s">
        <v>386</v>
      </c>
    </row>
    <row r="1073" spans="1:65" s="15" customFormat="1" ht="10">
      <c r="B1073" s="225"/>
      <c r="C1073" s="226"/>
      <c r="D1073" s="205" t="s">
        <v>395</v>
      </c>
      <c r="E1073" s="227" t="s">
        <v>76</v>
      </c>
      <c r="F1073" s="228" t="s">
        <v>398</v>
      </c>
      <c r="G1073" s="226"/>
      <c r="H1073" s="229">
        <v>141.06</v>
      </c>
      <c r="I1073" s="230"/>
      <c r="J1073" s="226"/>
      <c r="K1073" s="226"/>
      <c r="L1073" s="231"/>
      <c r="M1073" s="232"/>
      <c r="N1073" s="233"/>
      <c r="O1073" s="233"/>
      <c r="P1073" s="233"/>
      <c r="Q1073" s="233"/>
      <c r="R1073" s="233"/>
      <c r="S1073" s="233"/>
      <c r="T1073" s="234"/>
      <c r="AT1073" s="235" t="s">
        <v>395</v>
      </c>
      <c r="AU1073" s="235" t="s">
        <v>90</v>
      </c>
      <c r="AV1073" s="15" t="s">
        <v>102</v>
      </c>
      <c r="AW1073" s="15" t="s">
        <v>36</v>
      </c>
      <c r="AX1073" s="15" t="s">
        <v>85</v>
      </c>
      <c r="AY1073" s="235" t="s">
        <v>386</v>
      </c>
    </row>
    <row r="1074" spans="1:65" s="2" customFormat="1" ht="37.75" customHeight="1">
      <c r="A1074" s="37"/>
      <c r="B1074" s="38"/>
      <c r="C1074" s="185" t="s">
        <v>1263</v>
      </c>
      <c r="D1074" s="185" t="s">
        <v>388</v>
      </c>
      <c r="E1074" s="186" t="s">
        <v>1264</v>
      </c>
      <c r="F1074" s="187" t="s">
        <v>1265</v>
      </c>
      <c r="G1074" s="188" t="s">
        <v>127</v>
      </c>
      <c r="H1074" s="189">
        <v>3.52</v>
      </c>
      <c r="I1074" s="190"/>
      <c r="J1074" s="191">
        <f>ROUND(I1074*H1074,2)</f>
        <v>0</v>
      </c>
      <c r="K1074" s="187" t="s">
        <v>391</v>
      </c>
      <c r="L1074" s="42"/>
      <c r="M1074" s="192" t="s">
        <v>76</v>
      </c>
      <c r="N1074" s="193" t="s">
        <v>49</v>
      </c>
      <c r="O1074" s="67"/>
      <c r="P1074" s="194">
        <f>O1074*H1074</f>
        <v>0</v>
      </c>
      <c r="Q1074" s="194">
        <v>1.9290000000000002E-2</v>
      </c>
      <c r="R1074" s="194">
        <f>Q1074*H1074</f>
        <v>6.7900800000000011E-2</v>
      </c>
      <c r="S1074" s="194">
        <v>0.02</v>
      </c>
      <c r="T1074" s="195">
        <f>S1074*H1074</f>
        <v>7.0400000000000004E-2</v>
      </c>
      <c r="U1074" s="37"/>
      <c r="V1074" s="37"/>
      <c r="W1074" s="37"/>
      <c r="X1074" s="37"/>
      <c r="Y1074" s="37"/>
      <c r="Z1074" s="37"/>
      <c r="AA1074" s="37"/>
      <c r="AB1074" s="37"/>
      <c r="AC1074" s="37"/>
      <c r="AD1074" s="37"/>
      <c r="AE1074" s="37"/>
      <c r="AR1074" s="196" t="s">
        <v>102</v>
      </c>
      <c r="AT1074" s="196" t="s">
        <v>388</v>
      </c>
      <c r="AU1074" s="196" t="s">
        <v>90</v>
      </c>
      <c r="AY1074" s="20" t="s">
        <v>386</v>
      </c>
      <c r="BE1074" s="197">
        <f>IF(N1074="základní",J1074,0)</f>
        <v>0</v>
      </c>
      <c r="BF1074" s="197">
        <f>IF(N1074="snížená",J1074,0)</f>
        <v>0</v>
      </c>
      <c r="BG1074" s="197">
        <f>IF(N1074="zákl. přenesená",J1074,0)</f>
        <v>0</v>
      </c>
      <c r="BH1074" s="197">
        <f>IF(N1074="sníž. přenesená",J1074,0)</f>
        <v>0</v>
      </c>
      <c r="BI1074" s="197">
        <f>IF(N1074="nulová",J1074,0)</f>
        <v>0</v>
      </c>
      <c r="BJ1074" s="20" t="s">
        <v>90</v>
      </c>
      <c r="BK1074" s="197">
        <f>ROUND(I1074*H1074,2)</f>
        <v>0</v>
      </c>
      <c r="BL1074" s="20" t="s">
        <v>102</v>
      </c>
      <c r="BM1074" s="196" t="s">
        <v>1266</v>
      </c>
    </row>
    <row r="1075" spans="1:65" s="2" customFormat="1" ht="10">
      <c r="A1075" s="37"/>
      <c r="B1075" s="38"/>
      <c r="C1075" s="39"/>
      <c r="D1075" s="198" t="s">
        <v>393</v>
      </c>
      <c r="E1075" s="39"/>
      <c r="F1075" s="199" t="s">
        <v>1267</v>
      </c>
      <c r="G1075" s="39"/>
      <c r="H1075" s="39"/>
      <c r="I1075" s="200"/>
      <c r="J1075" s="39"/>
      <c r="K1075" s="39"/>
      <c r="L1075" s="42"/>
      <c r="M1075" s="201"/>
      <c r="N1075" s="202"/>
      <c r="O1075" s="67"/>
      <c r="P1075" s="67"/>
      <c r="Q1075" s="67"/>
      <c r="R1075" s="67"/>
      <c r="S1075" s="67"/>
      <c r="T1075" s="68"/>
      <c r="U1075" s="37"/>
      <c r="V1075" s="37"/>
      <c r="W1075" s="37"/>
      <c r="X1075" s="37"/>
      <c r="Y1075" s="37"/>
      <c r="Z1075" s="37"/>
      <c r="AA1075" s="37"/>
      <c r="AB1075" s="37"/>
      <c r="AC1075" s="37"/>
      <c r="AD1075" s="37"/>
      <c r="AE1075" s="37"/>
      <c r="AT1075" s="20" t="s">
        <v>393</v>
      </c>
      <c r="AU1075" s="20" t="s">
        <v>90</v>
      </c>
    </row>
    <row r="1076" spans="1:65" s="13" customFormat="1" ht="10">
      <c r="B1076" s="203"/>
      <c r="C1076" s="204"/>
      <c r="D1076" s="205" t="s">
        <v>395</v>
      </c>
      <c r="E1076" s="206" t="s">
        <v>76</v>
      </c>
      <c r="F1076" s="207" t="s">
        <v>571</v>
      </c>
      <c r="G1076" s="204"/>
      <c r="H1076" s="206" t="s">
        <v>76</v>
      </c>
      <c r="I1076" s="208"/>
      <c r="J1076" s="204"/>
      <c r="K1076" s="204"/>
      <c r="L1076" s="209"/>
      <c r="M1076" s="210"/>
      <c r="N1076" s="211"/>
      <c r="O1076" s="211"/>
      <c r="P1076" s="211"/>
      <c r="Q1076" s="211"/>
      <c r="R1076" s="211"/>
      <c r="S1076" s="211"/>
      <c r="T1076" s="212"/>
      <c r="AT1076" s="213" t="s">
        <v>395</v>
      </c>
      <c r="AU1076" s="213" t="s">
        <v>90</v>
      </c>
      <c r="AV1076" s="13" t="s">
        <v>85</v>
      </c>
      <c r="AW1076" s="13" t="s">
        <v>36</v>
      </c>
      <c r="AX1076" s="13" t="s">
        <v>78</v>
      </c>
      <c r="AY1076" s="213" t="s">
        <v>386</v>
      </c>
    </row>
    <row r="1077" spans="1:65" s="14" customFormat="1" ht="10">
      <c r="B1077" s="214"/>
      <c r="C1077" s="215"/>
      <c r="D1077" s="205" t="s">
        <v>395</v>
      </c>
      <c r="E1077" s="216" t="s">
        <v>76</v>
      </c>
      <c r="F1077" s="217" t="s">
        <v>1268</v>
      </c>
      <c r="G1077" s="215"/>
      <c r="H1077" s="218">
        <v>3.52</v>
      </c>
      <c r="I1077" s="219"/>
      <c r="J1077" s="215"/>
      <c r="K1077" s="215"/>
      <c r="L1077" s="220"/>
      <c r="M1077" s="221"/>
      <c r="N1077" s="222"/>
      <c r="O1077" s="222"/>
      <c r="P1077" s="222"/>
      <c r="Q1077" s="222"/>
      <c r="R1077" s="222"/>
      <c r="S1077" s="222"/>
      <c r="T1077" s="223"/>
      <c r="AT1077" s="224" t="s">
        <v>395</v>
      </c>
      <c r="AU1077" s="224" t="s">
        <v>90</v>
      </c>
      <c r="AV1077" s="14" t="s">
        <v>90</v>
      </c>
      <c r="AW1077" s="14" t="s">
        <v>36</v>
      </c>
      <c r="AX1077" s="14" t="s">
        <v>78</v>
      </c>
      <c r="AY1077" s="224" t="s">
        <v>386</v>
      </c>
    </row>
    <row r="1078" spans="1:65" s="15" customFormat="1" ht="10">
      <c r="B1078" s="225"/>
      <c r="C1078" s="226"/>
      <c r="D1078" s="205" t="s">
        <v>395</v>
      </c>
      <c r="E1078" s="227" t="s">
        <v>76</v>
      </c>
      <c r="F1078" s="228" t="s">
        <v>398</v>
      </c>
      <c r="G1078" s="226"/>
      <c r="H1078" s="229">
        <v>3.52</v>
      </c>
      <c r="I1078" s="230"/>
      <c r="J1078" s="226"/>
      <c r="K1078" s="226"/>
      <c r="L1078" s="231"/>
      <c r="M1078" s="232"/>
      <c r="N1078" s="233"/>
      <c r="O1078" s="233"/>
      <c r="P1078" s="233"/>
      <c r="Q1078" s="233"/>
      <c r="R1078" s="233"/>
      <c r="S1078" s="233"/>
      <c r="T1078" s="234"/>
      <c r="AT1078" s="235" t="s">
        <v>395</v>
      </c>
      <c r="AU1078" s="235" t="s">
        <v>90</v>
      </c>
      <c r="AV1078" s="15" t="s">
        <v>102</v>
      </c>
      <c r="AW1078" s="15" t="s">
        <v>36</v>
      </c>
      <c r="AX1078" s="15" t="s">
        <v>85</v>
      </c>
      <c r="AY1078" s="235" t="s">
        <v>386</v>
      </c>
    </row>
    <row r="1079" spans="1:65" s="2" customFormat="1" ht="24.15" customHeight="1">
      <c r="A1079" s="37"/>
      <c r="B1079" s="38"/>
      <c r="C1079" s="185" t="s">
        <v>1269</v>
      </c>
      <c r="D1079" s="185" t="s">
        <v>388</v>
      </c>
      <c r="E1079" s="186" t="s">
        <v>1270</v>
      </c>
      <c r="F1079" s="187" t="s">
        <v>1271</v>
      </c>
      <c r="G1079" s="188" t="s">
        <v>127</v>
      </c>
      <c r="H1079" s="189">
        <v>781.56200000000001</v>
      </c>
      <c r="I1079" s="190"/>
      <c r="J1079" s="191">
        <f>ROUND(I1079*H1079,2)</f>
        <v>0</v>
      </c>
      <c r="K1079" s="187" t="s">
        <v>391</v>
      </c>
      <c r="L1079" s="42"/>
      <c r="M1079" s="192" t="s">
        <v>76</v>
      </c>
      <c r="N1079" s="193" t="s">
        <v>49</v>
      </c>
      <c r="O1079" s="67"/>
      <c r="P1079" s="194">
        <f>O1079*H1079</f>
        <v>0</v>
      </c>
      <c r="Q1079" s="194">
        <v>2.63E-4</v>
      </c>
      <c r="R1079" s="194">
        <f>Q1079*H1079</f>
        <v>0.205550806</v>
      </c>
      <c r="S1079" s="194">
        <v>0</v>
      </c>
      <c r="T1079" s="195">
        <f>S1079*H1079</f>
        <v>0</v>
      </c>
      <c r="U1079" s="37"/>
      <c r="V1079" s="37"/>
      <c r="W1079" s="37"/>
      <c r="X1079" s="37"/>
      <c r="Y1079" s="37"/>
      <c r="Z1079" s="37"/>
      <c r="AA1079" s="37"/>
      <c r="AB1079" s="37"/>
      <c r="AC1079" s="37"/>
      <c r="AD1079" s="37"/>
      <c r="AE1079" s="37"/>
      <c r="AR1079" s="196" t="s">
        <v>102</v>
      </c>
      <c r="AT1079" s="196" t="s">
        <v>388</v>
      </c>
      <c r="AU1079" s="196" t="s">
        <v>90</v>
      </c>
      <c r="AY1079" s="20" t="s">
        <v>386</v>
      </c>
      <c r="BE1079" s="197">
        <f>IF(N1079="základní",J1079,0)</f>
        <v>0</v>
      </c>
      <c r="BF1079" s="197">
        <f>IF(N1079="snížená",J1079,0)</f>
        <v>0</v>
      </c>
      <c r="BG1079" s="197">
        <f>IF(N1079="zákl. přenesená",J1079,0)</f>
        <v>0</v>
      </c>
      <c r="BH1079" s="197">
        <f>IF(N1079="sníž. přenesená",J1079,0)</f>
        <v>0</v>
      </c>
      <c r="BI1079" s="197">
        <f>IF(N1079="nulová",J1079,0)</f>
        <v>0</v>
      </c>
      <c r="BJ1079" s="20" t="s">
        <v>90</v>
      </c>
      <c r="BK1079" s="197">
        <f>ROUND(I1079*H1079,2)</f>
        <v>0</v>
      </c>
      <c r="BL1079" s="20" t="s">
        <v>102</v>
      </c>
      <c r="BM1079" s="196" t="s">
        <v>1272</v>
      </c>
    </row>
    <row r="1080" spans="1:65" s="2" customFormat="1" ht="10">
      <c r="A1080" s="37"/>
      <c r="B1080" s="38"/>
      <c r="C1080" s="39"/>
      <c r="D1080" s="198" t="s">
        <v>393</v>
      </c>
      <c r="E1080" s="39"/>
      <c r="F1080" s="199" t="s">
        <v>1273</v>
      </c>
      <c r="G1080" s="39"/>
      <c r="H1080" s="39"/>
      <c r="I1080" s="200"/>
      <c r="J1080" s="39"/>
      <c r="K1080" s="39"/>
      <c r="L1080" s="42"/>
      <c r="M1080" s="201"/>
      <c r="N1080" s="202"/>
      <c r="O1080" s="67"/>
      <c r="P1080" s="67"/>
      <c r="Q1080" s="67"/>
      <c r="R1080" s="67"/>
      <c r="S1080" s="67"/>
      <c r="T1080" s="68"/>
      <c r="U1080" s="37"/>
      <c r="V1080" s="37"/>
      <c r="W1080" s="37"/>
      <c r="X1080" s="37"/>
      <c r="Y1080" s="37"/>
      <c r="Z1080" s="37"/>
      <c r="AA1080" s="37"/>
      <c r="AB1080" s="37"/>
      <c r="AC1080" s="37"/>
      <c r="AD1080" s="37"/>
      <c r="AE1080" s="37"/>
      <c r="AT1080" s="20" t="s">
        <v>393</v>
      </c>
      <c r="AU1080" s="20" t="s">
        <v>90</v>
      </c>
    </row>
    <row r="1081" spans="1:65" s="14" customFormat="1" ht="10">
      <c r="B1081" s="214"/>
      <c r="C1081" s="215"/>
      <c r="D1081" s="205" t="s">
        <v>395</v>
      </c>
      <c r="E1081" s="216" t="s">
        <v>76</v>
      </c>
      <c r="F1081" s="217" t="s">
        <v>263</v>
      </c>
      <c r="G1081" s="215"/>
      <c r="H1081" s="218">
        <v>120.313</v>
      </c>
      <c r="I1081" s="219"/>
      <c r="J1081" s="215"/>
      <c r="K1081" s="215"/>
      <c r="L1081" s="220"/>
      <c r="M1081" s="221"/>
      <c r="N1081" s="222"/>
      <c r="O1081" s="222"/>
      <c r="P1081" s="222"/>
      <c r="Q1081" s="222"/>
      <c r="R1081" s="222"/>
      <c r="S1081" s="222"/>
      <c r="T1081" s="223"/>
      <c r="AT1081" s="224" t="s">
        <v>395</v>
      </c>
      <c r="AU1081" s="224" t="s">
        <v>90</v>
      </c>
      <c r="AV1081" s="14" t="s">
        <v>90</v>
      </c>
      <c r="AW1081" s="14" t="s">
        <v>36</v>
      </c>
      <c r="AX1081" s="14" t="s">
        <v>78</v>
      </c>
      <c r="AY1081" s="224" t="s">
        <v>386</v>
      </c>
    </row>
    <row r="1082" spans="1:65" s="14" customFormat="1" ht="10">
      <c r="B1082" s="214"/>
      <c r="C1082" s="215"/>
      <c r="D1082" s="205" t="s">
        <v>395</v>
      </c>
      <c r="E1082" s="216" t="s">
        <v>76</v>
      </c>
      <c r="F1082" s="217" t="s">
        <v>266</v>
      </c>
      <c r="G1082" s="215"/>
      <c r="H1082" s="218">
        <v>182.291</v>
      </c>
      <c r="I1082" s="219"/>
      <c r="J1082" s="215"/>
      <c r="K1082" s="215"/>
      <c r="L1082" s="220"/>
      <c r="M1082" s="221"/>
      <c r="N1082" s="222"/>
      <c r="O1082" s="222"/>
      <c r="P1082" s="222"/>
      <c r="Q1082" s="222"/>
      <c r="R1082" s="222"/>
      <c r="S1082" s="222"/>
      <c r="T1082" s="223"/>
      <c r="AT1082" s="224" t="s">
        <v>395</v>
      </c>
      <c r="AU1082" s="224" t="s">
        <v>90</v>
      </c>
      <c r="AV1082" s="14" t="s">
        <v>90</v>
      </c>
      <c r="AW1082" s="14" t="s">
        <v>36</v>
      </c>
      <c r="AX1082" s="14" t="s">
        <v>78</v>
      </c>
      <c r="AY1082" s="224" t="s">
        <v>386</v>
      </c>
    </row>
    <row r="1083" spans="1:65" s="14" customFormat="1" ht="10">
      <c r="B1083" s="214"/>
      <c r="C1083" s="215"/>
      <c r="D1083" s="205" t="s">
        <v>395</v>
      </c>
      <c r="E1083" s="216" t="s">
        <v>76</v>
      </c>
      <c r="F1083" s="217" t="s">
        <v>270</v>
      </c>
      <c r="G1083" s="215"/>
      <c r="H1083" s="218">
        <v>133.79599999999999</v>
      </c>
      <c r="I1083" s="219"/>
      <c r="J1083" s="215"/>
      <c r="K1083" s="215"/>
      <c r="L1083" s="220"/>
      <c r="M1083" s="221"/>
      <c r="N1083" s="222"/>
      <c r="O1083" s="222"/>
      <c r="P1083" s="222"/>
      <c r="Q1083" s="222"/>
      <c r="R1083" s="222"/>
      <c r="S1083" s="222"/>
      <c r="T1083" s="223"/>
      <c r="AT1083" s="224" t="s">
        <v>395</v>
      </c>
      <c r="AU1083" s="224" t="s">
        <v>90</v>
      </c>
      <c r="AV1083" s="14" t="s">
        <v>90</v>
      </c>
      <c r="AW1083" s="14" t="s">
        <v>36</v>
      </c>
      <c r="AX1083" s="14" t="s">
        <v>78</v>
      </c>
      <c r="AY1083" s="224" t="s">
        <v>386</v>
      </c>
    </row>
    <row r="1084" spans="1:65" s="14" customFormat="1" ht="10">
      <c r="B1084" s="214"/>
      <c r="C1084" s="215"/>
      <c r="D1084" s="205" t="s">
        <v>395</v>
      </c>
      <c r="E1084" s="216" t="s">
        <v>76</v>
      </c>
      <c r="F1084" s="217" t="s">
        <v>273</v>
      </c>
      <c r="G1084" s="215"/>
      <c r="H1084" s="218">
        <v>206.21600000000001</v>
      </c>
      <c r="I1084" s="219"/>
      <c r="J1084" s="215"/>
      <c r="K1084" s="215"/>
      <c r="L1084" s="220"/>
      <c r="M1084" s="221"/>
      <c r="N1084" s="222"/>
      <c r="O1084" s="222"/>
      <c r="P1084" s="222"/>
      <c r="Q1084" s="222"/>
      <c r="R1084" s="222"/>
      <c r="S1084" s="222"/>
      <c r="T1084" s="223"/>
      <c r="AT1084" s="224" t="s">
        <v>395</v>
      </c>
      <c r="AU1084" s="224" t="s">
        <v>90</v>
      </c>
      <c r="AV1084" s="14" t="s">
        <v>90</v>
      </c>
      <c r="AW1084" s="14" t="s">
        <v>36</v>
      </c>
      <c r="AX1084" s="14" t="s">
        <v>78</v>
      </c>
      <c r="AY1084" s="224" t="s">
        <v>386</v>
      </c>
    </row>
    <row r="1085" spans="1:65" s="14" customFormat="1" ht="10">
      <c r="B1085" s="214"/>
      <c r="C1085" s="215"/>
      <c r="D1085" s="205" t="s">
        <v>395</v>
      </c>
      <c r="E1085" s="216" t="s">
        <v>76</v>
      </c>
      <c r="F1085" s="217" t="s">
        <v>276</v>
      </c>
      <c r="G1085" s="215"/>
      <c r="H1085" s="218">
        <v>61.314</v>
      </c>
      <c r="I1085" s="219"/>
      <c r="J1085" s="215"/>
      <c r="K1085" s="215"/>
      <c r="L1085" s="220"/>
      <c r="M1085" s="221"/>
      <c r="N1085" s="222"/>
      <c r="O1085" s="222"/>
      <c r="P1085" s="222"/>
      <c r="Q1085" s="222"/>
      <c r="R1085" s="222"/>
      <c r="S1085" s="222"/>
      <c r="T1085" s="223"/>
      <c r="AT1085" s="224" t="s">
        <v>395</v>
      </c>
      <c r="AU1085" s="224" t="s">
        <v>90</v>
      </c>
      <c r="AV1085" s="14" t="s">
        <v>90</v>
      </c>
      <c r="AW1085" s="14" t="s">
        <v>36</v>
      </c>
      <c r="AX1085" s="14" t="s">
        <v>78</v>
      </c>
      <c r="AY1085" s="224" t="s">
        <v>386</v>
      </c>
    </row>
    <row r="1086" spans="1:65" s="14" customFormat="1" ht="10">
      <c r="B1086" s="214"/>
      <c r="C1086" s="215"/>
      <c r="D1086" s="205" t="s">
        <v>395</v>
      </c>
      <c r="E1086" s="216" t="s">
        <v>76</v>
      </c>
      <c r="F1086" s="217" t="s">
        <v>279</v>
      </c>
      <c r="G1086" s="215"/>
      <c r="H1086" s="218">
        <v>53.094999999999999</v>
      </c>
      <c r="I1086" s="219"/>
      <c r="J1086" s="215"/>
      <c r="K1086" s="215"/>
      <c r="L1086" s="220"/>
      <c r="M1086" s="221"/>
      <c r="N1086" s="222"/>
      <c r="O1086" s="222"/>
      <c r="P1086" s="222"/>
      <c r="Q1086" s="222"/>
      <c r="R1086" s="222"/>
      <c r="S1086" s="222"/>
      <c r="T1086" s="223"/>
      <c r="AT1086" s="224" t="s">
        <v>395</v>
      </c>
      <c r="AU1086" s="224" t="s">
        <v>90</v>
      </c>
      <c r="AV1086" s="14" t="s">
        <v>90</v>
      </c>
      <c r="AW1086" s="14" t="s">
        <v>36</v>
      </c>
      <c r="AX1086" s="14" t="s">
        <v>78</v>
      </c>
      <c r="AY1086" s="224" t="s">
        <v>386</v>
      </c>
    </row>
    <row r="1087" spans="1:65" s="14" customFormat="1" ht="10">
      <c r="B1087" s="214"/>
      <c r="C1087" s="215"/>
      <c r="D1087" s="205" t="s">
        <v>395</v>
      </c>
      <c r="E1087" s="216" t="s">
        <v>76</v>
      </c>
      <c r="F1087" s="217" t="s">
        <v>285</v>
      </c>
      <c r="G1087" s="215"/>
      <c r="H1087" s="218">
        <v>8.6969999999999992</v>
      </c>
      <c r="I1087" s="219"/>
      <c r="J1087" s="215"/>
      <c r="K1087" s="215"/>
      <c r="L1087" s="220"/>
      <c r="M1087" s="221"/>
      <c r="N1087" s="222"/>
      <c r="O1087" s="222"/>
      <c r="P1087" s="222"/>
      <c r="Q1087" s="222"/>
      <c r="R1087" s="222"/>
      <c r="S1087" s="222"/>
      <c r="T1087" s="223"/>
      <c r="AT1087" s="224" t="s">
        <v>395</v>
      </c>
      <c r="AU1087" s="224" t="s">
        <v>90</v>
      </c>
      <c r="AV1087" s="14" t="s">
        <v>90</v>
      </c>
      <c r="AW1087" s="14" t="s">
        <v>36</v>
      </c>
      <c r="AX1087" s="14" t="s">
        <v>78</v>
      </c>
      <c r="AY1087" s="224" t="s">
        <v>386</v>
      </c>
    </row>
    <row r="1088" spans="1:65" s="14" customFormat="1" ht="10">
      <c r="B1088" s="214"/>
      <c r="C1088" s="215"/>
      <c r="D1088" s="205" t="s">
        <v>395</v>
      </c>
      <c r="E1088" s="216" t="s">
        <v>76</v>
      </c>
      <c r="F1088" s="217" t="s">
        <v>336</v>
      </c>
      <c r="G1088" s="215"/>
      <c r="H1088" s="218">
        <v>15.84</v>
      </c>
      <c r="I1088" s="219"/>
      <c r="J1088" s="215"/>
      <c r="K1088" s="215"/>
      <c r="L1088" s="220"/>
      <c r="M1088" s="221"/>
      <c r="N1088" s="222"/>
      <c r="O1088" s="222"/>
      <c r="P1088" s="222"/>
      <c r="Q1088" s="222"/>
      <c r="R1088" s="222"/>
      <c r="S1088" s="222"/>
      <c r="T1088" s="223"/>
      <c r="AT1088" s="224" t="s">
        <v>395</v>
      </c>
      <c r="AU1088" s="224" t="s">
        <v>90</v>
      </c>
      <c r="AV1088" s="14" t="s">
        <v>90</v>
      </c>
      <c r="AW1088" s="14" t="s">
        <v>36</v>
      </c>
      <c r="AX1088" s="14" t="s">
        <v>78</v>
      </c>
      <c r="AY1088" s="224" t="s">
        <v>386</v>
      </c>
    </row>
    <row r="1089" spans="1:65" s="15" customFormat="1" ht="10">
      <c r="B1089" s="225"/>
      <c r="C1089" s="226"/>
      <c r="D1089" s="205" t="s">
        <v>395</v>
      </c>
      <c r="E1089" s="227" t="s">
        <v>76</v>
      </c>
      <c r="F1089" s="228" t="s">
        <v>398</v>
      </c>
      <c r="G1089" s="226"/>
      <c r="H1089" s="229">
        <v>781.56200000000001</v>
      </c>
      <c r="I1089" s="230"/>
      <c r="J1089" s="226"/>
      <c r="K1089" s="226"/>
      <c r="L1089" s="231"/>
      <c r="M1089" s="232"/>
      <c r="N1089" s="233"/>
      <c r="O1089" s="233"/>
      <c r="P1089" s="233"/>
      <c r="Q1089" s="233"/>
      <c r="R1089" s="233"/>
      <c r="S1089" s="233"/>
      <c r="T1089" s="234"/>
      <c r="AT1089" s="235" t="s">
        <v>395</v>
      </c>
      <c r="AU1089" s="235" t="s">
        <v>90</v>
      </c>
      <c r="AV1089" s="15" t="s">
        <v>102</v>
      </c>
      <c r="AW1089" s="15" t="s">
        <v>36</v>
      </c>
      <c r="AX1089" s="15" t="s">
        <v>85</v>
      </c>
      <c r="AY1089" s="235" t="s">
        <v>386</v>
      </c>
    </row>
    <row r="1090" spans="1:65" s="2" customFormat="1" ht="33" customHeight="1">
      <c r="A1090" s="37"/>
      <c r="B1090" s="38"/>
      <c r="C1090" s="185" t="s">
        <v>1274</v>
      </c>
      <c r="D1090" s="185" t="s">
        <v>388</v>
      </c>
      <c r="E1090" s="186" t="s">
        <v>1275</v>
      </c>
      <c r="F1090" s="187" t="s">
        <v>1276</v>
      </c>
      <c r="G1090" s="188" t="s">
        <v>127</v>
      </c>
      <c r="H1090" s="189">
        <v>155.63999999999999</v>
      </c>
      <c r="I1090" s="190"/>
      <c r="J1090" s="191">
        <f>ROUND(I1090*H1090,2)</f>
        <v>0</v>
      </c>
      <c r="K1090" s="187" t="s">
        <v>391</v>
      </c>
      <c r="L1090" s="42"/>
      <c r="M1090" s="192" t="s">
        <v>76</v>
      </c>
      <c r="N1090" s="193" t="s">
        <v>49</v>
      </c>
      <c r="O1090" s="67"/>
      <c r="P1090" s="194">
        <f>O1090*H1090</f>
        <v>0</v>
      </c>
      <c r="Q1090" s="194">
        <v>2.0480000000000002E-2</v>
      </c>
      <c r="R1090" s="194">
        <f>Q1090*H1090</f>
        <v>3.1875071999999998</v>
      </c>
      <c r="S1090" s="194">
        <v>0</v>
      </c>
      <c r="T1090" s="195">
        <f>S1090*H1090</f>
        <v>0</v>
      </c>
      <c r="U1090" s="37"/>
      <c r="V1090" s="37"/>
      <c r="W1090" s="37"/>
      <c r="X1090" s="37"/>
      <c r="Y1090" s="37"/>
      <c r="Z1090" s="37"/>
      <c r="AA1090" s="37"/>
      <c r="AB1090" s="37"/>
      <c r="AC1090" s="37"/>
      <c r="AD1090" s="37"/>
      <c r="AE1090" s="37"/>
      <c r="AR1090" s="196" t="s">
        <v>102</v>
      </c>
      <c r="AT1090" s="196" t="s">
        <v>388</v>
      </c>
      <c r="AU1090" s="196" t="s">
        <v>90</v>
      </c>
      <c r="AY1090" s="20" t="s">
        <v>386</v>
      </c>
      <c r="BE1090" s="197">
        <f>IF(N1090="základní",J1090,0)</f>
        <v>0</v>
      </c>
      <c r="BF1090" s="197">
        <f>IF(N1090="snížená",J1090,0)</f>
        <v>0</v>
      </c>
      <c r="BG1090" s="197">
        <f>IF(N1090="zákl. přenesená",J1090,0)</f>
        <v>0</v>
      </c>
      <c r="BH1090" s="197">
        <f>IF(N1090="sníž. přenesená",J1090,0)</f>
        <v>0</v>
      </c>
      <c r="BI1090" s="197">
        <f>IF(N1090="nulová",J1090,0)</f>
        <v>0</v>
      </c>
      <c r="BJ1090" s="20" t="s">
        <v>90</v>
      </c>
      <c r="BK1090" s="197">
        <f>ROUND(I1090*H1090,2)</f>
        <v>0</v>
      </c>
      <c r="BL1090" s="20" t="s">
        <v>102</v>
      </c>
      <c r="BM1090" s="196" t="s">
        <v>1277</v>
      </c>
    </row>
    <row r="1091" spans="1:65" s="2" customFormat="1" ht="10">
      <c r="A1091" s="37"/>
      <c r="B1091" s="38"/>
      <c r="C1091" s="39"/>
      <c r="D1091" s="198" t="s">
        <v>393</v>
      </c>
      <c r="E1091" s="39"/>
      <c r="F1091" s="199" t="s">
        <v>1278</v>
      </c>
      <c r="G1091" s="39"/>
      <c r="H1091" s="39"/>
      <c r="I1091" s="200"/>
      <c r="J1091" s="39"/>
      <c r="K1091" s="39"/>
      <c r="L1091" s="42"/>
      <c r="M1091" s="201"/>
      <c r="N1091" s="202"/>
      <c r="O1091" s="67"/>
      <c r="P1091" s="67"/>
      <c r="Q1091" s="67"/>
      <c r="R1091" s="67"/>
      <c r="S1091" s="67"/>
      <c r="T1091" s="68"/>
      <c r="U1091" s="37"/>
      <c r="V1091" s="37"/>
      <c r="W1091" s="37"/>
      <c r="X1091" s="37"/>
      <c r="Y1091" s="37"/>
      <c r="Z1091" s="37"/>
      <c r="AA1091" s="37"/>
      <c r="AB1091" s="37"/>
      <c r="AC1091" s="37"/>
      <c r="AD1091" s="37"/>
      <c r="AE1091" s="37"/>
      <c r="AT1091" s="20" t="s">
        <v>393</v>
      </c>
      <c r="AU1091" s="20" t="s">
        <v>90</v>
      </c>
    </row>
    <row r="1092" spans="1:65" s="13" customFormat="1" ht="10">
      <c r="B1092" s="203"/>
      <c r="C1092" s="204"/>
      <c r="D1092" s="205" t="s">
        <v>395</v>
      </c>
      <c r="E1092" s="206" t="s">
        <v>76</v>
      </c>
      <c r="F1092" s="207" t="s">
        <v>1279</v>
      </c>
      <c r="G1092" s="204"/>
      <c r="H1092" s="206" t="s">
        <v>76</v>
      </c>
      <c r="I1092" s="208"/>
      <c r="J1092" s="204"/>
      <c r="K1092" s="204"/>
      <c r="L1092" s="209"/>
      <c r="M1092" s="210"/>
      <c r="N1092" s="211"/>
      <c r="O1092" s="211"/>
      <c r="P1092" s="211"/>
      <c r="Q1092" s="211"/>
      <c r="R1092" s="211"/>
      <c r="S1092" s="211"/>
      <c r="T1092" s="212"/>
      <c r="AT1092" s="213" t="s">
        <v>395</v>
      </c>
      <c r="AU1092" s="213" t="s">
        <v>90</v>
      </c>
      <c r="AV1092" s="13" t="s">
        <v>85</v>
      </c>
      <c r="AW1092" s="13" t="s">
        <v>36</v>
      </c>
      <c r="AX1092" s="13" t="s">
        <v>78</v>
      </c>
      <c r="AY1092" s="213" t="s">
        <v>386</v>
      </c>
    </row>
    <row r="1093" spans="1:65" s="13" customFormat="1" ht="10">
      <c r="B1093" s="203"/>
      <c r="C1093" s="204"/>
      <c r="D1093" s="205" t="s">
        <v>395</v>
      </c>
      <c r="E1093" s="206" t="s">
        <v>76</v>
      </c>
      <c r="F1093" s="207" t="s">
        <v>1280</v>
      </c>
      <c r="G1093" s="204"/>
      <c r="H1093" s="206" t="s">
        <v>76</v>
      </c>
      <c r="I1093" s="208"/>
      <c r="J1093" s="204"/>
      <c r="K1093" s="204"/>
      <c r="L1093" s="209"/>
      <c r="M1093" s="210"/>
      <c r="N1093" s="211"/>
      <c r="O1093" s="211"/>
      <c r="P1093" s="211"/>
      <c r="Q1093" s="211"/>
      <c r="R1093" s="211"/>
      <c r="S1093" s="211"/>
      <c r="T1093" s="212"/>
      <c r="AT1093" s="213" t="s">
        <v>395</v>
      </c>
      <c r="AU1093" s="213" t="s">
        <v>90</v>
      </c>
      <c r="AV1093" s="13" t="s">
        <v>85</v>
      </c>
      <c r="AW1093" s="13" t="s">
        <v>36</v>
      </c>
      <c r="AX1093" s="13" t="s">
        <v>78</v>
      </c>
      <c r="AY1093" s="213" t="s">
        <v>386</v>
      </c>
    </row>
    <row r="1094" spans="1:65" s="14" customFormat="1" ht="10">
      <c r="B1094" s="214"/>
      <c r="C1094" s="215"/>
      <c r="D1094" s="205" t="s">
        <v>395</v>
      </c>
      <c r="E1094" s="216" t="s">
        <v>76</v>
      </c>
      <c r="F1094" s="217" t="s">
        <v>1281</v>
      </c>
      <c r="G1094" s="215"/>
      <c r="H1094" s="218">
        <v>6</v>
      </c>
      <c r="I1094" s="219"/>
      <c r="J1094" s="215"/>
      <c r="K1094" s="215"/>
      <c r="L1094" s="220"/>
      <c r="M1094" s="221"/>
      <c r="N1094" s="222"/>
      <c r="O1094" s="222"/>
      <c r="P1094" s="222"/>
      <c r="Q1094" s="222"/>
      <c r="R1094" s="222"/>
      <c r="S1094" s="222"/>
      <c r="T1094" s="223"/>
      <c r="AT1094" s="224" t="s">
        <v>395</v>
      </c>
      <c r="AU1094" s="224" t="s">
        <v>90</v>
      </c>
      <c r="AV1094" s="14" t="s">
        <v>90</v>
      </c>
      <c r="AW1094" s="14" t="s">
        <v>36</v>
      </c>
      <c r="AX1094" s="14" t="s">
        <v>78</v>
      </c>
      <c r="AY1094" s="224" t="s">
        <v>386</v>
      </c>
    </row>
    <row r="1095" spans="1:65" s="13" customFormat="1" ht="10">
      <c r="B1095" s="203"/>
      <c r="C1095" s="204"/>
      <c r="D1095" s="205" t="s">
        <v>395</v>
      </c>
      <c r="E1095" s="206" t="s">
        <v>76</v>
      </c>
      <c r="F1095" s="207" t="s">
        <v>1282</v>
      </c>
      <c r="G1095" s="204"/>
      <c r="H1095" s="206" t="s">
        <v>76</v>
      </c>
      <c r="I1095" s="208"/>
      <c r="J1095" s="204"/>
      <c r="K1095" s="204"/>
      <c r="L1095" s="209"/>
      <c r="M1095" s="210"/>
      <c r="N1095" s="211"/>
      <c r="O1095" s="211"/>
      <c r="P1095" s="211"/>
      <c r="Q1095" s="211"/>
      <c r="R1095" s="211"/>
      <c r="S1095" s="211"/>
      <c r="T1095" s="212"/>
      <c r="AT1095" s="213" t="s">
        <v>395</v>
      </c>
      <c r="AU1095" s="213" t="s">
        <v>90</v>
      </c>
      <c r="AV1095" s="13" t="s">
        <v>85</v>
      </c>
      <c r="AW1095" s="13" t="s">
        <v>36</v>
      </c>
      <c r="AX1095" s="13" t="s">
        <v>78</v>
      </c>
      <c r="AY1095" s="213" t="s">
        <v>386</v>
      </c>
    </row>
    <row r="1096" spans="1:65" s="14" customFormat="1" ht="10">
      <c r="B1096" s="214"/>
      <c r="C1096" s="215"/>
      <c r="D1096" s="205" t="s">
        <v>395</v>
      </c>
      <c r="E1096" s="216" t="s">
        <v>76</v>
      </c>
      <c r="F1096" s="217" t="s">
        <v>1283</v>
      </c>
      <c r="G1096" s="215"/>
      <c r="H1096" s="218">
        <v>12</v>
      </c>
      <c r="I1096" s="219"/>
      <c r="J1096" s="215"/>
      <c r="K1096" s="215"/>
      <c r="L1096" s="220"/>
      <c r="M1096" s="221"/>
      <c r="N1096" s="222"/>
      <c r="O1096" s="222"/>
      <c r="P1096" s="222"/>
      <c r="Q1096" s="222"/>
      <c r="R1096" s="222"/>
      <c r="S1096" s="222"/>
      <c r="T1096" s="223"/>
      <c r="AT1096" s="224" t="s">
        <v>395</v>
      </c>
      <c r="AU1096" s="224" t="s">
        <v>90</v>
      </c>
      <c r="AV1096" s="14" t="s">
        <v>90</v>
      </c>
      <c r="AW1096" s="14" t="s">
        <v>36</v>
      </c>
      <c r="AX1096" s="14" t="s">
        <v>78</v>
      </c>
      <c r="AY1096" s="224" t="s">
        <v>386</v>
      </c>
    </row>
    <row r="1097" spans="1:65" s="16" customFormat="1" ht="10">
      <c r="B1097" s="246"/>
      <c r="C1097" s="247"/>
      <c r="D1097" s="205" t="s">
        <v>395</v>
      </c>
      <c r="E1097" s="248" t="s">
        <v>76</v>
      </c>
      <c r="F1097" s="249" t="s">
        <v>559</v>
      </c>
      <c r="G1097" s="247"/>
      <c r="H1097" s="250">
        <v>18</v>
      </c>
      <c r="I1097" s="251"/>
      <c r="J1097" s="247"/>
      <c r="K1097" s="247"/>
      <c r="L1097" s="252"/>
      <c r="M1097" s="253"/>
      <c r="N1097" s="254"/>
      <c r="O1097" s="254"/>
      <c r="P1097" s="254"/>
      <c r="Q1097" s="254"/>
      <c r="R1097" s="254"/>
      <c r="S1097" s="254"/>
      <c r="T1097" s="255"/>
      <c r="AT1097" s="256" t="s">
        <v>395</v>
      </c>
      <c r="AU1097" s="256" t="s">
        <v>90</v>
      </c>
      <c r="AV1097" s="16" t="s">
        <v>95</v>
      </c>
      <c r="AW1097" s="16" t="s">
        <v>36</v>
      </c>
      <c r="AX1097" s="16" t="s">
        <v>78</v>
      </c>
      <c r="AY1097" s="256" t="s">
        <v>386</v>
      </c>
    </row>
    <row r="1098" spans="1:65" s="13" customFormat="1" ht="10">
      <c r="B1098" s="203"/>
      <c r="C1098" s="204"/>
      <c r="D1098" s="205" t="s">
        <v>395</v>
      </c>
      <c r="E1098" s="206" t="s">
        <v>76</v>
      </c>
      <c r="F1098" s="207" t="s">
        <v>1284</v>
      </c>
      <c r="G1098" s="204"/>
      <c r="H1098" s="206" t="s">
        <v>76</v>
      </c>
      <c r="I1098" s="208"/>
      <c r="J1098" s="204"/>
      <c r="K1098" s="204"/>
      <c r="L1098" s="209"/>
      <c r="M1098" s="210"/>
      <c r="N1098" s="211"/>
      <c r="O1098" s="211"/>
      <c r="P1098" s="211"/>
      <c r="Q1098" s="211"/>
      <c r="R1098" s="211"/>
      <c r="S1098" s="211"/>
      <c r="T1098" s="212"/>
      <c r="AT1098" s="213" t="s">
        <v>395</v>
      </c>
      <c r="AU1098" s="213" t="s">
        <v>90</v>
      </c>
      <c r="AV1098" s="13" t="s">
        <v>85</v>
      </c>
      <c r="AW1098" s="13" t="s">
        <v>36</v>
      </c>
      <c r="AX1098" s="13" t="s">
        <v>78</v>
      </c>
      <c r="AY1098" s="213" t="s">
        <v>386</v>
      </c>
    </row>
    <row r="1099" spans="1:65" s="13" customFormat="1" ht="10">
      <c r="B1099" s="203"/>
      <c r="C1099" s="204"/>
      <c r="D1099" s="205" t="s">
        <v>395</v>
      </c>
      <c r="E1099" s="206" t="s">
        <v>76</v>
      </c>
      <c r="F1099" s="207" t="s">
        <v>1285</v>
      </c>
      <c r="G1099" s="204"/>
      <c r="H1099" s="206" t="s">
        <v>76</v>
      </c>
      <c r="I1099" s="208"/>
      <c r="J1099" s="204"/>
      <c r="K1099" s="204"/>
      <c r="L1099" s="209"/>
      <c r="M1099" s="210"/>
      <c r="N1099" s="211"/>
      <c r="O1099" s="211"/>
      <c r="P1099" s="211"/>
      <c r="Q1099" s="211"/>
      <c r="R1099" s="211"/>
      <c r="S1099" s="211"/>
      <c r="T1099" s="212"/>
      <c r="AT1099" s="213" t="s">
        <v>395</v>
      </c>
      <c r="AU1099" s="213" t="s">
        <v>90</v>
      </c>
      <c r="AV1099" s="13" t="s">
        <v>85</v>
      </c>
      <c r="AW1099" s="13" t="s">
        <v>36</v>
      </c>
      <c r="AX1099" s="13" t="s">
        <v>78</v>
      </c>
      <c r="AY1099" s="213" t="s">
        <v>386</v>
      </c>
    </row>
    <row r="1100" spans="1:65" s="14" customFormat="1" ht="10">
      <c r="B1100" s="214"/>
      <c r="C1100" s="215"/>
      <c r="D1100" s="205" t="s">
        <v>395</v>
      </c>
      <c r="E1100" s="216" t="s">
        <v>76</v>
      </c>
      <c r="F1100" s="217" t="s">
        <v>1286</v>
      </c>
      <c r="G1100" s="215"/>
      <c r="H1100" s="218">
        <v>33.200000000000003</v>
      </c>
      <c r="I1100" s="219"/>
      <c r="J1100" s="215"/>
      <c r="K1100" s="215"/>
      <c r="L1100" s="220"/>
      <c r="M1100" s="221"/>
      <c r="N1100" s="222"/>
      <c r="O1100" s="222"/>
      <c r="P1100" s="222"/>
      <c r="Q1100" s="222"/>
      <c r="R1100" s="222"/>
      <c r="S1100" s="222"/>
      <c r="T1100" s="223"/>
      <c r="AT1100" s="224" t="s">
        <v>395</v>
      </c>
      <c r="AU1100" s="224" t="s">
        <v>90</v>
      </c>
      <c r="AV1100" s="14" t="s">
        <v>90</v>
      </c>
      <c r="AW1100" s="14" t="s">
        <v>36</v>
      </c>
      <c r="AX1100" s="14" t="s">
        <v>78</v>
      </c>
      <c r="AY1100" s="224" t="s">
        <v>386</v>
      </c>
    </row>
    <row r="1101" spans="1:65" s="13" customFormat="1" ht="10">
      <c r="B1101" s="203"/>
      <c r="C1101" s="204"/>
      <c r="D1101" s="205" t="s">
        <v>395</v>
      </c>
      <c r="E1101" s="206" t="s">
        <v>76</v>
      </c>
      <c r="F1101" s="207" t="s">
        <v>1287</v>
      </c>
      <c r="G1101" s="204"/>
      <c r="H1101" s="206" t="s">
        <v>76</v>
      </c>
      <c r="I1101" s="208"/>
      <c r="J1101" s="204"/>
      <c r="K1101" s="204"/>
      <c r="L1101" s="209"/>
      <c r="M1101" s="210"/>
      <c r="N1101" s="211"/>
      <c r="O1101" s="211"/>
      <c r="P1101" s="211"/>
      <c r="Q1101" s="211"/>
      <c r="R1101" s="211"/>
      <c r="S1101" s="211"/>
      <c r="T1101" s="212"/>
      <c r="AT1101" s="213" t="s">
        <v>395</v>
      </c>
      <c r="AU1101" s="213" t="s">
        <v>90</v>
      </c>
      <c r="AV1101" s="13" t="s">
        <v>85</v>
      </c>
      <c r="AW1101" s="13" t="s">
        <v>36</v>
      </c>
      <c r="AX1101" s="13" t="s">
        <v>78</v>
      </c>
      <c r="AY1101" s="213" t="s">
        <v>386</v>
      </c>
    </row>
    <row r="1102" spans="1:65" s="14" customFormat="1" ht="10">
      <c r="B1102" s="214"/>
      <c r="C1102" s="215"/>
      <c r="D1102" s="205" t="s">
        <v>395</v>
      </c>
      <c r="E1102" s="216" t="s">
        <v>76</v>
      </c>
      <c r="F1102" s="217" t="s">
        <v>1288</v>
      </c>
      <c r="G1102" s="215"/>
      <c r="H1102" s="218">
        <v>12.64</v>
      </c>
      <c r="I1102" s="219"/>
      <c r="J1102" s="215"/>
      <c r="K1102" s="215"/>
      <c r="L1102" s="220"/>
      <c r="M1102" s="221"/>
      <c r="N1102" s="222"/>
      <c r="O1102" s="222"/>
      <c r="P1102" s="222"/>
      <c r="Q1102" s="222"/>
      <c r="R1102" s="222"/>
      <c r="S1102" s="222"/>
      <c r="T1102" s="223"/>
      <c r="AT1102" s="224" t="s">
        <v>395</v>
      </c>
      <c r="AU1102" s="224" t="s">
        <v>90</v>
      </c>
      <c r="AV1102" s="14" t="s">
        <v>90</v>
      </c>
      <c r="AW1102" s="14" t="s">
        <v>36</v>
      </c>
      <c r="AX1102" s="14" t="s">
        <v>78</v>
      </c>
      <c r="AY1102" s="224" t="s">
        <v>386</v>
      </c>
    </row>
    <row r="1103" spans="1:65" s="16" customFormat="1" ht="10">
      <c r="B1103" s="246"/>
      <c r="C1103" s="247"/>
      <c r="D1103" s="205" t="s">
        <v>395</v>
      </c>
      <c r="E1103" s="248" t="s">
        <v>76</v>
      </c>
      <c r="F1103" s="249" t="s">
        <v>559</v>
      </c>
      <c r="G1103" s="247"/>
      <c r="H1103" s="250">
        <v>45.84</v>
      </c>
      <c r="I1103" s="251"/>
      <c r="J1103" s="247"/>
      <c r="K1103" s="247"/>
      <c r="L1103" s="252"/>
      <c r="M1103" s="253"/>
      <c r="N1103" s="254"/>
      <c r="O1103" s="254"/>
      <c r="P1103" s="254"/>
      <c r="Q1103" s="254"/>
      <c r="R1103" s="254"/>
      <c r="S1103" s="254"/>
      <c r="T1103" s="255"/>
      <c r="AT1103" s="256" t="s">
        <v>395</v>
      </c>
      <c r="AU1103" s="256" t="s">
        <v>90</v>
      </c>
      <c r="AV1103" s="16" t="s">
        <v>95</v>
      </c>
      <c r="AW1103" s="16" t="s">
        <v>36</v>
      </c>
      <c r="AX1103" s="16" t="s">
        <v>78</v>
      </c>
      <c r="AY1103" s="256" t="s">
        <v>386</v>
      </c>
    </row>
    <row r="1104" spans="1:65" s="14" customFormat="1" ht="10">
      <c r="B1104" s="214"/>
      <c r="C1104" s="215"/>
      <c r="D1104" s="205" t="s">
        <v>395</v>
      </c>
      <c r="E1104" s="216" t="s">
        <v>76</v>
      </c>
      <c r="F1104" s="217" t="s">
        <v>158</v>
      </c>
      <c r="G1104" s="215"/>
      <c r="H1104" s="218">
        <v>91.8</v>
      </c>
      <c r="I1104" s="219"/>
      <c r="J1104" s="215"/>
      <c r="K1104" s="215"/>
      <c r="L1104" s="220"/>
      <c r="M1104" s="221"/>
      <c r="N1104" s="222"/>
      <c r="O1104" s="222"/>
      <c r="P1104" s="222"/>
      <c r="Q1104" s="222"/>
      <c r="R1104" s="222"/>
      <c r="S1104" s="222"/>
      <c r="T1104" s="223"/>
      <c r="AT1104" s="224" t="s">
        <v>395</v>
      </c>
      <c r="AU1104" s="224" t="s">
        <v>90</v>
      </c>
      <c r="AV1104" s="14" t="s">
        <v>90</v>
      </c>
      <c r="AW1104" s="14" t="s">
        <v>36</v>
      </c>
      <c r="AX1104" s="14" t="s">
        <v>78</v>
      </c>
      <c r="AY1104" s="224" t="s">
        <v>386</v>
      </c>
    </row>
    <row r="1105" spans="1:65" s="16" customFormat="1" ht="10">
      <c r="B1105" s="246"/>
      <c r="C1105" s="247"/>
      <c r="D1105" s="205" t="s">
        <v>395</v>
      </c>
      <c r="E1105" s="248" t="s">
        <v>76</v>
      </c>
      <c r="F1105" s="249" t="s">
        <v>559</v>
      </c>
      <c r="G1105" s="247"/>
      <c r="H1105" s="250">
        <v>91.8</v>
      </c>
      <c r="I1105" s="251"/>
      <c r="J1105" s="247"/>
      <c r="K1105" s="247"/>
      <c r="L1105" s="252"/>
      <c r="M1105" s="253"/>
      <c r="N1105" s="254"/>
      <c r="O1105" s="254"/>
      <c r="P1105" s="254"/>
      <c r="Q1105" s="254"/>
      <c r="R1105" s="254"/>
      <c r="S1105" s="254"/>
      <c r="T1105" s="255"/>
      <c r="AT1105" s="256" t="s">
        <v>395</v>
      </c>
      <c r="AU1105" s="256" t="s">
        <v>90</v>
      </c>
      <c r="AV1105" s="16" t="s">
        <v>95</v>
      </c>
      <c r="AW1105" s="16" t="s">
        <v>36</v>
      </c>
      <c r="AX1105" s="16" t="s">
        <v>78</v>
      </c>
      <c r="AY1105" s="256" t="s">
        <v>386</v>
      </c>
    </row>
    <row r="1106" spans="1:65" s="15" customFormat="1" ht="10">
      <c r="B1106" s="225"/>
      <c r="C1106" s="226"/>
      <c r="D1106" s="205" t="s">
        <v>395</v>
      </c>
      <c r="E1106" s="227" t="s">
        <v>76</v>
      </c>
      <c r="F1106" s="228" t="s">
        <v>398</v>
      </c>
      <c r="G1106" s="226"/>
      <c r="H1106" s="229">
        <v>155.63999999999999</v>
      </c>
      <c r="I1106" s="230"/>
      <c r="J1106" s="226"/>
      <c r="K1106" s="226"/>
      <c r="L1106" s="231"/>
      <c r="M1106" s="232"/>
      <c r="N1106" s="233"/>
      <c r="O1106" s="233"/>
      <c r="P1106" s="233"/>
      <c r="Q1106" s="233"/>
      <c r="R1106" s="233"/>
      <c r="S1106" s="233"/>
      <c r="T1106" s="234"/>
      <c r="AT1106" s="235" t="s">
        <v>395</v>
      </c>
      <c r="AU1106" s="235" t="s">
        <v>90</v>
      </c>
      <c r="AV1106" s="15" t="s">
        <v>102</v>
      </c>
      <c r="AW1106" s="15" t="s">
        <v>36</v>
      </c>
      <c r="AX1106" s="15" t="s">
        <v>85</v>
      </c>
      <c r="AY1106" s="235" t="s">
        <v>386</v>
      </c>
    </row>
    <row r="1107" spans="1:65" s="2" customFormat="1" ht="55.5" customHeight="1">
      <c r="A1107" s="37"/>
      <c r="B1107" s="38"/>
      <c r="C1107" s="185" t="s">
        <v>1289</v>
      </c>
      <c r="D1107" s="185" t="s">
        <v>388</v>
      </c>
      <c r="E1107" s="186" t="s">
        <v>1290</v>
      </c>
      <c r="F1107" s="187" t="s">
        <v>1291</v>
      </c>
      <c r="G1107" s="188" t="s">
        <v>127</v>
      </c>
      <c r="H1107" s="189">
        <v>311.27999999999997</v>
      </c>
      <c r="I1107" s="190"/>
      <c r="J1107" s="191">
        <f>ROUND(I1107*H1107,2)</f>
        <v>0</v>
      </c>
      <c r="K1107" s="187" t="s">
        <v>391</v>
      </c>
      <c r="L1107" s="42"/>
      <c r="M1107" s="192" t="s">
        <v>76</v>
      </c>
      <c r="N1107" s="193" t="s">
        <v>49</v>
      </c>
      <c r="O1107" s="67"/>
      <c r="P1107" s="194">
        <f>O1107*H1107</f>
        <v>0</v>
      </c>
      <c r="Q1107" s="194">
        <v>7.9000000000000008E-3</v>
      </c>
      <c r="R1107" s="194">
        <f>Q1107*H1107</f>
        <v>2.4591120000000002</v>
      </c>
      <c r="S1107" s="194">
        <v>0</v>
      </c>
      <c r="T1107" s="195">
        <f>S1107*H1107</f>
        <v>0</v>
      </c>
      <c r="U1107" s="37"/>
      <c r="V1107" s="37"/>
      <c r="W1107" s="37"/>
      <c r="X1107" s="37"/>
      <c r="Y1107" s="37"/>
      <c r="Z1107" s="37"/>
      <c r="AA1107" s="37"/>
      <c r="AB1107" s="37"/>
      <c r="AC1107" s="37"/>
      <c r="AD1107" s="37"/>
      <c r="AE1107" s="37"/>
      <c r="AR1107" s="196" t="s">
        <v>102</v>
      </c>
      <c r="AT1107" s="196" t="s">
        <v>388</v>
      </c>
      <c r="AU1107" s="196" t="s">
        <v>90</v>
      </c>
      <c r="AY1107" s="20" t="s">
        <v>386</v>
      </c>
      <c r="BE1107" s="197">
        <f>IF(N1107="základní",J1107,0)</f>
        <v>0</v>
      </c>
      <c r="BF1107" s="197">
        <f>IF(N1107="snížená",J1107,0)</f>
        <v>0</v>
      </c>
      <c r="BG1107" s="197">
        <f>IF(N1107="zákl. přenesená",J1107,0)</f>
        <v>0</v>
      </c>
      <c r="BH1107" s="197">
        <f>IF(N1107="sníž. přenesená",J1107,0)</f>
        <v>0</v>
      </c>
      <c r="BI1107" s="197">
        <f>IF(N1107="nulová",J1107,0)</f>
        <v>0</v>
      </c>
      <c r="BJ1107" s="20" t="s">
        <v>90</v>
      </c>
      <c r="BK1107" s="197">
        <f>ROUND(I1107*H1107,2)</f>
        <v>0</v>
      </c>
      <c r="BL1107" s="20" t="s">
        <v>102</v>
      </c>
      <c r="BM1107" s="196" t="s">
        <v>1292</v>
      </c>
    </row>
    <row r="1108" spans="1:65" s="2" customFormat="1" ht="10">
      <c r="A1108" s="37"/>
      <c r="B1108" s="38"/>
      <c r="C1108" s="39"/>
      <c r="D1108" s="198" t="s">
        <v>393</v>
      </c>
      <c r="E1108" s="39"/>
      <c r="F1108" s="199" t="s">
        <v>1293</v>
      </c>
      <c r="G1108" s="39"/>
      <c r="H1108" s="39"/>
      <c r="I1108" s="200"/>
      <c r="J1108" s="39"/>
      <c r="K1108" s="39"/>
      <c r="L1108" s="42"/>
      <c r="M1108" s="201"/>
      <c r="N1108" s="202"/>
      <c r="O1108" s="67"/>
      <c r="P1108" s="67"/>
      <c r="Q1108" s="67"/>
      <c r="R1108" s="67"/>
      <c r="S1108" s="67"/>
      <c r="T1108" s="68"/>
      <c r="U1108" s="37"/>
      <c r="V1108" s="37"/>
      <c r="W1108" s="37"/>
      <c r="X1108" s="37"/>
      <c r="Y1108" s="37"/>
      <c r="Z1108" s="37"/>
      <c r="AA1108" s="37"/>
      <c r="AB1108" s="37"/>
      <c r="AC1108" s="37"/>
      <c r="AD1108" s="37"/>
      <c r="AE1108" s="37"/>
      <c r="AT1108" s="20" t="s">
        <v>393</v>
      </c>
      <c r="AU1108" s="20" t="s">
        <v>90</v>
      </c>
    </row>
    <row r="1109" spans="1:65" s="13" customFormat="1" ht="10">
      <c r="B1109" s="203"/>
      <c r="C1109" s="204"/>
      <c r="D1109" s="205" t="s">
        <v>395</v>
      </c>
      <c r="E1109" s="206" t="s">
        <v>76</v>
      </c>
      <c r="F1109" s="207" t="s">
        <v>1279</v>
      </c>
      <c r="G1109" s="204"/>
      <c r="H1109" s="206" t="s">
        <v>76</v>
      </c>
      <c r="I1109" s="208"/>
      <c r="J1109" s="204"/>
      <c r="K1109" s="204"/>
      <c r="L1109" s="209"/>
      <c r="M1109" s="210"/>
      <c r="N1109" s="211"/>
      <c r="O1109" s="211"/>
      <c r="P1109" s="211"/>
      <c r="Q1109" s="211"/>
      <c r="R1109" s="211"/>
      <c r="S1109" s="211"/>
      <c r="T1109" s="212"/>
      <c r="AT1109" s="213" t="s">
        <v>395</v>
      </c>
      <c r="AU1109" s="213" t="s">
        <v>90</v>
      </c>
      <c r="AV1109" s="13" t="s">
        <v>85</v>
      </c>
      <c r="AW1109" s="13" t="s">
        <v>36</v>
      </c>
      <c r="AX1109" s="13" t="s">
        <v>78</v>
      </c>
      <c r="AY1109" s="213" t="s">
        <v>386</v>
      </c>
    </row>
    <row r="1110" spans="1:65" s="13" customFormat="1" ht="10">
      <c r="B1110" s="203"/>
      <c r="C1110" s="204"/>
      <c r="D1110" s="205" t="s">
        <v>395</v>
      </c>
      <c r="E1110" s="206" t="s">
        <v>76</v>
      </c>
      <c r="F1110" s="207" t="s">
        <v>1280</v>
      </c>
      <c r="G1110" s="204"/>
      <c r="H1110" s="206" t="s">
        <v>76</v>
      </c>
      <c r="I1110" s="208"/>
      <c r="J1110" s="204"/>
      <c r="K1110" s="204"/>
      <c r="L1110" s="209"/>
      <c r="M1110" s="210"/>
      <c r="N1110" s="211"/>
      <c r="O1110" s="211"/>
      <c r="P1110" s="211"/>
      <c r="Q1110" s="211"/>
      <c r="R1110" s="211"/>
      <c r="S1110" s="211"/>
      <c r="T1110" s="212"/>
      <c r="AT1110" s="213" t="s">
        <v>395</v>
      </c>
      <c r="AU1110" s="213" t="s">
        <v>90</v>
      </c>
      <c r="AV1110" s="13" t="s">
        <v>85</v>
      </c>
      <c r="AW1110" s="13" t="s">
        <v>36</v>
      </c>
      <c r="AX1110" s="13" t="s">
        <v>78</v>
      </c>
      <c r="AY1110" s="213" t="s">
        <v>386</v>
      </c>
    </row>
    <row r="1111" spans="1:65" s="14" customFormat="1" ht="10">
      <c r="B1111" s="214"/>
      <c r="C1111" s="215"/>
      <c r="D1111" s="205" t="s">
        <v>395</v>
      </c>
      <c r="E1111" s="216" t="s">
        <v>76</v>
      </c>
      <c r="F1111" s="217" t="s">
        <v>1281</v>
      </c>
      <c r="G1111" s="215"/>
      <c r="H1111" s="218">
        <v>6</v>
      </c>
      <c r="I1111" s="219"/>
      <c r="J1111" s="215"/>
      <c r="K1111" s="215"/>
      <c r="L1111" s="220"/>
      <c r="M1111" s="221"/>
      <c r="N1111" s="222"/>
      <c r="O1111" s="222"/>
      <c r="P1111" s="222"/>
      <c r="Q1111" s="222"/>
      <c r="R1111" s="222"/>
      <c r="S1111" s="222"/>
      <c r="T1111" s="223"/>
      <c r="AT1111" s="224" t="s">
        <v>395</v>
      </c>
      <c r="AU1111" s="224" t="s">
        <v>90</v>
      </c>
      <c r="AV1111" s="14" t="s">
        <v>90</v>
      </c>
      <c r="AW1111" s="14" t="s">
        <v>36</v>
      </c>
      <c r="AX1111" s="14" t="s">
        <v>78</v>
      </c>
      <c r="AY1111" s="224" t="s">
        <v>386</v>
      </c>
    </row>
    <row r="1112" spans="1:65" s="13" customFormat="1" ht="10">
      <c r="B1112" s="203"/>
      <c r="C1112" s="204"/>
      <c r="D1112" s="205" t="s">
        <v>395</v>
      </c>
      <c r="E1112" s="206" t="s">
        <v>76</v>
      </c>
      <c r="F1112" s="207" t="s">
        <v>1282</v>
      </c>
      <c r="G1112" s="204"/>
      <c r="H1112" s="206" t="s">
        <v>76</v>
      </c>
      <c r="I1112" s="208"/>
      <c r="J1112" s="204"/>
      <c r="K1112" s="204"/>
      <c r="L1112" s="209"/>
      <c r="M1112" s="210"/>
      <c r="N1112" s="211"/>
      <c r="O1112" s="211"/>
      <c r="P1112" s="211"/>
      <c r="Q1112" s="211"/>
      <c r="R1112" s="211"/>
      <c r="S1112" s="211"/>
      <c r="T1112" s="212"/>
      <c r="AT1112" s="213" t="s">
        <v>395</v>
      </c>
      <c r="AU1112" s="213" t="s">
        <v>90</v>
      </c>
      <c r="AV1112" s="13" t="s">
        <v>85</v>
      </c>
      <c r="AW1112" s="13" t="s">
        <v>36</v>
      </c>
      <c r="AX1112" s="13" t="s">
        <v>78</v>
      </c>
      <c r="AY1112" s="213" t="s">
        <v>386</v>
      </c>
    </row>
    <row r="1113" spans="1:65" s="14" customFormat="1" ht="10">
      <c r="B1113" s="214"/>
      <c r="C1113" s="215"/>
      <c r="D1113" s="205" t="s">
        <v>395</v>
      </c>
      <c r="E1113" s="216" t="s">
        <v>76</v>
      </c>
      <c r="F1113" s="217" t="s">
        <v>1283</v>
      </c>
      <c r="G1113" s="215"/>
      <c r="H1113" s="218">
        <v>12</v>
      </c>
      <c r="I1113" s="219"/>
      <c r="J1113" s="215"/>
      <c r="K1113" s="215"/>
      <c r="L1113" s="220"/>
      <c r="M1113" s="221"/>
      <c r="N1113" s="222"/>
      <c r="O1113" s="222"/>
      <c r="P1113" s="222"/>
      <c r="Q1113" s="222"/>
      <c r="R1113" s="222"/>
      <c r="S1113" s="222"/>
      <c r="T1113" s="223"/>
      <c r="AT1113" s="224" t="s">
        <v>395</v>
      </c>
      <c r="AU1113" s="224" t="s">
        <v>90</v>
      </c>
      <c r="AV1113" s="14" t="s">
        <v>90</v>
      </c>
      <c r="AW1113" s="14" t="s">
        <v>36</v>
      </c>
      <c r="AX1113" s="14" t="s">
        <v>78</v>
      </c>
      <c r="AY1113" s="224" t="s">
        <v>386</v>
      </c>
    </row>
    <row r="1114" spans="1:65" s="16" customFormat="1" ht="10">
      <c r="B1114" s="246"/>
      <c r="C1114" s="247"/>
      <c r="D1114" s="205" t="s">
        <v>395</v>
      </c>
      <c r="E1114" s="248" t="s">
        <v>76</v>
      </c>
      <c r="F1114" s="249" t="s">
        <v>559</v>
      </c>
      <c r="G1114" s="247"/>
      <c r="H1114" s="250">
        <v>18</v>
      </c>
      <c r="I1114" s="251"/>
      <c r="J1114" s="247"/>
      <c r="K1114" s="247"/>
      <c r="L1114" s="252"/>
      <c r="M1114" s="253"/>
      <c r="N1114" s="254"/>
      <c r="O1114" s="254"/>
      <c r="P1114" s="254"/>
      <c r="Q1114" s="254"/>
      <c r="R1114" s="254"/>
      <c r="S1114" s="254"/>
      <c r="T1114" s="255"/>
      <c r="AT1114" s="256" t="s">
        <v>395</v>
      </c>
      <c r="AU1114" s="256" t="s">
        <v>90</v>
      </c>
      <c r="AV1114" s="16" t="s">
        <v>95</v>
      </c>
      <c r="AW1114" s="16" t="s">
        <v>36</v>
      </c>
      <c r="AX1114" s="16" t="s">
        <v>78</v>
      </c>
      <c r="AY1114" s="256" t="s">
        <v>386</v>
      </c>
    </row>
    <row r="1115" spans="1:65" s="13" customFormat="1" ht="10">
      <c r="B1115" s="203"/>
      <c r="C1115" s="204"/>
      <c r="D1115" s="205" t="s">
        <v>395</v>
      </c>
      <c r="E1115" s="206" t="s">
        <v>76</v>
      </c>
      <c r="F1115" s="207" t="s">
        <v>1284</v>
      </c>
      <c r="G1115" s="204"/>
      <c r="H1115" s="206" t="s">
        <v>76</v>
      </c>
      <c r="I1115" s="208"/>
      <c r="J1115" s="204"/>
      <c r="K1115" s="204"/>
      <c r="L1115" s="209"/>
      <c r="M1115" s="210"/>
      <c r="N1115" s="211"/>
      <c r="O1115" s="211"/>
      <c r="P1115" s="211"/>
      <c r="Q1115" s="211"/>
      <c r="R1115" s="211"/>
      <c r="S1115" s="211"/>
      <c r="T1115" s="212"/>
      <c r="AT1115" s="213" t="s">
        <v>395</v>
      </c>
      <c r="AU1115" s="213" t="s">
        <v>90</v>
      </c>
      <c r="AV1115" s="13" t="s">
        <v>85</v>
      </c>
      <c r="AW1115" s="13" t="s">
        <v>36</v>
      </c>
      <c r="AX1115" s="13" t="s">
        <v>78</v>
      </c>
      <c r="AY1115" s="213" t="s">
        <v>386</v>
      </c>
    </row>
    <row r="1116" spans="1:65" s="13" customFormat="1" ht="10">
      <c r="B1116" s="203"/>
      <c r="C1116" s="204"/>
      <c r="D1116" s="205" t="s">
        <v>395</v>
      </c>
      <c r="E1116" s="206" t="s">
        <v>76</v>
      </c>
      <c r="F1116" s="207" t="s">
        <v>1285</v>
      </c>
      <c r="G1116" s="204"/>
      <c r="H1116" s="206" t="s">
        <v>76</v>
      </c>
      <c r="I1116" s="208"/>
      <c r="J1116" s="204"/>
      <c r="K1116" s="204"/>
      <c r="L1116" s="209"/>
      <c r="M1116" s="210"/>
      <c r="N1116" s="211"/>
      <c r="O1116" s="211"/>
      <c r="P1116" s="211"/>
      <c r="Q1116" s="211"/>
      <c r="R1116" s="211"/>
      <c r="S1116" s="211"/>
      <c r="T1116" s="212"/>
      <c r="AT1116" s="213" t="s">
        <v>395</v>
      </c>
      <c r="AU1116" s="213" t="s">
        <v>90</v>
      </c>
      <c r="AV1116" s="13" t="s">
        <v>85</v>
      </c>
      <c r="AW1116" s="13" t="s">
        <v>36</v>
      </c>
      <c r="AX1116" s="13" t="s">
        <v>78</v>
      </c>
      <c r="AY1116" s="213" t="s">
        <v>386</v>
      </c>
    </row>
    <row r="1117" spans="1:65" s="14" customFormat="1" ht="10">
      <c r="B1117" s="214"/>
      <c r="C1117" s="215"/>
      <c r="D1117" s="205" t="s">
        <v>395</v>
      </c>
      <c r="E1117" s="216" t="s">
        <v>76</v>
      </c>
      <c r="F1117" s="217" t="s">
        <v>1294</v>
      </c>
      <c r="G1117" s="215"/>
      <c r="H1117" s="218">
        <v>33.200000000000003</v>
      </c>
      <c r="I1117" s="219"/>
      <c r="J1117" s="215"/>
      <c r="K1117" s="215"/>
      <c r="L1117" s="220"/>
      <c r="M1117" s="221"/>
      <c r="N1117" s="222"/>
      <c r="O1117" s="222"/>
      <c r="P1117" s="222"/>
      <c r="Q1117" s="222"/>
      <c r="R1117" s="222"/>
      <c r="S1117" s="222"/>
      <c r="T1117" s="223"/>
      <c r="AT1117" s="224" t="s">
        <v>395</v>
      </c>
      <c r="AU1117" s="224" t="s">
        <v>90</v>
      </c>
      <c r="AV1117" s="14" t="s">
        <v>90</v>
      </c>
      <c r="AW1117" s="14" t="s">
        <v>36</v>
      </c>
      <c r="AX1117" s="14" t="s">
        <v>78</v>
      </c>
      <c r="AY1117" s="224" t="s">
        <v>386</v>
      </c>
    </row>
    <row r="1118" spans="1:65" s="13" customFormat="1" ht="10">
      <c r="B1118" s="203"/>
      <c r="C1118" s="204"/>
      <c r="D1118" s="205" t="s">
        <v>395</v>
      </c>
      <c r="E1118" s="206" t="s">
        <v>76</v>
      </c>
      <c r="F1118" s="207" t="s">
        <v>1287</v>
      </c>
      <c r="G1118" s="204"/>
      <c r="H1118" s="206" t="s">
        <v>76</v>
      </c>
      <c r="I1118" s="208"/>
      <c r="J1118" s="204"/>
      <c r="K1118" s="204"/>
      <c r="L1118" s="209"/>
      <c r="M1118" s="210"/>
      <c r="N1118" s="211"/>
      <c r="O1118" s="211"/>
      <c r="P1118" s="211"/>
      <c r="Q1118" s="211"/>
      <c r="R1118" s="211"/>
      <c r="S1118" s="211"/>
      <c r="T1118" s="212"/>
      <c r="AT1118" s="213" t="s">
        <v>395</v>
      </c>
      <c r="AU1118" s="213" t="s">
        <v>90</v>
      </c>
      <c r="AV1118" s="13" t="s">
        <v>85</v>
      </c>
      <c r="AW1118" s="13" t="s">
        <v>36</v>
      </c>
      <c r="AX1118" s="13" t="s">
        <v>78</v>
      </c>
      <c r="AY1118" s="213" t="s">
        <v>386</v>
      </c>
    </row>
    <row r="1119" spans="1:65" s="14" customFormat="1" ht="10">
      <c r="B1119" s="214"/>
      <c r="C1119" s="215"/>
      <c r="D1119" s="205" t="s">
        <v>395</v>
      </c>
      <c r="E1119" s="216" t="s">
        <v>76</v>
      </c>
      <c r="F1119" s="217" t="s">
        <v>1295</v>
      </c>
      <c r="G1119" s="215"/>
      <c r="H1119" s="218">
        <v>12.64</v>
      </c>
      <c r="I1119" s="219"/>
      <c r="J1119" s="215"/>
      <c r="K1119" s="215"/>
      <c r="L1119" s="220"/>
      <c r="M1119" s="221"/>
      <c r="N1119" s="222"/>
      <c r="O1119" s="222"/>
      <c r="P1119" s="222"/>
      <c r="Q1119" s="222"/>
      <c r="R1119" s="222"/>
      <c r="S1119" s="222"/>
      <c r="T1119" s="223"/>
      <c r="AT1119" s="224" t="s">
        <v>395</v>
      </c>
      <c r="AU1119" s="224" t="s">
        <v>90</v>
      </c>
      <c r="AV1119" s="14" t="s">
        <v>90</v>
      </c>
      <c r="AW1119" s="14" t="s">
        <v>36</v>
      </c>
      <c r="AX1119" s="14" t="s">
        <v>78</v>
      </c>
      <c r="AY1119" s="224" t="s">
        <v>386</v>
      </c>
    </row>
    <row r="1120" spans="1:65" s="16" customFormat="1" ht="10">
      <c r="B1120" s="246"/>
      <c r="C1120" s="247"/>
      <c r="D1120" s="205" t="s">
        <v>395</v>
      </c>
      <c r="E1120" s="248" t="s">
        <v>76</v>
      </c>
      <c r="F1120" s="249" t="s">
        <v>559</v>
      </c>
      <c r="G1120" s="247"/>
      <c r="H1120" s="250">
        <v>45.84</v>
      </c>
      <c r="I1120" s="251"/>
      <c r="J1120" s="247"/>
      <c r="K1120" s="247"/>
      <c r="L1120" s="252"/>
      <c r="M1120" s="253"/>
      <c r="N1120" s="254"/>
      <c r="O1120" s="254"/>
      <c r="P1120" s="254"/>
      <c r="Q1120" s="254"/>
      <c r="R1120" s="254"/>
      <c r="S1120" s="254"/>
      <c r="T1120" s="255"/>
      <c r="AT1120" s="256" t="s">
        <v>395</v>
      </c>
      <c r="AU1120" s="256" t="s">
        <v>90</v>
      </c>
      <c r="AV1120" s="16" t="s">
        <v>95</v>
      </c>
      <c r="AW1120" s="16" t="s">
        <v>36</v>
      </c>
      <c r="AX1120" s="16" t="s">
        <v>78</v>
      </c>
      <c r="AY1120" s="256" t="s">
        <v>386</v>
      </c>
    </row>
    <row r="1121" spans="1:65" s="15" customFormat="1" ht="10">
      <c r="B1121" s="225"/>
      <c r="C1121" s="226"/>
      <c r="D1121" s="205" t="s">
        <v>395</v>
      </c>
      <c r="E1121" s="227" t="s">
        <v>76</v>
      </c>
      <c r="F1121" s="228" t="s">
        <v>398</v>
      </c>
      <c r="G1121" s="226"/>
      <c r="H1121" s="229">
        <v>63.84</v>
      </c>
      <c r="I1121" s="230"/>
      <c r="J1121" s="226"/>
      <c r="K1121" s="226"/>
      <c r="L1121" s="231"/>
      <c r="M1121" s="232"/>
      <c r="N1121" s="233"/>
      <c r="O1121" s="233"/>
      <c r="P1121" s="233"/>
      <c r="Q1121" s="233"/>
      <c r="R1121" s="233"/>
      <c r="S1121" s="233"/>
      <c r="T1121" s="234"/>
      <c r="AT1121" s="235" t="s">
        <v>395</v>
      </c>
      <c r="AU1121" s="235" t="s">
        <v>90</v>
      </c>
      <c r="AV1121" s="15" t="s">
        <v>102</v>
      </c>
      <c r="AW1121" s="15" t="s">
        <v>36</v>
      </c>
      <c r="AX1121" s="15" t="s">
        <v>78</v>
      </c>
      <c r="AY1121" s="235" t="s">
        <v>386</v>
      </c>
    </row>
    <row r="1122" spans="1:65" s="14" customFormat="1" ht="10">
      <c r="B1122" s="214"/>
      <c r="C1122" s="215"/>
      <c r="D1122" s="205" t="s">
        <v>395</v>
      </c>
      <c r="E1122" s="216" t="s">
        <v>76</v>
      </c>
      <c r="F1122" s="217" t="s">
        <v>1296</v>
      </c>
      <c r="G1122" s="215"/>
      <c r="H1122" s="218">
        <v>127.68</v>
      </c>
      <c r="I1122" s="219"/>
      <c r="J1122" s="215"/>
      <c r="K1122" s="215"/>
      <c r="L1122" s="220"/>
      <c r="M1122" s="221"/>
      <c r="N1122" s="222"/>
      <c r="O1122" s="222"/>
      <c r="P1122" s="222"/>
      <c r="Q1122" s="222"/>
      <c r="R1122" s="222"/>
      <c r="S1122" s="222"/>
      <c r="T1122" s="223"/>
      <c r="AT1122" s="224" t="s">
        <v>395</v>
      </c>
      <c r="AU1122" s="224" t="s">
        <v>90</v>
      </c>
      <c r="AV1122" s="14" t="s">
        <v>90</v>
      </c>
      <c r="AW1122" s="14" t="s">
        <v>36</v>
      </c>
      <c r="AX1122" s="14" t="s">
        <v>78</v>
      </c>
      <c r="AY1122" s="224" t="s">
        <v>386</v>
      </c>
    </row>
    <row r="1123" spans="1:65" s="14" customFormat="1" ht="10">
      <c r="B1123" s="214"/>
      <c r="C1123" s="215"/>
      <c r="D1123" s="205" t="s">
        <v>395</v>
      </c>
      <c r="E1123" s="216" t="s">
        <v>76</v>
      </c>
      <c r="F1123" s="217" t="s">
        <v>1297</v>
      </c>
      <c r="G1123" s="215"/>
      <c r="H1123" s="218">
        <v>183.6</v>
      </c>
      <c r="I1123" s="219"/>
      <c r="J1123" s="215"/>
      <c r="K1123" s="215"/>
      <c r="L1123" s="220"/>
      <c r="M1123" s="221"/>
      <c r="N1123" s="222"/>
      <c r="O1123" s="222"/>
      <c r="P1123" s="222"/>
      <c r="Q1123" s="222"/>
      <c r="R1123" s="222"/>
      <c r="S1123" s="222"/>
      <c r="T1123" s="223"/>
      <c r="AT1123" s="224" t="s">
        <v>395</v>
      </c>
      <c r="AU1123" s="224" t="s">
        <v>90</v>
      </c>
      <c r="AV1123" s="14" t="s">
        <v>90</v>
      </c>
      <c r="AW1123" s="14" t="s">
        <v>36</v>
      </c>
      <c r="AX1123" s="14" t="s">
        <v>78</v>
      </c>
      <c r="AY1123" s="224" t="s">
        <v>386</v>
      </c>
    </row>
    <row r="1124" spans="1:65" s="15" customFormat="1" ht="10">
      <c r="B1124" s="225"/>
      <c r="C1124" s="226"/>
      <c r="D1124" s="205" t="s">
        <v>395</v>
      </c>
      <c r="E1124" s="227" t="s">
        <v>76</v>
      </c>
      <c r="F1124" s="228" t="s">
        <v>398</v>
      </c>
      <c r="G1124" s="226"/>
      <c r="H1124" s="229">
        <v>311.27999999999997</v>
      </c>
      <c r="I1124" s="230"/>
      <c r="J1124" s="226"/>
      <c r="K1124" s="226"/>
      <c r="L1124" s="231"/>
      <c r="M1124" s="232"/>
      <c r="N1124" s="233"/>
      <c r="O1124" s="233"/>
      <c r="P1124" s="233"/>
      <c r="Q1124" s="233"/>
      <c r="R1124" s="233"/>
      <c r="S1124" s="233"/>
      <c r="T1124" s="234"/>
      <c r="AT1124" s="235" t="s">
        <v>395</v>
      </c>
      <c r="AU1124" s="235" t="s">
        <v>90</v>
      </c>
      <c r="AV1124" s="15" t="s">
        <v>102</v>
      </c>
      <c r="AW1124" s="15" t="s">
        <v>36</v>
      </c>
      <c r="AX1124" s="15" t="s">
        <v>85</v>
      </c>
      <c r="AY1124" s="235" t="s">
        <v>386</v>
      </c>
    </row>
    <row r="1125" spans="1:65" s="2" customFormat="1" ht="33" customHeight="1">
      <c r="A1125" s="37"/>
      <c r="B1125" s="38"/>
      <c r="C1125" s="185" t="s">
        <v>1298</v>
      </c>
      <c r="D1125" s="185" t="s">
        <v>388</v>
      </c>
      <c r="E1125" s="186" t="s">
        <v>1299</v>
      </c>
      <c r="F1125" s="187" t="s">
        <v>1300</v>
      </c>
      <c r="G1125" s="188" t="s">
        <v>127</v>
      </c>
      <c r="H1125" s="189">
        <v>51.991</v>
      </c>
      <c r="I1125" s="190"/>
      <c r="J1125" s="191">
        <f>ROUND(I1125*H1125,2)</f>
        <v>0</v>
      </c>
      <c r="K1125" s="187" t="s">
        <v>391</v>
      </c>
      <c r="L1125" s="42"/>
      <c r="M1125" s="192" t="s">
        <v>76</v>
      </c>
      <c r="N1125" s="193" t="s">
        <v>49</v>
      </c>
      <c r="O1125" s="67"/>
      <c r="P1125" s="194">
        <f>O1125*H1125</f>
        <v>0</v>
      </c>
      <c r="Q1125" s="194">
        <v>4.3839999999999999E-3</v>
      </c>
      <c r="R1125" s="194">
        <f>Q1125*H1125</f>
        <v>0.22792854399999998</v>
      </c>
      <c r="S1125" s="194">
        <v>0</v>
      </c>
      <c r="T1125" s="195">
        <f>S1125*H1125</f>
        <v>0</v>
      </c>
      <c r="U1125" s="37"/>
      <c r="V1125" s="37"/>
      <c r="W1125" s="37"/>
      <c r="X1125" s="37"/>
      <c r="Y1125" s="37"/>
      <c r="Z1125" s="37"/>
      <c r="AA1125" s="37"/>
      <c r="AB1125" s="37"/>
      <c r="AC1125" s="37"/>
      <c r="AD1125" s="37"/>
      <c r="AE1125" s="37"/>
      <c r="AR1125" s="196" t="s">
        <v>102</v>
      </c>
      <c r="AT1125" s="196" t="s">
        <v>388</v>
      </c>
      <c r="AU1125" s="196" t="s">
        <v>90</v>
      </c>
      <c r="AY1125" s="20" t="s">
        <v>386</v>
      </c>
      <c r="BE1125" s="197">
        <f>IF(N1125="základní",J1125,0)</f>
        <v>0</v>
      </c>
      <c r="BF1125" s="197">
        <f>IF(N1125="snížená",J1125,0)</f>
        <v>0</v>
      </c>
      <c r="BG1125" s="197">
        <f>IF(N1125="zákl. přenesená",J1125,0)</f>
        <v>0</v>
      </c>
      <c r="BH1125" s="197">
        <f>IF(N1125="sníž. přenesená",J1125,0)</f>
        <v>0</v>
      </c>
      <c r="BI1125" s="197">
        <f>IF(N1125="nulová",J1125,0)</f>
        <v>0</v>
      </c>
      <c r="BJ1125" s="20" t="s">
        <v>90</v>
      </c>
      <c r="BK1125" s="197">
        <f>ROUND(I1125*H1125,2)</f>
        <v>0</v>
      </c>
      <c r="BL1125" s="20" t="s">
        <v>102</v>
      </c>
      <c r="BM1125" s="196" t="s">
        <v>1301</v>
      </c>
    </row>
    <row r="1126" spans="1:65" s="2" customFormat="1" ht="10">
      <c r="A1126" s="37"/>
      <c r="B1126" s="38"/>
      <c r="C1126" s="39"/>
      <c r="D1126" s="198" t="s">
        <v>393</v>
      </c>
      <c r="E1126" s="39"/>
      <c r="F1126" s="199" t="s">
        <v>1302</v>
      </c>
      <c r="G1126" s="39"/>
      <c r="H1126" s="39"/>
      <c r="I1126" s="200"/>
      <c r="J1126" s="39"/>
      <c r="K1126" s="39"/>
      <c r="L1126" s="42"/>
      <c r="M1126" s="201"/>
      <c r="N1126" s="202"/>
      <c r="O1126" s="67"/>
      <c r="P1126" s="67"/>
      <c r="Q1126" s="67"/>
      <c r="R1126" s="67"/>
      <c r="S1126" s="67"/>
      <c r="T1126" s="68"/>
      <c r="U1126" s="37"/>
      <c r="V1126" s="37"/>
      <c r="W1126" s="37"/>
      <c r="X1126" s="37"/>
      <c r="Y1126" s="37"/>
      <c r="Z1126" s="37"/>
      <c r="AA1126" s="37"/>
      <c r="AB1126" s="37"/>
      <c r="AC1126" s="37"/>
      <c r="AD1126" s="37"/>
      <c r="AE1126" s="37"/>
      <c r="AT1126" s="20" t="s">
        <v>393</v>
      </c>
      <c r="AU1126" s="20" t="s">
        <v>90</v>
      </c>
    </row>
    <row r="1127" spans="1:65" s="13" customFormat="1" ht="10">
      <c r="B1127" s="203"/>
      <c r="C1127" s="204"/>
      <c r="D1127" s="205" t="s">
        <v>395</v>
      </c>
      <c r="E1127" s="206" t="s">
        <v>76</v>
      </c>
      <c r="F1127" s="207" t="s">
        <v>403</v>
      </c>
      <c r="G1127" s="204"/>
      <c r="H1127" s="206" t="s">
        <v>76</v>
      </c>
      <c r="I1127" s="208"/>
      <c r="J1127" s="204"/>
      <c r="K1127" s="204"/>
      <c r="L1127" s="209"/>
      <c r="M1127" s="210"/>
      <c r="N1127" s="211"/>
      <c r="O1127" s="211"/>
      <c r="P1127" s="211"/>
      <c r="Q1127" s="211"/>
      <c r="R1127" s="211"/>
      <c r="S1127" s="211"/>
      <c r="T1127" s="212"/>
      <c r="AT1127" s="213" t="s">
        <v>395</v>
      </c>
      <c r="AU1127" s="213" t="s">
        <v>90</v>
      </c>
      <c r="AV1127" s="13" t="s">
        <v>85</v>
      </c>
      <c r="AW1127" s="13" t="s">
        <v>36</v>
      </c>
      <c r="AX1127" s="13" t="s">
        <v>78</v>
      </c>
      <c r="AY1127" s="213" t="s">
        <v>386</v>
      </c>
    </row>
    <row r="1128" spans="1:65" s="13" customFormat="1" ht="10">
      <c r="B1128" s="203"/>
      <c r="C1128" s="204"/>
      <c r="D1128" s="205" t="s">
        <v>395</v>
      </c>
      <c r="E1128" s="206" t="s">
        <v>76</v>
      </c>
      <c r="F1128" s="207" t="s">
        <v>1303</v>
      </c>
      <c r="G1128" s="204"/>
      <c r="H1128" s="206" t="s">
        <v>76</v>
      </c>
      <c r="I1128" s="208"/>
      <c r="J1128" s="204"/>
      <c r="K1128" s="204"/>
      <c r="L1128" s="209"/>
      <c r="M1128" s="210"/>
      <c r="N1128" s="211"/>
      <c r="O1128" s="211"/>
      <c r="P1128" s="211"/>
      <c r="Q1128" s="211"/>
      <c r="R1128" s="211"/>
      <c r="S1128" s="211"/>
      <c r="T1128" s="212"/>
      <c r="AT1128" s="213" t="s">
        <v>395</v>
      </c>
      <c r="AU1128" s="213" t="s">
        <v>90</v>
      </c>
      <c r="AV1128" s="13" t="s">
        <v>85</v>
      </c>
      <c r="AW1128" s="13" t="s">
        <v>36</v>
      </c>
      <c r="AX1128" s="13" t="s">
        <v>78</v>
      </c>
      <c r="AY1128" s="213" t="s">
        <v>386</v>
      </c>
    </row>
    <row r="1129" spans="1:65" s="13" customFormat="1" ht="10">
      <c r="B1129" s="203"/>
      <c r="C1129" s="204"/>
      <c r="D1129" s="205" t="s">
        <v>395</v>
      </c>
      <c r="E1129" s="206" t="s">
        <v>76</v>
      </c>
      <c r="F1129" s="207" t="s">
        <v>1304</v>
      </c>
      <c r="G1129" s="204"/>
      <c r="H1129" s="206" t="s">
        <v>76</v>
      </c>
      <c r="I1129" s="208"/>
      <c r="J1129" s="204"/>
      <c r="K1129" s="204"/>
      <c r="L1129" s="209"/>
      <c r="M1129" s="210"/>
      <c r="N1129" s="211"/>
      <c r="O1129" s="211"/>
      <c r="P1129" s="211"/>
      <c r="Q1129" s="211"/>
      <c r="R1129" s="211"/>
      <c r="S1129" s="211"/>
      <c r="T1129" s="212"/>
      <c r="AT1129" s="213" t="s">
        <v>395</v>
      </c>
      <c r="AU1129" s="213" t="s">
        <v>90</v>
      </c>
      <c r="AV1129" s="13" t="s">
        <v>85</v>
      </c>
      <c r="AW1129" s="13" t="s">
        <v>36</v>
      </c>
      <c r="AX1129" s="13" t="s">
        <v>78</v>
      </c>
      <c r="AY1129" s="213" t="s">
        <v>386</v>
      </c>
    </row>
    <row r="1130" spans="1:65" s="13" customFormat="1" ht="10">
      <c r="B1130" s="203"/>
      <c r="C1130" s="204"/>
      <c r="D1130" s="205" t="s">
        <v>395</v>
      </c>
      <c r="E1130" s="206" t="s">
        <v>76</v>
      </c>
      <c r="F1130" s="207" t="s">
        <v>1305</v>
      </c>
      <c r="G1130" s="204"/>
      <c r="H1130" s="206" t="s">
        <v>76</v>
      </c>
      <c r="I1130" s="208"/>
      <c r="J1130" s="204"/>
      <c r="K1130" s="204"/>
      <c r="L1130" s="209"/>
      <c r="M1130" s="210"/>
      <c r="N1130" s="211"/>
      <c r="O1130" s="211"/>
      <c r="P1130" s="211"/>
      <c r="Q1130" s="211"/>
      <c r="R1130" s="211"/>
      <c r="S1130" s="211"/>
      <c r="T1130" s="212"/>
      <c r="AT1130" s="213" t="s">
        <v>395</v>
      </c>
      <c r="AU1130" s="213" t="s">
        <v>90</v>
      </c>
      <c r="AV1130" s="13" t="s">
        <v>85</v>
      </c>
      <c r="AW1130" s="13" t="s">
        <v>36</v>
      </c>
      <c r="AX1130" s="13" t="s">
        <v>78</v>
      </c>
      <c r="AY1130" s="213" t="s">
        <v>386</v>
      </c>
    </row>
    <row r="1131" spans="1:65" s="14" customFormat="1" ht="10">
      <c r="B1131" s="214"/>
      <c r="C1131" s="215"/>
      <c r="D1131" s="205" t="s">
        <v>395</v>
      </c>
      <c r="E1131" s="216" t="s">
        <v>76</v>
      </c>
      <c r="F1131" s="217" t="s">
        <v>1306</v>
      </c>
      <c r="G1131" s="215"/>
      <c r="H1131" s="218">
        <v>56.35</v>
      </c>
      <c r="I1131" s="219"/>
      <c r="J1131" s="215"/>
      <c r="K1131" s="215"/>
      <c r="L1131" s="220"/>
      <c r="M1131" s="221"/>
      <c r="N1131" s="222"/>
      <c r="O1131" s="222"/>
      <c r="P1131" s="222"/>
      <c r="Q1131" s="222"/>
      <c r="R1131" s="222"/>
      <c r="S1131" s="222"/>
      <c r="T1131" s="223"/>
      <c r="AT1131" s="224" t="s">
        <v>395</v>
      </c>
      <c r="AU1131" s="224" t="s">
        <v>90</v>
      </c>
      <c r="AV1131" s="14" t="s">
        <v>90</v>
      </c>
      <c r="AW1131" s="14" t="s">
        <v>36</v>
      </c>
      <c r="AX1131" s="14" t="s">
        <v>78</v>
      </c>
      <c r="AY1131" s="224" t="s">
        <v>386</v>
      </c>
    </row>
    <row r="1132" spans="1:65" s="14" customFormat="1" ht="10">
      <c r="B1132" s="214"/>
      <c r="C1132" s="215"/>
      <c r="D1132" s="205" t="s">
        <v>395</v>
      </c>
      <c r="E1132" s="216" t="s">
        <v>76</v>
      </c>
      <c r="F1132" s="217" t="s">
        <v>1307</v>
      </c>
      <c r="G1132" s="215"/>
      <c r="H1132" s="218">
        <v>-7.9050000000000002</v>
      </c>
      <c r="I1132" s="219"/>
      <c r="J1132" s="215"/>
      <c r="K1132" s="215"/>
      <c r="L1132" s="220"/>
      <c r="M1132" s="221"/>
      <c r="N1132" s="222"/>
      <c r="O1132" s="222"/>
      <c r="P1132" s="222"/>
      <c r="Q1132" s="222"/>
      <c r="R1132" s="222"/>
      <c r="S1132" s="222"/>
      <c r="T1132" s="223"/>
      <c r="AT1132" s="224" t="s">
        <v>395</v>
      </c>
      <c r="AU1132" s="224" t="s">
        <v>90</v>
      </c>
      <c r="AV1132" s="14" t="s">
        <v>90</v>
      </c>
      <c r="AW1132" s="14" t="s">
        <v>36</v>
      </c>
      <c r="AX1132" s="14" t="s">
        <v>78</v>
      </c>
      <c r="AY1132" s="224" t="s">
        <v>386</v>
      </c>
    </row>
    <row r="1133" spans="1:65" s="16" customFormat="1" ht="10">
      <c r="B1133" s="246"/>
      <c r="C1133" s="247"/>
      <c r="D1133" s="205" t="s">
        <v>395</v>
      </c>
      <c r="E1133" s="248" t="s">
        <v>76</v>
      </c>
      <c r="F1133" s="249" t="s">
        <v>559</v>
      </c>
      <c r="G1133" s="247"/>
      <c r="H1133" s="250">
        <v>48.445</v>
      </c>
      <c r="I1133" s="251"/>
      <c r="J1133" s="247"/>
      <c r="K1133" s="247"/>
      <c r="L1133" s="252"/>
      <c r="M1133" s="253"/>
      <c r="N1133" s="254"/>
      <c r="O1133" s="254"/>
      <c r="P1133" s="254"/>
      <c r="Q1133" s="254"/>
      <c r="R1133" s="254"/>
      <c r="S1133" s="254"/>
      <c r="T1133" s="255"/>
      <c r="AT1133" s="256" t="s">
        <v>395</v>
      </c>
      <c r="AU1133" s="256" t="s">
        <v>90</v>
      </c>
      <c r="AV1133" s="16" t="s">
        <v>95</v>
      </c>
      <c r="AW1133" s="16" t="s">
        <v>36</v>
      </c>
      <c r="AX1133" s="16" t="s">
        <v>78</v>
      </c>
      <c r="AY1133" s="256" t="s">
        <v>386</v>
      </c>
    </row>
    <row r="1134" spans="1:65" s="13" customFormat="1" ht="10">
      <c r="B1134" s="203"/>
      <c r="C1134" s="204"/>
      <c r="D1134" s="205" t="s">
        <v>395</v>
      </c>
      <c r="E1134" s="206" t="s">
        <v>76</v>
      </c>
      <c r="F1134" s="207" t="s">
        <v>1308</v>
      </c>
      <c r="G1134" s="204"/>
      <c r="H1134" s="206" t="s">
        <v>76</v>
      </c>
      <c r="I1134" s="208"/>
      <c r="J1134" s="204"/>
      <c r="K1134" s="204"/>
      <c r="L1134" s="209"/>
      <c r="M1134" s="210"/>
      <c r="N1134" s="211"/>
      <c r="O1134" s="211"/>
      <c r="P1134" s="211"/>
      <c r="Q1134" s="211"/>
      <c r="R1134" s="211"/>
      <c r="S1134" s="211"/>
      <c r="T1134" s="212"/>
      <c r="AT1134" s="213" t="s">
        <v>395</v>
      </c>
      <c r="AU1134" s="213" t="s">
        <v>90</v>
      </c>
      <c r="AV1134" s="13" t="s">
        <v>85</v>
      </c>
      <c r="AW1134" s="13" t="s">
        <v>36</v>
      </c>
      <c r="AX1134" s="13" t="s">
        <v>78</v>
      </c>
      <c r="AY1134" s="213" t="s">
        <v>386</v>
      </c>
    </row>
    <row r="1135" spans="1:65" s="13" customFormat="1" ht="10">
      <c r="B1135" s="203"/>
      <c r="C1135" s="204"/>
      <c r="D1135" s="205" t="s">
        <v>395</v>
      </c>
      <c r="E1135" s="206" t="s">
        <v>76</v>
      </c>
      <c r="F1135" s="207" t="s">
        <v>1309</v>
      </c>
      <c r="G1135" s="204"/>
      <c r="H1135" s="206" t="s">
        <v>76</v>
      </c>
      <c r="I1135" s="208"/>
      <c r="J1135" s="204"/>
      <c r="K1135" s="204"/>
      <c r="L1135" s="209"/>
      <c r="M1135" s="210"/>
      <c r="N1135" s="211"/>
      <c r="O1135" s="211"/>
      <c r="P1135" s="211"/>
      <c r="Q1135" s="211"/>
      <c r="R1135" s="211"/>
      <c r="S1135" s="211"/>
      <c r="T1135" s="212"/>
      <c r="AT1135" s="213" t="s">
        <v>395</v>
      </c>
      <c r="AU1135" s="213" t="s">
        <v>90</v>
      </c>
      <c r="AV1135" s="13" t="s">
        <v>85</v>
      </c>
      <c r="AW1135" s="13" t="s">
        <v>36</v>
      </c>
      <c r="AX1135" s="13" t="s">
        <v>78</v>
      </c>
      <c r="AY1135" s="213" t="s">
        <v>386</v>
      </c>
    </row>
    <row r="1136" spans="1:65" s="14" customFormat="1" ht="10">
      <c r="B1136" s="214"/>
      <c r="C1136" s="215"/>
      <c r="D1136" s="205" t="s">
        <v>395</v>
      </c>
      <c r="E1136" s="216" t="s">
        <v>76</v>
      </c>
      <c r="F1136" s="217" t="s">
        <v>1310</v>
      </c>
      <c r="G1136" s="215"/>
      <c r="H1136" s="218">
        <v>3.5459999999999998</v>
      </c>
      <c r="I1136" s="219"/>
      <c r="J1136" s="215"/>
      <c r="K1136" s="215"/>
      <c r="L1136" s="220"/>
      <c r="M1136" s="221"/>
      <c r="N1136" s="222"/>
      <c r="O1136" s="222"/>
      <c r="P1136" s="222"/>
      <c r="Q1136" s="222"/>
      <c r="R1136" s="222"/>
      <c r="S1136" s="222"/>
      <c r="T1136" s="223"/>
      <c r="AT1136" s="224" t="s">
        <v>395</v>
      </c>
      <c r="AU1136" s="224" t="s">
        <v>90</v>
      </c>
      <c r="AV1136" s="14" t="s">
        <v>90</v>
      </c>
      <c r="AW1136" s="14" t="s">
        <v>36</v>
      </c>
      <c r="AX1136" s="14" t="s">
        <v>78</v>
      </c>
      <c r="AY1136" s="224" t="s">
        <v>386</v>
      </c>
    </row>
    <row r="1137" spans="1:65" s="16" customFormat="1" ht="10">
      <c r="B1137" s="246"/>
      <c r="C1137" s="247"/>
      <c r="D1137" s="205" t="s">
        <v>395</v>
      </c>
      <c r="E1137" s="248" t="s">
        <v>76</v>
      </c>
      <c r="F1137" s="249" t="s">
        <v>559</v>
      </c>
      <c r="G1137" s="247"/>
      <c r="H1137" s="250">
        <v>3.5459999999999998</v>
      </c>
      <c r="I1137" s="251"/>
      <c r="J1137" s="247"/>
      <c r="K1137" s="247"/>
      <c r="L1137" s="252"/>
      <c r="M1137" s="253"/>
      <c r="N1137" s="254"/>
      <c r="O1137" s="254"/>
      <c r="P1137" s="254"/>
      <c r="Q1137" s="254"/>
      <c r="R1137" s="254"/>
      <c r="S1137" s="254"/>
      <c r="T1137" s="255"/>
      <c r="AT1137" s="256" t="s">
        <v>395</v>
      </c>
      <c r="AU1137" s="256" t="s">
        <v>90</v>
      </c>
      <c r="AV1137" s="16" t="s">
        <v>95</v>
      </c>
      <c r="AW1137" s="16" t="s">
        <v>36</v>
      </c>
      <c r="AX1137" s="16" t="s">
        <v>78</v>
      </c>
      <c r="AY1137" s="256" t="s">
        <v>386</v>
      </c>
    </row>
    <row r="1138" spans="1:65" s="15" customFormat="1" ht="10">
      <c r="B1138" s="225"/>
      <c r="C1138" s="226"/>
      <c r="D1138" s="205" t="s">
        <v>395</v>
      </c>
      <c r="E1138" s="227" t="s">
        <v>76</v>
      </c>
      <c r="F1138" s="228" t="s">
        <v>398</v>
      </c>
      <c r="G1138" s="226"/>
      <c r="H1138" s="229">
        <v>51.991</v>
      </c>
      <c r="I1138" s="230"/>
      <c r="J1138" s="226"/>
      <c r="K1138" s="226"/>
      <c r="L1138" s="231"/>
      <c r="M1138" s="232"/>
      <c r="N1138" s="233"/>
      <c r="O1138" s="233"/>
      <c r="P1138" s="233"/>
      <c r="Q1138" s="233"/>
      <c r="R1138" s="233"/>
      <c r="S1138" s="233"/>
      <c r="T1138" s="234"/>
      <c r="AT1138" s="235" t="s">
        <v>395</v>
      </c>
      <c r="AU1138" s="235" t="s">
        <v>90</v>
      </c>
      <c r="AV1138" s="15" t="s">
        <v>102</v>
      </c>
      <c r="AW1138" s="15" t="s">
        <v>36</v>
      </c>
      <c r="AX1138" s="15" t="s">
        <v>85</v>
      </c>
      <c r="AY1138" s="235" t="s">
        <v>386</v>
      </c>
    </row>
    <row r="1139" spans="1:65" s="2" customFormat="1" ht="44.25" customHeight="1">
      <c r="A1139" s="37"/>
      <c r="B1139" s="38"/>
      <c r="C1139" s="185" t="s">
        <v>1311</v>
      </c>
      <c r="D1139" s="185" t="s">
        <v>388</v>
      </c>
      <c r="E1139" s="186" t="s">
        <v>1312</v>
      </c>
      <c r="F1139" s="187" t="s">
        <v>1313</v>
      </c>
      <c r="G1139" s="188" t="s">
        <v>167</v>
      </c>
      <c r="H1139" s="189">
        <v>24.4</v>
      </c>
      <c r="I1139" s="190"/>
      <c r="J1139" s="191">
        <f>ROUND(I1139*H1139,2)</f>
        <v>0</v>
      </c>
      <c r="K1139" s="187" t="s">
        <v>391</v>
      </c>
      <c r="L1139" s="42"/>
      <c r="M1139" s="192" t="s">
        <v>76</v>
      </c>
      <c r="N1139" s="193" t="s">
        <v>49</v>
      </c>
      <c r="O1139" s="67"/>
      <c r="P1139" s="194">
        <f>O1139*H1139</f>
        <v>0</v>
      </c>
      <c r="Q1139" s="194">
        <v>0</v>
      </c>
      <c r="R1139" s="194">
        <f>Q1139*H1139</f>
        <v>0</v>
      </c>
      <c r="S1139" s="194">
        <v>0</v>
      </c>
      <c r="T1139" s="195">
        <f>S1139*H1139</f>
        <v>0</v>
      </c>
      <c r="U1139" s="37"/>
      <c r="V1139" s="37"/>
      <c r="W1139" s="37"/>
      <c r="X1139" s="37"/>
      <c r="Y1139" s="37"/>
      <c r="Z1139" s="37"/>
      <c r="AA1139" s="37"/>
      <c r="AB1139" s="37"/>
      <c r="AC1139" s="37"/>
      <c r="AD1139" s="37"/>
      <c r="AE1139" s="37"/>
      <c r="AR1139" s="196" t="s">
        <v>102</v>
      </c>
      <c r="AT1139" s="196" t="s">
        <v>388</v>
      </c>
      <c r="AU1139" s="196" t="s">
        <v>90</v>
      </c>
      <c r="AY1139" s="20" t="s">
        <v>386</v>
      </c>
      <c r="BE1139" s="197">
        <f>IF(N1139="základní",J1139,0)</f>
        <v>0</v>
      </c>
      <c r="BF1139" s="197">
        <f>IF(N1139="snížená",J1139,0)</f>
        <v>0</v>
      </c>
      <c r="BG1139" s="197">
        <f>IF(N1139="zákl. přenesená",J1139,0)</f>
        <v>0</v>
      </c>
      <c r="BH1139" s="197">
        <f>IF(N1139="sníž. přenesená",J1139,0)</f>
        <v>0</v>
      </c>
      <c r="BI1139" s="197">
        <f>IF(N1139="nulová",J1139,0)</f>
        <v>0</v>
      </c>
      <c r="BJ1139" s="20" t="s">
        <v>90</v>
      </c>
      <c r="BK1139" s="197">
        <f>ROUND(I1139*H1139,2)</f>
        <v>0</v>
      </c>
      <c r="BL1139" s="20" t="s">
        <v>102</v>
      </c>
      <c r="BM1139" s="196" t="s">
        <v>1314</v>
      </c>
    </row>
    <row r="1140" spans="1:65" s="2" customFormat="1" ht="10">
      <c r="A1140" s="37"/>
      <c r="B1140" s="38"/>
      <c r="C1140" s="39"/>
      <c r="D1140" s="198" t="s">
        <v>393</v>
      </c>
      <c r="E1140" s="39"/>
      <c r="F1140" s="199" t="s">
        <v>1315</v>
      </c>
      <c r="G1140" s="39"/>
      <c r="H1140" s="39"/>
      <c r="I1140" s="200"/>
      <c r="J1140" s="39"/>
      <c r="K1140" s="39"/>
      <c r="L1140" s="42"/>
      <c r="M1140" s="201"/>
      <c r="N1140" s="202"/>
      <c r="O1140" s="67"/>
      <c r="P1140" s="67"/>
      <c r="Q1140" s="67"/>
      <c r="R1140" s="67"/>
      <c r="S1140" s="67"/>
      <c r="T1140" s="68"/>
      <c r="U1140" s="37"/>
      <c r="V1140" s="37"/>
      <c r="W1140" s="37"/>
      <c r="X1140" s="37"/>
      <c r="Y1140" s="37"/>
      <c r="Z1140" s="37"/>
      <c r="AA1140" s="37"/>
      <c r="AB1140" s="37"/>
      <c r="AC1140" s="37"/>
      <c r="AD1140" s="37"/>
      <c r="AE1140" s="37"/>
      <c r="AT1140" s="20" t="s">
        <v>393</v>
      </c>
      <c r="AU1140" s="20" t="s">
        <v>90</v>
      </c>
    </row>
    <row r="1141" spans="1:65" s="13" customFormat="1" ht="10">
      <c r="B1141" s="203"/>
      <c r="C1141" s="204"/>
      <c r="D1141" s="205" t="s">
        <v>395</v>
      </c>
      <c r="E1141" s="206" t="s">
        <v>76</v>
      </c>
      <c r="F1141" s="207" t="s">
        <v>1316</v>
      </c>
      <c r="G1141" s="204"/>
      <c r="H1141" s="206" t="s">
        <v>76</v>
      </c>
      <c r="I1141" s="208"/>
      <c r="J1141" s="204"/>
      <c r="K1141" s="204"/>
      <c r="L1141" s="209"/>
      <c r="M1141" s="210"/>
      <c r="N1141" s="211"/>
      <c r="O1141" s="211"/>
      <c r="P1141" s="211"/>
      <c r="Q1141" s="211"/>
      <c r="R1141" s="211"/>
      <c r="S1141" s="211"/>
      <c r="T1141" s="212"/>
      <c r="AT1141" s="213" t="s">
        <v>395</v>
      </c>
      <c r="AU1141" s="213" t="s">
        <v>90</v>
      </c>
      <c r="AV1141" s="13" t="s">
        <v>85</v>
      </c>
      <c r="AW1141" s="13" t="s">
        <v>36</v>
      </c>
      <c r="AX1141" s="13" t="s">
        <v>78</v>
      </c>
      <c r="AY1141" s="213" t="s">
        <v>386</v>
      </c>
    </row>
    <row r="1142" spans="1:65" s="13" customFormat="1" ht="10">
      <c r="B1142" s="203"/>
      <c r="C1142" s="204"/>
      <c r="D1142" s="205" t="s">
        <v>395</v>
      </c>
      <c r="E1142" s="206" t="s">
        <v>76</v>
      </c>
      <c r="F1142" s="207" t="s">
        <v>1057</v>
      </c>
      <c r="G1142" s="204"/>
      <c r="H1142" s="206" t="s">
        <v>76</v>
      </c>
      <c r="I1142" s="208"/>
      <c r="J1142" s="204"/>
      <c r="K1142" s="204"/>
      <c r="L1142" s="209"/>
      <c r="M1142" s="210"/>
      <c r="N1142" s="211"/>
      <c r="O1142" s="211"/>
      <c r="P1142" s="211"/>
      <c r="Q1142" s="211"/>
      <c r="R1142" s="211"/>
      <c r="S1142" s="211"/>
      <c r="T1142" s="212"/>
      <c r="AT1142" s="213" t="s">
        <v>395</v>
      </c>
      <c r="AU1142" s="213" t="s">
        <v>90</v>
      </c>
      <c r="AV1142" s="13" t="s">
        <v>85</v>
      </c>
      <c r="AW1142" s="13" t="s">
        <v>36</v>
      </c>
      <c r="AX1142" s="13" t="s">
        <v>78</v>
      </c>
      <c r="AY1142" s="213" t="s">
        <v>386</v>
      </c>
    </row>
    <row r="1143" spans="1:65" s="13" customFormat="1" ht="10">
      <c r="B1143" s="203"/>
      <c r="C1143" s="204"/>
      <c r="D1143" s="205" t="s">
        <v>395</v>
      </c>
      <c r="E1143" s="206" t="s">
        <v>76</v>
      </c>
      <c r="F1143" s="207" t="s">
        <v>1000</v>
      </c>
      <c r="G1143" s="204"/>
      <c r="H1143" s="206" t="s">
        <v>76</v>
      </c>
      <c r="I1143" s="208"/>
      <c r="J1143" s="204"/>
      <c r="K1143" s="204"/>
      <c r="L1143" s="209"/>
      <c r="M1143" s="210"/>
      <c r="N1143" s="211"/>
      <c r="O1143" s="211"/>
      <c r="P1143" s="211"/>
      <c r="Q1143" s="211"/>
      <c r="R1143" s="211"/>
      <c r="S1143" s="211"/>
      <c r="T1143" s="212"/>
      <c r="AT1143" s="213" t="s">
        <v>395</v>
      </c>
      <c r="AU1143" s="213" t="s">
        <v>90</v>
      </c>
      <c r="AV1143" s="13" t="s">
        <v>85</v>
      </c>
      <c r="AW1143" s="13" t="s">
        <v>36</v>
      </c>
      <c r="AX1143" s="13" t="s">
        <v>78</v>
      </c>
      <c r="AY1143" s="213" t="s">
        <v>386</v>
      </c>
    </row>
    <row r="1144" spans="1:65" s="14" customFormat="1" ht="10">
      <c r="B1144" s="214"/>
      <c r="C1144" s="215"/>
      <c r="D1144" s="205" t="s">
        <v>395</v>
      </c>
      <c r="E1144" s="216" t="s">
        <v>76</v>
      </c>
      <c r="F1144" s="217" t="s">
        <v>1317</v>
      </c>
      <c r="G1144" s="215"/>
      <c r="H1144" s="218">
        <v>6.1</v>
      </c>
      <c r="I1144" s="219"/>
      <c r="J1144" s="215"/>
      <c r="K1144" s="215"/>
      <c r="L1144" s="220"/>
      <c r="M1144" s="221"/>
      <c r="N1144" s="222"/>
      <c r="O1144" s="222"/>
      <c r="P1144" s="222"/>
      <c r="Q1144" s="222"/>
      <c r="R1144" s="222"/>
      <c r="S1144" s="222"/>
      <c r="T1144" s="223"/>
      <c r="AT1144" s="224" t="s">
        <v>395</v>
      </c>
      <c r="AU1144" s="224" t="s">
        <v>90</v>
      </c>
      <c r="AV1144" s="14" t="s">
        <v>90</v>
      </c>
      <c r="AW1144" s="14" t="s">
        <v>36</v>
      </c>
      <c r="AX1144" s="14" t="s">
        <v>78</v>
      </c>
      <c r="AY1144" s="224" t="s">
        <v>386</v>
      </c>
    </row>
    <row r="1145" spans="1:65" s="13" customFormat="1" ht="10">
      <c r="B1145" s="203"/>
      <c r="C1145" s="204"/>
      <c r="D1145" s="205" t="s">
        <v>395</v>
      </c>
      <c r="E1145" s="206" t="s">
        <v>76</v>
      </c>
      <c r="F1145" s="207" t="s">
        <v>1009</v>
      </c>
      <c r="G1145" s="204"/>
      <c r="H1145" s="206" t="s">
        <v>76</v>
      </c>
      <c r="I1145" s="208"/>
      <c r="J1145" s="204"/>
      <c r="K1145" s="204"/>
      <c r="L1145" s="209"/>
      <c r="M1145" s="210"/>
      <c r="N1145" s="211"/>
      <c r="O1145" s="211"/>
      <c r="P1145" s="211"/>
      <c r="Q1145" s="211"/>
      <c r="R1145" s="211"/>
      <c r="S1145" s="211"/>
      <c r="T1145" s="212"/>
      <c r="AT1145" s="213" t="s">
        <v>395</v>
      </c>
      <c r="AU1145" s="213" t="s">
        <v>90</v>
      </c>
      <c r="AV1145" s="13" t="s">
        <v>85</v>
      </c>
      <c r="AW1145" s="13" t="s">
        <v>36</v>
      </c>
      <c r="AX1145" s="13" t="s">
        <v>78</v>
      </c>
      <c r="AY1145" s="213" t="s">
        <v>386</v>
      </c>
    </row>
    <row r="1146" spans="1:65" s="14" customFormat="1" ht="10">
      <c r="B1146" s="214"/>
      <c r="C1146" s="215"/>
      <c r="D1146" s="205" t="s">
        <v>395</v>
      </c>
      <c r="E1146" s="216" t="s">
        <v>76</v>
      </c>
      <c r="F1146" s="217" t="s">
        <v>1317</v>
      </c>
      <c r="G1146" s="215"/>
      <c r="H1146" s="218">
        <v>6.1</v>
      </c>
      <c r="I1146" s="219"/>
      <c r="J1146" s="215"/>
      <c r="K1146" s="215"/>
      <c r="L1146" s="220"/>
      <c r="M1146" s="221"/>
      <c r="N1146" s="222"/>
      <c r="O1146" s="222"/>
      <c r="P1146" s="222"/>
      <c r="Q1146" s="222"/>
      <c r="R1146" s="222"/>
      <c r="S1146" s="222"/>
      <c r="T1146" s="223"/>
      <c r="AT1146" s="224" t="s">
        <v>395</v>
      </c>
      <c r="AU1146" s="224" t="s">
        <v>90</v>
      </c>
      <c r="AV1146" s="14" t="s">
        <v>90</v>
      </c>
      <c r="AW1146" s="14" t="s">
        <v>36</v>
      </c>
      <c r="AX1146" s="14" t="s">
        <v>78</v>
      </c>
      <c r="AY1146" s="224" t="s">
        <v>386</v>
      </c>
    </row>
    <row r="1147" spans="1:65" s="13" customFormat="1" ht="10">
      <c r="B1147" s="203"/>
      <c r="C1147" s="204"/>
      <c r="D1147" s="205" t="s">
        <v>395</v>
      </c>
      <c r="E1147" s="206" t="s">
        <v>76</v>
      </c>
      <c r="F1147" s="207" t="s">
        <v>1088</v>
      </c>
      <c r="G1147" s="204"/>
      <c r="H1147" s="206" t="s">
        <v>76</v>
      </c>
      <c r="I1147" s="208"/>
      <c r="J1147" s="204"/>
      <c r="K1147" s="204"/>
      <c r="L1147" s="209"/>
      <c r="M1147" s="210"/>
      <c r="N1147" s="211"/>
      <c r="O1147" s="211"/>
      <c r="P1147" s="211"/>
      <c r="Q1147" s="211"/>
      <c r="R1147" s="211"/>
      <c r="S1147" s="211"/>
      <c r="T1147" s="212"/>
      <c r="AT1147" s="213" t="s">
        <v>395</v>
      </c>
      <c r="AU1147" s="213" t="s">
        <v>90</v>
      </c>
      <c r="AV1147" s="13" t="s">
        <v>85</v>
      </c>
      <c r="AW1147" s="13" t="s">
        <v>36</v>
      </c>
      <c r="AX1147" s="13" t="s">
        <v>78</v>
      </c>
      <c r="AY1147" s="213" t="s">
        <v>386</v>
      </c>
    </row>
    <row r="1148" spans="1:65" s="14" customFormat="1" ht="10">
      <c r="B1148" s="214"/>
      <c r="C1148" s="215"/>
      <c r="D1148" s="205" t="s">
        <v>395</v>
      </c>
      <c r="E1148" s="216" t="s">
        <v>76</v>
      </c>
      <c r="F1148" s="217" t="s">
        <v>1317</v>
      </c>
      <c r="G1148" s="215"/>
      <c r="H1148" s="218">
        <v>6.1</v>
      </c>
      <c r="I1148" s="219"/>
      <c r="J1148" s="215"/>
      <c r="K1148" s="215"/>
      <c r="L1148" s="220"/>
      <c r="M1148" s="221"/>
      <c r="N1148" s="222"/>
      <c r="O1148" s="222"/>
      <c r="P1148" s="222"/>
      <c r="Q1148" s="222"/>
      <c r="R1148" s="222"/>
      <c r="S1148" s="222"/>
      <c r="T1148" s="223"/>
      <c r="AT1148" s="224" t="s">
        <v>395</v>
      </c>
      <c r="AU1148" s="224" t="s">
        <v>90</v>
      </c>
      <c r="AV1148" s="14" t="s">
        <v>90</v>
      </c>
      <c r="AW1148" s="14" t="s">
        <v>36</v>
      </c>
      <c r="AX1148" s="14" t="s">
        <v>78</v>
      </c>
      <c r="AY1148" s="224" t="s">
        <v>386</v>
      </c>
    </row>
    <row r="1149" spans="1:65" s="13" customFormat="1" ht="10">
      <c r="B1149" s="203"/>
      <c r="C1149" s="204"/>
      <c r="D1149" s="205" t="s">
        <v>395</v>
      </c>
      <c r="E1149" s="206" t="s">
        <v>76</v>
      </c>
      <c r="F1149" s="207" t="s">
        <v>1088</v>
      </c>
      <c r="G1149" s="204"/>
      <c r="H1149" s="206" t="s">
        <v>76</v>
      </c>
      <c r="I1149" s="208"/>
      <c r="J1149" s="204"/>
      <c r="K1149" s="204"/>
      <c r="L1149" s="209"/>
      <c r="M1149" s="210"/>
      <c r="N1149" s="211"/>
      <c r="O1149" s="211"/>
      <c r="P1149" s="211"/>
      <c r="Q1149" s="211"/>
      <c r="R1149" s="211"/>
      <c r="S1149" s="211"/>
      <c r="T1149" s="212"/>
      <c r="AT1149" s="213" t="s">
        <v>395</v>
      </c>
      <c r="AU1149" s="213" t="s">
        <v>90</v>
      </c>
      <c r="AV1149" s="13" t="s">
        <v>85</v>
      </c>
      <c r="AW1149" s="13" t="s">
        <v>36</v>
      </c>
      <c r="AX1149" s="13" t="s">
        <v>78</v>
      </c>
      <c r="AY1149" s="213" t="s">
        <v>386</v>
      </c>
    </row>
    <row r="1150" spans="1:65" s="14" customFormat="1" ht="10">
      <c r="B1150" s="214"/>
      <c r="C1150" s="215"/>
      <c r="D1150" s="205" t="s">
        <v>395</v>
      </c>
      <c r="E1150" s="216" t="s">
        <v>76</v>
      </c>
      <c r="F1150" s="217" t="s">
        <v>1317</v>
      </c>
      <c r="G1150" s="215"/>
      <c r="H1150" s="218">
        <v>6.1</v>
      </c>
      <c r="I1150" s="219"/>
      <c r="J1150" s="215"/>
      <c r="K1150" s="215"/>
      <c r="L1150" s="220"/>
      <c r="M1150" s="221"/>
      <c r="N1150" s="222"/>
      <c r="O1150" s="222"/>
      <c r="P1150" s="222"/>
      <c r="Q1150" s="222"/>
      <c r="R1150" s="222"/>
      <c r="S1150" s="222"/>
      <c r="T1150" s="223"/>
      <c r="AT1150" s="224" t="s">
        <v>395</v>
      </c>
      <c r="AU1150" s="224" t="s">
        <v>90</v>
      </c>
      <c r="AV1150" s="14" t="s">
        <v>90</v>
      </c>
      <c r="AW1150" s="14" t="s">
        <v>36</v>
      </c>
      <c r="AX1150" s="14" t="s">
        <v>78</v>
      </c>
      <c r="AY1150" s="224" t="s">
        <v>386</v>
      </c>
    </row>
    <row r="1151" spans="1:65" s="15" customFormat="1" ht="10">
      <c r="B1151" s="225"/>
      <c r="C1151" s="226"/>
      <c r="D1151" s="205" t="s">
        <v>395</v>
      </c>
      <c r="E1151" s="227" t="s">
        <v>76</v>
      </c>
      <c r="F1151" s="228" t="s">
        <v>398</v>
      </c>
      <c r="G1151" s="226"/>
      <c r="H1151" s="229">
        <v>24.4</v>
      </c>
      <c r="I1151" s="230"/>
      <c r="J1151" s="226"/>
      <c r="K1151" s="226"/>
      <c r="L1151" s="231"/>
      <c r="M1151" s="232"/>
      <c r="N1151" s="233"/>
      <c r="O1151" s="233"/>
      <c r="P1151" s="233"/>
      <c r="Q1151" s="233"/>
      <c r="R1151" s="233"/>
      <c r="S1151" s="233"/>
      <c r="T1151" s="234"/>
      <c r="AT1151" s="235" t="s">
        <v>395</v>
      </c>
      <c r="AU1151" s="235" t="s">
        <v>90</v>
      </c>
      <c r="AV1151" s="15" t="s">
        <v>102</v>
      </c>
      <c r="AW1151" s="15" t="s">
        <v>36</v>
      </c>
      <c r="AX1151" s="15" t="s">
        <v>85</v>
      </c>
      <c r="AY1151" s="235" t="s">
        <v>386</v>
      </c>
    </row>
    <row r="1152" spans="1:65" s="2" customFormat="1" ht="24.15" customHeight="1">
      <c r="A1152" s="37"/>
      <c r="B1152" s="38"/>
      <c r="C1152" s="236" t="s">
        <v>1318</v>
      </c>
      <c r="D1152" s="236" t="s">
        <v>453</v>
      </c>
      <c r="E1152" s="237" t="s">
        <v>1319</v>
      </c>
      <c r="F1152" s="238" t="s">
        <v>1320</v>
      </c>
      <c r="G1152" s="239" t="s">
        <v>167</v>
      </c>
      <c r="H1152" s="240">
        <v>25.62</v>
      </c>
      <c r="I1152" s="241"/>
      <c r="J1152" s="242">
        <f>ROUND(I1152*H1152,2)</f>
        <v>0</v>
      </c>
      <c r="K1152" s="238" t="s">
        <v>76</v>
      </c>
      <c r="L1152" s="243"/>
      <c r="M1152" s="244" t="s">
        <v>76</v>
      </c>
      <c r="N1152" s="245" t="s">
        <v>49</v>
      </c>
      <c r="O1152" s="67"/>
      <c r="P1152" s="194">
        <f>O1152*H1152</f>
        <v>0</v>
      </c>
      <c r="Q1152" s="194">
        <v>5.0000000000000001E-4</v>
      </c>
      <c r="R1152" s="194">
        <f>Q1152*H1152</f>
        <v>1.281E-2</v>
      </c>
      <c r="S1152" s="194">
        <v>0</v>
      </c>
      <c r="T1152" s="195">
        <f>S1152*H1152</f>
        <v>0</v>
      </c>
      <c r="U1152" s="37"/>
      <c r="V1152" s="37"/>
      <c r="W1152" s="37"/>
      <c r="X1152" s="37"/>
      <c r="Y1152" s="37"/>
      <c r="Z1152" s="37"/>
      <c r="AA1152" s="37"/>
      <c r="AB1152" s="37"/>
      <c r="AC1152" s="37"/>
      <c r="AD1152" s="37"/>
      <c r="AE1152" s="37"/>
      <c r="AR1152" s="196" t="s">
        <v>436</v>
      </c>
      <c r="AT1152" s="196" t="s">
        <v>453</v>
      </c>
      <c r="AU1152" s="196" t="s">
        <v>90</v>
      </c>
      <c r="AY1152" s="20" t="s">
        <v>386</v>
      </c>
      <c r="BE1152" s="197">
        <f>IF(N1152="základní",J1152,0)</f>
        <v>0</v>
      </c>
      <c r="BF1152" s="197">
        <f>IF(N1152="snížená",J1152,0)</f>
        <v>0</v>
      </c>
      <c r="BG1152" s="197">
        <f>IF(N1152="zákl. přenesená",J1152,0)</f>
        <v>0</v>
      </c>
      <c r="BH1152" s="197">
        <f>IF(N1152="sníž. přenesená",J1152,0)</f>
        <v>0</v>
      </c>
      <c r="BI1152" s="197">
        <f>IF(N1152="nulová",J1152,0)</f>
        <v>0</v>
      </c>
      <c r="BJ1152" s="20" t="s">
        <v>90</v>
      </c>
      <c r="BK1152" s="197">
        <f>ROUND(I1152*H1152,2)</f>
        <v>0</v>
      </c>
      <c r="BL1152" s="20" t="s">
        <v>102</v>
      </c>
      <c r="BM1152" s="196" t="s">
        <v>1321</v>
      </c>
    </row>
    <row r="1153" spans="1:65" s="13" customFormat="1" ht="10">
      <c r="B1153" s="203"/>
      <c r="C1153" s="204"/>
      <c r="D1153" s="205" t="s">
        <v>395</v>
      </c>
      <c r="E1153" s="206" t="s">
        <v>76</v>
      </c>
      <c r="F1153" s="207" t="s">
        <v>1316</v>
      </c>
      <c r="G1153" s="204"/>
      <c r="H1153" s="206" t="s">
        <v>76</v>
      </c>
      <c r="I1153" s="208"/>
      <c r="J1153" s="204"/>
      <c r="K1153" s="204"/>
      <c r="L1153" s="209"/>
      <c r="M1153" s="210"/>
      <c r="N1153" s="211"/>
      <c r="O1153" s="211"/>
      <c r="P1153" s="211"/>
      <c r="Q1153" s="211"/>
      <c r="R1153" s="211"/>
      <c r="S1153" s="211"/>
      <c r="T1153" s="212"/>
      <c r="AT1153" s="213" t="s">
        <v>395</v>
      </c>
      <c r="AU1153" s="213" t="s">
        <v>90</v>
      </c>
      <c r="AV1153" s="13" t="s">
        <v>85</v>
      </c>
      <c r="AW1153" s="13" t="s">
        <v>36</v>
      </c>
      <c r="AX1153" s="13" t="s">
        <v>78</v>
      </c>
      <c r="AY1153" s="213" t="s">
        <v>386</v>
      </c>
    </row>
    <row r="1154" spans="1:65" s="13" customFormat="1" ht="10">
      <c r="B1154" s="203"/>
      <c r="C1154" s="204"/>
      <c r="D1154" s="205" t="s">
        <v>395</v>
      </c>
      <c r="E1154" s="206" t="s">
        <v>76</v>
      </c>
      <c r="F1154" s="207" t="s">
        <v>1057</v>
      </c>
      <c r="G1154" s="204"/>
      <c r="H1154" s="206" t="s">
        <v>76</v>
      </c>
      <c r="I1154" s="208"/>
      <c r="J1154" s="204"/>
      <c r="K1154" s="204"/>
      <c r="L1154" s="209"/>
      <c r="M1154" s="210"/>
      <c r="N1154" s="211"/>
      <c r="O1154" s="211"/>
      <c r="P1154" s="211"/>
      <c r="Q1154" s="211"/>
      <c r="R1154" s="211"/>
      <c r="S1154" s="211"/>
      <c r="T1154" s="212"/>
      <c r="AT1154" s="213" t="s">
        <v>395</v>
      </c>
      <c r="AU1154" s="213" t="s">
        <v>90</v>
      </c>
      <c r="AV1154" s="13" t="s">
        <v>85</v>
      </c>
      <c r="AW1154" s="13" t="s">
        <v>36</v>
      </c>
      <c r="AX1154" s="13" t="s">
        <v>78</v>
      </c>
      <c r="AY1154" s="213" t="s">
        <v>386</v>
      </c>
    </row>
    <row r="1155" spans="1:65" s="13" customFormat="1" ht="10">
      <c r="B1155" s="203"/>
      <c r="C1155" s="204"/>
      <c r="D1155" s="205" t="s">
        <v>395</v>
      </c>
      <c r="E1155" s="206" t="s">
        <v>76</v>
      </c>
      <c r="F1155" s="207" t="s">
        <v>1000</v>
      </c>
      <c r="G1155" s="204"/>
      <c r="H1155" s="206" t="s">
        <v>76</v>
      </c>
      <c r="I1155" s="208"/>
      <c r="J1155" s="204"/>
      <c r="K1155" s="204"/>
      <c r="L1155" s="209"/>
      <c r="M1155" s="210"/>
      <c r="N1155" s="211"/>
      <c r="O1155" s="211"/>
      <c r="P1155" s="211"/>
      <c r="Q1155" s="211"/>
      <c r="R1155" s="211"/>
      <c r="S1155" s="211"/>
      <c r="T1155" s="212"/>
      <c r="AT1155" s="213" t="s">
        <v>395</v>
      </c>
      <c r="AU1155" s="213" t="s">
        <v>90</v>
      </c>
      <c r="AV1155" s="13" t="s">
        <v>85</v>
      </c>
      <c r="AW1155" s="13" t="s">
        <v>36</v>
      </c>
      <c r="AX1155" s="13" t="s">
        <v>78</v>
      </c>
      <c r="AY1155" s="213" t="s">
        <v>386</v>
      </c>
    </row>
    <row r="1156" spans="1:65" s="14" customFormat="1" ht="10">
      <c r="B1156" s="214"/>
      <c r="C1156" s="215"/>
      <c r="D1156" s="205" t="s">
        <v>395</v>
      </c>
      <c r="E1156" s="216" t="s">
        <v>76</v>
      </c>
      <c r="F1156" s="217" t="s">
        <v>1317</v>
      </c>
      <c r="G1156" s="215"/>
      <c r="H1156" s="218">
        <v>6.1</v>
      </c>
      <c r="I1156" s="219"/>
      <c r="J1156" s="215"/>
      <c r="K1156" s="215"/>
      <c r="L1156" s="220"/>
      <c r="M1156" s="221"/>
      <c r="N1156" s="222"/>
      <c r="O1156" s="222"/>
      <c r="P1156" s="222"/>
      <c r="Q1156" s="222"/>
      <c r="R1156" s="222"/>
      <c r="S1156" s="222"/>
      <c r="T1156" s="223"/>
      <c r="AT1156" s="224" t="s">
        <v>395</v>
      </c>
      <c r="AU1156" s="224" t="s">
        <v>90</v>
      </c>
      <c r="AV1156" s="14" t="s">
        <v>90</v>
      </c>
      <c r="AW1156" s="14" t="s">
        <v>36</v>
      </c>
      <c r="AX1156" s="14" t="s">
        <v>78</v>
      </c>
      <c r="AY1156" s="224" t="s">
        <v>386</v>
      </c>
    </row>
    <row r="1157" spans="1:65" s="13" customFormat="1" ht="10">
      <c r="B1157" s="203"/>
      <c r="C1157" s="204"/>
      <c r="D1157" s="205" t="s">
        <v>395</v>
      </c>
      <c r="E1157" s="206" t="s">
        <v>76</v>
      </c>
      <c r="F1157" s="207" t="s">
        <v>1009</v>
      </c>
      <c r="G1157" s="204"/>
      <c r="H1157" s="206" t="s">
        <v>76</v>
      </c>
      <c r="I1157" s="208"/>
      <c r="J1157" s="204"/>
      <c r="K1157" s="204"/>
      <c r="L1157" s="209"/>
      <c r="M1157" s="210"/>
      <c r="N1157" s="211"/>
      <c r="O1157" s="211"/>
      <c r="P1157" s="211"/>
      <c r="Q1157" s="211"/>
      <c r="R1157" s="211"/>
      <c r="S1157" s="211"/>
      <c r="T1157" s="212"/>
      <c r="AT1157" s="213" t="s">
        <v>395</v>
      </c>
      <c r="AU1157" s="213" t="s">
        <v>90</v>
      </c>
      <c r="AV1157" s="13" t="s">
        <v>85</v>
      </c>
      <c r="AW1157" s="13" t="s">
        <v>36</v>
      </c>
      <c r="AX1157" s="13" t="s">
        <v>78</v>
      </c>
      <c r="AY1157" s="213" t="s">
        <v>386</v>
      </c>
    </row>
    <row r="1158" spans="1:65" s="14" customFormat="1" ht="10">
      <c r="B1158" s="214"/>
      <c r="C1158" s="215"/>
      <c r="D1158" s="205" t="s">
        <v>395</v>
      </c>
      <c r="E1158" s="216" t="s">
        <v>76</v>
      </c>
      <c r="F1158" s="217" t="s">
        <v>1317</v>
      </c>
      <c r="G1158" s="215"/>
      <c r="H1158" s="218">
        <v>6.1</v>
      </c>
      <c r="I1158" s="219"/>
      <c r="J1158" s="215"/>
      <c r="K1158" s="215"/>
      <c r="L1158" s="220"/>
      <c r="M1158" s="221"/>
      <c r="N1158" s="222"/>
      <c r="O1158" s="222"/>
      <c r="P1158" s="222"/>
      <c r="Q1158" s="222"/>
      <c r="R1158" s="222"/>
      <c r="S1158" s="222"/>
      <c r="T1158" s="223"/>
      <c r="AT1158" s="224" t="s">
        <v>395</v>
      </c>
      <c r="AU1158" s="224" t="s">
        <v>90</v>
      </c>
      <c r="AV1158" s="14" t="s">
        <v>90</v>
      </c>
      <c r="AW1158" s="14" t="s">
        <v>36</v>
      </c>
      <c r="AX1158" s="14" t="s">
        <v>78</v>
      </c>
      <c r="AY1158" s="224" t="s">
        <v>386</v>
      </c>
    </row>
    <row r="1159" spans="1:65" s="13" customFormat="1" ht="10">
      <c r="B1159" s="203"/>
      <c r="C1159" s="204"/>
      <c r="D1159" s="205" t="s">
        <v>395</v>
      </c>
      <c r="E1159" s="206" t="s">
        <v>76</v>
      </c>
      <c r="F1159" s="207" t="s">
        <v>1088</v>
      </c>
      <c r="G1159" s="204"/>
      <c r="H1159" s="206" t="s">
        <v>76</v>
      </c>
      <c r="I1159" s="208"/>
      <c r="J1159" s="204"/>
      <c r="K1159" s="204"/>
      <c r="L1159" s="209"/>
      <c r="M1159" s="210"/>
      <c r="N1159" s="211"/>
      <c r="O1159" s="211"/>
      <c r="P1159" s="211"/>
      <c r="Q1159" s="211"/>
      <c r="R1159" s="211"/>
      <c r="S1159" s="211"/>
      <c r="T1159" s="212"/>
      <c r="AT1159" s="213" t="s">
        <v>395</v>
      </c>
      <c r="AU1159" s="213" t="s">
        <v>90</v>
      </c>
      <c r="AV1159" s="13" t="s">
        <v>85</v>
      </c>
      <c r="AW1159" s="13" t="s">
        <v>36</v>
      </c>
      <c r="AX1159" s="13" t="s">
        <v>78</v>
      </c>
      <c r="AY1159" s="213" t="s">
        <v>386</v>
      </c>
    </row>
    <row r="1160" spans="1:65" s="14" customFormat="1" ht="10">
      <c r="B1160" s="214"/>
      <c r="C1160" s="215"/>
      <c r="D1160" s="205" t="s">
        <v>395</v>
      </c>
      <c r="E1160" s="216" t="s">
        <v>76</v>
      </c>
      <c r="F1160" s="217" t="s">
        <v>1317</v>
      </c>
      <c r="G1160" s="215"/>
      <c r="H1160" s="218">
        <v>6.1</v>
      </c>
      <c r="I1160" s="219"/>
      <c r="J1160" s="215"/>
      <c r="K1160" s="215"/>
      <c r="L1160" s="220"/>
      <c r="M1160" s="221"/>
      <c r="N1160" s="222"/>
      <c r="O1160" s="222"/>
      <c r="P1160" s="222"/>
      <c r="Q1160" s="222"/>
      <c r="R1160" s="222"/>
      <c r="S1160" s="222"/>
      <c r="T1160" s="223"/>
      <c r="AT1160" s="224" t="s">
        <v>395</v>
      </c>
      <c r="AU1160" s="224" t="s">
        <v>90</v>
      </c>
      <c r="AV1160" s="14" t="s">
        <v>90</v>
      </c>
      <c r="AW1160" s="14" t="s">
        <v>36</v>
      </c>
      <c r="AX1160" s="14" t="s">
        <v>78</v>
      </c>
      <c r="AY1160" s="224" t="s">
        <v>386</v>
      </c>
    </row>
    <row r="1161" spans="1:65" s="13" customFormat="1" ht="10">
      <c r="B1161" s="203"/>
      <c r="C1161" s="204"/>
      <c r="D1161" s="205" t="s">
        <v>395</v>
      </c>
      <c r="E1161" s="206" t="s">
        <v>76</v>
      </c>
      <c r="F1161" s="207" t="s">
        <v>1088</v>
      </c>
      <c r="G1161" s="204"/>
      <c r="H1161" s="206" t="s">
        <v>76</v>
      </c>
      <c r="I1161" s="208"/>
      <c r="J1161" s="204"/>
      <c r="K1161" s="204"/>
      <c r="L1161" s="209"/>
      <c r="M1161" s="210"/>
      <c r="N1161" s="211"/>
      <c r="O1161" s="211"/>
      <c r="P1161" s="211"/>
      <c r="Q1161" s="211"/>
      <c r="R1161" s="211"/>
      <c r="S1161" s="211"/>
      <c r="T1161" s="212"/>
      <c r="AT1161" s="213" t="s">
        <v>395</v>
      </c>
      <c r="AU1161" s="213" t="s">
        <v>90</v>
      </c>
      <c r="AV1161" s="13" t="s">
        <v>85</v>
      </c>
      <c r="AW1161" s="13" t="s">
        <v>36</v>
      </c>
      <c r="AX1161" s="13" t="s">
        <v>78</v>
      </c>
      <c r="AY1161" s="213" t="s">
        <v>386</v>
      </c>
    </row>
    <row r="1162" spans="1:65" s="14" customFormat="1" ht="10">
      <c r="B1162" s="214"/>
      <c r="C1162" s="215"/>
      <c r="D1162" s="205" t="s">
        <v>395</v>
      </c>
      <c r="E1162" s="216" t="s">
        <v>76</v>
      </c>
      <c r="F1162" s="217" t="s">
        <v>1317</v>
      </c>
      <c r="G1162" s="215"/>
      <c r="H1162" s="218">
        <v>6.1</v>
      </c>
      <c r="I1162" s="219"/>
      <c r="J1162" s="215"/>
      <c r="K1162" s="215"/>
      <c r="L1162" s="220"/>
      <c r="M1162" s="221"/>
      <c r="N1162" s="222"/>
      <c r="O1162" s="222"/>
      <c r="P1162" s="222"/>
      <c r="Q1162" s="222"/>
      <c r="R1162" s="222"/>
      <c r="S1162" s="222"/>
      <c r="T1162" s="223"/>
      <c r="AT1162" s="224" t="s">
        <v>395</v>
      </c>
      <c r="AU1162" s="224" t="s">
        <v>90</v>
      </c>
      <c r="AV1162" s="14" t="s">
        <v>90</v>
      </c>
      <c r="AW1162" s="14" t="s">
        <v>36</v>
      </c>
      <c r="AX1162" s="14" t="s">
        <v>78</v>
      </c>
      <c r="AY1162" s="224" t="s">
        <v>386</v>
      </c>
    </row>
    <row r="1163" spans="1:65" s="15" customFormat="1" ht="10">
      <c r="B1163" s="225"/>
      <c r="C1163" s="226"/>
      <c r="D1163" s="205" t="s">
        <v>395</v>
      </c>
      <c r="E1163" s="227" t="s">
        <v>76</v>
      </c>
      <c r="F1163" s="228" t="s">
        <v>398</v>
      </c>
      <c r="G1163" s="226"/>
      <c r="H1163" s="229">
        <v>24.4</v>
      </c>
      <c r="I1163" s="230"/>
      <c r="J1163" s="226"/>
      <c r="K1163" s="226"/>
      <c r="L1163" s="231"/>
      <c r="M1163" s="232"/>
      <c r="N1163" s="233"/>
      <c r="O1163" s="233"/>
      <c r="P1163" s="233"/>
      <c r="Q1163" s="233"/>
      <c r="R1163" s="233"/>
      <c r="S1163" s="233"/>
      <c r="T1163" s="234"/>
      <c r="AT1163" s="235" t="s">
        <v>395</v>
      </c>
      <c r="AU1163" s="235" t="s">
        <v>90</v>
      </c>
      <c r="AV1163" s="15" t="s">
        <v>102</v>
      </c>
      <c r="AW1163" s="15" t="s">
        <v>36</v>
      </c>
      <c r="AX1163" s="15" t="s">
        <v>85</v>
      </c>
      <c r="AY1163" s="235" t="s">
        <v>386</v>
      </c>
    </row>
    <row r="1164" spans="1:65" s="14" customFormat="1" ht="10">
      <c r="B1164" s="214"/>
      <c r="C1164" s="215"/>
      <c r="D1164" s="205" t="s">
        <v>395</v>
      </c>
      <c r="E1164" s="215"/>
      <c r="F1164" s="217" t="s">
        <v>1322</v>
      </c>
      <c r="G1164" s="215"/>
      <c r="H1164" s="218">
        <v>25.62</v>
      </c>
      <c r="I1164" s="219"/>
      <c r="J1164" s="215"/>
      <c r="K1164" s="215"/>
      <c r="L1164" s="220"/>
      <c r="M1164" s="221"/>
      <c r="N1164" s="222"/>
      <c r="O1164" s="222"/>
      <c r="P1164" s="222"/>
      <c r="Q1164" s="222"/>
      <c r="R1164" s="222"/>
      <c r="S1164" s="222"/>
      <c r="T1164" s="223"/>
      <c r="AT1164" s="224" t="s">
        <v>395</v>
      </c>
      <c r="AU1164" s="224" t="s">
        <v>90</v>
      </c>
      <c r="AV1164" s="14" t="s">
        <v>90</v>
      </c>
      <c r="AW1164" s="14" t="s">
        <v>4</v>
      </c>
      <c r="AX1164" s="14" t="s">
        <v>85</v>
      </c>
      <c r="AY1164" s="224" t="s">
        <v>386</v>
      </c>
    </row>
    <row r="1165" spans="1:65" s="2" customFormat="1" ht="44.25" customHeight="1">
      <c r="A1165" s="37"/>
      <c r="B1165" s="38"/>
      <c r="C1165" s="185" t="s">
        <v>1323</v>
      </c>
      <c r="D1165" s="185" t="s">
        <v>388</v>
      </c>
      <c r="E1165" s="186" t="s">
        <v>1324</v>
      </c>
      <c r="F1165" s="187" t="s">
        <v>1325</v>
      </c>
      <c r="G1165" s="188" t="s">
        <v>167</v>
      </c>
      <c r="H1165" s="189">
        <v>5.94</v>
      </c>
      <c r="I1165" s="190"/>
      <c r="J1165" s="191">
        <f>ROUND(I1165*H1165,2)</f>
        <v>0</v>
      </c>
      <c r="K1165" s="187" t="s">
        <v>391</v>
      </c>
      <c r="L1165" s="42"/>
      <c r="M1165" s="192" t="s">
        <v>76</v>
      </c>
      <c r="N1165" s="193" t="s">
        <v>49</v>
      </c>
      <c r="O1165" s="67"/>
      <c r="P1165" s="194">
        <f>O1165*H1165</f>
        <v>0</v>
      </c>
      <c r="Q1165" s="194">
        <v>0</v>
      </c>
      <c r="R1165" s="194">
        <f>Q1165*H1165</f>
        <v>0</v>
      </c>
      <c r="S1165" s="194">
        <v>0</v>
      </c>
      <c r="T1165" s="195">
        <f>S1165*H1165</f>
        <v>0</v>
      </c>
      <c r="U1165" s="37"/>
      <c r="V1165" s="37"/>
      <c r="W1165" s="37"/>
      <c r="X1165" s="37"/>
      <c r="Y1165" s="37"/>
      <c r="Z1165" s="37"/>
      <c r="AA1165" s="37"/>
      <c r="AB1165" s="37"/>
      <c r="AC1165" s="37"/>
      <c r="AD1165" s="37"/>
      <c r="AE1165" s="37"/>
      <c r="AR1165" s="196" t="s">
        <v>102</v>
      </c>
      <c r="AT1165" s="196" t="s">
        <v>388</v>
      </c>
      <c r="AU1165" s="196" t="s">
        <v>90</v>
      </c>
      <c r="AY1165" s="20" t="s">
        <v>386</v>
      </c>
      <c r="BE1165" s="197">
        <f>IF(N1165="základní",J1165,0)</f>
        <v>0</v>
      </c>
      <c r="BF1165" s="197">
        <f>IF(N1165="snížená",J1165,0)</f>
        <v>0</v>
      </c>
      <c r="BG1165" s="197">
        <f>IF(N1165="zákl. přenesená",J1165,0)</f>
        <v>0</v>
      </c>
      <c r="BH1165" s="197">
        <f>IF(N1165="sníž. přenesená",J1165,0)</f>
        <v>0</v>
      </c>
      <c r="BI1165" s="197">
        <f>IF(N1165="nulová",J1165,0)</f>
        <v>0</v>
      </c>
      <c r="BJ1165" s="20" t="s">
        <v>90</v>
      </c>
      <c r="BK1165" s="197">
        <f>ROUND(I1165*H1165,2)</f>
        <v>0</v>
      </c>
      <c r="BL1165" s="20" t="s">
        <v>102</v>
      </c>
      <c r="BM1165" s="196" t="s">
        <v>1326</v>
      </c>
    </row>
    <row r="1166" spans="1:65" s="2" customFormat="1" ht="10">
      <c r="A1166" s="37"/>
      <c r="B1166" s="38"/>
      <c r="C1166" s="39"/>
      <c r="D1166" s="198" t="s">
        <v>393</v>
      </c>
      <c r="E1166" s="39"/>
      <c r="F1166" s="199" t="s">
        <v>1327</v>
      </c>
      <c r="G1166" s="39"/>
      <c r="H1166" s="39"/>
      <c r="I1166" s="200"/>
      <c r="J1166" s="39"/>
      <c r="K1166" s="39"/>
      <c r="L1166" s="42"/>
      <c r="M1166" s="201"/>
      <c r="N1166" s="202"/>
      <c r="O1166" s="67"/>
      <c r="P1166" s="67"/>
      <c r="Q1166" s="67"/>
      <c r="R1166" s="67"/>
      <c r="S1166" s="67"/>
      <c r="T1166" s="68"/>
      <c r="U1166" s="37"/>
      <c r="V1166" s="37"/>
      <c r="W1166" s="37"/>
      <c r="X1166" s="37"/>
      <c r="Y1166" s="37"/>
      <c r="Z1166" s="37"/>
      <c r="AA1166" s="37"/>
      <c r="AB1166" s="37"/>
      <c r="AC1166" s="37"/>
      <c r="AD1166" s="37"/>
      <c r="AE1166" s="37"/>
      <c r="AT1166" s="20" t="s">
        <v>393</v>
      </c>
      <c r="AU1166" s="20" t="s">
        <v>90</v>
      </c>
    </row>
    <row r="1167" spans="1:65" s="13" customFormat="1" ht="10">
      <c r="B1167" s="203"/>
      <c r="C1167" s="204"/>
      <c r="D1167" s="205" t="s">
        <v>395</v>
      </c>
      <c r="E1167" s="206" t="s">
        <v>76</v>
      </c>
      <c r="F1167" s="207" t="s">
        <v>403</v>
      </c>
      <c r="G1167" s="204"/>
      <c r="H1167" s="206" t="s">
        <v>76</v>
      </c>
      <c r="I1167" s="208"/>
      <c r="J1167" s="204"/>
      <c r="K1167" s="204"/>
      <c r="L1167" s="209"/>
      <c r="M1167" s="210"/>
      <c r="N1167" s="211"/>
      <c r="O1167" s="211"/>
      <c r="P1167" s="211"/>
      <c r="Q1167" s="211"/>
      <c r="R1167" s="211"/>
      <c r="S1167" s="211"/>
      <c r="T1167" s="212"/>
      <c r="AT1167" s="213" t="s">
        <v>395</v>
      </c>
      <c r="AU1167" s="213" t="s">
        <v>90</v>
      </c>
      <c r="AV1167" s="13" t="s">
        <v>85</v>
      </c>
      <c r="AW1167" s="13" t="s">
        <v>36</v>
      </c>
      <c r="AX1167" s="13" t="s">
        <v>78</v>
      </c>
      <c r="AY1167" s="213" t="s">
        <v>386</v>
      </c>
    </row>
    <row r="1168" spans="1:65" s="13" customFormat="1" ht="10">
      <c r="B1168" s="203"/>
      <c r="C1168" s="204"/>
      <c r="D1168" s="205" t="s">
        <v>395</v>
      </c>
      <c r="E1168" s="206" t="s">
        <v>76</v>
      </c>
      <c r="F1168" s="207" t="s">
        <v>546</v>
      </c>
      <c r="G1168" s="204"/>
      <c r="H1168" s="206" t="s">
        <v>76</v>
      </c>
      <c r="I1168" s="208"/>
      <c r="J1168" s="204"/>
      <c r="K1168" s="204"/>
      <c r="L1168" s="209"/>
      <c r="M1168" s="210"/>
      <c r="N1168" s="211"/>
      <c r="O1168" s="211"/>
      <c r="P1168" s="211"/>
      <c r="Q1168" s="211"/>
      <c r="R1168" s="211"/>
      <c r="S1168" s="211"/>
      <c r="T1168" s="212"/>
      <c r="AT1168" s="213" t="s">
        <v>395</v>
      </c>
      <c r="AU1168" s="213" t="s">
        <v>90</v>
      </c>
      <c r="AV1168" s="13" t="s">
        <v>85</v>
      </c>
      <c r="AW1168" s="13" t="s">
        <v>36</v>
      </c>
      <c r="AX1168" s="13" t="s">
        <v>78</v>
      </c>
      <c r="AY1168" s="213" t="s">
        <v>386</v>
      </c>
    </row>
    <row r="1169" spans="1:65" s="13" customFormat="1" ht="10">
      <c r="B1169" s="203"/>
      <c r="C1169" s="204"/>
      <c r="D1169" s="205" t="s">
        <v>395</v>
      </c>
      <c r="E1169" s="206" t="s">
        <v>76</v>
      </c>
      <c r="F1169" s="207" t="s">
        <v>571</v>
      </c>
      <c r="G1169" s="204"/>
      <c r="H1169" s="206" t="s">
        <v>76</v>
      </c>
      <c r="I1169" s="208"/>
      <c r="J1169" s="204"/>
      <c r="K1169" s="204"/>
      <c r="L1169" s="209"/>
      <c r="M1169" s="210"/>
      <c r="N1169" s="211"/>
      <c r="O1169" s="211"/>
      <c r="P1169" s="211"/>
      <c r="Q1169" s="211"/>
      <c r="R1169" s="211"/>
      <c r="S1169" s="211"/>
      <c r="T1169" s="212"/>
      <c r="AT1169" s="213" t="s">
        <v>395</v>
      </c>
      <c r="AU1169" s="213" t="s">
        <v>90</v>
      </c>
      <c r="AV1169" s="13" t="s">
        <v>85</v>
      </c>
      <c r="AW1169" s="13" t="s">
        <v>36</v>
      </c>
      <c r="AX1169" s="13" t="s">
        <v>78</v>
      </c>
      <c r="AY1169" s="213" t="s">
        <v>386</v>
      </c>
    </row>
    <row r="1170" spans="1:65" s="14" customFormat="1" ht="10">
      <c r="B1170" s="214"/>
      <c r="C1170" s="215"/>
      <c r="D1170" s="205" t="s">
        <v>395</v>
      </c>
      <c r="E1170" s="216" t="s">
        <v>76</v>
      </c>
      <c r="F1170" s="217" t="s">
        <v>1328</v>
      </c>
      <c r="G1170" s="215"/>
      <c r="H1170" s="218">
        <v>5.94</v>
      </c>
      <c r="I1170" s="219"/>
      <c r="J1170" s="215"/>
      <c r="K1170" s="215"/>
      <c r="L1170" s="220"/>
      <c r="M1170" s="221"/>
      <c r="N1170" s="222"/>
      <c r="O1170" s="222"/>
      <c r="P1170" s="222"/>
      <c r="Q1170" s="222"/>
      <c r="R1170" s="222"/>
      <c r="S1170" s="222"/>
      <c r="T1170" s="223"/>
      <c r="AT1170" s="224" t="s">
        <v>395</v>
      </c>
      <c r="AU1170" s="224" t="s">
        <v>90</v>
      </c>
      <c r="AV1170" s="14" t="s">
        <v>90</v>
      </c>
      <c r="AW1170" s="14" t="s">
        <v>36</v>
      </c>
      <c r="AX1170" s="14" t="s">
        <v>78</v>
      </c>
      <c r="AY1170" s="224" t="s">
        <v>386</v>
      </c>
    </row>
    <row r="1171" spans="1:65" s="15" customFormat="1" ht="10">
      <c r="B1171" s="225"/>
      <c r="C1171" s="226"/>
      <c r="D1171" s="205" t="s">
        <v>395</v>
      </c>
      <c r="E1171" s="227" t="s">
        <v>76</v>
      </c>
      <c r="F1171" s="228" t="s">
        <v>398</v>
      </c>
      <c r="G1171" s="226"/>
      <c r="H1171" s="229">
        <v>5.94</v>
      </c>
      <c r="I1171" s="230"/>
      <c r="J1171" s="226"/>
      <c r="K1171" s="226"/>
      <c r="L1171" s="231"/>
      <c r="M1171" s="232"/>
      <c r="N1171" s="233"/>
      <c r="O1171" s="233"/>
      <c r="P1171" s="233"/>
      <c r="Q1171" s="233"/>
      <c r="R1171" s="233"/>
      <c r="S1171" s="233"/>
      <c r="T1171" s="234"/>
      <c r="AT1171" s="235" t="s">
        <v>395</v>
      </c>
      <c r="AU1171" s="235" t="s">
        <v>90</v>
      </c>
      <c r="AV1171" s="15" t="s">
        <v>102</v>
      </c>
      <c r="AW1171" s="15" t="s">
        <v>36</v>
      </c>
      <c r="AX1171" s="15" t="s">
        <v>85</v>
      </c>
      <c r="AY1171" s="235" t="s">
        <v>386</v>
      </c>
    </row>
    <row r="1172" spans="1:65" s="2" customFormat="1" ht="24.15" customHeight="1">
      <c r="A1172" s="37"/>
      <c r="B1172" s="38"/>
      <c r="C1172" s="236" t="s">
        <v>1329</v>
      </c>
      <c r="D1172" s="236" t="s">
        <v>453</v>
      </c>
      <c r="E1172" s="237" t="s">
        <v>1330</v>
      </c>
      <c r="F1172" s="238" t="s">
        <v>1331</v>
      </c>
      <c r="G1172" s="239" t="s">
        <v>167</v>
      </c>
      <c r="H1172" s="240">
        <v>6.2370000000000001</v>
      </c>
      <c r="I1172" s="241"/>
      <c r="J1172" s="242">
        <f>ROUND(I1172*H1172,2)</f>
        <v>0</v>
      </c>
      <c r="K1172" s="238" t="s">
        <v>391</v>
      </c>
      <c r="L1172" s="243"/>
      <c r="M1172" s="244" t="s">
        <v>76</v>
      </c>
      <c r="N1172" s="245" t="s">
        <v>49</v>
      </c>
      <c r="O1172" s="67"/>
      <c r="P1172" s="194">
        <f>O1172*H1172</f>
        <v>0</v>
      </c>
      <c r="Q1172" s="194">
        <v>1E-4</v>
      </c>
      <c r="R1172" s="194">
        <f>Q1172*H1172</f>
        <v>6.2370000000000004E-4</v>
      </c>
      <c r="S1172" s="194">
        <v>0</v>
      </c>
      <c r="T1172" s="195">
        <f>S1172*H1172</f>
        <v>0</v>
      </c>
      <c r="U1172" s="37"/>
      <c r="V1172" s="37"/>
      <c r="W1172" s="37"/>
      <c r="X1172" s="37"/>
      <c r="Y1172" s="37"/>
      <c r="Z1172" s="37"/>
      <c r="AA1172" s="37"/>
      <c r="AB1172" s="37"/>
      <c r="AC1172" s="37"/>
      <c r="AD1172" s="37"/>
      <c r="AE1172" s="37"/>
      <c r="AR1172" s="196" t="s">
        <v>436</v>
      </c>
      <c r="AT1172" s="196" t="s">
        <v>453</v>
      </c>
      <c r="AU1172" s="196" t="s">
        <v>90</v>
      </c>
      <c r="AY1172" s="20" t="s">
        <v>386</v>
      </c>
      <c r="BE1172" s="197">
        <f>IF(N1172="základní",J1172,0)</f>
        <v>0</v>
      </c>
      <c r="BF1172" s="197">
        <f>IF(N1172="snížená",J1172,0)</f>
        <v>0</v>
      </c>
      <c r="BG1172" s="197">
        <f>IF(N1172="zákl. přenesená",J1172,0)</f>
        <v>0</v>
      </c>
      <c r="BH1172" s="197">
        <f>IF(N1172="sníž. přenesená",J1172,0)</f>
        <v>0</v>
      </c>
      <c r="BI1172" s="197">
        <f>IF(N1172="nulová",J1172,0)</f>
        <v>0</v>
      </c>
      <c r="BJ1172" s="20" t="s">
        <v>90</v>
      </c>
      <c r="BK1172" s="197">
        <f>ROUND(I1172*H1172,2)</f>
        <v>0</v>
      </c>
      <c r="BL1172" s="20" t="s">
        <v>102</v>
      </c>
      <c r="BM1172" s="196" t="s">
        <v>1332</v>
      </c>
    </row>
    <row r="1173" spans="1:65" s="14" customFormat="1" ht="10">
      <c r="B1173" s="214"/>
      <c r="C1173" s="215"/>
      <c r="D1173" s="205" t="s">
        <v>395</v>
      </c>
      <c r="E1173" s="215"/>
      <c r="F1173" s="217" t="s">
        <v>1333</v>
      </c>
      <c r="G1173" s="215"/>
      <c r="H1173" s="218">
        <v>6.2370000000000001</v>
      </c>
      <c r="I1173" s="219"/>
      <c r="J1173" s="215"/>
      <c r="K1173" s="215"/>
      <c r="L1173" s="220"/>
      <c r="M1173" s="221"/>
      <c r="N1173" s="222"/>
      <c r="O1173" s="222"/>
      <c r="P1173" s="222"/>
      <c r="Q1173" s="222"/>
      <c r="R1173" s="222"/>
      <c r="S1173" s="222"/>
      <c r="T1173" s="223"/>
      <c r="AT1173" s="224" t="s">
        <v>395</v>
      </c>
      <c r="AU1173" s="224" t="s">
        <v>90</v>
      </c>
      <c r="AV1173" s="14" t="s">
        <v>90</v>
      </c>
      <c r="AW1173" s="14" t="s">
        <v>4</v>
      </c>
      <c r="AX1173" s="14" t="s">
        <v>85</v>
      </c>
      <c r="AY1173" s="224" t="s">
        <v>386</v>
      </c>
    </row>
    <row r="1174" spans="1:65" s="2" customFormat="1" ht="55.5" customHeight="1">
      <c r="A1174" s="37"/>
      <c r="B1174" s="38"/>
      <c r="C1174" s="185" t="s">
        <v>1334</v>
      </c>
      <c r="D1174" s="185" t="s">
        <v>388</v>
      </c>
      <c r="E1174" s="186" t="s">
        <v>1335</v>
      </c>
      <c r="F1174" s="187" t="s">
        <v>1336</v>
      </c>
      <c r="G1174" s="188" t="s">
        <v>167</v>
      </c>
      <c r="H1174" s="189">
        <v>300.61</v>
      </c>
      <c r="I1174" s="190"/>
      <c r="J1174" s="191">
        <f>ROUND(I1174*H1174,2)</f>
        <v>0</v>
      </c>
      <c r="K1174" s="187" t="s">
        <v>391</v>
      </c>
      <c r="L1174" s="42"/>
      <c r="M1174" s="192" t="s">
        <v>76</v>
      </c>
      <c r="N1174" s="193" t="s">
        <v>49</v>
      </c>
      <c r="O1174" s="67"/>
      <c r="P1174" s="194">
        <f>O1174*H1174</f>
        <v>0</v>
      </c>
      <c r="Q1174" s="194">
        <v>0</v>
      </c>
      <c r="R1174" s="194">
        <f>Q1174*H1174</f>
        <v>0</v>
      </c>
      <c r="S1174" s="194">
        <v>0</v>
      </c>
      <c r="T1174" s="195">
        <f>S1174*H1174</f>
        <v>0</v>
      </c>
      <c r="U1174" s="37"/>
      <c r="V1174" s="37"/>
      <c r="W1174" s="37"/>
      <c r="X1174" s="37"/>
      <c r="Y1174" s="37"/>
      <c r="Z1174" s="37"/>
      <c r="AA1174" s="37"/>
      <c r="AB1174" s="37"/>
      <c r="AC1174" s="37"/>
      <c r="AD1174" s="37"/>
      <c r="AE1174" s="37"/>
      <c r="AR1174" s="196" t="s">
        <v>102</v>
      </c>
      <c r="AT1174" s="196" t="s">
        <v>388</v>
      </c>
      <c r="AU1174" s="196" t="s">
        <v>90</v>
      </c>
      <c r="AY1174" s="20" t="s">
        <v>386</v>
      </c>
      <c r="BE1174" s="197">
        <f>IF(N1174="základní",J1174,0)</f>
        <v>0</v>
      </c>
      <c r="BF1174" s="197">
        <f>IF(N1174="snížená",J1174,0)</f>
        <v>0</v>
      </c>
      <c r="BG1174" s="197">
        <f>IF(N1174="zákl. přenesená",J1174,0)</f>
        <v>0</v>
      </c>
      <c r="BH1174" s="197">
        <f>IF(N1174="sníž. přenesená",J1174,0)</f>
        <v>0</v>
      </c>
      <c r="BI1174" s="197">
        <f>IF(N1174="nulová",J1174,0)</f>
        <v>0</v>
      </c>
      <c r="BJ1174" s="20" t="s">
        <v>90</v>
      </c>
      <c r="BK1174" s="197">
        <f>ROUND(I1174*H1174,2)</f>
        <v>0</v>
      </c>
      <c r="BL1174" s="20" t="s">
        <v>102</v>
      </c>
      <c r="BM1174" s="196" t="s">
        <v>1337</v>
      </c>
    </row>
    <row r="1175" spans="1:65" s="2" customFormat="1" ht="10">
      <c r="A1175" s="37"/>
      <c r="B1175" s="38"/>
      <c r="C1175" s="39"/>
      <c r="D1175" s="198" t="s">
        <v>393</v>
      </c>
      <c r="E1175" s="39"/>
      <c r="F1175" s="199" t="s">
        <v>1338</v>
      </c>
      <c r="G1175" s="39"/>
      <c r="H1175" s="39"/>
      <c r="I1175" s="200"/>
      <c r="J1175" s="39"/>
      <c r="K1175" s="39"/>
      <c r="L1175" s="42"/>
      <c r="M1175" s="201"/>
      <c r="N1175" s="202"/>
      <c r="O1175" s="67"/>
      <c r="P1175" s="67"/>
      <c r="Q1175" s="67"/>
      <c r="R1175" s="67"/>
      <c r="S1175" s="67"/>
      <c r="T1175" s="68"/>
      <c r="U1175" s="37"/>
      <c r="V1175" s="37"/>
      <c r="W1175" s="37"/>
      <c r="X1175" s="37"/>
      <c r="Y1175" s="37"/>
      <c r="Z1175" s="37"/>
      <c r="AA1175" s="37"/>
      <c r="AB1175" s="37"/>
      <c r="AC1175" s="37"/>
      <c r="AD1175" s="37"/>
      <c r="AE1175" s="37"/>
      <c r="AT1175" s="20" t="s">
        <v>393</v>
      </c>
      <c r="AU1175" s="20" t="s">
        <v>90</v>
      </c>
    </row>
    <row r="1176" spans="1:65" s="14" customFormat="1" ht="10">
      <c r="B1176" s="214"/>
      <c r="C1176" s="215"/>
      <c r="D1176" s="205" t="s">
        <v>395</v>
      </c>
      <c r="E1176" s="216" t="s">
        <v>76</v>
      </c>
      <c r="F1176" s="217" t="s">
        <v>1339</v>
      </c>
      <c r="G1176" s="215"/>
      <c r="H1176" s="218">
        <v>300.61</v>
      </c>
      <c r="I1176" s="219"/>
      <c r="J1176" s="215"/>
      <c r="K1176" s="215"/>
      <c r="L1176" s="220"/>
      <c r="M1176" s="221"/>
      <c r="N1176" s="222"/>
      <c r="O1176" s="222"/>
      <c r="P1176" s="222"/>
      <c r="Q1176" s="222"/>
      <c r="R1176" s="222"/>
      <c r="S1176" s="222"/>
      <c r="T1176" s="223"/>
      <c r="AT1176" s="224" t="s">
        <v>395</v>
      </c>
      <c r="AU1176" s="224" t="s">
        <v>90</v>
      </c>
      <c r="AV1176" s="14" t="s">
        <v>90</v>
      </c>
      <c r="AW1176" s="14" t="s">
        <v>36</v>
      </c>
      <c r="AX1176" s="14" t="s">
        <v>78</v>
      </c>
      <c r="AY1176" s="224" t="s">
        <v>386</v>
      </c>
    </row>
    <row r="1177" spans="1:65" s="15" customFormat="1" ht="10">
      <c r="B1177" s="225"/>
      <c r="C1177" s="226"/>
      <c r="D1177" s="205" t="s">
        <v>395</v>
      </c>
      <c r="E1177" s="227" t="s">
        <v>76</v>
      </c>
      <c r="F1177" s="228" t="s">
        <v>398</v>
      </c>
      <c r="G1177" s="226"/>
      <c r="H1177" s="229">
        <v>300.61</v>
      </c>
      <c r="I1177" s="230"/>
      <c r="J1177" s="226"/>
      <c r="K1177" s="226"/>
      <c r="L1177" s="231"/>
      <c r="M1177" s="232"/>
      <c r="N1177" s="233"/>
      <c r="O1177" s="233"/>
      <c r="P1177" s="233"/>
      <c r="Q1177" s="233"/>
      <c r="R1177" s="233"/>
      <c r="S1177" s="233"/>
      <c r="T1177" s="234"/>
      <c r="AT1177" s="235" t="s">
        <v>395</v>
      </c>
      <c r="AU1177" s="235" t="s">
        <v>90</v>
      </c>
      <c r="AV1177" s="15" t="s">
        <v>102</v>
      </c>
      <c r="AW1177" s="15" t="s">
        <v>36</v>
      </c>
      <c r="AX1177" s="15" t="s">
        <v>85</v>
      </c>
      <c r="AY1177" s="235" t="s">
        <v>386</v>
      </c>
    </row>
    <row r="1178" spans="1:65" s="2" customFormat="1" ht="16.5" customHeight="1">
      <c r="A1178" s="37"/>
      <c r="B1178" s="38"/>
      <c r="C1178" s="236" t="s">
        <v>1340</v>
      </c>
      <c r="D1178" s="236" t="s">
        <v>453</v>
      </c>
      <c r="E1178" s="237" t="s">
        <v>1341</v>
      </c>
      <c r="F1178" s="238" t="s">
        <v>1342</v>
      </c>
      <c r="G1178" s="239" t="s">
        <v>167</v>
      </c>
      <c r="H1178" s="240">
        <v>315.64100000000002</v>
      </c>
      <c r="I1178" s="241"/>
      <c r="J1178" s="242">
        <f>ROUND(I1178*H1178,2)</f>
        <v>0</v>
      </c>
      <c r="K1178" s="238" t="s">
        <v>391</v>
      </c>
      <c r="L1178" s="243"/>
      <c r="M1178" s="244" t="s">
        <v>76</v>
      </c>
      <c r="N1178" s="245" t="s">
        <v>49</v>
      </c>
      <c r="O1178" s="67"/>
      <c r="P1178" s="194">
        <f>O1178*H1178</f>
        <v>0</v>
      </c>
      <c r="Q1178" s="194">
        <v>2.9999999999999997E-4</v>
      </c>
      <c r="R1178" s="194">
        <f>Q1178*H1178</f>
        <v>9.4692299999999993E-2</v>
      </c>
      <c r="S1178" s="194">
        <v>0</v>
      </c>
      <c r="T1178" s="195">
        <f>S1178*H1178</f>
        <v>0</v>
      </c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R1178" s="196" t="s">
        <v>436</v>
      </c>
      <c r="AT1178" s="196" t="s">
        <v>453</v>
      </c>
      <c r="AU1178" s="196" t="s">
        <v>90</v>
      </c>
      <c r="AY1178" s="20" t="s">
        <v>386</v>
      </c>
      <c r="BE1178" s="197">
        <f>IF(N1178="základní",J1178,0)</f>
        <v>0</v>
      </c>
      <c r="BF1178" s="197">
        <f>IF(N1178="snížená",J1178,0)</f>
        <v>0</v>
      </c>
      <c r="BG1178" s="197">
        <f>IF(N1178="zákl. přenesená",J1178,0)</f>
        <v>0</v>
      </c>
      <c r="BH1178" s="197">
        <f>IF(N1178="sníž. přenesená",J1178,0)</f>
        <v>0</v>
      </c>
      <c r="BI1178" s="197">
        <f>IF(N1178="nulová",J1178,0)</f>
        <v>0</v>
      </c>
      <c r="BJ1178" s="20" t="s">
        <v>90</v>
      </c>
      <c r="BK1178" s="197">
        <f>ROUND(I1178*H1178,2)</f>
        <v>0</v>
      </c>
      <c r="BL1178" s="20" t="s">
        <v>102</v>
      </c>
      <c r="BM1178" s="196" t="s">
        <v>1343</v>
      </c>
    </row>
    <row r="1179" spans="1:65" s="14" customFormat="1" ht="10">
      <c r="B1179" s="214"/>
      <c r="C1179" s="215"/>
      <c r="D1179" s="205" t="s">
        <v>395</v>
      </c>
      <c r="E1179" s="216" t="s">
        <v>76</v>
      </c>
      <c r="F1179" s="217" t="s">
        <v>1339</v>
      </c>
      <c r="G1179" s="215"/>
      <c r="H1179" s="218">
        <v>300.61</v>
      </c>
      <c r="I1179" s="219"/>
      <c r="J1179" s="215"/>
      <c r="K1179" s="215"/>
      <c r="L1179" s="220"/>
      <c r="M1179" s="221"/>
      <c r="N1179" s="222"/>
      <c r="O1179" s="222"/>
      <c r="P1179" s="222"/>
      <c r="Q1179" s="222"/>
      <c r="R1179" s="222"/>
      <c r="S1179" s="222"/>
      <c r="T1179" s="223"/>
      <c r="AT1179" s="224" t="s">
        <v>395</v>
      </c>
      <c r="AU1179" s="224" t="s">
        <v>90</v>
      </c>
      <c r="AV1179" s="14" t="s">
        <v>90</v>
      </c>
      <c r="AW1179" s="14" t="s">
        <v>36</v>
      </c>
      <c r="AX1179" s="14" t="s">
        <v>78</v>
      </c>
      <c r="AY1179" s="224" t="s">
        <v>386</v>
      </c>
    </row>
    <row r="1180" spans="1:65" s="15" customFormat="1" ht="10">
      <c r="B1180" s="225"/>
      <c r="C1180" s="226"/>
      <c r="D1180" s="205" t="s">
        <v>395</v>
      </c>
      <c r="E1180" s="227" t="s">
        <v>76</v>
      </c>
      <c r="F1180" s="228" t="s">
        <v>398</v>
      </c>
      <c r="G1180" s="226"/>
      <c r="H1180" s="229">
        <v>300.61</v>
      </c>
      <c r="I1180" s="230"/>
      <c r="J1180" s="226"/>
      <c r="K1180" s="226"/>
      <c r="L1180" s="231"/>
      <c r="M1180" s="232"/>
      <c r="N1180" s="233"/>
      <c r="O1180" s="233"/>
      <c r="P1180" s="233"/>
      <c r="Q1180" s="233"/>
      <c r="R1180" s="233"/>
      <c r="S1180" s="233"/>
      <c r="T1180" s="234"/>
      <c r="AT1180" s="235" t="s">
        <v>395</v>
      </c>
      <c r="AU1180" s="235" t="s">
        <v>90</v>
      </c>
      <c r="AV1180" s="15" t="s">
        <v>102</v>
      </c>
      <c r="AW1180" s="15" t="s">
        <v>36</v>
      </c>
      <c r="AX1180" s="15" t="s">
        <v>85</v>
      </c>
      <c r="AY1180" s="235" t="s">
        <v>386</v>
      </c>
    </row>
    <row r="1181" spans="1:65" s="14" customFormat="1" ht="10">
      <c r="B1181" s="214"/>
      <c r="C1181" s="215"/>
      <c r="D1181" s="205" t="s">
        <v>395</v>
      </c>
      <c r="E1181" s="215"/>
      <c r="F1181" s="217" t="s">
        <v>1344</v>
      </c>
      <c r="G1181" s="215"/>
      <c r="H1181" s="218">
        <v>315.64100000000002</v>
      </c>
      <c r="I1181" s="219"/>
      <c r="J1181" s="215"/>
      <c r="K1181" s="215"/>
      <c r="L1181" s="220"/>
      <c r="M1181" s="221"/>
      <c r="N1181" s="222"/>
      <c r="O1181" s="222"/>
      <c r="P1181" s="222"/>
      <c r="Q1181" s="222"/>
      <c r="R1181" s="222"/>
      <c r="S1181" s="222"/>
      <c r="T1181" s="223"/>
      <c r="AT1181" s="224" t="s">
        <v>395</v>
      </c>
      <c r="AU1181" s="224" t="s">
        <v>90</v>
      </c>
      <c r="AV1181" s="14" t="s">
        <v>90</v>
      </c>
      <c r="AW1181" s="14" t="s">
        <v>4</v>
      </c>
      <c r="AX1181" s="14" t="s">
        <v>85</v>
      </c>
      <c r="AY1181" s="224" t="s">
        <v>386</v>
      </c>
    </row>
    <row r="1182" spans="1:65" s="2" customFormat="1" ht="24.15" customHeight="1">
      <c r="A1182" s="37"/>
      <c r="B1182" s="38"/>
      <c r="C1182" s="185" t="s">
        <v>1345</v>
      </c>
      <c r="D1182" s="185" t="s">
        <v>388</v>
      </c>
      <c r="E1182" s="186" t="s">
        <v>1346</v>
      </c>
      <c r="F1182" s="187" t="s">
        <v>1347</v>
      </c>
      <c r="G1182" s="188" t="s">
        <v>127</v>
      </c>
      <c r="H1182" s="189">
        <v>588.14599999999996</v>
      </c>
      <c r="I1182" s="190"/>
      <c r="J1182" s="191">
        <f>ROUND(I1182*H1182,2)</f>
        <v>0</v>
      </c>
      <c r="K1182" s="187" t="s">
        <v>391</v>
      </c>
      <c r="L1182" s="42"/>
      <c r="M1182" s="192" t="s">
        <v>76</v>
      </c>
      <c r="N1182" s="193" t="s">
        <v>49</v>
      </c>
      <c r="O1182" s="67"/>
      <c r="P1182" s="194">
        <f>O1182*H1182</f>
        <v>0</v>
      </c>
      <c r="Q1182" s="194">
        <v>1.3999999999999999E-4</v>
      </c>
      <c r="R1182" s="194">
        <f>Q1182*H1182</f>
        <v>8.2340439999999987E-2</v>
      </c>
      <c r="S1182" s="194">
        <v>0</v>
      </c>
      <c r="T1182" s="195">
        <f>S1182*H1182</f>
        <v>0</v>
      </c>
      <c r="U1182" s="37"/>
      <c r="V1182" s="37"/>
      <c r="W1182" s="37"/>
      <c r="X1182" s="37"/>
      <c r="Y1182" s="37"/>
      <c r="Z1182" s="37"/>
      <c r="AA1182" s="37"/>
      <c r="AB1182" s="37"/>
      <c r="AC1182" s="37"/>
      <c r="AD1182" s="37"/>
      <c r="AE1182" s="37"/>
      <c r="AR1182" s="196" t="s">
        <v>102</v>
      </c>
      <c r="AT1182" s="196" t="s">
        <v>388</v>
      </c>
      <c r="AU1182" s="196" t="s">
        <v>90</v>
      </c>
      <c r="AY1182" s="20" t="s">
        <v>386</v>
      </c>
      <c r="BE1182" s="197">
        <f>IF(N1182="základní",J1182,0)</f>
        <v>0</v>
      </c>
      <c r="BF1182" s="197">
        <f>IF(N1182="snížená",J1182,0)</f>
        <v>0</v>
      </c>
      <c r="BG1182" s="197">
        <f>IF(N1182="zákl. přenesená",J1182,0)</f>
        <v>0</v>
      </c>
      <c r="BH1182" s="197">
        <f>IF(N1182="sníž. přenesená",J1182,0)</f>
        <v>0</v>
      </c>
      <c r="BI1182" s="197">
        <f>IF(N1182="nulová",J1182,0)</f>
        <v>0</v>
      </c>
      <c r="BJ1182" s="20" t="s">
        <v>90</v>
      </c>
      <c r="BK1182" s="197">
        <f>ROUND(I1182*H1182,2)</f>
        <v>0</v>
      </c>
      <c r="BL1182" s="20" t="s">
        <v>102</v>
      </c>
      <c r="BM1182" s="196" t="s">
        <v>1348</v>
      </c>
    </row>
    <row r="1183" spans="1:65" s="2" customFormat="1" ht="10">
      <c r="A1183" s="37"/>
      <c r="B1183" s="38"/>
      <c r="C1183" s="39"/>
      <c r="D1183" s="198" t="s">
        <v>393</v>
      </c>
      <c r="E1183" s="39"/>
      <c r="F1183" s="199" t="s">
        <v>1349</v>
      </c>
      <c r="G1183" s="39"/>
      <c r="H1183" s="39"/>
      <c r="I1183" s="200"/>
      <c r="J1183" s="39"/>
      <c r="K1183" s="39"/>
      <c r="L1183" s="42"/>
      <c r="M1183" s="201"/>
      <c r="N1183" s="202"/>
      <c r="O1183" s="67"/>
      <c r="P1183" s="67"/>
      <c r="Q1183" s="67"/>
      <c r="R1183" s="67"/>
      <c r="S1183" s="67"/>
      <c r="T1183" s="68"/>
      <c r="U1183" s="37"/>
      <c r="V1183" s="37"/>
      <c r="W1183" s="37"/>
      <c r="X1183" s="37"/>
      <c r="Y1183" s="37"/>
      <c r="Z1183" s="37"/>
      <c r="AA1183" s="37"/>
      <c r="AB1183" s="37"/>
      <c r="AC1183" s="37"/>
      <c r="AD1183" s="37"/>
      <c r="AE1183" s="37"/>
      <c r="AT1183" s="20" t="s">
        <v>393</v>
      </c>
      <c r="AU1183" s="20" t="s">
        <v>90</v>
      </c>
    </row>
    <row r="1184" spans="1:65" s="14" customFormat="1" ht="10">
      <c r="B1184" s="214"/>
      <c r="C1184" s="215"/>
      <c r="D1184" s="205" t="s">
        <v>395</v>
      </c>
      <c r="E1184" s="216" t="s">
        <v>76</v>
      </c>
      <c r="F1184" s="217" t="s">
        <v>266</v>
      </c>
      <c r="G1184" s="215"/>
      <c r="H1184" s="218">
        <v>182.291</v>
      </c>
      <c r="I1184" s="219"/>
      <c r="J1184" s="215"/>
      <c r="K1184" s="215"/>
      <c r="L1184" s="220"/>
      <c r="M1184" s="221"/>
      <c r="N1184" s="222"/>
      <c r="O1184" s="222"/>
      <c r="P1184" s="222"/>
      <c r="Q1184" s="222"/>
      <c r="R1184" s="222"/>
      <c r="S1184" s="222"/>
      <c r="T1184" s="223"/>
      <c r="AT1184" s="224" t="s">
        <v>395</v>
      </c>
      <c r="AU1184" s="224" t="s">
        <v>90</v>
      </c>
      <c r="AV1184" s="14" t="s">
        <v>90</v>
      </c>
      <c r="AW1184" s="14" t="s">
        <v>36</v>
      </c>
      <c r="AX1184" s="14" t="s">
        <v>78</v>
      </c>
      <c r="AY1184" s="224" t="s">
        <v>386</v>
      </c>
    </row>
    <row r="1185" spans="2:51" s="14" customFormat="1" ht="10">
      <c r="B1185" s="214"/>
      <c r="C1185" s="215"/>
      <c r="D1185" s="205" t="s">
        <v>395</v>
      </c>
      <c r="E1185" s="216" t="s">
        <v>76</v>
      </c>
      <c r="F1185" s="217" t="s">
        <v>273</v>
      </c>
      <c r="G1185" s="215"/>
      <c r="H1185" s="218">
        <v>206.21600000000001</v>
      </c>
      <c r="I1185" s="219"/>
      <c r="J1185" s="215"/>
      <c r="K1185" s="215"/>
      <c r="L1185" s="220"/>
      <c r="M1185" s="221"/>
      <c r="N1185" s="222"/>
      <c r="O1185" s="222"/>
      <c r="P1185" s="222"/>
      <c r="Q1185" s="222"/>
      <c r="R1185" s="222"/>
      <c r="S1185" s="222"/>
      <c r="T1185" s="223"/>
      <c r="AT1185" s="224" t="s">
        <v>395</v>
      </c>
      <c r="AU1185" s="224" t="s">
        <v>90</v>
      </c>
      <c r="AV1185" s="14" t="s">
        <v>90</v>
      </c>
      <c r="AW1185" s="14" t="s">
        <v>36</v>
      </c>
      <c r="AX1185" s="14" t="s">
        <v>78</v>
      </c>
      <c r="AY1185" s="224" t="s">
        <v>386</v>
      </c>
    </row>
    <row r="1186" spans="2:51" s="14" customFormat="1" ht="10">
      <c r="B1186" s="214"/>
      <c r="C1186" s="215"/>
      <c r="D1186" s="205" t="s">
        <v>395</v>
      </c>
      <c r="E1186" s="216" t="s">
        <v>76</v>
      </c>
      <c r="F1186" s="217" t="s">
        <v>285</v>
      </c>
      <c r="G1186" s="215"/>
      <c r="H1186" s="218">
        <v>8.6969999999999992</v>
      </c>
      <c r="I1186" s="219"/>
      <c r="J1186" s="215"/>
      <c r="K1186" s="215"/>
      <c r="L1186" s="220"/>
      <c r="M1186" s="221"/>
      <c r="N1186" s="222"/>
      <c r="O1186" s="222"/>
      <c r="P1186" s="222"/>
      <c r="Q1186" s="222"/>
      <c r="R1186" s="222"/>
      <c r="S1186" s="222"/>
      <c r="T1186" s="223"/>
      <c r="AT1186" s="224" t="s">
        <v>395</v>
      </c>
      <c r="AU1186" s="224" t="s">
        <v>90</v>
      </c>
      <c r="AV1186" s="14" t="s">
        <v>90</v>
      </c>
      <c r="AW1186" s="14" t="s">
        <v>36</v>
      </c>
      <c r="AX1186" s="14" t="s">
        <v>78</v>
      </c>
      <c r="AY1186" s="224" t="s">
        <v>386</v>
      </c>
    </row>
    <row r="1187" spans="2:51" s="14" customFormat="1" ht="10">
      <c r="B1187" s="214"/>
      <c r="C1187" s="215"/>
      <c r="D1187" s="205" t="s">
        <v>395</v>
      </c>
      <c r="E1187" s="216" t="s">
        <v>76</v>
      </c>
      <c r="F1187" s="217" t="s">
        <v>291</v>
      </c>
      <c r="G1187" s="215"/>
      <c r="H1187" s="218">
        <v>15.696</v>
      </c>
      <c r="I1187" s="219"/>
      <c r="J1187" s="215"/>
      <c r="K1187" s="215"/>
      <c r="L1187" s="220"/>
      <c r="M1187" s="221"/>
      <c r="N1187" s="222"/>
      <c r="O1187" s="222"/>
      <c r="P1187" s="222"/>
      <c r="Q1187" s="222"/>
      <c r="R1187" s="222"/>
      <c r="S1187" s="222"/>
      <c r="T1187" s="223"/>
      <c r="AT1187" s="224" t="s">
        <v>395</v>
      </c>
      <c r="AU1187" s="224" t="s">
        <v>90</v>
      </c>
      <c r="AV1187" s="14" t="s">
        <v>90</v>
      </c>
      <c r="AW1187" s="14" t="s">
        <v>36</v>
      </c>
      <c r="AX1187" s="14" t="s">
        <v>78</v>
      </c>
      <c r="AY1187" s="224" t="s">
        <v>386</v>
      </c>
    </row>
    <row r="1188" spans="2:51" s="14" customFormat="1" ht="10">
      <c r="B1188" s="214"/>
      <c r="C1188" s="215"/>
      <c r="D1188" s="205" t="s">
        <v>395</v>
      </c>
      <c r="E1188" s="216" t="s">
        <v>76</v>
      </c>
      <c r="F1188" s="217" t="s">
        <v>172</v>
      </c>
      <c r="G1188" s="215"/>
      <c r="H1188" s="218">
        <v>138.6</v>
      </c>
      <c r="I1188" s="219"/>
      <c r="J1188" s="215"/>
      <c r="K1188" s="215"/>
      <c r="L1188" s="220"/>
      <c r="M1188" s="221"/>
      <c r="N1188" s="222"/>
      <c r="O1188" s="222"/>
      <c r="P1188" s="222"/>
      <c r="Q1188" s="222"/>
      <c r="R1188" s="222"/>
      <c r="S1188" s="222"/>
      <c r="T1188" s="223"/>
      <c r="AT1188" s="224" t="s">
        <v>395</v>
      </c>
      <c r="AU1188" s="224" t="s">
        <v>90</v>
      </c>
      <c r="AV1188" s="14" t="s">
        <v>90</v>
      </c>
      <c r="AW1188" s="14" t="s">
        <v>36</v>
      </c>
      <c r="AX1188" s="14" t="s">
        <v>78</v>
      </c>
      <c r="AY1188" s="224" t="s">
        <v>386</v>
      </c>
    </row>
    <row r="1189" spans="2:51" s="16" customFormat="1" ht="10">
      <c r="B1189" s="246"/>
      <c r="C1189" s="247"/>
      <c r="D1189" s="205" t="s">
        <v>395</v>
      </c>
      <c r="E1189" s="248" t="s">
        <v>76</v>
      </c>
      <c r="F1189" s="249" t="s">
        <v>559</v>
      </c>
      <c r="G1189" s="247"/>
      <c r="H1189" s="250">
        <v>551.5</v>
      </c>
      <c r="I1189" s="251"/>
      <c r="J1189" s="247"/>
      <c r="K1189" s="247"/>
      <c r="L1189" s="252"/>
      <c r="M1189" s="253"/>
      <c r="N1189" s="254"/>
      <c r="O1189" s="254"/>
      <c r="P1189" s="254"/>
      <c r="Q1189" s="254"/>
      <c r="R1189" s="254"/>
      <c r="S1189" s="254"/>
      <c r="T1189" s="255"/>
      <c r="AT1189" s="256" t="s">
        <v>395</v>
      </c>
      <c r="AU1189" s="256" t="s">
        <v>90</v>
      </c>
      <c r="AV1189" s="16" t="s">
        <v>95</v>
      </c>
      <c r="AW1189" s="16" t="s">
        <v>36</v>
      </c>
      <c r="AX1189" s="16" t="s">
        <v>78</v>
      </c>
      <c r="AY1189" s="256" t="s">
        <v>386</v>
      </c>
    </row>
    <row r="1190" spans="2:51" s="13" customFormat="1" ht="10">
      <c r="B1190" s="203"/>
      <c r="C1190" s="204"/>
      <c r="D1190" s="205" t="s">
        <v>395</v>
      </c>
      <c r="E1190" s="206" t="s">
        <v>76</v>
      </c>
      <c r="F1190" s="207" t="s">
        <v>1308</v>
      </c>
      <c r="G1190" s="204"/>
      <c r="H1190" s="206" t="s">
        <v>76</v>
      </c>
      <c r="I1190" s="208"/>
      <c r="J1190" s="204"/>
      <c r="K1190" s="204"/>
      <c r="L1190" s="209"/>
      <c r="M1190" s="210"/>
      <c r="N1190" s="211"/>
      <c r="O1190" s="211"/>
      <c r="P1190" s="211"/>
      <c r="Q1190" s="211"/>
      <c r="R1190" s="211"/>
      <c r="S1190" s="211"/>
      <c r="T1190" s="212"/>
      <c r="AT1190" s="213" t="s">
        <v>395</v>
      </c>
      <c r="AU1190" s="213" t="s">
        <v>90</v>
      </c>
      <c r="AV1190" s="13" t="s">
        <v>85</v>
      </c>
      <c r="AW1190" s="13" t="s">
        <v>36</v>
      </c>
      <c r="AX1190" s="13" t="s">
        <v>78</v>
      </c>
      <c r="AY1190" s="213" t="s">
        <v>386</v>
      </c>
    </row>
    <row r="1191" spans="2:51" s="13" customFormat="1" ht="10">
      <c r="B1191" s="203"/>
      <c r="C1191" s="204"/>
      <c r="D1191" s="205" t="s">
        <v>395</v>
      </c>
      <c r="E1191" s="206" t="s">
        <v>76</v>
      </c>
      <c r="F1191" s="207" t="s">
        <v>1350</v>
      </c>
      <c r="G1191" s="204"/>
      <c r="H1191" s="206" t="s">
        <v>76</v>
      </c>
      <c r="I1191" s="208"/>
      <c r="J1191" s="204"/>
      <c r="K1191" s="204"/>
      <c r="L1191" s="209"/>
      <c r="M1191" s="210"/>
      <c r="N1191" s="211"/>
      <c r="O1191" s="211"/>
      <c r="P1191" s="211"/>
      <c r="Q1191" s="211"/>
      <c r="R1191" s="211"/>
      <c r="S1191" s="211"/>
      <c r="T1191" s="212"/>
      <c r="AT1191" s="213" t="s">
        <v>395</v>
      </c>
      <c r="AU1191" s="213" t="s">
        <v>90</v>
      </c>
      <c r="AV1191" s="13" t="s">
        <v>85</v>
      </c>
      <c r="AW1191" s="13" t="s">
        <v>36</v>
      </c>
      <c r="AX1191" s="13" t="s">
        <v>78</v>
      </c>
      <c r="AY1191" s="213" t="s">
        <v>386</v>
      </c>
    </row>
    <row r="1192" spans="2:51" s="14" customFormat="1" ht="20">
      <c r="B1192" s="214"/>
      <c r="C1192" s="215"/>
      <c r="D1192" s="205" t="s">
        <v>395</v>
      </c>
      <c r="E1192" s="216" t="s">
        <v>76</v>
      </c>
      <c r="F1192" s="217" t="s">
        <v>1351</v>
      </c>
      <c r="G1192" s="215"/>
      <c r="H1192" s="218">
        <v>14.332000000000001</v>
      </c>
      <c r="I1192" s="219"/>
      <c r="J1192" s="215"/>
      <c r="K1192" s="215"/>
      <c r="L1192" s="220"/>
      <c r="M1192" s="221"/>
      <c r="N1192" s="222"/>
      <c r="O1192" s="222"/>
      <c r="P1192" s="222"/>
      <c r="Q1192" s="222"/>
      <c r="R1192" s="222"/>
      <c r="S1192" s="222"/>
      <c r="T1192" s="223"/>
      <c r="AT1192" s="224" t="s">
        <v>395</v>
      </c>
      <c r="AU1192" s="224" t="s">
        <v>90</v>
      </c>
      <c r="AV1192" s="14" t="s">
        <v>90</v>
      </c>
      <c r="AW1192" s="14" t="s">
        <v>36</v>
      </c>
      <c r="AX1192" s="14" t="s">
        <v>78</v>
      </c>
      <c r="AY1192" s="224" t="s">
        <v>386</v>
      </c>
    </row>
    <row r="1193" spans="2:51" s="14" customFormat="1" ht="10">
      <c r="B1193" s="214"/>
      <c r="C1193" s="215"/>
      <c r="D1193" s="205" t="s">
        <v>395</v>
      </c>
      <c r="E1193" s="216" t="s">
        <v>76</v>
      </c>
      <c r="F1193" s="217" t="s">
        <v>1352</v>
      </c>
      <c r="G1193" s="215"/>
      <c r="H1193" s="218">
        <v>7.3959999999999999</v>
      </c>
      <c r="I1193" s="219"/>
      <c r="J1193" s="215"/>
      <c r="K1193" s="215"/>
      <c r="L1193" s="220"/>
      <c r="M1193" s="221"/>
      <c r="N1193" s="222"/>
      <c r="O1193" s="222"/>
      <c r="P1193" s="222"/>
      <c r="Q1193" s="222"/>
      <c r="R1193" s="222"/>
      <c r="S1193" s="222"/>
      <c r="T1193" s="223"/>
      <c r="AT1193" s="224" t="s">
        <v>395</v>
      </c>
      <c r="AU1193" s="224" t="s">
        <v>90</v>
      </c>
      <c r="AV1193" s="14" t="s">
        <v>90</v>
      </c>
      <c r="AW1193" s="14" t="s">
        <v>36</v>
      </c>
      <c r="AX1193" s="14" t="s">
        <v>78</v>
      </c>
      <c r="AY1193" s="224" t="s">
        <v>386</v>
      </c>
    </row>
    <row r="1194" spans="2:51" s="16" customFormat="1" ht="10">
      <c r="B1194" s="246"/>
      <c r="C1194" s="247"/>
      <c r="D1194" s="205" t="s">
        <v>395</v>
      </c>
      <c r="E1194" s="248" t="s">
        <v>76</v>
      </c>
      <c r="F1194" s="249" t="s">
        <v>559</v>
      </c>
      <c r="G1194" s="247"/>
      <c r="H1194" s="250">
        <v>21.728000000000002</v>
      </c>
      <c r="I1194" s="251"/>
      <c r="J1194" s="247"/>
      <c r="K1194" s="247"/>
      <c r="L1194" s="252"/>
      <c r="M1194" s="253"/>
      <c r="N1194" s="254"/>
      <c r="O1194" s="254"/>
      <c r="P1194" s="254"/>
      <c r="Q1194" s="254"/>
      <c r="R1194" s="254"/>
      <c r="S1194" s="254"/>
      <c r="T1194" s="255"/>
      <c r="AT1194" s="256" t="s">
        <v>395</v>
      </c>
      <c r="AU1194" s="256" t="s">
        <v>90</v>
      </c>
      <c r="AV1194" s="16" t="s">
        <v>95</v>
      </c>
      <c r="AW1194" s="16" t="s">
        <v>36</v>
      </c>
      <c r="AX1194" s="16" t="s">
        <v>78</v>
      </c>
      <c r="AY1194" s="256" t="s">
        <v>386</v>
      </c>
    </row>
    <row r="1195" spans="2:51" s="13" customFormat="1" ht="10">
      <c r="B1195" s="203"/>
      <c r="C1195" s="204"/>
      <c r="D1195" s="205" t="s">
        <v>395</v>
      </c>
      <c r="E1195" s="206" t="s">
        <v>76</v>
      </c>
      <c r="F1195" s="207" t="s">
        <v>1353</v>
      </c>
      <c r="G1195" s="204"/>
      <c r="H1195" s="206" t="s">
        <v>76</v>
      </c>
      <c r="I1195" s="208"/>
      <c r="J1195" s="204"/>
      <c r="K1195" s="204"/>
      <c r="L1195" s="209"/>
      <c r="M1195" s="210"/>
      <c r="N1195" s="211"/>
      <c r="O1195" s="211"/>
      <c r="P1195" s="211"/>
      <c r="Q1195" s="211"/>
      <c r="R1195" s="211"/>
      <c r="S1195" s="211"/>
      <c r="T1195" s="212"/>
      <c r="AT1195" s="213" t="s">
        <v>395</v>
      </c>
      <c r="AU1195" s="213" t="s">
        <v>90</v>
      </c>
      <c r="AV1195" s="13" t="s">
        <v>85</v>
      </c>
      <c r="AW1195" s="13" t="s">
        <v>36</v>
      </c>
      <c r="AX1195" s="13" t="s">
        <v>78</v>
      </c>
      <c r="AY1195" s="213" t="s">
        <v>386</v>
      </c>
    </row>
    <row r="1196" spans="2:51" s="14" customFormat="1" ht="20">
      <c r="B1196" s="214"/>
      <c r="C1196" s="215"/>
      <c r="D1196" s="205" t="s">
        <v>395</v>
      </c>
      <c r="E1196" s="216" t="s">
        <v>76</v>
      </c>
      <c r="F1196" s="217" t="s">
        <v>1354</v>
      </c>
      <c r="G1196" s="215"/>
      <c r="H1196" s="218">
        <v>7.1660000000000004</v>
      </c>
      <c r="I1196" s="219"/>
      <c r="J1196" s="215"/>
      <c r="K1196" s="215"/>
      <c r="L1196" s="220"/>
      <c r="M1196" s="221"/>
      <c r="N1196" s="222"/>
      <c r="O1196" s="222"/>
      <c r="P1196" s="222"/>
      <c r="Q1196" s="222"/>
      <c r="R1196" s="222"/>
      <c r="S1196" s="222"/>
      <c r="T1196" s="223"/>
      <c r="AT1196" s="224" t="s">
        <v>395</v>
      </c>
      <c r="AU1196" s="224" t="s">
        <v>90</v>
      </c>
      <c r="AV1196" s="14" t="s">
        <v>90</v>
      </c>
      <c r="AW1196" s="14" t="s">
        <v>36</v>
      </c>
      <c r="AX1196" s="14" t="s">
        <v>78</v>
      </c>
      <c r="AY1196" s="224" t="s">
        <v>386</v>
      </c>
    </row>
    <row r="1197" spans="2:51" s="14" customFormat="1" ht="10">
      <c r="B1197" s="214"/>
      <c r="C1197" s="215"/>
      <c r="D1197" s="205" t="s">
        <v>395</v>
      </c>
      <c r="E1197" s="216" t="s">
        <v>76</v>
      </c>
      <c r="F1197" s="217" t="s">
        <v>1355</v>
      </c>
      <c r="G1197" s="215"/>
      <c r="H1197" s="218">
        <v>3.698</v>
      </c>
      <c r="I1197" s="219"/>
      <c r="J1197" s="215"/>
      <c r="K1197" s="215"/>
      <c r="L1197" s="220"/>
      <c r="M1197" s="221"/>
      <c r="N1197" s="222"/>
      <c r="O1197" s="222"/>
      <c r="P1197" s="222"/>
      <c r="Q1197" s="222"/>
      <c r="R1197" s="222"/>
      <c r="S1197" s="222"/>
      <c r="T1197" s="223"/>
      <c r="AT1197" s="224" t="s">
        <v>395</v>
      </c>
      <c r="AU1197" s="224" t="s">
        <v>90</v>
      </c>
      <c r="AV1197" s="14" t="s">
        <v>90</v>
      </c>
      <c r="AW1197" s="14" t="s">
        <v>36</v>
      </c>
      <c r="AX1197" s="14" t="s">
        <v>78</v>
      </c>
      <c r="AY1197" s="224" t="s">
        <v>386</v>
      </c>
    </row>
    <row r="1198" spans="2:51" s="14" customFormat="1" ht="10">
      <c r="B1198" s="214"/>
      <c r="C1198" s="215"/>
      <c r="D1198" s="205" t="s">
        <v>395</v>
      </c>
      <c r="E1198" s="216" t="s">
        <v>76</v>
      </c>
      <c r="F1198" s="217" t="s">
        <v>1356</v>
      </c>
      <c r="G1198" s="215"/>
      <c r="H1198" s="218">
        <v>4.0540000000000003</v>
      </c>
      <c r="I1198" s="219"/>
      <c r="J1198" s="215"/>
      <c r="K1198" s="215"/>
      <c r="L1198" s="220"/>
      <c r="M1198" s="221"/>
      <c r="N1198" s="222"/>
      <c r="O1198" s="222"/>
      <c r="P1198" s="222"/>
      <c r="Q1198" s="222"/>
      <c r="R1198" s="222"/>
      <c r="S1198" s="222"/>
      <c r="T1198" s="223"/>
      <c r="AT1198" s="224" t="s">
        <v>395</v>
      </c>
      <c r="AU1198" s="224" t="s">
        <v>90</v>
      </c>
      <c r="AV1198" s="14" t="s">
        <v>90</v>
      </c>
      <c r="AW1198" s="14" t="s">
        <v>36</v>
      </c>
      <c r="AX1198" s="14" t="s">
        <v>78</v>
      </c>
      <c r="AY1198" s="224" t="s">
        <v>386</v>
      </c>
    </row>
    <row r="1199" spans="2:51" s="16" customFormat="1" ht="10">
      <c r="B1199" s="246"/>
      <c r="C1199" s="247"/>
      <c r="D1199" s="205" t="s">
        <v>395</v>
      </c>
      <c r="E1199" s="248" t="s">
        <v>76</v>
      </c>
      <c r="F1199" s="249" t="s">
        <v>559</v>
      </c>
      <c r="G1199" s="247"/>
      <c r="H1199" s="250">
        <v>14.917999999999999</v>
      </c>
      <c r="I1199" s="251"/>
      <c r="J1199" s="247"/>
      <c r="K1199" s="247"/>
      <c r="L1199" s="252"/>
      <c r="M1199" s="253"/>
      <c r="N1199" s="254"/>
      <c r="O1199" s="254"/>
      <c r="P1199" s="254"/>
      <c r="Q1199" s="254"/>
      <c r="R1199" s="254"/>
      <c r="S1199" s="254"/>
      <c r="T1199" s="255"/>
      <c r="AT1199" s="256" t="s">
        <v>395</v>
      </c>
      <c r="AU1199" s="256" t="s">
        <v>90</v>
      </c>
      <c r="AV1199" s="16" t="s">
        <v>95</v>
      </c>
      <c r="AW1199" s="16" t="s">
        <v>36</v>
      </c>
      <c r="AX1199" s="16" t="s">
        <v>78</v>
      </c>
      <c r="AY1199" s="256" t="s">
        <v>386</v>
      </c>
    </row>
    <row r="1200" spans="2:51" s="15" customFormat="1" ht="10">
      <c r="B1200" s="225"/>
      <c r="C1200" s="226"/>
      <c r="D1200" s="205" t="s">
        <v>395</v>
      </c>
      <c r="E1200" s="227" t="s">
        <v>76</v>
      </c>
      <c r="F1200" s="228" t="s">
        <v>398</v>
      </c>
      <c r="G1200" s="226"/>
      <c r="H1200" s="229">
        <v>588.14599999999996</v>
      </c>
      <c r="I1200" s="230"/>
      <c r="J1200" s="226"/>
      <c r="K1200" s="226"/>
      <c r="L1200" s="231"/>
      <c r="M1200" s="232"/>
      <c r="N1200" s="233"/>
      <c r="O1200" s="233"/>
      <c r="P1200" s="233"/>
      <c r="Q1200" s="233"/>
      <c r="R1200" s="233"/>
      <c r="S1200" s="233"/>
      <c r="T1200" s="234"/>
      <c r="AT1200" s="235" t="s">
        <v>395</v>
      </c>
      <c r="AU1200" s="235" t="s">
        <v>90</v>
      </c>
      <c r="AV1200" s="15" t="s">
        <v>102</v>
      </c>
      <c r="AW1200" s="15" t="s">
        <v>36</v>
      </c>
      <c r="AX1200" s="15" t="s">
        <v>85</v>
      </c>
      <c r="AY1200" s="235" t="s">
        <v>386</v>
      </c>
    </row>
    <row r="1201" spans="1:65" s="2" customFormat="1" ht="66.75" customHeight="1">
      <c r="A1201" s="37"/>
      <c r="B1201" s="38"/>
      <c r="C1201" s="185" t="s">
        <v>1357</v>
      </c>
      <c r="D1201" s="185" t="s">
        <v>388</v>
      </c>
      <c r="E1201" s="186" t="s">
        <v>1358</v>
      </c>
      <c r="F1201" s="187" t="s">
        <v>1359</v>
      </c>
      <c r="G1201" s="188" t="s">
        <v>127</v>
      </c>
      <c r="H1201" s="189">
        <v>15.696</v>
      </c>
      <c r="I1201" s="190"/>
      <c r="J1201" s="191">
        <f>ROUND(I1201*H1201,2)</f>
        <v>0</v>
      </c>
      <c r="K1201" s="187" t="s">
        <v>391</v>
      </c>
      <c r="L1201" s="42"/>
      <c r="M1201" s="192" t="s">
        <v>76</v>
      </c>
      <c r="N1201" s="193" t="s">
        <v>49</v>
      </c>
      <c r="O1201" s="67"/>
      <c r="P1201" s="194">
        <f>O1201*H1201</f>
        <v>0</v>
      </c>
      <c r="Q1201" s="194">
        <v>8.51616E-3</v>
      </c>
      <c r="R1201" s="194">
        <f>Q1201*H1201</f>
        <v>0.13366964736</v>
      </c>
      <c r="S1201" s="194">
        <v>0</v>
      </c>
      <c r="T1201" s="195">
        <f>S1201*H1201</f>
        <v>0</v>
      </c>
      <c r="U1201" s="37"/>
      <c r="V1201" s="37"/>
      <c r="W1201" s="37"/>
      <c r="X1201" s="37"/>
      <c r="Y1201" s="37"/>
      <c r="Z1201" s="37"/>
      <c r="AA1201" s="37"/>
      <c r="AB1201" s="37"/>
      <c r="AC1201" s="37"/>
      <c r="AD1201" s="37"/>
      <c r="AE1201" s="37"/>
      <c r="AR1201" s="196" t="s">
        <v>102</v>
      </c>
      <c r="AT1201" s="196" t="s">
        <v>388</v>
      </c>
      <c r="AU1201" s="196" t="s">
        <v>90</v>
      </c>
      <c r="AY1201" s="20" t="s">
        <v>386</v>
      </c>
      <c r="BE1201" s="197">
        <f>IF(N1201="základní",J1201,0)</f>
        <v>0</v>
      </c>
      <c r="BF1201" s="197">
        <f>IF(N1201="snížená",J1201,0)</f>
        <v>0</v>
      </c>
      <c r="BG1201" s="197">
        <f>IF(N1201="zákl. přenesená",J1201,0)</f>
        <v>0</v>
      </c>
      <c r="BH1201" s="197">
        <f>IF(N1201="sníž. přenesená",J1201,0)</f>
        <v>0</v>
      </c>
      <c r="BI1201" s="197">
        <f>IF(N1201="nulová",J1201,0)</f>
        <v>0</v>
      </c>
      <c r="BJ1201" s="20" t="s">
        <v>90</v>
      </c>
      <c r="BK1201" s="197">
        <f>ROUND(I1201*H1201,2)</f>
        <v>0</v>
      </c>
      <c r="BL1201" s="20" t="s">
        <v>102</v>
      </c>
      <c r="BM1201" s="196" t="s">
        <v>1360</v>
      </c>
    </row>
    <row r="1202" spans="1:65" s="2" customFormat="1" ht="10">
      <c r="A1202" s="37"/>
      <c r="B1202" s="38"/>
      <c r="C1202" s="39"/>
      <c r="D1202" s="198" t="s">
        <v>393</v>
      </c>
      <c r="E1202" s="39"/>
      <c r="F1202" s="199" t="s">
        <v>1361</v>
      </c>
      <c r="G1202" s="39"/>
      <c r="H1202" s="39"/>
      <c r="I1202" s="200"/>
      <c r="J1202" s="39"/>
      <c r="K1202" s="39"/>
      <c r="L1202" s="42"/>
      <c r="M1202" s="201"/>
      <c r="N1202" s="202"/>
      <c r="O1202" s="67"/>
      <c r="P1202" s="67"/>
      <c r="Q1202" s="67"/>
      <c r="R1202" s="67"/>
      <c r="S1202" s="67"/>
      <c r="T1202" s="68"/>
      <c r="U1202" s="37"/>
      <c r="V1202" s="37"/>
      <c r="W1202" s="37"/>
      <c r="X1202" s="37"/>
      <c r="Y1202" s="37"/>
      <c r="Z1202" s="37"/>
      <c r="AA1202" s="37"/>
      <c r="AB1202" s="37"/>
      <c r="AC1202" s="37"/>
      <c r="AD1202" s="37"/>
      <c r="AE1202" s="37"/>
      <c r="AT1202" s="20" t="s">
        <v>393</v>
      </c>
      <c r="AU1202" s="20" t="s">
        <v>90</v>
      </c>
    </row>
    <row r="1203" spans="1:65" s="13" customFormat="1" ht="10">
      <c r="B1203" s="203"/>
      <c r="C1203" s="204"/>
      <c r="D1203" s="205" t="s">
        <v>395</v>
      </c>
      <c r="E1203" s="206" t="s">
        <v>76</v>
      </c>
      <c r="F1203" s="207" t="s">
        <v>998</v>
      </c>
      <c r="G1203" s="204"/>
      <c r="H1203" s="206" t="s">
        <v>76</v>
      </c>
      <c r="I1203" s="208"/>
      <c r="J1203" s="204"/>
      <c r="K1203" s="204"/>
      <c r="L1203" s="209"/>
      <c r="M1203" s="210"/>
      <c r="N1203" s="211"/>
      <c r="O1203" s="211"/>
      <c r="P1203" s="211"/>
      <c r="Q1203" s="211"/>
      <c r="R1203" s="211"/>
      <c r="S1203" s="211"/>
      <c r="T1203" s="212"/>
      <c r="AT1203" s="213" t="s">
        <v>395</v>
      </c>
      <c r="AU1203" s="213" t="s">
        <v>90</v>
      </c>
      <c r="AV1203" s="13" t="s">
        <v>85</v>
      </c>
      <c r="AW1203" s="13" t="s">
        <v>36</v>
      </c>
      <c r="AX1203" s="13" t="s">
        <v>78</v>
      </c>
      <c r="AY1203" s="213" t="s">
        <v>386</v>
      </c>
    </row>
    <row r="1204" spans="1:65" s="13" customFormat="1" ht="10">
      <c r="B1204" s="203"/>
      <c r="C1204" s="204"/>
      <c r="D1204" s="205" t="s">
        <v>395</v>
      </c>
      <c r="E1204" s="206" t="s">
        <v>76</v>
      </c>
      <c r="F1204" s="207" t="s">
        <v>1256</v>
      </c>
      <c r="G1204" s="204"/>
      <c r="H1204" s="206" t="s">
        <v>76</v>
      </c>
      <c r="I1204" s="208"/>
      <c r="J1204" s="204"/>
      <c r="K1204" s="204"/>
      <c r="L1204" s="209"/>
      <c r="M1204" s="210"/>
      <c r="N1204" s="211"/>
      <c r="O1204" s="211"/>
      <c r="P1204" s="211"/>
      <c r="Q1204" s="211"/>
      <c r="R1204" s="211"/>
      <c r="S1204" s="211"/>
      <c r="T1204" s="212"/>
      <c r="AT1204" s="213" t="s">
        <v>395</v>
      </c>
      <c r="AU1204" s="213" t="s">
        <v>90</v>
      </c>
      <c r="AV1204" s="13" t="s">
        <v>85</v>
      </c>
      <c r="AW1204" s="13" t="s">
        <v>36</v>
      </c>
      <c r="AX1204" s="13" t="s">
        <v>78</v>
      </c>
      <c r="AY1204" s="213" t="s">
        <v>386</v>
      </c>
    </row>
    <row r="1205" spans="1:65" s="13" customFormat="1" ht="10">
      <c r="B1205" s="203"/>
      <c r="C1205" s="204"/>
      <c r="D1205" s="205" t="s">
        <v>395</v>
      </c>
      <c r="E1205" s="206" t="s">
        <v>76</v>
      </c>
      <c r="F1205" s="207" t="s">
        <v>1362</v>
      </c>
      <c r="G1205" s="204"/>
      <c r="H1205" s="206" t="s">
        <v>76</v>
      </c>
      <c r="I1205" s="208"/>
      <c r="J1205" s="204"/>
      <c r="K1205" s="204"/>
      <c r="L1205" s="209"/>
      <c r="M1205" s="210"/>
      <c r="N1205" s="211"/>
      <c r="O1205" s="211"/>
      <c r="P1205" s="211"/>
      <c r="Q1205" s="211"/>
      <c r="R1205" s="211"/>
      <c r="S1205" s="211"/>
      <c r="T1205" s="212"/>
      <c r="AT1205" s="213" t="s">
        <v>395</v>
      </c>
      <c r="AU1205" s="213" t="s">
        <v>90</v>
      </c>
      <c r="AV1205" s="13" t="s">
        <v>85</v>
      </c>
      <c r="AW1205" s="13" t="s">
        <v>36</v>
      </c>
      <c r="AX1205" s="13" t="s">
        <v>78</v>
      </c>
      <c r="AY1205" s="213" t="s">
        <v>386</v>
      </c>
    </row>
    <row r="1206" spans="1:65" s="13" customFormat="1" ht="10">
      <c r="B1206" s="203"/>
      <c r="C1206" s="204"/>
      <c r="D1206" s="205" t="s">
        <v>395</v>
      </c>
      <c r="E1206" s="206" t="s">
        <v>76</v>
      </c>
      <c r="F1206" s="207" t="s">
        <v>1363</v>
      </c>
      <c r="G1206" s="204"/>
      <c r="H1206" s="206" t="s">
        <v>76</v>
      </c>
      <c r="I1206" s="208"/>
      <c r="J1206" s="204"/>
      <c r="K1206" s="204"/>
      <c r="L1206" s="209"/>
      <c r="M1206" s="210"/>
      <c r="N1206" s="211"/>
      <c r="O1206" s="211"/>
      <c r="P1206" s="211"/>
      <c r="Q1206" s="211"/>
      <c r="R1206" s="211"/>
      <c r="S1206" s="211"/>
      <c r="T1206" s="212"/>
      <c r="AT1206" s="213" t="s">
        <v>395</v>
      </c>
      <c r="AU1206" s="213" t="s">
        <v>90</v>
      </c>
      <c r="AV1206" s="13" t="s">
        <v>85</v>
      </c>
      <c r="AW1206" s="13" t="s">
        <v>36</v>
      </c>
      <c r="AX1206" s="13" t="s">
        <v>78</v>
      </c>
      <c r="AY1206" s="213" t="s">
        <v>386</v>
      </c>
    </row>
    <row r="1207" spans="1:65" s="13" customFormat="1" ht="10">
      <c r="B1207" s="203"/>
      <c r="C1207" s="204"/>
      <c r="D1207" s="205" t="s">
        <v>395</v>
      </c>
      <c r="E1207" s="206" t="s">
        <v>76</v>
      </c>
      <c r="F1207" s="207" t="s">
        <v>577</v>
      </c>
      <c r="G1207" s="204"/>
      <c r="H1207" s="206" t="s">
        <v>76</v>
      </c>
      <c r="I1207" s="208"/>
      <c r="J1207" s="204"/>
      <c r="K1207" s="204"/>
      <c r="L1207" s="209"/>
      <c r="M1207" s="210"/>
      <c r="N1207" s="211"/>
      <c r="O1207" s="211"/>
      <c r="P1207" s="211"/>
      <c r="Q1207" s="211"/>
      <c r="R1207" s="211"/>
      <c r="S1207" s="211"/>
      <c r="T1207" s="212"/>
      <c r="AT1207" s="213" t="s">
        <v>395</v>
      </c>
      <c r="AU1207" s="213" t="s">
        <v>90</v>
      </c>
      <c r="AV1207" s="13" t="s">
        <v>85</v>
      </c>
      <c r="AW1207" s="13" t="s">
        <v>36</v>
      </c>
      <c r="AX1207" s="13" t="s">
        <v>78</v>
      </c>
      <c r="AY1207" s="213" t="s">
        <v>386</v>
      </c>
    </row>
    <row r="1208" spans="1:65" s="13" customFormat="1" ht="10">
      <c r="B1208" s="203"/>
      <c r="C1208" s="204"/>
      <c r="D1208" s="205" t="s">
        <v>395</v>
      </c>
      <c r="E1208" s="206" t="s">
        <v>76</v>
      </c>
      <c r="F1208" s="207" t="s">
        <v>578</v>
      </c>
      <c r="G1208" s="204"/>
      <c r="H1208" s="206" t="s">
        <v>76</v>
      </c>
      <c r="I1208" s="208"/>
      <c r="J1208" s="204"/>
      <c r="K1208" s="204"/>
      <c r="L1208" s="209"/>
      <c r="M1208" s="210"/>
      <c r="N1208" s="211"/>
      <c r="O1208" s="211"/>
      <c r="P1208" s="211"/>
      <c r="Q1208" s="211"/>
      <c r="R1208" s="211"/>
      <c r="S1208" s="211"/>
      <c r="T1208" s="212"/>
      <c r="AT1208" s="213" t="s">
        <v>395</v>
      </c>
      <c r="AU1208" s="213" t="s">
        <v>90</v>
      </c>
      <c r="AV1208" s="13" t="s">
        <v>85</v>
      </c>
      <c r="AW1208" s="13" t="s">
        <v>36</v>
      </c>
      <c r="AX1208" s="13" t="s">
        <v>78</v>
      </c>
      <c r="AY1208" s="213" t="s">
        <v>386</v>
      </c>
    </row>
    <row r="1209" spans="1:65" s="14" customFormat="1" ht="10">
      <c r="B1209" s="214"/>
      <c r="C1209" s="215"/>
      <c r="D1209" s="205" t="s">
        <v>395</v>
      </c>
      <c r="E1209" s="216" t="s">
        <v>76</v>
      </c>
      <c r="F1209" s="217" t="s">
        <v>1364</v>
      </c>
      <c r="G1209" s="215"/>
      <c r="H1209" s="218">
        <v>15.696</v>
      </c>
      <c r="I1209" s="219"/>
      <c r="J1209" s="215"/>
      <c r="K1209" s="215"/>
      <c r="L1209" s="220"/>
      <c r="M1209" s="221"/>
      <c r="N1209" s="222"/>
      <c r="O1209" s="222"/>
      <c r="P1209" s="222"/>
      <c r="Q1209" s="222"/>
      <c r="R1209" s="222"/>
      <c r="S1209" s="222"/>
      <c r="T1209" s="223"/>
      <c r="AT1209" s="224" t="s">
        <v>395</v>
      </c>
      <c r="AU1209" s="224" t="s">
        <v>90</v>
      </c>
      <c r="AV1209" s="14" t="s">
        <v>90</v>
      </c>
      <c r="AW1209" s="14" t="s">
        <v>36</v>
      </c>
      <c r="AX1209" s="14" t="s">
        <v>78</v>
      </c>
      <c r="AY1209" s="224" t="s">
        <v>386</v>
      </c>
    </row>
    <row r="1210" spans="1:65" s="16" customFormat="1" ht="10">
      <c r="B1210" s="246"/>
      <c r="C1210" s="247"/>
      <c r="D1210" s="205" t="s">
        <v>395</v>
      </c>
      <c r="E1210" s="248" t="s">
        <v>291</v>
      </c>
      <c r="F1210" s="249" t="s">
        <v>559</v>
      </c>
      <c r="G1210" s="247"/>
      <c r="H1210" s="250">
        <v>15.696</v>
      </c>
      <c r="I1210" s="251"/>
      <c r="J1210" s="247"/>
      <c r="K1210" s="247"/>
      <c r="L1210" s="252"/>
      <c r="M1210" s="253"/>
      <c r="N1210" s="254"/>
      <c r="O1210" s="254"/>
      <c r="P1210" s="254"/>
      <c r="Q1210" s="254"/>
      <c r="R1210" s="254"/>
      <c r="S1210" s="254"/>
      <c r="T1210" s="255"/>
      <c r="AT1210" s="256" t="s">
        <v>395</v>
      </c>
      <c r="AU1210" s="256" t="s">
        <v>90</v>
      </c>
      <c r="AV1210" s="16" t="s">
        <v>95</v>
      </c>
      <c r="AW1210" s="16" t="s">
        <v>36</v>
      </c>
      <c r="AX1210" s="16" t="s">
        <v>78</v>
      </c>
      <c r="AY1210" s="256" t="s">
        <v>386</v>
      </c>
    </row>
    <row r="1211" spans="1:65" s="15" customFormat="1" ht="10">
      <c r="B1211" s="225"/>
      <c r="C1211" s="226"/>
      <c r="D1211" s="205" t="s">
        <v>395</v>
      </c>
      <c r="E1211" s="227" t="s">
        <v>169</v>
      </c>
      <c r="F1211" s="228" t="s">
        <v>398</v>
      </c>
      <c r="G1211" s="226"/>
      <c r="H1211" s="229">
        <v>15.696</v>
      </c>
      <c r="I1211" s="230"/>
      <c r="J1211" s="226"/>
      <c r="K1211" s="226"/>
      <c r="L1211" s="231"/>
      <c r="M1211" s="232"/>
      <c r="N1211" s="233"/>
      <c r="O1211" s="233"/>
      <c r="P1211" s="233"/>
      <c r="Q1211" s="233"/>
      <c r="R1211" s="233"/>
      <c r="S1211" s="233"/>
      <c r="T1211" s="234"/>
      <c r="AT1211" s="235" t="s">
        <v>395</v>
      </c>
      <c r="AU1211" s="235" t="s">
        <v>90</v>
      </c>
      <c r="AV1211" s="15" t="s">
        <v>102</v>
      </c>
      <c r="AW1211" s="15" t="s">
        <v>36</v>
      </c>
      <c r="AX1211" s="15" t="s">
        <v>85</v>
      </c>
      <c r="AY1211" s="235" t="s">
        <v>386</v>
      </c>
    </row>
    <row r="1212" spans="1:65" s="2" customFormat="1" ht="16.5" customHeight="1">
      <c r="A1212" s="37"/>
      <c r="B1212" s="38"/>
      <c r="C1212" s="236" t="s">
        <v>1365</v>
      </c>
      <c r="D1212" s="236" t="s">
        <v>453</v>
      </c>
      <c r="E1212" s="237" t="s">
        <v>1366</v>
      </c>
      <c r="F1212" s="238" t="s">
        <v>1367</v>
      </c>
      <c r="G1212" s="239" t="s">
        <v>127</v>
      </c>
      <c r="H1212" s="240">
        <v>16.481000000000002</v>
      </c>
      <c r="I1212" s="241"/>
      <c r="J1212" s="242">
        <f>ROUND(I1212*H1212,2)</f>
        <v>0</v>
      </c>
      <c r="K1212" s="238" t="s">
        <v>391</v>
      </c>
      <c r="L1212" s="243"/>
      <c r="M1212" s="244" t="s">
        <v>76</v>
      </c>
      <c r="N1212" s="245" t="s">
        <v>49</v>
      </c>
      <c r="O1212" s="67"/>
      <c r="P1212" s="194">
        <f>O1212*H1212</f>
        <v>0</v>
      </c>
      <c r="Q1212" s="194">
        <v>1.4E-3</v>
      </c>
      <c r="R1212" s="194">
        <f>Q1212*H1212</f>
        <v>2.3073400000000001E-2</v>
      </c>
      <c r="S1212" s="194">
        <v>0</v>
      </c>
      <c r="T1212" s="195">
        <f>S1212*H1212</f>
        <v>0</v>
      </c>
      <c r="U1212" s="37"/>
      <c r="V1212" s="37"/>
      <c r="W1212" s="37"/>
      <c r="X1212" s="37"/>
      <c r="Y1212" s="37"/>
      <c r="Z1212" s="37"/>
      <c r="AA1212" s="37"/>
      <c r="AB1212" s="37"/>
      <c r="AC1212" s="37"/>
      <c r="AD1212" s="37"/>
      <c r="AE1212" s="37"/>
      <c r="AR1212" s="196" t="s">
        <v>436</v>
      </c>
      <c r="AT1212" s="196" t="s">
        <v>453</v>
      </c>
      <c r="AU1212" s="196" t="s">
        <v>90</v>
      </c>
      <c r="AY1212" s="20" t="s">
        <v>386</v>
      </c>
      <c r="BE1212" s="197">
        <f>IF(N1212="základní",J1212,0)</f>
        <v>0</v>
      </c>
      <c r="BF1212" s="197">
        <f>IF(N1212="snížená",J1212,0)</f>
        <v>0</v>
      </c>
      <c r="BG1212" s="197">
        <f>IF(N1212="zákl. přenesená",J1212,0)</f>
        <v>0</v>
      </c>
      <c r="BH1212" s="197">
        <f>IF(N1212="sníž. přenesená",J1212,0)</f>
        <v>0</v>
      </c>
      <c r="BI1212" s="197">
        <f>IF(N1212="nulová",J1212,0)</f>
        <v>0</v>
      </c>
      <c r="BJ1212" s="20" t="s">
        <v>90</v>
      </c>
      <c r="BK1212" s="197">
        <f>ROUND(I1212*H1212,2)</f>
        <v>0</v>
      </c>
      <c r="BL1212" s="20" t="s">
        <v>102</v>
      </c>
      <c r="BM1212" s="196" t="s">
        <v>1368</v>
      </c>
    </row>
    <row r="1213" spans="1:65" s="14" customFormat="1" ht="10">
      <c r="B1213" s="214"/>
      <c r="C1213" s="215"/>
      <c r="D1213" s="205" t="s">
        <v>395</v>
      </c>
      <c r="E1213" s="216" t="s">
        <v>76</v>
      </c>
      <c r="F1213" s="217" t="s">
        <v>169</v>
      </c>
      <c r="G1213" s="215"/>
      <c r="H1213" s="218">
        <v>15.696</v>
      </c>
      <c r="I1213" s="219"/>
      <c r="J1213" s="215"/>
      <c r="K1213" s="215"/>
      <c r="L1213" s="220"/>
      <c r="M1213" s="221"/>
      <c r="N1213" s="222"/>
      <c r="O1213" s="222"/>
      <c r="P1213" s="222"/>
      <c r="Q1213" s="222"/>
      <c r="R1213" s="222"/>
      <c r="S1213" s="222"/>
      <c r="T1213" s="223"/>
      <c r="AT1213" s="224" t="s">
        <v>395</v>
      </c>
      <c r="AU1213" s="224" t="s">
        <v>90</v>
      </c>
      <c r="AV1213" s="14" t="s">
        <v>90</v>
      </c>
      <c r="AW1213" s="14" t="s">
        <v>36</v>
      </c>
      <c r="AX1213" s="14" t="s">
        <v>78</v>
      </c>
      <c r="AY1213" s="224" t="s">
        <v>386</v>
      </c>
    </row>
    <row r="1214" spans="1:65" s="15" customFormat="1" ht="10">
      <c r="B1214" s="225"/>
      <c r="C1214" s="226"/>
      <c r="D1214" s="205" t="s">
        <v>395</v>
      </c>
      <c r="E1214" s="227" t="s">
        <v>76</v>
      </c>
      <c r="F1214" s="228" t="s">
        <v>398</v>
      </c>
      <c r="G1214" s="226"/>
      <c r="H1214" s="229">
        <v>15.696</v>
      </c>
      <c r="I1214" s="230"/>
      <c r="J1214" s="226"/>
      <c r="K1214" s="226"/>
      <c r="L1214" s="231"/>
      <c r="M1214" s="232"/>
      <c r="N1214" s="233"/>
      <c r="O1214" s="233"/>
      <c r="P1214" s="233"/>
      <c r="Q1214" s="233"/>
      <c r="R1214" s="233"/>
      <c r="S1214" s="233"/>
      <c r="T1214" s="234"/>
      <c r="AT1214" s="235" t="s">
        <v>395</v>
      </c>
      <c r="AU1214" s="235" t="s">
        <v>90</v>
      </c>
      <c r="AV1214" s="15" t="s">
        <v>102</v>
      </c>
      <c r="AW1214" s="15" t="s">
        <v>36</v>
      </c>
      <c r="AX1214" s="15" t="s">
        <v>85</v>
      </c>
      <c r="AY1214" s="235" t="s">
        <v>386</v>
      </c>
    </row>
    <row r="1215" spans="1:65" s="14" customFormat="1" ht="10">
      <c r="B1215" s="214"/>
      <c r="C1215" s="215"/>
      <c r="D1215" s="205" t="s">
        <v>395</v>
      </c>
      <c r="E1215" s="215"/>
      <c r="F1215" s="217" t="s">
        <v>1369</v>
      </c>
      <c r="G1215" s="215"/>
      <c r="H1215" s="218">
        <v>16.481000000000002</v>
      </c>
      <c r="I1215" s="219"/>
      <c r="J1215" s="215"/>
      <c r="K1215" s="215"/>
      <c r="L1215" s="220"/>
      <c r="M1215" s="221"/>
      <c r="N1215" s="222"/>
      <c r="O1215" s="222"/>
      <c r="P1215" s="222"/>
      <c r="Q1215" s="222"/>
      <c r="R1215" s="222"/>
      <c r="S1215" s="222"/>
      <c r="T1215" s="223"/>
      <c r="AT1215" s="224" t="s">
        <v>395</v>
      </c>
      <c r="AU1215" s="224" t="s">
        <v>90</v>
      </c>
      <c r="AV1215" s="14" t="s">
        <v>90</v>
      </c>
      <c r="AW1215" s="14" t="s">
        <v>4</v>
      </c>
      <c r="AX1215" s="14" t="s">
        <v>85</v>
      </c>
      <c r="AY1215" s="224" t="s">
        <v>386</v>
      </c>
    </row>
    <row r="1216" spans="1:65" s="2" customFormat="1" ht="66.75" customHeight="1">
      <c r="A1216" s="37"/>
      <c r="B1216" s="38"/>
      <c r="C1216" s="185" t="s">
        <v>1370</v>
      </c>
      <c r="D1216" s="185" t="s">
        <v>388</v>
      </c>
      <c r="E1216" s="186" t="s">
        <v>1371</v>
      </c>
      <c r="F1216" s="187" t="s">
        <v>1372</v>
      </c>
      <c r="G1216" s="188" t="s">
        <v>127</v>
      </c>
      <c r="H1216" s="189">
        <v>15.84</v>
      </c>
      <c r="I1216" s="190"/>
      <c r="J1216" s="191">
        <f>ROUND(I1216*H1216,2)</f>
        <v>0</v>
      </c>
      <c r="K1216" s="187" t="s">
        <v>391</v>
      </c>
      <c r="L1216" s="42"/>
      <c r="M1216" s="192" t="s">
        <v>76</v>
      </c>
      <c r="N1216" s="193" t="s">
        <v>49</v>
      </c>
      <c r="O1216" s="67"/>
      <c r="P1216" s="194">
        <f>O1216*H1216</f>
        <v>0</v>
      </c>
      <c r="Q1216" s="194">
        <v>8.6761600000000005E-3</v>
      </c>
      <c r="R1216" s="194">
        <f>Q1216*H1216</f>
        <v>0.1374303744</v>
      </c>
      <c r="S1216" s="194">
        <v>0</v>
      </c>
      <c r="T1216" s="195">
        <f>S1216*H1216</f>
        <v>0</v>
      </c>
      <c r="U1216" s="37"/>
      <c r="V1216" s="37"/>
      <c r="W1216" s="37"/>
      <c r="X1216" s="37"/>
      <c r="Y1216" s="37"/>
      <c r="Z1216" s="37"/>
      <c r="AA1216" s="37"/>
      <c r="AB1216" s="37"/>
      <c r="AC1216" s="37"/>
      <c r="AD1216" s="37"/>
      <c r="AE1216" s="37"/>
      <c r="AR1216" s="196" t="s">
        <v>102</v>
      </c>
      <c r="AT1216" s="196" t="s">
        <v>388</v>
      </c>
      <c r="AU1216" s="196" t="s">
        <v>90</v>
      </c>
      <c r="AY1216" s="20" t="s">
        <v>386</v>
      </c>
      <c r="BE1216" s="197">
        <f>IF(N1216="základní",J1216,0)</f>
        <v>0</v>
      </c>
      <c r="BF1216" s="197">
        <f>IF(N1216="snížená",J1216,0)</f>
        <v>0</v>
      </c>
      <c r="BG1216" s="197">
        <f>IF(N1216="zákl. přenesená",J1216,0)</f>
        <v>0</v>
      </c>
      <c r="BH1216" s="197">
        <f>IF(N1216="sníž. přenesená",J1216,0)</f>
        <v>0</v>
      </c>
      <c r="BI1216" s="197">
        <f>IF(N1216="nulová",J1216,0)</f>
        <v>0</v>
      </c>
      <c r="BJ1216" s="20" t="s">
        <v>90</v>
      </c>
      <c r="BK1216" s="197">
        <f>ROUND(I1216*H1216,2)</f>
        <v>0</v>
      </c>
      <c r="BL1216" s="20" t="s">
        <v>102</v>
      </c>
      <c r="BM1216" s="196" t="s">
        <v>1373</v>
      </c>
    </row>
    <row r="1217" spans="1:65" s="2" customFormat="1" ht="10">
      <c r="A1217" s="37"/>
      <c r="B1217" s="38"/>
      <c r="C1217" s="39"/>
      <c r="D1217" s="198" t="s">
        <v>393</v>
      </c>
      <c r="E1217" s="39"/>
      <c r="F1217" s="199" t="s">
        <v>1374</v>
      </c>
      <c r="G1217" s="39"/>
      <c r="H1217" s="39"/>
      <c r="I1217" s="200"/>
      <c r="J1217" s="39"/>
      <c r="K1217" s="39"/>
      <c r="L1217" s="42"/>
      <c r="M1217" s="201"/>
      <c r="N1217" s="202"/>
      <c r="O1217" s="67"/>
      <c r="P1217" s="67"/>
      <c r="Q1217" s="67"/>
      <c r="R1217" s="67"/>
      <c r="S1217" s="67"/>
      <c r="T1217" s="68"/>
      <c r="U1217" s="37"/>
      <c r="V1217" s="37"/>
      <c r="W1217" s="37"/>
      <c r="X1217" s="37"/>
      <c r="Y1217" s="37"/>
      <c r="Z1217" s="37"/>
      <c r="AA1217" s="37"/>
      <c r="AB1217" s="37"/>
      <c r="AC1217" s="37"/>
      <c r="AD1217" s="37"/>
      <c r="AE1217" s="37"/>
      <c r="AT1217" s="20" t="s">
        <v>393</v>
      </c>
      <c r="AU1217" s="20" t="s">
        <v>90</v>
      </c>
    </row>
    <row r="1218" spans="1:65" s="13" customFormat="1" ht="10">
      <c r="B1218" s="203"/>
      <c r="C1218" s="204"/>
      <c r="D1218" s="205" t="s">
        <v>395</v>
      </c>
      <c r="E1218" s="206" t="s">
        <v>76</v>
      </c>
      <c r="F1218" s="207" t="s">
        <v>396</v>
      </c>
      <c r="G1218" s="204"/>
      <c r="H1218" s="206" t="s">
        <v>76</v>
      </c>
      <c r="I1218" s="208"/>
      <c r="J1218" s="204"/>
      <c r="K1218" s="204"/>
      <c r="L1218" s="209"/>
      <c r="M1218" s="210"/>
      <c r="N1218" s="211"/>
      <c r="O1218" s="211"/>
      <c r="P1218" s="211"/>
      <c r="Q1218" s="211"/>
      <c r="R1218" s="211"/>
      <c r="S1218" s="211"/>
      <c r="T1218" s="212"/>
      <c r="AT1218" s="213" t="s">
        <v>395</v>
      </c>
      <c r="AU1218" s="213" t="s">
        <v>90</v>
      </c>
      <c r="AV1218" s="13" t="s">
        <v>85</v>
      </c>
      <c r="AW1218" s="13" t="s">
        <v>36</v>
      </c>
      <c r="AX1218" s="13" t="s">
        <v>78</v>
      </c>
      <c r="AY1218" s="213" t="s">
        <v>386</v>
      </c>
    </row>
    <row r="1219" spans="1:65" s="13" customFormat="1" ht="10">
      <c r="B1219" s="203"/>
      <c r="C1219" s="204"/>
      <c r="D1219" s="205" t="s">
        <v>395</v>
      </c>
      <c r="E1219" s="206" t="s">
        <v>76</v>
      </c>
      <c r="F1219" s="207" t="s">
        <v>1375</v>
      </c>
      <c r="G1219" s="204"/>
      <c r="H1219" s="206" t="s">
        <v>76</v>
      </c>
      <c r="I1219" s="208"/>
      <c r="J1219" s="204"/>
      <c r="K1219" s="204"/>
      <c r="L1219" s="209"/>
      <c r="M1219" s="210"/>
      <c r="N1219" s="211"/>
      <c r="O1219" s="211"/>
      <c r="P1219" s="211"/>
      <c r="Q1219" s="211"/>
      <c r="R1219" s="211"/>
      <c r="S1219" s="211"/>
      <c r="T1219" s="212"/>
      <c r="AT1219" s="213" t="s">
        <v>395</v>
      </c>
      <c r="AU1219" s="213" t="s">
        <v>90</v>
      </c>
      <c r="AV1219" s="13" t="s">
        <v>85</v>
      </c>
      <c r="AW1219" s="13" t="s">
        <v>36</v>
      </c>
      <c r="AX1219" s="13" t="s">
        <v>78</v>
      </c>
      <c r="AY1219" s="213" t="s">
        <v>386</v>
      </c>
    </row>
    <row r="1220" spans="1:65" s="14" customFormat="1" ht="10">
      <c r="B1220" s="214"/>
      <c r="C1220" s="215"/>
      <c r="D1220" s="205" t="s">
        <v>395</v>
      </c>
      <c r="E1220" s="216" t="s">
        <v>76</v>
      </c>
      <c r="F1220" s="217" t="s">
        <v>1376</v>
      </c>
      <c r="G1220" s="215"/>
      <c r="H1220" s="218">
        <v>15.84</v>
      </c>
      <c r="I1220" s="219"/>
      <c r="J1220" s="215"/>
      <c r="K1220" s="215"/>
      <c r="L1220" s="220"/>
      <c r="M1220" s="221"/>
      <c r="N1220" s="222"/>
      <c r="O1220" s="222"/>
      <c r="P1220" s="222"/>
      <c r="Q1220" s="222"/>
      <c r="R1220" s="222"/>
      <c r="S1220" s="222"/>
      <c r="T1220" s="223"/>
      <c r="AT1220" s="224" t="s">
        <v>395</v>
      </c>
      <c r="AU1220" s="224" t="s">
        <v>90</v>
      </c>
      <c r="AV1220" s="14" t="s">
        <v>90</v>
      </c>
      <c r="AW1220" s="14" t="s">
        <v>36</v>
      </c>
      <c r="AX1220" s="14" t="s">
        <v>78</v>
      </c>
      <c r="AY1220" s="224" t="s">
        <v>386</v>
      </c>
    </row>
    <row r="1221" spans="1:65" s="15" customFormat="1" ht="10">
      <c r="B1221" s="225"/>
      <c r="C1221" s="226"/>
      <c r="D1221" s="205" t="s">
        <v>395</v>
      </c>
      <c r="E1221" s="227" t="s">
        <v>76</v>
      </c>
      <c r="F1221" s="228" t="s">
        <v>398</v>
      </c>
      <c r="G1221" s="226"/>
      <c r="H1221" s="229">
        <v>15.84</v>
      </c>
      <c r="I1221" s="230"/>
      <c r="J1221" s="226"/>
      <c r="K1221" s="226"/>
      <c r="L1221" s="231"/>
      <c r="M1221" s="232"/>
      <c r="N1221" s="233"/>
      <c r="O1221" s="233"/>
      <c r="P1221" s="233"/>
      <c r="Q1221" s="233"/>
      <c r="R1221" s="233"/>
      <c r="S1221" s="233"/>
      <c r="T1221" s="234"/>
      <c r="AT1221" s="235" t="s">
        <v>395</v>
      </c>
      <c r="AU1221" s="235" t="s">
        <v>90</v>
      </c>
      <c r="AV1221" s="15" t="s">
        <v>102</v>
      </c>
      <c r="AW1221" s="15" t="s">
        <v>36</v>
      </c>
      <c r="AX1221" s="15" t="s">
        <v>85</v>
      </c>
      <c r="AY1221" s="235" t="s">
        <v>386</v>
      </c>
    </row>
    <row r="1222" spans="1:65" s="2" customFormat="1" ht="24.15" customHeight="1">
      <c r="A1222" s="37"/>
      <c r="B1222" s="38"/>
      <c r="C1222" s="236" t="s">
        <v>1377</v>
      </c>
      <c r="D1222" s="236" t="s">
        <v>453</v>
      </c>
      <c r="E1222" s="237" t="s">
        <v>1378</v>
      </c>
      <c r="F1222" s="238" t="s">
        <v>1379</v>
      </c>
      <c r="G1222" s="239" t="s">
        <v>127</v>
      </c>
      <c r="H1222" s="240">
        <v>16.632000000000001</v>
      </c>
      <c r="I1222" s="241"/>
      <c r="J1222" s="242">
        <f>ROUND(I1222*H1222,2)</f>
        <v>0</v>
      </c>
      <c r="K1222" s="238" t="s">
        <v>391</v>
      </c>
      <c r="L1222" s="243"/>
      <c r="M1222" s="244" t="s">
        <v>76</v>
      </c>
      <c r="N1222" s="245" t="s">
        <v>49</v>
      </c>
      <c r="O1222" s="67"/>
      <c r="P1222" s="194">
        <f>O1222*H1222</f>
        <v>0</v>
      </c>
      <c r="Q1222" s="194">
        <v>5.4000000000000003E-3</v>
      </c>
      <c r="R1222" s="194">
        <f>Q1222*H1222</f>
        <v>8.9812800000000012E-2</v>
      </c>
      <c r="S1222" s="194">
        <v>0</v>
      </c>
      <c r="T1222" s="195">
        <f>S1222*H1222</f>
        <v>0</v>
      </c>
      <c r="U1222" s="37"/>
      <c r="V1222" s="37"/>
      <c r="W1222" s="37"/>
      <c r="X1222" s="37"/>
      <c r="Y1222" s="37"/>
      <c r="Z1222" s="37"/>
      <c r="AA1222" s="37"/>
      <c r="AB1222" s="37"/>
      <c r="AC1222" s="37"/>
      <c r="AD1222" s="37"/>
      <c r="AE1222" s="37"/>
      <c r="AR1222" s="196" t="s">
        <v>436</v>
      </c>
      <c r="AT1222" s="196" t="s">
        <v>453</v>
      </c>
      <c r="AU1222" s="196" t="s">
        <v>90</v>
      </c>
      <c r="AY1222" s="20" t="s">
        <v>386</v>
      </c>
      <c r="BE1222" s="197">
        <f>IF(N1222="základní",J1222,0)</f>
        <v>0</v>
      </c>
      <c r="BF1222" s="197">
        <f>IF(N1222="snížená",J1222,0)</f>
        <v>0</v>
      </c>
      <c r="BG1222" s="197">
        <f>IF(N1222="zákl. přenesená",J1222,0)</f>
        <v>0</v>
      </c>
      <c r="BH1222" s="197">
        <f>IF(N1222="sníž. přenesená",J1222,0)</f>
        <v>0</v>
      </c>
      <c r="BI1222" s="197">
        <f>IF(N1222="nulová",J1222,0)</f>
        <v>0</v>
      </c>
      <c r="BJ1222" s="20" t="s">
        <v>90</v>
      </c>
      <c r="BK1222" s="197">
        <f>ROUND(I1222*H1222,2)</f>
        <v>0</v>
      </c>
      <c r="BL1222" s="20" t="s">
        <v>102</v>
      </c>
      <c r="BM1222" s="196" t="s">
        <v>1380</v>
      </c>
    </row>
    <row r="1223" spans="1:65" s="13" customFormat="1" ht="10">
      <c r="B1223" s="203"/>
      <c r="C1223" s="204"/>
      <c r="D1223" s="205" t="s">
        <v>395</v>
      </c>
      <c r="E1223" s="206" t="s">
        <v>76</v>
      </c>
      <c r="F1223" s="207" t="s">
        <v>396</v>
      </c>
      <c r="G1223" s="204"/>
      <c r="H1223" s="206" t="s">
        <v>76</v>
      </c>
      <c r="I1223" s="208"/>
      <c r="J1223" s="204"/>
      <c r="K1223" s="204"/>
      <c r="L1223" s="209"/>
      <c r="M1223" s="210"/>
      <c r="N1223" s="211"/>
      <c r="O1223" s="211"/>
      <c r="P1223" s="211"/>
      <c r="Q1223" s="211"/>
      <c r="R1223" s="211"/>
      <c r="S1223" s="211"/>
      <c r="T1223" s="212"/>
      <c r="AT1223" s="213" t="s">
        <v>395</v>
      </c>
      <c r="AU1223" s="213" t="s">
        <v>90</v>
      </c>
      <c r="AV1223" s="13" t="s">
        <v>85</v>
      </c>
      <c r="AW1223" s="13" t="s">
        <v>36</v>
      </c>
      <c r="AX1223" s="13" t="s">
        <v>78</v>
      </c>
      <c r="AY1223" s="213" t="s">
        <v>386</v>
      </c>
    </row>
    <row r="1224" spans="1:65" s="13" customFormat="1" ht="10">
      <c r="B1224" s="203"/>
      <c r="C1224" s="204"/>
      <c r="D1224" s="205" t="s">
        <v>395</v>
      </c>
      <c r="E1224" s="206" t="s">
        <v>76</v>
      </c>
      <c r="F1224" s="207" t="s">
        <v>1375</v>
      </c>
      <c r="G1224" s="204"/>
      <c r="H1224" s="206" t="s">
        <v>76</v>
      </c>
      <c r="I1224" s="208"/>
      <c r="J1224" s="204"/>
      <c r="K1224" s="204"/>
      <c r="L1224" s="209"/>
      <c r="M1224" s="210"/>
      <c r="N1224" s="211"/>
      <c r="O1224" s="211"/>
      <c r="P1224" s="211"/>
      <c r="Q1224" s="211"/>
      <c r="R1224" s="211"/>
      <c r="S1224" s="211"/>
      <c r="T1224" s="212"/>
      <c r="AT1224" s="213" t="s">
        <v>395</v>
      </c>
      <c r="AU1224" s="213" t="s">
        <v>90</v>
      </c>
      <c r="AV1224" s="13" t="s">
        <v>85</v>
      </c>
      <c r="AW1224" s="13" t="s">
        <v>36</v>
      </c>
      <c r="AX1224" s="13" t="s">
        <v>78</v>
      </c>
      <c r="AY1224" s="213" t="s">
        <v>386</v>
      </c>
    </row>
    <row r="1225" spans="1:65" s="14" customFormat="1" ht="10">
      <c r="B1225" s="214"/>
      <c r="C1225" s="215"/>
      <c r="D1225" s="205" t="s">
        <v>395</v>
      </c>
      <c r="E1225" s="216" t="s">
        <v>76</v>
      </c>
      <c r="F1225" s="217" t="s">
        <v>1376</v>
      </c>
      <c r="G1225" s="215"/>
      <c r="H1225" s="218">
        <v>15.84</v>
      </c>
      <c r="I1225" s="219"/>
      <c r="J1225" s="215"/>
      <c r="K1225" s="215"/>
      <c r="L1225" s="220"/>
      <c r="M1225" s="221"/>
      <c r="N1225" s="222"/>
      <c r="O1225" s="222"/>
      <c r="P1225" s="222"/>
      <c r="Q1225" s="222"/>
      <c r="R1225" s="222"/>
      <c r="S1225" s="222"/>
      <c r="T1225" s="223"/>
      <c r="AT1225" s="224" t="s">
        <v>395</v>
      </c>
      <c r="AU1225" s="224" t="s">
        <v>90</v>
      </c>
      <c r="AV1225" s="14" t="s">
        <v>90</v>
      </c>
      <c r="AW1225" s="14" t="s">
        <v>36</v>
      </c>
      <c r="AX1225" s="14" t="s">
        <v>78</v>
      </c>
      <c r="AY1225" s="224" t="s">
        <v>386</v>
      </c>
    </row>
    <row r="1226" spans="1:65" s="15" customFormat="1" ht="10">
      <c r="B1226" s="225"/>
      <c r="C1226" s="226"/>
      <c r="D1226" s="205" t="s">
        <v>395</v>
      </c>
      <c r="E1226" s="227" t="s">
        <v>336</v>
      </c>
      <c r="F1226" s="228" t="s">
        <v>398</v>
      </c>
      <c r="G1226" s="226"/>
      <c r="H1226" s="229">
        <v>15.84</v>
      </c>
      <c r="I1226" s="230"/>
      <c r="J1226" s="226"/>
      <c r="K1226" s="226"/>
      <c r="L1226" s="231"/>
      <c r="M1226" s="232"/>
      <c r="N1226" s="233"/>
      <c r="O1226" s="233"/>
      <c r="P1226" s="233"/>
      <c r="Q1226" s="233"/>
      <c r="R1226" s="233"/>
      <c r="S1226" s="233"/>
      <c r="T1226" s="234"/>
      <c r="AT1226" s="235" t="s">
        <v>395</v>
      </c>
      <c r="AU1226" s="235" t="s">
        <v>90</v>
      </c>
      <c r="AV1226" s="15" t="s">
        <v>102</v>
      </c>
      <c r="AW1226" s="15" t="s">
        <v>36</v>
      </c>
      <c r="AX1226" s="15" t="s">
        <v>85</v>
      </c>
      <c r="AY1226" s="235" t="s">
        <v>386</v>
      </c>
    </row>
    <row r="1227" spans="1:65" s="14" customFormat="1" ht="10">
      <c r="B1227" s="214"/>
      <c r="C1227" s="215"/>
      <c r="D1227" s="205" t="s">
        <v>395</v>
      </c>
      <c r="E1227" s="215"/>
      <c r="F1227" s="217" t="s">
        <v>1381</v>
      </c>
      <c r="G1227" s="215"/>
      <c r="H1227" s="218">
        <v>16.632000000000001</v>
      </c>
      <c r="I1227" s="219"/>
      <c r="J1227" s="215"/>
      <c r="K1227" s="215"/>
      <c r="L1227" s="220"/>
      <c r="M1227" s="221"/>
      <c r="N1227" s="222"/>
      <c r="O1227" s="222"/>
      <c r="P1227" s="222"/>
      <c r="Q1227" s="222"/>
      <c r="R1227" s="222"/>
      <c r="S1227" s="222"/>
      <c r="T1227" s="223"/>
      <c r="AT1227" s="224" t="s">
        <v>395</v>
      </c>
      <c r="AU1227" s="224" t="s">
        <v>90</v>
      </c>
      <c r="AV1227" s="14" t="s">
        <v>90</v>
      </c>
      <c r="AW1227" s="14" t="s">
        <v>4</v>
      </c>
      <c r="AX1227" s="14" t="s">
        <v>85</v>
      </c>
      <c r="AY1227" s="224" t="s">
        <v>386</v>
      </c>
    </row>
    <row r="1228" spans="1:65" s="2" customFormat="1" ht="55.5" customHeight="1">
      <c r="A1228" s="37"/>
      <c r="B1228" s="38"/>
      <c r="C1228" s="185" t="s">
        <v>1382</v>
      </c>
      <c r="D1228" s="185" t="s">
        <v>388</v>
      </c>
      <c r="E1228" s="186" t="s">
        <v>1383</v>
      </c>
      <c r="F1228" s="187" t="s">
        <v>1384</v>
      </c>
      <c r="G1228" s="188" t="s">
        <v>167</v>
      </c>
      <c r="H1228" s="189">
        <v>8.52</v>
      </c>
      <c r="I1228" s="190"/>
      <c r="J1228" s="191">
        <f>ROUND(I1228*H1228,2)</f>
        <v>0</v>
      </c>
      <c r="K1228" s="187" t="s">
        <v>391</v>
      </c>
      <c r="L1228" s="42"/>
      <c r="M1228" s="192" t="s">
        <v>76</v>
      </c>
      <c r="N1228" s="193" t="s">
        <v>49</v>
      </c>
      <c r="O1228" s="67"/>
      <c r="P1228" s="194">
        <f>O1228*H1228</f>
        <v>0</v>
      </c>
      <c r="Q1228" s="194">
        <v>1.758E-3</v>
      </c>
      <c r="R1228" s="194">
        <f>Q1228*H1228</f>
        <v>1.4978159999999999E-2</v>
      </c>
      <c r="S1228" s="194">
        <v>0</v>
      </c>
      <c r="T1228" s="195">
        <f>S1228*H1228</f>
        <v>0</v>
      </c>
      <c r="U1228" s="37"/>
      <c r="V1228" s="37"/>
      <c r="W1228" s="37"/>
      <c r="X1228" s="37"/>
      <c r="Y1228" s="37"/>
      <c r="Z1228" s="37"/>
      <c r="AA1228" s="37"/>
      <c r="AB1228" s="37"/>
      <c r="AC1228" s="37"/>
      <c r="AD1228" s="37"/>
      <c r="AE1228" s="37"/>
      <c r="AR1228" s="196" t="s">
        <v>102</v>
      </c>
      <c r="AT1228" s="196" t="s">
        <v>388</v>
      </c>
      <c r="AU1228" s="196" t="s">
        <v>90</v>
      </c>
      <c r="AY1228" s="20" t="s">
        <v>386</v>
      </c>
      <c r="BE1228" s="197">
        <f>IF(N1228="základní",J1228,0)</f>
        <v>0</v>
      </c>
      <c r="BF1228" s="197">
        <f>IF(N1228="snížená",J1228,0)</f>
        <v>0</v>
      </c>
      <c r="BG1228" s="197">
        <f>IF(N1228="zákl. přenesená",J1228,0)</f>
        <v>0</v>
      </c>
      <c r="BH1228" s="197">
        <f>IF(N1228="sníž. přenesená",J1228,0)</f>
        <v>0</v>
      </c>
      <c r="BI1228" s="197">
        <f>IF(N1228="nulová",J1228,0)</f>
        <v>0</v>
      </c>
      <c r="BJ1228" s="20" t="s">
        <v>90</v>
      </c>
      <c r="BK1228" s="197">
        <f>ROUND(I1228*H1228,2)</f>
        <v>0</v>
      </c>
      <c r="BL1228" s="20" t="s">
        <v>102</v>
      </c>
      <c r="BM1228" s="196" t="s">
        <v>1385</v>
      </c>
    </row>
    <row r="1229" spans="1:65" s="2" customFormat="1" ht="10">
      <c r="A1229" s="37"/>
      <c r="B1229" s="38"/>
      <c r="C1229" s="39"/>
      <c r="D1229" s="198" t="s">
        <v>393</v>
      </c>
      <c r="E1229" s="39"/>
      <c r="F1229" s="199" t="s">
        <v>1386</v>
      </c>
      <c r="G1229" s="39"/>
      <c r="H1229" s="39"/>
      <c r="I1229" s="200"/>
      <c r="J1229" s="39"/>
      <c r="K1229" s="39"/>
      <c r="L1229" s="42"/>
      <c r="M1229" s="201"/>
      <c r="N1229" s="202"/>
      <c r="O1229" s="67"/>
      <c r="P1229" s="67"/>
      <c r="Q1229" s="67"/>
      <c r="R1229" s="67"/>
      <c r="S1229" s="67"/>
      <c r="T1229" s="68"/>
      <c r="U1229" s="37"/>
      <c r="V1229" s="37"/>
      <c r="W1229" s="37"/>
      <c r="X1229" s="37"/>
      <c r="Y1229" s="37"/>
      <c r="Z1229" s="37"/>
      <c r="AA1229" s="37"/>
      <c r="AB1229" s="37"/>
      <c r="AC1229" s="37"/>
      <c r="AD1229" s="37"/>
      <c r="AE1229" s="37"/>
      <c r="AT1229" s="20" t="s">
        <v>393</v>
      </c>
      <c r="AU1229" s="20" t="s">
        <v>90</v>
      </c>
    </row>
    <row r="1230" spans="1:65" s="14" customFormat="1" ht="10">
      <c r="B1230" s="214"/>
      <c r="C1230" s="215"/>
      <c r="D1230" s="205" t="s">
        <v>395</v>
      </c>
      <c r="E1230" s="216" t="s">
        <v>76</v>
      </c>
      <c r="F1230" s="217" t="s">
        <v>1387</v>
      </c>
      <c r="G1230" s="215"/>
      <c r="H1230" s="218">
        <v>8.52</v>
      </c>
      <c r="I1230" s="219"/>
      <c r="J1230" s="215"/>
      <c r="K1230" s="215"/>
      <c r="L1230" s="220"/>
      <c r="M1230" s="221"/>
      <c r="N1230" s="222"/>
      <c r="O1230" s="222"/>
      <c r="P1230" s="222"/>
      <c r="Q1230" s="222"/>
      <c r="R1230" s="222"/>
      <c r="S1230" s="222"/>
      <c r="T1230" s="223"/>
      <c r="AT1230" s="224" t="s">
        <v>395</v>
      </c>
      <c r="AU1230" s="224" t="s">
        <v>90</v>
      </c>
      <c r="AV1230" s="14" t="s">
        <v>90</v>
      </c>
      <c r="AW1230" s="14" t="s">
        <v>36</v>
      </c>
      <c r="AX1230" s="14" t="s">
        <v>78</v>
      </c>
      <c r="AY1230" s="224" t="s">
        <v>386</v>
      </c>
    </row>
    <row r="1231" spans="1:65" s="15" customFormat="1" ht="10">
      <c r="B1231" s="225"/>
      <c r="C1231" s="226"/>
      <c r="D1231" s="205" t="s">
        <v>395</v>
      </c>
      <c r="E1231" s="227" t="s">
        <v>76</v>
      </c>
      <c r="F1231" s="228" t="s">
        <v>398</v>
      </c>
      <c r="G1231" s="226"/>
      <c r="H1231" s="229">
        <v>8.52</v>
      </c>
      <c r="I1231" s="230"/>
      <c r="J1231" s="226"/>
      <c r="K1231" s="226"/>
      <c r="L1231" s="231"/>
      <c r="M1231" s="232"/>
      <c r="N1231" s="233"/>
      <c r="O1231" s="233"/>
      <c r="P1231" s="233"/>
      <c r="Q1231" s="233"/>
      <c r="R1231" s="233"/>
      <c r="S1231" s="233"/>
      <c r="T1231" s="234"/>
      <c r="AT1231" s="235" t="s">
        <v>395</v>
      </c>
      <c r="AU1231" s="235" t="s">
        <v>90</v>
      </c>
      <c r="AV1231" s="15" t="s">
        <v>102</v>
      </c>
      <c r="AW1231" s="15" t="s">
        <v>36</v>
      </c>
      <c r="AX1231" s="15" t="s">
        <v>85</v>
      </c>
      <c r="AY1231" s="235" t="s">
        <v>386</v>
      </c>
    </row>
    <row r="1232" spans="1:65" s="2" customFormat="1" ht="78" customHeight="1">
      <c r="A1232" s="37"/>
      <c r="B1232" s="38"/>
      <c r="C1232" s="185" t="s">
        <v>1388</v>
      </c>
      <c r="D1232" s="185" t="s">
        <v>388</v>
      </c>
      <c r="E1232" s="186" t="s">
        <v>1389</v>
      </c>
      <c r="F1232" s="187" t="s">
        <v>1390</v>
      </c>
      <c r="G1232" s="188" t="s">
        <v>127</v>
      </c>
      <c r="H1232" s="189">
        <v>397.20400000000001</v>
      </c>
      <c r="I1232" s="190"/>
      <c r="J1232" s="191">
        <f>ROUND(I1232*H1232,2)</f>
        <v>0</v>
      </c>
      <c r="K1232" s="187" t="s">
        <v>391</v>
      </c>
      <c r="L1232" s="42"/>
      <c r="M1232" s="192" t="s">
        <v>76</v>
      </c>
      <c r="N1232" s="193" t="s">
        <v>49</v>
      </c>
      <c r="O1232" s="67"/>
      <c r="P1232" s="194">
        <f>O1232*H1232</f>
        <v>0</v>
      </c>
      <c r="Q1232" s="194">
        <v>1.167696E-2</v>
      </c>
      <c r="R1232" s="194">
        <f>Q1232*H1232</f>
        <v>4.6381352198400005</v>
      </c>
      <c r="S1232" s="194">
        <v>0</v>
      </c>
      <c r="T1232" s="195">
        <f>S1232*H1232</f>
        <v>0</v>
      </c>
      <c r="U1232" s="37"/>
      <c r="V1232" s="37"/>
      <c r="W1232" s="37"/>
      <c r="X1232" s="37"/>
      <c r="Y1232" s="37"/>
      <c r="Z1232" s="37"/>
      <c r="AA1232" s="37"/>
      <c r="AB1232" s="37"/>
      <c r="AC1232" s="37"/>
      <c r="AD1232" s="37"/>
      <c r="AE1232" s="37"/>
      <c r="AR1232" s="196" t="s">
        <v>102</v>
      </c>
      <c r="AT1232" s="196" t="s">
        <v>388</v>
      </c>
      <c r="AU1232" s="196" t="s">
        <v>90</v>
      </c>
      <c r="AY1232" s="20" t="s">
        <v>386</v>
      </c>
      <c r="BE1232" s="197">
        <f>IF(N1232="základní",J1232,0)</f>
        <v>0</v>
      </c>
      <c r="BF1232" s="197">
        <f>IF(N1232="snížená",J1232,0)</f>
        <v>0</v>
      </c>
      <c r="BG1232" s="197">
        <f>IF(N1232="zákl. přenesená",J1232,0)</f>
        <v>0</v>
      </c>
      <c r="BH1232" s="197">
        <f>IF(N1232="sníž. přenesená",J1232,0)</f>
        <v>0</v>
      </c>
      <c r="BI1232" s="197">
        <f>IF(N1232="nulová",J1232,0)</f>
        <v>0</v>
      </c>
      <c r="BJ1232" s="20" t="s">
        <v>90</v>
      </c>
      <c r="BK1232" s="197">
        <f>ROUND(I1232*H1232,2)</f>
        <v>0</v>
      </c>
      <c r="BL1232" s="20" t="s">
        <v>102</v>
      </c>
      <c r="BM1232" s="196" t="s">
        <v>1391</v>
      </c>
    </row>
    <row r="1233" spans="1:51" s="2" customFormat="1" ht="10">
      <c r="A1233" s="37"/>
      <c r="B1233" s="38"/>
      <c r="C1233" s="39"/>
      <c r="D1233" s="198" t="s">
        <v>393</v>
      </c>
      <c r="E1233" s="39"/>
      <c r="F1233" s="199" t="s">
        <v>1392</v>
      </c>
      <c r="G1233" s="39"/>
      <c r="H1233" s="39"/>
      <c r="I1233" s="200"/>
      <c r="J1233" s="39"/>
      <c r="K1233" s="39"/>
      <c r="L1233" s="42"/>
      <c r="M1233" s="201"/>
      <c r="N1233" s="202"/>
      <c r="O1233" s="67"/>
      <c r="P1233" s="67"/>
      <c r="Q1233" s="67"/>
      <c r="R1233" s="67"/>
      <c r="S1233" s="67"/>
      <c r="T1233" s="68"/>
      <c r="U1233" s="37"/>
      <c r="V1233" s="37"/>
      <c r="W1233" s="37"/>
      <c r="X1233" s="37"/>
      <c r="Y1233" s="37"/>
      <c r="Z1233" s="37"/>
      <c r="AA1233" s="37"/>
      <c r="AB1233" s="37"/>
      <c r="AC1233" s="37"/>
      <c r="AD1233" s="37"/>
      <c r="AE1233" s="37"/>
      <c r="AT1233" s="20" t="s">
        <v>393</v>
      </c>
      <c r="AU1233" s="20" t="s">
        <v>90</v>
      </c>
    </row>
    <row r="1234" spans="1:51" s="13" customFormat="1" ht="10">
      <c r="B1234" s="203"/>
      <c r="C1234" s="204"/>
      <c r="D1234" s="205" t="s">
        <v>395</v>
      </c>
      <c r="E1234" s="206" t="s">
        <v>76</v>
      </c>
      <c r="F1234" s="207" t="s">
        <v>998</v>
      </c>
      <c r="G1234" s="204"/>
      <c r="H1234" s="206" t="s">
        <v>76</v>
      </c>
      <c r="I1234" s="208"/>
      <c r="J1234" s="204"/>
      <c r="K1234" s="204"/>
      <c r="L1234" s="209"/>
      <c r="M1234" s="210"/>
      <c r="N1234" s="211"/>
      <c r="O1234" s="211"/>
      <c r="P1234" s="211"/>
      <c r="Q1234" s="211"/>
      <c r="R1234" s="211"/>
      <c r="S1234" s="211"/>
      <c r="T1234" s="212"/>
      <c r="AT1234" s="213" t="s">
        <v>395</v>
      </c>
      <c r="AU1234" s="213" t="s">
        <v>90</v>
      </c>
      <c r="AV1234" s="13" t="s">
        <v>85</v>
      </c>
      <c r="AW1234" s="13" t="s">
        <v>36</v>
      </c>
      <c r="AX1234" s="13" t="s">
        <v>78</v>
      </c>
      <c r="AY1234" s="213" t="s">
        <v>386</v>
      </c>
    </row>
    <row r="1235" spans="1:51" s="13" customFormat="1" ht="10">
      <c r="B1235" s="203"/>
      <c r="C1235" s="204"/>
      <c r="D1235" s="205" t="s">
        <v>395</v>
      </c>
      <c r="E1235" s="206" t="s">
        <v>76</v>
      </c>
      <c r="F1235" s="207" t="s">
        <v>1256</v>
      </c>
      <c r="G1235" s="204"/>
      <c r="H1235" s="206" t="s">
        <v>76</v>
      </c>
      <c r="I1235" s="208"/>
      <c r="J1235" s="204"/>
      <c r="K1235" s="204"/>
      <c r="L1235" s="209"/>
      <c r="M1235" s="210"/>
      <c r="N1235" s="211"/>
      <c r="O1235" s="211"/>
      <c r="P1235" s="211"/>
      <c r="Q1235" s="211"/>
      <c r="R1235" s="211"/>
      <c r="S1235" s="211"/>
      <c r="T1235" s="212"/>
      <c r="AT1235" s="213" t="s">
        <v>395</v>
      </c>
      <c r="AU1235" s="213" t="s">
        <v>90</v>
      </c>
      <c r="AV1235" s="13" t="s">
        <v>85</v>
      </c>
      <c r="AW1235" s="13" t="s">
        <v>36</v>
      </c>
      <c r="AX1235" s="13" t="s">
        <v>78</v>
      </c>
      <c r="AY1235" s="213" t="s">
        <v>386</v>
      </c>
    </row>
    <row r="1236" spans="1:51" s="13" customFormat="1" ht="10">
      <c r="B1236" s="203"/>
      <c r="C1236" s="204"/>
      <c r="D1236" s="205" t="s">
        <v>395</v>
      </c>
      <c r="E1236" s="206" t="s">
        <v>76</v>
      </c>
      <c r="F1236" s="207" t="s">
        <v>1257</v>
      </c>
      <c r="G1236" s="204"/>
      <c r="H1236" s="206" t="s">
        <v>76</v>
      </c>
      <c r="I1236" s="208"/>
      <c r="J1236" s="204"/>
      <c r="K1236" s="204"/>
      <c r="L1236" s="209"/>
      <c r="M1236" s="210"/>
      <c r="N1236" s="211"/>
      <c r="O1236" s="211"/>
      <c r="P1236" s="211"/>
      <c r="Q1236" s="211"/>
      <c r="R1236" s="211"/>
      <c r="S1236" s="211"/>
      <c r="T1236" s="212"/>
      <c r="AT1236" s="213" t="s">
        <v>395</v>
      </c>
      <c r="AU1236" s="213" t="s">
        <v>90</v>
      </c>
      <c r="AV1236" s="13" t="s">
        <v>85</v>
      </c>
      <c r="AW1236" s="13" t="s">
        <v>36</v>
      </c>
      <c r="AX1236" s="13" t="s">
        <v>78</v>
      </c>
      <c r="AY1236" s="213" t="s">
        <v>386</v>
      </c>
    </row>
    <row r="1237" spans="1:51" s="13" customFormat="1" ht="10">
      <c r="B1237" s="203"/>
      <c r="C1237" s="204"/>
      <c r="D1237" s="205" t="s">
        <v>395</v>
      </c>
      <c r="E1237" s="206" t="s">
        <v>76</v>
      </c>
      <c r="F1237" s="207" t="s">
        <v>1258</v>
      </c>
      <c r="G1237" s="204"/>
      <c r="H1237" s="206" t="s">
        <v>76</v>
      </c>
      <c r="I1237" s="208"/>
      <c r="J1237" s="204"/>
      <c r="K1237" s="204"/>
      <c r="L1237" s="209"/>
      <c r="M1237" s="210"/>
      <c r="N1237" s="211"/>
      <c r="O1237" s="211"/>
      <c r="P1237" s="211"/>
      <c r="Q1237" s="211"/>
      <c r="R1237" s="211"/>
      <c r="S1237" s="211"/>
      <c r="T1237" s="212"/>
      <c r="AT1237" s="213" t="s">
        <v>395</v>
      </c>
      <c r="AU1237" s="213" t="s">
        <v>90</v>
      </c>
      <c r="AV1237" s="13" t="s">
        <v>85</v>
      </c>
      <c r="AW1237" s="13" t="s">
        <v>36</v>
      </c>
      <c r="AX1237" s="13" t="s">
        <v>78</v>
      </c>
      <c r="AY1237" s="213" t="s">
        <v>386</v>
      </c>
    </row>
    <row r="1238" spans="1:51" s="13" customFormat="1" ht="10">
      <c r="B1238" s="203"/>
      <c r="C1238" s="204"/>
      <c r="D1238" s="205" t="s">
        <v>395</v>
      </c>
      <c r="E1238" s="206" t="s">
        <v>76</v>
      </c>
      <c r="F1238" s="207" t="s">
        <v>577</v>
      </c>
      <c r="G1238" s="204"/>
      <c r="H1238" s="206" t="s">
        <v>76</v>
      </c>
      <c r="I1238" s="208"/>
      <c r="J1238" s="204"/>
      <c r="K1238" s="204"/>
      <c r="L1238" s="209"/>
      <c r="M1238" s="210"/>
      <c r="N1238" s="211"/>
      <c r="O1238" s="211"/>
      <c r="P1238" s="211"/>
      <c r="Q1238" s="211"/>
      <c r="R1238" s="211"/>
      <c r="S1238" s="211"/>
      <c r="T1238" s="212"/>
      <c r="AT1238" s="213" t="s">
        <v>395</v>
      </c>
      <c r="AU1238" s="213" t="s">
        <v>90</v>
      </c>
      <c r="AV1238" s="13" t="s">
        <v>85</v>
      </c>
      <c r="AW1238" s="13" t="s">
        <v>36</v>
      </c>
      <c r="AX1238" s="13" t="s">
        <v>78</v>
      </c>
      <c r="AY1238" s="213" t="s">
        <v>386</v>
      </c>
    </row>
    <row r="1239" spans="1:51" s="13" customFormat="1" ht="10">
      <c r="B1239" s="203"/>
      <c r="C1239" s="204"/>
      <c r="D1239" s="205" t="s">
        <v>395</v>
      </c>
      <c r="E1239" s="206" t="s">
        <v>76</v>
      </c>
      <c r="F1239" s="207" t="s">
        <v>1350</v>
      </c>
      <c r="G1239" s="204"/>
      <c r="H1239" s="206" t="s">
        <v>76</v>
      </c>
      <c r="I1239" s="208"/>
      <c r="J1239" s="204"/>
      <c r="K1239" s="204"/>
      <c r="L1239" s="209"/>
      <c r="M1239" s="210"/>
      <c r="N1239" s="211"/>
      <c r="O1239" s="211"/>
      <c r="P1239" s="211"/>
      <c r="Q1239" s="211"/>
      <c r="R1239" s="211"/>
      <c r="S1239" s="211"/>
      <c r="T1239" s="212"/>
      <c r="AT1239" s="213" t="s">
        <v>395</v>
      </c>
      <c r="AU1239" s="213" t="s">
        <v>90</v>
      </c>
      <c r="AV1239" s="13" t="s">
        <v>85</v>
      </c>
      <c r="AW1239" s="13" t="s">
        <v>36</v>
      </c>
      <c r="AX1239" s="13" t="s">
        <v>78</v>
      </c>
      <c r="AY1239" s="213" t="s">
        <v>386</v>
      </c>
    </row>
    <row r="1240" spans="1:51" s="14" customFormat="1" ht="10">
      <c r="B1240" s="214"/>
      <c r="C1240" s="215"/>
      <c r="D1240" s="205" t="s">
        <v>395</v>
      </c>
      <c r="E1240" s="216" t="s">
        <v>76</v>
      </c>
      <c r="F1240" s="217" t="s">
        <v>1393</v>
      </c>
      <c r="G1240" s="215"/>
      <c r="H1240" s="218">
        <v>161.80600000000001</v>
      </c>
      <c r="I1240" s="219"/>
      <c r="J1240" s="215"/>
      <c r="K1240" s="215"/>
      <c r="L1240" s="220"/>
      <c r="M1240" s="221"/>
      <c r="N1240" s="222"/>
      <c r="O1240" s="222"/>
      <c r="P1240" s="222"/>
      <c r="Q1240" s="222"/>
      <c r="R1240" s="222"/>
      <c r="S1240" s="222"/>
      <c r="T1240" s="223"/>
      <c r="AT1240" s="224" t="s">
        <v>395</v>
      </c>
      <c r="AU1240" s="224" t="s">
        <v>90</v>
      </c>
      <c r="AV1240" s="14" t="s">
        <v>90</v>
      </c>
      <c r="AW1240" s="14" t="s">
        <v>36</v>
      </c>
      <c r="AX1240" s="14" t="s">
        <v>78</v>
      </c>
      <c r="AY1240" s="224" t="s">
        <v>386</v>
      </c>
    </row>
    <row r="1241" spans="1:51" s="14" customFormat="1" ht="30">
      <c r="B1241" s="214"/>
      <c r="C1241" s="215"/>
      <c r="D1241" s="205" t="s">
        <v>395</v>
      </c>
      <c r="E1241" s="216" t="s">
        <v>76</v>
      </c>
      <c r="F1241" s="217" t="s">
        <v>1394</v>
      </c>
      <c r="G1241" s="215"/>
      <c r="H1241" s="218">
        <v>-43.710999999999999</v>
      </c>
      <c r="I1241" s="219"/>
      <c r="J1241" s="215"/>
      <c r="K1241" s="215"/>
      <c r="L1241" s="220"/>
      <c r="M1241" s="221"/>
      <c r="N1241" s="222"/>
      <c r="O1241" s="222"/>
      <c r="P1241" s="222"/>
      <c r="Q1241" s="222"/>
      <c r="R1241" s="222"/>
      <c r="S1241" s="222"/>
      <c r="T1241" s="223"/>
      <c r="AT1241" s="224" t="s">
        <v>395</v>
      </c>
      <c r="AU1241" s="224" t="s">
        <v>90</v>
      </c>
      <c r="AV1241" s="14" t="s">
        <v>90</v>
      </c>
      <c r="AW1241" s="14" t="s">
        <v>36</v>
      </c>
      <c r="AX1241" s="14" t="s">
        <v>78</v>
      </c>
      <c r="AY1241" s="224" t="s">
        <v>386</v>
      </c>
    </row>
    <row r="1242" spans="1:51" s="14" customFormat="1" ht="10">
      <c r="B1242" s="214"/>
      <c r="C1242" s="215"/>
      <c r="D1242" s="205" t="s">
        <v>395</v>
      </c>
      <c r="E1242" s="216" t="s">
        <v>76</v>
      </c>
      <c r="F1242" s="217" t="s">
        <v>1395</v>
      </c>
      <c r="G1242" s="215"/>
      <c r="H1242" s="218">
        <v>83.588999999999999</v>
      </c>
      <c r="I1242" s="219"/>
      <c r="J1242" s="215"/>
      <c r="K1242" s="215"/>
      <c r="L1242" s="220"/>
      <c r="M1242" s="221"/>
      <c r="N1242" s="222"/>
      <c r="O1242" s="222"/>
      <c r="P1242" s="222"/>
      <c r="Q1242" s="222"/>
      <c r="R1242" s="222"/>
      <c r="S1242" s="222"/>
      <c r="T1242" s="223"/>
      <c r="AT1242" s="224" t="s">
        <v>395</v>
      </c>
      <c r="AU1242" s="224" t="s">
        <v>90</v>
      </c>
      <c r="AV1242" s="14" t="s">
        <v>90</v>
      </c>
      <c r="AW1242" s="14" t="s">
        <v>36</v>
      </c>
      <c r="AX1242" s="14" t="s">
        <v>78</v>
      </c>
      <c r="AY1242" s="224" t="s">
        <v>386</v>
      </c>
    </row>
    <row r="1243" spans="1:51" s="14" customFormat="1" ht="10">
      <c r="B1243" s="214"/>
      <c r="C1243" s="215"/>
      <c r="D1243" s="205" t="s">
        <v>395</v>
      </c>
      <c r="E1243" s="216" t="s">
        <v>76</v>
      </c>
      <c r="F1243" s="217" t="s">
        <v>1396</v>
      </c>
      <c r="G1243" s="215"/>
      <c r="H1243" s="218">
        <v>-19.393000000000001</v>
      </c>
      <c r="I1243" s="219"/>
      <c r="J1243" s="215"/>
      <c r="K1243" s="215"/>
      <c r="L1243" s="220"/>
      <c r="M1243" s="221"/>
      <c r="N1243" s="222"/>
      <c r="O1243" s="222"/>
      <c r="P1243" s="222"/>
      <c r="Q1243" s="222"/>
      <c r="R1243" s="222"/>
      <c r="S1243" s="222"/>
      <c r="T1243" s="223"/>
      <c r="AT1243" s="224" t="s">
        <v>395</v>
      </c>
      <c r="AU1243" s="224" t="s">
        <v>90</v>
      </c>
      <c r="AV1243" s="14" t="s">
        <v>90</v>
      </c>
      <c r="AW1243" s="14" t="s">
        <v>36</v>
      </c>
      <c r="AX1243" s="14" t="s">
        <v>78</v>
      </c>
      <c r="AY1243" s="224" t="s">
        <v>386</v>
      </c>
    </row>
    <row r="1244" spans="1:51" s="16" customFormat="1" ht="10">
      <c r="B1244" s="246"/>
      <c r="C1244" s="247"/>
      <c r="D1244" s="205" t="s">
        <v>395</v>
      </c>
      <c r="E1244" s="248" t="s">
        <v>266</v>
      </c>
      <c r="F1244" s="249" t="s">
        <v>559</v>
      </c>
      <c r="G1244" s="247"/>
      <c r="H1244" s="250">
        <v>182.291</v>
      </c>
      <c r="I1244" s="251"/>
      <c r="J1244" s="247"/>
      <c r="K1244" s="247"/>
      <c r="L1244" s="252"/>
      <c r="M1244" s="253"/>
      <c r="N1244" s="254"/>
      <c r="O1244" s="254"/>
      <c r="P1244" s="254"/>
      <c r="Q1244" s="254"/>
      <c r="R1244" s="254"/>
      <c r="S1244" s="254"/>
      <c r="T1244" s="255"/>
      <c r="AT1244" s="256" t="s">
        <v>395</v>
      </c>
      <c r="AU1244" s="256" t="s">
        <v>90</v>
      </c>
      <c r="AV1244" s="16" t="s">
        <v>95</v>
      </c>
      <c r="AW1244" s="16" t="s">
        <v>36</v>
      </c>
      <c r="AX1244" s="16" t="s">
        <v>78</v>
      </c>
      <c r="AY1244" s="256" t="s">
        <v>386</v>
      </c>
    </row>
    <row r="1245" spans="1:51" s="13" customFormat="1" ht="10">
      <c r="B1245" s="203"/>
      <c r="C1245" s="204"/>
      <c r="D1245" s="205" t="s">
        <v>395</v>
      </c>
      <c r="E1245" s="206" t="s">
        <v>76</v>
      </c>
      <c r="F1245" s="207" t="s">
        <v>1353</v>
      </c>
      <c r="G1245" s="204"/>
      <c r="H1245" s="206" t="s">
        <v>76</v>
      </c>
      <c r="I1245" s="208"/>
      <c r="J1245" s="204"/>
      <c r="K1245" s="204"/>
      <c r="L1245" s="209"/>
      <c r="M1245" s="210"/>
      <c r="N1245" s="211"/>
      <c r="O1245" s="211"/>
      <c r="P1245" s="211"/>
      <c r="Q1245" s="211"/>
      <c r="R1245" s="211"/>
      <c r="S1245" s="211"/>
      <c r="T1245" s="212"/>
      <c r="AT1245" s="213" t="s">
        <v>395</v>
      </c>
      <c r="AU1245" s="213" t="s">
        <v>90</v>
      </c>
      <c r="AV1245" s="13" t="s">
        <v>85</v>
      </c>
      <c r="AW1245" s="13" t="s">
        <v>36</v>
      </c>
      <c r="AX1245" s="13" t="s">
        <v>78</v>
      </c>
      <c r="AY1245" s="213" t="s">
        <v>386</v>
      </c>
    </row>
    <row r="1246" spans="1:51" s="14" customFormat="1" ht="10">
      <c r="B1246" s="214"/>
      <c r="C1246" s="215"/>
      <c r="D1246" s="205" t="s">
        <v>395</v>
      </c>
      <c r="E1246" s="216" t="s">
        <v>76</v>
      </c>
      <c r="F1246" s="217" t="s">
        <v>1397</v>
      </c>
      <c r="G1246" s="215"/>
      <c r="H1246" s="218">
        <v>75.263999999999996</v>
      </c>
      <c r="I1246" s="219"/>
      <c r="J1246" s="215"/>
      <c r="K1246" s="215"/>
      <c r="L1246" s="220"/>
      <c r="M1246" s="221"/>
      <c r="N1246" s="222"/>
      <c r="O1246" s="222"/>
      <c r="P1246" s="222"/>
      <c r="Q1246" s="222"/>
      <c r="R1246" s="222"/>
      <c r="S1246" s="222"/>
      <c r="T1246" s="223"/>
      <c r="AT1246" s="224" t="s">
        <v>395</v>
      </c>
      <c r="AU1246" s="224" t="s">
        <v>90</v>
      </c>
      <c r="AV1246" s="14" t="s">
        <v>90</v>
      </c>
      <c r="AW1246" s="14" t="s">
        <v>36</v>
      </c>
      <c r="AX1246" s="14" t="s">
        <v>78</v>
      </c>
      <c r="AY1246" s="224" t="s">
        <v>386</v>
      </c>
    </row>
    <row r="1247" spans="1:51" s="14" customFormat="1" ht="30">
      <c r="B1247" s="214"/>
      <c r="C1247" s="215"/>
      <c r="D1247" s="205" t="s">
        <v>395</v>
      </c>
      <c r="E1247" s="216" t="s">
        <v>76</v>
      </c>
      <c r="F1247" s="217" t="s">
        <v>1398</v>
      </c>
      <c r="G1247" s="215"/>
      <c r="H1247" s="218">
        <v>-21.855</v>
      </c>
      <c r="I1247" s="219"/>
      <c r="J1247" s="215"/>
      <c r="K1247" s="215"/>
      <c r="L1247" s="220"/>
      <c r="M1247" s="221"/>
      <c r="N1247" s="222"/>
      <c r="O1247" s="222"/>
      <c r="P1247" s="222"/>
      <c r="Q1247" s="222"/>
      <c r="R1247" s="222"/>
      <c r="S1247" s="222"/>
      <c r="T1247" s="223"/>
      <c r="AT1247" s="224" t="s">
        <v>395</v>
      </c>
      <c r="AU1247" s="224" t="s">
        <v>90</v>
      </c>
      <c r="AV1247" s="14" t="s">
        <v>90</v>
      </c>
      <c r="AW1247" s="14" t="s">
        <v>36</v>
      </c>
      <c r="AX1247" s="14" t="s">
        <v>78</v>
      </c>
      <c r="AY1247" s="224" t="s">
        <v>386</v>
      </c>
    </row>
    <row r="1248" spans="1:51" s="14" customFormat="1" ht="10">
      <c r="B1248" s="214"/>
      <c r="C1248" s="215"/>
      <c r="D1248" s="205" t="s">
        <v>395</v>
      </c>
      <c r="E1248" s="216" t="s">
        <v>76</v>
      </c>
      <c r="F1248" s="217" t="s">
        <v>1399</v>
      </c>
      <c r="G1248" s="215"/>
      <c r="H1248" s="218">
        <v>38.881999999999998</v>
      </c>
      <c r="I1248" s="219"/>
      <c r="J1248" s="215"/>
      <c r="K1248" s="215"/>
      <c r="L1248" s="220"/>
      <c r="M1248" s="221"/>
      <c r="N1248" s="222"/>
      <c r="O1248" s="222"/>
      <c r="P1248" s="222"/>
      <c r="Q1248" s="222"/>
      <c r="R1248" s="222"/>
      <c r="S1248" s="222"/>
      <c r="T1248" s="223"/>
      <c r="AT1248" s="224" t="s">
        <v>395</v>
      </c>
      <c r="AU1248" s="224" t="s">
        <v>90</v>
      </c>
      <c r="AV1248" s="14" t="s">
        <v>90</v>
      </c>
      <c r="AW1248" s="14" t="s">
        <v>36</v>
      </c>
      <c r="AX1248" s="14" t="s">
        <v>78</v>
      </c>
      <c r="AY1248" s="224" t="s">
        <v>386</v>
      </c>
    </row>
    <row r="1249" spans="1:65" s="14" customFormat="1" ht="10">
      <c r="B1249" s="214"/>
      <c r="C1249" s="215"/>
      <c r="D1249" s="205" t="s">
        <v>395</v>
      </c>
      <c r="E1249" s="216" t="s">
        <v>76</v>
      </c>
      <c r="F1249" s="217" t="s">
        <v>1400</v>
      </c>
      <c r="G1249" s="215"/>
      <c r="H1249" s="218">
        <v>-9.6969999999999992</v>
      </c>
      <c r="I1249" s="219"/>
      <c r="J1249" s="215"/>
      <c r="K1249" s="215"/>
      <c r="L1249" s="220"/>
      <c r="M1249" s="221"/>
      <c r="N1249" s="222"/>
      <c r="O1249" s="222"/>
      <c r="P1249" s="222"/>
      <c r="Q1249" s="222"/>
      <c r="R1249" s="222"/>
      <c r="S1249" s="222"/>
      <c r="T1249" s="223"/>
      <c r="AT1249" s="224" t="s">
        <v>395</v>
      </c>
      <c r="AU1249" s="224" t="s">
        <v>90</v>
      </c>
      <c r="AV1249" s="14" t="s">
        <v>90</v>
      </c>
      <c r="AW1249" s="14" t="s">
        <v>36</v>
      </c>
      <c r="AX1249" s="14" t="s">
        <v>78</v>
      </c>
      <c r="AY1249" s="224" t="s">
        <v>386</v>
      </c>
    </row>
    <row r="1250" spans="1:65" s="14" customFormat="1" ht="10">
      <c r="B1250" s="214"/>
      <c r="C1250" s="215"/>
      <c r="D1250" s="205" t="s">
        <v>395</v>
      </c>
      <c r="E1250" s="216" t="s">
        <v>76</v>
      </c>
      <c r="F1250" s="217" t="s">
        <v>1401</v>
      </c>
      <c r="G1250" s="215"/>
      <c r="H1250" s="218">
        <v>138.10599999999999</v>
      </c>
      <c r="I1250" s="219"/>
      <c r="J1250" s="215"/>
      <c r="K1250" s="215"/>
      <c r="L1250" s="220"/>
      <c r="M1250" s="221"/>
      <c r="N1250" s="222"/>
      <c r="O1250" s="222"/>
      <c r="P1250" s="222"/>
      <c r="Q1250" s="222"/>
      <c r="R1250" s="222"/>
      <c r="S1250" s="222"/>
      <c r="T1250" s="223"/>
      <c r="AT1250" s="224" t="s">
        <v>395</v>
      </c>
      <c r="AU1250" s="224" t="s">
        <v>90</v>
      </c>
      <c r="AV1250" s="14" t="s">
        <v>90</v>
      </c>
      <c r="AW1250" s="14" t="s">
        <v>36</v>
      </c>
      <c r="AX1250" s="14" t="s">
        <v>78</v>
      </c>
      <c r="AY1250" s="224" t="s">
        <v>386</v>
      </c>
    </row>
    <row r="1251" spans="1:65" s="14" customFormat="1" ht="10">
      <c r="B1251" s="214"/>
      <c r="C1251" s="215"/>
      <c r="D1251" s="205" t="s">
        <v>395</v>
      </c>
      <c r="E1251" s="216" t="s">
        <v>76</v>
      </c>
      <c r="F1251" s="217" t="s">
        <v>1402</v>
      </c>
      <c r="G1251" s="215"/>
      <c r="H1251" s="218">
        <v>-14.484</v>
      </c>
      <c r="I1251" s="219"/>
      <c r="J1251" s="215"/>
      <c r="K1251" s="215"/>
      <c r="L1251" s="220"/>
      <c r="M1251" s="221"/>
      <c r="N1251" s="222"/>
      <c r="O1251" s="222"/>
      <c r="P1251" s="222"/>
      <c r="Q1251" s="222"/>
      <c r="R1251" s="222"/>
      <c r="S1251" s="222"/>
      <c r="T1251" s="223"/>
      <c r="AT1251" s="224" t="s">
        <v>395</v>
      </c>
      <c r="AU1251" s="224" t="s">
        <v>90</v>
      </c>
      <c r="AV1251" s="14" t="s">
        <v>90</v>
      </c>
      <c r="AW1251" s="14" t="s">
        <v>36</v>
      </c>
      <c r="AX1251" s="14" t="s">
        <v>78</v>
      </c>
      <c r="AY1251" s="224" t="s">
        <v>386</v>
      </c>
    </row>
    <row r="1252" spans="1:65" s="16" customFormat="1" ht="10">
      <c r="B1252" s="246"/>
      <c r="C1252" s="247"/>
      <c r="D1252" s="205" t="s">
        <v>395</v>
      </c>
      <c r="E1252" s="248" t="s">
        <v>273</v>
      </c>
      <c r="F1252" s="249" t="s">
        <v>559</v>
      </c>
      <c r="G1252" s="247"/>
      <c r="H1252" s="250">
        <v>206.21600000000001</v>
      </c>
      <c r="I1252" s="251"/>
      <c r="J1252" s="247"/>
      <c r="K1252" s="247"/>
      <c r="L1252" s="252"/>
      <c r="M1252" s="253"/>
      <c r="N1252" s="254"/>
      <c r="O1252" s="254"/>
      <c r="P1252" s="254"/>
      <c r="Q1252" s="254"/>
      <c r="R1252" s="254"/>
      <c r="S1252" s="254"/>
      <c r="T1252" s="255"/>
      <c r="AT1252" s="256" t="s">
        <v>395</v>
      </c>
      <c r="AU1252" s="256" t="s">
        <v>90</v>
      </c>
      <c r="AV1252" s="16" t="s">
        <v>95</v>
      </c>
      <c r="AW1252" s="16" t="s">
        <v>36</v>
      </c>
      <c r="AX1252" s="16" t="s">
        <v>78</v>
      </c>
      <c r="AY1252" s="256" t="s">
        <v>386</v>
      </c>
    </row>
    <row r="1253" spans="1:65" s="13" customFormat="1" ht="10">
      <c r="B1253" s="203"/>
      <c r="C1253" s="204"/>
      <c r="D1253" s="205" t="s">
        <v>395</v>
      </c>
      <c r="E1253" s="206" t="s">
        <v>76</v>
      </c>
      <c r="F1253" s="207" t="s">
        <v>1403</v>
      </c>
      <c r="G1253" s="204"/>
      <c r="H1253" s="206" t="s">
        <v>76</v>
      </c>
      <c r="I1253" s="208"/>
      <c r="J1253" s="204"/>
      <c r="K1253" s="204"/>
      <c r="L1253" s="209"/>
      <c r="M1253" s="210"/>
      <c r="N1253" s="211"/>
      <c r="O1253" s="211"/>
      <c r="P1253" s="211"/>
      <c r="Q1253" s="211"/>
      <c r="R1253" s="211"/>
      <c r="S1253" s="211"/>
      <c r="T1253" s="212"/>
      <c r="AT1253" s="213" t="s">
        <v>395</v>
      </c>
      <c r="AU1253" s="213" t="s">
        <v>90</v>
      </c>
      <c r="AV1253" s="13" t="s">
        <v>85</v>
      </c>
      <c r="AW1253" s="13" t="s">
        <v>36</v>
      </c>
      <c r="AX1253" s="13" t="s">
        <v>78</v>
      </c>
      <c r="AY1253" s="213" t="s">
        <v>386</v>
      </c>
    </row>
    <row r="1254" spans="1:65" s="14" customFormat="1" ht="10">
      <c r="B1254" s="214"/>
      <c r="C1254" s="215"/>
      <c r="D1254" s="205" t="s">
        <v>395</v>
      </c>
      <c r="E1254" s="216" t="s">
        <v>76</v>
      </c>
      <c r="F1254" s="217" t="s">
        <v>1404</v>
      </c>
      <c r="G1254" s="215"/>
      <c r="H1254" s="218">
        <v>8.6969999999999992</v>
      </c>
      <c r="I1254" s="219"/>
      <c r="J1254" s="215"/>
      <c r="K1254" s="215"/>
      <c r="L1254" s="220"/>
      <c r="M1254" s="221"/>
      <c r="N1254" s="222"/>
      <c r="O1254" s="222"/>
      <c r="P1254" s="222"/>
      <c r="Q1254" s="222"/>
      <c r="R1254" s="222"/>
      <c r="S1254" s="222"/>
      <c r="T1254" s="223"/>
      <c r="AT1254" s="224" t="s">
        <v>395</v>
      </c>
      <c r="AU1254" s="224" t="s">
        <v>90</v>
      </c>
      <c r="AV1254" s="14" t="s">
        <v>90</v>
      </c>
      <c r="AW1254" s="14" t="s">
        <v>36</v>
      </c>
      <c r="AX1254" s="14" t="s">
        <v>78</v>
      </c>
      <c r="AY1254" s="224" t="s">
        <v>386</v>
      </c>
    </row>
    <row r="1255" spans="1:65" s="16" customFormat="1" ht="10">
      <c r="B1255" s="246"/>
      <c r="C1255" s="247"/>
      <c r="D1255" s="205" t="s">
        <v>395</v>
      </c>
      <c r="E1255" s="248" t="s">
        <v>285</v>
      </c>
      <c r="F1255" s="249" t="s">
        <v>559</v>
      </c>
      <c r="G1255" s="247"/>
      <c r="H1255" s="250">
        <v>8.6969999999999992</v>
      </c>
      <c r="I1255" s="251"/>
      <c r="J1255" s="247"/>
      <c r="K1255" s="247"/>
      <c r="L1255" s="252"/>
      <c r="M1255" s="253"/>
      <c r="N1255" s="254"/>
      <c r="O1255" s="254"/>
      <c r="P1255" s="254"/>
      <c r="Q1255" s="254"/>
      <c r="R1255" s="254"/>
      <c r="S1255" s="254"/>
      <c r="T1255" s="255"/>
      <c r="AT1255" s="256" t="s">
        <v>395</v>
      </c>
      <c r="AU1255" s="256" t="s">
        <v>90</v>
      </c>
      <c r="AV1255" s="16" t="s">
        <v>95</v>
      </c>
      <c r="AW1255" s="16" t="s">
        <v>36</v>
      </c>
      <c r="AX1255" s="16" t="s">
        <v>78</v>
      </c>
      <c r="AY1255" s="256" t="s">
        <v>386</v>
      </c>
    </row>
    <row r="1256" spans="1:65" s="15" customFormat="1" ht="10">
      <c r="B1256" s="225"/>
      <c r="C1256" s="226"/>
      <c r="D1256" s="205" t="s">
        <v>395</v>
      </c>
      <c r="E1256" s="227" t="s">
        <v>184</v>
      </c>
      <c r="F1256" s="228" t="s">
        <v>398</v>
      </c>
      <c r="G1256" s="226"/>
      <c r="H1256" s="229">
        <v>397.20400000000001</v>
      </c>
      <c r="I1256" s="230"/>
      <c r="J1256" s="226"/>
      <c r="K1256" s="226"/>
      <c r="L1256" s="231"/>
      <c r="M1256" s="232"/>
      <c r="N1256" s="233"/>
      <c r="O1256" s="233"/>
      <c r="P1256" s="233"/>
      <c r="Q1256" s="233"/>
      <c r="R1256" s="233"/>
      <c r="S1256" s="233"/>
      <c r="T1256" s="234"/>
      <c r="AT1256" s="235" t="s">
        <v>395</v>
      </c>
      <c r="AU1256" s="235" t="s">
        <v>90</v>
      </c>
      <c r="AV1256" s="15" t="s">
        <v>102</v>
      </c>
      <c r="AW1256" s="15" t="s">
        <v>36</v>
      </c>
      <c r="AX1256" s="15" t="s">
        <v>85</v>
      </c>
      <c r="AY1256" s="235" t="s">
        <v>386</v>
      </c>
    </row>
    <row r="1257" spans="1:65" s="2" customFormat="1" ht="24.15" customHeight="1">
      <c r="A1257" s="37"/>
      <c r="B1257" s="38"/>
      <c r="C1257" s="236" t="s">
        <v>1405</v>
      </c>
      <c r="D1257" s="236" t="s">
        <v>453</v>
      </c>
      <c r="E1257" s="237" t="s">
        <v>1406</v>
      </c>
      <c r="F1257" s="238" t="s">
        <v>1407</v>
      </c>
      <c r="G1257" s="239" t="s">
        <v>127</v>
      </c>
      <c r="H1257" s="240">
        <v>417.06400000000002</v>
      </c>
      <c r="I1257" s="241"/>
      <c r="J1257" s="242">
        <f>ROUND(I1257*H1257,2)</f>
        <v>0</v>
      </c>
      <c r="K1257" s="238" t="s">
        <v>391</v>
      </c>
      <c r="L1257" s="243"/>
      <c r="M1257" s="244" t="s">
        <v>76</v>
      </c>
      <c r="N1257" s="245" t="s">
        <v>49</v>
      </c>
      <c r="O1257" s="67"/>
      <c r="P1257" s="194">
        <f>O1257*H1257</f>
        <v>0</v>
      </c>
      <c r="Q1257" s="194">
        <v>2.8000000000000001E-2</v>
      </c>
      <c r="R1257" s="194">
        <f>Q1257*H1257</f>
        <v>11.677792</v>
      </c>
      <c r="S1257" s="194">
        <v>0</v>
      </c>
      <c r="T1257" s="195">
        <f>S1257*H1257</f>
        <v>0</v>
      </c>
      <c r="U1257" s="37"/>
      <c r="V1257" s="37"/>
      <c r="W1257" s="37"/>
      <c r="X1257" s="37"/>
      <c r="Y1257" s="37"/>
      <c r="Z1257" s="37"/>
      <c r="AA1257" s="37"/>
      <c r="AB1257" s="37"/>
      <c r="AC1257" s="37"/>
      <c r="AD1257" s="37"/>
      <c r="AE1257" s="37"/>
      <c r="AR1257" s="196" t="s">
        <v>436</v>
      </c>
      <c r="AT1257" s="196" t="s">
        <v>453</v>
      </c>
      <c r="AU1257" s="196" t="s">
        <v>90</v>
      </c>
      <c r="AY1257" s="20" t="s">
        <v>386</v>
      </c>
      <c r="BE1257" s="197">
        <f>IF(N1257="základní",J1257,0)</f>
        <v>0</v>
      </c>
      <c r="BF1257" s="197">
        <f>IF(N1257="snížená",J1257,0)</f>
        <v>0</v>
      </c>
      <c r="BG1257" s="197">
        <f>IF(N1257="zákl. přenesená",J1257,0)</f>
        <v>0</v>
      </c>
      <c r="BH1257" s="197">
        <f>IF(N1257="sníž. přenesená",J1257,0)</f>
        <v>0</v>
      </c>
      <c r="BI1257" s="197">
        <f>IF(N1257="nulová",J1257,0)</f>
        <v>0</v>
      </c>
      <c r="BJ1257" s="20" t="s">
        <v>90</v>
      </c>
      <c r="BK1257" s="197">
        <f>ROUND(I1257*H1257,2)</f>
        <v>0</v>
      </c>
      <c r="BL1257" s="20" t="s">
        <v>102</v>
      </c>
      <c r="BM1257" s="196" t="s">
        <v>1408</v>
      </c>
    </row>
    <row r="1258" spans="1:65" s="14" customFormat="1" ht="10">
      <c r="B1258" s="214"/>
      <c r="C1258" s="215"/>
      <c r="D1258" s="205" t="s">
        <v>395</v>
      </c>
      <c r="E1258" s="216" t="s">
        <v>76</v>
      </c>
      <c r="F1258" s="217" t="s">
        <v>184</v>
      </c>
      <c r="G1258" s="215"/>
      <c r="H1258" s="218">
        <v>397.20400000000001</v>
      </c>
      <c r="I1258" s="219"/>
      <c r="J1258" s="215"/>
      <c r="K1258" s="215"/>
      <c r="L1258" s="220"/>
      <c r="M1258" s="221"/>
      <c r="N1258" s="222"/>
      <c r="O1258" s="222"/>
      <c r="P1258" s="222"/>
      <c r="Q1258" s="222"/>
      <c r="R1258" s="222"/>
      <c r="S1258" s="222"/>
      <c r="T1258" s="223"/>
      <c r="AT1258" s="224" t="s">
        <v>395</v>
      </c>
      <c r="AU1258" s="224" t="s">
        <v>90</v>
      </c>
      <c r="AV1258" s="14" t="s">
        <v>90</v>
      </c>
      <c r="AW1258" s="14" t="s">
        <v>36</v>
      </c>
      <c r="AX1258" s="14" t="s">
        <v>78</v>
      </c>
      <c r="AY1258" s="224" t="s">
        <v>386</v>
      </c>
    </row>
    <row r="1259" spans="1:65" s="15" customFormat="1" ht="10">
      <c r="B1259" s="225"/>
      <c r="C1259" s="226"/>
      <c r="D1259" s="205" t="s">
        <v>395</v>
      </c>
      <c r="E1259" s="227" t="s">
        <v>76</v>
      </c>
      <c r="F1259" s="228" t="s">
        <v>398</v>
      </c>
      <c r="G1259" s="226"/>
      <c r="H1259" s="229">
        <v>397.20400000000001</v>
      </c>
      <c r="I1259" s="230"/>
      <c r="J1259" s="226"/>
      <c r="K1259" s="226"/>
      <c r="L1259" s="231"/>
      <c r="M1259" s="232"/>
      <c r="N1259" s="233"/>
      <c r="O1259" s="233"/>
      <c r="P1259" s="233"/>
      <c r="Q1259" s="233"/>
      <c r="R1259" s="233"/>
      <c r="S1259" s="233"/>
      <c r="T1259" s="234"/>
      <c r="AT1259" s="235" t="s">
        <v>395</v>
      </c>
      <c r="AU1259" s="235" t="s">
        <v>90</v>
      </c>
      <c r="AV1259" s="15" t="s">
        <v>102</v>
      </c>
      <c r="AW1259" s="15" t="s">
        <v>36</v>
      </c>
      <c r="AX1259" s="15" t="s">
        <v>85</v>
      </c>
      <c r="AY1259" s="235" t="s">
        <v>386</v>
      </c>
    </row>
    <row r="1260" spans="1:65" s="14" customFormat="1" ht="10">
      <c r="B1260" s="214"/>
      <c r="C1260" s="215"/>
      <c r="D1260" s="205" t="s">
        <v>395</v>
      </c>
      <c r="E1260" s="215"/>
      <c r="F1260" s="217" t="s">
        <v>1409</v>
      </c>
      <c r="G1260" s="215"/>
      <c r="H1260" s="218">
        <v>417.06400000000002</v>
      </c>
      <c r="I1260" s="219"/>
      <c r="J1260" s="215"/>
      <c r="K1260" s="215"/>
      <c r="L1260" s="220"/>
      <c r="M1260" s="221"/>
      <c r="N1260" s="222"/>
      <c r="O1260" s="222"/>
      <c r="P1260" s="222"/>
      <c r="Q1260" s="222"/>
      <c r="R1260" s="222"/>
      <c r="S1260" s="222"/>
      <c r="T1260" s="223"/>
      <c r="AT1260" s="224" t="s">
        <v>395</v>
      </c>
      <c r="AU1260" s="224" t="s">
        <v>90</v>
      </c>
      <c r="AV1260" s="14" t="s">
        <v>90</v>
      </c>
      <c r="AW1260" s="14" t="s">
        <v>4</v>
      </c>
      <c r="AX1260" s="14" t="s">
        <v>85</v>
      </c>
      <c r="AY1260" s="224" t="s">
        <v>386</v>
      </c>
    </row>
    <row r="1261" spans="1:65" s="2" customFormat="1" ht="66.75" customHeight="1">
      <c r="A1261" s="37"/>
      <c r="B1261" s="38"/>
      <c r="C1261" s="185" t="s">
        <v>1410</v>
      </c>
      <c r="D1261" s="185" t="s">
        <v>388</v>
      </c>
      <c r="E1261" s="186" t="s">
        <v>1411</v>
      </c>
      <c r="F1261" s="187" t="s">
        <v>1412</v>
      </c>
      <c r="G1261" s="188" t="s">
        <v>167</v>
      </c>
      <c r="H1261" s="189">
        <v>217.1</v>
      </c>
      <c r="I1261" s="190"/>
      <c r="J1261" s="191">
        <f>ROUND(I1261*H1261,2)</f>
        <v>0</v>
      </c>
      <c r="K1261" s="187" t="s">
        <v>391</v>
      </c>
      <c r="L1261" s="42"/>
      <c r="M1261" s="192" t="s">
        <v>76</v>
      </c>
      <c r="N1261" s="193" t="s">
        <v>49</v>
      </c>
      <c r="O1261" s="67"/>
      <c r="P1261" s="194">
        <f>O1261*H1261</f>
        <v>0</v>
      </c>
      <c r="Q1261" s="194">
        <v>1.758E-3</v>
      </c>
      <c r="R1261" s="194">
        <f>Q1261*H1261</f>
        <v>0.3816618</v>
      </c>
      <c r="S1261" s="194">
        <v>0</v>
      </c>
      <c r="T1261" s="195">
        <f>S1261*H1261</f>
        <v>0</v>
      </c>
      <c r="U1261" s="37"/>
      <c r="V1261" s="37"/>
      <c r="W1261" s="37"/>
      <c r="X1261" s="37"/>
      <c r="Y1261" s="37"/>
      <c r="Z1261" s="37"/>
      <c r="AA1261" s="37"/>
      <c r="AB1261" s="37"/>
      <c r="AC1261" s="37"/>
      <c r="AD1261" s="37"/>
      <c r="AE1261" s="37"/>
      <c r="AR1261" s="196" t="s">
        <v>102</v>
      </c>
      <c r="AT1261" s="196" t="s">
        <v>388</v>
      </c>
      <c r="AU1261" s="196" t="s">
        <v>90</v>
      </c>
      <c r="AY1261" s="20" t="s">
        <v>386</v>
      </c>
      <c r="BE1261" s="197">
        <f>IF(N1261="základní",J1261,0)</f>
        <v>0</v>
      </c>
      <c r="BF1261" s="197">
        <f>IF(N1261="snížená",J1261,0)</f>
        <v>0</v>
      </c>
      <c r="BG1261" s="197">
        <f>IF(N1261="zákl. přenesená",J1261,0)</f>
        <v>0</v>
      </c>
      <c r="BH1261" s="197">
        <f>IF(N1261="sníž. přenesená",J1261,0)</f>
        <v>0</v>
      </c>
      <c r="BI1261" s="197">
        <f>IF(N1261="nulová",J1261,0)</f>
        <v>0</v>
      </c>
      <c r="BJ1261" s="20" t="s">
        <v>90</v>
      </c>
      <c r="BK1261" s="197">
        <f>ROUND(I1261*H1261,2)</f>
        <v>0</v>
      </c>
      <c r="BL1261" s="20" t="s">
        <v>102</v>
      </c>
      <c r="BM1261" s="196" t="s">
        <v>1413</v>
      </c>
    </row>
    <row r="1262" spans="1:65" s="2" customFormat="1" ht="10">
      <c r="A1262" s="37"/>
      <c r="B1262" s="38"/>
      <c r="C1262" s="39"/>
      <c r="D1262" s="198" t="s">
        <v>393</v>
      </c>
      <c r="E1262" s="39"/>
      <c r="F1262" s="199" t="s">
        <v>1414</v>
      </c>
      <c r="G1262" s="39"/>
      <c r="H1262" s="39"/>
      <c r="I1262" s="200"/>
      <c r="J1262" s="39"/>
      <c r="K1262" s="39"/>
      <c r="L1262" s="42"/>
      <c r="M1262" s="201"/>
      <c r="N1262" s="202"/>
      <c r="O1262" s="67"/>
      <c r="P1262" s="67"/>
      <c r="Q1262" s="67"/>
      <c r="R1262" s="67"/>
      <c r="S1262" s="67"/>
      <c r="T1262" s="68"/>
      <c r="U1262" s="37"/>
      <c r="V1262" s="37"/>
      <c r="W1262" s="37"/>
      <c r="X1262" s="37"/>
      <c r="Y1262" s="37"/>
      <c r="Z1262" s="37"/>
      <c r="AA1262" s="37"/>
      <c r="AB1262" s="37"/>
      <c r="AC1262" s="37"/>
      <c r="AD1262" s="37"/>
      <c r="AE1262" s="37"/>
      <c r="AT1262" s="20" t="s">
        <v>393</v>
      </c>
      <c r="AU1262" s="20" t="s">
        <v>90</v>
      </c>
    </row>
    <row r="1263" spans="1:65" s="13" customFormat="1" ht="10">
      <c r="B1263" s="203"/>
      <c r="C1263" s="204"/>
      <c r="D1263" s="205" t="s">
        <v>395</v>
      </c>
      <c r="E1263" s="206" t="s">
        <v>76</v>
      </c>
      <c r="F1263" s="207" t="s">
        <v>1415</v>
      </c>
      <c r="G1263" s="204"/>
      <c r="H1263" s="206" t="s">
        <v>76</v>
      </c>
      <c r="I1263" s="208"/>
      <c r="J1263" s="204"/>
      <c r="K1263" s="204"/>
      <c r="L1263" s="209"/>
      <c r="M1263" s="210"/>
      <c r="N1263" s="211"/>
      <c r="O1263" s="211"/>
      <c r="P1263" s="211"/>
      <c r="Q1263" s="211"/>
      <c r="R1263" s="211"/>
      <c r="S1263" s="211"/>
      <c r="T1263" s="212"/>
      <c r="AT1263" s="213" t="s">
        <v>395</v>
      </c>
      <c r="AU1263" s="213" t="s">
        <v>90</v>
      </c>
      <c r="AV1263" s="13" t="s">
        <v>85</v>
      </c>
      <c r="AW1263" s="13" t="s">
        <v>36</v>
      </c>
      <c r="AX1263" s="13" t="s">
        <v>78</v>
      </c>
      <c r="AY1263" s="213" t="s">
        <v>386</v>
      </c>
    </row>
    <row r="1264" spans="1:65" s="13" customFormat="1" ht="10">
      <c r="B1264" s="203"/>
      <c r="C1264" s="204"/>
      <c r="D1264" s="205" t="s">
        <v>395</v>
      </c>
      <c r="E1264" s="206" t="s">
        <v>76</v>
      </c>
      <c r="F1264" s="207" t="s">
        <v>1416</v>
      </c>
      <c r="G1264" s="204"/>
      <c r="H1264" s="206" t="s">
        <v>76</v>
      </c>
      <c r="I1264" s="208"/>
      <c r="J1264" s="204"/>
      <c r="K1264" s="204"/>
      <c r="L1264" s="209"/>
      <c r="M1264" s="210"/>
      <c r="N1264" s="211"/>
      <c r="O1264" s="211"/>
      <c r="P1264" s="211"/>
      <c r="Q1264" s="211"/>
      <c r="R1264" s="211"/>
      <c r="S1264" s="211"/>
      <c r="T1264" s="212"/>
      <c r="AT1264" s="213" t="s">
        <v>395</v>
      </c>
      <c r="AU1264" s="213" t="s">
        <v>90</v>
      </c>
      <c r="AV1264" s="13" t="s">
        <v>85</v>
      </c>
      <c r="AW1264" s="13" t="s">
        <v>36</v>
      </c>
      <c r="AX1264" s="13" t="s">
        <v>78</v>
      </c>
      <c r="AY1264" s="213" t="s">
        <v>386</v>
      </c>
    </row>
    <row r="1265" spans="2:51" s="13" customFormat="1" ht="10">
      <c r="B1265" s="203"/>
      <c r="C1265" s="204"/>
      <c r="D1265" s="205" t="s">
        <v>395</v>
      </c>
      <c r="E1265" s="206" t="s">
        <v>76</v>
      </c>
      <c r="F1265" s="207" t="s">
        <v>1308</v>
      </c>
      <c r="G1265" s="204"/>
      <c r="H1265" s="206" t="s">
        <v>76</v>
      </c>
      <c r="I1265" s="208"/>
      <c r="J1265" s="204"/>
      <c r="K1265" s="204"/>
      <c r="L1265" s="209"/>
      <c r="M1265" s="210"/>
      <c r="N1265" s="211"/>
      <c r="O1265" s="211"/>
      <c r="P1265" s="211"/>
      <c r="Q1265" s="211"/>
      <c r="R1265" s="211"/>
      <c r="S1265" s="211"/>
      <c r="T1265" s="212"/>
      <c r="AT1265" s="213" t="s">
        <v>395</v>
      </c>
      <c r="AU1265" s="213" t="s">
        <v>90</v>
      </c>
      <c r="AV1265" s="13" t="s">
        <v>85</v>
      </c>
      <c r="AW1265" s="13" t="s">
        <v>36</v>
      </c>
      <c r="AX1265" s="13" t="s">
        <v>78</v>
      </c>
      <c r="AY1265" s="213" t="s">
        <v>386</v>
      </c>
    </row>
    <row r="1266" spans="2:51" s="13" customFormat="1" ht="10">
      <c r="B1266" s="203"/>
      <c r="C1266" s="204"/>
      <c r="D1266" s="205" t="s">
        <v>395</v>
      </c>
      <c r="E1266" s="206" t="s">
        <v>76</v>
      </c>
      <c r="F1266" s="207" t="s">
        <v>1350</v>
      </c>
      <c r="G1266" s="204"/>
      <c r="H1266" s="206" t="s">
        <v>76</v>
      </c>
      <c r="I1266" s="208"/>
      <c r="J1266" s="204"/>
      <c r="K1266" s="204"/>
      <c r="L1266" s="209"/>
      <c r="M1266" s="210"/>
      <c r="N1266" s="211"/>
      <c r="O1266" s="211"/>
      <c r="P1266" s="211"/>
      <c r="Q1266" s="211"/>
      <c r="R1266" s="211"/>
      <c r="S1266" s="211"/>
      <c r="T1266" s="212"/>
      <c r="AT1266" s="213" t="s">
        <v>395</v>
      </c>
      <c r="AU1266" s="213" t="s">
        <v>90</v>
      </c>
      <c r="AV1266" s="13" t="s">
        <v>85</v>
      </c>
      <c r="AW1266" s="13" t="s">
        <v>36</v>
      </c>
      <c r="AX1266" s="13" t="s">
        <v>78</v>
      </c>
      <c r="AY1266" s="213" t="s">
        <v>386</v>
      </c>
    </row>
    <row r="1267" spans="2:51" s="14" customFormat="1" ht="20">
      <c r="B1267" s="214"/>
      <c r="C1267" s="215"/>
      <c r="D1267" s="205" t="s">
        <v>395</v>
      </c>
      <c r="E1267" s="216" t="s">
        <v>76</v>
      </c>
      <c r="F1267" s="217" t="s">
        <v>1417</v>
      </c>
      <c r="G1267" s="215"/>
      <c r="H1267" s="218">
        <v>71.66</v>
      </c>
      <c r="I1267" s="219"/>
      <c r="J1267" s="215"/>
      <c r="K1267" s="215"/>
      <c r="L1267" s="220"/>
      <c r="M1267" s="221"/>
      <c r="N1267" s="222"/>
      <c r="O1267" s="222"/>
      <c r="P1267" s="222"/>
      <c r="Q1267" s="222"/>
      <c r="R1267" s="222"/>
      <c r="S1267" s="222"/>
      <c r="T1267" s="223"/>
      <c r="AT1267" s="224" t="s">
        <v>395</v>
      </c>
      <c r="AU1267" s="224" t="s">
        <v>90</v>
      </c>
      <c r="AV1267" s="14" t="s">
        <v>90</v>
      </c>
      <c r="AW1267" s="14" t="s">
        <v>36</v>
      </c>
      <c r="AX1267" s="14" t="s">
        <v>78</v>
      </c>
      <c r="AY1267" s="224" t="s">
        <v>386</v>
      </c>
    </row>
    <row r="1268" spans="2:51" s="14" customFormat="1" ht="10">
      <c r="B1268" s="214"/>
      <c r="C1268" s="215"/>
      <c r="D1268" s="205" t="s">
        <v>395</v>
      </c>
      <c r="E1268" s="216" t="s">
        <v>76</v>
      </c>
      <c r="F1268" s="217" t="s">
        <v>1418</v>
      </c>
      <c r="G1268" s="215"/>
      <c r="H1268" s="218">
        <v>36.58</v>
      </c>
      <c r="I1268" s="219"/>
      <c r="J1268" s="215"/>
      <c r="K1268" s="215"/>
      <c r="L1268" s="220"/>
      <c r="M1268" s="221"/>
      <c r="N1268" s="222"/>
      <c r="O1268" s="222"/>
      <c r="P1268" s="222"/>
      <c r="Q1268" s="222"/>
      <c r="R1268" s="222"/>
      <c r="S1268" s="222"/>
      <c r="T1268" s="223"/>
      <c r="AT1268" s="224" t="s">
        <v>395</v>
      </c>
      <c r="AU1268" s="224" t="s">
        <v>90</v>
      </c>
      <c r="AV1268" s="14" t="s">
        <v>90</v>
      </c>
      <c r="AW1268" s="14" t="s">
        <v>36</v>
      </c>
      <c r="AX1268" s="14" t="s">
        <v>78</v>
      </c>
      <c r="AY1268" s="224" t="s">
        <v>386</v>
      </c>
    </row>
    <row r="1269" spans="2:51" s="16" customFormat="1" ht="10">
      <c r="B1269" s="246"/>
      <c r="C1269" s="247"/>
      <c r="D1269" s="205" t="s">
        <v>395</v>
      </c>
      <c r="E1269" s="248" t="s">
        <v>76</v>
      </c>
      <c r="F1269" s="249" t="s">
        <v>559</v>
      </c>
      <c r="G1269" s="247"/>
      <c r="H1269" s="250">
        <v>108.24</v>
      </c>
      <c r="I1269" s="251"/>
      <c r="J1269" s="247"/>
      <c r="K1269" s="247"/>
      <c r="L1269" s="252"/>
      <c r="M1269" s="253"/>
      <c r="N1269" s="254"/>
      <c r="O1269" s="254"/>
      <c r="P1269" s="254"/>
      <c r="Q1269" s="254"/>
      <c r="R1269" s="254"/>
      <c r="S1269" s="254"/>
      <c r="T1269" s="255"/>
      <c r="AT1269" s="256" t="s">
        <v>395</v>
      </c>
      <c r="AU1269" s="256" t="s">
        <v>90</v>
      </c>
      <c r="AV1269" s="16" t="s">
        <v>95</v>
      </c>
      <c r="AW1269" s="16" t="s">
        <v>36</v>
      </c>
      <c r="AX1269" s="16" t="s">
        <v>78</v>
      </c>
      <c r="AY1269" s="256" t="s">
        <v>386</v>
      </c>
    </row>
    <row r="1270" spans="2:51" s="13" customFormat="1" ht="10">
      <c r="B1270" s="203"/>
      <c r="C1270" s="204"/>
      <c r="D1270" s="205" t="s">
        <v>395</v>
      </c>
      <c r="E1270" s="206" t="s">
        <v>76</v>
      </c>
      <c r="F1270" s="207" t="s">
        <v>1353</v>
      </c>
      <c r="G1270" s="204"/>
      <c r="H1270" s="206" t="s">
        <v>76</v>
      </c>
      <c r="I1270" s="208"/>
      <c r="J1270" s="204"/>
      <c r="K1270" s="204"/>
      <c r="L1270" s="209"/>
      <c r="M1270" s="210"/>
      <c r="N1270" s="211"/>
      <c r="O1270" s="211"/>
      <c r="P1270" s="211"/>
      <c r="Q1270" s="211"/>
      <c r="R1270" s="211"/>
      <c r="S1270" s="211"/>
      <c r="T1270" s="212"/>
      <c r="AT1270" s="213" t="s">
        <v>395</v>
      </c>
      <c r="AU1270" s="213" t="s">
        <v>90</v>
      </c>
      <c r="AV1270" s="13" t="s">
        <v>85</v>
      </c>
      <c r="AW1270" s="13" t="s">
        <v>36</v>
      </c>
      <c r="AX1270" s="13" t="s">
        <v>78</v>
      </c>
      <c r="AY1270" s="213" t="s">
        <v>386</v>
      </c>
    </row>
    <row r="1271" spans="2:51" s="14" customFormat="1" ht="20">
      <c r="B1271" s="214"/>
      <c r="C1271" s="215"/>
      <c r="D1271" s="205" t="s">
        <v>395</v>
      </c>
      <c r="E1271" s="216" t="s">
        <v>76</v>
      </c>
      <c r="F1271" s="217" t="s">
        <v>1419</v>
      </c>
      <c r="G1271" s="215"/>
      <c r="H1271" s="218">
        <v>35.83</v>
      </c>
      <c r="I1271" s="219"/>
      <c r="J1271" s="215"/>
      <c r="K1271" s="215"/>
      <c r="L1271" s="220"/>
      <c r="M1271" s="221"/>
      <c r="N1271" s="222"/>
      <c r="O1271" s="222"/>
      <c r="P1271" s="222"/>
      <c r="Q1271" s="222"/>
      <c r="R1271" s="222"/>
      <c r="S1271" s="222"/>
      <c r="T1271" s="223"/>
      <c r="AT1271" s="224" t="s">
        <v>395</v>
      </c>
      <c r="AU1271" s="224" t="s">
        <v>90</v>
      </c>
      <c r="AV1271" s="14" t="s">
        <v>90</v>
      </c>
      <c r="AW1271" s="14" t="s">
        <v>36</v>
      </c>
      <c r="AX1271" s="14" t="s">
        <v>78</v>
      </c>
      <c r="AY1271" s="224" t="s">
        <v>386</v>
      </c>
    </row>
    <row r="1272" spans="2:51" s="14" customFormat="1" ht="10">
      <c r="B1272" s="214"/>
      <c r="C1272" s="215"/>
      <c r="D1272" s="205" t="s">
        <v>395</v>
      </c>
      <c r="E1272" s="216" t="s">
        <v>76</v>
      </c>
      <c r="F1272" s="217" t="s">
        <v>1420</v>
      </c>
      <c r="G1272" s="215"/>
      <c r="H1272" s="218">
        <v>18.29</v>
      </c>
      <c r="I1272" s="219"/>
      <c r="J1272" s="215"/>
      <c r="K1272" s="215"/>
      <c r="L1272" s="220"/>
      <c r="M1272" s="221"/>
      <c r="N1272" s="222"/>
      <c r="O1272" s="222"/>
      <c r="P1272" s="222"/>
      <c r="Q1272" s="222"/>
      <c r="R1272" s="222"/>
      <c r="S1272" s="222"/>
      <c r="T1272" s="223"/>
      <c r="AT1272" s="224" t="s">
        <v>395</v>
      </c>
      <c r="AU1272" s="224" t="s">
        <v>90</v>
      </c>
      <c r="AV1272" s="14" t="s">
        <v>90</v>
      </c>
      <c r="AW1272" s="14" t="s">
        <v>36</v>
      </c>
      <c r="AX1272" s="14" t="s">
        <v>78</v>
      </c>
      <c r="AY1272" s="224" t="s">
        <v>386</v>
      </c>
    </row>
    <row r="1273" spans="2:51" s="14" customFormat="1" ht="10">
      <c r="B1273" s="214"/>
      <c r="C1273" s="215"/>
      <c r="D1273" s="205" t="s">
        <v>395</v>
      </c>
      <c r="E1273" s="216" t="s">
        <v>76</v>
      </c>
      <c r="F1273" s="217" t="s">
        <v>1421</v>
      </c>
      <c r="G1273" s="215"/>
      <c r="H1273" s="218">
        <v>20.27</v>
      </c>
      <c r="I1273" s="219"/>
      <c r="J1273" s="215"/>
      <c r="K1273" s="215"/>
      <c r="L1273" s="220"/>
      <c r="M1273" s="221"/>
      <c r="N1273" s="222"/>
      <c r="O1273" s="222"/>
      <c r="P1273" s="222"/>
      <c r="Q1273" s="222"/>
      <c r="R1273" s="222"/>
      <c r="S1273" s="222"/>
      <c r="T1273" s="223"/>
      <c r="AT1273" s="224" t="s">
        <v>395</v>
      </c>
      <c r="AU1273" s="224" t="s">
        <v>90</v>
      </c>
      <c r="AV1273" s="14" t="s">
        <v>90</v>
      </c>
      <c r="AW1273" s="14" t="s">
        <v>36</v>
      </c>
      <c r="AX1273" s="14" t="s">
        <v>78</v>
      </c>
      <c r="AY1273" s="224" t="s">
        <v>386</v>
      </c>
    </row>
    <row r="1274" spans="2:51" s="16" customFormat="1" ht="10">
      <c r="B1274" s="246"/>
      <c r="C1274" s="247"/>
      <c r="D1274" s="205" t="s">
        <v>395</v>
      </c>
      <c r="E1274" s="248" t="s">
        <v>76</v>
      </c>
      <c r="F1274" s="249" t="s">
        <v>559</v>
      </c>
      <c r="G1274" s="247"/>
      <c r="H1274" s="250">
        <v>74.39</v>
      </c>
      <c r="I1274" s="251"/>
      <c r="J1274" s="247"/>
      <c r="K1274" s="247"/>
      <c r="L1274" s="252"/>
      <c r="M1274" s="253"/>
      <c r="N1274" s="254"/>
      <c r="O1274" s="254"/>
      <c r="P1274" s="254"/>
      <c r="Q1274" s="254"/>
      <c r="R1274" s="254"/>
      <c r="S1274" s="254"/>
      <c r="T1274" s="255"/>
      <c r="AT1274" s="256" t="s">
        <v>395</v>
      </c>
      <c r="AU1274" s="256" t="s">
        <v>90</v>
      </c>
      <c r="AV1274" s="16" t="s">
        <v>95</v>
      </c>
      <c r="AW1274" s="16" t="s">
        <v>36</v>
      </c>
      <c r="AX1274" s="16" t="s">
        <v>78</v>
      </c>
      <c r="AY1274" s="256" t="s">
        <v>386</v>
      </c>
    </row>
    <row r="1275" spans="2:51" s="13" customFormat="1" ht="10">
      <c r="B1275" s="203"/>
      <c r="C1275" s="204"/>
      <c r="D1275" s="205" t="s">
        <v>395</v>
      </c>
      <c r="E1275" s="206" t="s">
        <v>76</v>
      </c>
      <c r="F1275" s="207" t="s">
        <v>1422</v>
      </c>
      <c r="G1275" s="204"/>
      <c r="H1275" s="206" t="s">
        <v>76</v>
      </c>
      <c r="I1275" s="208"/>
      <c r="J1275" s="204"/>
      <c r="K1275" s="204"/>
      <c r="L1275" s="209"/>
      <c r="M1275" s="210"/>
      <c r="N1275" s="211"/>
      <c r="O1275" s="211"/>
      <c r="P1275" s="211"/>
      <c r="Q1275" s="211"/>
      <c r="R1275" s="211"/>
      <c r="S1275" s="211"/>
      <c r="T1275" s="212"/>
      <c r="AT1275" s="213" t="s">
        <v>395</v>
      </c>
      <c r="AU1275" s="213" t="s">
        <v>90</v>
      </c>
      <c r="AV1275" s="13" t="s">
        <v>85</v>
      </c>
      <c r="AW1275" s="13" t="s">
        <v>36</v>
      </c>
      <c r="AX1275" s="13" t="s">
        <v>78</v>
      </c>
      <c r="AY1275" s="213" t="s">
        <v>386</v>
      </c>
    </row>
    <row r="1276" spans="2:51" s="13" customFormat="1" ht="10">
      <c r="B1276" s="203"/>
      <c r="C1276" s="204"/>
      <c r="D1276" s="205" t="s">
        <v>395</v>
      </c>
      <c r="E1276" s="206" t="s">
        <v>76</v>
      </c>
      <c r="F1276" s="207" t="s">
        <v>1423</v>
      </c>
      <c r="G1276" s="204"/>
      <c r="H1276" s="206" t="s">
        <v>76</v>
      </c>
      <c r="I1276" s="208"/>
      <c r="J1276" s="204"/>
      <c r="K1276" s="204"/>
      <c r="L1276" s="209"/>
      <c r="M1276" s="210"/>
      <c r="N1276" s="211"/>
      <c r="O1276" s="211"/>
      <c r="P1276" s="211"/>
      <c r="Q1276" s="211"/>
      <c r="R1276" s="211"/>
      <c r="S1276" s="211"/>
      <c r="T1276" s="212"/>
      <c r="AT1276" s="213" t="s">
        <v>395</v>
      </c>
      <c r="AU1276" s="213" t="s">
        <v>90</v>
      </c>
      <c r="AV1276" s="13" t="s">
        <v>85</v>
      </c>
      <c r="AW1276" s="13" t="s">
        <v>36</v>
      </c>
      <c r="AX1276" s="13" t="s">
        <v>78</v>
      </c>
      <c r="AY1276" s="213" t="s">
        <v>386</v>
      </c>
    </row>
    <row r="1277" spans="2:51" s="14" customFormat="1" ht="10">
      <c r="B1277" s="214"/>
      <c r="C1277" s="215"/>
      <c r="D1277" s="205" t="s">
        <v>395</v>
      </c>
      <c r="E1277" s="216" t="s">
        <v>76</v>
      </c>
      <c r="F1277" s="217" t="s">
        <v>1424</v>
      </c>
      <c r="G1277" s="215"/>
      <c r="H1277" s="218">
        <v>5.55</v>
      </c>
      <c r="I1277" s="219"/>
      <c r="J1277" s="215"/>
      <c r="K1277" s="215"/>
      <c r="L1277" s="220"/>
      <c r="M1277" s="221"/>
      <c r="N1277" s="222"/>
      <c r="O1277" s="222"/>
      <c r="P1277" s="222"/>
      <c r="Q1277" s="222"/>
      <c r="R1277" s="222"/>
      <c r="S1277" s="222"/>
      <c r="T1277" s="223"/>
      <c r="AT1277" s="224" t="s">
        <v>395</v>
      </c>
      <c r="AU1277" s="224" t="s">
        <v>90</v>
      </c>
      <c r="AV1277" s="14" t="s">
        <v>90</v>
      </c>
      <c r="AW1277" s="14" t="s">
        <v>36</v>
      </c>
      <c r="AX1277" s="14" t="s">
        <v>78</v>
      </c>
      <c r="AY1277" s="224" t="s">
        <v>386</v>
      </c>
    </row>
    <row r="1278" spans="2:51" s="14" customFormat="1" ht="10">
      <c r="B1278" s="214"/>
      <c r="C1278" s="215"/>
      <c r="D1278" s="205" t="s">
        <v>395</v>
      </c>
      <c r="E1278" s="216" t="s">
        <v>76</v>
      </c>
      <c r="F1278" s="217" t="s">
        <v>1425</v>
      </c>
      <c r="G1278" s="215"/>
      <c r="H1278" s="218">
        <v>5</v>
      </c>
      <c r="I1278" s="219"/>
      <c r="J1278" s="215"/>
      <c r="K1278" s="215"/>
      <c r="L1278" s="220"/>
      <c r="M1278" s="221"/>
      <c r="N1278" s="222"/>
      <c r="O1278" s="222"/>
      <c r="P1278" s="222"/>
      <c r="Q1278" s="222"/>
      <c r="R1278" s="222"/>
      <c r="S1278" s="222"/>
      <c r="T1278" s="223"/>
      <c r="AT1278" s="224" t="s">
        <v>395</v>
      </c>
      <c r="AU1278" s="224" t="s">
        <v>90</v>
      </c>
      <c r="AV1278" s="14" t="s">
        <v>90</v>
      </c>
      <c r="AW1278" s="14" t="s">
        <v>36</v>
      </c>
      <c r="AX1278" s="14" t="s">
        <v>78</v>
      </c>
      <c r="AY1278" s="224" t="s">
        <v>386</v>
      </c>
    </row>
    <row r="1279" spans="2:51" s="14" customFormat="1" ht="10">
      <c r="B1279" s="214"/>
      <c r="C1279" s="215"/>
      <c r="D1279" s="205" t="s">
        <v>395</v>
      </c>
      <c r="E1279" s="216" t="s">
        <v>76</v>
      </c>
      <c r="F1279" s="217" t="s">
        <v>1426</v>
      </c>
      <c r="G1279" s="215"/>
      <c r="H1279" s="218">
        <v>7.2</v>
      </c>
      <c r="I1279" s="219"/>
      <c r="J1279" s="215"/>
      <c r="K1279" s="215"/>
      <c r="L1279" s="220"/>
      <c r="M1279" s="221"/>
      <c r="N1279" s="222"/>
      <c r="O1279" s="222"/>
      <c r="P1279" s="222"/>
      <c r="Q1279" s="222"/>
      <c r="R1279" s="222"/>
      <c r="S1279" s="222"/>
      <c r="T1279" s="223"/>
      <c r="AT1279" s="224" t="s">
        <v>395</v>
      </c>
      <c r="AU1279" s="224" t="s">
        <v>90</v>
      </c>
      <c r="AV1279" s="14" t="s">
        <v>90</v>
      </c>
      <c r="AW1279" s="14" t="s">
        <v>36</v>
      </c>
      <c r="AX1279" s="14" t="s">
        <v>78</v>
      </c>
      <c r="AY1279" s="224" t="s">
        <v>386</v>
      </c>
    </row>
    <row r="1280" spans="2:51" s="14" customFormat="1" ht="10">
      <c r="B1280" s="214"/>
      <c r="C1280" s="215"/>
      <c r="D1280" s="205" t="s">
        <v>395</v>
      </c>
      <c r="E1280" s="216" t="s">
        <v>76</v>
      </c>
      <c r="F1280" s="217" t="s">
        <v>1427</v>
      </c>
      <c r="G1280" s="215"/>
      <c r="H1280" s="218">
        <v>8.8000000000000007</v>
      </c>
      <c r="I1280" s="219"/>
      <c r="J1280" s="215"/>
      <c r="K1280" s="215"/>
      <c r="L1280" s="220"/>
      <c r="M1280" s="221"/>
      <c r="N1280" s="222"/>
      <c r="O1280" s="222"/>
      <c r="P1280" s="222"/>
      <c r="Q1280" s="222"/>
      <c r="R1280" s="222"/>
      <c r="S1280" s="222"/>
      <c r="T1280" s="223"/>
      <c r="AT1280" s="224" t="s">
        <v>395</v>
      </c>
      <c r="AU1280" s="224" t="s">
        <v>90</v>
      </c>
      <c r="AV1280" s="14" t="s">
        <v>90</v>
      </c>
      <c r="AW1280" s="14" t="s">
        <v>36</v>
      </c>
      <c r="AX1280" s="14" t="s">
        <v>78</v>
      </c>
      <c r="AY1280" s="224" t="s">
        <v>386</v>
      </c>
    </row>
    <row r="1281" spans="1:65" s="14" customFormat="1" ht="10">
      <c r="B1281" s="214"/>
      <c r="C1281" s="215"/>
      <c r="D1281" s="205" t="s">
        <v>395</v>
      </c>
      <c r="E1281" s="216" t="s">
        <v>76</v>
      </c>
      <c r="F1281" s="217" t="s">
        <v>1428</v>
      </c>
      <c r="G1281" s="215"/>
      <c r="H1281" s="218">
        <v>4</v>
      </c>
      <c r="I1281" s="219"/>
      <c r="J1281" s="215"/>
      <c r="K1281" s="215"/>
      <c r="L1281" s="220"/>
      <c r="M1281" s="221"/>
      <c r="N1281" s="222"/>
      <c r="O1281" s="222"/>
      <c r="P1281" s="222"/>
      <c r="Q1281" s="222"/>
      <c r="R1281" s="222"/>
      <c r="S1281" s="222"/>
      <c r="T1281" s="223"/>
      <c r="AT1281" s="224" t="s">
        <v>395</v>
      </c>
      <c r="AU1281" s="224" t="s">
        <v>90</v>
      </c>
      <c r="AV1281" s="14" t="s">
        <v>90</v>
      </c>
      <c r="AW1281" s="14" t="s">
        <v>36</v>
      </c>
      <c r="AX1281" s="14" t="s">
        <v>78</v>
      </c>
      <c r="AY1281" s="224" t="s">
        <v>386</v>
      </c>
    </row>
    <row r="1282" spans="1:65" s="14" customFormat="1" ht="10">
      <c r="B1282" s="214"/>
      <c r="C1282" s="215"/>
      <c r="D1282" s="205" t="s">
        <v>395</v>
      </c>
      <c r="E1282" s="216" t="s">
        <v>76</v>
      </c>
      <c r="F1282" s="217" t="s">
        <v>1429</v>
      </c>
      <c r="G1282" s="215"/>
      <c r="H1282" s="218">
        <v>2.2000000000000002</v>
      </c>
      <c r="I1282" s="219"/>
      <c r="J1282" s="215"/>
      <c r="K1282" s="215"/>
      <c r="L1282" s="220"/>
      <c r="M1282" s="221"/>
      <c r="N1282" s="222"/>
      <c r="O1282" s="222"/>
      <c r="P1282" s="222"/>
      <c r="Q1282" s="222"/>
      <c r="R1282" s="222"/>
      <c r="S1282" s="222"/>
      <c r="T1282" s="223"/>
      <c r="AT1282" s="224" t="s">
        <v>395</v>
      </c>
      <c r="AU1282" s="224" t="s">
        <v>90</v>
      </c>
      <c r="AV1282" s="14" t="s">
        <v>90</v>
      </c>
      <c r="AW1282" s="14" t="s">
        <v>36</v>
      </c>
      <c r="AX1282" s="14" t="s">
        <v>78</v>
      </c>
      <c r="AY1282" s="224" t="s">
        <v>386</v>
      </c>
    </row>
    <row r="1283" spans="1:65" s="14" customFormat="1" ht="10">
      <c r="B1283" s="214"/>
      <c r="C1283" s="215"/>
      <c r="D1283" s="205" t="s">
        <v>395</v>
      </c>
      <c r="E1283" s="216" t="s">
        <v>76</v>
      </c>
      <c r="F1283" s="217" t="s">
        <v>1430</v>
      </c>
      <c r="G1283" s="215"/>
      <c r="H1283" s="218">
        <v>1.72</v>
      </c>
      <c r="I1283" s="219"/>
      <c r="J1283" s="215"/>
      <c r="K1283" s="215"/>
      <c r="L1283" s="220"/>
      <c r="M1283" s="221"/>
      <c r="N1283" s="222"/>
      <c r="O1283" s="222"/>
      <c r="P1283" s="222"/>
      <c r="Q1283" s="222"/>
      <c r="R1283" s="222"/>
      <c r="S1283" s="222"/>
      <c r="T1283" s="223"/>
      <c r="AT1283" s="224" t="s">
        <v>395</v>
      </c>
      <c r="AU1283" s="224" t="s">
        <v>90</v>
      </c>
      <c r="AV1283" s="14" t="s">
        <v>90</v>
      </c>
      <c r="AW1283" s="14" t="s">
        <v>36</v>
      </c>
      <c r="AX1283" s="14" t="s">
        <v>78</v>
      </c>
      <c r="AY1283" s="224" t="s">
        <v>386</v>
      </c>
    </row>
    <row r="1284" spans="1:65" s="16" customFormat="1" ht="10">
      <c r="B1284" s="246"/>
      <c r="C1284" s="247"/>
      <c r="D1284" s="205" t="s">
        <v>395</v>
      </c>
      <c r="E1284" s="248" t="s">
        <v>212</v>
      </c>
      <c r="F1284" s="249" t="s">
        <v>559</v>
      </c>
      <c r="G1284" s="247"/>
      <c r="H1284" s="250">
        <v>34.47</v>
      </c>
      <c r="I1284" s="251"/>
      <c r="J1284" s="247"/>
      <c r="K1284" s="247"/>
      <c r="L1284" s="252"/>
      <c r="M1284" s="253"/>
      <c r="N1284" s="254"/>
      <c r="O1284" s="254"/>
      <c r="P1284" s="254"/>
      <c r="Q1284" s="254"/>
      <c r="R1284" s="254"/>
      <c r="S1284" s="254"/>
      <c r="T1284" s="255"/>
      <c r="AT1284" s="256" t="s">
        <v>395</v>
      </c>
      <c r="AU1284" s="256" t="s">
        <v>90</v>
      </c>
      <c r="AV1284" s="16" t="s">
        <v>95</v>
      </c>
      <c r="AW1284" s="16" t="s">
        <v>36</v>
      </c>
      <c r="AX1284" s="16" t="s">
        <v>78</v>
      </c>
      <c r="AY1284" s="256" t="s">
        <v>386</v>
      </c>
    </row>
    <row r="1285" spans="1:65" s="15" customFormat="1" ht="10">
      <c r="B1285" s="225"/>
      <c r="C1285" s="226"/>
      <c r="D1285" s="205" t="s">
        <v>395</v>
      </c>
      <c r="E1285" s="227" t="s">
        <v>76</v>
      </c>
      <c r="F1285" s="228" t="s">
        <v>398</v>
      </c>
      <c r="G1285" s="226"/>
      <c r="H1285" s="229">
        <v>217.1</v>
      </c>
      <c r="I1285" s="230"/>
      <c r="J1285" s="226"/>
      <c r="K1285" s="226"/>
      <c r="L1285" s="231"/>
      <c r="M1285" s="232"/>
      <c r="N1285" s="233"/>
      <c r="O1285" s="233"/>
      <c r="P1285" s="233"/>
      <c r="Q1285" s="233"/>
      <c r="R1285" s="233"/>
      <c r="S1285" s="233"/>
      <c r="T1285" s="234"/>
      <c r="AT1285" s="235" t="s">
        <v>395</v>
      </c>
      <c r="AU1285" s="235" t="s">
        <v>90</v>
      </c>
      <c r="AV1285" s="15" t="s">
        <v>102</v>
      </c>
      <c r="AW1285" s="15" t="s">
        <v>36</v>
      </c>
      <c r="AX1285" s="15" t="s">
        <v>85</v>
      </c>
      <c r="AY1285" s="235" t="s">
        <v>386</v>
      </c>
    </row>
    <row r="1286" spans="1:65" s="2" customFormat="1" ht="21.75" customHeight="1">
      <c r="A1286" s="37"/>
      <c r="B1286" s="38"/>
      <c r="C1286" s="236" t="s">
        <v>1431</v>
      </c>
      <c r="D1286" s="236" t="s">
        <v>453</v>
      </c>
      <c r="E1286" s="237" t="s">
        <v>1432</v>
      </c>
      <c r="F1286" s="238" t="s">
        <v>1433</v>
      </c>
      <c r="G1286" s="239" t="s">
        <v>303</v>
      </c>
      <c r="H1286" s="240">
        <v>0.68799999999999994</v>
      </c>
      <c r="I1286" s="241"/>
      <c r="J1286" s="242">
        <f>ROUND(I1286*H1286,2)</f>
        <v>0</v>
      </c>
      <c r="K1286" s="238" t="s">
        <v>391</v>
      </c>
      <c r="L1286" s="243"/>
      <c r="M1286" s="244" t="s">
        <v>76</v>
      </c>
      <c r="N1286" s="245" t="s">
        <v>49</v>
      </c>
      <c r="O1286" s="67"/>
      <c r="P1286" s="194">
        <f>O1286*H1286</f>
        <v>0</v>
      </c>
      <c r="Q1286" s="194">
        <v>2.6249999999999999E-2</v>
      </c>
      <c r="R1286" s="194">
        <f>Q1286*H1286</f>
        <v>1.8059999999999996E-2</v>
      </c>
      <c r="S1286" s="194">
        <v>0</v>
      </c>
      <c r="T1286" s="195">
        <f>S1286*H1286</f>
        <v>0</v>
      </c>
      <c r="U1286" s="37"/>
      <c r="V1286" s="37"/>
      <c r="W1286" s="37"/>
      <c r="X1286" s="37"/>
      <c r="Y1286" s="37"/>
      <c r="Z1286" s="37"/>
      <c r="AA1286" s="37"/>
      <c r="AB1286" s="37"/>
      <c r="AC1286" s="37"/>
      <c r="AD1286" s="37"/>
      <c r="AE1286" s="37"/>
      <c r="AR1286" s="196" t="s">
        <v>436</v>
      </c>
      <c r="AT1286" s="196" t="s">
        <v>453</v>
      </c>
      <c r="AU1286" s="196" t="s">
        <v>90</v>
      </c>
      <c r="AY1286" s="20" t="s">
        <v>386</v>
      </c>
      <c r="BE1286" s="197">
        <f>IF(N1286="základní",J1286,0)</f>
        <v>0</v>
      </c>
      <c r="BF1286" s="197">
        <f>IF(N1286="snížená",J1286,0)</f>
        <v>0</v>
      </c>
      <c r="BG1286" s="197">
        <f>IF(N1286="zákl. přenesená",J1286,0)</f>
        <v>0</v>
      </c>
      <c r="BH1286" s="197">
        <f>IF(N1286="sníž. přenesená",J1286,0)</f>
        <v>0</v>
      </c>
      <c r="BI1286" s="197">
        <f>IF(N1286="nulová",J1286,0)</f>
        <v>0</v>
      </c>
      <c r="BJ1286" s="20" t="s">
        <v>90</v>
      </c>
      <c r="BK1286" s="197">
        <f>ROUND(I1286*H1286,2)</f>
        <v>0</v>
      </c>
      <c r="BL1286" s="20" t="s">
        <v>102</v>
      </c>
      <c r="BM1286" s="196" t="s">
        <v>1434</v>
      </c>
    </row>
    <row r="1287" spans="1:65" s="14" customFormat="1" ht="10">
      <c r="B1287" s="214"/>
      <c r="C1287" s="215"/>
      <c r="D1287" s="205" t="s">
        <v>395</v>
      </c>
      <c r="E1287" s="216" t="s">
        <v>76</v>
      </c>
      <c r="F1287" s="217" t="s">
        <v>1435</v>
      </c>
      <c r="G1287" s="215"/>
      <c r="H1287" s="218">
        <v>0.65500000000000003</v>
      </c>
      <c r="I1287" s="219"/>
      <c r="J1287" s="215"/>
      <c r="K1287" s="215"/>
      <c r="L1287" s="220"/>
      <c r="M1287" s="221"/>
      <c r="N1287" s="222"/>
      <c r="O1287" s="222"/>
      <c r="P1287" s="222"/>
      <c r="Q1287" s="222"/>
      <c r="R1287" s="222"/>
      <c r="S1287" s="222"/>
      <c r="T1287" s="223"/>
      <c r="AT1287" s="224" t="s">
        <v>395</v>
      </c>
      <c r="AU1287" s="224" t="s">
        <v>90</v>
      </c>
      <c r="AV1287" s="14" t="s">
        <v>90</v>
      </c>
      <c r="AW1287" s="14" t="s">
        <v>36</v>
      </c>
      <c r="AX1287" s="14" t="s">
        <v>78</v>
      </c>
      <c r="AY1287" s="224" t="s">
        <v>386</v>
      </c>
    </row>
    <row r="1288" spans="1:65" s="15" customFormat="1" ht="10">
      <c r="B1288" s="225"/>
      <c r="C1288" s="226"/>
      <c r="D1288" s="205" t="s">
        <v>395</v>
      </c>
      <c r="E1288" s="227" t="s">
        <v>76</v>
      </c>
      <c r="F1288" s="228" t="s">
        <v>398</v>
      </c>
      <c r="G1288" s="226"/>
      <c r="H1288" s="229">
        <v>0.65500000000000003</v>
      </c>
      <c r="I1288" s="230"/>
      <c r="J1288" s="226"/>
      <c r="K1288" s="226"/>
      <c r="L1288" s="231"/>
      <c r="M1288" s="232"/>
      <c r="N1288" s="233"/>
      <c r="O1288" s="233"/>
      <c r="P1288" s="233"/>
      <c r="Q1288" s="233"/>
      <c r="R1288" s="233"/>
      <c r="S1288" s="233"/>
      <c r="T1288" s="234"/>
      <c r="AT1288" s="235" t="s">
        <v>395</v>
      </c>
      <c r="AU1288" s="235" t="s">
        <v>90</v>
      </c>
      <c r="AV1288" s="15" t="s">
        <v>102</v>
      </c>
      <c r="AW1288" s="15" t="s">
        <v>36</v>
      </c>
      <c r="AX1288" s="15" t="s">
        <v>85</v>
      </c>
      <c r="AY1288" s="235" t="s">
        <v>386</v>
      </c>
    </row>
    <row r="1289" spans="1:65" s="14" customFormat="1" ht="10">
      <c r="B1289" s="214"/>
      <c r="C1289" s="215"/>
      <c r="D1289" s="205" t="s">
        <v>395</v>
      </c>
      <c r="E1289" s="215"/>
      <c r="F1289" s="217" t="s">
        <v>1436</v>
      </c>
      <c r="G1289" s="215"/>
      <c r="H1289" s="218">
        <v>0.68799999999999994</v>
      </c>
      <c r="I1289" s="219"/>
      <c r="J1289" s="215"/>
      <c r="K1289" s="215"/>
      <c r="L1289" s="220"/>
      <c r="M1289" s="221"/>
      <c r="N1289" s="222"/>
      <c r="O1289" s="222"/>
      <c r="P1289" s="222"/>
      <c r="Q1289" s="222"/>
      <c r="R1289" s="222"/>
      <c r="S1289" s="222"/>
      <c r="T1289" s="223"/>
      <c r="AT1289" s="224" t="s">
        <v>395</v>
      </c>
      <c r="AU1289" s="224" t="s">
        <v>90</v>
      </c>
      <c r="AV1289" s="14" t="s">
        <v>90</v>
      </c>
      <c r="AW1289" s="14" t="s">
        <v>4</v>
      </c>
      <c r="AX1289" s="14" t="s">
        <v>85</v>
      </c>
      <c r="AY1289" s="224" t="s">
        <v>386</v>
      </c>
    </row>
    <row r="1290" spans="1:65" s="2" customFormat="1" ht="55.5" customHeight="1">
      <c r="A1290" s="37"/>
      <c r="B1290" s="38"/>
      <c r="C1290" s="185" t="s">
        <v>1437</v>
      </c>
      <c r="D1290" s="185" t="s">
        <v>388</v>
      </c>
      <c r="E1290" s="186" t="s">
        <v>1438</v>
      </c>
      <c r="F1290" s="187" t="s">
        <v>1439</v>
      </c>
      <c r="G1290" s="188" t="s">
        <v>127</v>
      </c>
      <c r="H1290" s="189">
        <v>151.84899999999999</v>
      </c>
      <c r="I1290" s="190"/>
      <c r="J1290" s="191">
        <f>ROUND(I1290*H1290,2)</f>
        <v>0</v>
      </c>
      <c r="K1290" s="187" t="s">
        <v>391</v>
      </c>
      <c r="L1290" s="42"/>
      <c r="M1290" s="192" t="s">
        <v>76</v>
      </c>
      <c r="N1290" s="193" t="s">
        <v>49</v>
      </c>
      <c r="O1290" s="67"/>
      <c r="P1290" s="194">
        <f>O1290*H1290</f>
        <v>0</v>
      </c>
      <c r="Q1290" s="194">
        <v>8.0599999999999994E-5</v>
      </c>
      <c r="R1290" s="194">
        <f>Q1290*H1290</f>
        <v>1.2239029399999999E-2</v>
      </c>
      <c r="S1290" s="194">
        <v>0</v>
      </c>
      <c r="T1290" s="195">
        <f>S1290*H1290</f>
        <v>0</v>
      </c>
      <c r="U1290" s="37"/>
      <c r="V1290" s="37"/>
      <c r="W1290" s="37"/>
      <c r="X1290" s="37"/>
      <c r="Y1290" s="37"/>
      <c r="Z1290" s="37"/>
      <c r="AA1290" s="37"/>
      <c r="AB1290" s="37"/>
      <c r="AC1290" s="37"/>
      <c r="AD1290" s="37"/>
      <c r="AE1290" s="37"/>
      <c r="AR1290" s="196" t="s">
        <v>102</v>
      </c>
      <c r="AT1290" s="196" t="s">
        <v>388</v>
      </c>
      <c r="AU1290" s="196" t="s">
        <v>90</v>
      </c>
      <c r="AY1290" s="20" t="s">
        <v>386</v>
      </c>
      <c r="BE1290" s="197">
        <f>IF(N1290="základní",J1290,0)</f>
        <v>0</v>
      </c>
      <c r="BF1290" s="197">
        <f>IF(N1290="snížená",J1290,0)</f>
        <v>0</v>
      </c>
      <c r="BG1290" s="197">
        <f>IF(N1290="zákl. přenesená",J1290,0)</f>
        <v>0</v>
      </c>
      <c r="BH1290" s="197">
        <f>IF(N1290="sníž. přenesená",J1290,0)</f>
        <v>0</v>
      </c>
      <c r="BI1290" s="197">
        <f>IF(N1290="nulová",J1290,0)</f>
        <v>0</v>
      </c>
      <c r="BJ1290" s="20" t="s">
        <v>90</v>
      </c>
      <c r="BK1290" s="197">
        <f>ROUND(I1290*H1290,2)</f>
        <v>0</v>
      </c>
      <c r="BL1290" s="20" t="s">
        <v>102</v>
      </c>
      <c r="BM1290" s="196" t="s">
        <v>1440</v>
      </c>
    </row>
    <row r="1291" spans="1:65" s="2" customFormat="1" ht="10">
      <c r="A1291" s="37"/>
      <c r="B1291" s="38"/>
      <c r="C1291" s="39"/>
      <c r="D1291" s="198" t="s">
        <v>393</v>
      </c>
      <c r="E1291" s="39"/>
      <c r="F1291" s="199" t="s">
        <v>1441</v>
      </c>
      <c r="G1291" s="39"/>
      <c r="H1291" s="39"/>
      <c r="I1291" s="200"/>
      <c r="J1291" s="39"/>
      <c r="K1291" s="39"/>
      <c r="L1291" s="42"/>
      <c r="M1291" s="201"/>
      <c r="N1291" s="202"/>
      <c r="O1291" s="67"/>
      <c r="P1291" s="67"/>
      <c r="Q1291" s="67"/>
      <c r="R1291" s="67"/>
      <c r="S1291" s="67"/>
      <c r="T1291" s="68"/>
      <c r="U1291" s="37"/>
      <c r="V1291" s="37"/>
      <c r="W1291" s="37"/>
      <c r="X1291" s="37"/>
      <c r="Y1291" s="37"/>
      <c r="Z1291" s="37"/>
      <c r="AA1291" s="37"/>
      <c r="AB1291" s="37"/>
      <c r="AC1291" s="37"/>
      <c r="AD1291" s="37"/>
      <c r="AE1291" s="37"/>
      <c r="AT1291" s="20" t="s">
        <v>393</v>
      </c>
      <c r="AU1291" s="20" t="s">
        <v>90</v>
      </c>
    </row>
    <row r="1292" spans="1:65" s="14" customFormat="1" ht="10">
      <c r="B1292" s="214"/>
      <c r="C1292" s="215"/>
      <c r="D1292" s="205" t="s">
        <v>395</v>
      </c>
      <c r="E1292" s="216" t="s">
        <v>76</v>
      </c>
      <c r="F1292" s="217" t="s">
        <v>169</v>
      </c>
      <c r="G1292" s="215"/>
      <c r="H1292" s="218">
        <v>15.696</v>
      </c>
      <c r="I1292" s="219"/>
      <c r="J1292" s="215"/>
      <c r="K1292" s="215"/>
      <c r="L1292" s="220"/>
      <c r="M1292" s="221"/>
      <c r="N1292" s="222"/>
      <c r="O1292" s="222"/>
      <c r="P1292" s="222"/>
      <c r="Q1292" s="222"/>
      <c r="R1292" s="222"/>
      <c r="S1292" s="222"/>
      <c r="T1292" s="223"/>
      <c r="AT1292" s="224" t="s">
        <v>395</v>
      </c>
      <c r="AU1292" s="224" t="s">
        <v>90</v>
      </c>
      <c r="AV1292" s="14" t="s">
        <v>90</v>
      </c>
      <c r="AW1292" s="14" t="s">
        <v>36</v>
      </c>
      <c r="AX1292" s="14" t="s">
        <v>78</v>
      </c>
      <c r="AY1292" s="224" t="s">
        <v>386</v>
      </c>
    </row>
    <row r="1293" spans="1:65" s="14" customFormat="1" ht="10">
      <c r="B1293" s="214"/>
      <c r="C1293" s="215"/>
      <c r="D1293" s="205" t="s">
        <v>395</v>
      </c>
      <c r="E1293" s="216" t="s">
        <v>76</v>
      </c>
      <c r="F1293" s="217" t="s">
        <v>263</v>
      </c>
      <c r="G1293" s="215"/>
      <c r="H1293" s="218">
        <v>120.313</v>
      </c>
      <c r="I1293" s="219"/>
      <c r="J1293" s="215"/>
      <c r="K1293" s="215"/>
      <c r="L1293" s="220"/>
      <c r="M1293" s="221"/>
      <c r="N1293" s="222"/>
      <c r="O1293" s="222"/>
      <c r="P1293" s="222"/>
      <c r="Q1293" s="222"/>
      <c r="R1293" s="222"/>
      <c r="S1293" s="222"/>
      <c r="T1293" s="223"/>
      <c r="AT1293" s="224" t="s">
        <v>395</v>
      </c>
      <c r="AU1293" s="224" t="s">
        <v>90</v>
      </c>
      <c r="AV1293" s="14" t="s">
        <v>90</v>
      </c>
      <c r="AW1293" s="14" t="s">
        <v>36</v>
      </c>
      <c r="AX1293" s="14" t="s">
        <v>78</v>
      </c>
      <c r="AY1293" s="224" t="s">
        <v>386</v>
      </c>
    </row>
    <row r="1294" spans="1:65" s="14" customFormat="1" ht="10">
      <c r="B1294" s="214"/>
      <c r="C1294" s="215"/>
      <c r="D1294" s="205" t="s">
        <v>395</v>
      </c>
      <c r="E1294" s="216" t="s">
        <v>76</v>
      </c>
      <c r="F1294" s="217" t="s">
        <v>336</v>
      </c>
      <c r="G1294" s="215"/>
      <c r="H1294" s="218">
        <v>15.84</v>
      </c>
      <c r="I1294" s="219"/>
      <c r="J1294" s="215"/>
      <c r="K1294" s="215"/>
      <c r="L1294" s="220"/>
      <c r="M1294" s="221"/>
      <c r="N1294" s="222"/>
      <c r="O1294" s="222"/>
      <c r="P1294" s="222"/>
      <c r="Q1294" s="222"/>
      <c r="R1294" s="222"/>
      <c r="S1294" s="222"/>
      <c r="T1294" s="223"/>
      <c r="AT1294" s="224" t="s">
        <v>395</v>
      </c>
      <c r="AU1294" s="224" t="s">
        <v>90</v>
      </c>
      <c r="AV1294" s="14" t="s">
        <v>90</v>
      </c>
      <c r="AW1294" s="14" t="s">
        <v>36</v>
      </c>
      <c r="AX1294" s="14" t="s">
        <v>78</v>
      </c>
      <c r="AY1294" s="224" t="s">
        <v>386</v>
      </c>
    </row>
    <row r="1295" spans="1:65" s="15" customFormat="1" ht="10">
      <c r="B1295" s="225"/>
      <c r="C1295" s="226"/>
      <c r="D1295" s="205" t="s">
        <v>395</v>
      </c>
      <c r="E1295" s="227" t="s">
        <v>76</v>
      </c>
      <c r="F1295" s="228" t="s">
        <v>398</v>
      </c>
      <c r="G1295" s="226"/>
      <c r="H1295" s="229">
        <v>151.84899999999999</v>
      </c>
      <c r="I1295" s="230"/>
      <c r="J1295" s="226"/>
      <c r="K1295" s="226"/>
      <c r="L1295" s="231"/>
      <c r="M1295" s="232"/>
      <c r="N1295" s="233"/>
      <c r="O1295" s="233"/>
      <c r="P1295" s="233"/>
      <c r="Q1295" s="233"/>
      <c r="R1295" s="233"/>
      <c r="S1295" s="233"/>
      <c r="T1295" s="234"/>
      <c r="AT1295" s="235" t="s">
        <v>395</v>
      </c>
      <c r="AU1295" s="235" t="s">
        <v>90</v>
      </c>
      <c r="AV1295" s="15" t="s">
        <v>102</v>
      </c>
      <c r="AW1295" s="15" t="s">
        <v>36</v>
      </c>
      <c r="AX1295" s="15" t="s">
        <v>85</v>
      </c>
      <c r="AY1295" s="235" t="s">
        <v>386</v>
      </c>
    </row>
    <row r="1296" spans="1:65" s="2" customFormat="1" ht="55.5" customHeight="1">
      <c r="A1296" s="37"/>
      <c r="B1296" s="38"/>
      <c r="C1296" s="185" t="s">
        <v>1442</v>
      </c>
      <c r="D1296" s="185" t="s">
        <v>388</v>
      </c>
      <c r="E1296" s="186" t="s">
        <v>1443</v>
      </c>
      <c r="F1296" s="187" t="s">
        <v>1444</v>
      </c>
      <c r="G1296" s="188" t="s">
        <v>127</v>
      </c>
      <c r="H1296" s="189">
        <v>397.20400000000001</v>
      </c>
      <c r="I1296" s="190"/>
      <c r="J1296" s="191">
        <f>ROUND(I1296*H1296,2)</f>
        <v>0</v>
      </c>
      <c r="K1296" s="187" t="s">
        <v>391</v>
      </c>
      <c r="L1296" s="42"/>
      <c r="M1296" s="192" t="s">
        <v>76</v>
      </c>
      <c r="N1296" s="193" t="s">
        <v>49</v>
      </c>
      <c r="O1296" s="67"/>
      <c r="P1296" s="194">
        <f>O1296*H1296</f>
        <v>0</v>
      </c>
      <c r="Q1296" s="194">
        <v>8.0599999999999994E-5</v>
      </c>
      <c r="R1296" s="194">
        <f>Q1296*H1296</f>
        <v>3.2014642400000001E-2</v>
      </c>
      <c r="S1296" s="194">
        <v>0</v>
      </c>
      <c r="T1296" s="195">
        <f>S1296*H1296</f>
        <v>0</v>
      </c>
      <c r="U1296" s="37"/>
      <c r="V1296" s="37"/>
      <c r="W1296" s="37"/>
      <c r="X1296" s="37"/>
      <c r="Y1296" s="37"/>
      <c r="Z1296" s="37"/>
      <c r="AA1296" s="37"/>
      <c r="AB1296" s="37"/>
      <c r="AC1296" s="37"/>
      <c r="AD1296" s="37"/>
      <c r="AE1296" s="37"/>
      <c r="AR1296" s="196" t="s">
        <v>102</v>
      </c>
      <c r="AT1296" s="196" t="s">
        <v>388</v>
      </c>
      <c r="AU1296" s="196" t="s">
        <v>90</v>
      </c>
      <c r="AY1296" s="20" t="s">
        <v>386</v>
      </c>
      <c r="BE1296" s="197">
        <f>IF(N1296="základní",J1296,0)</f>
        <v>0</v>
      </c>
      <c r="BF1296" s="197">
        <f>IF(N1296="snížená",J1296,0)</f>
        <v>0</v>
      </c>
      <c r="BG1296" s="197">
        <f>IF(N1296="zákl. přenesená",J1296,0)</f>
        <v>0</v>
      </c>
      <c r="BH1296" s="197">
        <f>IF(N1296="sníž. přenesená",J1296,0)</f>
        <v>0</v>
      </c>
      <c r="BI1296" s="197">
        <f>IF(N1296="nulová",J1296,0)</f>
        <v>0</v>
      </c>
      <c r="BJ1296" s="20" t="s">
        <v>90</v>
      </c>
      <c r="BK1296" s="197">
        <f>ROUND(I1296*H1296,2)</f>
        <v>0</v>
      </c>
      <c r="BL1296" s="20" t="s">
        <v>102</v>
      </c>
      <c r="BM1296" s="196" t="s">
        <v>1445</v>
      </c>
    </row>
    <row r="1297" spans="1:65" s="2" customFormat="1" ht="10">
      <c r="A1297" s="37"/>
      <c r="B1297" s="38"/>
      <c r="C1297" s="39"/>
      <c r="D1297" s="198" t="s">
        <v>393</v>
      </c>
      <c r="E1297" s="39"/>
      <c r="F1297" s="199" t="s">
        <v>1446</v>
      </c>
      <c r="G1297" s="39"/>
      <c r="H1297" s="39"/>
      <c r="I1297" s="200"/>
      <c r="J1297" s="39"/>
      <c r="K1297" s="39"/>
      <c r="L1297" s="42"/>
      <c r="M1297" s="201"/>
      <c r="N1297" s="202"/>
      <c r="O1297" s="67"/>
      <c r="P1297" s="67"/>
      <c r="Q1297" s="67"/>
      <c r="R1297" s="67"/>
      <c r="S1297" s="67"/>
      <c r="T1297" s="68"/>
      <c r="U1297" s="37"/>
      <c r="V1297" s="37"/>
      <c r="W1297" s="37"/>
      <c r="X1297" s="37"/>
      <c r="Y1297" s="37"/>
      <c r="Z1297" s="37"/>
      <c r="AA1297" s="37"/>
      <c r="AB1297" s="37"/>
      <c r="AC1297" s="37"/>
      <c r="AD1297" s="37"/>
      <c r="AE1297" s="37"/>
      <c r="AT1297" s="20" t="s">
        <v>393</v>
      </c>
      <c r="AU1297" s="20" t="s">
        <v>90</v>
      </c>
    </row>
    <row r="1298" spans="1:65" s="14" customFormat="1" ht="10">
      <c r="B1298" s="214"/>
      <c r="C1298" s="215"/>
      <c r="D1298" s="205" t="s">
        <v>395</v>
      </c>
      <c r="E1298" s="216" t="s">
        <v>76</v>
      </c>
      <c r="F1298" s="217" t="s">
        <v>184</v>
      </c>
      <c r="G1298" s="215"/>
      <c r="H1298" s="218">
        <v>397.20400000000001</v>
      </c>
      <c r="I1298" s="219"/>
      <c r="J1298" s="215"/>
      <c r="K1298" s="215"/>
      <c r="L1298" s="220"/>
      <c r="M1298" s="221"/>
      <c r="N1298" s="222"/>
      <c r="O1298" s="222"/>
      <c r="P1298" s="222"/>
      <c r="Q1298" s="222"/>
      <c r="R1298" s="222"/>
      <c r="S1298" s="222"/>
      <c r="T1298" s="223"/>
      <c r="AT1298" s="224" t="s">
        <v>395</v>
      </c>
      <c r="AU1298" s="224" t="s">
        <v>90</v>
      </c>
      <c r="AV1298" s="14" t="s">
        <v>90</v>
      </c>
      <c r="AW1298" s="14" t="s">
        <v>36</v>
      </c>
      <c r="AX1298" s="14" t="s">
        <v>78</v>
      </c>
      <c r="AY1298" s="224" t="s">
        <v>386</v>
      </c>
    </row>
    <row r="1299" spans="1:65" s="15" customFormat="1" ht="10">
      <c r="B1299" s="225"/>
      <c r="C1299" s="226"/>
      <c r="D1299" s="205" t="s">
        <v>395</v>
      </c>
      <c r="E1299" s="227" t="s">
        <v>76</v>
      </c>
      <c r="F1299" s="228" t="s">
        <v>398</v>
      </c>
      <c r="G1299" s="226"/>
      <c r="H1299" s="229">
        <v>397.20400000000001</v>
      </c>
      <c r="I1299" s="230"/>
      <c r="J1299" s="226"/>
      <c r="K1299" s="226"/>
      <c r="L1299" s="231"/>
      <c r="M1299" s="232"/>
      <c r="N1299" s="233"/>
      <c r="O1299" s="233"/>
      <c r="P1299" s="233"/>
      <c r="Q1299" s="233"/>
      <c r="R1299" s="233"/>
      <c r="S1299" s="233"/>
      <c r="T1299" s="234"/>
      <c r="AT1299" s="235" t="s">
        <v>395</v>
      </c>
      <c r="AU1299" s="235" t="s">
        <v>90</v>
      </c>
      <c r="AV1299" s="15" t="s">
        <v>102</v>
      </c>
      <c r="AW1299" s="15" t="s">
        <v>36</v>
      </c>
      <c r="AX1299" s="15" t="s">
        <v>85</v>
      </c>
      <c r="AY1299" s="235" t="s">
        <v>386</v>
      </c>
    </row>
    <row r="1300" spans="1:65" s="2" customFormat="1" ht="24.15" customHeight="1">
      <c r="A1300" s="37"/>
      <c r="B1300" s="38"/>
      <c r="C1300" s="185" t="s">
        <v>1447</v>
      </c>
      <c r="D1300" s="185" t="s">
        <v>388</v>
      </c>
      <c r="E1300" s="186" t="s">
        <v>1448</v>
      </c>
      <c r="F1300" s="187" t="s">
        <v>1449</v>
      </c>
      <c r="G1300" s="188" t="s">
        <v>167</v>
      </c>
      <c r="H1300" s="189">
        <v>29.065000000000001</v>
      </c>
      <c r="I1300" s="190"/>
      <c r="J1300" s="191">
        <f>ROUND(I1300*H1300,2)</f>
        <v>0</v>
      </c>
      <c r="K1300" s="187" t="s">
        <v>391</v>
      </c>
      <c r="L1300" s="42"/>
      <c r="M1300" s="192" t="s">
        <v>76</v>
      </c>
      <c r="N1300" s="193" t="s">
        <v>49</v>
      </c>
      <c r="O1300" s="67"/>
      <c r="P1300" s="194">
        <f>O1300*H1300</f>
        <v>0</v>
      </c>
      <c r="Q1300" s="194">
        <v>4.74E-5</v>
      </c>
      <c r="R1300" s="194">
        <f>Q1300*H1300</f>
        <v>1.377681E-3</v>
      </c>
      <c r="S1300" s="194">
        <v>0</v>
      </c>
      <c r="T1300" s="195">
        <f>S1300*H1300</f>
        <v>0</v>
      </c>
      <c r="U1300" s="37"/>
      <c r="V1300" s="37"/>
      <c r="W1300" s="37"/>
      <c r="X1300" s="37"/>
      <c r="Y1300" s="37"/>
      <c r="Z1300" s="37"/>
      <c r="AA1300" s="37"/>
      <c r="AB1300" s="37"/>
      <c r="AC1300" s="37"/>
      <c r="AD1300" s="37"/>
      <c r="AE1300" s="37"/>
      <c r="AR1300" s="196" t="s">
        <v>102</v>
      </c>
      <c r="AT1300" s="196" t="s">
        <v>388</v>
      </c>
      <c r="AU1300" s="196" t="s">
        <v>90</v>
      </c>
      <c r="AY1300" s="20" t="s">
        <v>386</v>
      </c>
      <c r="BE1300" s="197">
        <f>IF(N1300="základní",J1300,0)</f>
        <v>0</v>
      </c>
      <c r="BF1300" s="197">
        <f>IF(N1300="snížená",J1300,0)</f>
        <v>0</v>
      </c>
      <c r="BG1300" s="197">
        <f>IF(N1300="zákl. přenesená",J1300,0)</f>
        <v>0</v>
      </c>
      <c r="BH1300" s="197">
        <f>IF(N1300="sníž. přenesená",J1300,0)</f>
        <v>0</v>
      </c>
      <c r="BI1300" s="197">
        <f>IF(N1300="nulová",J1300,0)</f>
        <v>0</v>
      </c>
      <c r="BJ1300" s="20" t="s">
        <v>90</v>
      </c>
      <c r="BK1300" s="197">
        <f>ROUND(I1300*H1300,2)</f>
        <v>0</v>
      </c>
      <c r="BL1300" s="20" t="s">
        <v>102</v>
      </c>
      <c r="BM1300" s="196" t="s">
        <v>1450</v>
      </c>
    </row>
    <row r="1301" spans="1:65" s="2" customFormat="1" ht="10">
      <c r="A1301" s="37"/>
      <c r="B1301" s="38"/>
      <c r="C1301" s="39"/>
      <c r="D1301" s="198" t="s">
        <v>393</v>
      </c>
      <c r="E1301" s="39"/>
      <c r="F1301" s="199" t="s">
        <v>1451</v>
      </c>
      <c r="G1301" s="39"/>
      <c r="H1301" s="39"/>
      <c r="I1301" s="200"/>
      <c r="J1301" s="39"/>
      <c r="K1301" s="39"/>
      <c r="L1301" s="42"/>
      <c r="M1301" s="201"/>
      <c r="N1301" s="202"/>
      <c r="O1301" s="67"/>
      <c r="P1301" s="67"/>
      <c r="Q1301" s="67"/>
      <c r="R1301" s="67"/>
      <c r="S1301" s="67"/>
      <c r="T1301" s="68"/>
      <c r="U1301" s="37"/>
      <c r="V1301" s="37"/>
      <c r="W1301" s="37"/>
      <c r="X1301" s="37"/>
      <c r="Y1301" s="37"/>
      <c r="Z1301" s="37"/>
      <c r="AA1301" s="37"/>
      <c r="AB1301" s="37"/>
      <c r="AC1301" s="37"/>
      <c r="AD1301" s="37"/>
      <c r="AE1301" s="37"/>
      <c r="AT1301" s="20" t="s">
        <v>393</v>
      </c>
      <c r="AU1301" s="20" t="s">
        <v>90</v>
      </c>
    </row>
    <row r="1302" spans="1:65" s="14" customFormat="1" ht="10">
      <c r="B1302" s="214"/>
      <c r="C1302" s="215"/>
      <c r="D1302" s="205" t="s">
        <v>395</v>
      </c>
      <c r="E1302" s="216" t="s">
        <v>76</v>
      </c>
      <c r="F1302" s="217" t="s">
        <v>187</v>
      </c>
      <c r="G1302" s="215"/>
      <c r="H1302" s="218">
        <v>29.065000000000001</v>
      </c>
      <c r="I1302" s="219"/>
      <c r="J1302" s="215"/>
      <c r="K1302" s="215"/>
      <c r="L1302" s="220"/>
      <c r="M1302" s="221"/>
      <c r="N1302" s="222"/>
      <c r="O1302" s="222"/>
      <c r="P1302" s="222"/>
      <c r="Q1302" s="222"/>
      <c r="R1302" s="222"/>
      <c r="S1302" s="222"/>
      <c r="T1302" s="223"/>
      <c r="AT1302" s="224" t="s">
        <v>395</v>
      </c>
      <c r="AU1302" s="224" t="s">
        <v>90</v>
      </c>
      <c r="AV1302" s="14" t="s">
        <v>90</v>
      </c>
      <c r="AW1302" s="14" t="s">
        <v>36</v>
      </c>
      <c r="AX1302" s="14" t="s">
        <v>78</v>
      </c>
      <c r="AY1302" s="224" t="s">
        <v>386</v>
      </c>
    </row>
    <row r="1303" spans="1:65" s="15" customFormat="1" ht="10">
      <c r="B1303" s="225"/>
      <c r="C1303" s="226"/>
      <c r="D1303" s="205" t="s">
        <v>395</v>
      </c>
      <c r="E1303" s="227" t="s">
        <v>76</v>
      </c>
      <c r="F1303" s="228" t="s">
        <v>398</v>
      </c>
      <c r="G1303" s="226"/>
      <c r="H1303" s="229">
        <v>29.065000000000001</v>
      </c>
      <c r="I1303" s="230"/>
      <c r="J1303" s="226"/>
      <c r="K1303" s="226"/>
      <c r="L1303" s="231"/>
      <c r="M1303" s="232"/>
      <c r="N1303" s="233"/>
      <c r="O1303" s="233"/>
      <c r="P1303" s="233"/>
      <c r="Q1303" s="233"/>
      <c r="R1303" s="233"/>
      <c r="S1303" s="233"/>
      <c r="T1303" s="234"/>
      <c r="AT1303" s="235" t="s">
        <v>395</v>
      </c>
      <c r="AU1303" s="235" t="s">
        <v>90</v>
      </c>
      <c r="AV1303" s="15" t="s">
        <v>102</v>
      </c>
      <c r="AW1303" s="15" t="s">
        <v>36</v>
      </c>
      <c r="AX1303" s="15" t="s">
        <v>85</v>
      </c>
      <c r="AY1303" s="235" t="s">
        <v>386</v>
      </c>
    </row>
    <row r="1304" spans="1:65" s="2" customFormat="1" ht="24.15" customHeight="1">
      <c r="A1304" s="37"/>
      <c r="B1304" s="38"/>
      <c r="C1304" s="236" t="s">
        <v>1452</v>
      </c>
      <c r="D1304" s="236" t="s">
        <v>453</v>
      </c>
      <c r="E1304" s="237" t="s">
        <v>1453</v>
      </c>
      <c r="F1304" s="238" t="s">
        <v>1454</v>
      </c>
      <c r="G1304" s="239" t="s">
        <v>167</v>
      </c>
      <c r="H1304" s="240">
        <v>30.518000000000001</v>
      </c>
      <c r="I1304" s="241"/>
      <c r="J1304" s="242">
        <f>ROUND(I1304*H1304,2)</f>
        <v>0</v>
      </c>
      <c r="K1304" s="238" t="s">
        <v>391</v>
      </c>
      <c r="L1304" s="243"/>
      <c r="M1304" s="244" t="s">
        <v>76</v>
      </c>
      <c r="N1304" s="245" t="s">
        <v>49</v>
      </c>
      <c r="O1304" s="67"/>
      <c r="P1304" s="194">
        <f>O1304*H1304</f>
        <v>0</v>
      </c>
      <c r="Q1304" s="194">
        <v>6.8000000000000005E-4</v>
      </c>
      <c r="R1304" s="194">
        <f>Q1304*H1304</f>
        <v>2.0752240000000002E-2</v>
      </c>
      <c r="S1304" s="194">
        <v>0</v>
      </c>
      <c r="T1304" s="195">
        <f>S1304*H1304</f>
        <v>0</v>
      </c>
      <c r="U1304" s="37"/>
      <c r="V1304" s="37"/>
      <c r="W1304" s="37"/>
      <c r="X1304" s="37"/>
      <c r="Y1304" s="37"/>
      <c r="Z1304" s="37"/>
      <c r="AA1304" s="37"/>
      <c r="AB1304" s="37"/>
      <c r="AC1304" s="37"/>
      <c r="AD1304" s="37"/>
      <c r="AE1304" s="37"/>
      <c r="AR1304" s="196" t="s">
        <v>436</v>
      </c>
      <c r="AT1304" s="196" t="s">
        <v>453</v>
      </c>
      <c r="AU1304" s="196" t="s">
        <v>90</v>
      </c>
      <c r="AY1304" s="20" t="s">
        <v>386</v>
      </c>
      <c r="BE1304" s="197">
        <f>IF(N1304="základní",J1304,0)</f>
        <v>0</v>
      </c>
      <c r="BF1304" s="197">
        <f>IF(N1304="snížená",J1304,0)</f>
        <v>0</v>
      </c>
      <c r="BG1304" s="197">
        <f>IF(N1304="zákl. přenesená",J1304,0)</f>
        <v>0</v>
      </c>
      <c r="BH1304" s="197">
        <f>IF(N1304="sníž. přenesená",J1304,0)</f>
        <v>0</v>
      </c>
      <c r="BI1304" s="197">
        <f>IF(N1304="nulová",J1304,0)</f>
        <v>0</v>
      </c>
      <c r="BJ1304" s="20" t="s">
        <v>90</v>
      </c>
      <c r="BK1304" s="197">
        <f>ROUND(I1304*H1304,2)</f>
        <v>0</v>
      </c>
      <c r="BL1304" s="20" t="s">
        <v>102</v>
      </c>
      <c r="BM1304" s="196" t="s">
        <v>1455</v>
      </c>
    </row>
    <row r="1305" spans="1:65" s="13" customFormat="1" ht="10">
      <c r="B1305" s="203"/>
      <c r="C1305" s="204"/>
      <c r="D1305" s="205" t="s">
        <v>395</v>
      </c>
      <c r="E1305" s="206" t="s">
        <v>76</v>
      </c>
      <c r="F1305" s="207" t="s">
        <v>188</v>
      </c>
      <c r="G1305" s="204"/>
      <c r="H1305" s="206" t="s">
        <v>76</v>
      </c>
      <c r="I1305" s="208"/>
      <c r="J1305" s="204"/>
      <c r="K1305" s="204"/>
      <c r="L1305" s="209"/>
      <c r="M1305" s="210"/>
      <c r="N1305" s="211"/>
      <c r="O1305" s="211"/>
      <c r="P1305" s="211"/>
      <c r="Q1305" s="211"/>
      <c r="R1305" s="211"/>
      <c r="S1305" s="211"/>
      <c r="T1305" s="212"/>
      <c r="AT1305" s="213" t="s">
        <v>395</v>
      </c>
      <c r="AU1305" s="213" t="s">
        <v>90</v>
      </c>
      <c r="AV1305" s="13" t="s">
        <v>85</v>
      </c>
      <c r="AW1305" s="13" t="s">
        <v>36</v>
      </c>
      <c r="AX1305" s="13" t="s">
        <v>78</v>
      </c>
      <c r="AY1305" s="213" t="s">
        <v>386</v>
      </c>
    </row>
    <row r="1306" spans="1:65" s="14" customFormat="1" ht="10">
      <c r="B1306" s="214"/>
      <c r="C1306" s="215"/>
      <c r="D1306" s="205" t="s">
        <v>395</v>
      </c>
      <c r="E1306" s="216" t="s">
        <v>76</v>
      </c>
      <c r="F1306" s="217" t="s">
        <v>189</v>
      </c>
      <c r="G1306" s="215"/>
      <c r="H1306" s="218">
        <v>29.065000000000001</v>
      </c>
      <c r="I1306" s="219"/>
      <c r="J1306" s="215"/>
      <c r="K1306" s="215"/>
      <c r="L1306" s="220"/>
      <c r="M1306" s="221"/>
      <c r="N1306" s="222"/>
      <c r="O1306" s="222"/>
      <c r="P1306" s="222"/>
      <c r="Q1306" s="222"/>
      <c r="R1306" s="222"/>
      <c r="S1306" s="222"/>
      <c r="T1306" s="223"/>
      <c r="AT1306" s="224" t="s">
        <v>395</v>
      </c>
      <c r="AU1306" s="224" t="s">
        <v>90</v>
      </c>
      <c r="AV1306" s="14" t="s">
        <v>90</v>
      </c>
      <c r="AW1306" s="14" t="s">
        <v>36</v>
      </c>
      <c r="AX1306" s="14" t="s">
        <v>78</v>
      </c>
      <c r="AY1306" s="224" t="s">
        <v>386</v>
      </c>
    </row>
    <row r="1307" spans="1:65" s="15" customFormat="1" ht="10">
      <c r="B1307" s="225"/>
      <c r="C1307" s="226"/>
      <c r="D1307" s="205" t="s">
        <v>395</v>
      </c>
      <c r="E1307" s="227" t="s">
        <v>187</v>
      </c>
      <c r="F1307" s="228" t="s">
        <v>398</v>
      </c>
      <c r="G1307" s="226"/>
      <c r="H1307" s="229">
        <v>29.065000000000001</v>
      </c>
      <c r="I1307" s="230"/>
      <c r="J1307" s="226"/>
      <c r="K1307" s="226"/>
      <c r="L1307" s="231"/>
      <c r="M1307" s="232"/>
      <c r="N1307" s="233"/>
      <c r="O1307" s="233"/>
      <c r="P1307" s="233"/>
      <c r="Q1307" s="233"/>
      <c r="R1307" s="233"/>
      <c r="S1307" s="233"/>
      <c r="T1307" s="234"/>
      <c r="AT1307" s="235" t="s">
        <v>395</v>
      </c>
      <c r="AU1307" s="235" t="s">
        <v>90</v>
      </c>
      <c r="AV1307" s="15" t="s">
        <v>102</v>
      </c>
      <c r="AW1307" s="15" t="s">
        <v>36</v>
      </c>
      <c r="AX1307" s="15" t="s">
        <v>85</v>
      </c>
      <c r="AY1307" s="235" t="s">
        <v>386</v>
      </c>
    </row>
    <row r="1308" spans="1:65" s="14" customFormat="1" ht="10">
      <c r="B1308" s="214"/>
      <c r="C1308" s="215"/>
      <c r="D1308" s="205" t="s">
        <v>395</v>
      </c>
      <c r="E1308" s="215"/>
      <c r="F1308" s="217" t="s">
        <v>1456</v>
      </c>
      <c r="G1308" s="215"/>
      <c r="H1308" s="218">
        <v>30.518000000000001</v>
      </c>
      <c r="I1308" s="219"/>
      <c r="J1308" s="215"/>
      <c r="K1308" s="215"/>
      <c r="L1308" s="220"/>
      <c r="M1308" s="221"/>
      <c r="N1308" s="222"/>
      <c r="O1308" s="222"/>
      <c r="P1308" s="222"/>
      <c r="Q1308" s="222"/>
      <c r="R1308" s="222"/>
      <c r="S1308" s="222"/>
      <c r="T1308" s="223"/>
      <c r="AT1308" s="224" t="s">
        <v>395</v>
      </c>
      <c r="AU1308" s="224" t="s">
        <v>90</v>
      </c>
      <c r="AV1308" s="14" t="s">
        <v>90</v>
      </c>
      <c r="AW1308" s="14" t="s">
        <v>4</v>
      </c>
      <c r="AX1308" s="14" t="s">
        <v>85</v>
      </c>
      <c r="AY1308" s="224" t="s">
        <v>386</v>
      </c>
    </row>
    <row r="1309" spans="1:65" s="2" customFormat="1" ht="24.15" customHeight="1">
      <c r="A1309" s="37"/>
      <c r="B1309" s="38"/>
      <c r="C1309" s="185" t="s">
        <v>1457</v>
      </c>
      <c r="D1309" s="185" t="s">
        <v>388</v>
      </c>
      <c r="E1309" s="186" t="s">
        <v>1458</v>
      </c>
      <c r="F1309" s="187" t="s">
        <v>1459</v>
      </c>
      <c r="G1309" s="188" t="s">
        <v>167</v>
      </c>
      <c r="H1309" s="189">
        <v>593.27</v>
      </c>
      <c r="I1309" s="190"/>
      <c r="J1309" s="191">
        <f>ROUND(I1309*H1309,2)</f>
        <v>0</v>
      </c>
      <c r="K1309" s="187" t="s">
        <v>391</v>
      </c>
      <c r="L1309" s="42"/>
      <c r="M1309" s="192" t="s">
        <v>76</v>
      </c>
      <c r="N1309" s="193" t="s">
        <v>49</v>
      </c>
      <c r="O1309" s="67"/>
      <c r="P1309" s="194">
        <f>O1309*H1309</f>
        <v>0</v>
      </c>
      <c r="Q1309" s="194">
        <v>0</v>
      </c>
      <c r="R1309" s="194">
        <f>Q1309*H1309</f>
        <v>0</v>
      </c>
      <c r="S1309" s="194">
        <v>0</v>
      </c>
      <c r="T1309" s="195">
        <f>S1309*H1309</f>
        <v>0</v>
      </c>
      <c r="U1309" s="37"/>
      <c r="V1309" s="37"/>
      <c r="W1309" s="37"/>
      <c r="X1309" s="37"/>
      <c r="Y1309" s="37"/>
      <c r="Z1309" s="37"/>
      <c r="AA1309" s="37"/>
      <c r="AB1309" s="37"/>
      <c r="AC1309" s="37"/>
      <c r="AD1309" s="37"/>
      <c r="AE1309" s="37"/>
      <c r="AR1309" s="196" t="s">
        <v>102</v>
      </c>
      <c r="AT1309" s="196" t="s">
        <v>388</v>
      </c>
      <c r="AU1309" s="196" t="s">
        <v>90</v>
      </c>
      <c r="AY1309" s="20" t="s">
        <v>386</v>
      </c>
      <c r="BE1309" s="197">
        <f>IF(N1309="základní",J1309,0)</f>
        <v>0</v>
      </c>
      <c r="BF1309" s="197">
        <f>IF(N1309="snížená",J1309,0)</f>
        <v>0</v>
      </c>
      <c r="BG1309" s="197">
        <f>IF(N1309="zákl. přenesená",J1309,0)</f>
        <v>0</v>
      </c>
      <c r="BH1309" s="197">
        <f>IF(N1309="sníž. přenesená",J1309,0)</f>
        <v>0</v>
      </c>
      <c r="BI1309" s="197">
        <f>IF(N1309="nulová",J1309,0)</f>
        <v>0</v>
      </c>
      <c r="BJ1309" s="20" t="s">
        <v>90</v>
      </c>
      <c r="BK1309" s="197">
        <f>ROUND(I1309*H1309,2)</f>
        <v>0</v>
      </c>
      <c r="BL1309" s="20" t="s">
        <v>102</v>
      </c>
      <c r="BM1309" s="196" t="s">
        <v>1460</v>
      </c>
    </row>
    <row r="1310" spans="1:65" s="2" customFormat="1" ht="10">
      <c r="A1310" s="37"/>
      <c r="B1310" s="38"/>
      <c r="C1310" s="39"/>
      <c r="D1310" s="198" t="s">
        <v>393</v>
      </c>
      <c r="E1310" s="39"/>
      <c r="F1310" s="199" t="s">
        <v>1461</v>
      </c>
      <c r="G1310" s="39"/>
      <c r="H1310" s="39"/>
      <c r="I1310" s="200"/>
      <c r="J1310" s="39"/>
      <c r="K1310" s="39"/>
      <c r="L1310" s="42"/>
      <c r="M1310" s="201"/>
      <c r="N1310" s="202"/>
      <c r="O1310" s="67"/>
      <c r="P1310" s="67"/>
      <c r="Q1310" s="67"/>
      <c r="R1310" s="67"/>
      <c r="S1310" s="67"/>
      <c r="T1310" s="68"/>
      <c r="U1310" s="37"/>
      <c r="V1310" s="37"/>
      <c r="W1310" s="37"/>
      <c r="X1310" s="37"/>
      <c r="Y1310" s="37"/>
      <c r="Z1310" s="37"/>
      <c r="AA1310" s="37"/>
      <c r="AB1310" s="37"/>
      <c r="AC1310" s="37"/>
      <c r="AD1310" s="37"/>
      <c r="AE1310" s="37"/>
      <c r="AT1310" s="20" t="s">
        <v>393</v>
      </c>
      <c r="AU1310" s="20" t="s">
        <v>90</v>
      </c>
    </row>
    <row r="1311" spans="1:65" s="14" customFormat="1" ht="10">
      <c r="B1311" s="214"/>
      <c r="C1311" s="215"/>
      <c r="D1311" s="205" t="s">
        <v>395</v>
      </c>
      <c r="E1311" s="216" t="s">
        <v>76</v>
      </c>
      <c r="F1311" s="217" t="s">
        <v>166</v>
      </c>
      <c r="G1311" s="215"/>
      <c r="H1311" s="218">
        <v>237.61</v>
      </c>
      <c r="I1311" s="219"/>
      <c r="J1311" s="215"/>
      <c r="K1311" s="215"/>
      <c r="L1311" s="220"/>
      <c r="M1311" s="221"/>
      <c r="N1311" s="222"/>
      <c r="O1311" s="222"/>
      <c r="P1311" s="222"/>
      <c r="Q1311" s="222"/>
      <c r="R1311" s="222"/>
      <c r="S1311" s="222"/>
      <c r="T1311" s="223"/>
      <c r="AT1311" s="224" t="s">
        <v>395</v>
      </c>
      <c r="AU1311" s="224" t="s">
        <v>90</v>
      </c>
      <c r="AV1311" s="14" t="s">
        <v>90</v>
      </c>
      <c r="AW1311" s="14" t="s">
        <v>36</v>
      </c>
      <c r="AX1311" s="14" t="s">
        <v>78</v>
      </c>
      <c r="AY1311" s="224" t="s">
        <v>386</v>
      </c>
    </row>
    <row r="1312" spans="1:65" s="14" customFormat="1" ht="10">
      <c r="B1312" s="214"/>
      <c r="C1312" s="215"/>
      <c r="D1312" s="205" t="s">
        <v>395</v>
      </c>
      <c r="E1312" s="216" t="s">
        <v>76</v>
      </c>
      <c r="F1312" s="217" t="s">
        <v>175</v>
      </c>
      <c r="G1312" s="215"/>
      <c r="H1312" s="218">
        <v>63</v>
      </c>
      <c r="I1312" s="219"/>
      <c r="J1312" s="215"/>
      <c r="K1312" s="215"/>
      <c r="L1312" s="220"/>
      <c r="M1312" s="221"/>
      <c r="N1312" s="222"/>
      <c r="O1312" s="222"/>
      <c r="P1312" s="222"/>
      <c r="Q1312" s="222"/>
      <c r="R1312" s="222"/>
      <c r="S1312" s="222"/>
      <c r="T1312" s="223"/>
      <c r="AT1312" s="224" t="s">
        <v>395</v>
      </c>
      <c r="AU1312" s="224" t="s">
        <v>90</v>
      </c>
      <c r="AV1312" s="14" t="s">
        <v>90</v>
      </c>
      <c r="AW1312" s="14" t="s">
        <v>36</v>
      </c>
      <c r="AX1312" s="14" t="s">
        <v>78</v>
      </c>
      <c r="AY1312" s="224" t="s">
        <v>386</v>
      </c>
    </row>
    <row r="1313" spans="1:65" s="14" customFormat="1" ht="10">
      <c r="B1313" s="214"/>
      <c r="C1313" s="215"/>
      <c r="D1313" s="205" t="s">
        <v>395</v>
      </c>
      <c r="E1313" s="216" t="s">
        <v>76</v>
      </c>
      <c r="F1313" s="217" t="s">
        <v>178</v>
      </c>
      <c r="G1313" s="215"/>
      <c r="H1313" s="218">
        <v>60.05</v>
      </c>
      <c r="I1313" s="219"/>
      <c r="J1313" s="215"/>
      <c r="K1313" s="215"/>
      <c r="L1313" s="220"/>
      <c r="M1313" s="221"/>
      <c r="N1313" s="222"/>
      <c r="O1313" s="222"/>
      <c r="P1313" s="222"/>
      <c r="Q1313" s="222"/>
      <c r="R1313" s="222"/>
      <c r="S1313" s="222"/>
      <c r="T1313" s="223"/>
      <c r="AT1313" s="224" t="s">
        <v>395</v>
      </c>
      <c r="AU1313" s="224" t="s">
        <v>90</v>
      </c>
      <c r="AV1313" s="14" t="s">
        <v>90</v>
      </c>
      <c r="AW1313" s="14" t="s">
        <v>36</v>
      </c>
      <c r="AX1313" s="14" t="s">
        <v>78</v>
      </c>
      <c r="AY1313" s="224" t="s">
        <v>386</v>
      </c>
    </row>
    <row r="1314" spans="1:65" s="14" customFormat="1" ht="10">
      <c r="B1314" s="214"/>
      <c r="C1314" s="215"/>
      <c r="D1314" s="205" t="s">
        <v>395</v>
      </c>
      <c r="E1314" s="216" t="s">
        <v>76</v>
      </c>
      <c r="F1314" s="217" t="s">
        <v>181</v>
      </c>
      <c r="G1314" s="215"/>
      <c r="H1314" s="218">
        <v>232.61</v>
      </c>
      <c r="I1314" s="219"/>
      <c r="J1314" s="215"/>
      <c r="K1314" s="215"/>
      <c r="L1314" s="220"/>
      <c r="M1314" s="221"/>
      <c r="N1314" s="222"/>
      <c r="O1314" s="222"/>
      <c r="P1314" s="222"/>
      <c r="Q1314" s="222"/>
      <c r="R1314" s="222"/>
      <c r="S1314" s="222"/>
      <c r="T1314" s="223"/>
      <c r="AT1314" s="224" t="s">
        <v>395</v>
      </c>
      <c r="AU1314" s="224" t="s">
        <v>90</v>
      </c>
      <c r="AV1314" s="14" t="s">
        <v>90</v>
      </c>
      <c r="AW1314" s="14" t="s">
        <v>36</v>
      </c>
      <c r="AX1314" s="14" t="s">
        <v>78</v>
      </c>
      <c r="AY1314" s="224" t="s">
        <v>386</v>
      </c>
    </row>
    <row r="1315" spans="1:65" s="15" customFormat="1" ht="10">
      <c r="B1315" s="225"/>
      <c r="C1315" s="226"/>
      <c r="D1315" s="205" t="s">
        <v>395</v>
      </c>
      <c r="E1315" s="227" t="s">
        <v>76</v>
      </c>
      <c r="F1315" s="228" t="s">
        <v>398</v>
      </c>
      <c r="G1315" s="226"/>
      <c r="H1315" s="229">
        <v>593.27</v>
      </c>
      <c r="I1315" s="230"/>
      <c r="J1315" s="226"/>
      <c r="K1315" s="226"/>
      <c r="L1315" s="231"/>
      <c r="M1315" s="232"/>
      <c r="N1315" s="233"/>
      <c r="O1315" s="233"/>
      <c r="P1315" s="233"/>
      <c r="Q1315" s="233"/>
      <c r="R1315" s="233"/>
      <c r="S1315" s="233"/>
      <c r="T1315" s="234"/>
      <c r="AT1315" s="235" t="s">
        <v>395</v>
      </c>
      <c r="AU1315" s="235" t="s">
        <v>90</v>
      </c>
      <c r="AV1315" s="15" t="s">
        <v>102</v>
      </c>
      <c r="AW1315" s="15" t="s">
        <v>36</v>
      </c>
      <c r="AX1315" s="15" t="s">
        <v>85</v>
      </c>
      <c r="AY1315" s="235" t="s">
        <v>386</v>
      </c>
    </row>
    <row r="1316" spans="1:65" s="2" customFormat="1" ht="21.75" customHeight="1">
      <c r="A1316" s="37"/>
      <c r="B1316" s="38"/>
      <c r="C1316" s="236" t="s">
        <v>1462</v>
      </c>
      <c r="D1316" s="236" t="s">
        <v>453</v>
      </c>
      <c r="E1316" s="237" t="s">
        <v>1463</v>
      </c>
      <c r="F1316" s="238" t="s">
        <v>1464</v>
      </c>
      <c r="G1316" s="239" t="s">
        <v>167</v>
      </c>
      <c r="H1316" s="240">
        <v>244.24100000000001</v>
      </c>
      <c r="I1316" s="241"/>
      <c r="J1316" s="242">
        <f>ROUND(I1316*H1316,2)</f>
        <v>0</v>
      </c>
      <c r="K1316" s="238" t="s">
        <v>391</v>
      </c>
      <c r="L1316" s="243"/>
      <c r="M1316" s="244" t="s">
        <v>76</v>
      </c>
      <c r="N1316" s="245" t="s">
        <v>49</v>
      </c>
      <c r="O1316" s="67"/>
      <c r="P1316" s="194">
        <f>O1316*H1316</f>
        <v>0</v>
      </c>
      <c r="Q1316" s="194">
        <v>1.2E-4</v>
      </c>
      <c r="R1316" s="194">
        <f>Q1316*H1316</f>
        <v>2.9308920000000002E-2</v>
      </c>
      <c r="S1316" s="194">
        <v>0</v>
      </c>
      <c r="T1316" s="195">
        <f>S1316*H1316</f>
        <v>0</v>
      </c>
      <c r="U1316" s="37"/>
      <c r="V1316" s="37"/>
      <c r="W1316" s="37"/>
      <c r="X1316" s="37"/>
      <c r="Y1316" s="37"/>
      <c r="Z1316" s="37"/>
      <c r="AA1316" s="37"/>
      <c r="AB1316" s="37"/>
      <c r="AC1316" s="37"/>
      <c r="AD1316" s="37"/>
      <c r="AE1316" s="37"/>
      <c r="AR1316" s="196" t="s">
        <v>436</v>
      </c>
      <c r="AT1316" s="196" t="s">
        <v>453</v>
      </c>
      <c r="AU1316" s="196" t="s">
        <v>90</v>
      </c>
      <c r="AY1316" s="20" t="s">
        <v>386</v>
      </c>
      <c r="BE1316" s="197">
        <f>IF(N1316="základní",J1316,0)</f>
        <v>0</v>
      </c>
      <c r="BF1316" s="197">
        <f>IF(N1316="snížená",J1316,0)</f>
        <v>0</v>
      </c>
      <c r="BG1316" s="197">
        <f>IF(N1316="zákl. přenesená",J1316,0)</f>
        <v>0</v>
      </c>
      <c r="BH1316" s="197">
        <f>IF(N1316="sníž. přenesená",J1316,0)</f>
        <v>0</v>
      </c>
      <c r="BI1316" s="197">
        <f>IF(N1316="nulová",J1316,0)</f>
        <v>0</v>
      </c>
      <c r="BJ1316" s="20" t="s">
        <v>90</v>
      </c>
      <c r="BK1316" s="197">
        <f>ROUND(I1316*H1316,2)</f>
        <v>0</v>
      </c>
      <c r="BL1316" s="20" t="s">
        <v>102</v>
      </c>
      <c r="BM1316" s="196" t="s">
        <v>1465</v>
      </c>
    </row>
    <row r="1317" spans="1:65" s="13" customFormat="1" ht="10">
      <c r="B1317" s="203"/>
      <c r="C1317" s="204"/>
      <c r="D1317" s="205" t="s">
        <v>395</v>
      </c>
      <c r="E1317" s="206" t="s">
        <v>76</v>
      </c>
      <c r="F1317" s="207" t="s">
        <v>182</v>
      </c>
      <c r="G1317" s="204"/>
      <c r="H1317" s="206" t="s">
        <v>76</v>
      </c>
      <c r="I1317" s="208"/>
      <c r="J1317" s="204"/>
      <c r="K1317" s="204"/>
      <c r="L1317" s="209"/>
      <c r="M1317" s="210"/>
      <c r="N1317" s="211"/>
      <c r="O1317" s="211"/>
      <c r="P1317" s="211"/>
      <c r="Q1317" s="211"/>
      <c r="R1317" s="211"/>
      <c r="S1317" s="211"/>
      <c r="T1317" s="212"/>
      <c r="AT1317" s="213" t="s">
        <v>395</v>
      </c>
      <c r="AU1317" s="213" t="s">
        <v>90</v>
      </c>
      <c r="AV1317" s="13" t="s">
        <v>85</v>
      </c>
      <c r="AW1317" s="13" t="s">
        <v>36</v>
      </c>
      <c r="AX1317" s="13" t="s">
        <v>78</v>
      </c>
      <c r="AY1317" s="213" t="s">
        <v>386</v>
      </c>
    </row>
    <row r="1318" spans="1:65" s="14" customFormat="1" ht="10">
      <c r="B1318" s="214"/>
      <c r="C1318" s="215"/>
      <c r="D1318" s="205" t="s">
        <v>395</v>
      </c>
      <c r="E1318" s="216" t="s">
        <v>76</v>
      </c>
      <c r="F1318" s="217" t="s">
        <v>1466</v>
      </c>
      <c r="G1318" s="215"/>
      <c r="H1318" s="218">
        <v>174.61</v>
      </c>
      <c r="I1318" s="219"/>
      <c r="J1318" s="215"/>
      <c r="K1318" s="215"/>
      <c r="L1318" s="220"/>
      <c r="M1318" s="221"/>
      <c r="N1318" s="222"/>
      <c r="O1318" s="222"/>
      <c r="P1318" s="222"/>
      <c r="Q1318" s="222"/>
      <c r="R1318" s="222"/>
      <c r="S1318" s="222"/>
      <c r="T1318" s="223"/>
      <c r="AT1318" s="224" t="s">
        <v>395</v>
      </c>
      <c r="AU1318" s="224" t="s">
        <v>90</v>
      </c>
      <c r="AV1318" s="14" t="s">
        <v>90</v>
      </c>
      <c r="AW1318" s="14" t="s">
        <v>36</v>
      </c>
      <c r="AX1318" s="14" t="s">
        <v>78</v>
      </c>
      <c r="AY1318" s="224" t="s">
        <v>386</v>
      </c>
    </row>
    <row r="1319" spans="1:65" s="14" customFormat="1" ht="10">
      <c r="B1319" s="214"/>
      <c r="C1319" s="215"/>
      <c r="D1319" s="205" t="s">
        <v>395</v>
      </c>
      <c r="E1319" s="216" t="s">
        <v>76</v>
      </c>
      <c r="F1319" s="217" t="s">
        <v>1467</v>
      </c>
      <c r="G1319" s="215"/>
      <c r="H1319" s="218">
        <v>58</v>
      </c>
      <c r="I1319" s="219"/>
      <c r="J1319" s="215"/>
      <c r="K1319" s="215"/>
      <c r="L1319" s="220"/>
      <c r="M1319" s="221"/>
      <c r="N1319" s="222"/>
      <c r="O1319" s="222"/>
      <c r="P1319" s="222"/>
      <c r="Q1319" s="222"/>
      <c r="R1319" s="222"/>
      <c r="S1319" s="222"/>
      <c r="T1319" s="223"/>
      <c r="AT1319" s="224" t="s">
        <v>395</v>
      </c>
      <c r="AU1319" s="224" t="s">
        <v>90</v>
      </c>
      <c r="AV1319" s="14" t="s">
        <v>90</v>
      </c>
      <c r="AW1319" s="14" t="s">
        <v>36</v>
      </c>
      <c r="AX1319" s="14" t="s">
        <v>78</v>
      </c>
      <c r="AY1319" s="224" t="s">
        <v>386</v>
      </c>
    </row>
    <row r="1320" spans="1:65" s="15" customFormat="1" ht="10">
      <c r="B1320" s="225"/>
      <c r="C1320" s="226"/>
      <c r="D1320" s="205" t="s">
        <v>395</v>
      </c>
      <c r="E1320" s="227" t="s">
        <v>181</v>
      </c>
      <c r="F1320" s="228" t="s">
        <v>398</v>
      </c>
      <c r="G1320" s="226"/>
      <c r="H1320" s="229">
        <v>232.61</v>
      </c>
      <c r="I1320" s="230"/>
      <c r="J1320" s="226"/>
      <c r="K1320" s="226"/>
      <c r="L1320" s="231"/>
      <c r="M1320" s="232"/>
      <c r="N1320" s="233"/>
      <c r="O1320" s="233"/>
      <c r="P1320" s="233"/>
      <c r="Q1320" s="233"/>
      <c r="R1320" s="233"/>
      <c r="S1320" s="233"/>
      <c r="T1320" s="234"/>
      <c r="AT1320" s="235" t="s">
        <v>395</v>
      </c>
      <c r="AU1320" s="235" t="s">
        <v>90</v>
      </c>
      <c r="AV1320" s="15" t="s">
        <v>102</v>
      </c>
      <c r="AW1320" s="15" t="s">
        <v>36</v>
      </c>
      <c r="AX1320" s="15" t="s">
        <v>85</v>
      </c>
      <c r="AY1320" s="235" t="s">
        <v>386</v>
      </c>
    </row>
    <row r="1321" spans="1:65" s="14" customFormat="1" ht="10">
      <c r="B1321" s="214"/>
      <c r="C1321" s="215"/>
      <c r="D1321" s="205" t="s">
        <v>395</v>
      </c>
      <c r="E1321" s="215"/>
      <c r="F1321" s="217" t="s">
        <v>1468</v>
      </c>
      <c r="G1321" s="215"/>
      <c r="H1321" s="218">
        <v>244.24100000000001</v>
      </c>
      <c r="I1321" s="219"/>
      <c r="J1321" s="215"/>
      <c r="K1321" s="215"/>
      <c r="L1321" s="220"/>
      <c r="M1321" s="221"/>
      <c r="N1321" s="222"/>
      <c r="O1321" s="222"/>
      <c r="P1321" s="222"/>
      <c r="Q1321" s="222"/>
      <c r="R1321" s="222"/>
      <c r="S1321" s="222"/>
      <c r="T1321" s="223"/>
      <c r="AT1321" s="224" t="s">
        <v>395</v>
      </c>
      <c r="AU1321" s="224" t="s">
        <v>90</v>
      </c>
      <c r="AV1321" s="14" t="s">
        <v>90</v>
      </c>
      <c r="AW1321" s="14" t="s">
        <v>4</v>
      </c>
      <c r="AX1321" s="14" t="s">
        <v>85</v>
      </c>
      <c r="AY1321" s="224" t="s">
        <v>386</v>
      </c>
    </row>
    <row r="1322" spans="1:65" s="2" customFormat="1" ht="24.15" customHeight="1">
      <c r="A1322" s="37"/>
      <c r="B1322" s="38"/>
      <c r="C1322" s="236" t="s">
        <v>1469</v>
      </c>
      <c r="D1322" s="236" t="s">
        <v>453</v>
      </c>
      <c r="E1322" s="237" t="s">
        <v>1470</v>
      </c>
      <c r="F1322" s="238" t="s">
        <v>1471</v>
      </c>
      <c r="G1322" s="239" t="s">
        <v>167</v>
      </c>
      <c r="H1322" s="240">
        <v>249.49100000000001</v>
      </c>
      <c r="I1322" s="241"/>
      <c r="J1322" s="242">
        <f>ROUND(I1322*H1322,2)</f>
        <v>0</v>
      </c>
      <c r="K1322" s="238" t="s">
        <v>391</v>
      </c>
      <c r="L1322" s="243"/>
      <c r="M1322" s="244" t="s">
        <v>76</v>
      </c>
      <c r="N1322" s="245" t="s">
        <v>49</v>
      </c>
      <c r="O1322" s="67"/>
      <c r="P1322" s="194">
        <f>O1322*H1322</f>
        <v>0</v>
      </c>
      <c r="Q1322" s="194">
        <v>4.0000000000000003E-5</v>
      </c>
      <c r="R1322" s="194">
        <f>Q1322*H1322</f>
        <v>9.9796400000000014E-3</v>
      </c>
      <c r="S1322" s="194">
        <v>0</v>
      </c>
      <c r="T1322" s="195">
        <f>S1322*H1322</f>
        <v>0</v>
      </c>
      <c r="U1322" s="37"/>
      <c r="V1322" s="37"/>
      <c r="W1322" s="37"/>
      <c r="X1322" s="37"/>
      <c r="Y1322" s="37"/>
      <c r="Z1322" s="37"/>
      <c r="AA1322" s="37"/>
      <c r="AB1322" s="37"/>
      <c r="AC1322" s="37"/>
      <c r="AD1322" s="37"/>
      <c r="AE1322" s="37"/>
      <c r="AR1322" s="196" t="s">
        <v>436</v>
      </c>
      <c r="AT1322" s="196" t="s">
        <v>453</v>
      </c>
      <c r="AU1322" s="196" t="s">
        <v>90</v>
      </c>
      <c r="AY1322" s="20" t="s">
        <v>386</v>
      </c>
      <c r="BE1322" s="197">
        <f>IF(N1322="základní",J1322,0)</f>
        <v>0</v>
      </c>
      <c r="BF1322" s="197">
        <f>IF(N1322="snížená",J1322,0)</f>
        <v>0</v>
      </c>
      <c r="BG1322" s="197">
        <f>IF(N1322="zákl. přenesená",J1322,0)</f>
        <v>0</v>
      </c>
      <c r="BH1322" s="197">
        <f>IF(N1322="sníž. přenesená",J1322,0)</f>
        <v>0</v>
      </c>
      <c r="BI1322" s="197">
        <f>IF(N1322="nulová",J1322,0)</f>
        <v>0</v>
      </c>
      <c r="BJ1322" s="20" t="s">
        <v>90</v>
      </c>
      <c r="BK1322" s="197">
        <f>ROUND(I1322*H1322,2)</f>
        <v>0</v>
      </c>
      <c r="BL1322" s="20" t="s">
        <v>102</v>
      </c>
      <c r="BM1322" s="196" t="s">
        <v>1472</v>
      </c>
    </row>
    <row r="1323" spans="1:65" s="13" customFormat="1" ht="10">
      <c r="B1323" s="203"/>
      <c r="C1323" s="204"/>
      <c r="D1323" s="205" t="s">
        <v>395</v>
      </c>
      <c r="E1323" s="206" t="s">
        <v>76</v>
      </c>
      <c r="F1323" s="207" t="s">
        <v>1473</v>
      </c>
      <c r="G1323" s="204"/>
      <c r="H1323" s="206" t="s">
        <v>76</v>
      </c>
      <c r="I1323" s="208"/>
      <c r="J1323" s="204"/>
      <c r="K1323" s="204"/>
      <c r="L1323" s="209"/>
      <c r="M1323" s="210"/>
      <c r="N1323" s="211"/>
      <c r="O1323" s="211"/>
      <c r="P1323" s="211"/>
      <c r="Q1323" s="211"/>
      <c r="R1323" s="211"/>
      <c r="S1323" s="211"/>
      <c r="T1323" s="212"/>
      <c r="AT1323" s="213" t="s">
        <v>395</v>
      </c>
      <c r="AU1323" s="213" t="s">
        <v>90</v>
      </c>
      <c r="AV1323" s="13" t="s">
        <v>85</v>
      </c>
      <c r="AW1323" s="13" t="s">
        <v>36</v>
      </c>
      <c r="AX1323" s="13" t="s">
        <v>78</v>
      </c>
      <c r="AY1323" s="213" t="s">
        <v>386</v>
      </c>
    </row>
    <row r="1324" spans="1:65" s="14" customFormat="1" ht="10">
      <c r="B1324" s="214"/>
      <c r="C1324" s="215"/>
      <c r="D1324" s="205" t="s">
        <v>395</v>
      </c>
      <c r="E1324" s="216" t="s">
        <v>76</v>
      </c>
      <c r="F1324" s="217" t="s">
        <v>168</v>
      </c>
      <c r="G1324" s="215"/>
      <c r="H1324" s="218">
        <v>237.61</v>
      </c>
      <c r="I1324" s="219"/>
      <c r="J1324" s="215"/>
      <c r="K1324" s="215"/>
      <c r="L1324" s="220"/>
      <c r="M1324" s="221"/>
      <c r="N1324" s="222"/>
      <c r="O1324" s="222"/>
      <c r="P1324" s="222"/>
      <c r="Q1324" s="222"/>
      <c r="R1324" s="222"/>
      <c r="S1324" s="222"/>
      <c r="T1324" s="223"/>
      <c r="AT1324" s="224" t="s">
        <v>395</v>
      </c>
      <c r="AU1324" s="224" t="s">
        <v>90</v>
      </c>
      <c r="AV1324" s="14" t="s">
        <v>90</v>
      </c>
      <c r="AW1324" s="14" t="s">
        <v>36</v>
      </c>
      <c r="AX1324" s="14" t="s">
        <v>78</v>
      </c>
      <c r="AY1324" s="224" t="s">
        <v>386</v>
      </c>
    </row>
    <row r="1325" spans="1:65" s="15" customFormat="1" ht="10">
      <c r="B1325" s="225"/>
      <c r="C1325" s="226"/>
      <c r="D1325" s="205" t="s">
        <v>395</v>
      </c>
      <c r="E1325" s="227" t="s">
        <v>166</v>
      </c>
      <c r="F1325" s="228" t="s">
        <v>398</v>
      </c>
      <c r="G1325" s="226"/>
      <c r="H1325" s="229">
        <v>237.61</v>
      </c>
      <c r="I1325" s="230"/>
      <c r="J1325" s="226"/>
      <c r="K1325" s="226"/>
      <c r="L1325" s="231"/>
      <c r="M1325" s="232"/>
      <c r="N1325" s="233"/>
      <c r="O1325" s="233"/>
      <c r="P1325" s="233"/>
      <c r="Q1325" s="233"/>
      <c r="R1325" s="233"/>
      <c r="S1325" s="233"/>
      <c r="T1325" s="234"/>
      <c r="AT1325" s="235" t="s">
        <v>395</v>
      </c>
      <c r="AU1325" s="235" t="s">
        <v>90</v>
      </c>
      <c r="AV1325" s="15" t="s">
        <v>102</v>
      </c>
      <c r="AW1325" s="15" t="s">
        <v>36</v>
      </c>
      <c r="AX1325" s="15" t="s">
        <v>85</v>
      </c>
      <c r="AY1325" s="235" t="s">
        <v>386</v>
      </c>
    </row>
    <row r="1326" spans="1:65" s="14" customFormat="1" ht="10">
      <c r="B1326" s="214"/>
      <c r="C1326" s="215"/>
      <c r="D1326" s="205" t="s">
        <v>395</v>
      </c>
      <c r="E1326" s="215"/>
      <c r="F1326" s="217" t="s">
        <v>1474</v>
      </c>
      <c r="G1326" s="215"/>
      <c r="H1326" s="218">
        <v>249.49100000000001</v>
      </c>
      <c r="I1326" s="219"/>
      <c r="J1326" s="215"/>
      <c r="K1326" s="215"/>
      <c r="L1326" s="220"/>
      <c r="M1326" s="221"/>
      <c r="N1326" s="222"/>
      <c r="O1326" s="222"/>
      <c r="P1326" s="222"/>
      <c r="Q1326" s="222"/>
      <c r="R1326" s="222"/>
      <c r="S1326" s="222"/>
      <c r="T1326" s="223"/>
      <c r="AT1326" s="224" t="s">
        <v>395</v>
      </c>
      <c r="AU1326" s="224" t="s">
        <v>90</v>
      </c>
      <c r="AV1326" s="14" t="s">
        <v>90</v>
      </c>
      <c r="AW1326" s="14" t="s">
        <v>4</v>
      </c>
      <c r="AX1326" s="14" t="s">
        <v>85</v>
      </c>
      <c r="AY1326" s="224" t="s">
        <v>386</v>
      </c>
    </row>
    <row r="1327" spans="1:65" s="2" customFormat="1" ht="24.15" customHeight="1">
      <c r="A1327" s="37"/>
      <c r="B1327" s="38"/>
      <c r="C1327" s="236" t="s">
        <v>1475</v>
      </c>
      <c r="D1327" s="236" t="s">
        <v>453</v>
      </c>
      <c r="E1327" s="237" t="s">
        <v>1476</v>
      </c>
      <c r="F1327" s="238" t="s">
        <v>1477</v>
      </c>
      <c r="G1327" s="239" t="s">
        <v>167</v>
      </c>
      <c r="H1327" s="240">
        <v>66.150000000000006</v>
      </c>
      <c r="I1327" s="241"/>
      <c r="J1327" s="242">
        <f>ROUND(I1327*H1327,2)</f>
        <v>0</v>
      </c>
      <c r="K1327" s="238" t="s">
        <v>391</v>
      </c>
      <c r="L1327" s="243"/>
      <c r="M1327" s="244" t="s">
        <v>76</v>
      </c>
      <c r="N1327" s="245" t="s">
        <v>49</v>
      </c>
      <c r="O1327" s="67"/>
      <c r="P1327" s="194">
        <f>O1327*H1327</f>
        <v>0</v>
      </c>
      <c r="Q1327" s="194">
        <v>2.9999999999999997E-4</v>
      </c>
      <c r="R1327" s="194">
        <f>Q1327*H1327</f>
        <v>1.9845000000000002E-2</v>
      </c>
      <c r="S1327" s="194">
        <v>0</v>
      </c>
      <c r="T1327" s="195">
        <f>S1327*H1327</f>
        <v>0</v>
      </c>
      <c r="U1327" s="37"/>
      <c r="V1327" s="37"/>
      <c r="W1327" s="37"/>
      <c r="X1327" s="37"/>
      <c r="Y1327" s="37"/>
      <c r="Z1327" s="37"/>
      <c r="AA1327" s="37"/>
      <c r="AB1327" s="37"/>
      <c r="AC1327" s="37"/>
      <c r="AD1327" s="37"/>
      <c r="AE1327" s="37"/>
      <c r="AR1327" s="196" t="s">
        <v>436</v>
      </c>
      <c r="AT1327" s="196" t="s">
        <v>453</v>
      </c>
      <c r="AU1327" s="196" t="s">
        <v>90</v>
      </c>
      <c r="AY1327" s="20" t="s">
        <v>386</v>
      </c>
      <c r="BE1327" s="197">
        <f>IF(N1327="základní",J1327,0)</f>
        <v>0</v>
      </c>
      <c r="BF1327" s="197">
        <f>IF(N1327="snížená",J1327,0)</f>
        <v>0</v>
      </c>
      <c r="BG1327" s="197">
        <f>IF(N1327="zákl. přenesená",J1327,0)</f>
        <v>0</v>
      </c>
      <c r="BH1327" s="197">
        <f>IF(N1327="sníž. přenesená",J1327,0)</f>
        <v>0</v>
      </c>
      <c r="BI1327" s="197">
        <f>IF(N1327="nulová",J1327,0)</f>
        <v>0</v>
      </c>
      <c r="BJ1327" s="20" t="s">
        <v>90</v>
      </c>
      <c r="BK1327" s="197">
        <f>ROUND(I1327*H1327,2)</f>
        <v>0</v>
      </c>
      <c r="BL1327" s="20" t="s">
        <v>102</v>
      </c>
      <c r="BM1327" s="196" t="s">
        <v>1478</v>
      </c>
    </row>
    <row r="1328" spans="1:65" s="13" customFormat="1" ht="10">
      <c r="B1328" s="203"/>
      <c r="C1328" s="204"/>
      <c r="D1328" s="205" t="s">
        <v>395</v>
      </c>
      <c r="E1328" s="206" t="s">
        <v>76</v>
      </c>
      <c r="F1328" s="207" t="s">
        <v>1479</v>
      </c>
      <c r="G1328" s="204"/>
      <c r="H1328" s="206" t="s">
        <v>76</v>
      </c>
      <c r="I1328" s="208"/>
      <c r="J1328" s="204"/>
      <c r="K1328" s="204"/>
      <c r="L1328" s="209"/>
      <c r="M1328" s="210"/>
      <c r="N1328" s="211"/>
      <c r="O1328" s="211"/>
      <c r="P1328" s="211"/>
      <c r="Q1328" s="211"/>
      <c r="R1328" s="211"/>
      <c r="S1328" s="211"/>
      <c r="T1328" s="212"/>
      <c r="AT1328" s="213" t="s">
        <v>395</v>
      </c>
      <c r="AU1328" s="213" t="s">
        <v>90</v>
      </c>
      <c r="AV1328" s="13" t="s">
        <v>85</v>
      </c>
      <c r="AW1328" s="13" t="s">
        <v>36</v>
      </c>
      <c r="AX1328" s="13" t="s">
        <v>78</v>
      </c>
      <c r="AY1328" s="213" t="s">
        <v>386</v>
      </c>
    </row>
    <row r="1329" spans="1:65" s="14" customFormat="1" ht="10">
      <c r="B1329" s="214"/>
      <c r="C1329" s="215"/>
      <c r="D1329" s="205" t="s">
        <v>395</v>
      </c>
      <c r="E1329" s="216" t="s">
        <v>76</v>
      </c>
      <c r="F1329" s="217" t="s">
        <v>177</v>
      </c>
      <c r="G1329" s="215"/>
      <c r="H1329" s="218">
        <v>63</v>
      </c>
      <c r="I1329" s="219"/>
      <c r="J1329" s="215"/>
      <c r="K1329" s="215"/>
      <c r="L1329" s="220"/>
      <c r="M1329" s="221"/>
      <c r="N1329" s="222"/>
      <c r="O1329" s="222"/>
      <c r="P1329" s="222"/>
      <c r="Q1329" s="222"/>
      <c r="R1329" s="222"/>
      <c r="S1329" s="222"/>
      <c r="T1329" s="223"/>
      <c r="AT1329" s="224" t="s">
        <v>395</v>
      </c>
      <c r="AU1329" s="224" t="s">
        <v>90</v>
      </c>
      <c r="AV1329" s="14" t="s">
        <v>90</v>
      </c>
      <c r="AW1329" s="14" t="s">
        <v>36</v>
      </c>
      <c r="AX1329" s="14" t="s">
        <v>78</v>
      </c>
      <c r="AY1329" s="224" t="s">
        <v>386</v>
      </c>
    </row>
    <row r="1330" spans="1:65" s="15" customFormat="1" ht="10">
      <c r="B1330" s="225"/>
      <c r="C1330" s="226"/>
      <c r="D1330" s="205" t="s">
        <v>395</v>
      </c>
      <c r="E1330" s="227" t="s">
        <v>175</v>
      </c>
      <c r="F1330" s="228" t="s">
        <v>398</v>
      </c>
      <c r="G1330" s="226"/>
      <c r="H1330" s="229">
        <v>63</v>
      </c>
      <c r="I1330" s="230"/>
      <c r="J1330" s="226"/>
      <c r="K1330" s="226"/>
      <c r="L1330" s="231"/>
      <c r="M1330" s="232"/>
      <c r="N1330" s="233"/>
      <c r="O1330" s="233"/>
      <c r="P1330" s="233"/>
      <c r="Q1330" s="233"/>
      <c r="R1330" s="233"/>
      <c r="S1330" s="233"/>
      <c r="T1330" s="234"/>
      <c r="AT1330" s="235" t="s">
        <v>395</v>
      </c>
      <c r="AU1330" s="235" t="s">
        <v>90</v>
      </c>
      <c r="AV1330" s="15" t="s">
        <v>102</v>
      </c>
      <c r="AW1330" s="15" t="s">
        <v>36</v>
      </c>
      <c r="AX1330" s="15" t="s">
        <v>85</v>
      </c>
      <c r="AY1330" s="235" t="s">
        <v>386</v>
      </c>
    </row>
    <row r="1331" spans="1:65" s="14" customFormat="1" ht="10">
      <c r="B1331" s="214"/>
      <c r="C1331" s="215"/>
      <c r="D1331" s="205" t="s">
        <v>395</v>
      </c>
      <c r="E1331" s="215"/>
      <c r="F1331" s="217" t="s">
        <v>1480</v>
      </c>
      <c r="G1331" s="215"/>
      <c r="H1331" s="218">
        <v>66.150000000000006</v>
      </c>
      <c r="I1331" s="219"/>
      <c r="J1331" s="215"/>
      <c r="K1331" s="215"/>
      <c r="L1331" s="220"/>
      <c r="M1331" s="221"/>
      <c r="N1331" s="222"/>
      <c r="O1331" s="222"/>
      <c r="P1331" s="222"/>
      <c r="Q1331" s="222"/>
      <c r="R1331" s="222"/>
      <c r="S1331" s="222"/>
      <c r="T1331" s="223"/>
      <c r="AT1331" s="224" t="s">
        <v>395</v>
      </c>
      <c r="AU1331" s="224" t="s">
        <v>90</v>
      </c>
      <c r="AV1331" s="14" t="s">
        <v>90</v>
      </c>
      <c r="AW1331" s="14" t="s">
        <v>4</v>
      </c>
      <c r="AX1331" s="14" t="s">
        <v>85</v>
      </c>
      <c r="AY1331" s="224" t="s">
        <v>386</v>
      </c>
    </row>
    <row r="1332" spans="1:65" s="2" customFormat="1" ht="24.15" customHeight="1">
      <c r="A1332" s="37"/>
      <c r="B1332" s="38"/>
      <c r="C1332" s="236" t="s">
        <v>1481</v>
      </c>
      <c r="D1332" s="236" t="s">
        <v>453</v>
      </c>
      <c r="E1332" s="237" t="s">
        <v>1482</v>
      </c>
      <c r="F1332" s="238" t="s">
        <v>1483</v>
      </c>
      <c r="G1332" s="239" t="s">
        <v>167</v>
      </c>
      <c r="H1332" s="240">
        <v>63.052999999999997</v>
      </c>
      <c r="I1332" s="241"/>
      <c r="J1332" s="242">
        <f>ROUND(I1332*H1332,2)</f>
        <v>0</v>
      </c>
      <c r="K1332" s="238" t="s">
        <v>391</v>
      </c>
      <c r="L1332" s="243"/>
      <c r="M1332" s="244" t="s">
        <v>76</v>
      </c>
      <c r="N1332" s="245" t="s">
        <v>49</v>
      </c>
      <c r="O1332" s="67"/>
      <c r="P1332" s="194">
        <f>O1332*H1332</f>
        <v>0</v>
      </c>
      <c r="Q1332" s="194">
        <v>2.0000000000000001E-4</v>
      </c>
      <c r="R1332" s="194">
        <f>Q1332*H1332</f>
        <v>1.26106E-2</v>
      </c>
      <c r="S1332" s="194">
        <v>0</v>
      </c>
      <c r="T1332" s="195">
        <f>S1332*H1332</f>
        <v>0</v>
      </c>
      <c r="U1332" s="37"/>
      <c r="V1332" s="37"/>
      <c r="W1332" s="37"/>
      <c r="X1332" s="37"/>
      <c r="Y1332" s="37"/>
      <c r="Z1332" s="37"/>
      <c r="AA1332" s="37"/>
      <c r="AB1332" s="37"/>
      <c r="AC1332" s="37"/>
      <c r="AD1332" s="37"/>
      <c r="AE1332" s="37"/>
      <c r="AR1332" s="196" t="s">
        <v>436</v>
      </c>
      <c r="AT1332" s="196" t="s">
        <v>453</v>
      </c>
      <c r="AU1332" s="196" t="s">
        <v>90</v>
      </c>
      <c r="AY1332" s="20" t="s">
        <v>386</v>
      </c>
      <c r="BE1332" s="197">
        <f>IF(N1332="základní",J1332,0)</f>
        <v>0</v>
      </c>
      <c r="BF1332" s="197">
        <f>IF(N1332="snížená",J1332,0)</f>
        <v>0</v>
      </c>
      <c r="BG1332" s="197">
        <f>IF(N1332="zákl. přenesená",J1332,0)</f>
        <v>0</v>
      </c>
      <c r="BH1332" s="197">
        <f>IF(N1332="sníž. přenesená",J1332,0)</f>
        <v>0</v>
      </c>
      <c r="BI1332" s="197">
        <f>IF(N1332="nulová",J1332,0)</f>
        <v>0</v>
      </c>
      <c r="BJ1332" s="20" t="s">
        <v>90</v>
      </c>
      <c r="BK1332" s="197">
        <f>ROUND(I1332*H1332,2)</f>
        <v>0</v>
      </c>
      <c r="BL1332" s="20" t="s">
        <v>102</v>
      </c>
      <c r="BM1332" s="196" t="s">
        <v>1484</v>
      </c>
    </row>
    <row r="1333" spans="1:65" s="13" customFormat="1" ht="10">
      <c r="B1333" s="203"/>
      <c r="C1333" s="204"/>
      <c r="D1333" s="205" t="s">
        <v>395</v>
      </c>
      <c r="E1333" s="206" t="s">
        <v>76</v>
      </c>
      <c r="F1333" s="207" t="s">
        <v>179</v>
      </c>
      <c r="G1333" s="204"/>
      <c r="H1333" s="206" t="s">
        <v>76</v>
      </c>
      <c r="I1333" s="208"/>
      <c r="J1333" s="204"/>
      <c r="K1333" s="204"/>
      <c r="L1333" s="209"/>
      <c r="M1333" s="210"/>
      <c r="N1333" s="211"/>
      <c r="O1333" s="211"/>
      <c r="P1333" s="211"/>
      <c r="Q1333" s="211"/>
      <c r="R1333" s="211"/>
      <c r="S1333" s="211"/>
      <c r="T1333" s="212"/>
      <c r="AT1333" s="213" t="s">
        <v>395</v>
      </c>
      <c r="AU1333" s="213" t="s">
        <v>90</v>
      </c>
      <c r="AV1333" s="13" t="s">
        <v>85</v>
      </c>
      <c r="AW1333" s="13" t="s">
        <v>36</v>
      </c>
      <c r="AX1333" s="13" t="s">
        <v>78</v>
      </c>
      <c r="AY1333" s="213" t="s">
        <v>386</v>
      </c>
    </row>
    <row r="1334" spans="1:65" s="14" customFormat="1" ht="10">
      <c r="B1334" s="214"/>
      <c r="C1334" s="215"/>
      <c r="D1334" s="205" t="s">
        <v>395</v>
      </c>
      <c r="E1334" s="216" t="s">
        <v>76</v>
      </c>
      <c r="F1334" s="217" t="s">
        <v>180</v>
      </c>
      <c r="G1334" s="215"/>
      <c r="H1334" s="218">
        <v>60.05</v>
      </c>
      <c r="I1334" s="219"/>
      <c r="J1334" s="215"/>
      <c r="K1334" s="215"/>
      <c r="L1334" s="220"/>
      <c r="M1334" s="221"/>
      <c r="N1334" s="222"/>
      <c r="O1334" s="222"/>
      <c r="P1334" s="222"/>
      <c r="Q1334" s="222"/>
      <c r="R1334" s="222"/>
      <c r="S1334" s="222"/>
      <c r="T1334" s="223"/>
      <c r="AT1334" s="224" t="s">
        <v>395</v>
      </c>
      <c r="AU1334" s="224" t="s">
        <v>90</v>
      </c>
      <c r="AV1334" s="14" t="s">
        <v>90</v>
      </c>
      <c r="AW1334" s="14" t="s">
        <v>36</v>
      </c>
      <c r="AX1334" s="14" t="s">
        <v>78</v>
      </c>
      <c r="AY1334" s="224" t="s">
        <v>386</v>
      </c>
    </row>
    <row r="1335" spans="1:65" s="15" customFormat="1" ht="10">
      <c r="B1335" s="225"/>
      <c r="C1335" s="226"/>
      <c r="D1335" s="205" t="s">
        <v>395</v>
      </c>
      <c r="E1335" s="227" t="s">
        <v>178</v>
      </c>
      <c r="F1335" s="228" t="s">
        <v>398</v>
      </c>
      <c r="G1335" s="226"/>
      <c r="H1335" s="229">
        <v>60.05</v>
      </c>
      <c r="I1335" s="230"/>
      <c r="J1335" s="226"/>
      <c r="K1335" s="226"/>
      <c r="L1335" s="231"/>
      <c r="M1335" s="232"/>
      <c r="N1335" s="233"/>
      <c r="O1335" s="233"/>
      <c r="P1335" s="233"/>
      <c r="Q1335" s="233"/>
      <c r="R1335" s="233"/>
      <c r="S1335" s="233"/>
      <c r="T1335" s="234"/>
      <c r="AT1335" s="235" t="s">
        <v>395</v>
      </c>
      <c r="AU1335" s="235" t="s">
        <v>90</v>
      </c>
      <c r="AV1335" s="15" t="s">
        <v>102</v>
      </c>
      <c r="AW1335" s="15" t="s">
        <v>36</v>
      </c>
      <c r="AX1335" s="15" t="s">
        <v>85</v>
      </c>
      <c r="AY1335" s="235" t="s">
        <v>386</v>
      </c>
    </row>
    <row r="1336" spans="1:65" s="14" customFormat="1" ht="10">
      <c r="B1336" s="214"/>
      <c r="C1336" s="215"/>
      <c r="D1336" s="205" t="s">
        <v>395</v>
      </c>
      <c r="E1336" s="215"/>
      <c r="F1336" s="217" t="s">
        <v>1485</v>
      </c>
      <c r="G1336" s="215"/>
      <c r="H1336" s="218">
        <v>63.052999999999997</v>
      </c>
      <c r="I1336" s="219"/>
      <c r="J1336" s="215"/>
      <c r="K1336" s="215"/>
      <c r="L1336" s="220"/>
      <c r="M1336" s="221"/>
      <c r="N1336" s="222"/>
      <c r="O1336" s="222"/>
      <c r="P1336" s="222"/>
      <c r="Q1336" s="222"/>
      <c r="R1336" s="222"/>
      <c r="S1336" s="222"/>
      <c r="T1336" s="223"/>
      <c r="AT1336" s="224" t="s">
        <v>395</v>
      </c>
      <c r="AU1336" s="224" t="s">
        <v>90</v>
      </c>
      <c r="AV1336" s="14" t="s">
        <v>90</v>
      </c>
      <c r="AW1336" s="14" t="s">
        <v>4</v>
      </c>
      <c r="AX1336" s="14" t="s">
        <v>85</v>
      </c>
      <c r="AY1336" s="224" t="s">
        <v>386</v>
      </c>
    </row>
    <row r="1337" spans="1:65" s="2" customFormat="1" ht="37.75" customHeight="1">
      <c r="A1337" s="37"/>
      <c r="B1337" s="38"/>
      <c r="C1337" s="185" t="s">
        <v>1486</v>
      </c>
      <c r="D1337" s="185" t="s">
        <v>388</v>
      </c>
      <c r="E1337" s="186" t="s">
        <v>1487</v>
      </c>
      <c r="F1337" s="187" t="s">
        <v>1488</v>
      </c>
      <c r="G1337" s="188" t="s">
        <v>127</v>
      </c>
      <c r="H1337" s="189">
        <v>588.14599999999996</v>
      </c>
      <c r="I1337" s="190"/>
      <c r="J1337" s="191">
        <f>ROUND(I1337*H1337,2)</f>
        <v>0</v>
      </c>
      <c r="K1337" s="187" t="s">
        <v>391</v>
      </c>
      <c r="L1337" s="42"/>
      <c r="M1337" s="192" t="s">
        <v>76</v>
      </c>
      <c r="N1337" s="193" t="s">
        <v>49</v>
      </c>
      <c r="O1337" s="67"/>
      <c r="P1337" s="194">
        <f>O1337*H1337</f>
        <v>0</v>
      </c>
      <c r="Q1337" s="194">
        <v>2.8500000000000001E-3</v>
      </c>
      <c r="R1337" s="194">
        <f>Q1337*H1337</f>
        <v>1.6762161</v>
      </c>
      <c r="S1337" s="194">
        <v>0</v>
      </c>
      <c r="T1337" s="195">
        <f>S1337*H1337</f>
        <v>0</v>
      </c>
      <c r="U1337" s="37"/>
      <c r="V1337" s="37"/>
      <c r="W1337" s="37"/>
      <c r="X1337" s="37"/>
      <c r="Y1337" s="37"/>
      <c r="Z1337" s="37"/>
      <c r="AA1337" s="37"/>
      <c r="AB1337" s="37"/>
      <c r="AC1337" s="37"/>
      <c r="AD1337" s="37"/>
      <c r="AE1337" s="37"/>
      <c r="AR1337" s="196" t="s">
        <v>102</v>
      </c>
      <c r="AT1337" s="196" t="s">
        <v>388</v>
      </c>
      <c r="AU1337" s="196" t="s">
        <v>90</v>
      </c>
      <c r="AY1337" s="20" t="s">
        <v>386</v>
      </c>
      <c r="BE1337" s="197">
        <f>IF(N1337="základní",J1337,0)</f>
        <v>0</v>
      </c>
      <c r="BF1337" s="197">
        <f>IF(N1337="snížená",J1337,0)</f>
        <v>0</v>
      </c>
      <c r="BG1337" s="197">
        <f>IF(N1337="zákl. přenesená",J1337,0)</f>
        <v>0</v>
      </c>
      <c r="BH1337" s="197">
        <f>IF(N1337="sníž. přenesená",J1337,0)</f>
        <v>0</v>
      </c>
      <c r="BI1337" s="197">
        <f>IF(N1337="nulová",J1337,0)</f>
        <v>0</v>
      </c>
      <c r="BJ1337" s="20" t="s">
        <v>90</v>
      </c>
      <c r="BK1337" s="197">
        <f>ROUND(I1337*H1337,2)</f>
        <v>0</v>
      </c>
      <c r="BL1337" s="20" t="s">
        <v>102</v>
      </c>
      <c r="BM1337" s="196" t="s">
        <v>1489</v>
      </c>
    </row>
    <row r="1338" spans="1:65" s="2" customFormat="1" ht="10">
      <c r="A1338" s="37"/>
      <c r="B1338" s="38"/>
      <c r="C1338" s="39"/>
      <c r="D1338" s="198" t="s">
        <v>393</v>
      </c>
      <c r="E1338" s="39"/>
      <c r="F1338" s="199" t="s">
        <v>1490</v>
      </c>
      <c r="G1338" s="39"/>
      <c r="H1338" s="39"/>
      <c r="I1338" s="200"/>
      <c r="J1338" s="39"/>
      <c r="K1338" s="39"/>
      <c r="L1338" s="42"/>
      <c r="M1338" s="201"/>
      <c r="N1338" s="202"/>
      <c r="O1338" s="67"/>
      <c r="P1338" s="67"/>
      <c r="Q1338" s="67"/>
      <c r="R1338" s="67"/>
      <c r="S1338" s="67"/>
      <c r="T1338" s="68"/>
      <c r="U1338" s="37"/>
      <c r="V1338" s="37"/>
      <c r="W1338" s="37"/>
      <c r="X1338" s="37"/>
      <c r="Y1338" s="37"/>
      <c r="Z1338" s="37"/>
      <c r="AA1338" s="37"/>
      <c r="AB1338" s="37"/>
      <c r="AC1338" s="37"/>
      <c r="AD1338" s="37"/>
      <c r="AE1338" s="37"/>
      <c r="AT1338" s="20" t="s">
        <v>393</v>
      </c>
      <c r="AU1338" s="20" t="s">
        <v>90</v>
      </c>
    </row>
    <row r="1339" spans="1:65" s="14" customFormat="1" ht="10">
      <c r="B1339" s="214"/>
      <c r="C1339" s="215"/>
      <c r="D1339" s="205" t="s">
        <v>395</v>
      </c>
      <c r="E1339" s="216" t="s">
        <v>76</v>
      </c>
      <c r="F1339" s="217" t="s">
        <v>266</v>
      </c>
      <c r="G1339" s="215"/>
      <c r="H1339" s="218">
        <v>182.291</v>
      </c>
      <c r="I1339" s="219"/>
      <c r="J1339" s="215"/>
      <c r="K1339" s="215"/>
      <c r="L1339" s="220"/>
      <c r="M1339" s="221"/>
      <c r="N1339" s="222"/>
      <c r="O1339" s="222"/>
      <c r="P1339" s="222"/>
      <c r="Q1339" s="222"/>
      <c r="R1339" s="222"/>
      <c r="S1339" s="222"/>
      <c r="T1339" s="223"/>
      <c r="AT1339" s="224" t="s">
        <v>395</v>
      </c>
      <c r="AU1339" s="224" t="s">
        <v>90</v>
      </c>
      <c r="AV1339" s="14" t="s">
        <v>90</v>
      </c>
      <c r="AW1339" s="14" t="s">
        <v>36</v>
      </c>
      <c r="AX1339" s="14" t="s">
        <v>78</v>
      </c>
      <c r="AY1339" s="224" t="s">
        <v>386</v>
      </c>
    </row>
    <row r="1340" spans="1:65" s="14" customFormat="1" ht="10">
      <c r="B1340" s="214"/>
      <c r="C1340" s="215"/>
      <c r="D1340" s="205" t="s">
        <v>395</v>
      </c>
      <c r="E1340" s="216" t="s">
        <v>76</v>
      </c>
      <c r="F1340" s="217" t="s">
        <v>273</v>
      </c>
      <c r="G1340" s="215"/>
      <c r="H1340" s="218">
        <v>206.21600000000001</v>
      </c>
      <c r="I1340" s="219"/>
      <c r="J1340" s="215"/>
      <c r="K1340" s="215"/>
      <c r="L1340" s="220"/>
      <c r="M1340" s="221"/>
      <c r="N1340" s="222"/>
      <c r="O1340" s="222"/>
      <c r="P1340" s="222"/>
      <c r="Q1340" s="222"/>
      <c r="R1340" s="222"/>
      <c r="S1340" s="222"/>
      <c r="T1340" s="223"/>
      <c r="AT1340" s="224" t="s">
        <v>395</v>
      </c>
      <c r="AU1340" s="224" t="s">
        <v>90</v>
      </c>
      <c r="AV1340" s="14" t="s">
        <v>90</v>
      </c>
      <c r="AW1340" s="14" t="s">
        <v>36</v>
      </c>
      <c r="AX1340" s="14" t="s">
        <v>78</v>
      </c>
      <c r="AY1340" s="224" t="s">
        <v>386</v>
      </c>
    </row>
    <row r="1341" spans="1:65" s="14" customFormat="1" ht="10">
      <c r="B1341" s="214"/>
      <c r="C1341" s="215"/>
      <c r="D1341" s="205" t="s">
        <v>395</v>
      </c>
      <c r="E1341" s="216" t="s">
        <v>76</v>
      </c>
      <c r="F1341" s="217" t="s">
        <v>285</v>
      </c>
      <c r="G1341" s="215"/>
      <c r="H1341" s="218">
        <v>8.6969999999999992</v>
      </c>
      <c r="I1341" s="219"/>
      <c r="J1341" s="215"/>
      <c r="K1341" s="215"/>
      <c r="L1341" s="220"/>
      <c r="M1341" s="221"/>
      <c r="N1341" s="222"/>
      <c r="O1341" s="222"/>
      <c r="P1341" s="222"/>
      <c r="Q1341" s="222"/>
      <c r="R1341" s="222"/>
      <c r="S1341" s="222"/>
      <c r="T1341" s="223"/>
      <c r="AT1341" s="224" t="s">
        <v>395</v>
      </c>
      <c r="AU1341" s="224" t="s">
        <v>90</v>
      </c>
      <c r="AV1341" s="14" t="s">
        <v>90</v>
      </c>
      <c r="AW1341" s="14" t="s">
        <v>36</v>
      </c>
      <c r="AX1341" s="14" t="s">
        <v>78</v>
      </c>
      <c r="AY1341" s="224" t="s">
        <v>386</v>
      </c>
    </row>
    <row r="1342" spans="1:65" s="14" customFormat="1" ht="10">
      <c r="B1342" s="214"/>
      <c r="C1342" s="215"/>
      <c r="D1342" s="205" t="s">
        <v>395</v>
      </c>
      <c r="E1342" s="216" t="s">
        <v>76</v>
      </c>
      <c r="F1342" s="217" t="s">
        <v>291</v>
      </c>
      <c r="G1342" s="215"/>
      <c r="H1342" s="218">
        <v>15.696</v>
      </c>
      <c r="I1342" s="219"/>
      <c r="J1342" s="215"/>
      <c r="K1342" s="215"/>
      <c r="L1342" s="220"/>
      <c r="M1342" s="221"/>
      <c r="N1342" s="222"/>
      <c r="O1342" s="222"/>
      <c r="P1342" s="222"/>
      <c r="Q1342" s="222"/>
      <c r="R1342" s="222"/>
      <c r="S1342" s="222"/>
      <c r="T1342" s="223"/>
      <c r="AT1342" s="224" t="s">
        <v>395</v>
      </c>
      <c r="AU1342" s="224" t="s">
        <v>90</v>
      </c>
      <c r="AV1342" s="14" t="s">
        <v>90</v>
      </c>
      <c r="AW1342" s="14" t="s">
        <v>36</v>
      </c>
      <c r="AX1342" s="14" t="s">
        <v>78</v>
      </c>
      <c r="AY1342" s="224" t="s">
        <v>386</v>
      </c>
    </row>
    <row r="1343" spans="1:65" s="14" customFormat="1" ht="10">
      <c r="B1343" s="214"/>
      <c r="C1343" s="215"/>
      <c r="D1343" s="205" t="s">
        <v>395</v>
      </c>
      <c r="E1343" s="216" t="s">
        <v>76</v>
      </c>
      <c r="F1343" s="217" t="s">
        <v>172</v>
      </c>
      <c r="G1343" s="215"/>
      <c r="H1343" s="218">
        <v>138.6</v>
      </c>
      <c r="I1343" s="219"/>
      <c r="J1343" s="215"/>
      <c r="K1343" s="215"/>
      <c r="L1343" s="220"/>
      <c r="M1343" s="221"/>
      <c r="N1343" s="222"/>
      <c r="O1343" s="222"/>
      <c r="P1343" s="222"/>
      <c r="Q1343" s="222"/>
      <c r="R1343" s="222"/>
      <c r="S1343" s="222"/>
      <c r="T1343" s="223"/>
      <c r="AT1343" s="224" t="s">
        <v>395</v>
      </c>
      <c r="AU1343" s="224" t="s">
        <v>90</v>
      </c>
      <c r="AV1343" s="14" t="s">
        <v>90</v>
      </c>
      <c r="AW1343" s="14" t="s">
        <v>36</v>
      </c>
      <c r="AX1343" s="14" t="s">
        <v>78</v>
      </c>
      <c r="AY1343" s="224" t="s">
        <v>386</v>
      </c>
    </row>
    <row r="1344" spans="1:65" s="16" customFormat="1" ht="10">
      <c r="B1344" s="246"/>
      <c r="C1344" s="247"/>
      <c r="D1344" s="205" t="s">
        <v>395</v>
      </c>
      <c r="E1344" s="248" t="s">
        <v>76</v>
      </c>
      <c r="F1344" s="249" t="s">
        <v>559</v>
      </c>
      <c r="G1344" s="247"/>
      <c r="H1344" s="250">
        <v>551.5</v>
      </c>
      <c r="I1344" s="251"/>
      <c r="J1344" s="247"/>
      <c r="K1344" s="247"/>
      <c r="L1344" s="252"/>
      <c r="M1344" s="253"/>
      <c r="N1344" s="254"/>
      <c r="O1344" s="254"/>
      <c r="P1344" s="254"/>
      <c r="Q1344" s="254"/>
      <c r="R1344" s="254"/>
      <c r="S1344" s="254"/>
      <c r="T1344" s="255"/>
      <c r="AT1344" s="256" t="s">
        <v>395</v>
      </c>
      <c r="AU1344" s="256" t="s">
        <v>90</v>
      </c>
      <c r="AV1344" s="16" t="s">
        <v>95</v>
      </c>
      <c r="AW1344" s="16" t="s">
        <v>36</v>
      </c>
      <c r="AX1344" s="16" t="s">
        <v>78</v>
      </c>
      <c r="AY1344" s="256" t="s">
        <v>386</v>
      </c>
    </row>
    <row r="1345" spans="1:65" s="13" customFormat="1" ht="10">
      <c r="B1345" s="203"/>
      <c r="C1345" s="204"/>
      <c r="D1345" s="205" t="s">
        <v>395</v>
      </c>
      <c r="E1345" s="206" t="s">
        <v>76</v>
      </c>
      <c r="F1345" s="207" t="s">
        <v>1308</v>
      </c>
      <c r="G1345" s="204"/>
      <c r="H1345" s="206" t="s">
        <v>76</v>
      </c>
      <c r="I1345" s="208"/>
      <c r="J1345" s="204"/>
      <c r="K1345" s="204"/>
      <c r="L1345" s="209"/>
      <c r="M1345" s="210"/>
      <c r="N1345" s="211"/>
      <c r="O1345" s="211"/>
      <c r="P1345" s="211"/>
      <c r="Q1345" s="211"/>
      <c r="R1345" s="211"/>
      <c r="S1345" s="211"/>
      <c r="T1345" s="212"/>
      <c r="AT1345" s="213" t="s">
        <v>395</v>
      </c>
      <c r="AU1345" s="213" t="s">
        <v>90</v>
      </c>
      <c r="AV1345" s="13" t="s">
        <v>85</v>
      </c>
      <c r="AW1345" s="13" t="s">
        <v>36</v>
      </c>
      <c r="AX1345" s="13" t="s">
        <v>78</v>
      </c>
      <c r="AY1345" s="213" t="s">
        <v>386</v>
      </c>
    </row>
    <row r="1346" spans="1:65" s="13" customFormat="1" ht="10">
      <c r="B1346" s="203"/>
      <c r="C1346" s="204"/>
      <c r="D1346" s="205" t="s">
        <v>395</v>
      </c>
      <c r="E1346" s="206" t="s">
        <v>76</v>
      </c>
      <c r="F1346" s="207" t="s">
        <v>1350</v>
      </c>
      <c r="G1346" s="204"/>
      <c r="H1346" s="206" t="s">
        <v>76</v>
      </c>
      <c r="I1346" s="208"/>
      <c r="J1346" s="204"/>
      <c r="K1346" s="204"/>
      <c r="L1346" s="209"/>
      <c r="M1346" s="210"/>
      <c r="N1346" s="211"/>
      <c r="O1346" s="211"/>
      <c r="P1346" s="211"/>
      <c r="Q1346" s="211"/>
      <c r="R1346" s="211"/>
      <c r="S1346" s="211"/>
      <c r="T1346" s="212"/>
      <c r="AT1346" s="213" t="s">
        <v>395</v>
      </c>
      <c r="AU1346" s="213" t="s">
        <v>90</v>
      </c>
      <c r="AV1346" s="13" t="s">
        <v>85</v>
      </c>
      <c r="AW1346" s="13" t="s">
        <v>36</v>
      </c>
      <c r="AX1346" s="13" t="s">
        <v>78</v>
      </c>
      <c r="AY1346" s="213" t="s">
        <v>386</v>
      </c>
    </row>
    <row r="1347" spans="1:65" s="14" customFormat="1" ht="20">
      <c r="B1347" s="214"/>
      <c r="C1347" s="215"/>
      <c r="D1347" s="205" t="s">
        <v>395</v>
      </c>
      <c r="E1347" s="216" t="s">
        <v>76</v>
      </c>
      <c r="F1347" s="217" t="s">
        <v>1351</v>
      </c>
      <c r="G1347" s="215"/>
      <c r="H1347" s="218">
        <v>14.332000000000001</v>
      </c>
      <c r="I1347" s="219"/>
      <c r="J1347" s="215"/>
      <c r="K1347" s="215"/>
      <c r="L1347" s="220"/>
      <c r="M1347" s="221"/>
      <c r="N1347" s="222"/>
      <c r="O1347" s="222"/>
      <c r="P1347" s="222"/>
      <c r="Q1347" s="222"/>
      <c r="R1347" s="222"/>
      <c r="S1347" s="222"/>
      <c r="T1347" s="223"/>
      <c r="AT1347" s="224" t="s">
        <v>395</v>
      </c>
      <c r="AU1347" s="224" t="s">
        <v>90</v>
      </c>
      <c r="AV1347" s="14" t="s">
        <v>90</v>
      </c>
      <c r="AW1347" s="14" t="s">
        <v>36</v>
      </c>
      <c r="AX1347" s="14" t="s">
        <v>78</v>
      </c>
      <c r="AY1347" s="224" t="s">
        <v>386</v>
      </c>
    </row>
    <row r="1348" spans="1:65" s="14" customFormat="1" ht="10">
      <c r="B1348" s="214"/>
      <c r="C1348" s="215"/>
      <c r="D1348" s="205" t="s">
        <v>395</v>
      </c>
      <c r="E1348" s="216" t="s">
        <v>76</v>
      </c>
      <c r="F1348" s="217" t="s">
        <v>1352</v>
      </c>
      <c r="G1348" s="215"/>
      <c r="H1348" s="218">
        <v>7.3959999999999999</v>
      </c>
      <c r="I1348" s="219"/>
      <c r="J1348" s="215"/>
      <c r="K1348" s="215"/>
      <c r="L1348" s="220"/>
      <c r="M1348" s="221"/>
      <c r="N1348" s="222"/>
      <c r="O1348" s="222"/>
      <c r="P1348" s="222"/>
      <c r="Q1348" s="222"/>
      <c r="R1348" s="222"/>
      <c r="S1348" s="222"/>
      <c r="T1348" s="223"/>
      <c r="AT1348" s="224" t="s">
        <v>395</v>
      </c>
      <c r="AU1348" s="224" t="s">
        <v>90</v>
      </c>
      <c r="AV1348" s="14" t="s">
        <v>90</v>
      </c>
      <c r="AW1348" s="14" t="s">
        <v>36</v>
      </c>
      <c r="AX1348" s="14" t="s">
        <v>78</v>
      </c>
      <c r="AY1348" s="224" t="s">
        <v>386</v>
      </c>
    </row>
    <row r="1349" spans="1:65" s="16" customFormat="1" ht="10">
      <c r="B1349" s="246"/>
      <c r="C1349" s="247"/>
      <c r="D1349" s="205" t="s">
        <v>395</v>
      </c>
      <c r="E1349" s="248" t="s">
        <v>76</v>
      </c>
      <c r="F1349" s="249" t="s">
        <v>559</v>
      </c>
      <c r="G1349" s="247"/>
      <c r="H1349" s="250">
        <v>21.728000000000002</v>
      </c>
      <c r="I1349" s="251"/>
      <c r="J1349" s="247"/>
      <c r="K1349" s="247"/>
      <c r="L1349" s="252"/>
      <c r="M1349" s="253"/>
      <c r="N1349" s="254"/>
      <c r="O1349" s="254"/>
      <c r="P1349" s="254"/>
      <c r="Q1349" s="254"/>
      <c r="R1349" s="254"/>
      <c r="S1349" s="254"/>
      <c r="T1349" s="255"/>
      <c r="AT1349" s="256" t="s">
        <v>395</v>
      </c>
      <c r="AU1349" s="256" t="s">
        <v>90</v>
      </c>
      <c r="AV1349" s="16" t="s">
        <v>95</v>
      </c>
      <c r="AW1349" s="16" t="s">
        <v>36</v>
      </c>
      <c r="AX1349" s="16" t="s">
        <v>78</v>
      </c>
      <c r="AY1349" s="256" t="s">
        <v>386</v>
      </c>
    </row>
    <row r="1350" spans="1:65" s="13" customFormat="1" ht="10">
      <c r="B1350" s="203"/>
      <c r="C1350" s="204"/>
      <c r="D1350" s="205" t="s">
        <v>395</v>
      </c>
      <c r="E1350" s="206" t="s">
        <v>76</v>
      </c>
      <c r="F1350" s="207" t="s">
        <v>1353</v>
      </c>
      <c r="G1350" s="204"/>
      <c r="H1350" s="206" t="s">
        <v>76</v>
      </c>
      <c r="I1350" s="208"/>
      <c r="J1350" s="204"/>
      <c r="K1350" s="204"/>
      <c r="L1350" s="209"/>
      <c r="M1350" s="210"/>
      <c r="N1350" s="211"/>
      <c r="O1350" s="211"/>
      <c r="P1350" s="211"/>
      <c r="Q1350" s="211"/>
      <c r="R1350" s="211"/>
      <c r="S1350" s="211"/>
      <c r="T1350" s="212"/>
      <c r="AT1350" s="213" t="s">
        <v>395</v>
      </c>
      <c r="AU1350" s="213" t="s">
        <v>90</v>
      </c>
      <c r="AV1350" s="13" t="s">
        <v>85</v>
      </c>
      <c r="AW1350" s="13" t="s">
        <v>36</v>
      </c>
      <c r="AX1350" s="13" t="s">
        <v>78</v>
      </c>
      <c r="AY1350" s="213" t="s">
        <v>386</v>
      </c>
    </row>
    <row r="1351" spans="1:65" s="14" customFormat="1" ht="20">
      <c r="B1351" s="214"/>
      <c r="C1351" s="215"/>
      <c r="D1351" s="205" t="s">
        <v>395</v>
      </c>
      <c r="E1351" s="216" t="s">
        <v>76</v>
      </c>
      <c r="F1351" s="217" t="s">
        <v>1354</v>
      </c>
      <c r="G1351" s="215"/>
      <c r="H1351" s="218">
        <v>7.1660000000000004</v>
      </c>
      <c r="I1351" s="219"/>
      <c r="J1351" s="215"/>
      <c r="K1351" s="215"/>
      <c r="L1351" s="220"/>
      <c r="M1351" s="221"/>
      <c r="N1351" s="222"/>
      <c r="O1351" s="222"/>
      <c r="P1351" s="222"/>
      <c r="Q1351" s="222"/>
      <c r="R1351" s="222"/>
      <c r="S1351" s="222"/>
      <c r="T1351" s="223"/>
      <c r="AT1351" s="224" t="s">
        <v>395</v>
      </c>
      <c r="AU1351" s="224" t="s">
        <v>90</v>
      </c>
      <c r="AV1351" s="14" t="s">
        <v>90</v>
      </c>
      <c r="AW1351" s="14" t="s">
        <v>36</v>
      </c>
      <c r="AX1351" s="14" t="s">
        <v>78</v>
      </c>
      <c r="AY1351" s="224" t="s">
        <v>386</v>
      </c>
    </row>
    <row r="1352" spans="1:65" s="14" customFormat="1" ht="10">
      <c r="B1352" s="214"/>
      <c r="C1352" s="215"/>
      <c r="D1352" s="205" t="s">
        <v>395</v>
      </c>
      <c r="E1352" s="216" t="s">
        <v>76</v>
      </c>
      <c r="F1352" s="217" t="s">
        <v>1355</v>
      </c>
      <c r="G1352" s="215"/>
      <c r="H1352" s="218">
        <v>3.698</v>
      </c>
      <c r="I1352" s="219"/>
      <c r="J1352" s="215"/>
      <c r="K1352" s="215"/>
      <c r="L1352" s="220"/>
      <c r="M1352" s="221"/>
      <c r="N1352" s="222"/>
      <c r="O1352" s="222"/>
      <c r="P1352" s="222"/>
      <c r="Q1352" s="222"/>
      <c r="R1352" s="222"/>
      <c r="S1352" s="222"/>
      <c r="T1352" s="223"/>
      <c r="AT1352" s="224" t="s">
        <v>395</v>
      </c>
      <c r="AU1352" s="224" t="s">
        <v>90</v>
      </c>
      <c r="AV1352" s="14" t="s">
        <v>90</v>
      </c>
      <c r="AW1352" s="14" t="s">
        <v>36</v>
      </c>
      <c r="AX1352" s="14" t="s">
        <v>78</v>
      </c>
      <c r="AY1352" s="224" t="s">
        <v>386</v>
      </c>
    </row>
    <row r="1353" spans="1:65" s="14" customFormat="1" ht="10">
      <c r="B1353" s="214"/>
      <c r="C1353" s="215"/>
      <c r="D1353" s="205" t="s">
        <v>395</v>
      </c>
      <c r="E1353" s="216" t="s">
        <v>76</v>
      </c>
      <c r="F1353" s="217" t="s">
        <v>1356</v>
      </c>
      <c r="G1353" s="215"/>
      <c r="H1353" s="218">
        <v>4.0540000000000003</v>
      </c>
      <c r="I1353" s="219"/>
      <c r="J1353" s="215"/>
      <c r="K1353" s="215"/>
      <c r="L1353" s="220"/>
      <c r="M1353" s="221"/>
      <c r="N1353" s="222"/>
      <c r="O1353" s="222"/>
      <c r="P1353" s="222"/>
      <c r="Q1353" s="222"/>
      <c r="R1353" s="222"/>
      <c r="S1353" s="222"/>
      <c r="T1353" s="223"/>
      <c r="AT1353" s="224" t="s">
        <v>395</v>
      </c>
      <c r="AU1353" s="224" t="s">
        <v>90</v>
      </c>
      <c r="AV1353" s="14" t="s">
        <v>90</v>
      </c>
      <c r="AW1353" s="14" t="s">
        <v>36</v>
      </c>
      <c r="AX1353" s="14" t="s">
        <v>78</v>
      </c>
      <c r="AY1353" s="224" t="s">
        <v>386</v>
      </c>
    </row>
    <row r="1354" spans="1:65" s="16" customFormat="1" ht="10">
      <c r="B1354" s="246"/>
      <c r="C1354" s="247"/>
      <c r="D1354" s="205" t="s">
        <v>395</v>
      </c>
      <c r="E1354" s="248" t="s">
        <v>76</v>
      </c>
      <c r="F1354" s="249" t="s">
        <v>559</v>
      </c>
      <c r="G1354" s="247"/>
      <c r="H1354" s="250">
        <v>14.917999999999999</v>
      </c>
      <c r="I1354" s="251"/>
      <c r="J1354" s="247"/>
      <c r="K1354" s="247"/>
      <c r="L1354" s="252"/>
      <c r="M1354" s="253"/>
      <c r="N1354" s="254"/>
      <c r="O1354" s="254"/>
      <c r="P1354" s="254"/>
      <c r="Q1354" s="254"/>
      <c r="R1354" s="254"/>
      <c r="S1354" s="254"/>
      <c r="T1354" s="255"/>
      <c r="AT1354" s="256" t="s">
        <v>395</v>
      </c>
      <c r="AU1354" s="256" t="s">
        <v>90</v>
      </c>
      <c r="AV1354" s="16" t="s">
        <v>95</v>
      </c>
      <c r="AW1354" s="16" t="s">
        <v>36</v>
      </c>
      <c r="AX1354" s="16" t="s">
        <v>78</v>
      </c>
      <c r="AY1354" s="256" t="s">
        <v>386</v>
      </c>
    </row>
    <row r="1355" spans="1:65" s="15" customFormat="1" ht="10">
      <c r="B1355" s="225"/>
      <c r="C1355" s="226"/>
      <c r="D1355" s="205" t="s">
        <v>395</v>
      </c>
      <c r="E1355" s="227" t="s">
        <v>76</v>
      </c>
      <c r="F1355" s="228" t="s">
        <v>398</v>
      </c>
      <c r="G1355" s="226"/>
      <c r="H1355" s="229">
        <v>588.14599999999996</v>
      </c>
      <c r="I1355" s="230"/>
      <c r="J1355" s="226"/>
      <c r="K1355" s="226"/>
      <c r="L1355" s="231"/>
      <c r="M1355" s="232"/>
      <c r="N1355" s="233"/>
      <c r="O1355" s="233"/>
      <c r="P1355" s="233"/>
      <c r="Q1355" s="233"/>
      <c r="R1355" s="233"/>
      <c r="S1355" s="233"/>
      <c r="T1355" s="234"/>
      <c r="AT1355" s="235" t="s">
        <v>395</v>
      </c>
      <c r="AU1355" s="235" t="s">
        <v>90</v>
      </c>
      <c r="AV1355" s="15" t="s">
        <v>102</v>
      </c>
      <c r="AW1355" s="15" t="s">
        <v>36</v>
      </c>
      <c r="AX1355" s="15" t="s">
        <v>85</v>
      </c>
      <c r="AY1355" s="235" t="s">
        <v>386</v>
      </c>
    </row>
    <row r="1356" spans="1:65" s="2" customFormat="1" ht="33" customHeight="1">
      <c r="A1356" s="37"/>
      <c r="B1356" s="38"/>
      <c r="C1356" s="185" t="s">
        <v>1491</v>
      </c>
      <c r="D1356" s="185" t="s">
        <v>388</v>
      </c>
      <c r="E1356" s="186" t="s">
        <v>1492</v>
      </c>
      <c r="F1356" s="187" t="s">
        <v>1493</v>
      </c>
      <c r="G1356" s="188" t="s">
        <v>127</v>
      </c>
      <c r="H1356" s="189">
        <v>63.274999999999999</v>
      </c>
      <c r="I1356" s="190"/>
      <c r="J1356" s="191">
        <f>ROUND(I1356*H1356,2)</f>
        <v>0</v>
      </c>
      <c r="K1356" s="187" t="s">
        <v>76</v>
      </c>
      <c r="L1356" s="42"/>
      <c r="M1356" s="192" t="s">
        <v>76</v>
      </c>
      <c r="N1356" s="193" t="s">
        <v>49</v>
      </c>
      <c r="O1356" s="67"/>
      <c r="P1356" s="194">
        <f>O1356*H1356</f>
        <v>0</v>
      </c>
      <c r="Q1356" s="194">
        <v>2.6800000000000001E-3</v>
      </c>
      <c r="R1356" s="194">
        <f>Q1356*H1356</f>
        <v>0.16957700000000001</v>
      </c>
      <c r="S1356" s="194">
        <v>0</v>
      </c>
      <c r="T1356" s="195">
        <f>S1356*H1356</f>
        <v>0</v>
      </c>
      <c r="U1356" s="37"/>
      <c r="V1356" s="37"/>
      <c r="W1356" s="37"/>
      <c r="X1356" s="37"/>
      <c r="Y1356" s="37"/>
      <c r="Z1356" s="37"/>
      <c r="AA1356" s="37"/>
      <c r="AB1356" s="37"/>
      <c r="AC1356" s="37"/>
      <c r="AD1356" s="37"/>
      <c r="AE1356" s="37"/>
      <c r="AR1356" s="196" t="s">
        <v>102</v>
      </c>
      <c r="AT1356" s="196" t="s">
        <v>388</v>
      </c>
      <c r="AU1356" s="196" t="s">
        <v>90</v>
      </c>
      <c r="AY1356" s="20" t="s">
        <v>386</v>
      </c>
      <c r="BE1356" s="197">
        <f>IF(N1356="základní",J1356,0)</f>
        <v>0</v>
      </c>
      <c r="BF1356" s="197">
        <f>IF(N1356="snížená",J1356,0)</f>
        <v>0</v>
      </c>
      <c r="BG1356" s="197">
        <f>IF(N1356="zákl. přenesená",J1356,0)</f>
        <v>0</v>
      </c>
      <c r="BH1356" s="197">
        <f>IF(N1356="sníž. přenesená",J1356,0)</f>
        <v>0</v>
      </c>
      <c r="BI1356" s="197">
        <f>IF(N1356="nulová",J1356,0)</f>
        <v>0</v>
      </c>
      <c r="BJ1356" s="20" t="s">
        <v>90</v>
      </c>
      <c r="BK1356" s="197">
        <f>ROUND(I1356*H1356,2)</f>
        <v>0</v>
      </c>
      <c r="BL1356" s="20" t="s">
        <v>102</v>
      </c>
      <c r="BM1356" s="196" t="s">
        <v>1494</v>
      </c>
    </row>
    <row r="1357" spans="1:65" s="13" customFormat="1" ht="10">
      <c r="B1357" s="203"/>
      <c r="C1357" s="204"/>
      <c r="D1357" s="205" t="s">
        <v>395</v>
      </c>
      <c r="E1357" s="206" t="s">
        <v>76</v>
      </c>
      <c r="F1357" s="207" t="s">
        <v>403</v>
      </c>
      <c r="G1357" s="204"/>
      <c r="H1357" s="206" t="s">
        <v>76</v>
      </c>
      <c r="I1357" s="208"/>
      <c r="J1357" s="204"/>
      <c r="K1357" s="204"/>
      <c r="L1357" s="209"/>
      <c r="M1357" s="210"/>
      <c r="N1357" s="211"/>
      <c r="O1357" s="211"/>
      <c r="P1357" s="211"/>
      <c r="Q1357" s="211"/>
      <c r="R1357" s="211"/>
      <c r="S1357" s="211"/>
      <c r="T1357" s="212"/>
      <c r="AT1357" s="213" t="s">
        <v>395</v>
      </c>
      <c r="AU1357" s="213" t="s">
        <v>90</v>
      </c>
      <c r="AV1357" s="13" t="s">
        <v>85</v>
      </c>
      <c r="AW1357" s="13" t="s">
        <v>36</v>
      </c>
      <c r="AX1357" s="13" t="s">
        <v>78</v>
      </c>
      <c r="AY1357" s="213" t="s">
        <v>386</v>
      </c>
    </row>
    <row r="1358" spans="1:65" s="13" customFormat="1" ht="10">
      <c r="B1358" s="203"/>
      <c r="C1358" s="204"/>
      <c r="D1358" s="205" t="s">
        <v>395</v>
      </c>
      <c r="E1358" s="206" t="s">
        <v>76</v>
      </c>
      <c r="F1358" s="207" t="s">
        <v>1303</v>
      </c>
      <c r="G1358" s="204"/>
      <c r="H1358" s="206" t="s">
        <v>76</v>
      </c>
      <c r="I1358" s="208"/>
      <c r="J1358" s="204"/>
      <c r="K1358" s="204"/>
      <c r="L1358" s="209"/>
      <c r="M1358" s="210"/>
      <c r="N1358" s="211"/>
      <c r="O1358" s="211"/>
      <c r="P1358" s="211"/>
      <c r="Q1358" s="211"/>
      <c r="R1358" s="211"/>
      <c r="S1358" s="211"/>
      <c r="T1358" s="212"/>
      <c r="AT1358" s="213" t="s">
        <v>395</v>
      </c>
      <c r="AU1358" s="213" t="s">
        <v>90</v>
      </c>
      <c r="AV1358" s="13" t="s">
        <v>85</v>
      </c>
      <c r="AW1358" s="13" t="s">
        <v>36</v>
      </c>
      <c r="AX1358" s="13" t="s">
        <v>78</v>
      </c>
      <c r="AY1358" s="213" t="s">
        <v>386</v>
      </c>
    </row>
    <row r="1359" spans="1:65" s="13" customFormat="1" ht="10">
      <c r="B1359" s="203"/>
      <c r="C1359" s="204"/>
      <c r="D1359" s="205" t="s">
        <v>395</v>
      </c>
      <c r="E1359" s="206" t="s">
        <v>76</v>
      </c>
      <c r="F1359" s="207" t="s">
        <v>1304</v>
      </c>
      <c r="G1359" s="204"/>
      <c r="H1359" s="206" t="s">
        <v>76</v>
      </c>
      <c r="I1359" s="208"/>
      <c r="J1359" s="204"/>
      <c r="K1359" s="204"/>
      <c r="L1359" s="209"/>
      <c r="M1359" s="210"/>
      <c r="N1359" s="211"/>
      <c r="O1359" s="211"/>
      <c r="P1359" s="211"/>
      <c r="Q1359" s="211"/>
      <c r="R1359" s="211"/>
      <c r="S1359" s="211"/>
      <c r="T1359" s="212"/>
      <c r="AT1359" s="213" t="s">
        <v>395</v>
      </c>
      <c r="AU1359" s="213" t="s">
        <v>90</v>
      </c>
      <c r="AV1359" s="13" t="s">
        <v>85</v>
      </c>
      <c r="AW1359" s="13" t="s">
        <v>36</v>
      </c>
      <c r="AX1359" s="13" t="s">
        <v>78</v>
      </c>
      <c r="AY1359" s="213" t="s">
        <v>386</v>
      </c>
    </row>
    <row r="1360" spans="1:65" s="13" customFormat="1" ht="10">
      <c r="B1360" s="203"/>
      <c r="C1360" s="204"/>
      <c r="D1360" s="205" t="s">
        <v>395</v>
      </c>
      <c r="E1360" s="206" t="s">
        <v>76</v>
      </c>
      <c r="F1360" s="207" t="s">
        <v>1305</v>
      </c>
      <c r="G1360" s="204"/>
      <c r="H1360" s="206" t="s">
        <v>76</v>
      </c>
      <c r="I1360" s="208"/>
      <c r="J1360" s="204"/>
      <c r="K1360" s="204"/>
      <c r="L1360" s="209"/>
      <c r="M1360" s="210"/>
      <c r="N1360" s="211"/>
      <c r="O1360" s="211"/>
      <c r="P1360" s="211"/>
      <c r="Q1360" s="211"/>
      <c r="R1360" s="211"/>
      <c r="S1360" s="211"/>
      <c r="T1360" s="212"/>
      <c r="AT1360" s="213" t="s">
        <v>395</v>
      </c>
      <c r="AU1360" s="213" t="s">
        <v>90</v>
      </c>
      <c r="AV1360" s="13" t="s">
        <v>85</v>
      </c>
      <c r="AW1360" s="13" t="s">
        <v>36</v>
      </c>
      <c r="AX1360" s="13" t="s">
        <v>78</v>
      </c>
      <c r="AY1360" s="213" t="s">
        <v>386</v>
      </c>
    </row>
    <row r="1361" spans="1:65" s="14" customFormat="1" ht="10">
      <c r="B1361" s="214"/>
      <c r="C1361" s="215"/>
      <c r="D1361" s="205" t="s">
        <v>395</v>
      </c>
      <c r="E1361" s="216" t="s">
        <v>76</v>
      </c>
      <c r="F1361" s="217" t="s">
        <v>1495</v>
      </c>
      <c r="G1361" s="215"/>
      <c r="H1361" s="218">
        <v>64.47</v>
      </c>
      <c r="I1361" s="219"/>
      <c r="J1361" s="215"/>
      <c r="K1361" s="215"/>
      <c r="L1361" s="220"/>
      <c r="M1361" s="221"/>
      <c r="N1361" s="222"/>
      <c r="O1361" s="222"/>
      <c r="P1361" s="222"/>
      <c r="Q1361" s="222"/>
      <c r="R1361" s="222"/>
      <c r="S1361" s="222"/>
      <c r="T1361" s="223"/>
      <c r="AT1361" s="224" t="s">
        <v>395</v>
      </c>
      <c r="AU1361" s="224" t="s">
        <v>90</v>
      </c>
      <c r="AV1361" s="14" t="s">
        <v>90</v>
      </c>
      <c r="AW1361" s="14" t="s">
        <v>36</v>
      </c>
      <c r="AX1361" s="14" t="s">
        <v>78</v>
      </c>
      <c r="AY1361" s="224" t="s">
        <v>386</v>
      </c>
    </row>
    <row r="1362" spans="1:65" s="14" customFormat="1" ht="10">
      <c r="B1362" s="214"/>
      <c r="C1362" s="215"/>
      <c r="D1362" s="205" t="s">
        <v>395</v>
      </c>
      <c r="E1362" s="216" t="s">
        <v>76</v>
      </c>
      <c r="F1362" s="217" t="s">
        <v>1496</v>
      </c>
      <c r="G1362" s="215"/>
      <c r="H1362" s="218">
        <v>-2.899</v>
      </c>
      <c r="I1362" s="219"/>
      <c r="J1362" s="215"/>
      <c r="K1362" s="215"/>
      <c r="L1362" s="220"/>
      <c r="M1362" s="221"/>
      <c r="N1362" s="222"/>
      <c r="O1362" s="222"/>
      <c r="P1362" s="222"/>
      <c r="Q1362" s="222"/>
      <c r="R1362" s="222"/>
      <c r="S1362" s="222"/>
      <c r="T1362" s="223"/>
      <c r="AT1362" s="224" t="s">
        <v>395</v>
      </c>
      <c r="AU1362" s="224" t="s">
        <v>90</v>
      </c>
      <c r="AV1362" s="14" t="s">
        <v>90</v>
      </c>
      <c r="AW1362" s="14" t="s">
        <v>36</v>
      </c>
      <c r="AX1362" s="14" t="s">
        <v>78</v>
      </c>
      <c r="AY1362" s="224" t="s">
        <v>386</v>
      </c>
    </row>
    <row r="1363" spans="1:65" s="16" customFormat="1" ht="10">
      <c r="B1363" s="246"/>
      <c r="C1363" s="247"/>
      <c r="D1363" s="205" t="s">
        <v>395</v>
      </c>
      <c r="E1363" s="248" t="s">
        <v>76</v>
      </c>
      <c r="F1363" s="249" t="s">
        <v>559</v>
      </c>
      <c r="G1363" s="247"/>
      <c r="H1363" s="250">
        <v>61.570999999999998</v>
      </c>
      <c r="I1363" s="251"/>
      <c r="J1363" s="247"/>
      <c r="K1363" s="247"/>
      <c r="L1363" s="252"/>
      <c r="M1363" s="253"/>
      <c r="N1363" s="254"/>
      <c r="O1363" s="254"/>
      <c r="P1363" s="254"/>
      <c r="Q1363" s="254"/>
      <c r="R1363" s="254"/>
      <c r="S1363" s="254"/>
      <c r="T1363" s="255"/>
      <c r="AT1363" s="256" t="s">
        <v>395</v>
      </c>
      <c r="AU1363" s="256" t="s">
        <v>90</v>
      </c>
      <c r="AV1363" s="16" t="s">
        <v>95</v>
      </c>
      <c r="AW1363" s="16" t="s">
        <v>36</v>
      </c>
      <c r="AX1363" s="16" t="s">
        <v>78</v>
      </c>
      <c r="AY1363" s="256" t="s">
        <v>386</v>
      </c>
    </row>
    <row r="1364" spans="1:65" s="13" customFormat="1" ht="10">
      <c r="B1364" s="203"/>
      <c r="C1364" s="204"/>
      <c r="D1364" s="205" t="s">
        <v>395</v>
      </c>
      <c r="E1364" s="206" t="s">
        <v>76</v>
      </c>
      <c r="F1364" s="207" t="s">
        <v>1308</v>
      </c>
      <c r="G1364" s="204"/>
      <c r="H1364" s="206" t="s">
        <v>76</v>
      </c>
      <c r="I1364" s="208"/>
      <c r="J1364" s="204"/>
      <c r="K1364" s="204"/>
      <c r="L1364" s="209"/>
      <c r="M1364" s="210"/>
      <c r="N1364" s="211"/>
      <c r="O1364" s="211"/>
      <c r="P1364" s="211"/>
      <c r="Q1364" s="211"/>
      <c r="R1364" s="211"/>
      <c r="S1364" s="211"/>
      <c r="T1364" s="212"/>
      <c r="AT1364" s="213" t="s">
        <v>395</v>
      </c>
      <c r="AU1364" s="213" t="s">
        <v>90</v>
      </c>
      <c r="AV1364" s="13" t="s">
        <v>85</v>
      </c>
      <c r="AW1364" s="13" t="s">
        <v>36</v>
      </c>
      <c r="AX1364" s="13" t="s">
        <v>78</v>
      </c>
      <c r="AY1364" s="213" t="s">
        <v>386</v>
      </c>
    </row>
    <row r="1365" spans="1:65" s="13" customFormat="1" ht="10">
      <c r="B1365" s="203"/>
      <c r="C1365" s="204"/>
      <c r="D1365" s="205" t="s">
        <v>395</v>
      </c>
      <c r="E1365" s="206" t="s">
        <v>76</v>
      </c>
      <c r="F1365" s="207" t="s">
        <v>1309</v>
      </c>
      <c r="G1365" s="204"/>
      <c r="H1365" s="206" t="s">
        <v>76</v>
      </c>
      <c r="I1365" s="208"/>
      <c r="J1365" s="204"/>
      <c r="K1365" s="204"/>
      <c r="L1365" s="209"/>
      <c r="M1365" s="210"/>
      <c r="N1365" s="211"/>
      <c r="O1365" s="211"/>
      <c r="P1365" s="211"/>
      <c r="Q1365" s="211"/>
      <c r="R1365" s="211"/>
      <c r="S1365" s="211"/>
      <c r="T1365" s="212"/>
      <c r="AT1365" s="213" t="s">
        <v>395</v>
      </c>
      <c r="AU1365" s="213" t="s">
        <v>90</v>
      </c>
      <c r="AV1365" s="13" t="s">
        <v>85</v>
      </c>
      <c r="AW1365" s="13" t="s">
        <v>36</v>
      </c>
      <c r="AX1365" s="13" t="s">
        <v>78</v>
      </c>
      <c r="AY1365" s="213" t="s">
        <v>386</v>
      </c>
    </row>
    <row r="1366" spans="1:65" s="14" customFormat="1" ht="10">
      <c r="B1366" s="214"/>
      <c r="C1366" s="215"/>
      <c r="D1366" s="205" t="s">
        <v>395</v>
      </c>
      <c r="E1366" s="216" t="s">
        <v>76</v>
      </c>
      <c r="F1366" s="217" t="s">
        <v>1497</v>
      </c>
      <c r="G1366" s="215"/>
      <c r="H1366" s="218">
        <v>1.704</v>
      </c>
      <c r="I1366" s="219"/>
      <c r="J1366" s="215"/>
      <c r="K1366" s="215"/>
      <c r="L1366" s="220"/>
      <c r="M1366" s="221"/>
      <c r="N1366" s="222"/>
      <c r="O1366" s="222"/>
      <c r="P1366" s="222"/>
      <c r="Q1366" s="222"/>
      <c r="R1366" s="222"/>
      <c r="S1366" s="222"/>
      <c r="T1366" s="223"/>
      <c r="AT1366" s="224" t="s">
        <v>395</v>
      </c>
      <c r="AU1366" s="224" t="s">
        <v>90</v>
      </c>
      <c r="AV1366" s="14" t="s">
        <v>90</v>
      </c>
      <c r="AW1366" s="14" t="s">
        <v>36</v>
      </c>
      <c r="AX1366" s="14" t="s">
        <v>78</v>
      </c>
      <c r="AY1366" s="224" t="s">
        <v>386</v>
      </c>
    </row>
    <row r="1367" spans="1:65" s="16" customFormat="1" ht="10">
      <c r="B1367" s="246"/>
      <c r="C1367" s="247"/>
      <c r="D1367" s="205" t="s">
        <v>395</v>
      </c>
      <c r="E1367" s="248" t="s">
        <v>295</v>
      </c>
      <c r="F1367" s="249" t="s">
        <v>559</v>
      </c>
      <c r="G1367" s="247"/>
      <c r="H1367" s="250">
        <v>1.704</v>
      </c>
      <c r="I1367" s="251"/>
      <c r="J1367" s="247"/>
      <c r="K1367" s="247"/>
      <c r="L1367" s="252"/>
      <c r="M1367" s="253"/>
      <c r="N1367" s="254"/>
      <c r="O1367" s="254"/>
      <c r="P1367" s="254"/>
      <c r="Q1367" s="254"/>
      <c r="R1367" s="254"/>
      <c r="S1367" s="254"/>
      <c r="T1367" s="255"/>
      <c r="AT1367" s="256" t="s">
        <v>395</v>
      </c>
      <c r="AU1367" s="256" t="s">
        <v>90</v>
      </c>
      <c r="AV1367" s="16" t="s">
        <v>95</v>
      </c>
      <c r="AW1367" s="16" t="s">
        <v>36</v>
      </c>
      <c r="AX1367" s="16" t="s">
        <v>78</v>
      </c>
      <c r="AY1367" s="256" t="s">
        <v>386</v>
      </c>
    </row>
    <row r="1368" spans="1:65" s="15" customFormat="1" ht="10">
      <c r="B1368" s="225"/>
      <c r="C1368" s="226"/>
      <c r="D1368" s="205" t="s">
        <v>395</v>
      </c>
      <c r="E1368" s="227" t="s">
        <v>76</v>
      </c>
      <c r="F1368" s="228" t="s">
        <v>398</v>
      </c>
      <c r="G1368" s="226"/>
      <c r="H1368" s="229">
        <v>63.274999999999999</v>
      </c>
      <c r="I1368" s="230"/>
      <c r="J1368" s="226"/>
      <c r="K1368" s="226"/>
      <c r="L1368" s="231"/>
      <c r="M1368" s="232"/>
      <c r="N1368" s="233"/>
      <c r="O1368" s="233"/>
      <c r="P1368" s="233"/>
      <c r="Q1368" s="233"/>
      <c r="R1368" s="233"/>
      <c r="S1368" s="233"/>
      <c r="T1368" s="234"/>
      <c r="AT1368" s="235" t="s">
        <v>395</v>
      </c>
      <c r="AU1368" s="235" t="s">
        <v>90</v>
      </c>
      <c r="AV1368" s="15" t="s">
        <v>102</v>
      </c>
      <c r="AW1368" s="15" t="s">
        <v>36</v>
      </c>
      <c r="AX1368" s="15" t="s">
        <v>85</v>
      </c>
      <c r="AY1368" s="235" t="s">
        <v>386</v>
      </c>
    </row>
    <row r="1369" spans="1:65" s="2" customFormat="1" ht="37.75" customHeight="1">
      <c r="A1369" s="37"/>
      <c r="B1369" s="38"/>
      <c r="C1369" s="185" t="s">
        <v>1498</v>
      </c>
      <c r="D1369" s="185" t="s">
        <v>388</v>
      </c>
      <c r="E1369" s="186" t="s">
        <v>1499</v>
      </c>
      <c r="F1369" s="187" t="s">
        <v>1500</v>
      </c>
      <c r="G1369" s="188" t="s">
        <v>127</v>
      </c>
      <c r="H1369" s="189">
        <v>141.06</v>
      </c>
      <c r="I1369" s="190"/>
      <c r="J1369" s="191">
        <f>ROUND(I1369*H1369,2)</f>
        <v>0</v>
      </c>
      <c r="K1369" s="187" t="s">
        <v>391</v>
      </c>
      <c r="L1369" s="42"/>
      <c r="M1369" s="192" t="s">
        <v>76</v>
      </c>
      <c r="N1369" s="193" t="s">
        <v>49</v>
      </c>
      <c r="O1369" s="67"/>
      <c r="P1369" s="194">
        <f>O1369*H1369</f>
        <v>0</v>
      </c>
      <c r="Q1369" s="194">
        <v>3.8499999999999998E-4</v>
      </c>
      <c r="R1369" s="194">
        <f>Q1369*H1369</f>
        <v>5.4308099999999998E-2</v>
      </c>
      <c r="S1369" s="194">
        <v>1.0000000000000001E-5</v>
      </c>
      <c r="T1369" s="195">
        <f>S1369*H1369</f>
        <v>1.4106000000000001E-3</v>
      </c>
      <c r="U1369" s="37"/>
      <c r="V1369" s="37"/>
      <c r="W1369" s="37"/>
      <c r="X1369" s="37"/>
      <c r="Y1369" s="37"/>
      <c r="Z1369" s="37"/>
      <c r="AA1369" s="37"/>
      <c r="AB1369" s="37"/>
      <c r="AC1369" s="37"/>
      <c r="AD1369" s="37"/>
      <c r="AE1369" s="37"/>
      <c r="AR1369" s="196" t="s">
        <v>102</v>
      </c>
      <c r="AT1369" s="196" t="s">
        <v>388</v>
      </c>
      <c r="AU1369" s="196" t="s">
        <v>90</v>
      </c>
      <c r="AY1369" s="20" t="s">
        <v>386</v>
      </c>
      <c r="BE1369" s="197">
        <f>IF(N1369="základní",J1369,0)</f>
        <v>0</v>
      </c>
      <c r="BF1369" s="197">
        <f>IF(N1369="snížená",J1369,0)</f>
        <v>0</v>
      </c>
      <c r="BG1369" s="197">
        <f>IF(N1369="zákl. přenesená",J1369,0)</f>
        <v>0</v>
      </c>
      <c r="BH1369" s="197">
        <f>IF(N1369="sníž. přenesená",J1369,0)</f>
        <v>0</v>
      </c>
      <c r="BI1369" s="197">
        <f>IF(N1369="nulová",J1369,0)</f>
        <v>0</v>
      </c>
      <c r="BJ1369" s="20" t="s">
        <v>90</v>
      </c>
      <c r="BK1369" s="197">
        <f>ROUND(I1369*H1369,2)</f>
        <v>0</v>
      </c>
      <c r="BL1369" s="20" t="s">
        <v>102</v>
      </c>
      <c r="BM1369" s="196" t="s">
        <v>1501</v>
      </c>
    </row>
    <row r="1370" spans="1:65" s="2" customFormat="1" ht="10">
      <c r="A1370" s="37"/>
      <c r="B1370" s="38"/>
      <c r="C1370" s="39"/>
      <c r="D1370" s="198" t="s">
        <v>393</v>
      </c>
      <c r="E1370" s="39"/>
      <c r="F1370" s="199" t="s">
        <v>1502</v>
      </c>
      <c r="G1370" s="39"/>
      <c r="H1370" s="39"/>
      <c r="I1370" s="200"/>
      <c r="J1370" s="39"/>
      <c r="K1370" s="39"/>
      <c r="L1370" s="42"/>
      <c r="M1370" s="201"/>
      <c r="N1370" s="202"/>
      <c r="O1370" s="67"/>
      <c r="P1370" s="67"/>
      <c r="Q1370" s="67"/>
      <c r="R1370" s="67"/>
      <c r="S1370" s="67"/>
      <c r="T1370" s="68"/>
      <c r="U1370" s="37"/>
      <c r="V1370" s="37"/>
      <c r="W1370" s="37"/>
      <c r="X1370" s="37"/>
      <c r="Y1370" s="37"/>
      <c r="Z1370" s="37"/>
      <c r="AA1370" s="37"/>
      <c r="AB1370" s="37"/>
      <c r="AC1370" s="37"/>
      <c r="AD1370" s="37"/>
      <c r="AE1370" s="37"/>
      <c r="AT1370" s="20" t="s">
        <v>393</v>
      </c>
      <c r="AU1370" s="20" t="s">
        <v>90</v>
      </c>
    </row>
    <row r="1371" spans="1:65" s="13" customFormat="1" ht="10">
      <c r="B1371" s="203"/>
      <c r="C1371" s="204"/>
      <c r="D1371" s="205" t="s">
        <v>395</v>
      </c>
      <c r="E1371" s="206" t="s">
        <v>76</v>
      </c>
      <c r="F1371" s="207" t="s">
        <v>998</v>
      </c>
      <c r="G1371" s="204"/>
      <c r="H1371" s="206" t="s">
        <v>76</v>
      </c>
      <c r="I1371" s="208"/>
      <c r="J1371" s="204"/>
      <c r="K1371" s="204"/>
      <c r="L1371" s="209"/>
      <c r="M1371" s="210"/>
      <c r="N1371" s="211"/>
      <c r="O1371" s="211"/>
      <c r="P1371" s="211"/>
      <c r="Q1371" s="211"/>
      <c r="R1371" s="211"/>
      <c r="S1371" s="211"/>
      <c r="T1371" s="212"/>
      <c r="AT1371" s="213" t="s">
        <v>395</v>
      </c>
      <c r="AU1371" s="213" t="s">
        <v>90</v>
      </c>
      <c r="AV1371" s="13" t="s">
        <v>85</v>
      </c>
      <c r="AW1371" s="13" t="s">
        <v>36</v>
      </c>
      <c r="AX1371" s="13" t="s">
        <v>78</v>
      </c>
      <c r="AY1371" s="213" t="s">
        <v>386</v>
      </c>
    </row>
    <row r="1372" spans="1:65" s="13" customFormat="1" ht="10">
      <c r="B1372" s="203"/>
      <c r="C1372" s="204"/>
      <c r="D1372" s="205" t="s">
        <v>395</v>
      </c>
      <c r="E1372" s="206" t="s">
        <v>76</v>
      </c>
      <c r="F1372" s="207" t="s">
        <v>1256</v>
      </c>
      <c r="G1372" s="204"/>
      <c r="H1372" s="206" t="s">
        <v>76</v>
      </c>
      <c r="I1372" s="208"/>
      <c r="J1372" s="204"/>
      <c r="K1372" s="204"/>
      <c r="L1372" s="209"/>
      <c r="M1372" s="210"/>
      <c r="N1372" s="211"/>
      <c r="O1372" s="211"/>
      <c r="P1372" s="211"/>
      <c r="Q1372" s="211"/>
      <c r="R1372" s="211"/>
      <c r="S1372" s="211"/>
      <c r="T1372" s="212"/>
      <c r="AT1372" s="213" t="s">
        <v>395</v>
      </c>
      <c r="AU1372" s="213" t="s">
        <v>90</v>
      </c>
      <c r="AV1372" s="13" t="s">
        <v>85</v>
      </c>
      <c r="AW1372" s="13" t="s">
        <v>36</v>
      </c>
      <c r="AX1372" s="13" t="s">
        <v>78</v>
      </c>
      <c r="AY1372" s="213" t="s">
        <v>386</v>
      </c>
    </row>
    <row r="1373" spans="1:65" s="13" customFormat="1" ht="10">
      <c r="B1373" s="203"/>
      <c r="C1373" s="204"/>
      <c r="D1373" s="205" t="s">
        <v>395</v>
      </c>
      <c r="E1373" s="206" t="s">
        <v>76</v>
      </c>
      <c r="F1373" s="207" t="s">
        <v>1257</v>
      </c>
      <c r="G1373" s="204"/>
      <c r="H1373" s="206" t="s">
        <v>76</v>
      </c>
      <c r="I1373" s="208"/>
      <c r="J1373" s="204"/>
      <c r="K1373" s="204"/>
      <c r="L1373" s="209"/>
      <c r="M1373" s="210"/>
      <c r="N1373" s="211"/>
      <c r="O1373" s="211"/>
      <c r="P1373" s="211"/>
      <c r="Q1373" s="211"/>
      <c r="R1373" s="211"/>
      <c r="S1373" s="211"/>
      <c r="T1373" s="212"/>
      <c r="AT1373" s="213" t="s">
        <v>395</v>
      </c>
      <c r="AU1373" s="213" t="s">
        <v>90</v>
      </c>
      <c r="AV1373" s="13" t="s">
        <v>85</v>
      </c>
      <c r="AW1373" s="13" t="s">
        <v>36</v>
      </c>
      <c r="AX1373" s="13" t="s">
        <v>78</v>
      </c>
      <c r="AY1373" s="213" t="s">
        <v>386</v>
      </c>
    </row>
    <row r="1374" spans="1:65" s="13" customFormat="1" ht="10">
      <c r="B1374" s="203"/>
      <c r="C1374" s="204"/>
      <c r="D1374" s="205" t="s">
        <v>395</v>
      </c>
      <c r="E1374" s="206" t="s">
        <v>76</v>
      </c>
      <c r="F1374" s="207" t="s">
        <v>1258</v>
      </c>
      <c r="G1374" s="204"/>
      <c r="H1374" s="206" t="s">
        <v>76</v>
      </c>
      <c r="I1374" s="208"/>
      <c r="J1374" s="204"/>
      <c r="K1374" s="204"/>
      <c r="L1374" s="209"/>
      <c r="M1374" s="210"/>
      <c r="N1374" s="211"/>
      <c r="O1374" s="211"/>
      <c r="P1374" s="211"/>
      <c r="Q1374" s="211"/>
      <c r="R1374" s="211"/>
      <c r="S1374" s="211"/>
      <c r="T1374" s="212"/>
      <c r="AT1374" s="213" t="s">
        <v>395</v>
      </c>
      <c r="AU1374" s="213" t="s">
        <v>90</v>
      </c>
      <c r="AV1374" s="13" t="s">
        <v>85</v>
      </c>
      <c r="AW1374" s="13" t="s">
        <v>36</v>
      </c>
      <c r="AX1374" s="13" t="s">
        <v>78</v>
      </c>
      <c r="AY1374" s="213" t="s">
        <v>386</v>
      </c>
    </row>
    <row r="1375" spans="1:65" s="13" customFormat="1" ht="10">
      <c r="B1375" s="203"/>
      <c r="C1375" s="204"/>
      <c r="D1375" s="205" t="s">
        <v>395</v>
      </c>
      <c r="E1375" s="206" t="s">
        <v>76</v>
      </c>
      <c r="F1375" s="207" t="s">
        <v>1259</v>
      </c>
      <c r="G1375" s="204"/>
      <c r="H1375" s="206" t="s">
        <v>76</v>
      </c>
      <c r="I1375" s="208"/>
      <c r="J1375" s="204"/>
      <c r="K1375" s="204"/>
      <c r="L1375" s="209"/>
      <c r="M1375" s="210"/>
      <c r="N1375" s="211"/>
      <c r="O1375" s="211"/>
      <c r="P1375" s="211"/>
      <c r="Q1375" s="211"/>
      <c r="R1375" s="211"/>
      <c r="S1375" s="211"/>
      <c r="T1375" s="212"/>
      <c r="AT1375" s="213" t="s">
        <v>395</v>
      </c>
      <c r="AU1375" s="213" t="s">
        <v>90</v>
      </c>
      <c r="AV1375" s="13" t="s">
        <v>85</v>
      </c>
      <c r="AW1375" s="13" t="s">
        <v>36</v>
      </c>
      <c r="AX1375" s="13" t="s">
        <v>78</v>
      </c>
      <c r="AY1375" s="213" t="s">
        <v>386</v>
      </c>
    </row>
    <row r="1376" spans="1:65" s="14" customFormat="1" ht="10">
      <c r="B1376" s="214"/>
      <c r="C1376" s="215"/>
      <c r="D1376" s="205" t="s">
        <v>395</v>
      </c>
      <c r="E1376" s="216" t="s">
        <v>76</v>
      </c>
      <c r="F1376" s="217" t="s">
        <v>1260</v>
      </c>
      <c r="G1376" s="215"/>
      <c r="H1376" s="218">
        <v>134.08000000000001</v>
      </c>
      <c r="I1376" s="219"/>
      <c r="J1376" s="215"/>
      <c r="K1376" s="215"/>
      <c r="L1376" s="220"/>
      <c r="M1376" s="221"/>
      <c r="N1376" s="222"/>
      <c r="O1376" s="222"/>
      <c r="P1376" s="222"/>
      <c r="Q1376" s="222"/>
      <c r="R1376" s="222"/>
      <c r="S1376" s="222"/>
      <c r="T1376" s="223"/>
      <c r="AT1376" s="224" t="s">
        <v>395</v>
      </c>
      <c r="AU1376" s="224" t="s">
        <v>90</v>
      </c>
      <c r="AV1376" s="14" t="s">
        <v>90</v>
      </c>
      <c r="AW1376" s="14" t="s">
        <v>36</v>
      </c>
      <c r="AX1376" s="14" t="s">
        <v>78</v>
      </c>
      <c r="AY1376" s="224" t="s">
        <v>386</v>
      </c>
    </row>
    <row r="1377" spans="1:65" s="13" customFormat="1" ht="10">
      <c r="B1377" s="203"/>
      <c r="C1377" s="204"/>
      <c r="D1377" s="205" t="s">
        <v>395</v>
      </c>
      <c r="E1377" s="206" t="s">
        <v>76</v>
      </c>
      <c r="F1377" s="207" t="s">
        <v>1261</v>
      </c>
      <c r="G1377" s="204"/>
      <c r="H1377" s="206" t="s">
        <v>76</v>
      </c>
      <c r="I1377" s="208"/>
      <c r="J1377" s="204"/>
      <c r="K1377" s="204"/>
      <c r="L1377" s="209"/>
      <c r="M1377" s="210"/>
      <c r="N1377" s="211"/>
      <c r="O1377" s="211"/>
      <c r="P1377" s="211"/>
      <c r="Q1377" s="211"/>
      <c r="R1377" s="211"/>
      <c r="S1377" s="211"/>
      <c r="T1377" s="212"/>
      <c r="AT1377" s="213" t="s">
        <v>395</v>
      </c>
      <c r="AU1377" s="213" t="s">
        <v>90</v>
      </c>
      <c r="AV1377" s="13" t="s">
        <v>85</v>
      </c>
      <c r="AW1377" s="13" t="s">
        <v>36</v>
      </c>
      <c r="AX1377" s="13" t="s">
        <v>78</v>
      </c>
      <c r="AY1377" s="213" t="s">
        <v>386</v>
      </c>
    </row>
    <row r="1378" spans="1:65" s="14" customFormat="1" ht="10">
      <c r="B1378" s="214"/>
      <c r="C1378" s="215"/>
      <c r="D1378" s="205" t="s">
        <v>395</v>
      </c>
      <c r="E1378" s="216" t="s">
        <v>76</v>
      </c>
      <c r="F1378" s="217" t="s">
        <v>1262</v>
      </c>
      <c r="G1378" s="215"/>
      <c r="H1378" s="218">
        <v>6.98</v>
      </c>
      <c r="I1378" s="219"/>
      <c r="J1378" s="215"/>
      <c r="K1378" s="215"/>
      <c r="L1378" s="220"/>
      <c r="M1378" s="221"/>
      <c r="N1378" s="222"/>
      <c r="O1378" s="222"/>
      <c r="P1378" s="222"/>
      <c r="Q1378" s="222"/>
      <c r="R1378" s="222"/>
      <c r="S1378" s="222"/>
      <c r="T1378" s="223"/>
      <c r="AT1378" s="224" t="s">
        <v>395</v>
      </c>
      <c r="AU1378" s="224" t="s">
        <v>90</v>
      </c>
      <c r="AV1378" s="14" t="s">
        <v>90</v>
      </c>
      <c r="AW1378" s="14" t="s">
        <v>36</v>
      </c>
      <c r="AX1378" s="14" t="s">
        <v>78</v>
      </c>
      <c r="AY1378" s="224" t="s">
        <v>386</v>
      </c>
    </row>
    <row r="1379" spans="1:65" s="15" customFormat="1" ht="10">
      <c r="B1379" s="225"/>
      <c r="C1379" s="226"/>
      <c r="D1379" s="205" t="s">
        <v>395</v>
      </c>
      <c r="E1379" s="227" t="s">
        <v>76</v>
      </c>
      <c r="F1379" s="228" t="s">
        <v>398</v>
      </c>
      <c r="G1379" s="226"/>
      <c r="H1379" s="229">
        <v>141.06</v>
      </c>
      <c r="I1379" s="230"/>
      <c r="J1379" s="226"/>
      <c r="K1379" s="226"/>
      <c r="L1379" s="231"/>
      <c r="M1379" s="232"/>
      <c r="N1379" s="233"/>
      <c r="O1379" s="233"/>
      <c r="P1379" s="233"/>
      <c r="Q1379" s="233"/>
      <c r="R1379" s="233"/>
      <c r="S1379" s="233"/>
      <c r="T1379" s="234"/>
      <c r="AT1379" s="235" t="s">
        <v>395</v>
      </c>
      <c r="AU1379" s="235" t="s">
        <v>90</v>
      </c>
      <c r="AV1379" s="15" t="s">
        <v>102</v>
      </c>
      <c r="AW1379" s="15" t="s">
        <v>36</v>
      </c>
      <c r="AX1379" s="15" t="s">
        <v>85</v>
      </c>
      <c r="AY1379" s="235" t="s">
        <v>386</v>
      </c>
    </row>
    <row r="1380" spans="1:65" s="2" customFormat="1" ht="33" customHeight="1">
      <c r="A1380" s="37"/>
      <c r="B1380" s="38"/>
      <c r="C1380" s="185" t="s">
        <v>1503</v>
      </c>
      <c r="D1380" s="185" t="s">
        <v>388</v>
      </c>
      <c r="E1380" s="186" t="s">
        <v>1504</v>
      </c>
      <c r="F1380" s="187" t="s">
        <v>1505</v>
      </c>
      <c r="G1380" s="188" t="s">
        <v>303</v>
      </c>
      <c r="H1380" s="189">
        <v>10.643000000000001</v>
      </c>
      <c r="I1380" s="190"/>
      <c r="J1380" s="191">
        <f>ROUND(I1380*H1380,2)</f>
        <v>0</v>
      </c>
      <c r="K1380" s="187" t="s">
        <v>391</v>
      </c>
      <c r="L1380" s="42"/>
      <c r="M1380" s="192" t="s">
        <v>76</v>
      </c>
      <c r="N1380" s="193" t="s">
        <v>49</v>
      </c>
      <c r="O1380" s="67"/>
      <c r="P1380" s="194">
        <f>O1380*H1380</f>
        <v>0</v>
      </c>
      <c r="Q1380" s="194">
        <v>2.5018699999999998</v>
      </c>
      <c r="R1380" s="194">
        <f>Q1380*H1380</f>
        <v>26.627402409999998</v>
      </c>
      <c r="S1380" s="194">
        <v>0</v>
      </c>
      <c r="T1380" s="195">
        <f>S1380*H1380</f>
        <v>0</v>
      </c>
      <c r="U1380" s="37"/>
      <c r="V1380" s="37"/>
      <c r="W1380" s="37"/>
      <c r="X1380" s="37"/>
      <c r="Y1380" s="37"/>
      <c r="Z1380" s="37"/>
      <c r="AA1380" s="37"/>
      <c r="AB1380" s="37"/>
      <c r="AC1380" s="37"/>
      <c r="AD1380" s="37"/>
      <c r="AE1380" s="37"/>
      <c r="AR1380" s="196" t="s">
        <v>102</v>
      </c>
      <c r="AT1380" s="196" t="s">
        <v>388</v>
      </c>
      <c r="AU1380" s="196" t="s">
        <v>90</v>
      </c>
      <c r="AY1380" s="20" t="s">
        <v>386</v>
      </c>
      <c r="BE1380" s="197">
        <f>IF(N1380="základní",J1380,0)</f>
        <v>0</v>
      </c>
      <c r="BF1380" s="197">
        <f>IF(N1380="snížená",J1380,0)</f>
        <v>0</v>
      </c>
      <c r="BG1380" s="197">
        <f>IF(N1380="zákl. přenesená",J1380,0)</f>
        <v>0</v>
      </c>
      <c r="BH1380" s="197">
        <f>IF(N1380="sníž. přenesená",J1380,0)</f>
        <v>0</v>
      </c>
      <c r="BI1380" s="197">
        <f>IF(N1380="nulová",J1380,0)</f>
        <v>0</v>
      </c>
      <c r="BJ1380" s="20" t="s">
        <v>90</v>
      </c>
      <c r="BK1380" s="197">
        <f>ROUND(I1380*H1380,2)</f>
        <v>0</v>
      </c>
      <c r="BL1380" s="20" t="s">
        <v>102</v>
      </c>
      <c r="BM1380" s="196" t="s">
        <v>1506</v>
      </c>
    </row>
    <row r="1381" spans="1:65" s="2" customFormat="1" ht="10">
      <c r="A1381" s="37"/>
      <c r="B1381" s="38"/>
      <c r="C1381" s="39"/>
      <c r="D1381" s="198" t="s">
        <v>393</v>
      </c>
      <c r="E1381" s="39"/>
      <c r="F1381" s="199" t="s">
        <v>1507</v>
      </c>
      <c r="G1381" s="39"/>
      <c r="H1381" s="39"/>
      <c r="I1381" s="200"/>
      <c r="J1381" s="39"/>
      <c r="K1381" s="39"/>
      <c r="L1381" s="42"/>
      <c r="M1381" s="201"/>
      <c r="N1381" s="202"/>
      <c r="O1381" s="67"/>
      <c r="P1381" s="67"/>
      <c r="Q1381" s="67"/>
      <c r="R1381" s="67"/>
      <c r="S1381" s="67"/>
      <c r="T1381" s="68"/>
      <c r="U1381" s="37"/>
      <c r="V1381" s="37"/>
      <c r="W1381" s="37"/>
      <c r="X1381" s="37"/>
      <c r="Y1381" s="37"/>
      <c r="Z1381" s="37"/>
      <c r="AA1381" s="37"/>
      <c r="AB1381" s="37"/>
      <c r="AC1381" s="37"/>
      <c r="AD1381" s="37"/>
      <c r="AE1381" s="37"/>
      <c r="AT1381" s="20" t="s">
        <v>393</v>
      </c>
      <c r="AU1381" s="20" t="s">
        <v>90</v>
      </c>
    </row>
    <row r="1382" spans="1:65" s="13" customFormat="1" ht="10">
      <c r="B1382" s="203"/>
      <c r="C1382" s="204"/>
      <c r="D1382" s="205" t="s">
        <v>395</v>
      </c>
      <c r="E1382" s="206" t="s">
        <v>76</v>
      </c>
      <c r="F1382" s="207" t="s">
        <v>998</v>
      </c>
      <c r="G1382" s="204"/>
      <c r="H1382" s="206" t="s">
        <v>76</v>
      </c>
      <c r="I1382" s="208"/>
      <c r="J1382" s="204"/>
      <c r="K1382" s="204"/>
      <c r="L1382" s="209"/>
      <c r="M1382" s="210"/>
      <c r="N1382" s="211"/>
      <c r="O1382" s="211"/>
      <c r="P1382" s="211"/>
      <c r="Q1382" s="211"/>
      <c r="R1382" s="211"/>
      <c r="S1382" s="211"/>
      <c r="T1382" s="212"/>
      <c r="AT1382" s="213" t="s">
        <v>395</v>
      </c>
      <c r="AU1382" s="213" t="s">
        <v>90</v>
      </c>
      <c r="AV1382" s="13" t="s">
        <v>85</v>
      </c>
      <c r="AW1382" s="13" t="s">
        <v>36</v>
      </c>
      <c r="AX1382" s="13" t="s">
        <v>78</v>
      </c>
      <c r="AY1382" s="213" t="s">
        <v>386</v>
      </c>
    </row>
    <row r="1383" spans="1:65" s="13" customFormat="1" ht="10">
      <c r="B1383" s="203"/>
      <c r="C1383" s="204"/>
      <c r="D1383" s="205" t="s">
        <v>395</v>
      </c>
      <c r="E1383" s="206" t="s">
        <v>76</v>
      </c>
      <c r="F1383" s="207" t="s">
        <v>1508</v>
      </c>
      <c r="G1383" s="204"/>
      <c r="H1383" s="206" t="s">
        <v>76</v>
      </c>
      <c r="I1383" s="208"/>
      <c r="J1383" s="204"/>
      <c r="K1383" s="204"/>
      <c r="L1383" s="209"/>
      <c r="M1383" s="210"/>
      <c r="N1383" s="211"/>
      <c r="O1383" s="211"/>
      <c r="P1383" s="211"/>
      <c r="Q1383" s="211"/>
      <c r="R1383" s="211"/>
      <c r="S1383" s="211"/>
      <c r="T1383" s="212"/>
      <c r="AT1383" s="213" t="s">
        <v>395</v>
      </c>
      <c r="AU1383" s="213" t="s">
        <v>90</v>
      </c>
      <c r="AV1383" s="13" t="s">
        <v>85</v>
      </c>
      <c r="AW1383" s="13" t="s">
        <v>36</v>
      </c>
      <c r="AX1383" s="13" t="s">
        <v>78</v>
      </c>
      <c r="AY1383" s="213" t="s">
        <v>386</v>
      </c>
    </row>
    <row r="1384" spans="1:65" s="14" customFormat="1" ht="10">
      <c r="B1384" s="214"/>
      <c r="C1384" s="215"/>
      <c r="D1384" s="205" t="s">
        <v>395</v>
      </c>
      <c r="E1384" s="216" t="s">
        <v>76</v>
      </c>
      <c r="F1384" s="217" t="s">
        <v>1509</v>
      </c>
      <c r="G1384" s="215"/>
      <c r="H1384" s="218">
        <v>4.7160000000000002</v>
      </c>
      <c r="I1384" s="219"/>
      <c r="J1384" s="215"/>
      <c r="K1384" s="215"/>
      <c r="L1384" s="220"/>
      <c r="M1384" s="221"/>
      <c r="N1384" s="222"/>
      <c r="O1384" s="222"/>
      <c r="P1384" s="222"/>
      <c r="Q1384" s="222"/>
      <c r="R1384" s="222"/>
      <c r="S1384" s="222"/>
      <c r="T1384" s="223"/>
      <c r="AT1384" s="224" t="s">
        <v>395</v>
      </c>
      <c r="AU1384" s="224" t="s">
        <v>90</v>
      </c>
      <c r="AV1384" s="14" t="s">
        <v>90</v>
      </c>
      <c r="AW1384" s="14" t="s">
        <v>36</v>
      </c>
      <c r="AX1384" s="14" t="s">
        <v>78</v>
      </c>
      <c r="AY1384" s="224" t="s">
        <v>386</v>
      </c>
    </row>
    <row r="1385" spans="1:65" s="14" customFormat="1" ht="10">
      <c r="B1385" s="214"/>
      <c r="C1385" s="215"/>
      <c r="D1385" s="205" t="s">
        <v>395</v>
      </c>
      <c r="E1385" s="216" t="s">
        <v>76</v>
      </c>
      <c r="F1385" s="217" t="s">
        <v>1510</v>
      </c>
      <c r="G1385" s="215"/>
      <c r="H1385" s="218">
        <v>1.958</v>
      </c>
      <c r="I1385" s="219"/>
      <c r="J1385" s="215"/>
      <c r="K1385" s="215"/>
      <c r="L1385" s="220"/>
      <c r="M1385" s="221"/>
      <c r="N1385" s="222"/>
      <c r="O1385" s="222"/>
      <c r="P1385" s="222"/>
      <c r="Q1385" s="222"/>
      <c r="R1385" s="222"/>
      <c r="S1385" s="222"/>
      <c r="T1385" s="223"/>
      <c r="AT1385" s="224" t="s">
        <v>395</v>
      </c>
      <c r="AU1385" s="224" t="s">
        <v>90</v>
      </c>
      <c r="AV1385" s="14" t="s">
        <v>90</v>
      </c>
      <c r="AW1385" s="14" t="s">
        <v>36</v>
      </c>
      <c r="AX1385" s="14" t="s">
        <v>78</v>
      </c>
      <c r="AY1385" s="224" t="s">
        <v>386</v>
      </c>
    </row>
    <row r="1386" spans="1:65" s="14" customFormat="1" ht="10">
      <c r="B1386" s="214"/>
      <c r="C1386" s="215"/>
      <c r="D1386" s="205" t="s">
        <v>395</v>
      </c>
      <c r="E1386" s="216" t="s">
        <v>76</v>
      </c>
      <c r="F1386" s="217" t="s">
        <v>1511</v>
      </c>
      <c r="G1386" s="215"/>
      <c r="H1386" s="218">
        <v>3.9689999999999999</v>
      </c>
      <c r="I1386" s="219"/>
      <c r="J1386" s="215"/>
      <c r="K1386" s="215"/>
      <c r="L1386" s="220"/>
      <c r="M1386" s="221"/>
      <c r="N1386" s="222"/>
      <c r="O1386" s="222"/>
      <c r="P1386" s="222"/>
      <c r="Q1386" s="222"/>
      <c r="R1386" s="222"/>
      <c r="S1386" s="222"/>
      <c r="T1386" s="223"/>
      <c r="AT1386" s="224" t="s">
        <v>395</v>
      </c>
      <c r="AU1386" s="224" t="s">
        <v>90</v>
      </c>
      <c r="AV1386" s="14" t="s">
        <v>90</v>
      </c>
      <c r="AW1386" s="14" t="s">
        <v>36</v>
      </c>
      <c r="AX1386" s="14" t="s">
        <v>78</v>
      </c>
      <c r="AY1386" s="224" t="s">
        <v>386</v>
      </c>
    </row>
    <row r="1387" spans="1:65" s="15" customFormat="1" ht="10">
      <c r="B1387" s="225"/>
      <c r="C1387" s="226"/>
      <c r="D1387" s="205" t="s">
        <v>395</v>
      </c>
      <c r="E1387" s="227" t="s">
        <v>76</v>
      </c>
      <c r="F1387" s="228" t="s">
        <v>398</v>
      </c>
      <c r="G1387" s="226"/>
      <c r="H1387" s="229">
        <v>10.643000000000001</v>
      </c>
      <c r="I1387" s="230"/>
      <c r="J1387" s="226"/>
      <c r="K1387" s="226"/>
      <c r="L1387" s="231"/>
      <c r="M1387" s="232"/>
      <c r="N1387" s="233"/>
      <c r="O1387" s="233"/>
      <c r="P1387" s="233"/>
      <c r="Q1387" s="233"/>
      <c r="R1387" s="233"/>
      <c r="S1387" s="233"/>
      <c r="T1387" s="234"/>
      <c r="AT1387" s="235" t="s">
        <v>395</v>
      </c>
      <c r="AU1387" s="235" t="s">
        <v>90</v>
      </c>
      <c r="AV1387" s="15" t="s">
        <v>102</v>
      </c>
      <c r="AW1387" s="15" t="s">
        <v>36</v>
      </c>
      <c r="AX1387" s="15" t="s">
        <v>85</v>
      </c>
      <c r="AY1387" s="235" t="s">
        <v>386</v>
      </c>
    </row>
    <row r="1388" spans="1:65" s="2" customFormat="1" ht="37.75" customHeight="1">
      <c r="A1388" s="37"/>
      <c r="B1388" s="38"/>
      <c r="C1388" s="185" t="s">
        <v>1512</v>
      </c>
      <c r="D1388" s="185" t="s">
        <v>388</v>
      </c>
      <c r="E1388" s="186" t="s">
        <v>1513</v>
      </c>
      <c r="F1388" s="187" t="s">
        <v>1514</v>
      </c>
      <c r="G1388" s="188" t="s">
        <v>303</v>
      </c>
      <c r="H1388" s="189">
        <v>10.643000000000001</v>
      </c>
      <c r="I1388" s="190"/>
      <c r="J1388" s="191">
        <f>ROUND(I1388*H1388,2)</f>
        <v>0</v>
      </c>
      <c r="K1388" s="187" t="s">
        <v>391</v>
      </c>
      <c r="L1388" s="42"/>
      <c r="M1388" s="192" t="s">
        <v>76</v>
      </c>
      <c r="N1388" s="193" t="s">
        <v>49</v>
      </c>
      <c r="O1388" s="67"/>
      <c r="P1388" s="194">
        <f>O1388*H1388</f>
        <v>0</v>
      </c>
      <c r="Q1388" s="194">
        <v>0</v>
      </c>
      <c r="R1388" s="194">
        <f>Q1388*H1388</f>
        <v>0</v>
      </c>
      <c r="S1388" s="194">
        <v>0</v>
      </c>
      <c r="T1388" s="195">
        <f>S1388*H1388</f>
        <v>0</v>
      </c>
      <c r="U1388" s="37"/>
      <c r="V1388" s="37"/>
      <c r="W1388" s="37"/>
      <c r="X1388" s="37"/>
      <c r="Y1388" s="37"/>
      <c r="Z1388" s="37"/>
      <c r="AA1388" s="37"/>
      <c r="AB1388" s="37"/>
      <c r="AC1388" s="37"/>
      <c r="AD1388" s="37"/>
      <c r="AE1388" s="37"/>
      <c r="AR1388" s="196" t="s">
        <v>102</v>
      </c>
      <c r="AT1388" s="196" t="s">
        <v>388</v>
      </c>
      <c r="AU1388" s="196" t="s">
        <v>90</v>
      </c>
      <c r="AY1388" s="20" t="s">
        <v>386</v>
      </c>
      <c r="BE1388" s="197">
        <f>IF(N1388="základní",J1388,0)</f>
        <v>0</v>
      </c>
      <c r="BF1388" s="197">
        <f>IF(N1388="snížená",J1388,0)</f>
        <v>0</v>
      </c>
      <c r="BG1388" s="197">
        <f>IF(N1388="zákl. přenesená",J1388,0)</f>
        <v>0</v>
      </c>
      <c r="BH1388" s="197">
        <f>IF(N1388="sníž. přenesená",J1388,0)</f>
        <v>0</v>
      </c>
      <c r="BI1388" s="197">
        <f>IF(N1388="nulová",J1388,0)</f>
        <v>0</v>
      </c>
      <c r="BJ1388" s="20" t="s">
        <v>90</v>
      </c>
      <c r="BK1388" s="197">
        <f>ROUND(I1388*H1388,2)</f>
        <v>0</v>
      </c>
      <c r="BL1388" s="20" t="s">
        <v>102</v>
      </c>
      <c r="BM1388" s="196" t="s">
        <v>1515</v>
      </c>
    </row>
    <row r="1389" spans="1:65" s="2" customFormat="1" ht="10">
      <c r="A1389" s="37"/>
      <c r="B1389" s="38"/>
      <c r="C1389" s="39"/>
      <c r="D1389" s="198" t="s">
        <v>393</v>
      </c>
      <c r="E1389" s="39"/>
      <c r="F1389" s="199" t="s">
        <v>1516</v>
      </c>
      <c r="G1389" s="39"/>
      <c r="H1389" s="39"/>
      <c r="I1389" s="200"/>
      <c r="J1389" s="39"/>
      <c r="K1389" s="39"/>
      <c r="L1389" s="42"/>
      <c r="M1389" s="201"/>
      <c r="N1389" s="202"/>
      <c r="O1389" s="67"/>
      <c r="P1389" s="67"/>
      <c r="Q1389" s="67"/>
      <c r="R1389" s="67"/>
      <c r="S1389" s="67"/>
      <c r="T1389" s="68"/>
      <c r="U1389" s="37"/>
      <c r="V1389" s="37"/>
      <c r="W1389" s="37"/>
      <c r="X1389" s="37"/>
      <c r="Y1389" s="37"/>
      <c r="Z1389" s="37"/>
      <c r="AA1389" s="37"/>
      <c r="AB1389" s="37"/>
      <c r="AC1389" s="37"/>
      <c r="AD1389" s="37"/>
      <c r="AE1389" s="37"/>
      <c r="AT1389" s="20" t="s">
        <v>393</v>
      </c>
      <c r="AU1389" s="20" t="s">
        <v>90</v>
      </c>
    </row>
    <row r="1390" spans="1:65" s="14" customFormat="1" ht="10">
      <c r="B1390" s="214"/>
      <c r="C1390" s="215"/>
      <c r="D1390" s="205" t="s">
        <v>395</v>
      </c>
      <c r="E1390" s="216" t="s">
        <v>76</v>
      </c>
      <c r="F1390" s="217" t="s">
        <v>1509</v>
      </c>
      <c r="G1390" s="215"/>
      <c r="H1390" s="218">
        <v>4.7160000000000002</v>
      </c>
      <c r="I1390" s="219"/>
      <c r="J1390" s="215"/>
      <c r="K1390" s="215"/>
      <c r="L1390" s="220"/>
      <c r="M1390" s="221"/>
      <c r="N1390" s="222"/>
      <c r="O1390" s="222"/>
      <c r="P1390" s="222"/>
      <c r="Q1390" s="222"/>
      <c r="R1390" s="222"/>
      <c r="S1390" s="222"/>
      <c r="T1390" s="223"/>
      <c r="AT1390" s="224" t="s">
        <v>395</v>
      </c>
      <c r="AU1390" s="224" t="s">
        <v>90</v>
      </c>
      <c r="AV1390" s="14" t="s">
        <v>90</v>
      </c>
      <c r="AW1390" s="14" t="s">
        <v>36</v>
      </c>
      <c r="AX1390" s="14" t="s">
        <v>78</v>
      </c>
      <c r="AY1390" s="224" t="s">
        <v>386</v>
      </c>
    </row>
    <row r="1391" spans="1:65" s="14" customFormat="1" ht="10">
      <c r="B1391" s="214"/>
      <c r="C1391" s="215"/>
      <c r="D1391" s="205" t="s">
        <v>395</v>
      </c>
      <c r="E1391" s="216" t="s">
        <v>76</v>
      </c>
      <c r="F1391" s="217" t="s">
        <v>1510</v>
      </c>
      <c r="G1391" s="215"/>
      <c r="H1391" s="218">
        <v>1.958</v>
      </c>
      <c r="I1391" s="219"/>
      <c r="J1391" s="215"/>
      <c r="K1391" s="215"/>
      <c r="L1391" s="220"/>
      <c r="M1391" s="221"/>
      <c r="N1391" s="222"/>
      <c r="O1391" s="222"/>
      <c r="P1391" s="222"/>
      <c r="Q1391" s="222"/>
      <c r="R1391" s="222"/>
      <c r="S1391" s="222"/>
      <c r="T1391" s="223"/>
      <c r="AT1391" s="224" t="s">
        <v>395</v>
      </c>
      <c r="AU1391" s="224" t="s">
        <v>90</v>
      </c>
      <c r="AV1391" s="14" t="s">
        <v>90</v>
      </c>
      <c r="AW1391" s="14" t="s">
        <v>36</v>
      </c>
      <c r="AX1391" s="14" t="s">
        <v>78</v>
      </c>
      <c r="AY1391" s="224" t="s">
        <v>386</v>
      </c>
    </row>
    <row r="1392" spans="1:65" s="14" customFormat="1" ht="10">
      <c r="B1392" s="214"/>
      <c r="C1392" s="215"/>
      <c r="D1392" s="205" t="s">
        <v>395</v>
      </c>
      <c r="E1392" s="216" t="s">
        <v>76</v>
      </c>
      <c r="F1392" s="217" t="s">
        <v>1511</v>
      </c>
      <c r="G1392" s="215"/>
      <c r="H1392" s="218">
        <v>3.9689999999999999</v>
      </c>
      <c r="I1392" s="219"/>
      <c r="J1392" s="215"/>
      <c r="K1392" s="215"/>
      <c r="L1392" s="220"/>
      <c r="M1392" s="221"/>
      <c r="N1392" s="222"/>
      <c r="O1392" s="222"/>
      <c r="P1392" s="222"/>
      <c r="Q1392" s="222"/>
      <c r="R1392" s="222"/>
      <c r="S1392" s="222"/>
      <c r="T1392" s="223"/>
      <c r="AT1392" s="224" t="s">
        <v>395</v>
      </c>
      <c r="AU1392" s="224" t="s">
        <v>90</v>
      </c>
      <c r="AV1392" s="14" t="s">
        <v>90</v>
      </c>
      <c r="AW1392" s="14" t="s">
        <v>36</v>
      </c>
      <c r="AX1392" s="14" t="s">
        <v>78</v>
      </c>
      <c r="AY1392" s="224" t="s">
        <v>386</v>
      </c>
    </row>
    <row r="1393" spans="1:65" s="15" customFormat="1" ht="10">
      <c r="B1393" s="225"/>
      <c r="C1393" s="226"/>
      <c r="D1393" s="205" t="s">
        <v>395</v>
      </c>
      <c r="E1393" s="227" t="s">
        <v>76</v>
      </c>
      <c r="F1393" s="228" t="s">
        <v>398</v>
      </c>
      <c r="G1393" s="226"/>
      <c r="H1393" s="229">
        <v>10.643000000000001</v>
      </c>
      <c r="I1393" s="230"/>
      <c r="J1393" s="226"/>
      <c r="K1393" s="226"/>
      <c r="L1393" s="231"/>
      <c r="M1393" s="232"/>
      <c r="N1393" s="233"/>
      <c r="O1393" s="233"/>
      <c r="P1393" s="233"/>
      <c r="Q1393" s="233"/>
      <c r="R1393" s="233"/>
      <c r="S1393" s="233"/>
      <c r="T1393" s="234"/>
      <c r="AT1393" s="235" t="s">
        <v>395</v>
      </c>
      <c r="AU1393" s="235" t="s">
        <v>90</v>
      </c>
      <c r="AV1393" s="15" t="s">
        <v>102</v>
      </c>
      <c r="AW1393" s="15" t="s">
        <v>36</v>
      </c>
      <c r="AX1393" s="15" t="s">
        <v>85</v>
      </c>
      <c r="AY1393" s="235" t="s">
        <v>386</v>
      </c>
    </row>
    <row r="1394" spans="1:65" s="2" customFormat="1" ht="44.25" customHeight="1">
      <c r="A1394" s="37"/>
      <c r="B1394" s="38"/>
      <c r="C1394" s="185" t="s">
        <v>1517</v>
      </c>
      <c r="D1394" s="185" t="s">
        <v>388</v>
      </c>
      <c r="E1394" s="186" t="s">
        <v>1518</v>
      </c>
      <c r="F1394" s="187" t="s">
        <v>1519</v>
      </c>
      <c r="G1394" s="188" t="s">
        <v>303</v>
      </c>
      <c r="H1394" s="189">
        <v>10.643000000000001</v>
      </c>
      <c r="I1394" s="190"/>
      <c r="J1394" s="191">
        <f>ROUND(I1394*H1394,2)</f>
        <v>0</v>
      </c>
      <c r="K1394" s="187" t="s">
        <v>391</v>
      </c>
      <c r="L1394" s="42"/>
      <c r="M1394" s="192" t="s">
        <v>76</v>
      </c>
      <c r="N1394" s="193" t="s">
        <v>49</v>
      </c>
      <c r="O1394" s="67"/>
      <c r="P1394" s="194">
        <f>O1394*H1394</f>
        <v>0</v>
      </c>
      <c r="Q1394" s="194">
        <v>0</v>
      </c>
      <c r="R1394" s="194">
        <f>Q1394*H1394</f>
        <v>0</v>
      </c>
      <c r="S1394" s="194">
        <v>0</v>
      </c>
      <c r="T1394" s="195">
        <f>S1394*H1394</f>
        <v>0</v>
      </c>
      <c r="U1394" s="37"/>
      <c r="V1394" s="37"/>
      <c r="W1394" s="37"/>
      <c r="X1394" s="37"/>
      <c r="Y1394" s="37"/>
      <c r="Z1394" s="37"/>
      <c r="AA1394" s="37"/>
      <c r="AB1394" s="37"/>
      <c r="AC1394" s="37"/>
      <c r="AD1394" s="37"/>
      <c r="AE1394" s="37"/>
      <c r="AR1394" s="196" t="s">
        <v>102</v>
      </c>
      <c r="AT1394" s="196" t="s">
        <v>388</v>
      </c>
      <c r="AU1394" s="196" t="s">
        <v>90</v>
      </c>
      <c r="AY1394" s="20" t="s">
        <v>386</v>
      </c>
      <c r="BE1394" s="197">
        <f>IF(N1394="základní",J1394,0)</f>
        <v>0</v>
      </c>
      <c r="BF1394" s="197">
        <f>IF(N1394="snížená",J1394,0)</f>
        <v>0</v>
      </c>
      <c r="BG1394" s="197">
        <f>IF(N1394="zákl. přenesená",J1394,0)</f>
        <v>0</v>
      </c>
      <c r="BH1394" s="197">
        <f>IF(N1394="sníž. přenesená",J1394,0)</f>
        <v>0</v>
      </c>
      <c r="BI1394" s="197">
        <f>IF(N1394="nulová",J1394,0)</f>
        <v>0</v>
      </c>
      <c r="BJ1394" s="20" t="s">
        <v>90</v>
      </c>
      <c r="BK1394" s="197">
        <f>ROUND(I1394*H1394,2)</f>
        <v>0</v>
      </c>
      <c r="BL1394" s="20" t="s">
        <v>102</v>
      </c>
      <c r="BM1394" s="196" t="s">
        <v>1520</v>
      </c>
    </row>
    <row r="1395" spans="1:65" s="2" customFormat="1" ht="10">
      <c r="A1395" s="37"/>
      <c r="B1395" s="38"/>
      <c r="C1395" s="39"/>
      <c r="D1395" s="198" t="s">
        <v>393</v>
      </c>
      <c r="E1395" s="39"/>
      <c r="F1395" s="199" t="s">
        <v>1521</v>
      </c>
      <c r="G1395" s="39"/>
      <c r="H1395" s="39"/>
      <c r="I1395" s="200"/>
      <c r="J1395" s="39"/>
      <c r="K1395" s="39"/>
      <c r="L1395" s="42"/>
      <c r="M1395" s="201"/>
      <c r="N1395" s="202"/>
      <c r="O1395" s="67"/>
      <c r="P1395" s="67"/>
      <c r="Q1395" s="67"/>
      <c r="R1395" s="67"/>
      <c r="S1395" s="67"/>
      <c r="T1395" s="68"/>
      <c r="U1395" s="37"/>
      <c r="V1395" s="37"/>
      <c r="W1395" s="37"/>
      <c r="X1395" s="37"/>
      <c r="Y1395" s="37"/>
      <c r="Z1395" s="37"/>
      <c r="AA1395" s="37"/>
      <c r="AB1395" s="37"/>
      <c r="AC1395" s="37"/>
      <c r="AD1395" s="37"/>
      <c r="AE1395" s="37"/>
      <c r="AT1395" s="20" t="s">
        <v>393</v>
      </c>
      <c r="AU1395" s="20" t="s">
        <v>90</v>
      </c>
    </row>
    <row r="1396" spans="1:65" s="14" customFormat="1" ht="10">
      <c r="B1396" s="214"/>
      <c r="C1396" s="215"/>
      <c r="D1396" s="205" t="s">
        <v>395</v>
      </c>
      <c r="E1396" s="216" t="s">
        <v>76</v>
      </c>
      <c r="F1396" s="217" t="s">
        <v>1509</v>
      </c>
      <c r="G1396" s="215"/>
      <c r="H1396" s="218">
        <v>4.7160000000000002</v>
      </c>
      <c r="I1396" s="219"/>
      <c r="J1396" s="215"/>
      <c r="K1396" s="215"/>
      <c r="L1396" s="220"/>
      <c r="M1396" s="221"/>
      <c r="N1396" s="222"/>
      <c r="O1396" s="222"/>
      <c r="P1396" s="222"/>
      <c r="Q1396" s="222"/>
      <c r="R1396" s="222"/>
      <c r="S1396" s="222"/>
      <c r="T1396" s="223"/>
      <c r="AT1396" s="224" t="s">
        <v>395</v>
      </c>
      <c r="AU1396" s="224" t="s">
        <v>90</v>
      </c>
      <c r="AV1396" s="14" t="s">
        <v>90</v>
      </c>
      <c r="AW1396" s="14" t="s">
        <v>36</v>
      </c>
      <c r="AX1396" s="14" t="s">
        <v>78</v>
      </c>
      <c r="AY1396" s="224" t="s">
        <v>386</v>
      </c>
    </row>
    <row r="1397" spans="1:65" s="14" customFormat="1" ht="10">
      <c r="B1397" s="214"/>
      <c r="C1397" s="215"/>
      <c r="D1397" s="205" t="s">
        <v>395</v>
      </c>
      <c r="E1397" s="216" t="s">
        <v>76</v>
      </c>
      <c r="F1397" s="217" t="s">
        <v>1510</v>
      </c>
      <c r="G1397" s="215"/>
      <c r="H1397" s="218">
        <v>1.958</v>
      </c>
      <c r="I1397" s="219"/>
      <c r="J1397" s="215"/>
      <c r="K1397" s="215"/>
      <c r="L1397" s="220"/>
      <c r="M1397" s="221"/>
      <c r="N1397" s="222"/>
      <c r="O1397" s="222"/>
      <c r="P1397" s="222"/>
      <c r="Q1397" s="222"/>
      <c r="R1397" s="222"/>
      <c r="S1397" s="222"/>
      <c r="T1397" s="223"/>
      <c r="AT1397" s="224" t="s">
        <v>395</v>
      </c>
      <c r="AU1397" s="224" t="s">
        <v>90</v>
      </c>
      <c r="AV1397" s="14" t="s">
        <v>90</v>
      </c>
      <c r="AW1397" s="14" t="s">
        <v>36</v>
      </c>
      <c r="AX1397" s="14" t="s">
        <v>78</v>
      </c>
      <c r="AY1397" s="224" t="s">
        <v>386</v>
      </c>
    </row>
    <row r="1398" spans="1:65" s="14" customFormat="1" ht="10">
      <c r="B1398" s="214"/>
      <c r="C1398" s="215"/>
      <c r="D1398" s="205" t="s">
        <v>395</v>
      </c>
      <c r="E1398" s="216" t="s">
        <v>76</v>
      </c>
      <c r="F1398" s="217" t="s">
        <v>1511</v>
      </c>
      <c r="G1398" s="215"/>
      <c r="H1398" s="218">
        <v>3.9689999999999999</v>
      </c>
      <c r="I1398" s="219"/>
      <c r="J1398" s="215"/>
      <c r="K1398" s="215"/>
      <c r="L1398" s="220"/>
      <c r="M1398" s="221"/>
      <c r="N1398" s="222"/>
      <c r="O1398" s="222"/>
      <c r="P1398" s="222"/>
      <c r="Q1398" s="222"/>
      <c r="R1398" s="222"/>
      <c r="S1398" s="222"/>
      <c r="T1398" s="223"/>
      <c r="AT1398" s="224" t="s">
        <v>395</v>
      </c>
      <c r="AU1398" s="224" t="s">
        <v>90</v>
      </c>
      <c r="AV1398" s="14" t="s">
        <v>90</v>
      </c>
      <c r="AW1398" s="14" t="s">
        <v>36</v>
      </c>
      <c r="AX1398" s="14" t="s">
        <v>78</v>
      </c>
      <c r="AY1398" s="224" t="s">
        <v>386</v>
      </c>
    </row>
    <row r="1399" spans="1:65" s="15" customFormat="1" ht="10">
      <c r="B1399" s="225"/>
      <c r="C1399" s="226"/>
      <c r="D1399" s="205" t="s">
        <v>395</v>
      </c>
      <c r="E1399" s="227" t="s">
        <v>76</v>
      </c>
      <c r="F1399" s="228" t="s">
        <v>398</v>
      </c>
      <c r="G1399" s="226"/>
      <c r="H1399" s="229">
        <v>10.643000000000001</v>
      </c>
      <c r="I1399" s="230"/>
      <c r="J1399" s="226"/>
      <c r="K1399" s="226"/>
      <c r="L1399" s="231"/>
      <c r="M1399" s="232"/>
      <c r="N1399" s="233"/>
      <c r="O1399" s="233"/>
      <c r="P1399" s="233"/>
      <c r="Q1399" s="233"/>
      <c r="R1399" s="233"/>
      <c r="S1399" s="233"/>
      <c r="T1399" s="234"/>
      <c r="AT1399" s="235" t="s">
        <v>395</v>
      </c>
      <c r="AU1399" s="235" t="s">
        <v>90</v>
      </c>
      <c r="AV1399" s="15" t="s">
        <v>102</v>
      </c>
      <c r="AW1399" s="15" t="s">
        <v>36</v>
      </c>
      <c r="AX1399" s="15" t="s">
        <v>85</v>
      </c>
      <c r="AY1399" s="235" t="s">
        <v>386</v>
      </c>
    </row>
    <row r="1400" spans="1:65" s="2" customFormat="1" ht="33" customHeight="1">
      <c r="A1400" s="37"/>
      <c r="B1400" s="38"/>
      <c r="C1400" s="185" t="s">
        <v>1522</v>
      </c>
      <c r="D1400" s="185" t="s">
        <v>388</v>
      </c>
      <c r="E1400" s="186" t="s">
        <v>1523</v>
      </c>
      <c r="F1400" s="187" t="s">
        <v>1524</v>
      </c>
      <c r="G1400" s="188" t="s">
        <v>303</v>
      </c>
      <c r="H1400" s="189">
        <v>10.643000000000001</v>
      </c>
      <c r="I1400" s="190"/>
      <c r="J1400" s="191">
        <f>ROUND(I1400*H1400,2)</f>
        <v>0</v>
      </c>
      <c r="K1400" s="187" t="s">
        <v>391</v>
      </c>
      <c r="L1400" s="42"/>
      <c r="M1400" s="192" t="s">
        <v>76</v>
      </c>
      <c r="N1400" s="193" t="s">
        <v>49</v>
      </c>
      <c r="O1400" s="67"/>
      <c r="P1400" s="194">
        <f>O1400*H1400</f>
        <v>0</v>
      </c>
      <c r="Q1400" s="194">
        <v>0</v>
      </c>
      <c r="R1400" s="194">
        <f>Q1400*H1400</f>
        <v>0</v>
      </c>
      <c r="S1400" s="194">
        <v>0</v>
      </c>
      <c r="T1400" s="195">
        <f>S1400*H1400</f>
        <v>0</v>
      </c>
      <c r="U1400" s="37"/>
      <c r="V1400" s="37"/>
      <c r="W1400" s="37"/>
      <c r="X1400" s="37"/>
      <c r="Y1400" s="37"/>
      <c r="Z1400" s="37"/>
      <c r="AA1400" s="37"/>
      <c r="AB1400" s="37"/>
      <c r="AC1400" s="37"/>
      <c r="AD1400" s="37"/>
      <c r="AE1400" s="37"/>
      <c r="AR1400" s="196" t="s">
        <v>102</v>
      </c>
      <c r="AT1400" s="196" t="s">
        <v>388</v>
      </c>
      <c r="AU1400" s="196" t="s">
        <v>90</v>
      </c>
      <c r="AY1400" s="20" t="s">
        <v>386</v>
      </c>
      <c r="BE1400" s="197">
        <f>IF(N1400="základní",J1400,0)</f>
        <v>0</v>
      </c>
      <c r="BF1400" s="197">
        <f>IF(N1400="snížená",J1400,0)</f>
        <v>0</v>
      </c>
      <c r="BG1400" s="197">
        <f>IF(N1400="zákl. přenesená",J1400,0)</f>
        <v>0</v>
      </c>
      <c r="BH1400" s="197">
        <f>IF(N1400="sníž. přenesená",J1400,0)</f>
        <v>0</v>
      </c>
      <c r="BI1400" s="197">
        <f>IF(N1400="nulová",J1400,0)</f>
        <v>0</v>
      </c>
      <c r="BJ1400" s="20" t="s">
        <v>90</v>
      </c>
      <c r="BK1400" s="197">
        <f>ROUND(I1400*H1400,2)</f>
        <v>0</v>
      </c>
      <c r="BL1400" s="20" t="s">
        <v>102</v>
      </c>
      <c r="BM1400" s="196" t="s">
        <v>1525</v>
      </c>
    </row>
    <row r="1401" spans="1:65" s="2" customFormat="1" ht="10">
      <c r="A1401" s="37"/>
      <c r="B1401" s="38"/>
      <c r="C1401" s="39"/>
      <c r="D1401" s="198" t="s">
        <v>393</v>
      </c>
      <c r="E1401" s="39"/>
      <c r="F1401" s="199" t="s">
        <v>1526</v>
      </c>
      <c r="G1401" s="39"/>
      <c r="H1401" s="39"/>
      <c r="I1401" s="200"/>
      <c r="J1401" s="39"/>
      <c r="K1401" s="39"/>
      <c r="L1401" s="42"/>
      <c r="M1401" s="201"/>
      <c r="N1401" s="202"/>
      <c r="O1401" s="67"/>
      <c r="P1401" s="67"/>
      <c r="Q1401" s="67"/>
      <c r="R1401" s="67"/>
      <c r="S1401" s="67"/>
      <c r="T1401" s="68"/>
      <c r="U1401" s="37"/>
      <c r="V1401" s="37"/>
      <c r="W1401" s="37"/>
      <c r="X1401" s="37"/>
      <c r="Y1401" s="37"/>
      <c r="Z1401" s="37"/>
      <c r="AA1401" s="37"/>
      <c r="AB1401" s="37"/>
      <c r="AC1401" s="37"/>
      <c r="AD1401" s="37"/>
      <c r="AE1401" s="37"/>
      <c r="AT1401" s="20" t="s">
        <v>393</v>
      </c>
      <c r="AU1401" s="20" t="s">
        <v>90</v>
      </c>
    </row>
    <row r="1402" spans="1:65" s="14" customFormat="1" ht="10">
      <c r="B1402" s="214"/>
      <c r="C1402" s="215"/>
      <c r="D1402" s="205" t="s">
        <v>395</v>
      </c>
      <c r="E1402" s="216" t="s">
        <v>76</v>
      </c>
      <c r="F1402" s="217" t="s">
        <v>1509</v>
      </c>
      <c r="G1402" s="215"/>
      <c r="H1402" s="218">
        <v>4.7160000000000002</v>
      </c>
      <c r="I1402" s="219"/>
      <c r="J1402" s="215"/>
      <c r="K1402" s="215"/>
      <c r="L1402" s="220"/>
      <c r="M1402" s="221"/>
      <c r="N1402" s="222"/>
      <c r="O1402" s="222"/>
      <c r="P1402" s="222"/>
      <c r="Q1402" s="222"/>
      <c r="R1402" s="222"/>
      <c r="S1402" s="222"/>
      <c r="T1402" s="223"/>
      <c r="AT1402" s="224" t="s">
        <v>395</v>
      </c>
      <c r="AU1402" s="224" t="s">
        <v>90</v>
      </c>
      <c r="AV1402" s="14" t="s">
        <v>90</v>
      </c>
      <c r="AW1402" s="14" t="s">
        <v>36</v>
      </c>
      <c r="AX1402" s="14" t="s">
        <v>78</v>
      </c>
      <c r="AY1402" s="224" t="s">
        <v>386</v>
      </c>
    </row>
    <row r="1403" spans="1:65" s="14" customFormat="1" ht="10">
      <c r="B1403" s="214"/>
      <c r="C1403" s="215"/>
      <c r="D1403" s="205" t="s">
        <v>395</v>
      </c>
      <c r="E1403" s="216" t="s">
        <v>76</v>
      </c>
      <c r="F1403" s="217" t="s">
        <v>1510</v>
      </c>
      <c r="G1403" s="215"/>
      <c r="H1403" s="218">
        <v>1.958</v>
      </c>
      <c r="I1403" s="219"/>
      <c r="J1403" s="215"/>
      <c r="K1403" s="215"/>
      <c r="L1403" s="220"/>
      <c r="M1403" s="221"/>
      <c r="N1403" s="222"/>
      <c r="O1403" s="222"/>
      <c r="P1403" s="222"/>
      <c r="Q1403" s="222"/>
      <c r="R1403" s="222"/>
      <c r="S1403" s="222"/>
      <c r="T1403" s="223"/>
      <c r="AT1403" s="224" t="s">
        <v>395</v>
      </c>
      <c r="AU1403" s="224" t="s">
        <v>90</v>
      </c>
      <c r="AV1403" s="14" t="s">
        <v>90</v>
      </c>
      <c r="AW1403" s="14" t="s">
        <v>36</v>
      </c>
      <c r="AX1403" s="14" t="s">
        <v>78</v>
      </c>
      <c r="AY1403" s="224" t="s">
        <v>386</v>
      </c>
    </row>
    <row r="1404" spans="1:65" s="14" customFormat="1" ht="10">
      <c r="B1404" s="214"/>
      <c r="C1404" s="215"/>
      <c r="D1404" s="205" t="s">
        <v>395</v>
      </c>
      <c r="E1404" s="216" t="s">
        <v>76</v>
      </c>
      <c r="F1404" s="217" t="s">
        <v>1511</v>
      </c>
      <c r="G1404" s="215"/>
      <c r="H1404" s="218">
        <v>3.9689999999999999</v>
      </c>
      <c r="I1404" s="219"/>
      <c r="J1404" s="215"/>
      <c r="K1404" s="215"/>
      <c r="L1404" s="220"/>
      <c r="M1404" s="221"/>
      <c r="N1404" s="222"/>
      <c r="O1404" s="222"/>
      <c r="P1404" s="222"/>
      <c r="Q1404" s="222"/>
      <c r="R1404" s="222"/>
      <c r="S1404" s="222"/>
      <c r="T1404" s="223"/>
      <c r="AT1404" s="224" t="s">
        <v>395</v>
      </c>
      <c r="AU1404" s="224" t="s">
        <v>90</v>
      </c>
      <c r="AV1404" s="14" t="s">
        <v>90</v>
      </c>
      <c r="AW1404" s="14" t="s">
        <v>36</v>
      </c>
      <c r="AX1404" s="14" t="s">
        <v>78</v>
      </c>
      <c r="AY1404" s="224" t="s">
        <v>386</v>
      </c>
    </row>
    <row r="1405" spans="1:65" s="15" customFormat="1" ht="10">
      <c r="B1405" s="225"/>
      <c r="C1405" s="226"/>
      <c r="D1405" s="205" t="s">
        <v>395</v>
      </c>
      <c r="E1405" s="227" t="s">
        <v>76</v>
      </c>
      <c r="F1405" s="228" t="s">
        <v>398</v>
      </c>
      <c r="G1405" s="226"/>
      <c r="H1405" s="229">
        <v>10.643000000000001</v>
      </c>
      <c r="I1405" s="230"/>
      <c r="J1405" s="226"/>
      <c r="K1405" s="226"/>
      <c r="L1405" s="231"/>
      <c r="M1405" s="232"/>
      <c r="N1405" s="233"/>
      <c r="O1405" s="233"/>
      <c r="P1405" s="233"/>
      <c r="Q1405" s="233"/>
      <c r="R1405" s="233"/>
      <c r="S1405" s="233"/>
      <c r="T1405" s="234"/>
      <c r="AT1405" s="235" t="s">
        <v>395</v>
      </c>
      <c r="AU1405" s="235" t="s">
        <v>90</v>
      </c>
      <c r="AV1405" s="15" t="s">
        <v>102</v>
      </c>
      <c r="AW1405" s="15" t="s">
        <v>36</v>
      </c>
      <c r="AX1405" s="15" t="s">
        <v>85</v>
      </c>
      <c r="AY1405" s="235" t="s">
        <v>386</v>
      </c>
    </row>
    <row r="1406" spans="1:65" s="2" customFormat="1" ht="16.5" customHeight="1">
      <c r="A1406" s="37"/>
      <c r="B1406" s="38"/>
      <c r="C1406" s="185" t="s">
        <v>1527</v>
      </c>
      <c r="D1406" s="185" t="s">
        <v>388</v>
      </c>
      <c r="E1406" s="186" t="s">
        <v>1528</v>
      </c>
      <c r="F1406" s="187" t="s">
        <v>1529</v>
      </c>
      <c r="G1406" s="188" t="s">
        <v>127</v>
      </c>
      <c r="H1406" s="189">
        <v>18.366</v>
      </c>
      <c r="I1406" s="190"/>
      <c r="J1406" s="191">
        <f>ROUND(I1406*H1406,2)</f>
        <v>0</v>
      </c>
      <c r="K1406" s="187" t="s">
        <v>391</v>
      </c>
      <c r="L1406" s="42"/>
      <c r="M1406" s="192" t="s">
        <v>76</v>
      </c>
      <c r="N1406" s="193" t="s">
        <v>49</v>
      </c>
      <c r="O1406" s="67"/>
      <c r="P1406" s="194">
        <f>O1406*H1406</f>
        <v>0</v>
      </c>
      <c r="Q1406" s="194">
        <v>1.60725E-2</v>
      </c>
      <c r="R1406" s="194">
        <f>Q1406*H1406</f>
        <v>0.295187535</v>
      </c>
      <c r="S1406" s="194">
        <v>0</v>
      </c>
      <c r="T1406" s="195">
        <f>S1406*H1406</f>
        <v>0</v>
      </c>
      <c r="U1406" s="37"/>
      <c r="V1406" s="37"/>
      <c r="W1406" s="37"/>
      <c r="X1406" s="37"/>
      <c r="Y1406" s="37"/>
      <c r="Z1406" s="37"/>
      <c r="AA1406" s="37"/>
      <c r="AB1406" s="37"/>
      <c r="AC1406" s="37"/>
      <c r="AD1406" s="37"/>
      <c r="AE1406" s="37"/>
      <c r="AR1406" s="196" t="s">
        <v>102</v>
      </c>
      <c r="AT1406" s="196" t="s">
        <v>388</v>
      </c>
      <c r="AU1406" s="196" t="s">
        <v>90</v>
      </c>
      <c r="AY1406" s="20" t="s">
        <v>386</v>
      </c>
      <c r="BE1406" s="197">
        <f>IF(N1406="základní",J1406,0)</f>
        <v>0</v>
      </c>
      <c r="BF1406" s="197">
        <f>IF(N1406="snížená",J1406,0)</f>
        <v>0</v>
      </c>
      <c r="BG1406" s="197">
        <f>IF(N1406="zákl. přenesená",J1406,0)</f>
        <v>0</v>
      </c>
      <c r="BH1406" s="197">
        <f>IF(N1406="sníž. přenesená",J1406,0)</f>
        <v>0</v>
      </c>
      <c r="BI1406" s="197">
        <f>IF(N1406="nulová",J1406,0)</f>
        <v>0</v>
      </c>
      <c r="BJ1406" s="20" t="s">
        <v>90</v>
      </c>
      <c r="BK1406" s="197">
        <f>ROUND(I1406*H1406,2)</f>
        <v>0</v>
      </c>
      <c r="BL1406" s="20" t="s">
        <v>102</v>
      </c>
      <c r="BM1406" s="196" t="s">
        <v>1530</v>
      </c>
    </row>
    <row r="1407" spans="1:65" s="2" customFormat="1" ht="10">
      <c r="A1407" s="37"/>
      <c r="B1407" s="38"/>
      <c r="C1407" s="39"/>
      <c r="D1407" s="198" t="s">
        <v>393</v>
      </c>
      <c r="E1407" s="39"/>
      <c r="F1407" s="199" t="s">
        <v>1531</v>
      </c>
      <c r="G1407" s="39"/>
      <c r="H1407" s="39"/>
      <c r="I1407" s="200"/>
      <c r="J1407" s="39"/>
      <c r="K1407" s="39"/>
      <c r="L1407" s="42"/>
      <c r="M1407" s="201"/>
      <c r="N1407" s="202"/>
      <c r="O1407" s="67"/>
      <c r="P1407" s="67"/>
      <c r="Q1407" s="67"/>
      <c r="R1407" s="67"/>
      <c r="S1407" s="67"/>
      <c r="T1407" s="68"/>
      <c r="U1407" s="37"/>
      <c r="V1407" s="37"/>
      <c r="W1407" s="37"/>
      <c r="X1407" s="37"/>
      <c r="Y1407" s="37"/>
      <c r="Z1407" s="37"/>
      <c r="AA1407" s="37"/>
      <c r="AB1407" s="37"/>
      <c r="AC1407" s="37"/>
      <c r="AD1407" s="37"/>
      <c r="AE1407" s="37"/>
      <c r="AT1407" s="20" t="s">
        <v>393</v>
      </c>
      <c r="AU1407" s="20" t="s">
        <v>90</v>
      </c>
    </row>
    <row r="1408" spans="1:65" s="13" customFormat="1" ht="10">
      <c r="B1408" s="203"/>
      <c r="C1408" s="204"/>
      <c r="D1408" s="205" t="s">
        <v>395</v>
      </c>
      <c r="E1408" s="206" t="s">
        <v>76</v>
      </c>
      <c r="F1408" s="207" t="s">
        <v>1316</v>
      </c>
      <c r="G1408" s="204"/>
      <c r="H1408" s="206" t="s">
        <v>76</v>
      </c>
      <c r="I1408" s="208"/>
      <c r="J1408" s="204"/>
      <c r="K1408" s="204"/>
      <c r="L1408" s="209"/>
      <c r="M1408" s="210"/>
      <c r="N1408" s="211"/>
      <c r="O1408" s="211"/>
      <c r="P1408" s="211"/>
      <c r="Q1408" s="211"/>
      <c r="R1408" s="211"/>
      <c r="S1408" s="211"/>
      <c r="T1408" s="212"/>
      <c r="AT1408" s="213" t="s">
        <v>395</v>
      </c>
      <c r="AU1408" s="213" t="s">
        <v>90</v>
      </c>
      <c r="AV1408" s="13" t="s">
        <v>85</v>
      </c>
      <c r="AW1408" s="13" t="s">
        <v>36</v>
      </c>
      <c r="AX1408" s="13" t="s">
        <v>78</v>
      </c>
      <c r="AY1408" s="213" t="s">
        <v>386</v>
      </c>
    </row>
    <row r="1409" spans="1:65" s="13" customFormat="1" ht="10">
      <c r="B1409" s="203"/>
      <c r="C1409" s="204"/>
      <c r="D1409" s="205" t="s">
        <v>395</v>
      </c>
      <c r="E1409" s="206" t="s">
        <v>76</v>
      </c>
      <c r="F1409" s="207" t="s">
        <v>1057</v>
      </c>
      <c r="G1409" s="204"/>
      <c r="H1409" s="206" t="s">
        <v>76</v>
      </c>
      <c r="I1409" s="208"/>
      <c r="J1409" s="204"/>
      <c r="K1409" s="204"/>
      <c r="L1409" s="209"/>
      <c r="M1409" s="210"/>
      <c r="N1409" s="211"/>
      <c r="O1409" s="211"/>
      <c r="P1409" s="211"/>
      <c r="Q1409" s="211"/>
      <c r="R1409" s="211"/>
      <c r="S1409" s="211"/>
      <c r="T1409" s="212"/>
      <c r="AT1409" s="213" t="s">
        <v>395</v>
      </c>
      <c r="AU1409" s="213" t="s">
        <v>90</v>
      </c>
      <c r="AV1409" s="13" t="s">
        <v>85</v>
      </c>
      <c r="AW1409" s="13" t="s">
        <v>36</v>
      </c>
      <c r="AX1409" s="13" t="s">
        <v>78</v>
      </c>
      <c r="AY1409" s="213" t="s">
        <v>386</v>
      </c>
    </row>
    <row r="1410" spans="1:65" s="13" customFormat="1" ht="10">
      <c r="B1410" s="203"/>
      <c r="C1410" s="204"/>
      <c r="D1410" s="205" t="s">
        <v>395</v>
      </c>
      <c r="E1410" s="206" t="s">
        <v>76</v>
      </c>
      <c r="F1410" s="207" t="s">
        <v>1532</v>
      </c>
      <c r="G1410" s="204"/>
      <c r="H1410" s="206" t="s">
        <v>76</v>
      </c>
      <c r="I1410" s="208"/>
      <c r="J1410" s="204"/>
      <c r="K1410" s="204"/>
      <c r="L1410" s="209"/>
      <c r="M1410" s="210"/>
      <c r="N1410" s="211"/>
      <c r="O1410" s="211"/>
      <c r="P1410" s="211"/>
      <c r="Q1410" s="211"/>
      <c r="R1410" s="211"/>
      <c r="S1410" s="211"/>
      <c r="T1410" s="212"/>
      <c r="AT1410" s="213" t="s">
        <v>395</v>
      </c>
      <c r="AU1410" s="213" t="s">
        <v>90</v>
      </c>
      <c r="AV1410" s="13" t="s">
        <v>85</v>
      </c>
      <c r="AW1410" s="13" t="s">
        <v>36</v>
      </c>
      <c r="AX1410" s="13" t="s">
        <v>78</v>
      </c>
      <c r="AY1410" s="213" t="s">
        <v>386</v>
      </c>
    </row>
    <row r="1411" spans="1:65" s="13" customFormat="1" ht="10">
      <c r="B1411" s="203"/>
      <c r="C1411" s="204"/>
      <c r="D1411" s="205" t="s">
        <v>395</v>
      </c>
      <c r="E1411" s="206" t="s">
        <v>76</v>
      </c>
      <c r="F1411" s="207" t="s">
        <v>1000</v>
      </c>
      <c r="G1411" s="204"/>
      <c r="H1411" s="206" t="s">
        <v>76</v>
      </c>
      <c r="I1411" s="208"/>
      <c r="J1411" s="204"/>
      <c r="K1411" s="204"/>
      <c r="L1411" s="209"/>
      <c r="M1411" s="210"/>
      <c r="N1411" s="211"/>
      <c r="O1411" s="211"/>
      <c r="P1411" s="211"/>
      <c r="Q1411" s="211"/>
      <c r="R1411" s="211"/>
      <c r="S1411" s="211"/>
      <c r="T1411" s="212"/>
      <c r="AT1411" s="213" t="s">
        <v>395</v>
      </c>
      <c r="AU1411" s="213" t="s">
        <v>90</v>
      </c>
      <c r="AV1411" s="13" t="s">
        <v>85</v>
      </c>
      <c r="AW1411" s="13" t="s">
        <v>36</v>
      </c>
      <c r="AX1411" s="13" t="s">
        <v>78</v>
      </c>
      <c r="AY1411" s="213" t="s">
        <v>386</v>
      </c>
    </row>
    <row r="1412" spans="1:65" s="13" customFormat="1" ht="10">
      <c r="B1412" s="203"/>
      <c r="C1412" s="204"/>
      <c r="D1412" s="205" t="s">
        <v>395</v>
      </c>
      <c r="E1412" s="206" t="s">
        <v>76</v>
      </c>
      <c r="F1412" s="207" t="s">
        <v>1533</v>
      </c>
      <c r="G1412" s="204"/>
      <c r="H1412" s="206" t="s">
        <v>76</v>
      </c>
      <c r="I1412" s="208"/>
      <c r="J1412" s="204"/>
      <c r="K1412" s="204"/>
      <c r="L1412" s="209"/>
      <c r="M1412" s="210"/>
      <c r="N1412" s="211"/>
      <c r="O1412" s="211"/>
      <c r="P1412" s="211"/>
      <c r="Q1412" s="211"/>
      <c r="R1412" s="211"/>
      <c r="S1412" s="211"/>
      <c r="T1412" s="212"/>
      <c r="AT1412" s="213" t="s">
        <v>395</v>
      </c>
      <c r="AU1412" s="213" t="s">
        <v>90</v>
      </c>
      <c r="AV1412" s="13" t="s">
        <v>85</v>
      </c>
      <c r="AW1412" s="13" t="s">
        <v>36</v>
      </c>
      <c r="AX1412" s="13" t="s">
        <v>78</v>
      </c>
      <c r="AY1412" s="213" t="s">
        <v>386</v>
      </c>
    </row>
    <row r="1413" spans="1:65" s="14" customFormat="1" ht="10">
      <c r="B1413" s="214"/>
      <c r="C1413" s="215"/>
      <c r="D1413" s="205" t="s">
        <v>395</v>
      </c>
      <c r="E1413" s="216" t="s">
        <v>76</v>
      </c>
      <c r="F1413" s="217" t="s">
        <v>1534</v>
      </c>
      <c r="G1413" s="215"/>
      <c r="H1413" s="218">
        <v>6.1159999999999997</v>
      </c>
      <c r="I1413" s="219"/>
      <c r="J1413" s="215"/>
      <c r="K1413" s="215"/>
      <c r="L1413" s="220"/>
      <c r="M1413" s="221"/>
      <c r="N1413" s="222"/>
      <c r="O1413" s="222"/>
      <c r="P1413" s="222"/>
      <c r="Q1413" s="222"/>
      <c r="R1413" s="222"/>
      <c r="S1413" s="222"/>
      <c r="T1413" s="223"/>
      <c r="AT1413" s="224" t="s">
        <v>395</v>
      </c>
      <c r="AU1413" s="224" t="s">
        <v>90</v>
      </c>
      <c r="AV1413" s="14" t="s">
        <v>90</v>
      </c>
      <c r="AW1413" s="14" t="s">
        <v>36</v>
      </c>
      <c r="AX1413" s="14" t="s">
        <v>78</v>
      </c>
      <c r="AY1413" s="224" t="s">
        <v>386</v>
      </c>
    </row>
    <row r="1414" spans="1:65" s="13" customFormat="1" ht="10">
      <c r="B1414" s="203"/>
      <c r="C1414" s="204"/>
      <c r="D1414" s="205" t="s">
        <v>395</v>
      </c>
      <c r="E1414" s="206" t="s">
        <v>76</v>
      </c>
      <c r="F1414" s="207" t="s">
        <v>1009</v>
      </c>
      <c r="G1414" s="204"/>
      <c r="H1414" s="206" t="s">
        <v>76</v>
      </c>
      <c r="I1414" s="208"/>
      <c r="J1414" s="204"/>
      <c r="K1414" s="204"/>
      <c r="L1414" s="209"/>
      <c r="M1414" s="210"/>
      <c r="N1414" s="211"/>
      <c r="O1414" s="211"/>
      <c r="P1414" s="211"/>
      <c r="Q1414" s="211"/>
      <c r="R1414" s="211"/>
      <c r="S1414" s="211"/>
      <c r="T1414" s="212"/>
      <c r="AT1414" s="213" t="s">
        <v>395</v>
      </c>
      <c r="AU1414" s="213" t="s">
        <v>90</v>
      </c>
      <c r="AV1414" s="13" t="s">
        <v>85</v>
      </c>
      <c r="AW1414" s="13" t="s">
        <v>36</v>
      </c>
      <c r="AX1414" s="13" t="s">
        <v>78</v>
      </c>
      <c r="AY1414" s="213" t="s">
        <v>386</v>
      </c>
    </row>
    <row r="1415" spans="1:65" s="13" customFormat="1" ht="10">
      <c r="B1415" s="203"/>
      <c r="C1415" s="204"/>
      <c r="D1415" s="205" t="s">
        <v>395</v>
      </c>
      <c r="E1415" s="206" t="s">
        <v>76</v>
      </c>
      <c r="F1415" s="207" t="s">
        <v>1535</v>
      </c>
      <c r="G1415" s="204"/>
      <c r="H1415" s="206" t="s">
        <v>76</v>
      </c>
      <c r="I1415" s="208"/>
      <c r="J1415" s="204"/>
      <c r="K1415" s="204"/>
      <c r="L1415" s="209"/>
      <c r="M1415" s="210"/>
      <c r="N1415" s="211"/>
      <c r="O1415" s="211"/>
      <c r="P1415" s="211"/>
      <c r="Q1415" s="211"/>
      <c r="R1415" s="211"/>
      <c r="S1415" s="211"/>
      <c r="T1415" s="212"/>
      <c r="AT1415" s="213" t="s">
        <v>395</v>
      </c>
      <c r="AU1415" s="213" t="s">
        <v>90</v>
      </c>
      <c r="AV1415" s="13" t="s">
        <v>85</v>
      </c>
      <c r="AW1415" s="13" t="s">
        <v>36</v>
      </c>
      <c r="AX1415" s="13" t="s">
        <v>78</v>
      </c>
      <c r="AY1415" s="213" t="s">
        <v>386</v>
      </c>
    </row>
    <row r="1416" spans="1:65" s="14" customFormat="1" ht="10">
      <c r="B1416" s="214"/>
      <c r="C1416" s="215"/>
      <c r="D1416" s="205" t="s">
        <v>395</v>
      </c>
      <c r="E1416" s="216" t="s">
        <v>76</v>
      </c>
      <c r="F1416" s="217" t="s">
        <v>1536</v>
      </c>
      <c r="G1416" s="215"/>
      <c r="H1416" s="218">
        <v>6.125</v>
      </c>
      <c r="I1416" s="219"/>
      <c r="J1416" s="215"/>
      <c r="K1416" s="215"/>
      <c r="L1416" s="220"/>
      <c r="M1416" s="221"/>
      <c r="N1416" s="222"/>
      <c r="O1416" s="222"/>
      <c r="P1416" s="222"/>
      <c r="Q1416" s="222"/>
      <c r="R1416" s="222"/>
      <c r="S1416" s="222"/>
      <c r="T1416" s="223"/>
      <c r="AT1416" s="224" t="s">
        <v>395</v>
      </c>
      <c r="AU1416" s="224" t="s">
        <v>90</v>
      </c>
      <c r="AV1416" s="14" t="s">
        <v>90</v>
      </c>
      <c r="AW1416" s="14" t="s">
        <v>36</v>
      </c>
      <c r="AX1416" s="14" t="s">
        <v>78</v>
      </c>
      <c r="AY1416" s="224" t="s">
        <v>386</v>
      </c>
    </row>
    <row r="1417" spans="1:65" s="13" customFormat="1" ht="10">
      <c r="B1417" s="203"/>
      <c r="C1417" s="204"/>
      <c r="D1417" s="205" t="s">
        <v>395</v>
      </c>
      <c r="E1417" s="206" t="s">
        <v>76</v>
      </c>
      <c r="F1417" s="207" t="s">
        <v>1088</v>
      </c>
      <c r="G1417" s="204"/>
      <c r="H1417" s="206" t="s">
        <v>76</v>
      </c>
      <c r="I1417" s="208"/>
      <c r="J1417" s="204"/>
      <c r="K1417" s="204"/>
      <c r="L1417" s="209"/>
      <c r="M1417" s="210"/>
      <c r="N1417" s="211"/>
      <c r="O1417" s="211"/>
      <c r="P1417" s="211"/>
      <c r="Q1417" s="211"/>
      <c r="R1417" s="211"/>
      <c r="S1417" s="211"/>
      <c r="T1417" s="212"/>
      <c r="AT1417" s="213" t="s">
        <v>395</v>
      </c>
      <c r="AU1417" s="213" t="s">
        <v>90</v>
      </c>
      <c r="AV1417" s="13" t="s">
        <v>85</v>
      </c>
      <c r="AW1417" s="13" t="s">
        <v>36</v>
      </c>
      <c r="AX1417" s="13" t="s">
        <v>78</v>
      </c>
      <c r="AY1417" s="213" t="s">
        <v>386</v>
      </c>
    </row>
    <row r="1418" spans="1:65" s="13" customFormat="1" ht="10">
      <c r="B1418" s="203"/>
      <c r="C1418" s="204"/>
      <c r="D1418" s="205" t="s">
        <v>395</v>
      </c>
      <c r="E1418" s="206" t="s">
        <v>76</v>
      </c>
      <c r="F1418" s="207" t="s">
        <v>1535</v>
      </c>
      <c r="G1418" s="204"/>
      <c r="H1418" s="206" t="s">
        <v>76</v>
      </c>
      <c r="I1418" s="208"/>
      <c r="J1418" s="204"/>
      <c r="K1418" s="204"/>
      <c r="L1418" s="209"/>
      <c r="M1418" s="210"/>
      <c r="N1418" s="211"/>
      <c r="O1418" s="211"/>
      <c r="P1418" s="211"/>
      <c r="Q1418" s="211"/>
      <c r="R1418" s="211"/>
      <c r="S1418" s="211"/>
      <c r="T1418" s="212"/>
      <c r="AT1418" s="213" t="s">
        <v>395</v>
      </c>
      <c r="AU1418" s="213" t="s">
        <v>90</v>
      </c>
      <c r="AV1418" s="13" t="s">
        <v>85</v>
      </c>
      <c r="AW1418" s="13" t="s">
        <v>36</v>
      </c>
      <c r="AX1418" s="13" t="s">
        <v>78</v>
      </c>
      <c r="AY1418" s="213" t="s">
        <v>386</v>
      </c>
    </row>
    <row r="1419" spans="1:65" s="14" customFormat="1" ht="10">
      <c r="B1419" s="214"/>
      <c r="C1419" s="215"/>
      <c r="D1419" s="205" t="s">
        <v>395</v>
      </c>
      <c r="E1419" s="216" t="s">
        <v>76</v>
      </c>
      <c r="F1419" s="217" t="s">
        <v>1536</v>
      </c>
      <c r="G1419" s="215"/>
      <c r="H1419" s="218">
        <v>6.125</v>
      </c>
      <c r="I1419" s="219"/>
      <c r="J1419" s="215"/>
      <c r="K1419" s="215"/>
      <c r="L1419" s="220"/>
      <c r="M1419" s="221"/>
      <c r="N1419" s="222"/>
      <c r="O1419" s="222"/>
      <c r="P1419" s="222"/>
      <c r="Q1419" s="222"/>
      <c r="R1419" s="222"/>
      <c r="S1419" s="222"/>
      <c r="T1419" s="223"/>
      <c r="AT1419" s="224" t="s">
        <v>395</v>
      </c>
      <c r="AU1419" s="224" t="s">
        <v>90</v>
      </c>
      <c r="AV1419" s="14" t="s">
        <v>90</v>
      </c>
      <c r="AW1419" s="14" t="s">
        <v>36</v>
      </c>
      <c r="AX1419" s="14" t="s">
        <v>78</v>
      </c>
      <c r="AY1419" s="224" t="s">
        <v>386</v>
      </c>
    </row>
    <row r="1420" spans="1:65" s="15" customFormat="1" ht="10">
      <c r="B1420" s="225"/>
      <c r="C1420" s="226"/>
      <c r="D1420" s="205" t="s">
        <v>395</v>
      </c>
      <c r="E1420" s="227" t="s">
        <v>76</v>
      </c>
      <c r="F1420" s="228" t="s">
        <v>398</v>
      </c>
      <c r="G1420" s="226"/>
      <c r="H1420" s="229">
        <v>18.366</v>
      </c>
      <c r="I1420" s="230"/>
      <c r="J1420" s="226"/>
      <c r="K1420" s="226"/>
      <c r="L1420" s="231"/>
      <c r="M1420" s="232"/>
      <c r="N1420" s="233"/>
      <c r="O1420" s="233"/>
      <c r="P1420" s="233"/>
      <c r="Q1420" s="233"/>
      <c r="R1420" s="233"/>
      <c r="S1420" s="233"/>
      <c r="T1420" s="234"/>
      <c r="AT1420" s="235" t="s">
        <v>395</v>
      </c>
      <c r="AU1420" s="235" t="s">
        <v>90</v>
      </c>
      <c r="AV1420" s="15" t="s">
        <v>102</v>
      </c>
      <c r="AW1420" s="15" t="s">
        <v>36</v>
      </c>
      <c r="AX1420" s="15" t="s">
        <v>85</v>
      </c>
      <c r="AY1420" s="235" t="s">
        <v>386</v>
      </c>
    </row>
    <row r="1421" spans="1:65" s="2" customFormat="1" ht="16.5" customHeight="1">
      <c r="A1421" s="37"/>
      <c r="B1421" s="38"/>
      <c r="C1421" s="185" t="s">
        <v>1537</v>
      </c>
      <c r="D1421" s="185" t="s">
        <v>388</v>
      </c>
      <c r="E1421" s="186" t="s">
        <v>1538</v>
      </c>
      <c r="F1421" s="187" t="s">
        <v>1539</v>
      </c>
      <c r="G1421" s="188" t="s">
        <v>127</v>
      </c>
      <c r="H1421" s="189">
        <v>18.366</v>
      </c>
      <c r="I1421" s="190"/>
      <c r="J1421" s="191">
        <f>ROUND(I1421*H1421,2)</f>
        <v>0</v>
      </c>
      <c r="K1421" s="187" t="s">
        <v>391</v>
      </c>
      <c r="L1421" s="42"/>
      <c r="M1421" s="192" t="s">
        <v>76</v>
      </c>
      <c r="N1421" s="193" t="s">
        <v>49</v>
      </c>
      <c r="O1421" s="67"/>
      <c r="P1421" s="194">
        <f>O1421*H1421</f>
        <v>0</v>
      </c>
      <c r="Q1421" s="194">
        <v>0</v>
      </c>
      <c r="R1421" s="194">
        <f>Q1421*H1421</f>
        <v>0</v>
      </c>
      <c r="S1421" s="194">
        <v>0</v>
      </c>
      <c r="T1421" s="195">
        <f>S1421*H1421</f>
        <v>0</v>
      </c>
      <c r="U1421" s="37"/>
      <c r="V1421" s="37"/>
      <c r="W1421" s="37"/>
      <c r="X1421" s="37"/>
      <c r="Y1421" s="37"/>
      <c r="Z1421" s="37"/>
      <c r="AA1421" s="37"/>
      <c r="AB1421" s="37"/>
      <c r="AC1421" s="37"/>
      <c r="AD1421" s="37"/>
      <c r="AE1421" s="37"/>
      <c r="AR1421" s="196" t="s">
        <v>102</v>
      </c>
      <c r="AT1421" s="196" t="s">
        <v>388</v>
      </c>
      <c r="AU1421" s="196" t="s">
        <v>90</v>
      </c>
      <c r="AY1421" s="20" t="s">
        <v>386</v>
      </c>
      <c r="BE1421" s="197">
        <f>IF(N1421="základní",J1421,0)</f>
        <v>0</v>
      </c>
      <c r="BF1421" s="197">
        <f>IF(N1421="snížená",J1421,0)</f>
        <v>0</v>
      </c>
      <c r="BG1421" s="197">
        <f>IF(N1421="zákl. přenesená",J1421,0)</f>
        <v>0</v>
      </c>
      <c r="BH1421" s="197">
        <f>IF(N1421="sníž. přenesená",J1421,0)</f>
        <v>0</v>
      </c>
      <c r="BI1421" s="197">
        <f>IF(N1421="nulová",J1421,0)</f>
        <v>0</v>
      </c>
      <c r="BJ1421" s="20" t="s">
        <v>90</v>
      </c>
      <c r="BK1421" s="197">
        <f>ROUND(I1421*H1421,2)</f>
        <v>0</v>
      </c>
      <c r="BL1421" s="20" t="s">
        <v>102</v>
      </c>
      <c r="BM1421" s="196" t="s">
        <v>1540</v>
      </c>
    </row>
    <row r="1422" spans="1:65" s="2" customFormat="1" ht="10">
      <c r="A1422" s="37"/>
      <c r="B1422" s="38"/>
      <c r="C1422" s="39"/>
      <c r="D1422" s="198" t="s">
        <v>393</v>
      </c>
      <c r="E1422" s="39"/>
      <c r="F1422" s="199" t="s">
        <v>1541</v>
      </c>
      <c r="G1422" s="39"/>
      <c r="H1422" s="39"/>
      <c r="I1422" s="200"/>
      <c r="J1422" s="39"/>
      <c r="K1422" s="39"/>
      <c r="L1422" s="42"/>
      <c r="M1422" s="201"/>
      <c r="N1422" s="202"/>
      <c r="O1422" s="67"/>
      <c r="P1422" s="67"/>
      <c r="Q1422" s="67"/>
      <c r="R1422" s="67"/>
      <c r="S1422" s="67"/>
      <c r="T1422" s="68"/>
      <c r="U1422" s="37"/>
      <c r="V1422" s="37"/>
      <c r="W1422" s="37"/>
      <c r="X1422" s="37"/>
      <c r="Y1422" s="37"/>
      <c r="Z1422" s="37"/>
      <c r="AA1422" s="37"/>
      <c r="AB1422" s="37"/>
      <c r="AC1422" s="37"/>
      <c r="AD1422" s="37"/>
      <c r="AE1422" s="37"/>
      <c r="AT1422" s="20" t="s">
        <v>393</v>
      </c>
      <c r="AU1422" s="20" t="s">
        <v>90</v>
      </c>
    </row>
    <row r="1423" spans="1:65" s="2" customFormat="1" ht="21.75" customHeight="1">
      <c r="A1423" s="37"/>
      <c r="B1423" s="38"/>
      <c r="C1423" s="185" t="s">
        <v>1542</v>
      </c>
      <c r="D1423" s="185" t="s">
        <v>388</v>
      </c>
      <c r="E1423" s="186" t="s">
        <v>1543</v>
      </c>
      <c r="F1423" s="187" t="s">
        <v>1544</v>
      </c>
      <c r="G1423" s="188" t="s">
        <v>456</v>
      </c>
      <c r="H1423" s="189">
        <v>0.214</v>
      </c>
      <c r="I1423" s="190"/>
      <c r="J1423" s="191">
        <f>ROUND(I1423*H1423,2)</f>
        <v>0</v>
      </c>
      <c r="K1423" s="187" t="s">
        <v>391</v>
      </c>
      <c r="L1423" s="42"/>
      <c r="M1423" s="192" t="s">
        <v>76</v>
      </c>
      <c r="N1423" s="193" t="s">
        <v>49</v>
      </c>
      <c r="O1423" s="67"/>
      <c r="P1423" s="194">
        <f>O1423*H1423</f>
        <v>0</v>
      </c>
      <c r="Q1423" s="194">
        <v>1.0627727796999999</v>
      </c>
      <c r="R1423" s="194">
        <f>Q1423*H1423</f>
        <v>0.22743337485579998</v>
      </c>
      <c r="S1423" s="194">
        <v>0</v>
      </c>
      <c r="T1423" s="195">
        <f>S1423*H1423</f>
        <v>0</v>
      </c>
      <c r="U1423" s="37"/>
      <c r="V1423" s="37"/>
      <c r="W1423" s="37"/>
      <c r="X1423" s="37"/>
      <c r="Y1423" s="37"/>
      <c r="Z1423" s="37"/>
      <c r="AA1423" s="37"/>
      <c r="AB1423" s="37"/>
      <c r="AC1423" s="37"/>
      <c r="AD1423" s="37"/>
      <c r="AE1423" s="37"/>
      <c r="AR1423" s="196" t="s">
        <v>102</v>
      </c>
      <c r="AT1423" s="196" t="s">
        <v>388</v>
      </c>
      <c r="AU1423" s="196" t="s">
        <v>90</v>
      </c>
      <c r="AY1423" s="20" t="s">
        <v>386</v>
      </c>
      <c r="BE1423" s="197">
        <f>IF(N1423="základní",J1423,0)</f>
        <v>0</v>
      </c>
      <c r="BF1423" s="197">
        <f>IF(N1423="snížená",J1423,0)</f>
        <v>0</v>
      </c>
      <c r="BG1423" s="197">
        <f>IF(N1423="zákl. přenesená",J1423,0)</f>
        <v>0</v>
      </c>
      <c r="BH1423" s="197">
        <f>IF(N1423="sníž. přenesená",J1423,0)</f>
        <v>0</v>
      </c>
      <c r="BI1423" s="197">
        <f>IF(N1423="nulová",J1423,0)</f>
        <v>0</v>
      </c>
      <c r="BJ1423" s="20" t="s">
        <v>90</v>
      </c>
      <c r="BK1423" s="197">
        <f>ROUND(I1423*H1423,2)</f>
        <v>0</v>
      </c>
      <c r="BL1423" s="20" t="s">
        <v>102</v>
      </c>
      <c r="BM1423" s="196" t="s">
        <v>1545</v>
      </c>
    </row>
    <row r="1424" spans="1:65" s="2" customFormat="1" ht="10">
      <c r="A1424" s="37"/>
      <c r="B1424" s="38"/>
      <c r="C1424" s="39"/>
      <c r="D1424" s="198" t="s">
        <v>393</v>
      </c>
      <c r="E1424" s="39"/>
      <c r="F1424" s="199" t="s">
        <v>1546</v>
      </c>
      <c r="G1424" s="39"/>
      <c r="H1424" s="39"/>
      <c r="I1424" s="200"/>
      <c r="J1424" s="39"/>
      <c r="K1424" s="39"/>
      <c r="L1424" s="42"/>
      <c r="M1424" s="201"/>
      <c r="N1424" s="202"/>
      <c r="O1424" s="67"/>
      <c r="P1424" s="67"/>
      <c r="Q1424" s="67"/>
      <c r="R1424" s="67"/>
      <c r="S1424" s="67"/>
      <c r="T1424" s="68"/>
      <c r="U1424" s="37"/>
      <c r="V1424" s="37"/>
      <c r="W1424" s="37"/>
      <c r="X1424" s="37"/>
      <c r="Y1424" s="37"/>
      <c r="Z1424" s="37"/>
      <c r="AA1424" s="37"/>
      <c r="AB1424" s="37"/>
      <c r="AC1424" s="37"/>
      <c r="AD1424" s="37"/>
      <c r="AE1424" s="37"/>
      <c r="AT1424" s="20" t="s">
        <v>393</v>
      </c>
      <c r="AU1424" s="20" t="s">
        <v>90</v>
      </c>
    </row>
    <row r="1425" spans="1:65" s="13" customFormat="1" ht="10">
      <c r="B1425" s="203"/>
      <c r="C1425" s="204"/>
      <c r="D1425" s="205" t="s">
        <v>395</v>
      </c>
      <c r="E1425" s="206" t="s">
        <v>76</v>
      </c>
      <c r="F1425" s="207" t="s">
        <v>577</v>
      </c>
      <c r="G1425" s="204"/>
      <c r="H1425" s="206" t="s">
        <v>76</v>
      </c>
      <c r="I1425" s="208"/>
      <c r="J1425" s="204"/>
      <c r="K1425" s="204"/>
      <c r="L1425" s="209"/>
      <c r="M1425" s="210"/>
      <c r="N1425" s="211"/>
      <c r="O1425" s="211"/>
      <c r="P1425" s="211"/>
      <c r="Q1425" s="211"/>
      <c r="R1425" s="211"/>
      <c r="S1425" s="211"/>
      <c r="T1425" s="212"/>
      <c r="AT1425" s="213" t="s">
        <v>395</v>
      </c>
      <c r="AU1425" s="213" t="s">
        <v>90</v>
      </c>
      <c r="AV1425" s="13" t="s">
        <v>85</v>
      </c>
      <c r="AW1425" s="13" t="s">
        <v>36</v>
      </c>
      <c r="AX1425" s="13" t="s">
        <v>78</v>
      </c>
      <c r="AY1425" s="213" t="s">
        <v>386</v>
      </c>
    </row>
    <row r="1426" spans="1:65" s="13" customFormat="1" ht="10">
      <c r="B1426" s="203"/>
      <c r="C1426" s="204"/>
      <c r="D1426" s="205" t="s">
        <v>395</v>
      </c>
      <c r="E1426" s="206" t="s">
        <v>76</v>
      </c>
      <c r="F1426" s="207" t="s">
        <v>1547</v>
      </c>
      <c r="G1426" s="204"/>
      <c r="H1426" s="206" t="s">
        <v>76</v>
      </c>
      <c r="I1426" s="208"/>
      <c r="J1426" s="204"/>
      <c r="K1426" s="204"/>
      <c r="L1426" s="209"/>
      <c r="M1426" s="210"/>
      <c r="N1426" s="211"/>
      <c r="O1426" s="211"/>
      <c r="P1426" s="211"/>
      <c r="Q1426" s="211"/>
      <c r="R1426" s="211"/>
      <c r="S1426" s="211"/>
      <c r="T1426" s="212"/>
      <c r="AT1426" s="213" t="s">
        <v>395</v>
      </c>
      <c r="AU1426" s="213" t="s">
        <v>90</v>
      </c>
      <c r="AV1426" s="13" t="s">
        <v>85</v>
      </c>
      <c r="AW1426" s="13" t="s">
        <v>36</v>
      </c>
      <c r="AX1426" s="13" t="s">
        <v>78</v>
      </c>
      <c r="AY1426" s="213" t="s">
        <v>386</v>
      </c>
    </row>
    <row r="1427" spans="1:65" s="14" customFormat="1" ht="10">
      <c r="B1427" s="214"/>
      <c r="C1427" s="215"/>
      <c r="D1427" s="205" t="s">
        <v>395</v>
      </c>
      <c r="E1427" s="216" t="s">
        <v>76</v>
      </c>
      <c r="F1427" s="217" t="s">
        <v>1548</v>
      </c>
      <c r="G1427" s="215"/>
      <c r="H1427" s="218">
        <v>9.1999999999999998E-2</v>
      </c>
      <c r="I1427" s="219"/>
      <c r="J1427" s="215"/>
      <c r="K1427" s="215"/>
      <c r="L1427" s="220"/>
      <c r="M1427" s="221"/>
      <c r="N1427" s="222"/>
      <c r="O1427" s="222"/>
      <c r="P1427" s="222"/>
      <c r="Q1427" s="222"/>
      <c r="R1427" s="222"/>
      <c r="S1427" s="222"/>
      <c r="T1427" s="223"/>
      <c r="AT1427" s="224" t="s">
        <v>395</v>
      </c>
      <c r="AU1427" s="224" t="s">
        <v>90</v>
      </c>
      <c r="AV1427" s="14" t="s">
        <v>90</v>
      </c>
      <c r="AW1427" s="14" t="s">
        <v>36</v>
      </c>
      <c r="AX1427" s="14" t="s">
        <v>78</v>
      </c>
      <c r="AY1427" s="224" t="s">
        <v>386</v>
      </c>
    </row>
    <row r="1428" spans="1:65" s="14" customFormat="1" ht="10">
      <c r="B1428" s="214"/>
      <c r="C1428" s="215"/>
      <c r="D1428" s="205" t="s">
        <v>395</v>
      </c>
      <c r="E1428" s="216" t="s">
        <v>76</v>
      </c>
      <c r="F1428" s="217" t="s">
        <v>1549</v>
      </c>
      <c r="G1428" s="215"/>
      <c r="H1428" s="218">
        <v>0.04</v>
      </c>
      <c r="I1428" s="219"/>
      <c r="J1428" s="215"/>
      <c r="K1428" s="215"/>
      <c r="L1428" s="220"/>
      <c r="M1428" s="221"/>
      <c r="N1428" s="222"/>
      <c r="O1428" s="222"/>
      <c r="P1428" s="222"/>
      <c r="Q1428" s="222"/>
      <c r="R1428" s="222"/>
      <c r="S1428" s="222"/>
      <c r="T1428" s="223"/>
      <c r="AT1428" s="224" t="s">
        <v>395</v>
      </c>
      <c r="AU1428" s="224" t="s">
        <v>90</v>
      </c>
      <c r="AV1428" s="14" t="s">
        <v>90</v>
      </c>
      <c r="AW1428" s="14" t="s">
        <v>36</v>
      </c>
      <c r="AX1428" s="14" t="s">
        <v>78</v>
      </c>
      <c r="AY1428" s="224" t="s">
        <v>386</v>
      </c>
    </row>
    <row r="1429" spans="1:65" s="14" customFormat="1" ht="10">
      <c r="B1429" s="214"/>
      <c r="C1429" s="215"/>
      <c r="D1429" s="205" t="s">
        <v>395</v>
      </c>
      <c r="E1429" s="216" t="s">
        <v>76</v>
      </c>
      <c r="F1429" s="217" t="s">
        <v>1550</v>
      </c>
      <c r="G1429" s="215"/>
      <c r="H1429" s="218">
        <v>8.2000000000000003E-2</v>
      </c>
      <c r="I1429" s="219"/>
      <c r="J1429" s="215"/>
      <c r="K1429" s="215"/>
      <c r="L1429" s="220"/>
      <c r="M1429" s="221"/>
      <c r="N1429" s="222"/>
      <c r="O1429" s="222"/>
      <c r="P1429" s="222"/>
      <c r="Q1429" s="222"/>
      <c r="R1429" s="222"/>
      <c r="S1429" s="222"/>
      <c r="T1429" s="223"/>
      <c r="AT1429" s="224" t="s">
        <v>395</v>
      </c>
      <c r="AU1429" s="224" t="s">
        <v>90</v>
      </c>
      <c r="AV1429" s="14" t="s">
        <v>90</v>
      </c>
      <c r="AW1429" s="14" t="s">
        <v>36</v>
      </c>
      <c r="AX1429" s="14" t="s">
        <v>78</v>
      </c>
      <c r="AY1429" s="224" t="s">
        <v>386</v>
      </c>
    </row>
    <row r="1430" spans="1:65" s="15" customFormat="1" ht="10">
      <c r="B1430" s="225"/>
      <c r="C1430" s="226"/>
      <c r="D1430" s="205" t="s">
        <v>395</v>
      </c>
      <c r="E1430" s="227" t="s">
        <v>76</v>
      </c>
      <c r="F1430" s="228" t="s">
        <v>398</v>
      </c>
      <c r="G1430" s="226"/>
      <c r="H1430" s="229">
        <v>0.214</v>
      </c>
      <c r="I1430" s="230"/>
      <c r="J1430" s="226"/>
      <c r="K1430" s="226"/>
      <c r="L1430" s="231"/>
      <c r="M1430" s="232"/>
      <c r="N1430" s="233"/>
      <c r="O1430" s="233"/>
      <c r="P1430" s="233"/>
      <c r="Q1430" s="233"/>
      <c r="R1430" s="233"/>
      <c r="S1430" s="233"/>
      <c r="T1430" s="234"/>
      <c r="AT1430" s="235" t="s">
        <v>395</v>
      </c>
      <c r="AU1430" s="235" t="s">
        <v>90</v>
      </c>
      <c r="AV1430" s="15" t="s">
        <v>102</v>
      </c>
      <c r="AW1430" s="15" t="s">
        <v>36</v>
      </c>
      <c r="AX1430" s="15" t="s">
        <v>85</v>
      </c>
      <c r="AY1430" s="235" t="s">
        <v>386</v>
      </c>
    </row>
    <row r="1431" spans="1:65" s="2" customFormat="1" ht="21.75" customHeight="1">
      <c r="A1431" s="37"/>
      <c r="B1431" s="38"/>
      <c r="C1431" s="185" t="s">
        <v>1551</v>
      </c>
      <c r="D1431" s="185" t="s">
        <v>388</v>
      </c>
      <c r="E1431" s="186" t="s">
        <v>1552</v>
      </c>
      <c r="F1431" s="187" t="s">
        <v>1553</v>
      </c>
      <c r="G1431" s="188" t="s">
        <v>127</v>
      </c>
      <c r="H1431" s="189">
        <v>33.298000000000002</v>
      </c>
      <c r="I1431" s="190"/>
      <c r="J1431" s="191">
        <f>ROUND(I1431*H1431,2)</f>
        <v>0</v>
      </c>
      <c r="K1431" s="187" t="s">
        <v>76</v>
      </c>
      <c r="L1431" s="42"/>
      <c r="M1431" s="192" t="s">
        <v>76</v>
      </c>
      <c r="N1431" s="193" t="s">
        <v>49</v>
      </c>
      <c r="O1431" s="67"/>
      <c r="P1431" s="194">
        <f>O1431*H1431</f>
        <v>0</v>
      </c>
      <c r="Q1431" s="194">
        <v>0.105</v>
      </c>
      <c r="R1431" s="194">
        <f>Q1431*H1431</f>
        <v>3.4962900000000001</v>
      </c>
      <c r="S1431" s="194">
        <v>0</v>
      </c>
      <c r="T1431" s="195">
        <f>S1431*H1431</f>
        <v>0</v>
      </c>
      <c r="U1431" s="37"/>
      <c r="V1431" s="37"/>
      <c r="W1431" s="37"/>
      <c r="X1431" s="37"/>
      <c r="Y1431" s="37"/>
      <c r="Z1431" s="37"/>
      <c r="AA1431" s="37"/>
      <c r="AB1431" s="37"/>
      <c r="AC1431" s="37"/>
      <c r="AD1431" s="37"/>
      <c r="AE1431" s="37"/>
      <c r="AR1431" s="196" t="s">
        <v>102</v>
      </c>
      <c r="AT1431" s="196" t="s">
        <v>388</v>
      </c>
      <c r="AU1431" s="196" t="s">
        <v>90</v>
      </c>
      <c r="AY1431" s="20" t="s">
        <v>386</v>
      </c>
      <c r="BE1431" s="197">
        <f>IF(N1431="základní",J1431,0)</f>
        <v>0</v>
      </c>
      <c r="BF1431" s="197">
        <f>IF(N1431="snížená",J1431,0)</f>
        <v>0</v>
      </c>
      <c r="BG1431" s="197">
        <f>IF(N1431="zákl. přenesená",J1431,0)</f>
        <v>0</v>
      </c>
      <c r="BH1431" s="197">
        <f>IF(N1431="sníž. přenesená",J1431,0)</f>
        <v>0</v>
      </c>
      <c r="BI1431" s="197">
        <f>IF(N1431="nulová",J1431,0)</f>
        <v>0</v>
      </c>
      <c r="BJ1431" s="20" t="s">
        <v>90</v>
      </c>
      <c r="BK1431" s="197">
        <f>ROUND(I1431*H1431,2)</f>
        <v>0</v>
      </c>
      <c r="BL1431" s="20" t="s">
        <v>102</v>
      </c>
      <c r="BM1431" s="196" t="s">
        <v>1554</v>
      </c>
    </row>
    <row r="1432" spans="1:65" s="13" customFormat="1" ht="10">
      <c r="B1432" s="203"/>
      <c r="C1432" s="204"/>
      <c r="D1432" s="205" t="s">
        <v>395</v>
      </c>
      <c r="E1432" s="206" t="s">
        <v>76</v>
      </c>
      <c r="F1432" s="207" t="s">
        <v>998</v>
      </c>
      <c r="G1432" s="204"/>
      <c r="H1432" s="206" t="s">
        <v>76</v>
      </c>
      <c r="I1432" s="208"/>
      <c r="J1432" s="204"/>
      <c r="K1432" s="204"/>
      <c r="L1432" s="209"/>
      <c r="M1432" s="210"/>
      <c r="N1432" s="211"/>
      <c r="O1432" s="211"/>
      <c r="P1432" s="211"/>
      <c r="Q1432" s="211"/>
      <c r="R1432" s="211"/>
      <c r="S1432" s="211"/>
      <c r="T1432" s="212"/>
      <c r="AT1432" s="213" t="s">
        <v>395</v>
      </c>
      <c r="AU1432" s="213" t="s">
        <v>90</v>
      </c>
      <c r="AV1432" s="13" t="s">
        <v>85</v>
      </c>
      <c r="AW1432" s="13" t="s">
        <v>36</v>
      </c>
      <c r="AX1432" s="13" t="s">
        <v>78</v>
      </c>
      <c r="AY1432" s="213" t="s">
        <v>386</v>
      </c>
    </row>
    <row r="1433" spans="1:65" s="13" customFormat="1" ht="10">
      <c r="B1433" s="203"/>
      <c r="C1433" s="204"/>
      <c r="D1433" s="205" t="s">
        <v>395</v>
      </c>
      <c r="E1433" s="206" t="s">
        <v>76</v>
      </c>
      <c r="F1433" s="207" t="s">
        <v>1256</v>
      </c>
      <c r="G1433" s="204"/>
      <c r="H1433" s="206" t="s">
        <v>76</v>
      </c>
      <c r="I1433" s="208"/>
      <c r="J1433" s="204"/>
      <c r="K1433" s="204"/>
      <c r="L1433" s="209"/>
      <c r="M1433" s="210"/>
      <c r="N1433" s="211"/>
      <c r="O1433" s="211"/>
      <c r="P1433" s="211"/>
      <c r="Q1433" s="211"/>
      <c r="R1433" s="211"/>
      <c r="S1433" s="211"/>
      <c r="T1433" s="212"/>
      <c r="AT1433" s="213" t="s">
        <v>395</v>
      </c>
      <c r="AU1433" s="213" t="s">
        <v>90</v>
      </c>
      <c r="AV1433" s="13" t="s">
        <v>85</v>
      </c>
      <c r="AW1433" s="13" t="s">
        <v>36</v>
      </c>
      <c r="AX1433" s="13" t="s">
        <v>78</v>
      </c>
      <c r="AY1433" s="213" t="s">
        <v>386</v>
      </c>
    </row>
    <row r="1434" spans="1:65" s="13" customFormat="1" ht="10">
      <c r="B1434" s="203"/>
      <c r="C1434" s="204"/>
      <c r="D1434" s="205" t="s">
        <v>395</v>
      </c>
      <c r="E1434" s="206" t="s">
        <v>76</v>
      </c>
      <c r="F1434" s="207" t="s">
        <v>1555</v>
      </c>
      <c r="G1434" s="204"/>
      <c r="H1434" s="206" t="s">
        <v>76</v>
      </c>
      <c r="I1434" s="208"/>
      <c r="J1434" s="204"/>
      <c r="K1434" s="204"/>
      <c r="L1434" s="209"/>
      <c r="M1434" s="210"/>
      <c r="N1434" s="211"/>
      <c r="O1434" s="211"/>
      <c r="P1434" s="211"/>
      <c r="Q1434" s="211"/>
      <c r="R1434" s="211"/>
      <c r="S1434" s="211"/>
      <c r="T1434" s="212"/>
      <c r="AT1434" s="213" t="s">
        <v>395</v>
      </c>
      <c r="AU1434" s="213" t="s">
        <v>90</v>
      </c>
      <c r="AV1434" s="13" t="s">
        <v>85</v>
      </c>
      <c r="AW1434" s="13" t="s">
        <v>36</v>
      </c>
      <c r="AX1434" s="13" t="s">
        <v>78</v>
      </c>
      <c r="AY1434" s="213" t="s">
        <v>386</v>
      </c>
    </row>
    <row r="1435" spans="1:65" s="13" customFormat="1" ht="10">
      <c r="B1435" s="203"/>
      <c r="C1435" s="204"/>
      <c r="D1435" s="205" t="s">
        <v>395</v>
      </c>
      <c r="E1435" s="206" t="s">
        <v>76</v>
      </c>
      <c r="F1435" s="207" t="s">
        <v>1556</v>
      </c>
      <c r="G1435" s="204"/>
      <c r="H1435" s="206" t="s">
        <v>76</v>
      </c>
      <c r="I1435" s="208"/>
      <c r="J1435" s="204"/>
      <c r="K1435" s="204"/>
      <c r="L1435" s="209"/>
      <c r="M1435" s="210"/>
      <c r="N1435" s="211"/>
      <c r="O1435" s="211"/>
      <c r="P1435" s="211"/>
      <c r="Q1435" s="211"/>
      <c r="R1435" s="211"/>
      <c r="S1435" s="211"/>
      <c r="T1435" s="212"/>
      <c r="AT1435" s="213" t="s">
        <v>395</v>
      </c>
      <c r="AU1435" s="213" t="s">
        <v>90</v>
      </c>
      <c r="AV1435" s="13" t="s">
        <v>85</v>
      </c>
      <c r="AW1435" s="13" t="s">
        <v>36</v>
      </c>
      <c r="AX1435" s="13" t="s">
        <v>78</v>
      </c>
      <c r="AY1435" s="213" t="s">
        <v>386</v>
      </c>
    </row>
    <row r="1436" spans="1:65" s="13" customFormat="1" ht="10">
      <c r="B1436" s="203"/>
      <c r="C1436" s="204"/>
      <c r="D1436" s="205" t="s">
        <v>395</v>
      </c>
      <c r="E1436" s="206" t="s">
        <v>76</v>
      </c>
      <c r="F1436" s="207" t="s">
        <v>571</v>
      </c>
      <c r="G1436" s="204"/>
      <c r="H1436" s="206" t="s">
        <v>76</v>
      </c>
      <c r="I1436" s="208"/>
      <c r="J1436" s="204"/>
      <c r="K1436" s="204"/>
      <c r="L1436" s="209"/>
      <c r="M1436" s="210"/>
      <c r="N1436" s="211"/>
      <c r="O1436" s="211"/>
      <c r="P1436" s="211"/>
      <c r="Q1436" s="211"/>
      <c r="R1436" s="211"/>
      <c r="S1436" s="211"/>
      <c r="T1436" s="212"/>
      <c r="AT1436" s="213" t="s">
        <v>395</v>
      </c>
      <c r="AU1436" s="213" t="s">
        <v>90</v>
      </c>
      <c r="AV1436" s="13" t="s">
        <v>85</v>
      </c>
      <c r="AW1436" s="13" t="s">
        <v>36</v>
      </c>
      <c r="AX1436" s="13" t="s">
        <v>78</v>
      </c>
      <c r="AY1436" s="213" t="s">
        <v>386</v>
      </c>
    </row>
    <row r="1437" spans="1:65" s="13" customFormat="1" ht="10">
      <c r="B1437" s="203"/>
      <c r="C1437" s="204"/>
      <c r="D1437" s="205" t="s">
        <v>395</v>
      </c>
      <c r="E1437" s="206" t="s">
        <v>76</v>
      </c>
      <c r="F1437" s="207" t="s">
        <v>1557</v>
      </c>
      <c r="G1437" s="204"/>
      <c r="H1437" s="206" t="s">
        <v>76</v>
      </c>
      <c r="I1437" s="208"/>
      <c r="J1437" s="204"/>
      <c r="K1437" s="204"/>
      <c r="L1437" s="209"/>
      <c r="M1437" s="210"/>
      <c r="N1437" s="211"/>
      <c r="O1437" s="211"/>
      <c r="P1437" s="211"/>
      <c r="Q1437" s="211"/>
      <c r="R1437" s="211"/>
      <c r="S1437" s="211"/>
      <c r="T1437" s="212"/>
      <c r="AT1437" s="213" t="s">
        <v>395</v>
      </c>
      <c r="AU1437" s="213" t="s">
        <v>90</v>
      </c>
      <c r="AV1437" s="13" t="s">
        <v>85</v>
      </c>
      <c r="AW1437" s="13" t="s">
        <v>36</v>
      </c>
      <c r="AX1437" s="13" t="s">
        <v>78</v>
      </c>
      <c r="AY1437" s="213" t="s">
        <v>386</v>
      </c>
    </row>
    <row r="1438" spans="1:65" s="14" customFormat="1" ht="20">
      <c r="B1438" s="214"/>
      <c r="C1438" s="215"/>
      <c r="D1438" s="205" t="s">
        <v>395</v>
      </c>
      <c r="E1438" s="216" t="s">
        <v>76</v>
      </c>
      <c r="F1438" s="217" t="s">
        <v>1558</v>
      </c>
      <c r="G1438" s="215"/>
      <c r="H1438" s="218">
        <v>21.215</v>
      </c>
      <c r="I1438" s="219"/>
      <c r="J1438" s="215"/>
      <c r="K1438" s="215"/>
      <c r="L1438" s="220"/>
      <c r="M1438" s="221"/>
      <c r="N1438" s="222"/>
      <c r="O1438" s="222"/>
      <c r="P1438" s="222"/>
      <c r="Q1438" s="222"/>
      <c r="R1438" s="222"/>
      <c r="S1438" s="222"/>
      <c r="T1438" s="223"/>
      <c r="AT1438" s="224" t="s">
        <v>395</v>
      </c>
      <c r="AU1438" s="224" t="s">
        <v>90</v>
      </c>
      <c r="AV1438" s="14" t="s">
        <v>90</v>
      </c>
      <c r="AW1438" s="14" t="s">
        <v>36</v>
      </c>
      <c r="AX1438" s="14" t="s">
        <v>78</v>
      </c>
      <c r="AY1438" s="224" t="s">
        <v>386</v>
      </c>
    </row>
    <row r="1439" spans="1:65" s="16" customFormat="1" ht="10">
      <c r="B1439" s="246"/>
      <c r="C1439" s="247"/>
      <c r="D1439" s="205" t="s">
        <v>395</v>
      </c>
      <c r="E1439" s="248" t="s">
        <v>76</v>
      </c>
      <c r="F1439" s="249" t="s">
        <v>559</v>
      </c>
      <c r="G1439" s="247"/>
      <c r="H1439" s="250">
        <v>21.215</v>
      </c>
      <c r="I1439" s="251"/>
      <c r="J1439" s="247"/>
      <c r="K1439" s="247"/>
      <c r="L1439" s="252"/>
      <c r="M1439" s="253"/>
      <c r="N1439" s="254"/>
      <c r="O1439" s="254"/>
      <c r="P1439" s="254"/>
      <c r="Q1439" s="254"/>
      <c r="R1439" s="254"/>
      <c r="S1439" s="254"/>
      <c r="T1439" s="255"/>
      <c r="AT1439" s="256" t="s">
        <v>395</v>
      </c>
      <c r="AU1439" s="256" t="s">
        <v>90</v>
      </c>
      <c r="AV1439" s="16" t="s">
        <v>95</v>
      </c>
      <c r="AW1439" s="16" t="s">
        <v>36</v>
      </c>
      <c r="AX1439" s="16" t="s">
        <v>78</v>
      </c>
      <c r="AY1439" s="256" t="s">
        <v>386</v>
      </c>
    </row>
    <row r="1440" spans="1:65" s="13" customFormat="1" ht="10">
      <c r="B1440" s="203"/>
      <c r="C1440" s="204"/>
      <c r="D1440" s="205" t="s">
        <v>395</v>
      </c>
      <c r="E1440" s="206" t="s">
        <v>76</v>
      </c>
      <c r="F1440" s="207" t="s">
        <v>1559</v>
      </c>
      <c r="G1440" s="204"/>
      <c r="H1440" s="206" t="s">
        <v>76</v>
      </c>
      <c r="I1440" s="208"/>
      <c r="J1440" s="204"/>
      <c r="K1440" s="204"/>
      <c r="L1440" s="209"/>
      <c r="M1440" s="210"/>
      <c r="N1440" s="211"/>
      <c r="O1440" s="211"/>
      <c r="P1440" s="211"/>
      <c r="Q1440" s="211"/>
      <c r="R1440" s="211"/>
      <c r="S1440" s="211"/>
      <c r="T1440" s="212"/>
      <c r="AT1440" s="213" t="s">
        <v>395</v>
      </c>
      <c r="AU1440" s="213" t="s">
        <v>90</v>
      </c>
      <c r="AV1440" s="13" t="s">
        <v>85</v>
      </c>
      <c r="AW1440" s="13" t="s">
        <v>36</v>
      </c>
      <c r="AX1440" s="13" t="s">
        <v>78</v>
      </c>
      <c r="AY1440" s="213" t="s">
        <v>386</v>
      </c>
    </row>
    <row r="1441" spans="1:65" s="14" customFormat="1" ht="10">
      <c r="B1441" s="214"/>
      <c r="C1441" s="215"/>
      <c r="D1441" s="205" t="s">
        <v>395</v>
      </c>
      <c r="E1441" s="216" t="s">
        <v>76</v>
      </c>
      <c r="F1441" s="217" t="s">
        <v>1560</v>
      </c>
      <c r="G1441" s="215"/>
      <c r="H1441" s="218">
        <v>11.959</v>
      </c>
      <c r="I1441" s="219"/>
      <c r="J1441" s="215"/>
      <c r="K1441" s="215"/>
      <c r="L1441" s="220"/>
      <c r="M1441" s="221"/>
      <c r="N1441" s="222"/>
      <c r="O1441" s="222"/>
      <c r="P1441" s="222"/>
      <c r="Q1441" s="222"/>
      <c r="R1441" s="222"/>
      <c r="S1441" s="222"/>
      <c r="T1441" s="223"/>
      <c r="AT1441" s="224" t="s">
        <v>395</v>
      </c>
      <c r="AU1441" s="224" t="s">
        <v>90</v>
      </c>
      <c r="AV1441" s="14" t="s">
        <v>90</v>
      </c>
      <c r="AW1441" s="14" t="s">
        <v>36</v>
      </c>
      <c r="AX1441" s="14" t="s">
        <v>78</v>
      </c>
      <c r="AY1441" s="224" t="s">
        <v>386</v>
      </c>
    </row>
    <row r="1442" spans="1:65" s="16" customFormat="1" ht="10">
      <c r="B1442" s="246"/>
      <c r="C1442" s="247"/>
      <c r="D1442" s="205" t="s">
        <v>395</v>
      </c>
      <c r="E1442" s="248" t="s">
        <v>76</v>
      </c>
      <c r="F1442" s="249" t="s">
        <v>559</v>
      </c>
      <c r="G1442" s="247"/>
      <c r="H1442" s="250">
        <v>11.959</v>
      </c>
      <c r="I1442" s="251"/>
      <c r="J1442" s="247"/>
      <c r="K1442" s="247"/>
      <c r="L1442" s="252"/>
      <c r="M1442" s="253"/>
      <c r="N1442" s="254"/>
      <c r="O1442" s="254"/>
      <c r="P1442" s="254"/>
      <c r="Q1442" s="254"/>
      <c r="R1442" s="254"/>
      <c r="S1442" s="254"/>
      <c r="T1442" s="255"/>
      <c r="AT1442" s="256" t="s">
        <v>395</v>
      </c>
      <c r="AU1442" s="256" t="s">
        <v>90</v>
      </c>
      <c r="AV1442" s="16" t="s">
        <v>95</v>
      </c>
      <c r="AW1442" s="16" t="s">
        <v>36</v>
      </c>
      <c r="AX1442" s="16" t="s">
        <v>78</v>
      </c>
      <c r="AY1442" s="256" t="s">
        <v>386</v>
      </c>
    </row>
    <row r="1443" spans="1:65" s="13" customFormat="1" ht="10">
      <c r="B1443" s="203"/>
      <c r="C1443" s="204"/>
      <c r="D1443" s="205" t="s">
        <v>395</v>
      </c>
      <c r="E1443" s="206" t="s">
        <v>76</v>
      </c>
      <c r="F1443" s="207" t="s">
        <v>1561</v>
      </c>
      <c r="G1443" s="204"/>
      <c r="H1443" s="206" t="s">
        <v>76</v>
      </c>
      <c r="I1443" s="208"/>
      <c r="J1443" s="204"/>
      <c r="K1443" s="204"/>
      <c r="L1443" s="209"/>
      <c r="M1443" s="210"/>
      <c r="N1443" s="211"/>
      <c r="O1443" s="211"/>
      <c r="P1443" s="211"/>
      <c r="Q1443" s="211"/>
      <c r="R1443" s="211"/>
      <c r="S1443" s="211"/>
      <c r="T1443" s="212"/>
      <c r="AT1443" s="213" t="s">
        <v>395</v>
      </c>
      <c r="AU1443" s="213" t="s">
        <v>90</v>
      </c>
      <c r="AV1443" s="13" t="s">
        <v>85</v>
      </c>
      <c r="AW1443" s="13" t="s">
        <v>36</v>
      </c>
      <c r="AX1443" s="13" t="s">
        <v>78</v>
      </c>
      <c r="AY1443" s="213" t="s">
        <v>386</v>
      </c>
    </row>
    <row r="1444" spans="1:65" s="14" customFormat="1" ht="10">
      <c r="B1444" s="214"/>
      <c r="C1444" s="215"/>
      <c r="D1444" s="205" t="s">
        <v>395</v>
      </c>
      <c r="E1444" s="216" t="s">
        <v>76</v>
      </c>
      <c r="F1444" s="217" t="s">
        <v>1562</v>
      </c>
      <c r="G1444" s="215"/>
      <c r="H1444" s="218">
        <v>0.124</v>
      </c>
      <c r="I1444" s="219"/>
      <c r="J1444" s="215"/>
      <c r="K1444" s="215"/>
      <c r="L1444" s="220"/>
      <c r="M1444" s="221"/>
      <c r="N1444" s="222"/>
      <c r="O1444" s="222"/>
      <c r="P1444" s="222"/>
      <c r="Q1444" s="222"/>
      <c r="R1444" s="222"/>
      <c r="S1444" s="222"/>
      <c r="T1444" s="223"/>
      <c r="AT1444" s="224" t="s">
        <v>395</v>
      </c>
      <c r="AU1444" s="224" t="s">
        <v>90</v>
      </c>
      <c r="AV1444" s="14" t="s">
        <v>90</v>
      </c>
      <c r="AW1444" s="14" t="s">
        <v>36</v>
      </c>
      <c r="AX1444" s="14" t="s">
        <v>78</v>
      </c>
      <c r="AY1444" s="224" t="s">
        <v>386</v>
      </c>
    </row>
    <row r="1445" spans="1:65" s="16" customFormat="1" ht="10">
      <c r="B1445" s="246"/>
      <c r="C1445" s="247"/>
      <c r="D1445" s="205" t="s">
        <v>395</v>
      </c>
      <c r="E1445" s="248" t="s">
        <v>76</v>
      </c>
      <c r="F1445" s="249" t="s">
        <v>559</v>
      </c>
      <c r="G1445" s="247"/>
      <c r="H1445" s="250">
        <v>0.124</v>
      </c>
      <c r="I1445" s="251"/>
      <c r="J1445" s="247"/>
      <c r="K1445" s="247"/>
      <c r="L1445" s="252"/>
      <c r="M1445" s="253"/>
      <c r="N1445" s="254"/>
      <c r="O1445" s="254"/>
      <c r="P1445" s="254"/>
      <c r="Q1445" s="254"/>
      <c r="R1445" s="254"/>
      <c r="S1445" s="254"/>
      <c r="T1445" s="255"/>
      <c r="AT1445" s="256" t="s">
        <v>395</v>
      </c>
      <c r="AU1445" s="256" t="s">
        <v>90</v>
      </c>
      <c r="AV1445" s="16" t="s">
        <v>95</v>
      </c>
      <c r="AW1445" s="16" t="s">
        <v>36</v>
      </c>
      <c r="AX1445" s="16" t="s">
        <v>78</v>
      </c>
      <c r="AY1445" s="256" t="s">
        <v>386</v>
      </c>
    </row>
    <row r="1446" spans="1:65" s="15" customFormat="1" ht="10">
      <c r="B1446" s="225"/>
      <c r="C1446" s="226"/>
      <c r="D1446" s="205" t="s">
        <v>395</v>
      </c>
      <c r="E1446" s="227" t="s">
        <v>76</v>
      </c>
      <c r="F1446" s="228" t="s">
        <v>398</v>
      </c>
      <c r="G1446" s="226"/>
      <c r="H1446" s="229">
        <v>33.298000000000002</v>
      </c>
      <c r="I1446" s="230"/>
      <c r="J1446" s="226"/>
      <c r="K1446" s="226"/>
      <c r="L1446" s="231"/>
      <c r="M1446" s="232"/>
      <c r="N1446" s="233"/>
      <c r="O1446" s="233"/>
      <c r="P1446" s="233"/>
      <c r="Q1446" s="233"/>
      <c r="R1446" s="233"/>
      <c r="S1446" s="233"/>
      <c r="T1446" s="234"/>
      <c r="AT1446" s="235" t="s">
        <v>395</v>
      </c>
      <c r="AU1446" s="235" t="s">
        <v>90</v>
      </c>
      <c r="AV1446" s="15" t="s">
        <v>102</v>
      </c>
      <c r="AW1446" s="15" t="s">
        <v>36</v>
      </c>
      <c r="AX1446" s="15" t="s">
        <v>85</v>
      </c>
      <c r="AY1446" s="235" t="s">
        <v>386</v>
      </c>
    </row>
    <row r="1447" spans="1:65" s="2" customFormat="1" ht="24.15" customHeight="1">
      <c r="A1447" s="37"/>
      <c r="B1447" s="38"/>
      <c r="C1447" s="185" t="s">
        <v>1563</v>
      </c>
      <c r="D1447" s="185" t="s">
        <v>388</v>
      </c>
      <c r="E1447" s="186" t="s">
        <v>1564</v>
      </c>
      <c r="F1447" s="187" t="s">
        <v>1565</v>
      </c>
      <c r="G1447" s="188" t="s">
        <v>127</v>
      </c>
      <c r="H1447" s="189">
        <v>48.484000000000002</v>
      </c>
      <c r="I1447" s="190"/>
      <c r="J1447" s="191">
        <f>ROUND(I1447*H1447,2)</f>
        <v>0</v>
      </c>
      <c r="K1447" s="187" t="s">
        <v>76</v>
      </c>
      <c r="L1447" s="42"/>
      <c r="M1447" s="192" t="s">
        <v>76</v>
      </c>
      <c r="N1447" s="193" t="s">
        <v>49</v>
      </c>
      <c r="O1447" s="67"/>
      <c r="P1447" s="194">
        <f>O1447*H1447</f>
        <v>0</v>
      </c>
      <c r="Q1447" s="194">
        <v>0.105</v>
      </c>
      <c r="R1447" s="194">
        <f>Q1447*H1447</f>
        <v>5.0908199999999999</v>
      </c>
      <c r="S1447" s="194">
        <v>0</v>
      </c>
      <c r="T1447" s="195">
        <f>S1447*H1447</f>
        <v>0</v>
      </c>
      <c r="U1447" s="37"/>
      <c r="V1447" s="37"/>
      <c r="W1447" s="37"/>
      <c r="X1447" s="37"/>
      <c r="Y1447" s="37"/>
      <c r="Z1447" s="37"/>
      <c r="AA1447" s="37"/>
      <c r="AB1447" s="37"/>
      <c r="AC1447" s="37"/>
      <c r="AD1447" s="37"/>
      <c r="AE1447" s="37"/>
      <c r="AR1447" s="196" t="s">
        <v>102</v>
      </c>
      <c r="AT1447" s="196" t="s">
        <v>388</v>
      </c>
      <c r="AU1447" s="196" t="s">
        <v>90</v>
      </c>
      <c r="AY1447" s="20" t="s">
        <v>386</v>
      </c>
      <c r="BE1447" s="197">
        <f>IF(N1447="základní",J1447,0)</f>
        <v>0</v>
      </c>
      <c r="BF1447" s="197">
        <f>IF(N1447="snížená",J1447,0)</f>
        <v>0</v>
      </c>
      <c r="BG1447" s="197">
        <f>IF(N1447="zákl. přenesená",J1447,0)</f>
        <v>0</v>
      </c>
      <c r="BH1447" s="197">
        <f>IF(N1447="sníž. přenesená",J1447,0)</f>
        <v>0</v>
      </c>
      <c r="BI1447" s="197">
        <f>IF(N1447="nulová",J1447,0)</f>
        <v>0</v>
      </c>
      <c r="BJ1447" s="20" t="s">
        <v>90</v>
      </c>
      <c r="BK1447" s="197">
        <f>ROUND(I1447*H1447,2)</f>
        <v>0</v>
      </c>
      <c r="BL1447" s="20" t="s">
        <v>102</v>
      </c>
      <c r="BM1447" s="196" t="s">
        <v>1566</v>
      </c>
    </row>
    <row r="1448" spans="1:65" s="13" customFormat="1" ht="10">
      <c r="B1448" s="203"/>
      <c r="C1448" s="204"/>
      <c r="D1448" s="205" t="s">
        <v>395</v>
      </c>
      <c r="E1448" s="206" t="s">
        <v>76</v>
      </c>
      <c r="F1448" s="207" t="s">
        <v>998</v>
      </c>
      <c r="G1448" s="204"/>
      <c r="H1448" s="206" t="s">
        <v>76</v>
      </c>
      <c r="I1448" s="208"/>
      <c r="J1448" s="204"/>
      <c r="K1448" s="204"/>
      <c r="L1448" s="209"/>
      <c r="M1448" s="210"/>
      <c r="N1448" s="211"/>
      <c r="O1448" s="211"/>
      <c r="P1448" s="211"/>
      <c r="Q1448" s="211"/>
      <c r="R1448" s="211"/>
      <c r="S1448" s="211"/>
      <c r="T1448" s="212"/>
      <c r="AT1448" s="213" t="s">
        <v>395</v>
      </c>
      <c r="AU1448" s="213" t="s">
        <v>90</v>
      </c>
      <c r="AV1448" s="13" t="s">
        <v>85</v>
      </c>
      <c r="AW1448" s="13" t="s">
        <v>36</v>
      </c>
      <c r="AX1448" s="13" t="s">
        <v>78</v>
      </c>
      <c r="AY1448" s="213" t="s">
        <v>386</v>
      </c>
    </row>
    <row r="1449" spans="1:65" s="13" customFormat="1" ht="10">
      <c r="B1449" s="203"/>
      <c r="C1449" s="204"/>
      <c r="D1449" s="205" t="s">
        <v>395</v>
      </c>
      <c r="E1449" s="206" t="s">
        <v>76</v>
      </c>
      <c r="F1449" s="207" t="s">
        <v>1256</v>
      </c>
      <c r="G1449" s="204"/>
      <c r="H1449" s="206" t="s">
        <v>76</v>
      </c>
      <c r="I1449" s="208"/>
      <c r="J1449" s="204"/>
      <c r="K1449" s="204"/>
      <c r="L1449" s="209"/>
      <c r="M1449" s="210"/>
      <c r="N1449" s="211"/>
      <c r="O1449" s="211"/>
      <c r="P1449" s="211"/>
      <c r="Q1449" s="211"/>
      <c r="R1449" s="211"/>
      <c r="S1449" s="211"/>
      <c r="T1449" s="212"/>
      <c r="AT1449" s="213" t="s">
        <v>395</v>
      </c>
      <c r="AU1449" s="213" t="s">
        <v>90</v>
      </c>
      <c r="AV1449" s="13" t="s">
        <v>85</v>
      </c>
      <c r="AW1449" s="13" t="s">
        <v>36</v>
      </c>
      <c r="AX1449" s="13" t="s">
        <v>78</v>
      </c>
      <c r="AY1449" s="213" t="s">
        <v>386</v>
      </c>
    </row>
    <row r="1450" spans="1:65" s="13" customFormat="1" ht="10">
      <c r="B1450" s="203"/>
      <c r="C1450" s="204"/>
      <c r="D1450" s="205" t="s">
        <v>395</v>
      </c>
      <c r="E1450" s="206" t="s">
        <v>76</v>
      </c>
      <c r="F1450" s="207" t="s">
        <v>1555</v>
      </c>
      <c r="G1450" s="204"/>
      <c r="H1450" s="206" t="s">
        <v>76</v>
      </c>
      <c r="I1450" s="208"/>
      <c r="J1450" s="204"/>
      <c r="K1450" s="204"/>
      <c r="L1450" s="209"/>
      <c r="M1450" s="210"/>
      <c r="N1450" s="211"/>
      <c r="O1450" s="211"/>
      <c r="P1450" s="211"/>
      <c r="Q1450" s="211"/>
      <c r="R1450" s="211"/>
      <c r="S1450" s="211"/>
      <c r="T1450" s="212"/>
      <c r="AT1450" s="213" t="s">
        <v>395</v>
      </c>
      <c r="AU1450" s="213" t="s">
        <v>90</v>
      </c>
      <c r="AV1450" s="13" t="s">
        <v>85</v>
      </c>
      <c r="AW1450" s="13" t="s">
        <v>36</v>
      </c>
      <c r="AX1450" s="13" t="s">
        <v>78</v>
      </c>
      <c r="AY1450" s="213" t="s">
        <v>386</v>
      </c>
    </row>
    <row r="1451" spans="1:65" s="13" customFormat="1" ht="10">
      <c r="B1451" s="203"/>
      <c r="C1451" s="204"/>
      <c r="D1451" s="205" t="s">
        <v>395</v>
      </c>
      <c r="E1451" s="206" t="s">
        <v>76</v>
      </c>
      <c r="F1451" s="207" t="s">
        <v>1556</v>
      </c>
      <c r="G1451" s="204"/>
      <c r="H1451" s="206" t="s">
        <v>76</v>
      </c>
      <c r="I1451" s="208"/>
      <c r="J1451" s="204"/>
      <c r="K1451" s="204"/>
      <c r="L1451" s="209"/>
      <c r="M1451" s="210"/>
      <c r="N1451" s="211"/>
      <c r="O1451" s="211"/>
      <c r="P1451" s="211"/>
      <c r="Q1451" s="211"/>
      <c r="R1451" s="211"/>
      <c r="S1451" s="211"/>
      <c r="T1451" s="212"/>
      <c r="AT1451" s="213" t="s">
        <v>395</v>
      </c>
      <c r="AU1451" s="213" t="s">
        <v>90</v>
      </c>
      <c r="AV1451" s="13" t="s">
        <v>85</v>
      </c>
      <c r="AW1451" s="13" t="s">
        <v>36</v>
      </c>
      <c r="AX1451" s="13" t="s">
        <v>78</v>
      </c>
      <c r="AY1451" s="213" t="s">
        <v>386</v>
      </c>
    </row>
    <row r="1452" spans="1:65" s="13" customFormat="1" ht="10">
      <c r="B1452" s="203"/>
      <c r="C1452" s="204"/>
      <c r="D1452" s="205" t="s">
        <v>395</v>
      </c>
      <c r="E1452" s="206" t="s">
        <v>76</v>
      </c>
      <c r="F1452" s="207" t="s">
        <v>809</v>
      </c>
      <c r="G1452" s="204"/>
      <c r="H1452" s="206" t="s">
        <v>76</v>
      </c>
      <c r="I1452" s="208"/>
      <c r="J1452" s="204"/>
      <c r="K1452" s="204"/>
      <c r="L1452" s="209"/>
      <c r="M1452" s="210"/>
      <c r="N1452" s="211"/>
      <c r="O1452" s="211"/>
      <c r="P1452" s="211"/>
      <c r="Q1452" s="211"/>
      <c r="R1452" s="211"/>
      <c r="S1452" s="211"/>
      <c r="T1452" s="212"/>
      <c r="AT1452" s="213" t="s">
        <v>395</v>
      </c>
      <c r="AU1452" s="213" t="s">
        <v>90</v>
      </c>
      <c r="AV1452" s="13" t="s">
        <v>85</v>
      </c>
      <c r="AW1452" s="13" t="s">
        <v>36</v>
      </c>
      <c r="AX1452" s="13" t="s">
        <v>78</v>
      </c>
      <c r="AY1452" s="213" t="s">
        <v>386</v>
      </c>
    </row>
    <row r="1453" spans="1:65" s="13" customFormat="1" ht="10">
      <c r="B1453" s="203"/>
      <c r="C1453" s="204"/>
      <c r="D1453" s="205" t="s">
        <v>395</v>
      </c>
      <c r="E1453" s="206" t="s">
        <v>76</v>
      </c>
      <c r="F1453" s="207" t="s">
        <v>1557</v>
      </c>
      <c r="G1453" s="204"/>
      <c r="H1453" s="206" t="s">
        <v>76</v>
      </c>
      <c r="I1453" s="208"/>
      <c r="J1453" s="204"/>
      <c r="K1453" s="204"/>
      <c r="L1453" s="209"/>
      <c r="M1453" s="210"/>
      <c r="N1453" s="211"/>
      <c r="O1453" s="211"/>
      <c r="P1453" s="211"/>
      <c r="Q1453" s="211"/>
      <c r="R1453" s="211"/>
      <c r="S1453" s="211"/>
      <c r="T1453" s="212"/>
      <c r="AT1453" s="213" t="s">
        <v>395</v>
      </c>
      <c r="AU1453" s="213" t="s">
        <v>90</v>
      </c>
      <c r="AV1453" s="13" t="s">
        <v>85</v>
      </c>
      <c r="AW1453" s="13" t="s">
        <v>36</v>
      </c>
      <c r="AX1453" s="13" t="s">
        <v>78</v>
      </c>
      <c r="AY1453" s="213" t="s">
        <v>386</v>
      </c>
    </row>
    <row r="1454" spans="1:65" s="14" customFormat="1" ht="30">
      <c r="B1454" s="214"/>
      <c r="C1454" s="215"/>
      <c r="D1454" s="205" t="s">
        <v>395</v>
      </c>
      <c r="E1454" s="216" t="s">
        <v>76</v>
      </c>
      <c r="F1454" s="217" t="s">
        <v>1567</v>
      </c>
      <c r="G1454" s="215"/>
      <c r="H1454" s="218">
        <v>24.616</v>
      </c>
      <c r="I1454" s="219"/>
      <c r="J1454" s="215"/>
      <c r="K1454" s="215"/>
      <c r="L1454" s="220"/>
      <c r="M1454" s="221"/>
      <c r="N1454" s="222"/>
      <c r="O1454" s="222"/>
      <c r="P1454" s="222"/>
      <c r="Q1454" s="222"/>
      <c r="R1454" s="222"/>
      <c r="S1454" s="222"/>
      <c r="T1454" s="223"/>
      <c r="AT1454" s="224" t="s">
        <v>395</v>
      </c>
      <c r="AU1454" s="224" t="s">
        <v>90</v>
      </c>
      <c r="AV1454" s="14" t="s">
        <v>90</v>
      </c>
      <c r="AW1454" s="14" t="s">
        <v>36</v>
      </c>
      <c r="AX1454" s="14" t="s">
        <v>78</v>
      </c>
      <c r="AY1454" s="224" t="s">
        <v>386</v>
      </c>
    </row>
    <row r="1455" spans="1:65" s="13" customFormat="1" ht="10">
      <c r="B1455" s="203"/>
      <c r="C1455" s="204"/>
      <c r="D1455" s="205" t="s">
        <v>395</v>
      </c>
      <c r="E1455" s="206" t="s">
        <v>76</v>
      </c>
      <c r="F1455" s="207" t="s">
        <v>1568</v>
      </c>
      <c r="G1455" s="204"/>
      <c r="H1455" s="206" t="s">
        <v>76</v>
      </c>
      <c r="I1455" s="208"/>
      <c r="J1455" s="204"/>
      <c r="K1455" s="204"/>
      <c r="L1455" s="209"/>
      <c r="M1455" s="210"/>
      <c r="N1455" s="211"/>
      <c r="O1455" s="211"/>
      <c r="P1455" s="211"/>
      <c r="Q1455" s="211"/>
      <c r="R1455" s="211"/>
      <c r="S1455" s="211"/>
      <c r="T1455" s="212"/>
      <c r="AT1455" s="213" t="s">
        <v>395</v>
      </c>
      <c r="AU1455" s="213" t="s">
        <v>90</v>
      </c>
      <c r="AV1455" s="13" t="s">
        <v>85</v>
      </c>
      <c r="AW1455" s="13" t="s">
        <v>36</v>
      </c>
      <c r="AX1455" s="13" t="s">
        <v>78</v>
      </c>
      <c r="AY1455" s="213" t="s">
        <v>386</v>
      </c>
    </row>
    <row r="1456" spans="1:65" s="14" customFormat="1" ht="10">
      <c r="B1456" s="214"/>
      <c r="C1456" s="215"/>
      <c r="D1456" s="205" t="s">
        <v>395</v>
      </c>
      <c r="E1456" s="216" t="s">
        <v>76</v>
      </c>
      <c r="F1456" s="217" t="s">
        <v>1569</v>
      </c>
      <c r="G1456" s="215"/>
      <c r="H1456" s="218">
        <v>-3.621</v>
      </c>
      <c r="I1456" s="219"/>
      <c r="J1456" s="215"/>
      <c r="K1456" s="215"/>
      <c r="L1456" s="220"/>
      <c r="M1456" s="221"/>
      <c r="N1456" s="222"/>
      <c r="O1456" s="222"/>
      <c r="P1456" s="222"/>
      <c r="Q1456" s="222"/>
      <c r="R1456" s="222"/>
      <c r="S1456" s="222"/>
      <c r="T1456" s="223"/>
      <c r="AT1456" s="224" t="s">
        <v>395</v>
      </c>
      <c r="AU1456" s="224" t="s">
        <v>90</v>
      </c>
      <c r="AV1456" s="14" t="s">
        <v>90</v>
      </c>
      <c r="AW1456" s="14" t="s">
        <v>36</v>
      </c>
      <c r="AX1456" s="14" t="s">
        <v>78</v>
      </c>
      <c r="AY1456" s="224" t="s">
        <v>386</v>
      </c>
    </row>
    <row r="1457" spans="2:51" s="16" customFormat="1" ht="10">
      <c r="B1457" s="246"/>
      <c r="C1457" s="247"/>
      <c r="D1457" s="205" t="s">
        <v>395</v>
      </c>
      <c r="E1457" s="248" t="s">
        <v>76</v>
      </c>
      <c r="F1457" s="249" t="s">
        <v>559</v>
      </c>
      <c r="G1457" s="247"/>
      <c r="H1457" s="250">
        <v>20.995000000000001</v>
      </c>
      <c r="I1457" s="251"/>
      <c r="J1457" s="247"/>
      <c r="K1457" s="247"/>
      <c r="L1457" s="252"/>
      <c r="M1457" s="253"/>
      <c r="N1457" s="254"/>
      <c r="O1457" s="254"/>
      <c r="P1457" s="254"/>
      <c r="Q1457" s="254"/>
      <c r="R1457" s="254"/>
      <c r="S1457" s="254"/>
      <c r="T1457" s="255"/>
      <c r="AT1457" s="256" t="s">
        <v>395</v>
      </c>
      <c r="AU1457" s="256" t="s">
        <v>90</v>
      </c>
      <c r="AV1457" s="16" t="s">
        <v>95</v>
      </c>
      <c r="AW1457" s="16" t="s">
        <v>36</v>
      </c>
      <c r="AX1457" s="16" t="s">
        <v>78</v>
      </c>
      <c r="AY1457" s="256" t="s">
        <v>386</v>
      </c>
    </row>
    <row r="1458" spans="2:51" s="13" customFormat="1" ht="10">
      <c r="B1458" s="203"/>
      <c r="C1458" s="204"/>
      <c r="D1458" s="205" t="s">
        <v>395</v>
      </c>
      <c r="E1458" s="206" t="s">
        <v>76</v>
      </c>
      <c r="F1458" s="207" t="s">
        <v>811</v>
      </c>
      <c r="G1458" s="204"/>
      <c r="H1458" s="206" t="s">
        <v>76</v>
      </c>
      <c r="I1458" s="208"/>
      <c r="J1458" s="204"/>
      <c r="K1458" s="204"/>
      <c r="L1458" s="209"/>
      <c r="M1458" s="210"/>
      <c r="N1458" s="211"/>
      <c r="O1458" s="211"/>
      <c r="P1458" s="211"/>
      <c r="Q1458" s="211"/>
      <c r="R1458" s="211"/>
      <c r="S1458" s="211"/>
      <c r="T1458" s="212"/>
      <c r="AT1458" s="213" t="s">
        <v>395</v>
      </c>
      <c r="AU1458" s="213" t="s">
        <v>90</v>
      </c>
      <c r="AV1458" s="13" t="s">
        <v>85</v>
      </c>
      <c r="AW1458" s="13" t="s">
        <v>36</v>
      </c>
      <c r="AX1458" s="13" t="s">
        <v>78</v>
      </c>
      <c r="AY1458" s="213" t="s">
        <v>386</v>
      </c>
    </row>
    <row r="1459" spans="2:51" s="13" customFormat="1" ht="10">
      <c r="B1459" s="203"/>
      <c r="C1459" s="204"/>
      <c r="D1459" s="205" t="s">
        <v>395</v>
      </c>
      <c r="E1459" s="206" t="s">
        <v>76</v>
      </c>
      <c r="F1459" s="207" t="s">
        <v>1557</v>
      </c>
      <c r="G1459" s="204"/>
      <c r="H1459" s="206" t="s">
        <v>76</v>
      </c>
      <c r="I1459" s="208"/>
      <c r="J1459" s="204"/>
      <c r="K1459" s="204"/>
      <c r="L1459" s="209"/>
      <c r="M1459" s="210"/>
      <c r="N1459" s="211"/>
      <c r="O1459" s="211"/>
      <c r="P1459" s="211"/>
      <c r="Q1459" s="211"/>
      <c r="R1459" s="211"/>
      <c r="S1459" s="211"/>
      <c r="T1459" s="212"/>
      <c r="AT1459" s="213" t="s">
        <v>395</v>
      </c>
      <c r="AU1459" s="213" t="s">
        <v>90</v>
      </c>
      <c r="AV1459" s="13" t="s">
        <v>85</v>
      </c>
      <c r="AW1459" s="13" t="s">
        <v>36</v>
      </c>
      <c r="AX1459" s="13" t="s">
        <v>78</v>
      </c>
      <c r="AY1459" s="213" t="s">
        <v>386</v>
      </c>
    </row>
    <row r="1460" spans="2:51" s="14" customFormat="1" ht="30">
      <c r="B1460" s="214"/>
      <c r="C1460" s="215"/>
      <c r="D1460" s="205" t="s">
        <v>395</v>
      </c>
      <c r="E1460" s="216" t="s">
        <v>76</v>
      </c>
      <c r="F1460" s="217" t="s">
        <v>1570</v>
      </c>
      <c r="G1460" s="215"/>
      <c r="H1460" s="218">
        <v>19.452999999999999</v>
      </c>
      <c r="I1460" s="219"/>
      <c r="J1460" s="215"/>
      <c r="K1460" s="215"/>
      <c r="L1460" s="220"/>
      <c r="M1460" s="221"/>
      <c r="N1460" s="222"/>
      <c r="O1460" s="222"/>
      <c r="P1460" s="222"/>
      <c r="Q1460" s="222"/>
      <c r="R1460" s="222"/>
      <c r="S1460" s="222"/>
      <c r="T1460" s="223"/>
      <c r="AT1460" s="224" t="s">
        <v>395</v>
      </c>
      <c r="AU1460" s="224" t="s">
        <v>90</v>
      </c>
      <c r="AV1460" s="14" t="s">
        <v>90</v>
      </c>
      <c r="AW1460" s="14" t="s">
        <v>36</v>
      </c>
      <c r="AX1460" s="14" t="s">
        <v>78</v>
      </c>
      <c r="AY1460" s="224" t="s">
        <v>386</v>
      </c>
    </row>
    <row r="1461" spans="2:51" s="14" customFormat="1" ht="10">
      <c r="B1461" s="214"/>
      <c r="C1461" s="215"/>
      <c r="D1461" s="205" t="s">
        <v>395</v>
      </c>
      <c r="E1461" s="216" t="s">
        <v>76</v>
      </c>
      <c r="F1461" s="217" t="s">
        <v>1569</v>
      </c>
      <c r="G1461" s="215"/>
      <c r="H1461" s="218">
        <v>-3.621</v>
      </c>
      <c r="I1461" s="219"/>
      <c r="J1461" s="215"/>
      <c r="K1461" s="215"/>
      <c r="L1461" s="220"/>
      <c r="M1461" s="221"/>
      <c r="N1461" s="222"/>
      <c r="O1461" s="222"/>
      <c r="P1461" s="222"/>
      <c r="Q1461" s="222"/>
      <c r="R1461" s="222"/>
      <c r="S1461" s="222"/>
      <c r="T1461" s="223"/>
      <c r="AT1461" s="224" t="s">
        <v>395</v>
      </c>
      <c r="AU1461" s="224" t="s">
        <v>90</v>
      </c>
      <c r="AV1461" s="14" t="s">
        <v>90</v>
      </c>
      <c r="AW1461" s="14" t="s">
        <v>36</v>
      </c>
      <c r="AX1461" s="14" t="s">
        <v>78</v>
      </c>
      <c r="AY1461" s="224" t="s">
        <v>386</v>
      </c>
    </row>
    <row r="1462" spans="2:51" s="16" customFormat="1" ht="10">
      <c r="B1462" s="246"/>
      <c r="C1462" s="247"/>
      <c r="D1462" s="205" t="s">
        <v>395</v>
      </c>
      <c r="E1462" s="248" t="s">
        <v>76</v>
      </c>
      <c r="F1462" s="249" t="s">
        <v>559</v>
      </c>
      <c r="G1462" s="247"/>
      <c r="H1462" s="250">
        <v>15.832000000000001</v>
      </c>
      <c r="I1462" s="251"/>
      <c r="J1462" s="247"/>
      <c r="K1462" s="247"/>
      <c r="L1462" s="252"/>
      <c r="M1462" s="253"/>
      <c r="N1462" s="254"/>
      <c r="O1462" s="254"/>
      <c r="P1462" s="254"/>
      <c r="Q1462" s="254"/>
      <c r="R1462" s="254"/>
      <c r="S1462" s="254"/>
      <c r="T1462" s="255"/>
      <c r="AT1462" s="256" t="s">
        <v>395</v>
      </c>
      <c r="AU1462" s="256" t="s">
        <v>90</v>
      </c>
      <c r="AV1462" s="16" t="s">
        <v>95</v>
      </c>
      <c r="AW1462" s="16" t="s">
        <v>36</v>
      </c>
      <c r="AX1462" s="16" t="s">
        <v>78</v>
      </c>
      <c r="AY1462" s="256" t="s">
        <v>386</v>
      </c>
    </row>
    <row r="1463" spans="2:51" s="13" customFormat="1" ht="10">
      <c r="B1463" s="203"/>
      <c r="C1463" s="204"/>
      <c r="D1463" s="205" t="s">
        <v>395</v>
      </c>
      <c r="E1463" s="206" t="s">
        <v>76</v>
      </c>
      <c r="F1463" s="207" t="s">
        <v>1559</v>
      </c>
      <c r="G1463" s="204"/>
      <c r="H1463" s="206" t="s">
        <v>76</v>
      </c>
      <c r="I1463" s="208"/>
      <c r="J1463" s="204"/>
      <c r="K1463" s="204"/>
      <c r="L1463" s="209"/>
      <c r="M1463" s="210"/>
      <c r="N1463" s="211"/>
      <c r="O1463" s="211"/>
      <c r="P1463" s="211"/>
      <c r="Q1463" s="211"/>
      <c r="R1463" s="211"/>
      <c r="S1463" s="211"/>
      <c r="T1463" s="212"/>
      <c r="AT1463" s="213" t="s">
        <v>395</v>
      </c>
      <c r="AU1463" s="213" t="s">
        <v>90</v>
      </c>
      <c r="AV1463" s="13" t="s">
        <v>85</v>
      </c>
      <c r="AW1463" s="13" t="s">
        <v>36</v>
      </c>
      <c r="AX1463" s="13" t="s">
        <v>78</v>
      </c>
      <c r="AY1463" s="213" t="s">
        <v>386</v>
      </c>
    </row>
    <row r="1464" spans="2:51" s="13" customFormat="1" ht="10">
      <c r="B1464" s="203"/>
      <c r="C1464" s="204"/>
      <c r="D1464" s="205" t="s">
        <v>395</v>
      </c>
      <c r="E1464" s="206" t="s">
        <v>76</v>
      </c>
      <c r="F1464" s="207" t="s">
        <v>809</v>
      </c>
      <c r="G1464" s="204"/>
      <c r="H1464" s="206" t="s">
        <v>76</v>
      </c>
      <c r="I1464" s="208"/>
      <c r="J1464" s="204"/>
      <c r="K1464" s="204"/>
      <c r="L1464" s="209"/>
      <c r="M1464" s="210"/>
      <c r="N1464" s="211"/>
      <c r="O1464" s="211"/>
      <c r="P1464" s="211"/>
      <c r="Q1464" s="211"/>
      <c r="R1464" s="211"/>
      <c r="S1464" s="211"/>
      <c r="T1464" s="212"/>
      <c r="AT1464" s="213" t="s">
        <v>395</v>
      </c>
      <c r="AU1464" s="213" t="s">
        <v>90</v>
      </c>
      <c r="AV1464" s="13" t="s">
        <v>85</v>
      </c>
      <c r="AW1464" s="13" t="s">
        <v>36</v>
      </c>
      <c r="AX1464" s="13" t="s">
        <v>78</v>
      </c>
      <c r="AY1464" s="213" t="s">
        <v>386</v>
      </c>
    </row>
    <row r="1465" spans="2:51" s="13" customFormat="1" ht="10">
      <c r="B1465" s="203"/>
      <c r="C1465" s="204"/>
      <c r="D1465" s="205" t="s">
        <v>395</v>
      </c>
      <c r="E1465" s="206" t="s">
        <v>76</v>
      </c>
      <c r="F1465" s="207" t="s">
        <v>1557</v>
      </c>
      <c r="G1465" s="204"/>
      <c r="H1465" s="206" t="s">
        <v>76</v>
      </c>
      <c r="I1465" s="208"/>
      <c r="J1465" s="204"/>
      <c r="K1465" s="204"/>
      <c r="L1465" s="209"/>
      <c r="M1465" s="210"/>
      <c r="N1465" s="211"/>
      <c r="O1465" s="211"/>
      <c r="P1465" s="211"/>
      <c r="Q1465" s="211"/>
      <c r="R1465" s="211"/>
      <c r="S1465" s="211"/>
      <c r="T1465" s="212"/>
      <c r="AT1465" s="213" t="s">
        <v>395</v>
      </c>
      <c r="AU1465" s="213" t="s">
        <v>90</v>
      </c>
      <c r="AV1465" s="13" t="s">
        <v>85</v>
      </c>
      <c r="AW1465" s="13" t="s">
        <v>36</v>
      </c>
      <c r="AX1465" s="13" t="s">
        <v>78</v>
      </c>
      <c r="AY1465" s="213" t="s">
        <v>386</v>
      </c>
    </row>
    <row r="1466" spans="2:51" s="14" customFormat="1" ht="10">
      <c r="B1466" s="214"/>
      <c r="C1466" s="215"/>
      <c r="D1466" s="205" t="s">
        <v>395</v>
      </c>
      <c r="E1466" s="216" t="s">
        <v>76</v>
      </c>
      <c r="F1466" s="217" t="s">
        <v>1571</v>
      </c>
      <c r="G1466" s="215"/>
      <c r="H1466" s="218">
        <v>3.871</v>
      </c>
      <c r="I1466" s="219"/>
      <c r="J1466" s="215"/>
      <c r="K1466" s="215"/>
      <c r="L1466" s="220"/>
      <c r="M1466" s="221"/>
      <c r="N1466" s="222"/>
      <c r="O1466" s="222"/>
      <c r="P1466" s="222"/>
      <c r="Q1466" s="222"/>
      <c r="R1466" s="222"/>
      <c r="S1466" s="222"/>
      <c r="T1466" s="223"/>
      <c r="AT1466" s="224" t="s">
        <v>395</v>
      </c>
      <c r="AU1466" s="224" t="s">
        <v>90</v>
      </c>
      <c r="AV1466" s="14" t="s">
        <v>90</v>
      </c>
      <c r="AW1466" s="14" t="s">
        <v>36</v>
      </c>
      <c r="AX1466" s="14" t="s">
        <v>78</v>
      </c>
      <c r="AY1466" s="224" t="s">
        <v>386</v>
      </c>
    </row>
    <row r="1467" spans="2:51" s="16" customFormat="1" ht="10">
      <c r="B1467" s="246"/>
      <c r="C1467" s="247"/>
      <c r="D1467" s="205" t="s">
        <v>395</v>
      </c>
      <c r="E1467" s="248" t="s">
        <v>76</v>
      </c>
      <c r="F1467" s="249" t="s">
        <v>559</v>
      </c>
      <c r="G1467" s="247"/>
      <c r="H1467" s="250">
        <v>3.871</v>
      </c>
      <c r="I1467" s="251"/>
      <c r="J1467" s="247"/>
      <c r="K1467" s="247"/>
      <c r="L1467" s="252"/>
      <c r="M1467" s="253"/>
      <c r="N1467" s="254"/>
      <c r="O1467" s="254"/>
      <c r="P1467" s="254"/>
      <c r="Q1467" s="254"/>
      <c r="R1467" s="254"/>
      <c r="S1467" s="254"/>
      <c r="T1467" s="255"/>
      <c r="AT1467" s="256" t="s">
        <v>395</v>
      </c>
      <c r="AU1467" s="256" t="s">
        <v>90</v>
      </c>
      <c r="AV1467" s="16" t="s">
        <v>95</v>
      </c>
      <c r="AW1467" s="16" t="s">
        <v>36</v>
      </c>
      <c r="AX1467" s="16" t="s">
        <v>78</v>
      </c>
      <c r="AY1467" s="256" t="s">
        <v>386</v>
      </c>
    </row>
    <row r="1468" spans="2:51" s="13" customFormat="1" ht="10">
      <c r="B1468" s="203"/>
      <c r="C1468" s="204"/>
      <c r="D1468" s="205" t="s">
        <v>395</v>
      </c>
      <c r="E1468" s="206" t="s">
        <v>76</v>
      </c>
      <c r="F1468" s="207" t="s">
        <v>811</v>
      </c>
      <c r="G1468" s="204"/>
      <c r="H1468" s="206" t="s">
        <v>76</v>
      </c>
      <c r="I1468" s="208"/>
      <c r="J1468" s="204"/>
      <c r="K1468" s="204"/>
      <c r="L1468" s="209"/>
      <c r="M1468" s="210"/>
      <c r="N1468" s="211"/>
      <c r="O1468" s="211"/>
      <c r="P1468" s="211"/>
      <c r="Q1468" s="211"/>
      <c r="R1468" s="211"/>
      <c r="S1468" s="211"/>
      <c r="T1468" s="212"/>
      <c r="AT1468" s="213" t="s">
        <v>395</v>
      </c>
      <c r="AU1468" s="213" t="s">
        <v>90</v>
      </c>
      <c r="AV1468" s="13" t="s">
        <v>85</v>
      </c>
      <c r="AW1468" s="13" t="s">
        <v>36</v>
      </c>
      <c r="AX1468" s="13" t="s">
        <v>78</v>
      </c>
      <c r="AY1468" s="213" t="s">
        <v>386</v>
      </c>
    </row>
    <row r="1469" spans="2:51" s="13" customFormat="1" ht="10">
      <c r="B1469" s="203"/>
      <c r="C1469" s="204"/>
      <c r="D1469" s="205" t="s">
        <v>395</v>
      </c>
      <c r="E1469" s="206" t="s">
        <v>76</v>
      </c>
      <c r="F1469" s="207" t="s">
        <v>1557</v>
      </c>
      <c r="G1469" s="204"/>
      <c r="H1469" s="206" t="s">
        <v>76</v>
      </c>
      <c r="I1469" s="208"/>
      <c r="J1469" s="204"/>
      <c r="K1469" s="204"/>
      <c r="L1469" s="209"/>
      <c r="M1469" s="210"/>
      <c r="N1469" s="211"/>
      <c r="O1469" s="211"/>
      <c r="P1469" s="211"/>
      <c r="Q1469" s="211"/>
      <c r="R1469" s="211"/>
      <c r="S1469" s="211"/>
      <c r="T1469" s="212"/>
      <c r="AT1469" s="213" t="s">
        <v>395</v>
      </c>
      <c r="AU1469" s="213" t="s">
        <v>90</v>
      </c>
      <c r="AV1469" s="13" t="s">
        <v>85</v>
      </c>
      <c r="AW1469" s="13" t="s">
        <v>36</v>
      </c>
      <c r="AX1469" s="13" t="s">
        <v>78</v>
      </c>
      <c r="AY1469" s="213" t="s">
        <v>386</v>
      </c>
    </row>
    <row r="1470" spans="2:51" s="14" customFormat="1" ht="10">
      <c r="B1470" s="214"/>
      <c r="C1470" s="215"/>
      <c r="D1470" s="205" t="s">
        <v>395</v>
      </c>
      <c r="E1470" s="216" t="s">
        <v>76</v>
      </c>
      <c r="F1470" s="217" t="s">
        <v>1572</v>
      </c>
      <c r="G1470" s="215"/>
      <c r="H1470" s="218">
        <v>7.7859999999999996</v>
      </c>
      <c r="I1470" s="219"/>
      <c r="J1470" s="215"/>
      <c r="K1470" s="215"/>
      <c r="L1470" s="220"/>
      <c r="M1470" s="221"/>
      <c r="N1470" s="222"/>
      <c r="O1470" s="222"/>
      <c r="P1470" s="222"/>
      <c r="Q1470" s="222"/>
      <c r="R1470" s="222"/>
      <c r="S1470" s="222"/>
      <c r="T1470" s="223"/>
      <c r="AT1470" s="224" t="s">
        <v>395</v>
      </c>
      <c r="AU1470" s="224" t="s">
        <v>90</v>
      </c>
      <c r="AV1470" s="14" t="s">
        <v>90</v>
      </c>
      <c r="AW1470" s="14" t="s">
        <v>36</v>
      </c>
      <c r="AX1470" s="14" t="s">
        <v>78</v>
      </c>
      <c r="AY1470" s="224" t="s">
        <v>386</v>
      </c>
    </row>
    <row r="1471" spans="2:51" s="16" customFormat="1" ht="10">
      <c r="B1471" s="246"/>
      <c r="C1471" s="247"/>
      <c r="D1471" s="205" t="s">
        <v>395</v>
      </c>
      <c r="E1471" s="248" t="s">
        <v>76</v>
      </c>
      <c r="F1471" s="249" t="s">
        <v>559</v>
      </c>
      <c r="G1471" s="247"/>
      <c r="H1471" s="250">
        <v>7.7859999999999996</v>
      </c>
      <c r="I1471" s="251"/>
      <c r="J1471" s="247"/>
      <c r="K1471" s="247"/>
      <c r="L1471" s="252"/>
      <c r="M1471" s="253"/>
      <c r="N1471" s="254"/>
      <c r="O1471" s="254"/>
      <c r="P1471" s="254"/>
      <c r="Q1471" s="254"/>
      <c r="R1471" s="254"/>
      <c r="S1471" s="254"/>
      <c r="T1471" s="255"/>
      <c r="AT1471" s="256" t="s">
        <v>395</v>
      </c>
      <c r="AU1471" s="256" t="s">
        <v>90</v>
      </c>
      <c r="AV1471" s="16" t="s">
        <v>95</v>
      </c>
      <c r="AW1471" s="16" t="s">
        <v>36</v>
      </c>
      <c r="AX1471" s="16" t="s">
        <v>78</v>
      </c>
      <c r="AY1471" s="256" t="s">
        <v>386</v>
      </c>
    </row>
    <row r="1472" spans="2:51" s="15" customFormat="1" ht="10">
      <c r="B1472" s="225"/>
      <c r="C1472" s="226"/>
      <c r="D1472" s="205" t="s">
        <v>395</v>
      </c>
      <c r="E1472" s="227" t="s">
        <v>76</v>
      </c>
      <c r="F1472" s="228" t="s">
        <v>398</v>
      </c>
      <c r="G1472" s="226"/>
      <c r="H1472" s="229">
        <v>48.484000000000002</v>
      </c>
      <c r="I1472" s="230"/>
      <c r="J1472" s="226"/>
      <c r="K1472" s="226"/>
      <c r="L1472" s="231"/>
      <c r="M1472" s="232"/>
      <c r="N1472" s="233"/>
      <c r="O1472" s="233"/>
      <c r="P1472" s="233"/>
      <c r="Q1472" s="233"/>
      <c r="R1472" s="233"/>
      <c r="S1472" s="233"/>
      <c r="T1472" s="234"/>
      <c r="AT1472" s="235" t="s">
        <v>395</v>
      </c>
      <c r="AU1472" s="235" t="s">
        <v>90</v>
      </c>
      <c r="AV1472" s="15" t="s">
        <v>102</v>
      </c>
      <c r="AW1472" s="15" t="s">
        <v>36</v>
      </c>
      <c r="AX1472" s="15" t="s">
        <v>85</v>
      </c>
      <c r="AY1472" s="235" t="s">
        <v>386</v>
      </c>
    </row>
    <row r="1473" spans="1:65" s="2" customFormat="1" ht="24.15" customHeight="1">
      <c r="A1473" s="37"/>
      <c r="B1473" s="38"/>
      <c r="C1473" s="185" t="s">
        <v>1573</v>
      </c>
      <c r="D1473" s="185" t="s">
        <v>388</v>
      </c>
      <c r="E1473" s="186" t="s">
        <v>1574</v>
      </c>
      <c r="F1473" s="187" t="s">
        <v>1575</v>
      </c>
      <c r="G1473" s="188" t="s">
        <v>127</v>
      </c>
      <c r="H1473" s="189">
        <v>1367.99</v>
      </c>
      <c r="I1473" s="190"/>
      <c r="J1473" s="191">
        <f>ROUND(I1473*H1473,2)</f>
        <v>0</v>
      </c>
      <c r="K1473" s="187" t="s">
        <v>76</v>
      </c>
      <c r="L1473" s="42"/>
      <c r="M1473" s="192" t="s">
        <v>76</v>
      </c>
      <c r="N1473" s="193" t="s">
        <v>49</v>
      </c>
      <c r="O1473" s="67"/>
      <c r="P1473" s="194">
        <f>O1473*H1473</f>
        <v>0</v>
      </c>
      <c r="Q1473" s="194">
        <v>0.11</v>
      </c>
      <c r="R1473" s="194">
        <f>Q1473*H1473</f>
        <v>150.47890000000001</v>
      </c>
      <c r="S1473" s="194">
        <v>0</v>
      </c>
      <c r="T1473" s="195">
        <f>S1473*H1473</f>
        <v>0</v>
      </c>
      <c r="U1473" s="37"/>
      <c r="V1473" s="37"/>
      <c r="W1473" s="37"/>
      <c r="X1473" s="37"/>
      <c r="Y1473" s="37"/>
      <c r="Z1473" s="37"/>
      <c r="AA1473" s="37"/>
      <c r="AB1473" s="37"/>
      <c r="AC1473" s="37"/>
      <c r="AD1473" s="37"/>
      <c r="AE1473" s="37"/>
      <c r="AR1473" s="196" t="s">
        <v>102</v>
      </c>
      <c r="AT1473" s="196" t="s">
        <v>388</v>
      </c>
      <c r="AU1473" s="196" t="s">
        <v>90</v>
      </c>
      <c r="AY1473" s="20" t="s">
        <v>386</v>
      </c>
      <c r="BE1473" s="197">
        <f>IF(N1473="základní",J1473,0)</f>
        <v>0</v>
      </c>
      <c r="BF1473" s="197">
        <f>IF(N1473="snížená",J1473,0)</f>
        <v>0</v>
      </c>
      <c r="BG1473" s="197">
        <f>IF(N1473="zákl. přenesená",J1473,0)</f>
        <v>0</v>
      </c>
      <c r="BH1473" s="197">
        <f>IF(N1473="sníž. přenesená",J1473,0)</f>
        <v>0</v>
      </c>
      <c r="BI1473" s="197">
        <f>IF(N1473="nulová",J1473,0)</f>
        <v>0</v>
      </c>
      <c r="BJ1473" s="20" t="s">
        <v>90</v>
      </c>
      <c r="BK1473" s="197">
        <f>ROUND(I1473*H1473,2)</f>
        <v>0</v>
      </c>
      <c r="BL1473" s="20" t="s">
        <v>102</v>
      </c>
      <c r="BM1473" s="196" t="s">
        <v>1576</v>
      </c>
    </row>
    <row r="1474" spans="1:65" s="14" customFormat="1" ht="10">
      <c r="B1474" s="214"/>
      <c r="C1474" s="215"/>
      <c r="D1474" s="205" t="s">
        <v>395</v>
      </c>
      <c r="E1474" s="216" t="s">
        <v>76</v>
      </c>
      <c r="F1474" s="217" t="s">
        <v>229</v>
      </c>
      <c r="G1474" s="215"/>
      <c r="H1474" s="218">
        <v>268.14</v>
      </c>
      <c r="I1474" s="219"/>
      <c r="J1474" s="215"/>
      <c r="K1474" s="215"/>
      <c r="L1474" s="220"/>
      <c r="M1474" s="221"/>
      <c r="N1474" s="222"/>
      <c r="O1474" s="222"/>
      <c r="P1474" s="222"/>
      <c r="Q1474" s="222"/>
      <c r="R1474" s="222"/>
      <c r="S1474" s="222"/>
      <c r="T1474" s="223"/>
      <c r="AT1474" s="224" t="s">
        <v>395</v>
      </c>
      <c r="AU1474" s="224" t="s">
        <v>90</v>
      </c>
      <c r="AV1474" s="14" t="s">
        <v>90</v>
      </c>
      <c r="AW1474" s="14" t="s">
        <v>36</v>
      </c>
      <c r="AX1474" s="14" t="s">
        <v>78</v>
      </c>
      <c r="AY1474" s="224" t="s">
        <v>386</v>
      </c>
    </row>
    <row r="1475" spans="1:65" s="14" customFormat="1" ht="10">
      <c r="B1475" s="214"/>
      <c r="C1475" s="215"/>
      <c r="D1475" s="205" t="s">
        <v>395</v>
      </c>
      <c r="E1475" s="216" t="s">
        <v>76</v>
      </c>
      <c r="F1475" s="217" t="s">
        <v>232</v>
      </c>
      <c r="G1475" s="215"/>
      <c r="H1475" s="218">
        <v>28.64</v>
      </c>
      <c r="I1475" s="219"/>
      <c r="J1475" s="215"/>
      <c r="K1475" s="215"/>
      <c r="L1475" s="220"/>
      <c r="M1475" s="221"/>
      <c r="N1475" s="222"/>
      <c r="O1475" s="222"/>
      <c r="P1475" s="222"/>
      <c r="Q1475" s="222"/>
      <c r="R1475" s="222"/>
      <c r="S1475" s="222"/>
      <c r="T1475" s="223"/>
      <c r="AT1475" s="224" t="s">
        <v>395</v>
      </c>
      <c r="AU1475" s="224" t="s">
        <v>90</v>
      </c>
      <c r="AV1475" s="14" t="s">
        <v>90</v>
      </c>
      <c r="AW1475" s="14" t="s">
        <v>36</v>
      </c>
      <c r="AX1475" s="14" t="s">
        <v>78</v>
      </c>
      <c r="AY1475" s="224" t="s">
        <v>386</v>
      </c>
    </row>
    <row r="1476" spans="1:65" s="14" customFormat="1" ht="10">
      <c r="B1476" s="214"/>
      <c r="C1476" s="215"/>
      <c r="D1476" s="205" t="s">
        <v>395</v>
      </c>
      <c r="E1476" s="216" t="s">
        <v>76</v>
      </c>
      <c r="F1476" s="217" t="s">
        <v>319</v>
      </c>
      <c r="G1476" s="215"/>
      <c r="H1476" s="218">
        <v>83.68</v>
      </c>
      <c r="I1476" s="219"/>
      <c r="J1476" s="215"/>
      <c r="K1476" s="215"/>
      <c r="L1476" s="220"/>
      <c r="M1476" s="221"/>
      <c r="N1476" s="222"/>
      <c r="O1476" s="222"/>
      <c r="P1476" s="222"/>
      <c r="Q1476" s="222"/>
      <c r="R1476" s="222"/>
      <c r="S1476" s="222"/>
      <c r="T1476" s="223"/>
      <c r="AT1476" s="224" t="s">
        <v>395</v>
      </c>
      <c r="AU1476" s="224" t="s">
        <v>90</v>
      </c>
      <c r="AV1476" s="14" t="s">
        <v>90</v>
      </c>
      <c r="AW1476" s="14" t="s">
        <v>36</v>
      </c>
      <c r="AX1476" s="14" t="s">
        <v>78</v>
      </c>
      <c r="AY1476" s="224" t="s">
        <v>386</v>
      </c>
    </row>
    <row r="1477" spans="1:65" s="14" customFormat="1" ht="10">
      <c r="B1477" s="214"/>
      <c r="C1477" s="215"/>
      <c r="D1477" s="205" t="s">
        <v>395</v>
      </c>
      <c r="E1477" s="216" t="s">
        <v>76</v>
      </c>
      <c r="F1477" s="217" t="s">
        <v>235</v>
      </c>
      <c r="G1477" s="215"/>
      <c r="H1477" s="218">
        <v>382.49</v>
      </c>
      <c r="I1477" s="219"/>
      <c r="J1477" s="215"/>
      <c r="K1477" s="215"/>
      <c r="L1477" s="220"/>
      <c r="M1477" s="221"/>
      <c r="N1477" s="222"/>
      <c r="O1477" s="222"/>
      <c r="P1477" s="222"/>
      <c r="Q1477" s="222"/>
      <c r="R1477" s="222"/>
      <c r="S1477" s="222"/>
      <c r="T1477" s="223"/>
      <c r="AT1477" s="224" t="s">
        <v>395</v>
      </c>
      <c r="AU1477" s="224" t="s">
        <v>90</v>
      </c>
      <c r="AV1477" s="14" t="s">
        <v>90</v>
      </c>
      <c r="AW1477" s="14" t="s">
        <v>36</v>
      </c>
      <c r="AX1477" s="14" t="s">
        <v>78</v>
      </c>
      <c r="AY1477" s="224" t="s">
        <v>386</v>
      </c>
    </row>
    <row r="1478" spans="1:65" s="14" customFormat="1" ht="10">
      <c r="B1478" s="214"/>
      <c r="C1478" s="215"/>
      <c r="D1478" s="205" t="s">
        <v>395</v>
      </c>
      <c r="E1478" s="216" t="s">
        <v>76</v>
      </c>
      <c r="F1478" s="217" t="s">
        <v>241</v>
      </c>
      <c r="G1478" s="215"/>
      <c r="H1478" s="218">
        <v>199.26</v>
      </c>
      <c r="I1478" s="219"/>
      <c r="J1478" s="215"/>
      <c r="K1478" s="215"/>
      <c r="L1478" s="220"/>
      <c r="M1478" s="221"/>
      <c r="N1478" s="222"/>
      <c r="O1478" s="222"/>
      <c r="P1478" s="222"/>
      <c r="Q1478" s="222"/>
      <c r="R1478" s="222"/>
      <c r="S1478" s="222"/>
      <c r="T1478" s="223"/>
      <c r="AT1478" s="224" t="s">
        <v>395</v>
      </c>
      <c r="AU1478" s="224" t="s">
        <v>90</v>
      </c>
      <c r="AV1478" s="14" t="s">
        <v>90</v>
      </c>
      <c r="AW1478" s="14" t="s">
        <v>36</v>
      </c>
      <c r="AX1478" s="14" t="s">
        <v>78</v>
      </c>
      <c r="AY1478" s="224" t="s">
        <v>386</v>
      </c>
    </row>
    <row r="1479" spans="1:65" s="14" customFormat="1" ht="10">
      <c r="B1479" s="214"/>
      <c r="C1479" s="215"/>
      <c r="D1479" s="205" t="s">
        <v>395</v>
      </c>
      <c r="E1479" s="216" t="s">
        <v>76</v>
      </c>
      <c r="F1479" s="217" t="s">
        <v>247</v>
      </c>
      <c r="G1479" s="215"/>
      <c r="H1479" s="218">
        <v>405.78</v>
      </c>
      <c r="I1479" s="219"/>
      <c r="J1479" s="215"/>
      <c r="K1479" s="215"/>
      <c r="L1479" s="220"/>
      <c r="M1479" s="221"/>
      <c r="N1479" s="222"/>
      <c r="O1479" s="222"/>
      <c r="P1479" s="222"/>
      <c r="Q1479" s="222"/>
      <c r="R1479" s="222"/>
      <c r="S1479" s="222"/>
      <c r="T1479" s="223"/>
      <c r="AT1479" s="224" t="s">
        <v>395</v>
      </c>
      <c r="AU1479" s="224" t="s">
        <v>90</v>
      </c>
      <c r="AV1479" s="14" t="s">
        <v>90</v>
      </c>
      <c r="AW1479" s="14" t="s">
        <v>36</v>
      </c>
      <c r="AX1479" s="14" t="s">
        <v>78</v>
      </c>
      <c r="AY1479" s="224" t="s">
        <v>386</v>
      </c>
    </row>
    <row r="1480" spans="1:65" s="15" customFormat="1" ht="10">
      <c r="B1480" s="225"/>
      <c r="C1480" s="226"/>
      <c r="D1480" s="205" t="s">
        <v>395</v>
      </c>
      <c r="E1480" s="227" t="s">
        <v>76</v>
      </c>
      <c r="F1480" s="228" t="s">
        <v>398</v>
      </c>
      <c r="G1480" s="226"/>
      <c r="H1480" s="229">
        <v>1367.99</v>
      </c>
      <c r="I1480" s="230"/>
      <c r="J1480" s="226"/>
      <c r="K1480" s="226"/>
      <c r="L1480" s="231"/>
      <c r="M1480" s="232"/>
      <c r="N1480" s="233"/>
      <c r="O1480" s="233"/>
      <c r="P1480" s="233"/>
      <c r="Q1480" s="233"/>
      <c r="R1480" s="233"/>
      <c r="S1480" s="233"/>
      <c r="T1480" s="234"/>
      <c r="AT1480" s="235" t="s">
        <v>395</v>
      </c>
      <c r="AU1480" s="235" t="s">
        <v>90</v>
      </c>
      <c r="AV1480" s="15" t="s">
        <v>102</v>
      </c>
      <c r="AW1480" s="15" t="s">
        <v>36</v>
      </c>
      <c r="AX1480" s="15" t="s">
        <v>85</v>
      </c>
      <c r="AY1480" s="235" t="s">
        <v>386</v>
      </c>
    </row>
    <row r="1481" spans="1:65" s="2" customFormat="1" ht="37.75" customHeight="1">
      <c r="A1481" s="37"/>
      <c r="B1481" s="38"/>
      <c r="C1481" s="185" t="s">
        <v>1577</v>
      </c>
      <c r="D1481" s="185" t="s">
        <v>388</v>
      </c>
      <c r="E1481" s="186" t="s">
        <v>1578</v>
      </c>
      <c r="F1481" s="187" t="s">
        <v>1579</v>
      </c>
      <c r="G1481" s="188" t="s">
        <v>127</v>
      </c>
      <c r="H1481" s="189">
        <v>2245.29</v>
      </c>
      <c r="I1481" s="190"/>
      <c r="J1481" s="191">
        <f>ROUND(I1481*H1481,2)</f>
        <v>0</v>
      </c>
      <c r="K1481" s="187" t="s">
        <v>76</v>
      </c>
      <c r="L1481" s="42"/>
      <c r="M1481" s="192" t="s">
        <v>76</v>
      </c>
      <c r="N1481" s="193" t="s">
        <v>49</v>
      </c>
      <c r="O1481" s="67"/>
      <c r="P1481" s="194">
        <f>O1481*H1481</f>
        <v>0</v>
      </c>
      <c r="Q1481" s="194">
        <v>1.0999999999999999E-2</v>
      </c>
      <c r="R1481" s="194">
        <f>Q1481*H1481</f>
        <v>24.698189999999997</v>
      </c>
      <c r="S1481" s="194">
        <v>0</v>
      </c>
      <c r="T1481" s="195">
        <f>S1481*H1481</f>
        <v>0</v>
      </c>
      <c r="U1481" s="37"/>
      <c r="V1481" s="37"/>
      <c r="W1481" s="37"/>
      <c r="X1481" s="37"/>
      <c r="Y1481" s="37"/>
      <c r="Z1481" s="37"/>
      <c r="AA1481" s="37"/>
      <c r="AB1481" s="37"/>
      <c r="AC1481" s="37"/>
      <c r="AD1481" s="37"/>
      <c r="AE1481" s="37"/>
      <c r="AR1481" s="196" t="s">
        <v>102</v>
      </c>
      <c r="AT1481" s="196" t="s">
        <v>388</v>
      </c>
      <c r="AU1481" s="196" t="s">
        <v>90</v>
      </c>
      <c r="AY1481" s="20" t="s">
        <v>386</v>
      </c>
      <c r="BE1481" s="197">
        <f>IF(N1481="základní",J1481,0)</f>
        <v>0</v>
      </c>
      <c r="BF1481" s="197">
        <f>IF(N1481="snížená",J1481,0)</f>
        <v>0</v>
      </c>
      <c r="BG1481" s="197">
        <f>IF(N1481="zákl. přenesená",J1481,0)</f>
        <v>0</v>
      </c>
      <c r="BH1481" s="197">
        <f>IF(N1481="sníž. přenesená",J1481,0)</f>
        <v>0</v>
      </c>
      <c r="BI1481" s="197">
        <f>IF(N1481="nulová",J1481,0)</f>
        <v>0</v>
      </c>
      <c r="BJ1481" s="20" t="s">
        <v>90</v>
      </c>
      <c r="BK1481" s="197">
        <f>ROUND(I1481*H1481,2)</f>
        <v>0</v>
      </c>
      <c r="BL1481" s="20" t="s">
        <v>102</v>
      </c>
      <c r="BM1481" s="196" t="s">
        <v>1580</v>
      </c>
    </row>
    <row r="1482" spans="1:65" s="14" customFormat="1" ht="10">
      <c r="B1482" s="214"/>
      <c r="C1482" s="215"/>
      <c r="D1482" s="205" t="s">
        <v>395</v>
      </c>
      <c r="E1482" s="216" t="s">
        <v>76</v>
      </c>
      <c r="F1482" s="217" t="s">
        <v>1581</v>
      </c>
      <c r="G1482" s="215"/>
      <c r="H1482" s="218">
        <v>268.14</v>
      </c>
      <c r="I1482" s="219"/>
      <c r="J1482" s="215"/>
      <c r="K1482" s="215"/>
      <c r="L1482" s="220"/>
      <c r="M1482" s="221"/>
      <c r="N1482" s="222"/>
      <c r="O1482" s="222"/>
      <c r="P1482" s="222"/>
      <c r="Q1482" s="222"/>
      <c r="R1482" s="222"/>
      <c r="S1482" s="222"/>
      <c r="T1482" s="223"/>
      <c r="AT1482" s="224" t="s">
        <v>395</v>
      </c>
      <c r="AU1482" s="224" t="s">
        <v>90</v>
      </c>
      <c r="AV1482" s="14" t="s">
        <v>90</v>
      </c>
      <c r="AW1482" s="14" t="s">
        <v>36</v>
      </c>
      <c r="AX1482" s="14" t="s">
        <v>78</v>
      </c>
      <c r="AY1482" s="224" t="s">
        <v>386</v>
      </c>
    </row>
    <row r="1483" spans="1:65" s="14" customFormat="1" ht="10">
      <c r="B1483" s="214"/>
      <c r="C1483" s="215"/>
      <c r="D1483" s="205" t="s">
        <v>395</v>
      </c>
      <c r="E1483" s="216" t="s">
        <v>76</v>
      </c>
      <c r="F1483" s="217" t="s">
        <v>1582</v>
      </c>
      <c r="G1483" s="215"/>
      <c r="H1483" s="218">
        <v>57.28</v>
      </c>
      <c r="I1483" s="219"/>
      <c r="J1483" s="215"/>
      <c r="K1483" s="215"/>
      <c r="L1483" s="220"/>
      <c r="M1483" s="221"/>
      <c r="N1483" s="222"/>
      <c r="O1483" s="222"/>
      <c r="P1483" s="222"/>
      <c r="Q1483" s="222"/>
      <c r="R1483" s="222"/>
      <c r="S1483" s="222"/>
      <c r="T1483" s="223"/>
      <c r="AT1483" s="224" t="s">
        <v>395</v>
      </c>
      <c r="AU1483" s="224" t="s">
        <v>90</v>
      </c>
      <c r="AV1483" s="14" t="s">
        <v>90</v>
      </c>
      <c r="AW1483" s="14" t="s">
        <v>36</v>
      </c>
      <c r="AX1483" s="14" t="s">
        <v>78</v>
      </c>
      <c r="AY1483" s="224" t="s">
        <v>386</v>
      </c>
    </row>
    <row r="1484" spans="1:65" s="14" customFormat="1" ht="10">
      <c r="B1484" s="214"/>
      <c r="C1484" s="215"/>
      <c r="D1484" s="205" t="s">
        <v>395</v>
      </c>
      <c r="E1484" s="216" t="s">
        <v>76</v>
      </c>
      <c r="F1484" s="217" t="s">
        <v>1583</v>
      </c>
      <c r="G1484" s="215"/>
      <c r="H1484" s="218">
        <v>167.36</v>
      </c>
      <c r="I1484" s="219"/>
      <c r="J1484" s="215"/>
      <c r="K1484" s="215"/>
      <c r="L1484" s="220"/>
      <c r="M1484" s="221"/>
      <c r="N1484" s="222"/>
      <c r="O1484" s="222"/>
      <c r="P1484" s="222"/>
      <c r="Q1484" s="222"/>
      <c r="R1484" s="222"/>
      <c r="S1484" s="222"/>
      <c r="T1484" s="223"/>
      <c r="AT1484" s="224" t="s">
        <v>395</v>
      </c>
      <c r="AU1484" s="224" t="s">
        <v>90</v>
      </c>
      <c r="AV1484" s="14" t="s">
        <v>90</v>
      </c>
      <c r="AW1484" s="14" t="s">
        <v>36</v>
      </c>
      <c r="AX1484" s="14" t="s">
        <v>78</v>
      </c>
      <c r="AY1484" s="224" t="s">
        <v>386</v>
      </c>
    </row>
    <row r="1485" spans="1:65" s="14" customFormat="1" ht="10">
      <c r="B1485" s="214"/>
      <c r="C1485" s="215"/>
      <c r="D1485" s="205" t="s">
        <v>395</v>
      </c>
      <c r="E1485" s="216" t="s">
        <v>76</v>
      </c>
      <c r="F1485" s="217" t="s">
        <v>1584</v>
      </c>
      <c r="G1485" s="215"/>
      <c r="H1485" s="218">
        <v>1147.47</v>
      </c>
      <c r="I1485" s="219"/>
      <c r="J1485" s="215"/>
      <c r="K1485" s="215"/>
      <c r="L1485" s="220"/>
      <c r="M1485" s="221"/>
      <c r="N1485" s="222"/>
      <c r="O1485" s="222"/>
      <c r="P1485" s="222"/>
      <c r="Q1485" s="222"/>
      <c r="R1485" s="222"/>
      <c r="S1485" s="222"/>
      <c r="T1485" s="223"/>
      <c r="AT1485" s="224" t="s">
        <v>395</v>
      </c>
      <c r="AU1485" s="224" t="s">
        <v>90</v>
      </c>
      <c r="AV1485" s="14" t="s">
        <v>90</v>
      </c>
      <c r="AW1485" s="14" t="s">
        <v>36</v>
      </c>
      <c r="AX1485" s="14" t="s">
        <v>78</v>
      </c>
      <c r="AY1485" s="224" t="s">
        <v>386</v>
      </c>
    </row>
    <row r="1486" spans="1:65" s="14" customFormat="1" ht="10">
      <c r="B1486" s="214"/>
      <c r="C1486" s="215"/>
      <c r="D1486" s="205" t="s">
        <v>395</v>
      </c>
      <c r="E1486" s="216" t="s">
        <v>76</v>
      </c>
      <c r="F1486" s="217" t="s">
        <v>1585</v>
      </c>
      <c r="G1486" s="215"/>
      <c r="H1486" s="218">
        <v>199.26</v>
      </c>
      <c r="I1486" s="219"/>
      <c r="J1486" s="215"/>
      <c r="K1486" s="215"/>
      <c r="L1486" s="220"/>
      <c r="M1486" s="221"/>
      <c r="N1486" s="222"/>
      <c r="O1486" s="222"/>
      <c r="P1486" s="222"/>
      <c r="Q1486" s="222"/>
      <c r="R1486" s="222"/>
      <c r="S1486" s="222"/>
      <c r="T1486" s="223"/>
      <c r="AT1486" s="224" t="s">
        <v>395</v>
      </c>
      <c r="AU1486" s="224" t="s">
        <v>90</v>
      </c>
      <c r="AV1486" s="14" t="s">
        <v>90</v>
      </c>
      <c r="AW1486" s="14" t="s">
        <v>36</v>
      </c>
      <c r="AX1486" s="14" t="s">
        <v>78</v>
      </c>
      <c r="AY1486" s="224" t="s">
        <v>386</v>
      </c>
    </row>
    <row r="1487" spans="1:65" s="14" customFormat="1" ht="10">
      <c r="B1487" s="214"/>
      <c r="C1487" s="215"/>
      <c r="D1487" s="205" t="s">
        <v>395</v>
      </c>
      <c r="E1487" s="216" t="s">
        <v>76</v>
      </c>
      <c r="F1487" s="217" t="s">
        <v>1586</v>
      </c>
      <c r="G1487" s="215"/>
      <c r="H1487" s="218">
        <v>405.78</v>
      </c>
      <c r="I1487" s="219"/>
      <c r="J1487" s="215"/>
      <c r="K1487" s="215"/>
      <c r="L1487" s="220"/>
      <c r="M1487" s="221"/>
      <c r="N1487" s="222"/>
      <c r="O1487" s="222"/>
      <c r="P1487" s="222"/>
      <c r="Q1487" s="222"/>
      <c r="R1487" s="222"/>
      <c r="S1487" s="222"/>
      <c r="T1487" s="223"/>
      <c r="AT1487" s="224" t="s">
        <v>395</v>
      </c>
      <c r="AU1487" s="224" t="s">
        <v>90</v>
      </c>
      <c r="AV1487" s="14" t="s">
        <v>90</v>
      </c>
      <c r="AW1487" s="14" t="s">
        <v>36</v>
      </c>
      <c r="AX1487" s="14" t="s">
        <v>78</v>
      </c>
      <c r="AY1487" s="224" t="s">
        <v>386</v>
      </c>
    </row>
    <row r="1488" spans="1:65" s="15" customFormat="1" ht="10">
      <c r="B1488" s="225"/>
      <c r="C1488" s="226"/>
      <c r="D1488" s="205" t="s">
        <v>395</v>
      </c>
      <c r="E1488" s="227" t="s">
        <v>76</v>
      </c>
      <c r="F1488" s="228" t="s">
        <v>398</v>
      </c>
      <c r="G1488" s="226"/>
      <c r="H1488" s="229">
        <v>2245.29</v>
      </c>
      <c r="I1488" s="230"/>
      <c r="J1488" s="226"/>
      <c r="K1488" s="226"/>
      <c r="L1488" s="231"/>
      <c r="M1488" s="232"/>
      <c r="N1488" s="233"/>
      <c r="O1488" s="233"/>
      <c r="P1488" s="233"/>
      <c r="Q1488" s="233"/>
      <c r="R1488" s="233"/>
      <c r="S1488" s="233"/>
      <c r="T1488" s="234"/>
      <c r="AT1488" s="235" t="s">
        <v>395</v>
      </c>
      <c r="AU1488" s="235" t="s">
        <v>90</v>
      </c>
      <c r="AV1488" s="15" t="s">
        <v>102</v>
      </c>
      <c r="AW1488" s="15" t="s">
        <v>36</v>
      </c>
      <c r="AX1488" s="15" t="s">
        <v>85</v>
      </c>
      <c r="AY1488" s="235" t="s">
        <v>386</v>
      </c>
    </row>
    <row r="1489" spans="1:65" s="2" customFormat="1" ht="24.15" customHeight="1">
      <c r="A1489" s="37"/>
      <c r="B1489" s="38"/>
      <c r="C1489" s="185" t="s">
        <v>1587</v>
      </c>
      <c r="D1489" s="185" t="s">
        <v>388</v>
      </c>
      <c r="E1489" s="186" t="s">
        <v>1588</v>
      </c>
      <c r="F1489" s="187" t="s">
        <v>1589</v>
      </c>
      <c r="G1489" s="188" t="s">
        <v>127</v>
      </c>
      <c r="H1489" s="189">
        <v>34.783999999999999</v>
      </c>
      <c r="I1489" s="190"/>
      <c r="J1489" s="191">
        <f>ROUND(I1489*H1489,2)</f>
        <v>0</v>
      </c>
      <c r="K1489" s="187" t="s">
        <v>76</v>
      </c>
      <c r="L1489" s="42"/>
      <c r="M1489" s="192" t="s">
        <v>76</v>
      </c>
      <c r="N1489" s="193" t="s">
        <v>49</v>
      </c>
      <c r="O1489" s="67"/>
      <c r="P1489" s="194">
        <f>O1489*H1489</f>
        <v>0</v>
      </c>
      <c r="Q1489" s="194">
        <v>0.1071</v>
      </c>
      <c r="R1489" s="194">
        <f>Q1489*H1489</f>
        <v>3.7253664</v>
      </c>
      <c r="S1489" s="194">
        <v>0</v>
      </c>
      <c r="T1489" s="195">
        <f>S1489*H1489</f>
        <v>0</v>
      </c>
      <c r="U1489" s="37"/>
      <c r="V1489" s="37"/>
      <c r="W1489" s="37"/>
      <c r="X1489" s="37"/>
      <c r="Y1489" s="37"/>
      <c r="Z1489" s="37"/>
      <c r="AA1489" s="37"/>
      <c r="AB1489" s="37"/>
      <c r="AC1489" s="37"/>
      <c r="AD1489" s="37"/>
      <c r="AE1489" s="37"/>
      <c r="AR1489" s="196" t="s">
        <v>102</v>
      </c>
      <c r="AT1489" s="196" t="s">
        <v>388</v>
      </c>
      <c r="AU1489" s="196" t="s">
        <v>90</v>
      </c>
      <c r="AY1489" s="20" t="s">
        <v>386</v>
      </c>
      <c r="BE1489" s="197">
        <f>IF(N1489="základní",J1489,0)</f>
        <v>0</v>
      </c>
      <c r="BF1489" s="197">
        <f>IF(N1489="snížená",J1489,0)</f>
        <v>0</v>
      </c>
      <c r="BG1489" s="197">
        <f>IF(N1489="zákl. přenesená",J1489,0)</f>
        <v>0</v>
      </c>
      <c r="BH1489" s="197">
        <f>IF(N1489="sníž. přenesená",J1489,0)</f>
        <v>0</v>
      </c>
      <c r="BI1489" s="197">
        <f>IF(N1489="nulová",J1489,0)</f>
        <v>0</v>
      </c>
      <c r="BJ1489" s="20" t="s">
        <v>90</v>
      </c>
      <c r="BK1489" s="197">
        <f>ROUND(I1489*H1489,2)</f>
        <v>0</v>
      </c>
      <c r="BL1489" s="20" t="s">
        <v>102</v>
      </c>
      <c r="BM1489" s="196" t="s">
        <v>1590</v>
      </c>
    </row>
    <row r="1490" spans="1:65" s="13" customFormat="1" ht="10">
      <c r="B1490" s="203"/>
      <c r="C1490" s="204"/>
      <c r="D1490" s="205" t="s">
        <v>395</v>
      </c>
      <c r="E1490" s="206" t="s">
        <v>76</v>
      </c>
      <c r="F1490" s="207" t="s">
        <v>1316</v>
      </c>
      <c r="G1490" s="204"/>
      <c r="H1490" s="206" t="s">
        <v>76</v>
      </c>
      <c r="I1490" s="208"/>
      <c r="J1490" s="204"/>
      <c r="K1490" s="204"/>
      <c r="L1490" s="209"/>
      <c r="M1490" s="210"/>
      <c r="N1490" s="211"/>
      <c r="O1490" s="211"/>
      <c r="P1490" s="211"/>
      <c r="Q1490" s="211"/>
      <c r="R1490" s="211"/>
      <c r="S1490" s="211"/>
      <c r="T1490" s="212"/>
      <c r="AT1490" s="213" t="s">
        <v>395</v>
      </c>
      <c r="AU1490" s="213" t="s">
        <v>90</v>
      </c>
      <c r="AV1490" s="13" t="s">
        <v>85</v>
      </c>
      <c r="AW1490" s="13" t="s">
        <v>36</v>
      </c>
      <c r="AX1490" s="13" t="s">
        <v>78</v>
      </c>
      <c r="AY1490" s="213" t="s">
        <v>386</v>
      </c>
    </row>
    <row r="1491" spans="1:65" s="13" customFormat="1" ht="10">
      <c r="B1491" s="203"/>
      <c r="C1491" s="204"/>
      <c r="D1491" s="205" t="s">
        <v>395</v>
      </c>
      <c r="E1491" s="206" t="s">
        <v>76</v>
      </c>
      <c r="F1491" s="207" t="s">
        <v>1057</v>
      </c>
      <c r="G1491" s="204"/>
      <c r="H1491" s="206" t="s">
        <v>76</v>
      </c>
      <c r="I1491" s="208"/>
      <c r="J1491" s="204"/>
      <c r="K1491" s="204"/>
      <c r="L1491" s="209"/>
      <c r="M1491" s="210"/>
      <c r="N1491" s="211"/>
      <c r="O1491" s="211"/>
      <c r="P1491" s="211"/>
      <c r="Q1491" s="211"/>
      <c r="R1491" s="211"/>
      <c r="S1491" s="211"/>
      <c r="T1491" s="212"/>
      <c r="AT1491" s="213" t="s">
        <v>395</v>
      </c>
      <c r="AU1491" s="213" t="s">
        <v>90</v>
      </c>
      <c r="AV1491" s="13" t="s">
        <v>85</v>
      </c>
      <c r="AW1491" s="13" t="s">
        <v>36</v>
      </c>
      <c r="AX1491" s="13" t="s">
        <v>78</v>
      </c>
      <c r="AY1491" s="213" t="s">
        <v>386</v>
      </c>
    </row>
    <row r="1492" spans="1:65" s="13" customFormat="1" ht="10">
      <c r="B1492" s="203"/>
      <c r="C1492" s="204"/>
      <c r="D1492" s="205" t="s">
        <v>395</v>
      </c>
      <c r="E1492" s="206" t="s">
        <v>76</v>
      </c>
      <c r="F1492" s="207" t="s">
        <v>1532</v>
      </c>
      <c r="G1492" s="204"/>
      <c r="H1492" s="206" t="s">
        <v>76</v>
      </c>
      <c r="I1492" s="208"/>
      <c r="J1492" s="204"/>
      <c r="K1492" s="204"/>
      <c r="L1492" s="209"/>
      <c r="M1492" s="210"/>
      <c r="N1492" s="211"/>
      <c r="O1492" s="211"/>
      <c r="P1492" s="211"/>
      <c r="Q1492" s="211"/>
      <c r="R1492" s="211"/>
      <c r="S1492" s="211"/>
      <c r="T1492" s="212"/>
      <c r="AT1492" s="213" t="s">
        <v>395</v>
      </c>
      <c r="AU1492" s="213" t="s">
        <v>90</v>
      </c>
      <c r="AV1492" s="13" t="s">
        <v>85</v>
      </c>
      <c r="AW1492" s="13" t="s">
        <v>36</v>
      </c>
      <c r="AX1492" s="13" t="s">
        <v>78</v>
      </c>
      <c r="AY1492" s="213" t="s">
        <v>386</v>
      </c>
    </row>
    <row r="1493" spans="1:65" s="13" customFormat="1" ht="10">
      <c r="B1493" s="203"/>
      <c r="C1493" s="204"/>
      <c r="D1493" s="205" t="s">
        <v>395</v>
      </c>
      <c r="E1493" s="206" t="s">
        <v>76</v>
      </c>
      <c r="F1493" s="207" t="s">
        <v>1000</v>
      </c>
      <c r="G1493" s="204"/>
      <c r="H1493" s="206" t="s">
        <v>76</v>
      </c>
      <c r="I1493" s="208"/>
      <c r="J1493" s="204"/>
      <c r="K1493" s="204"/>
      <c r="L1493" s="209"/>
      <c r="M1493" s="210"/>
      <c r="N1493" s="211"/>
      <c r="O1493" s="211"/>
      <c r="P1493" s="211"/>
      <c r="Q1493" s="211"/>
      <c r="R1493" s="211"/>
      <c r="S1493" s="211"/>
      <c r="T1493" s="212"/>
      <c r="AT1493" s="213" t="s">
        <v>395</v>
      </c>
      <c r="AU1493" s="213" t="s">
        <v>90</v>
      </c>
      <c r="AV1493" s="13" t="s">
        <v>85</v>
      </c>
      <c r="AW1493" s="13" t="s">
        <v>36</v>
      </c>
      <c r="AX1493" s="13" t="s">
        <v>78</v>
      </c>
      <c r="AY1493" s="213" t="s">
        <v>386</v>
      </c>
    </row>
    <row r="1494" spans="1:65" s="13" customFormat="1" ht="10">
      <c r="B1494" s="203"/>
      <c r="C1494" s="204"/>
      <c r="D1494" s="205" t="s">
        <v>395</v>
      </c>
      <c r="E1494" s="206" t="s">
        <v>76</v>
      </c>
      <c r="F1494" s="207" t="s">
        <v>1533</v>
      </c>
      <c r="G1494" s="204"/>
      <c r="H1494" s="206" t="s">
        <v>76</v>
      </c>
      <c r="I1494" s="208"/>
      <c r="J1494" s="204"/>
      <c r="K1494" s="204"/>
      <c r="L1494" s="209"/>
      <c r="M1494" s="210"/>
      <c r="N1494" s="211"/>
      <c r="O1494" s="211"/>
      <c r="P1494" s="211"/>
      <c r="Q1494" s="211"/>
      <c r="R1494" s="211"/>
      <c r="S1494" s="211"/>
      <c r="T1494" s="212"/>
      <c r="AT1494" s="213" t="s">
        <v>395</v>
      </c>
      <c r="AU1494" s="213" t="s">
        <v>90</v>
      </c>
      <c r="AV1494" s="13" t="s">
        <v>85</v>
      </c>
      <c r="AW1494" s="13" t="s">
        <v>36</v>
      </c>
      <c r="AX1494" s="13" t="s">
        <v>78</v>
      </c>
      <c r="AY1494" s="213" t="s">
        <v>386</v>
      </c>
    </row>
    <row r="1495" spans="1:65" s="14" customFormat="1" ht="10">
      <c r="B1495" s="214"/>
      <c r="C1495" s="215"/>
      <c r="D1495" s="205" t="s">
        <v>395</v>
      </c>
      <c r="E1495" s="216" t="s">
        <v>76</v>
      </c>
      <c r="F1495" s="217" t="s">
        <v>1591</v>
      </c>
      <c r="G1495" s="215"/>
      <c r="H1495" s="218">
        <v>11.47</v>
      </c>
      <c r="I1495" s="219"/>
      <c r="J1495" s="215"/>
      <c r="K1495" s="215"/>
      <c r="L1495" s="220"/>
      <c r="M1495" s="221"/>
      <c r="N1495" s="222"/>
      <c r="O1495" s="222"/>
      <c r="P1495" s="222"/>
      <c r="Q1495" s="222"/>
      <c r="R1495" s="222"/>
      <c r="S1495" s="222"/>
      <c r="T1495" s="223"/>
      <c r="AT1495" s="224" t="s">
        <v>395</v>
      </c>
      <c r="AU1495" s="224" t="s">
        <v>90</v>
      </c>
      <c r="AV1495" s="14" t="s">
        <v>90</v>
      </c>
      <c r="AW1495" s="14" t="s">
        <v>36</v>
      </c>
      <c r="AX1495" s="14" t="s">
        <v>78</v>
      </c>
      <c r="AY1495" s="224" t="s">
        <v>386</v>
      </c>
    </row>
    <row r="1496" spans="1:65" s="16" customFormat="1" ht="10">
      <c r="B1496" s="246"/>
      <c r="C1496" s="247"/>
      <c r="D1496" s="205" t="s">
        <v>395</v>
      </c>
      <c r="E1496" s="248" t="s">
        <v>76</v>
      </c>
      <c r="F1496" s="249" t="s">
        <v>559</v>
      </c>
      <c r="G1496" s="247"/>
      <c r="H1496" s="250">
        <v>11.47</v>
      </c>
      <c r="I1496" s="251"/>
      <c r="J1496" s="247"/>
      <c r="K1496" s="247"/>
      <c r="L1496" s="252"/>
      <c r="M1496" s="253"/>
      <c r="N1496" s="254"/>
      <c r="O1496" s="254"/>
      <c r="P1496" s="254"/>
      <c r="Q1496" s="254"/>
      <c r="R1496" s="254"/>
      <c r="S1496" s="254"/>
      <c r="T1496" s="255"/>
      <c r="AT1496" s="256" t="s">
        <v>395</v>
      </c>
      <c r="AU1496" s="256" t="s">
        <v>90</v>
      </c>
      <c r="AV1496" s="16" t="s">
        <v>95</v>
      </c>
      <c r="AW1496" s="16" t="s">
        <v>36</v>
      </c>
      <c r="AX1496" s="16" t="s">
        <v>78</v>
      </c>
      <c r="AY1496" s="256" t="s">
        <v>386</v>
      </c>
    </row>
    <row r="1497" spans="1:65" s="13" customFormat="1" ht="10">
      <c r="B1497" s="203"/>
      <c r="C1497" s="204"/>
      <c r="D1497" s="205" t="s">
        <v>395</v>
      </c>
      <c r="E1497" s="206" t="s">
        <v>76</v>
      </c>
      <c r="F1497" s="207" t="s">
        <v>1009</v>
      </c>
      <c r="G1497" s="204"/>
      <c r="H1497" s="206" t="s">
        <v>76</v>
      </c>
      <c r="I1497" s="208"/>
      <c r="J1497" s="204"/>
      <c r="K1497" s="204"/>
      <c r="L1497" s="209"/>
      <c r="M1497" s="210"/>
      <c r="N1497" s="211"/>
      <c r="O1497" s="211"/>
      <c r="P1497" s="211"/>
      <c r="Q1497" s="211"/>
      <c r="R1497" s="211"/>
      <c r="S1497" s="211"/>
      <c r="T1497" s="212"/>
      <c r="AT1497" s="213" t="s">
        <v>395</v>
      </c>
      <c r="AU1497" s="213" t="s">
        <v>90</v>
      </c>
      <c r="AV1497" s="13" t="s">
        <v>85</v>
      </c>
      <c r="AW1497" s="13" t="s">
        <v>36</v>
      </c>
      <c r="AX1497" s="13" t="s">
        <v>78</v>
      </c>
      <c r="AY1497" s="213" t="s">
        <v>386</v>
      </c>
    </row>
    <row r="1498" spans="1:65" s="13" customFormat="1" ht="10">
      <c r="B1498" s="203"/>
      <c r="C1498" s="204"/>
      <c r="D1498" s="205" t="s">
        <v>395</v>
      </c>
      <c r="E1498" s="206" t="s">
        <v>76</v>
      </c>
      <c r="F1498" s="207" t="s">
        <v>1535</v>
      </c>
      <c r="G1498" s="204"/>
      <c r="H1498" s="206" t="s">
        <v>76</v>
      </c>
      <c r="I1498" s="208"/>
      <c r="J1498" s="204"/>
      <c r="K1498" s="204"/>
      <c r="L1498" s="209"/>
      <c r="M1498" s="210"/>
      <c r="N1498" s="211"/>
      <c r="O1498" s="211"/>
      <c r="P1498" s="211"/>
      <c r="Q1498" s="211"/>
      <c r="R1498" s="211"/>
      <c r="S1498" s="211"/>
      <c r="T1498" s="212"/>
      <c r="AT1498" s="213" t="s">
        <v>395</v>
      </c>
      <c r="AU1498" s="213" t="s">
        <v>90</v>
      </c>
      <c r="AV1498" s="13" t="s">
        <v>85</v>
      </c>
      <c r="AW1498" s="13" t="s">
        <v>36</v>
      </c>
      <c r="AX1498" s="13" t="s">
        <v>78</v>
      </c>
      <c r="AY1498" s="213" t="s">
        <v>386</v>
      </c>
    </row>
    <row r="1499" spans="1:65" s="14" customFormat="1" ht="10">
      <c r="B1499" s="214"/>
      <c r="C1499" s="215"/>
      <c r="D1499" s="205" t="s">
        <v>395</v>
      </c>
      <c r="E1499" s="216" t="s">
        <v>76</v>
      </c>
      <c r="F1499" s="217" t="s">
        <v>1592</v>
      </c>
      <c r="G1499" s="215"/>
      <c r="H1499" s="218">
        <v>11.657</v>
      </c>
      <c r="I1499" s="219"/>
      <c r="J1499" s="215"/>
      <c r="K1499" s="215"/>
      <c r="L1499" s="220"/>
      <c r="M1499" s="221"/>
      <c r="N1499" s="222"/>
      <c r="O1499" s="222"/>
      <c r="P1499" s="222"/>
      <c r="Q1499" s="222"/>
      <c r="R1499" s="222"/>
      <c r="S1499" s="222"/>
      <c r="T1499" s="223"/>
      <c r="AT1499" s="224" t="s">
        <v>395</v>
      </c>
      <c r="AU1499" s="224" t="s">
        <v>90</v>
      </c>
      <c r="AV1499" s="14" t="s">
        <v>90</v>
      </c>
      <c r="AW1499" s="14" t="s">
        <v>36</v>
      </c>
      <c r="AX1499" s="14" t="s">
        <v>78</v>
      </c>
      <c r="AY1499" s="224" t="s">
        <v>386</v>
      </c>
    </row>
    <row r="1500" spans="1:65" s="16" customFormat="1" ht="10">
      <c r="B1500" s="246"/>
      <c r="C1500" s="247"/>
      <c r="D1500" s="205" t="s">
        <v>395</v>
      </c>
      <c r="E1500" s="248" t="s">
        <v>76</v>
      </c>
      <c r="F1500" s="249" t="s">
        <v>559</v>
      </c>
      <c r="G1500" s="247"/>
      <c r="H1500" s="250">
        <v>11.657</v>
      </c>
      <c r="I1500" s="251"/>
      <c r="J1500" s="247"/>
      <c r="K1500" s="247"/>
      <c r="L1500" s="252"/>
      <c r="M1500" s="253"/>
      <c r="N1500" s="254"/>
      <c r="O1500" s="254"/>
      <c r="P1500" s="254"/>
      <c r="Q1500" s="254"/>
      <c r="R1500" s="254"/>
      <c r="S1500" s="254"/>
      <c r="T1500" s="255"/>
      <c r="AT1500" s="256" t="s">
        <v>395</v>
      </c>
      <c r="AU1500" s="256" t="s">
        <v>90</v>
      </c>
      <c r="AV1500" s="16" t="s">
        <v>95</v>
      </c>
      <c r="AW1500" s="16" t="s">
        <v>36</v>
      </c>
      <c r="AX1500" s="16" t="s">
        <v>78</v>
      </c>
      <c r="AY1500" s="256" t="s">
        <v>386</v>
      </c>
    </row>
    <row r="1501" spans="1:65" s="13" customFormat="1" ht="10">
      <c r="B1501" s="203"/>
      <c r="C1501" s="204"/>
      <c r="D1501" s="205" t="s">
        <v>395</v>
      </c>
      <c r="E1501" s="206" t="s">
        <v>76</v>
      </c>
      <c r="F1501" s="207" t="s">
        <v>1088</v>
      </c>
      <c r="G1501" s="204"/>
      <c r="H1501" s="206" t="s">
        <v>76</v>
      </c>
      <c r="I1501" s="208"/>
      <c r="J1501" s="204"/>
      <c r="K1501" s="204"/>
      <c r="L1501" s="209"/>
      <c r="M1501" s="210"/>
      <c r="N1501" s="211"/>
      <c r="O1501" s="211"/>
      <c r="P1501" s="211"/>
      <c r="Q1501" s="211"/>
      <c r="R1501" s="211"/>
      <c r="S1501" s="211"/>
      <c r="T1501" s="212"/>
      <c r="AT1501" s="213" t="s">
        <v>395</v>
      </c>
      <c r="AU1501" s="213" t="s">
        <v>90</v>
      </c>
      <c r="AV1501" s="13" t="s">
        <v>85</v>
      </c>
      <c r="AW1501" s="13" t="s">
        <v>36</v>
      </c>
      <c r="AX1501" s="13" t="s">
        <v>78</v>
      </c>
      <c r="AY1501" s="213" t="s">
        <v>386</v>
      </c>
    </row>
    <row r="1502" spans="1:65" s="13" customFormat="1" ht="10">
      <c r="B1502" s="203"/>
      <c r="C1502" s="204"/>
      <c r="D1502" s="205" t="s">
        <v>395</v>
      </c>
      <c r="E1502" s="206" t="s">
        <v>76</v>
      </c>
      <c r="F1502" s="207" t="s">
        <v>1535</v>
      </c>
      <c r="G1502" s="204"/>
      <c r="H1502" s="206" t="s">
        <v>76</v>
      </c>
      <c r="I1502" s="208"/>
      <c r="J1502" s="204"/>
      <c r="K1502" s="204"/>
      <c r="L1502" s="209"/>
      <c r="M1502" s="210"/>
      <c r="N1502" s="211"/>
      <c r="O1502" s="211"/>
      <c r="P1502" s="211"/>
      <c r="Q1502" s="211"/>
      <c r="R1502" s="211"/>
      <c r="S1502" s="211"/>
      <c r="T1502" s="212"/>
      <c r="AT1502" s="213" t="s">
        <v>395</v>
      </c>
      <c r="AU1502" s="213" t="s">
        <v>90</v>
      </c>
      <c r="AV1502" s="13" t="s">
        <v>85</v>
      </c>
      <c r="AW1502" s="13" t="s">
        <v>36</v>
      </c>
      <c r="AX1502" s="13" t="s">
        <v>78</v>
      </c>
      <c r="AY1502" s="213" t="s">
        <v>386</v>
      </c>
    </row>
    <row r="1503" spans="1:65" s="14" customFormat="1" ht="10">
      <c r="B1503" s="214"/>
      <c r="C1503" s="215"/>
      <c r="D1503" s="205" t="s">
        <v>395</v>
      </c>
      <c r="E1503" s="216" t="s">
        <v>76</v>
      </c>
      <c r="F1503" s="217" t="s">
        <v>1592</v>
      </c>
      <c r="G1503" s="215"/>
      <c r="H1503" s="218">
        <v>11.657</v>
      </c>
      <c r="I1503" s="219"/>
      <c r="J1503" s="215"/>
      <c r="K1503" s="215"/>
      <c r="L1503" s="220"/>
      <c r="M1503" s="221"/>
      <c r="N1503" s="222"/>
      <c r="O1503" s="222"/>
      <c r="P1503" s="222"/>
      <c r="Q1503" s="222"/>
      <c r="R1503" s="222"/>
      <c r="S1503" s="222"/>
      <c r="T1503" s="223"/>
      <c r="AT1503" s="224" t="s">
        <v>395</v>
      </c>
      <c r="AU1503" s="224" t="s">
        <v>90</v>
      </c>
      <c r="AV1503" s="14" t="s">
        <v>90</v>
      </c>
      <c r="AW1503" s="14" t="s">
        <v>36</v>
      </c>
      <c r="AX1503" s="14" t="s">
        <v>78</v>
      </c>
      <c r="AY1503" s="224" t="s">
        <v>386</v>
      </c>
    </row>
    <row r="1504" spans="1:65" s="16" customFormat="1" ht="10">
      <c r="B1504" s="246"/>
      <c r="C1504" s="247"/>
      <c r="D1504" s="205" t="s">
        <v>395</v>
      </c>
      <c r="E1504" s="248" t="s">
        <v>76</v>
      </c>
      <c r="F1504" s="249" t="s">
        <v>559</v>
      </c>
      <c r="G1504" s="247"/>
      <c r="H1504" s="250">
        <v>11.657</v>
      </c>
      <c r="I1504" s="251"/>
      <c r="J1504" s="247"/>
      <c r="K1504" s="247"/>
      <c r="L1504" s="252"/>
      <c r="M1504" s="253"/>
      <c r="N1504" s="254"/>
      <c r="O1504" s="254"/>
      <c r="P1504" s="254"/>
      <c r="Q1504" s="254"/>
      <c r="R1504" s="254"/>
      <c r="S1504" s="254"/>
      <c r="T1504" s="255"/>
      <c r="AT1504" s="256" t="s">
        <v>395</v>
      </c>
      <c r="AU1504" s="256" t="s">
        <v>90</v>
      </c>
      <c r="AV1504" s="16" t="s">
        <v>95</v>
      </c>
      <c r="AW1504" s="16" t="s">
        <v>36</v>
      </c>
      <c r="AX1504" s="16" t="s">
        <v>78</v>
      </c>
      <c r="AY1504" s="256" t="s">
        <v>386</v>
      </c>
    </row>
    <row r="1505" spans="1:65" s="15" customFormat="1" ht="10">
      <c r="B1505" s="225"/>
      <c r="C1505" s="226"/>
      <c r="D1505" s="205" t="s">
        <v>395</v>
      </c>
      <c r="E1505" s="227" t="s">
        <v>76</v>
      </c>
      <c r="F1505" s="228" t="s">
        <v>398</v>
      </c>
      <c r="G1505" s="226"/>
      <c r="H1505" s="229">
        <v>34.783999999999999</v>
      </c>
      <c r="I1505" s="230"/>
      <c r="J1505" s="226"/>
      <c r="K1505" s="226"/>
      <c r="L1505" s="231"/>
      <c r="M1505" s="232"/>
      <c r="N1505" s="233"/>
      <c r="O1505" s="233"/>
      <c r="P1505" s="233"/>
      <c r="Q1505" s="233"/>
      <c r="R1505" s="233"/>
      <c r="S1505" s="233"/>
      <c r="T1505" s="234"/>
      <c r="AT1505" s="235" t="s">
        <v>395</v>
      </c>
      <c r="AU1505" s="235" t="s">
        <v>90</v>
      </c>
      <c r="AV1505" s="15" t="s">
        <v>102</v>
      </c>
      <c r="AW1505" s="15" t="s">
        <v>36</v>
      </c>
      <c r="AX1505" s="15" t="s">
        <v>85</v>
      </c>
      <c r="AY1505" s="235" t="s">
        <v>386</v>
      </c>
    </row>
    <row r="1506" spans="1:65" s="2" customFormat="1" ht="44.25" customHeight="1">
      <c r="A1506" s="37"/>
      <c r="B1506" s="38"/>
      <c r="C1506" s="185" t="s">
        <v>1593</v>
      </c>
      <c r="D1506" s="185" t="s">
        <v>388</v>
      </c>
      <c r="E1506" s="186" t="s">
        <v>1594</v>
      </c>
      <c r="F1506" s="187" t="s">
        <v>1595</v>
      </c>
      <c r="G1506" s="188" t="s">
        <v>127</v>
      </c>
      <c r="H1506" s="189">
        <v>183.56700000000001</v>
      </c>
      <c r="I1506" s="190"/>
      <c r="J1506" s="191">
        <f>ROUND(I1506*H1506,2)</f>
        <v>0</v>
      </c>
      <c r="K1506" s="187" t="s">
        <v>76</v>
      </c>
      <c r="L1506" s="42"/>
      <c r="M1506" s="192" t="s">
        <v>76</v>
      </c>
      <c r="N1506" s="193" t="s">
        <v>49</v>
      </c>
      <c r="O1506" s="67"/>
      <c r="P1506" s="194">
        <f>O1506*H1506</f>
        <v>0</v>
      </c>
      <c r="Q1506" s="194">
        <v>1.0999999999999999E-2</v>
      </c>
      <c r="R1506" s="194">
        <f>Q1506*H1506</f>
        <v>2.0192369999999999</v>
      </c>
      <c r="S1506" s="194">
        <v>0</v>
      </c>
      <c r="T1506" s="195">
        <f>S1506*H1506</f>
        <v>0</v>
      </c>
      <c r="U1506" s="37"/>
      <c r="V1506" s="37"/>
      <c r="W1506" s="37"/>
      <c r="X1506" s="37"/>
      <c r="Y1506" s="37"/>
      <c r="Z1506" s="37"/>
      <c r="AA1506" s="37"/>
      <c r="AB1506" s="37"/>
      <c r="AC1506" s="37"/>
      <c r="AD1506" s="37"/>
      <c r="AE1506" s="37"/>
      <c r="AR1506" s="196" t="s">
        <v>102</v>
      </c>
      <c r="AT1506" s="196" t="s">
        <v>388</v>
      </c>
      <c r="AU1506" s="196" t="s">
        <v>90</v>
      </c>
      <c r="AY1506" s="20" t="s">
        <v>386</v>
      </c>
      <c r="BE1506" s="197">
        <f>IF(N1506="základní",J1506,0)</f>
        <v>0</v>
      </c>
      <c r="BF1506" s="197">
        <f>IF(N1506="snížená",J1506,0)</f>
        <v>0</v>
      </c>
      <c r="BG1506" s="197">
        <f>IF(N1506="zákl. přenesená",J1506,0)</f>
        <v>0</v>
      </c>
      <c r="BH1506" s="197">
        <f>IF(N1506="sníž. přenesená",J1506,0)</f>
        <v>0</v>
      </c>
      <c r="BI1506" s="197">
        <f>IF(N1506="nulová",J1506,0)</f>
        <v>0</v>
      </c>
      <c r="BJ1506" s="20" t="s">
        <v>90</v>
      </c>
      <c r="BK1506" s="197">
        <f>ROUND(I1506*H1506,2)</f>
        <v>0</v>
      </c>
      <c r="BL1506" s="20" t="s">
        <v>102</v>
      </c>
      <c r="BM1506" s="196" t="s">
        <v>1596</v>
      </c>
    </row>
    <row r="1507" spans="1:65" s="13" customFormat="1" ht="10">
      <c r="B1507" s="203"/>
      <c r="C1507" s="204"/>
      <c r="D1507" s="205" t="s">
        <v>395</v>
      </c>
      <c r="E1507" s="206" t="s">
        <v>76</v>
      </c>
      <c r="F1507" s="207" t="s">
        <v>1316</v>
      </c>
      <c r="G1507" s="204"/>
      <c r="H1507" s="206" t="s">
        <v>76</v>
      </c>
      <c r="I1507" s="208"/>
      <c r="J1507" s="204"/>
      <c r="K1507" s="204"/>
      <c r="L1507" s="209"/>
      <c r="M1507" s="210"/>
      <c r="N1507" s="211"/>
      <c r="O1507" s="211"/>
      <c r="P1507" s="211"/>
      <c r="Q1507" s="211"/>
      <c r="R1507" s="211"/>
      <c r="S1507" s="211"/>
      <c r="T1507" s="212"/>
      <c r="AT1507" s="213" t="s">
        <v>395</v>
      </c>
      <c r="AU1507" s="213" t="s">
        <v>90</v>
      </c>
      <c r="AV1507" s="13" t="s">
        <v>85</v>
      </c>
      <c r="AW1507" s="13" t="s">
        <v>36</v>
      </c>
      <c r="AX1507" s="13" t="s">
        <v>78</v>
      </c>
      <c r="AY1507" s="213" t="s">
        <v>386</v>
      </c>
    </row>
    <row r="1508" spans="1:65" s="13" customFormat="1" ht="10">
      <c r="B1508" s="203"/>
      <c r="C1508" s="204"/>
      <c r="D1508" s="205" t="s">
        <v>395</v>
      </c>
      <c r="E1508" s="206" t="s">
        <v>76</v>
      </c>
      <c r="F1508" s="207" t="s">
        <v>1057</v>
      </c>
      <c r="G1508" s="204"/>
      <c r="H1508" s="206" t="s">
        <v>76</v>
      </c>
      <c r="I1508" s="208"/>
      <c r="J1508" s="204"/>
      <c r="K1508" s="204"/>
      <c r="L1508" s="209"/>
      <c r="M1508" s="210"/>
      <c r="N1508" s="211"/>
      <c r="O1508" s="211"/>
      <c r="P1508" s="211"/>
      <c r="Q1508" s="211"/>
      <c r="R1508" s="211"/>
      <c r="S1508" s="211"/>
      <c r="T1508" s="212"/>
      <c r="AT1508" s="213" t="s">
        <v>395</v>
      </c>
      <c r="AU1508" s="213" t="s">
        <v>90</v>
      </c>
      <c r="AV1508" s="13" t="s">
        <v>85</v>
      </c>
      <c r="AW1508" s="13" t="s">
        <v>36</v>
      </c>
      <c r="AX1508" s="13" t="s">
        <v>78</v>
      </c>
      <c r="AY1508" s="213" t="s">
        <v>386</v>
      </c>
    </row>
    <row r="1509" spans="1:65" s="13" customFormat="1" ht="10">
      <c r="B1509" s="203"/>
      <c r="C1509" s="204"/>
      <c r="D1509" s="205" t="s">
        <v>395</v>
      </c>
      <c r="E1509" s="206" t="s">
        <v>76</v>
      </c>
      <c r="F1509" s="207" t="s">
        <v>1532</v>
      </c>
      <c r="G1509" s="204"/>
      <c r="H1509" s="206" t="s">
        <v>76</v>
      </c>
      <c r="I1509" s="208"/>
      <c r="J1509" s="204"/>
      <c r="K1509" s="204"/>
      <c r="L1509" s="209"/>
      <c r="M1509" s="210"/>
      <c r="N1509" s="211"/>
      <c r="O1509" s="211"/>
      <c r="P1509" s="211"/>
      <c r="Q1509" s="211"/>
      <c r="R1509" s="211"/>
      <c r="S1509" s="211"/>
      <c r="T1509" s="212"/>
      <c r="AT1509" s="213" t="s">
        <v>395</v>
      </c>
      <c r="AU1509" s="213" t="s">
        <v>90</v>
      </c>
      <c r="AV1509" s="13" t="s">
        <v>85</v>
      </c>
      <c r="AW1509" s="13" t="s">
        <v>36</v>
      </c>
      <c r="AX1509" s="13" t="s">
        <v>78</v>
      </c>
      <c r="AY1509" s="213" t="s">
        <v>386</v>
      </c>
    </row>
    <row r="1510" spans="1:65" s="13" customFormat="1" ht="10">
      <c r="B1510" s="203"/>
      <c r="C1510" s="204"/>
      <c r="D1510" s="205" t="s">
        <v>395</v>
      </c>
      <c r="E1510" s="206" t="s">
        <v>76</v>
      </c>
      <c r="F1510" s="207" t="s">
        <v>1000</v>
      </c>
      <c r="G1510" s="204"/>
      <c r="H1510" s="206" t="s">
        <v>76</v>
      </c>
      <c r="I1510" s="208"/>
      <c r="J1510" s="204"/>
      <c r="K1510" s="204"/>
      <c r="L1510" s="209"/>
      <c r="M1510" s="210"/>
      <c r="N1510" s="211"/>
      <c r="O1510" s="211"/>
      <c r="P1510" s="211"/>
      <c r="Q1510" s="211"/>
      <c r="R1510" s="211"/>
      <c r="S1510" s="211"/>
      <c r="T1510" s="212"/>
      <c r="AT1510" s="213" t="s">
        <v>395</v>
      </c>
      <c r="AU1510" s="213" t="s">
        <v>90</v>
      </c>
      <c r="AV1510" s="13" t="s">
        <v>85</v>
      </c>
      <c r="AW1510" s="13" t="s">
        <v>36</v>
      </c>
      <c r="AX1510" s="13" t="s">
        <v>78</v>
      </c>
      <c r="AY1510" s="213" t="s">
        <v>386</v>
      </c>
    </row>
    <row r="1511" spans="1:65" s="13" customFormat="1" ht="10">
      <c r="B1511" s="203"/>
      <c r="C1511" s="204"/>
      <c r="D1511" s="205" t="s">
        <v>395</v>
      </c>
      <c r="E1511" s="206" t="s">
        <v>76</v>
      </c>
      <c r="F1511" s="207" t="s">
        <v>1533</v>
      </c>
      <c r="G1511" s="204"/>
      <c r="H1511" s="206" t="s">
        <v>76</v>
      </c>
      <c r="I1511" s="208"/>
      <c r="J1511" s="204"/>
      <c r="K1511" s="204"/>
      <c r="L1511" s="209"/>
      <c r="M1511" s="210"/>
      <c r="N1511" s="211"/>
      <c r="O1511" s="211"/>
      <c r="P1511" s="211"/>
      <c r="Q1511" s="211"/>
      <c r="R1511" s="211"/>
      <c r="S1511" s="211"/>
      <c r="T1511" s="212"/>
      <c r="AT1511" s="213" t="s">
        <v>395</v>
      </c>
      <c r="AU1511" s="213" t="s">
        <v>90</v>
      </c>
      <c r="AV1511" s="13" t="s">
        <v>85</v>
      </c>
      <c r="AW1511" s="13" t="s">
        <v>36</v>
      </c>
      <c r="AX1511" s="13" t="s">
        <v>78</v>
      </c>
      <c r="AY1511" s="213" t="s">
        <v>386</v>
      </c>
    </row>
    <row r="1512" spans="1:65" s="14" customFormat="1" ht="10">
      <c r="B1512" s="214"/>
      <c r="C1512" s="215"/>
      <c r="D1512" s="205" t="s">
        <v>395</v>
      </c>
      <c r="E1512" s="216" t="s">
        <v>76</v>
      </c>
      <c r="F1512" s="217" t="s">
        <v>1597</v>
      </c>
      <c r="G1512" s="215"/>
      <c r="H1512" s="218">
        <v>43.677</v>
      </c>
      <c r="I1512" s="219"/>
      <c r="J1512" s="215"/>
      <c r="K1512" s="215"/>
      <c r="L1512" s="220"/>
      <c r="M1512" s="221"/>
      <c r="N1512" s="222"/>
      <c r="O1512" s="222"/>
      <c r="P1512" s="222"/>
      <c r="Q1512" s="222"/>
      <c r="R1512" s="222"/>
      <c r="S1512" s="222"/>
      <c r="T1512" s="223"/>
      <c r="AT1512" s="224" t="s">
        <v>395</v>
      </c>
      <c r="AU1512" s="224" t="s">
        <v>90</v>
      </c>
      <c r="AV1512" s="14" t="s">
        <v>90</v>
      </c>
      <c r="AW1512" s="14" t="s">
        <v>36</v>
      </c>
      <c r="AX1512" s="14" t="s">
        <v>78</v>
      </c>
      <c r="AY1512" s="224" t="s">
        <v>386</v>
      </c>
    </row>
    <row r="1513" spans="1:65" s="16" customFormat="1" ht="10">
      <c r="B1513" s="246"/>
      <c r="C1513" s="247"/>
      <c r="D1513" s="205" t="s">
        <v>395</v>
      </c>
      <c r="E1513" s="248" t="s">
        <v>76</v>
      </c>
      <c r="F1513" s="249" t="s">
        <v>559</v>
      </c>
      <c r="G1513" s="247"/>
      <c r="H1513" s="250">
        <v>43.677</v>
      </c>
      <c r="I1513" s="251"/>
      <c r="J1513" s="247"/>
      <c r="K1513" s="247"/>
      <c r="L1513" s="252"/>
      <c r="M1513" s="253"/>
      <c r="N1513" s="254"/>
      <c r="O1513" s="254"/>
      <c r="P1513" s="254"/>
      <c r="Q1513" s="254"/>
      <c r="R1513" s="254"/>
      <c r="S1513" s="254"/>
      <c r="T1513" s="255"/>
      <c r="AT1513" s="256" t="s">
        <v>395</v>
      </c>
      <c r="AU1513" s="256" t="s">
        <v>90</v>
      </c>
      <c r="AV1513" s="16" t="s">
        <v>95</v>
      </c>
      <c r="AW1513" s="16" t="s">
        <v>36</v>
      </c>
      <c r="AX1513" s="16" t="s">
        <v>78</v>
      </c>
      <c r="AY1513" s="256" t="s">
        <v>386</v>
      </c>
    </row>
    <row r="1514" spans="1:65" s="13" customFormat="1" ht="10">
      <c r="B1514" s="203"/>
      <c r="C1514" s="204"/>
      <c r="D1514" s="205" t="s">
        <v>395</v>
      </c>
      <c r="E1514" s="206" t="s">
        <v>76</v>
      </c>
      <c r="F1514" s="207" t="s">
        <v>1009</v>
      </c>
      <c r="G1514" s="204"/>
      <c r="H1514" s="206" t="s">
        <v>76</v>
      </c>
      <c r="I1514" s="208"/>
      <c r="J1514" s="204"/>
      <c r="K1514" s="204"/>
      <c r="L1514" s="209"/>
      <c r="M1514" s="210"/>
      <c r="N1514" s="211"/>
      <c r="O1514" s="211"/>
      <c r="P1514" s="211"/>
      <c r="Q1514" s="211"/>
      <c r="R1514" s="211"/>
      <c r="S1514" s="211"/>
      <c r="T1514" s="212"/>
      <c r="AT1514" s="213" t="s">
        <v>395</v>
      </c>
      <c r="AU1514" s="213" t="s">
        <v>90</v>
      </c>
      <c r="AV1514" s="13" t="s">
        <v>85</v>
      </c>
      <c r="AW1514" s="13" t="s">
        <v>36</v>
      </c>
      <c r="AX1514" s="13" t="s">
        <v>78</v>
      </c>
      <c r="AY1514" s="213" t="s">
        <v>386</v>
      </c>
    </row>
    <row r="1515" spans="1:65" s="13" customFormat="1" ht="10">
      <c r="B1515" s="203"/>
      <c r="C1515" s="204"/>
      <c r="D1515" s="205" t="s">
        <v>395</v>
      </c>
      <c r="E1515" s="206" t="s">
        <v>76</v>
      </c>
      <c r="F1515" s="207" t="s">
        <v>1535</v>
      </c>
      <c r="G1515" s="204"/>
      <c r="H1515" s="206" t="s">
        <v>76</v>
      </c>
      <c r="I1515" s="208"/>
      <c r="J1515" s="204"/>
      <c r="K1515" s="204"/>
      <c r="L1515" s="209"/>
      <c r="M1515" s="210"/>
      <c r="N1515" s="211"/>
      <c r="O1515" s="211"/>
      <c r="P1515" s="211"/>
      <c r="Q1515" s="211"/>
      <c r="R1515" s="211"/>
      <c r="S1515" s="211"/>
      <c r="T1515" s="212"/>
      <c r="AT1515" s="213" t="s">
        <v>395</v>
      </c>
      <c r="AU1515" s="213" t="s">
        <v>90</v>
      </c>
      <c r="AV1515" s="13" t="s">
        <v>85</v>
      </c>
      <c r="AW1515" s="13" t="s">
        <v>36</v>
      </c>
      <c r="AX1515" s="13" t="s">
        <v>78</v>
      </c>
      <c r="AY1515" s="213" t="s">
        <v>386</v>
      </c>
    </row>
    <row r="1516" spans="1:65" s="14" customFormat="1" ht="10">
      <c r="B1516" s="214"/>
      <c r="C1516" s="215"/>
      <c r="D1516" s="205" t="s">
        <v>395</v>
      </c>
      <c r="E1516" s="216" t="s">
        <v>76</v>
      </c>
      <c r="F1516" s="217" t="s">
        <v>1598</v>
      </c>
      <c r="G1516" s="215"/>
      <c r="H1516" s="218">
        <v>69.944999999999993</v>
      </c>
      <c r="I1516" s="219"/>
      <c r="J1516" s="215"/>
      <c r="K1516" s="215"/>
      <c r="L1516" s="220"/>
      <c r="M1516" s="221"/>
      <c r="N1516" s="222"/>
      <c r="O1516" s="222"/>
      <c r="P1516" s="222"/>
      <c r="Q1516" s="222"/>
      <c r="R1516" s="222"/>
      <c r="S1516" s="222"/>
      <c r="T1516" s="223"/>
      <c r="AT1516" s="224" t="s">
        <v>395</v>
      </c>
      <c r="AU1516" s="224" t="s">
        <v>90</v>
      </c>
      <c r="AV1516" s="14" t="s">
        <v>90</v>
      </c>
      <c r="AW1516" s="14" t="s">
        <v>36</v>
      </c>
      <c r="AX1516" s="14" t="s">
        <v>78</v>
      </c>
      <c r="AY1516" s="224" t="s">
        <v>386</v>
      </c>
    </row>
    <row r="1517" spans="1:65" s="16" customFormat="1" ht="10">
      <c r="B1517" s="246"/>
      <c r="C1517" s="247"/>
      <c r="D1517" s="205" t="s">
        <v>395</v>
      </c>
      <c r="E1517" s="248" t="s">
        <v>76</v>
      </c>
      <c r="F1517" s="249" t="s">
        <v>559</v>
      </c>
      <c r="G1517" s="247"/>
      <c r="H1517" s="250">
        <v>69.944999999999993</v>
      </c>
      <c r="I1517" s="251"/>
      <c r="J1517" s="247"/>
      <c r="K1517" s="247"/>
      <c r="L1517" s="252"/>
      <c r="M1517" s="253"/>
      <c r="N1517" s="254"/>
      <c r="O1517" s="254"/>
      <c r="P1517" s="254"/>
      <c r="Q1517" s="254"/>
      <c r="R1517" s="254"/>
      <c r="S1517" s="254"/>
      <c r="T1517" s="255"/>
      <c r="AT1517" s="256" t="s">
        <v>395</v>
      </c>
      <c r="AU1517" s="256" t="s">
        <v>90</v>
      </c>
      <c r="AV1517" s="16" t="s">
        <v>95</v>
      </c>
      <c r="AW1517" s="16" t="s">
        <v>36</v>
      </c>
      <c r="AX1517" s="16" t="s">
        <v>78</v>
      </c>
      <c r="AY1517" s="256" t="s">
        <v>386</v>
      </c>
    </row>
    <row r="1518" spans="1:65" s="13" customFormat="1" ht="10">
      <c r="B1518" s="203"/>
      <c r="C1518" s="204"/>
      <c r="D1518" s="205" t="s">
        <v>395</v>
      </c>
      <c r="E1518" s="206" t="s">
        <v>76</v>
      </c>
      <c r="F1518" s="207" t="s">
        <v>1088</v>
      </c>
      <c r="G1518" s="204"/>
      <c r="H1518" s="206" t="s">
        <v>76</v>
      </c>
      <c r="I1518" s="208"/>
      <c r="J1518" s="204"/>
      <c r="K1518" s="204"/>
      <c r="L1518" s="209"/>
      <c r="M1518" s="210"/>
      <c r="N1518" s="211"/>
      <c r="O1518" s="211"/>
      <c r="P1518" s="211"/>
      <c r="Q1518" s="211"/>
      <c r="R1518" s="211"/>
      <c r="S1518" s="211"/>
      <c r="T1518" s="212"/>
      <c r="AT1518" s="213" t="s">
        <v>395</v>
      </c>
      <c r="AU1518" s="213" t="s">
        <v>90</v>
      </c>
      <c r="AV1518" s="13" t="s">
        <v>85</v>
      </c>
      <c r="AW1518" s="13" t="s">
        <v>36</v>
      </c>
      <c r="AX1518" s="13" t="s">
        <v>78</v>
      </c>
      <c r="AY1518" s="213" t="s">
        <v>386</v>
      </c>
    </row>
    <row r="1519" spans="1:65" s="13" customFormat="1" ht="10">
      <c r="B1519" s="203"/>
      <c r="C1519" s="204"/>
      <c r="D1519" s="205" t="s">
        <v>395</v>
      </c>
      <c r="E1519" s="206" t="s">
        <v>76</v>
      </c>
      <c r="F1519" s="207" t="s">
        <v>1535</v>
      </c>
      <c r="G1519" s="204"/>
      <c r="H1519" s="206" t="s">
        <v>76</v>
      </c>
      <c r="I1519" s="208"/>
      <c r="J1519" s="204"/>
      <c r="K1519" s="204"/>
      <c r="L1519" s="209"/>
      <c r="M1519" s="210"/>
      <c r="N1519" s="211"/>
      <c r="O1519" s="211"/>
      <c r="P1519" s="211"/>
      <c r="Q1519" s="211"/>
      <c r="R1519" s="211"/>
      <c r="S1519" s="211"/>
      <c r="T1519" s="212"/>
      <c r="AT1519" s="213" t="s">
        <v>395</v>
      </c>
      <c r="AU1519" s="213" t="s">
        <v>90</v>
      </c>
      <c r="AV1519" s="13" t="s">
        <v>85</v>
      </c>
      <c r="AW1519" s="13" t="s">
        <v>36</v>
      </c>
      <c r="AX1519" s="13" t="s">
        <v>78</v>
      </c>
      <c r="AY1519" s="213" t="s">
        <v>386</v>
      </c>
    </row>
    <row r="1520" spans="1:65" s="14" customFormat="1" ht="10">
      <c r="B1520" s="214"/>
      <c r="C1520" s="215"/>
      <c r="D1520" s="205" t="s">
        <v>395</v>
      </c>
      <c r="E1520" s="216" t="s">
        <v>76</v>
      </c>
      <c r="F1520" s="217" t="s">
        <v>1598</v>
      </c>
      <c r="G1520" s="215"/>
      <c r="H1520" s="218">
        <v>69.944999999999993</v>
      </c>
      <c r="I1520" s="219"/>
      <c r="J1520" s="215"/>
      <c r="K1520" s="215"/>
      <c r="L1520" s="220"/>
      <c r="M1520" s="221"/>
      <c r="N1520" s="222"/>
      <c r="O1520" s="222"/>
      <c r="P1520" s="222"/>
      <c r="Q1520" s="222"/>
      <c r="R1520" s="222"/>
      <c r="S1520" s="222"/>
      <c r="T1520" s="223"/>
      <c r="AT1520" s="224" t="s">
        <v>395</v>
      </c>
      <c r="AU1520" s="224" t="s">
        <v>90</v>
      </c>
      <c r="AV1520" s="14" t="s">
        <v>90</v>
      </c>
      <c r="AW1520" s="14" t="s">
        <v>36</v>
      </c>
      <c r="AX1520" s="14" t="s">
        <v>78</v>
      </c>
      <c r="AY1520" s="224" t="s">
        <v>386</v>
      </c>
    </row>
    <row r="1521" spans="1:65" s="16" customFormat="1" ht="10">
      <c r="B1521" s="246"/>
      <c r="C1521" s="247"/>
      <c r="D1521" s="205" t="s">
        <v>395</v>
      </c>
      <c r="E1521" s="248" t="s">
        <v>76</v>
      </c>
      <c r="F1521" s="249" t="s">
        <v>559</v>
      </c>
      <c r="G1521" s="247"/>
      <c r="H1521" s="250">
        <v>69.944999999999993</v>
      </c>
      <c r="I1521" s="251"/>
      <c r="J1521" s="247"/>
      <c r="K1521" s="247"/>
      <c r="L1521" s="252"/>
      <c r="M1521" s="253"/>
      <c r="N1521" s="254"/>
      <c r="O1521" s="254"/>
      <c r="P1521" s="254"/>
      <c r="Q1521" s="254"/>
      <c r="R1521" s="254"/>
      <c r="S1521" s="254"/>
      <c r="T1521" s="255"/>
      <c r="AT1521" s="256" t="s">
        <v>395</v>
      </c>
      <c r="AU1521" s="256" t="s">
        <v>90</v>
      </c>
      <c r="AV1521" s="16" t="s">
        <v>95</v>
      </c>
      <c r="AW1521" s="16" t="s">
        <v>36</v>
      </c>
      <c r="AX1521" s="16" t="s">
        <v>78</v>
      </c>
      <c r="AY1521" s="256" t="s">
        <v>386</v>
      </c>
    </row>
    <row r="1522" spans="1:65" s="15" customFormat="1" ht="10">
      <c r="B1522" s="225"/>
      <c r="C1522" s="226"/>
      <c r="D1522" s="205" t="s">
        <v>395</v>
      </c>
      <c r="E1522" s="227" t="s">
        <v>76</v>
      </c>
      <c r="F1522" s="228" t="s">
        <v>398</v>
      </c>
      <c r="G1522" s="226"/>
      <c r="H1522" s="229">
        <v>183.56700000000001</v>
      </c>
      <c r="I1522" s="230"/>
      <c r="J1522" s="226"/>
      <c r="K1522" s="226"/>
      <c r="L1522" s="231"/>
      <c r="M1522" s="232"/>
      <c r="N1522" s="233"/>
      <c r="O1522" s="233"/>
      <c r="P1522" s="233"/>
      <c r="Q1522" s="233"/>
      <c r="R1522" s="233"/>
      <c r="S1522" s="233"/>
      <c r="T1522" s="234"/>
      <c r="AT1522" s="235" t="s">
        <v>395</v>
      </c>
      <c r="AU1522" s="235" t="s">
        <v>90</v>
      </c>
      <c r="AV1522" s="15" t="s">
        <v>102</v>
      </c>
      <c r="AW1522" s="15" t="s">
        <v>36</v>
      </c>
      <c r="AX1522" s="15" t="s">
        <v>85</v>
      </c>
      <c r="AY1522" s="235" t="s">
        <v>386</v>
      </c>
    </row>
    <row r="1523" spans="1:65" s="2" customFormat="1" ht="24.15" customHeight="1">
      <c r="A1523" s="37"/>
      <c r="B1523" s="38"/>
      <c r="C1523" s="185" t="s">
        <v>1599</v>
      </c>
      <c r="D1523" s="185" t="s">
        <v>388</v>
      </c>
      <c r="E1523" s="186" t="s">
        <v>1600</v>
      </c>
      <c r="F1523" s="187" t="s">
        <v>1601</v>
      </c>
      <c r="G1523" s="188" t="s">
        <v>127</v>
      </c>
      <c r="H1523" s="189">
        <v>1490.12</v>
      </c>
      <c r="I1523" s="190"/>
      <c r="J1523" s="191">
        <f>ROUND(I1523*H1523,2)</f>
        <v>0</v>
      </c>
      <c r="K1523" s="187" t="s">
        <v>391</v>
      </c>
      <c r="L1523" s="42"/>
      <c r="M1523" s="192" t="s">
        <v>76</v>
      </c>
      <c r="N1523" s="193" t="s">
        <v>49</v>
      </c>
      <c r="O1523" s="67"/>
      <c r="P1523" s="194">
        <f>O1523*H1523</f>
        <v>0</v>
      </c>
      <c r="Q1523" s="194">
        <v>1.3200000000000001E-4</v>
      </c>
      <c r="R1523" s="194">
        <f>Q1523*H1523</f>
        <v>0.19669584000000001</v>
      </c>
      <c r="S1523" s="194">
        <v>0</v>
      </c>
      <c r="T1523" s="195">
        <f>S1523*H1523</f>
        <v>0</v>
      </c>
      <c r="U1523" s="37"/>
      <c r="V1523" s="37"/>
      <c r="W1523" s="37"/>
      <c r="X1523" s="37"/>
      <c r="Y1523" s="37"/>
      <c r="Z1523" s="37"/>
      <c r="AA1523" s="37"/>
      <c r="AB1523" s="37"/>
      <c r="AC1523" s="37"/>
      <c r="AD1523" s="37"/>
      <c r="AE1523" s="37"/>
      <c r="AR1523" s="196" t="s">
        <v>102</v>
      </c>
      <c r="AT1523" s="196" t="s">
        <v>388</v>
      </c>
      <c r="AU1523" s="196" t="s">
        <v>90</v>
      </c>
      <c r="AY1523" s="20" t="s">
        <v>386</v>
      </c>
      <c r="BE1523" s="197">
        <f>IF(N1523="základní",J1523,0)</f>
        <v>0</v>
      </c>
      <c r="BF1523" s="197">
        <f>IF(N1523="snížená",J1523,0)</f>
        <v>0</v>
      </c>
      <c r="BG1523" s="197">
        <f>IF(N1523="zákl. přenesená",J1523,0)</f>
        <v>0</v>
      </c>
      <c r="BH1523" s="197">
        <f>IF(N1523="sníž. přenesená",J1523,0)</f>
        <v>0</v>
      </c>
      <c r="BI1523" s="197">
        <f>IF(N1523="nulová",J1523,0)</f>
        <v>0</v>
      </c>
      <c r="BJ1523" s="20" t="s">
        <v>90</v>
      </c>
      <c r="BK1523" s="197">
        <f>ROUND(I1523*H1523,2)</f>
        <v>0</v>
      </c>
      <c r="BL1523" s="20" t="s">
        <v>102</v>
      </c>
      <c r="BM1523" s="196" t="s">
        <v>1602</v>
      </c>
    </row>
    <row r="1524" spans="1:65" s="2" customFormat="1" ht="10">
      <c r="A1524" s="37"/>
      <c r="B1524" s="38"/>
      <c r="C1524" s="39"/>
      <c r="D1524" s="198" t="s">
        <v>393</v>
      </c>
      <c r="E1524" s="39"/>
      <c r="F1524" s="199" t="s">
        <v>1603</v>
      </c>
      <c r="G1524" s="39"/>
      <c r="H1524" s="39"/>
      <c r="I1524" s="200"/>
      <c r="J1524" s="39"/>
      <c r="K1524" s="39"/>
      <c r="L1524" s="42"/>
      <c r="M1524" s="201"/>
      <c r="N1524" s="202"/>
      <c r="O1524" s="67"/>
      <c r="P1524" s="67"/>
      <c r="Q1524" s="67"/>
      <c r="R1524" s="67"/>
      <c r="S1524" s="67"/>
      <c r="T1524" s="68"/>
      <c r="U1524" s="37"/>
      <c r="V1524" s="37"/>
      <c r="W1524" s="37"/>
      <c r="X1524" s="37"/>
      <c r="Y1524" s="37"/>
      <c r="Z1524" s="37"/>
      <c r="AA1524" s="37"/>
      <c r="AB1524" s="37"/>
      <c r="AC1524" s="37"/>
      <c r="AD1524" s="37"/>
      <c r="AE1524" s="37"/>
      <c r="AT1524" s="20" t="s">
        <v>393</v>
      </c>
      <c r="AU1524" s="20" t="s">
        <v>90</v>
      </c>
    </row>
    <row r="1525" spans="1:65" s="14" customFormat="1" ht="10">
      <c r="B1525" s="214"/>
      <c r="C1525" s="215"/>
      <c r="D1525" s="205" t="s">
        <v>395</v>
      </c>
      <c r="E1525" s="216" t="s">
        <v>76</v>
      </c>
      <c r="F1525" s="217" t="s">
        <v>229</v>
      </c>
      <c r="G1525" s="215"/>
      <c r="H1525" s="218">
        <v>268.14</v>
      </c>
      <c r="I1525" s="219"/>
      <c r="J1525" s="215"/>
      <c r="K1525" s="215"/>
      <c r="L1525" s="220"/>
      <c r="M1525" s="221"/>
      <c r="N1525" s="222"/>
      <c r="O1525" s="222"/>
      <c r="P1525" s="222"/>
      <c r="Q1525" s="222"/>
      <c r="R1525" s="222"/>
      <c r="S1525" s="222"/>
      <c r="T1525" s="223"/>
      <c r="AT1525" s="224" t="s">
        <v>395</v>
      </c>
      <c r="AU1525" s="224" t="s">
        <v>90</v>
      </c>
      <c r="AV1525" s="14" t="s">
        <v>90</v>
      </c>
      <c r="AW1525" s="14" t="s">
        <v>36</v>
      </c>
      <c r="AX1525" s="14" t="s">
        <v>78</v>
      </c>
      <c r="AY1525" s="224" t="s">
        <v>386</v>
      </c>
    </row>
    <row r="1526" spans="1:65" s="14" customFormat="1" ht="10">
      <c r="B1526" s="214"/>
      <c r="C1526" s="215"/>
      <c r="D1526" s="205" t="s">
        <v>395</v>
      </c>
      <c r="E1526" s="216" t="s">
        <v>76</v>
      </c>
      <c r="F1526" s="217" t="s">
        <v>232</v>
      </c>
      <c r="G1526" s="215"/>
      <c r="H1526" s="218">
        <v>28.64</v>
      </c>
      <c r="I1526" s="219"/>
      <c r="J1526" s="215"/>
      <c r="K1526" s="215"/>
      <c r="L1526" s="220"/>
      <c r="M1526" s="221"/>
      <c r="N1526" s="222"/>
      <c r="O1526" s="222"/>
      <c r="P1526" s="222"/>
      <c r="Q1526" s="222"/>
      <c r="R1526" s="222"/>
      <c r="S1526" s="222"/>
      <c r="T1526" s="223"/>
      <c r="AT1526" s="224" t="s">
        <v>395</v>
      </c>
      <c r="AU1526" s="224" t="s">
        <v>90</v>
      </c>
      <c r="AV1526" s="14" t="s">
        <v>90</v>
      </c>
      <c r="AW1526" s="14" t="s">
        <v>36</v>
      </c>
      <c r="AX1526" s="14" t="s">
        <v>78</v>
      </c>
      <c r="AY1526" s="224" t="s">
        <v>386</v>
      </c>
    </row>
    <row r="1527" spans="1:65" s="14" customFormat="1" ht="10">
      <c r="B1527" s="214"/>
      <c r="C1527" s="215"/>
      <c r="D1527" s="205" t="s">
        <v>395</v>
      </c>
      <c r="E1527" s="216" t="s">
        <v>76</v>
      </c>
      <c r="F1527" s="217" t="s">
        <v>319</v>
      </c>
      <c r="G1527" s="215"/>
      <c r="H1527" s="218">
        <v>83.68</v>
      </c>
      <c r="I1527" s="219"/>
      <c r="J1527" s="215"/>
      <c r="K1527" s="215"/>
      <c r="L1527" s="220"/>
      <c r="M1527" s="221"/>
      <c r="N1527" s="222"/>
      <c r="O1527" s="222"/>
      <c r="P1527" s="222"/>
      <c r="Q1527" s="222"/>
      <c r="R1527" s="222"/>
      <c r="S1527" s="222"/>
      <c r="T1527" s="223"/>
      <c r="AT1527" s="224" t="s">
        <v>395</v>
      </c>
      <c r="AU1527" s="224" t="s">
        <v>90</v>
      </c>
      <c r="AV1527" s="14" t="s">
        <v>90</v>
      </c>
      <c r="AW1527" s="14" t="s">
        <v>36</v>
      </c>
      <c r="AX1527" s="14" t="s">
        <v>78</v>
      </c>
      <c r="AY1527" s="224" t="s">
        <v>386</v>
      </c>
    </row>
    <row r="1528" spans="1:65" s="14" customFormat="1" ht="10">
      <c r="B1528" s="214"/>
      <c r="C1528" s="215"/>
      <c r="D1528" s="205" t="s">
        <v>395</v>
      </c>
      <c r="E1528" s="216" t="s">
        <v>76</v>
      </c>
      <c r="F1528" s="217" t="s">
        <v>235</v>
      </c>
      <c r="G1528" s="215"/>
      <c r="H1528" s="218">
        <v>382.49</v>
      </c>
      <c r="I1528" s="219"/>
      <c r="J1528" s="215"/>
      <c r="K1528" s="215"/>
      <c r="L1528" s="220"/>
      <c r="M1528" s="221"/>
      <c r="N1528" s="222"/>
      <c r="O1528" s="222"/>
      <c r="P1528" s="222"/>
      <c r="Q1528" s="222"/>
      <c r="R1528" s="222"/>
      <c r="S1528" s="222"/>
      <c r="T1528" s="223"/>
      <c r="AT1528" s="224" t="s">
        <v>395</v>
      </c>
      <c r="AU1528" s="224" t="s">
        <v>90</v>
      </c>
      <c r="AV1528" s="14" t="s">
        <v>90</v>
      </c>
      <c r="AW1528" s="14" t="s">
        <v>36</v>
      </c>
      <c r="AX1528" s="14" t="s">
        <v>78</v>
      </c>
      <c r="AY1528" s="224" t="s">
        <v>386</v>
      </c>
    </row>
    <row r="1529" spans="1:65" s="14" customFormat="1" ht="10">
      <c r="B1529" s="214"/>
      <c r="C1529" s="215"/>
      <c r="D1529" s="205" t="s">
        <v>395</v>
      </c>
      <c r="E1529" s="216" t="s">
        <v>76</v>
      </c>
      <c r="F1529" s="217" t="s">
        <v>238</v>
      </c>
      <c r="G1529" s="215"/>
      <c r="H1529" s="218">
        <v>52.4</v>
      </c>
      <c r="I1529" s="219"/>
      <c r="J1529" s="215"/>
      <c r="K1529" s="215"/>
      <c r="L1529" s="220"/>
      <c r="M1529" s="221"/>
      <c r="N1529" s="222"/>
      <c r="O1529" s="222"/>
      <c r="P1529" s="222"/>
      <c r="Q1529" s="222"/>
      <c r="R1529" s="222"/>
      <c r="S1529" s="222"/>
      <c r="T1529" s="223"/>
      <c r="AT1529" s="224" t="s">
        <v>395</v>
      </c>
      <c r="AU1529" s="224" t="s">
        <v>90</v>
      </c>
      <c r="AV1529" s="14" t="s">
        <v>90</v>
      </c>
      <c r="AW1529" s="14" t="s">
        <v>36</v>
      </c>
      <c r="AX1529" s="14" t="s">
        <v>78</v>
      </c>
      <c r="AY1529" s="224" t="s">
        <v>386</v>
      </c>
    </row>
    <row r="1530" spans="1:65" s="14" customFormat="1" ht="10">
      <c r="B1530" s="214"/>
      <c r="C1530" s="215"/>
      <c r="D1530" s="205" t="s">
        <v>395</v>
      </c>
      <c r="E1530" s="216" t="s">
        <v>76</v>
      </c>
      <c r="F1530" s="217" t="s">
        <v>241</v>
      </c>
      <c r="G1530" s="215"/>
      <c r="H1530" s="218">
        <v>199.26</v>
      </c>
      <c r="I1530" s="219"/>
      <c r="J1530" s="215"/>
      <c r="K1530" s="215"/>
      <c r="L1530" s="220"/>
      <c r="M1530" s="221"/>
      <c r="N1530" s="222"/>
      <c r="O1530" s="222"/>
      <c r="P1530" s="222"/>
      <c r="Q1530" s="222"/>
      <c r="R1530" s="222"/>
      <c r="S1530" s="222"/>
      <c r="T1530" s="223"/>
      <c r="AT1530" s="224" t="s">
        <v>395</v>
      </c>
      <c r="AU1530" s="224" t="s">
        <v>90</v>
      </c>
      <c r="AV1530" s="14" t="s">
        <v>90</v>
      </c>
      <c r="AW1530" s="14" t="s">
        <v>36</v>
      </c>
      <c r="AX1530" s="14" t="s">
        <v>78</v>
      </c>
      <c r="AY1530" s="224" t="s">
        <v>386</v>
      </c>
    </row>
    <row r="1531" spans="1:65" s="14" customFormat="1" ht="10">
      <c r="B1531" s="214"/>
      <c r="C1531" s="215"/>
      <c r="D1531" s="205" t="s">
        <v>395</v>
      </c>
      <c r="E1531" s="216" t="s">
        <v>76</v>
      </c>
      <c r="F1531" s="217" t="s">
        <v>244</v>
      </c>
      <c r="G1531" s="215"/>
      <c r="H1531" s="218">
        <v>23.04</v>
      </c>
      <c r="I1531" s="219"/>
      <c r="J1531" s="215"/>
      <c r="K1531" s="215"/>
      <c r="L1531" s="220"/>
      <c r="M1531" s="221"/>
      <c r="N1531" s="222"/>
      <c r="O1531" s="222"/>
      <c r="P1531" s="222"/>
      <c r="Q1531" s="222"/>
      <c r="R1531" s="222"/>
      <c r="S1531" s="222"/>
      <c r="T1531" s="223"/>
      <c r="AT1531" s="224" t="s">
        <v>395</v>
      </c>
      <c r="AU1531" s="224" t="s">
        <v>90</v>
      </c>
      <c r="AV1531" s="14" t="s">
        <v>90</v>
      </c>
      <c r="AW1531" s="14" t="s">
        <v>36</v>
      </c>
      <c r="AX1531" s="14" t="s">
        <v>78</v>
      </c>
      <c r="AY1531" s="224" t="s">
        <v>386</v>
      </c>
    </row>
    <row r="1532" spans="1:65" s="14" customFormat="1" ht="10">
      <c r="B1532" s="214"/>
      <c r="C1532" s="215"/>
      <c r="D1532" s="205" t="s">
        <v>395</v>
      </c>
      <c r="E1532" s="216" t="s">
        <v>76</v>
      </c>
      <c r="F1532" s="217" t="s">
        <v>247</v>
      </c>
      <c r="G1532" s="215"/>
      <c r="H1532" s="218">
        <v>405.78</v>
      </c>
      <c r="I1532" s="219"/>
      <c r="J1532" s="215"/>
      <c r="K1532" s="215"/>
      <c r="L1532" s="220"/>
      <c r="M1532" s="221"/>
      <c r="N1532" s="222"/>
      <c r="O1532" s="222"/>
      <c r="P1532" s="222"/>
      <c r="Q1532" s="222"/>
      <c r="R1532" s="222"/>
      <c r="S1532" s="222"/>
      <c r="T1532" s="223"/>
      <c r="AT1532" s="224" t="s">
        <v>395</v>
      </c>
      <c r="AU1532" s="224" t="s">
        <v>90</v>
      </c>
      <c r="AV1532" s="14" t="s">
        <v>90</v>
      </c>
      <c r="AW1532" s="14" t="s">
        <v>36</v>
      </c>
      <c r="AX1532" s="14" t="s">
        <v>78</v>
      </c>
      <c r="AY1532" s="224" t="s">
        <v>386</v>
      </c>
    </row>
    <row r="1533" spans="1:65" s="14" customFormat="1" ht="10">
      <c r="B1533" s="214"/>
      <c r="C1533" s="215"/>
      <c r="D1533" s="205" t="s">
        <v>395</v>
      </c>
      <c r="E1533" s="216" t="s">
        <v>76</v>
      </c>
      <c r="F1533" s="217" t="s">
        <v>250</v>
      </c>
      <c r="G1533" s="215"/>
      <c r="H1533" s="218">
        <v>46.69</v>
      </c>
      <c r="I1533" s="219"/>
      <c r="J1533" s="215"/>
      <c r="K1533" s="215"/>
      <c r="L1533" s="220"/>
      <c r="M1533" s="221"/>
      <c r="N1533" s="222"/>
      <c r="O1533" s="222"/>
      <c r="P1533" s="222"/>
      <c r="Q1533" s="222"/>
      <c r="R1533" s="222"/>
      <c r="S1533" s="222"/>
      <c r="T1533" s="223"/>
      <c r="AT1533" s="224" t="s">
        <v>395</v>
      </c>
      <c r="AU1533" s="224" t="s">
        <v>90</v>
      </c>
      <c r="AV1533" s="14" t="s">
        <v>90</v>
      </c>
      <c r="AW1533" s="14" t="s">
        <v>36</v>
      </c>
      <c r="AX1533" s="14" t="s">
        <v>78</v>
      </c>
      <c r="AY1533" s="224" t="s">
        <v>386</v>
      </c>
    </row>
    <row r="1534" spans="1:65" s="15" customFormat="1" ht="10">
      <c r="B1534" s="225"/>
      <c r="C1534" s="226"/>
      <c r="D1534" s="205" t="s">
        <v>395</v>
      </c>
      <c r="E1534" s="227" t="s">
        <v>76</v>
      </c>
      <c r="F1534" s="228" t="s">
        <v>398</v>
      </c>
      <c r="G1534" s="226"/>
      <c r="H1534" s="229">
        <v>1490.12</v>
      </c>
      <c r="I1534" s="230"/>
      <c r="J1534" s="226"/>
      <c r="K1534" s="226"/>
      <c r="L1534" s="231"/>
      <c r="M1534" s="232"/>
      <c r="N1534" s="233"/>
      <c r="O1534" s="233"/>
      <c r="P1534" s="233"/>
      <c r="Q1534" s="233"/>
      <c r="R1534" s="233"/>
      <c r="S1534" s="233"/>
      <c r="T1534" s="234"/>
      <c r="AT1534" s="235" t="s">
        <v>395</v>
      </c>
      <c r="AU1534" s="235" t="s">
        <v>90</v>
      </c>
      <c r="AV1534" s="15" t="s">
        <v>102</v>
      </c>
      <c r="AW1534" s="15" t="s">
        <v>36</v>
      </c>
      <c r="AX1534" s="15" t="s">
        <v>85</v>
      </c>
      <c r="AY1534" s="235" t="s">
        <v>386</v>
      </c>
    </row>
    <row r="1535" spans="1:65" s="2" customFormat="1" ht="37.75" customHeight="1">
      <c r="A1535" s="37"/>
      <c r="B1535" s="38"/>
      <c r="C1535" s="185" t="s">
        <v>1604</v>
      </c>
      <c r="D1535" s="185" t="s">
        <v>388</v>
      </c>
      <c r="E1535" s="186" t="s">
        <v>1605</v>
      </c>
      <c r="F1535" s="187" t="s">
        <v>1606</v>
      </c>
      <c r="G1535" s="188" t="s">
        <v>167</v>
      </c>
      <c r="H1535" s="189">
        <v>1662.1210000000001</v>
      </c>
      <c r="I1535" s="190"/>
      <c r="J1535" s="191">
        <f>ROUND(I1535*H1535,2)</f>
        <v>0</v>
      </c>
      <c r="K1535" s="187" t="s">
        <v>391</v>
      </c>
      <c r="L1535" s="42"/>
      <c r="M1535" s="192" t="s">
        <v>76</v>
      </c>
      <c r="N1535" s="193" t="s">
        <v>49</v>
      </c>
      <c r="O1535" s="67"/>
      <c r="P1535" s="194">
        <f>O1535*H1535</f>
        <v>0</v>
      </c>
      <c r="Q1535" s="194">
        <v>2.0999999999999999E-5</v>
      </c>
      <c r="R1535" s="194">
        <f>Q1535*H1535</f>
        <v>3.4904540999999997E-2</v>
      </c>
      <c r="S1535" s="194">
        <v>0</v>
      </c>
      <c r="T1535" s="195">
        <f>S1535*H1535</f>
        <v>0</v>
      </c>
      <c r="U1535" s="37"/>
      <c r="V1535" s="37"/>
      <c r="W1535" s="37"/>
      <c r="X1535" s="37"/>
      <c r="Y1535" s="37"/>
      <c r="Z1535" s="37"/>
      <c r="AA1535" s="37"/>
      <c r="AB1535" s="37"/>
      <c r="AC1535" s="37"/>
      <c r="AD1535" s="37"/>
      <c r="AE1535" s="37"/>
      <c r="AR1535" s="196" t="s">
        <v>102</v>
      </c>
      <c r="AT1535" s="196" t="s">
        <v>388</v>
      </c>
      <c r="AU1535" s="196" t="s">
        <v>90</v>
      </c>
      <c r="AY1535" s="20" t="s">
        <v>386</v>
      </c>
      <c r="BE1535" s="197">
        <f>IF(N1535="základní",J1535,0)</f>
        <v>0</v>
      </c>
      <c r="BF1535" s="197">
        <f>IF(N1535="snížená",J1535,0)</f>
        <v>0</v>
      </c>
      <c r="BG1535" s="197">
        <f>IF(N1535="zákl. přenesená",J1535,0)</f>
        <v>0</v>
      </c>
      <c r="BH1535" s="197">
        <f>IF(N1535="sníž. přenesená",J1535,0)</f>
        <v>0</v>
      </c>
      <c r="BI1535" s="197">
        <f>IF(N1535="nulová",J1535,0)</f>
        <v>0</v>
      </c>
      <c r="BJ1535" s="20" t="s">
        <v>90</v>
      </c>
      <c r="BK1535" s="197">
        <f>ROUND(I1535*H1535,2)</f>
        <v>0</v>
      </c>
      <c r="BL1535" s="20" t="s">
        <v>102</v>
      </c>
      <c r="BM1535" s="196" t="s">
        <v>1607</v>
      </c>
    </row>
    <row r="1536" spans="1:65" s="2" customFormat="1" ht="10">
      <c r="A1536" s="37"/>
      <c r="B1536" s="38"/>
      <c r="C1536" s="39"/>
      <c r="D1536" s="198" t="s">
        <v>393</v>
      </c>
      <c r="E1536" s="39"/>
      <c r="F1536" s="199" t="s">
        <v>1608</v>
      </c>
      <c r="G1536" s="39"/>
      <c r="H1536" s="39"/>
      <c r="I1536" s="200"/>
      <c r="J1536" s="39"/>
      <c r="K1536" s="39"/>
      <c r="L1536" s="42"/>
      <c r="M1536" s="201"/>
      <c r="N1536" s="202"/>
      <c r="O1536" s="67"/>
      <c r="P1536" s="67"/>
      <c r="Q1536" s="67"/>
      <c r="R1536" s="67"/>
      <c r="S1536" s="67"/>
      <c r="T1536" s="68"/>
      <c r="U1536" s="37"/>
      <c r="V1536" s="37"/>
      <c r="W1536" s="37"/>
      <c r="X1536" s="37"/>
      <c r="Y1536" s="37"/>
      <c r="Z1536" s="37"/>
      <c r="AA1536" s="37"/>
      <c r="AB1536" s="37"/>
      <c r="AC1536" s="37"/>
      <c r="AD1536" s="37"/>
      <c r="AE1536" s="37"/>
      <c r="AT1536" s="20" t="s">
        <v>393</v>
      </c>
      <c r="AU1536" s="20" t="s">
        <v>90</v>
      </c>
    </row>
    <row r="1537" spans="1:65" s="13" customFormat="1" ht="10">
      <c r="B1537" s="203"/>
      <c r="C1537" s="204"/>
      <c r="D1537" s="205" t="s">
        <v>395</v>
      </c>
      <c r="E1537" s="206" t="s">
        <v>76</v>
      </c>
      <c r="F1537" s="207" t="s">
        <v>462</v>
      </c>
      <c r="G1537" s="204"/>
      <c r="H1537" s="206" t="s">
        <v>76</v>
      </c>
      <c r="I1537" s="208"/>
      <c r="J1537" s="204"/>
      <c r="K1537" s="204"/>
      <c r="L1537" s="209"/>
      <c r="M1537" s="210"/>
      <c r="N1537" s="211"/>
      <c r="O1537" s="211"/>
      <c r="P1537" s="211"/>
      <c r="Q1537" s="211"/>
      <c r="R1537" s="211"/>
      <c r="S1537" s="211"/>
      <c r="T1537" s="212"/>
      <c r="AT1537" s="213" t="s">
        <v>395</v>
      </c>
      <c r="AU1537" s="213" t="s">
        <v>90</v>
      </c>
      <c r="AV1537" s="13" t="s">
        <v>85</v>
      </c>
      <c r="AW1537" s="13" t="s">
        <v>36</v>
      </c>
      <c r="AX1537" s="13" t="s">
        <v>78</v>
      </c>
      <c r="AY1537" s="213" t="s">
        <v>386</v>
      </c>
    </row>
    <row r="1538" spans="1:65" s="14" customFormat="1" ht="10">
      <c r="B1538" s="214"/>
      <c r="C1538" s="215"/>
      <c r="D1538" s="205" t="s">
        <v>395</v>
      </c>
      <c r="E1538" s="216" t="s">
        <v>76</v>
      </c>
      <c r="F1538" s="217" t="s">
        <v>1609</v>
      </c>
      <c r="G1538" s="215"/>
      <c r="H1538" s="218">
        <v>1662.1210000000001</v>
      </c>
      <c r="I1538" s="219"/>
      <c r="J1538" s="215"/>
      <c r="K1538" s="215"/>
      <c r="L1538" s="220"/>
      <c r="M1538" s="221"/>
      <c r="N1538" s="222"/>
      <c r="O1538" s="222"/>
      <c r="P1538" s="222"/>
      <c r="Q1538" s="222"/>
      <c r="R1538" s="222"/>
      <c r="S1538" s="222"/>
      <c r="T1538" s="223"/>
      <c r="AT1538" s="224" t="s">
        <v>395</v>
      </c>
      <c r="AU1538" s="224" t="s">
        <v>90</v>
      </c>
      <c r="AV1538" s="14" t="s">
        <v>90</v>
      </c>
      <c r="AW1538" s="14" t="s">
        <v>36</v>
      </c>
      <c r="AX1538" s="14" t="s">
        <v>78</v>
      </c>
      <c r="AY1538" s="224" t="s">
        <v>386</v>
      </c>
    </row>
    <row r="1539" spans="1:65" s="15" customFormat="1" ht="10">
      <c r="B1539" s="225"/>
      <c r="C1539" s="226"/>
      <c r="D1539" s="205" t="s">
        <v>395</v>
      </c>
      <c r="E1539" s="227" t="s">
        <v>76</v>
      </c>
      <c r="F1539" s="228" t="s">
        <v>398</v>
      </c>
      <c r="G1539" s="226"/>
      <c r="H1539" s="229">
        <v>1662.1210000000001</v>
      </c>
      <c r="I1539" s="230"/>
      <c r="J1539" s="226"/>
      <c r="K1539" s="226"/>
      <c r="L1539" s="231"/>
      <c r="M1539" s="232"/>
      <c r="N1539" s="233"/>
      <c r="O1539" s="233"/>
      <c r="P1539" s="233"/>
      <c r="Q1539" s="233"/>
      <c r="R1539" s="233"/>
      <c r="S1539" s="233"/>
      <c r="T1539" s="234"/>
      <c r="AT1539" s="235" t="s">
        <v>395</v>
      </c>
      <c r="AU1539" s="235" t="s">
        <v>90</v>
      </c>
      <c r="AV1539" s="15" t="s">
        <v>102</v>
      </c>
      <c r="AW1539" s="15" t="s">
        <v>36</v>
      </c>
      <c r="AX1539" s="15" t="s">
        <v>85</v>
      </c>
      <c r="AY1539" s="235" t="s">
        <v>386</v>
      </c>
    </row>
    <row r="1540" spans="1:65" s="2" customFormat="1" ht="24.15" customHeight="1">
      <c r="A1540" s="37"/>
      <c r="B1540" s="38"/>
      <c r="C1540" s="185" t="s">
        <v>1610</v>
      </c>
      <c r="D1540" s="185" t="s">
        <v>388</v>
      </c>
      <c r="E1540" s="186" t="s">
        <v>1611</v>
      </c>
      <c r="F1540" s="187" t="s">
        <v>1612</v>
      </c>
      <c r="G1540" s="188" t="s">
        <v>303</v>
      </c>
      <c r="H1540" s="189">
        <v>18.202999999999999</v>
      </c>
      <c r="I1540" s="190"/>
      <c r="J1540" s="191">
        <f>ROUND(I1540*H1540,2)</f>
        <v>0</v>
      </c>
      <c r="K1540" s="187" t="s">
        <v>391</v>
      </c>
      <c r="L1540" s="42"/>
      <c r="M1540" s="192" t="s">
        <v>76</v>
      </c>
      <c r="N1540" s="193" t="s">
        <v>49</v>
      </c>
      <c r="O1540" s="67"/>
      <c r="P1540" s="194">
        <f>O1540*H1540</f>
        <v>0</v>
      </c>
      <c r="Q1540" s="194">
        <v>0.42</v>
      </c>
      <c r="R1540" s="194">
        <f>Q1540*H1540</f>
        <v>7.6452599999999995</v>
      </c>
      <c r="S1540" s="194">
        <v>0</v>
      </c>
      <c r="T1540" s="195">
        <f>S1540*H1540</f>
        <v>0</v>
      </c>
      <c r="U1540" s="37"/>
      <c r="V1540" s="37"/>
      <c r="W1540" s="37"/>
      <c r="X1540" s="37"/>
      <c r="Y1540" s="37"/>
      <c r="Z1540" s="37"/>
      <c r="AA1540" s="37"/>
      <c r="AB1540" s="37"/>
      <c r="AC1540" s="37"/>
      <c r="AD1540" s="37"/>
      <c r="AE1540" s="37"/>
      <c r="AR1540" s="196" t="s">
        <v>102</v>
      </c>
      <c r="AT1540" s="196" t="s">
        <v>388</v>
      </c>
      <c r="AU1540" s="196" t="s">
        <v>90</v>
      </c>
      <c r="AY1540" s="20" t="s">
        <v>386</v>
      </c>
      <c r="BE1540" s="197">
        <f>IF(N1540="základní",J1540,0)</f>
        <v>0</v>
      </c>
      <c r="BF1540" s="197">
        <f>IF(N1540="snížená",J1540,0)</f>
        <v>0</v>
      </c>
      <c r="BG1540" s="197">
        <f>IF(N1540="zákl. přenesená",J1540,0)</f>
        <v>0</v>
      </c>
      <c r="BH1540" s="197">
        <f>IF(N1540="sníž. přenesená",J1540,0)</f>
        <v>0</v>
      </c>
      <c r="BI1540" s="197">
        <f>IF(N1540="nulová",J1540,0)</f>
        <v>0</v>
      </c>
      <c r="BJ1540" s="20" t="s">
        <v>90</v>
      </c>
      <c r="BK1540" s="197">
        <f>ROUND(I1540*H1540,2)</f>
        <v>0</v>
      </c>
      <c r="BL1540" s="20" t="s">
        <v>102</v>
      </c>
      <c r="BM1540" s="196" t="s">
        <v>1613</v>
      </c>
    </row>
    <row r="1541" spans="1:65" s="2" customFormat="1" ht="10">
      <c r="A1541" s="37"/>
      <c r="B1541" s="38"/>
      <c r="C1541" s="39"/>
      <c r="D1541" s="198" t="s">
        <v>393</v>
      </c>
      <c r="E1541" s="39"/>
      <c r="F1541" s="199" t="s">
        <v>1614</v>
      </c>
      <c r="G1541" s="39"/>
      <c r="H1541" s="39"/>
      <c r="I1541" s="200"/>
      <c r="J1541" s="39"/>
      <c r="K1541" s="39"/>
      <c r="L1541" s="42"/>
      <c r="M1541" s="201"/>
      <c r="N1541" s="202"/>
      <c r="O1541" s="67"/>
      <c r="P1541" s="67"/>
      <c r="Q1541" s="67"/>
      <c r="R1541" s="67"/>
      <c r="S1541" s="67"/>
      <c r="T1541" s="68"/>
      <c r="U1541" s="37"/>
      <c r="V1541" s="37"/>
      <c r="W1541" s="37"/>
      <c r="X1541" s="37"/>
      <c r="Y1541" s="37"/>
      <c r="Z1541" s="37"/>
      <c r="AA1541" s="37"/>
      <c r="AB1541" s="37"/>
      <c r="AC1541" s="37"/>
      <c r="AD1541" s="37"/>
      <c r="AE1541" s="37"/>
      <c r="AT1541" s="20" t="s">
        <v>393</v>
      </c>
      <c r="AU1541" s="20" t="s">
        <v>90</v>
      </c>
    </row>
    <row r="1542" spans="1:65" s="13" customFormat="1" ht="10">
      <c r="B1542" s="203"/>
      <c r="C1542" s="204"/>
      <c r="D1542" s="205" t="s">
        <v>395</v>
      </c>
      <c r="E1542" s="206" t="s">
        <v>76</v>
      </c>
      <c r="F1542" s="207" t="s">
        <v>577</v>
      </c>
      <c r="G1542" s="204"/>
      <c r="H1542" s="206" t="s">
        <v>76</v>
      </c>
      <c r="I1542" s="208"/>
      <c r="J1542" s="204"/>
      <c r="K1542" s="204"/>
      <c r="L1542" s="209"/>
      <c r="M1542" s="210"/>
      <c r="N1542" s="211"/>
      <c r="O1542" s="211"/>
      <c r="P1542" s="211"/>
      <c r="Q1542" s="211"/>
      <c r="R1542" s="211"/>
      <c r="S1542" s="211"/>
      <c r="T1542" s="212"/>
      <c r="AT1542" s="213" t="s">
        <v>395</v>
      </c>
      <c r="AU1542" s="213" t="s">
        <v>90</v>
      </c>
      <c r="AV1542" s="13" t="s">
        <v>85</v>
      </c>
      <c r="AW1542" s="13" t="s">
        <v>36</v>
      </c>
      <c r="AX1542" s="13" t="s">
        <v>78</v>
      </c>
      <c r="AY1542" s="213" t="s">
        <v>386</v>
      </c>
    </row>
    <row r="1543" spans="1:65" s="14" customFormat="1" ht="10">
      <c r="B1543" s="214"/>
      <c r="C1543" s="215"/>
      <c r="D1543" s="205" t="s">
        <v>395</v>
      </c>
      <c r="E1543" s="216" t="s">
        <v>76</v>
      </c>
      <c r="F1543" s="217" t="s">
        <v>1615</v>
      </c>
      <c r="G1543" s="215"/>
      <c r="H1543" s="218">
        <v>3.8250000000000002</v>
      </c>
      <c r="I1543" s="219"/>
      <c r="J1543" s="215"/>
      <c r="K1543" s="215"/>
      <c r="L1543" s="220"/>
      <c r="M1543" s="221"/>
      <c r="N1543" s="222"/>
      <c r="O1543" s="222"/>
      <c r="P1543" s="222"/>
      <c r="Q1543" s="222"/>
      <c r="R1543" s="222"/>
      <c r="S1543" s="222"/>
      <c r="T1543" s="223"/>
      <c r="AT1543" s="224" t="s">
        <v>395</v>
      </c>
      <c r="AU1543" s="224" t="s">
        <v>90</v>
      </c>
      <c r="AV1543" s="14" t="s">
        <v>90</v>
      </c>
      <c r="AW1543" s="14" t="s">
        <v>36</v>
      </c>
      <c r="AX1543" s="14" t="s">
        <v>78</v>
      </c>
      <c r="AY1543" s="224" t="s">
        <v>386</v>
      </c>
    </row>
    <row r="1544" spans="1:65" s="14" customFormat="1" ht="10">
      <c r="B1544" s="214"/>
      <c r="C1544" s="215"/>
      <c r="D1544" s="205" t="s">
        <v>395</v>
      </c>
      <c r="E1544" s="216" t="s">
        <v>76</v>
      </c>
      <c r="F1544" s="217" t="s">
        <v>1616</v>
      </c>
      <c r="G1544" s="215"/>
      <c r="H1544" s="218">
        <v>1.31</v>
      </c>
      <c r="I1544" s="219"/>
      <c r="J1544" s="215"/>
      <c r="K1544" s="215"/>
      <c r="L1544" s="220"/>
      <c r="M1544" s="221"/>
      <c r="N1544" s="222"/>
      <c r="O1544" s="222"/>
      <c r="P1544" s="222"/>
      <c r="Q1544" s="222"/>
      <c r="R1544" s="222"/>
      <c r="S1544" s="222"/>
      <c r="T1544" s="223"/>
      <c r="AT1544" s="224" t="s">
        <v>395</v>
      </c>
      <c r="AU1544" s="224" t="s">
        <v>90</v>
      </c>
      <c r="AV1544" s="14" t="s">
        <v>90</v>
      </c>
      <c r="AW1544" s="14" t="s">
        <v>36</v>
      </c>
      <c r="AX1544" s="14" t="s">
        <v>78</v>
      </c>
      <c r="AY1544" s="224" t="s">
        <v>386</v>
      </c>
    </row>
    <row r="1545" spans="1:65" s="14" customFormat="1" ht="10">
      <c r="B1545" s="214"/>
      <c r="C1545" s="215"/>
      <c r="D1545" s="205" t="s">
        <v>395</v>
      </c>
      <c r="E1545" s="216" t="s">
        <v>76</v>
      </c>
      <c r="F1545" s="217" t="s">
        <v>1617</v>
      </c>
      <c r="G1545" s="215"/>
      <c r="H1545" s="218">
        <v>1.9930000000000001</v>
      </c>
      <c r="I1545" s="219"/>
      <c r="J1545" s="215"/>
      <c r="K1545" s="215"/>
      <c r="L1545" s="220"/>
      <c r="M1545" s="221"/>
      <c r="N1545" s="222"/>
      <c r="O1545" s="222"/>
      <c r="P1545" s="222"/>
      <c r="Q1545" s="222"/>
      <c r="R1545" s="222"/>
      <c r="S1545" s="222"/>
      <c r="T1545" s="223"/>
      <c r="AT1545" s="224" t="s">
        <v>395</v>
      </c>
      <c r="AU1545" s="224" t="s">
        <v>90</v>
      </c>
      <c r="AV1545" s="14" t="s">
        <v>90</v>
      </c>
      <c r="AW1545" s="14" t="s">
        <v>36</v>
      </c>
      <c r="AX1545" s="14" t="s">
        <v>78</v>
      </c>
      <c r="AY1545" s="224" t="s">
        <v>386</v>
      </c>
    </row>
    <row r="1546" spans="1:65" s="14" customFormat="1" ht="10">
      <c r="B1546" s="214"/>
      <c r="C1546" s="215"/>
      <c r="D1546" s="205" t="s">
        <v>395</v>
      </c>
      <c r="E1546" s="216" t="s">
        <v>76</v>
      </c>
      <c r="F1546" s="217" t="s">
        <v>1618</v>
      </c>
      <c r="G1546" s="215"/>
      <c r="H1546" s="218">
        <v>0.23</v>
      </c>
      <c r="I1546" s="219"/>
      <c r="J1546" s="215"/>
      <c r="K1546" s="215"/>
      <c r="L1546" s="220"/>
      <c r="M1546" s="221"/>
      <c r="N1546" s="222"/>
      <c r="O1546" s="222"/>
      <c r="P1546" s="222"/>
      <c r="Q1546" s="222"/>
      <c r="R1546" s="222"/>
      <c r="S1546" s="222"/>
      <c r="T1546" s="223"/>
      <c r="AT1546" s="224" t="s">
        <v>395</v>
      </c>
      <c r="AU1546" s="224" t="s">
        <v>90</v>
      </c>
      <c r="AV1546" s="14" t="s">
        <v>90</v>
      </c>
      <c r="AW1546" s="14" t="s">
        <v>36</v>
      </c>
      <c r="AX1546" s="14" t="s">
        <v>78</v>
      </c>
      <c r="AY1546" s="224" t="s">
        <v>386</v>
      </c>
    </row>
    <row r="1547" spans="1:65" s="14" customFormat="1" ht="10">
      <c r="B1547" s="214"/>
      <c r="C1547" s="215"/>
      <c r="D1547" s="205" t="s">
        <v>395</v>
      </c>
      <c r="E1547" s="216" t="s">
        <v>76</v>
      </c>
      <c r="F1547" s="217" t="s">
        <v>1619</v>
      </c>
      <c r="G1547" s="215"/>
      <c r="H1547" s="218">
        <v>10.145</v>
      </c>
      <c r="I1547" s="219"/>
      <c r="J1547" s="215"/>
      <c r="K1547" s="215"/>
      <c r="L1547" s="220"/>
      <c r="M1547" s="221"/>
      <c r="N1547" s="222"/>
      <c r="O1547" s="222"/>
      <c r="P1547" s="222"/>
      <c r="Q1547" s="222"/>
      <c r="R1547" s="222"/>
      <c r="S1547" s="222"/>
      <c r="T1547" s="223"/>
      <c r="AT1547" s="224" t="s">
        <v>395</v>
      </c>
      <c r="AU1547" s="224" t="s">
        <v>90</v>
      </c>
      <c r="AV1547" s="14" t="s">
        <v>90</v>
      </c>
      <c r="AW1547" s="14" t="s">
        <v>36</v>
      </c>
      <c r="AX1547" s="14" t="s">
        <v>78</v>
      </c>
      <c r="AY1547" s="224" t="s">
        <v>386</v>
      </c>
    </row>
    <row r="1548" spans="1:65" s="14" customFormat="1" ht="10">
      <c r="B1548" s="214"/>
      <c r="C1548" s="215"/>
      <c r="D1548" s="205" t="s">
        <v>395</v>
      </c>
      <c r="E1548" s="216" t="s">
        <v>76</v>
      </c>
      <c r="F1548" s="217" t="s">
        <v>1620</v>
      </c>
      <c r="G1548" s="215"/>
      <c r="H1548" s="218">
        <v>0.7</v>
      </c>
      <c r="I1548" s="219"/>
      <c r="J1548" s="215"/>
      <c r="K1548" s="215"/>
      <c r="L1548" s="220"/>
      <c r="M1548" s="221"/>
      <c r="N1548" s="222"/>
      <c r="O1548" s="222"/>
      <c r="P1548" s="222"/>
      <c r="Q1548" s="222"/>
      <c r="R1548" s="222"/>
      <c r="S1548" s="222"/>
      <c r="T1548" s="223"/>
      <c r="AT1548" s="224" t="s">
        <v>395</v>
      </c>
      <c r="AU1548" s="224" t="s">
        <v>90</v>
      </c>
      <c r="AV1548" s="14" t="s">
        <v>90</v>
      </c>
      <c r="AW1548" s="14" t="s">
        <v>36</v>
      </c>
      <c r="AX1548" s="14" t="s">
        <v>78</v>
      </c>
      <c r="AY1548" s="224" t="s">
        <v>386</v>
      </c>
    </row>
    <row r="1549" spans="1:65" s="15" customFormat="1" ht="10">
      <c r="B1549" s="225"/>
      <c r="C1549" s="226"/>
      <c r="D1549" s="205" t="s">
        <v>395</v>
      </c>
      <c r="E1549" s="227" t="s">
        <v>76</v>
      </c>
      <c r="F1549" s="228" t="s">
        <v>398</v>
      </c>
      <c r="G1549" s="226"/>
      <c r="H1549" s="229">
        <v>18.202999999999999</v>
      </c>
      <c r="I1549" s="230"/>
      <c r="J1549" s="226"/>
      <c r="K1549" s="226"/>
      <c r="L1549" s="231"/>
      <c r="M1549" s="232"/>
      <c r="N1549" s="233"/>
      <c r="O1549" s="233"/>
      <c r="P1549" s="233"/>
      <c r="Q1549" s="233"/>
      <c r="R1549" s="233"/>
      <c r="S1549" s="233"/>
      <c r="T1549" s="234"/>
      <c r="AT1549" s="235" t="s">
        <v>395</v>
      </c>
      <c r="AU1549" s="235" t="s">
        <v>90</v>
      </c>
      <c r="AV1549" s="15" t="s">
        <v>102</v>
      </c>
      <c r="AW1549" s="15" t="s">
        <v>36</v>
      </c>
      <c r="AX1549" s="15" t="s">
        <v>85</v>
      </c>
      <c r="AY1549" s="235" t="s">
        <v>386</v>
      </c>
    </row>
    <row r="1550" spans="1:65" s="2" customFormat="1" ht="37.75" customHeight="1">
      <c r="A1550" s="37"/>
      <c r="B1550" s="38"/>
      <c r="C1550" s="185" t="s">
        <v>1621</v>
      </c>
      <c r="D1550" s="185" t="s">
        <v>388</v>
      </c>
      <c r="E1550" s="186" t="s">
        <v>1622</v>
      </c>
      <c r="F1550" s="187" t="s">
        <v>1623</v>
      </c>
      <c r="G1550" s="188" t="s">
        <v>127</v>
      </c>
      <c r="H1550" s="189">
        <v>33.71</v>
      </c>
      <c r="I1550" s="190"/>
      <c r="J1550" s="191">
        <f>ROUND(I1550*H1550,2)</f>
        <v>0</v>
      </c>
      <c r="K1550" s="187" t="s">
        <v>391</v>
      </c>
      <c r="L1550" s="42"/>
      <c r="M1550" s="192" t="s">
        <v>76</v>
      </c>
      <c r="N1550" s="193" t="s">
        <v>49</v>
      </c>
      <c r="O1550" s="67"/>
      <c r="P1550" s="194">
        <f>O1550*H1550</f>
        <v>0</v>
      </c>
      <c r="Q1550" s="194">
        <v>1.6000000000000001E-3</v>
      </c>
      <c r="R1550" s="194">
        <f>Q1550*H1550</f>
        <v>5.3936000000000005E-2</v>
      </c>
      <c r="S1550" s="194">
        <v>0</v>
      </c>
      <c r="T1550" s="195">
        <f>S1550*H1550</f>
        <v>0</v>
      </c>
      <c r="U1550" s="37"/>
      <c r="V1550" s="37"/>
      <c r="W1550" s="37"/>
      <c r="X1550" s="37"/>
      <c r="Y1550" s="37"/>
      <c r="Z1550" s="37"/>
      <c r="AA1550" s="37"/>
      <c r="AB1550" s="37"/>
      <c r="AC1550" s="37"/>
      <c r="AD1550" s="37"/>
      <c r="AE1550" s="37"/>
      <c r="AR1550" s="196" t="s">
        <v>102</v>
      </c>
      <c r="AT1550" s="196" t="s">
        <v>388</v>
      </c>
      <c r="AU1550" s="196" t="s">
        <v>90</v>
      </c>
      <c r="AY1550" s="20" t="s">
        <v>386</v>
      </c>
      <c r="BE1550" s="197">
        <f>IF(N1550="základní",J1550,0)</f>
        <v>0</v>
      </c>
      <c r="BF1550" s="197">
        <f>IF(N1550="snížená",J1550,0)</f>
        <v>0</v>
      </c>
      <c r="BG1550" s="197">
        <f>IF(N1550="zákl. přenesená",J1550,0)</f>
        <v>0</v>
      </c>
      <c r="BH1550" s="197">
        <f>IF(N1550="sníž. přenesená",J1550,0)</f>
        <v>0</v>
      </c>
      <c r="BI1550" s="197">
        <f>IF(N1550="nulová",J1550,0)</f>
        <v>0</v>
      </c>
      <c r="BJ1550" s="20" t="s">
        <v>90</v>
      </c>
      <c r="BK1550" s="197">
        <f>ROUND(I1550*H1550,2)</f>
        <v>0</v>
      </c>
      <c r="BL1550" s="20" t="s">
        <v>102</v>
      </c>
      <c r="BM1550" s="196" t="s">
        <v>1624</v>
      </c>
    </row>
    <row r="1551" spans="1:65" s="2" customFormat="1" ht="10">
      <c r="A1551" s="37"/>
      <c r="B1551" s="38"/>
      <c r="C1551" s="39"/>
      <c r="D1551" s="198" t="s">
        <v>393</v>
      </c>
      <c r="E1551" s="39"/>
      <c r="F1551" s="199" t="s">
        <v>1625</v>
      </c>
      <c r="G1551" s="39"/>
      <c r="H1551" s="39"/>
      <c r="I1551" s="200"/>
      <c r="J1551" s="39"/>
      <c r="K1551" s="39"/>
      <c r="L1551" s="42"/>
      <c r="M1551" s="201"/>
      <c r="N1551" s="202"/>
      <c r="O1551" s="67"/>
      <c r="P1551" s="67"/>
      <c r="Q1551" s="67"/>
      <c r="R1551" s="67"/>
      <c r="S1551" s="67"/>
      <c r="T1551" s="68"/>
      <c r="U1551" s="37"/>
      <c r="V1551" s="37"/>
      <c r="W1551" s="37"/>
      <c r="X1551" s="37"/>
      <c r="Y1551" s="37"/>
      <c r="Z1551" s="37"/>
      <c r="AA1551" s="37"/>
      <c r="AB1551" s="37"/>
      <c r="AC1551" s="37"/>
      <c r="AD1551" s="37"/>
      <c r="AE1551" s="37"/>
      <c r="AT1551" s="20" t="s">
        <v>393</v>
      </c>
      <c r="AU1551" s="20" t="s">
        <v>90</v>
      </c>
    </row>
    <row r="1552" spans="1:65" s="13" customFormat="1" ht="10">
      <c r="B1552" s="203"/>
      <c r="C1552" s="204"/>
      <c r="D1552" s="205" t="s">
        <v>395</v>
      </c>
      <c r="E1552" s="206" t="s">
        <v>76</v>
      </c>
      <c r="F1552" s="207" t="s">
        <v>1626</v>
      </c>
      <c r="G1552" s="204"/>
      <c r="H1552" s="206" t="s">
        <v>76</v>
      </c>
      <c r="I1552" s="208"/>
      <c r="J1552" s="204"/>
      <c r="K1552" s="204"/>
      <c r="L1552" s="209"/>
      <c r="M1552" s="210"/>
      <c r="N1552" s="211"/>
      <c r="O1552" s="211"/>
      <c r="P1552" s="211"/>
      <c r="Q1552" s="211"/>
      <c r="R1552" s="211"/>
      <c r="S1552" s="211"/>
      <c r="T1552" s="212"/>
      <c r="AT1552" s="213" t="s">
        <v>395</v>
      </c>
      <c r="AU1552" s="213" t="s">
        <v>90</v>
      </c>
      <c r="AV1552" s="13" t="s">
        <v>85</v>
      </c>
      <c r="AW1552" s="13" t="s">
        <v>36</v>
      </c>
      <c r="AX1552" s="13" t="s">
        <v>78</v>
      </c>
      <c r="AY1552" s="213" t="s">
        <v>386</v>
      </c>
    </row>
    <row r="1553" spans="1:65" s="14" customFormat="1" ht="10">
      <c r="B1553" s="214"/>
      <c r="C1553" s="215"/>
      <c r="D1553" s="205" t="s">
        <v>395</v>
      </c>
      <c r="E1553" s="216" t="s">
        <v>76</v>
      </c>
      <c r="F1553" s="217" t="s">
        <v>1627</v>
      </c>
      <c r="G1553" s="215"/>
      <c r="H1553" s="218">
        <v>33.71</v>
      </c>
      <c r="I1553" s="219"/>
      <c r="J1553" s="215"/>
      <c r="K1553" s="215"/>
      <c r="L1553" s="220"/>
      <c r="M1553" s="221"/>
      <c r="N1553" s="222"/>
      <c r="O1553" s="222"/>
      <c r="P1553" s="222"/>
      <c r="Q1553" s="222"/>
      <c r="R1553" s="222"/>
      <c r="S1553" s="222"/>
      <c r="T1553" s="223"/>
      <c r="AT1553" s="224" t="s">
        <v>395</v>
      </c>
      <c r="AU1553" s="224" t="s">
        <v>90</v>
      </c>
      <c r="AV1553" s="14" t="s">
        <v>90</v>
      </c>
      <c r="AW1553" s="14" t="s">
        <v>36</v>
      </c>
      <c r="AX1553" s="14" t="s">
        <v>78</v>
      </c>
      <c r="AY1553" s="224" t="s">
        <v>386</v>
      </c>
    </row>
    <row r="1554" spans="1:65" s="15" customFormat="1" ht="10">
      <c r="B1554" s="225"/>
      <c r="C1554" s="226"/>
      <c r="D1554" s="205" t="s">
        <v>395</v>
      </c>
      <c r="E1554" s="227" t="s">
        <v>76</v>
      </c>
      <c r="F1554" s="228" t="s">
        <v>398</v>
      </c>
      <c r="G1554" s="226"/>
      <c r="H1554" s="229">
        <v>33.71</v>
      </c>
      <c r="I1554" s="230"/>
      <c r="J1554" s="226"/>
      <c r="K1554" s="226"/>
      <c r="L1554" s="231"/>
      <c r="M1554" s="232"/>
      <c r="N1554" s="233"/>
      <c r="O1554" s="233"/>
      <c r="P1554" s="233"/>
      <c r="Q1554" s="233"/>
      <c r="R1554" s="233"/>
      <c r="S1554" s="233"/>
      <c r="T1554" s="234"/>
      <c r="AT1554" s="235" t="s">
        <v>395</v>
      </c>
      <c r="AU1554" s="235" t="s">
        <v>90</v>
      </c>
      <c r="AV1554" s="15" t="s">
        <v>102</v>
      </c>
      <c r="AW1554" s="15" t="s">
        <v>36</v>
      </c>
      <c r="AX1554" s="15" t="s">
        <v>85</v>
      </c>
      <c r="AY1554" s="235" t="s">
        <v>386</v>
      </c>
    </row>
    <row r="1555" spans="1:65" s="2" customFormat="1" ht="24.15" customHeight="1">
      <c r="A1555" s="37"/>
      <c r="B1555" s="38"/>
      <c r="C1555" s="236" t="s">
        <v>1628</v>
      </c>
      <c r="D1555" s="236" t="s">
        <v>453</v>
      </c>
      <c r="E1555" s="237" t="s">
        <v>1629</v>
      </c>
      <c r="F1555" s="238" t="s">
        <v>1630</v>
      </c>
      <c r="G1555" s="239" t="s">
        <v>127</v>
      </c>
      <c r="H1555" s="240">
        <v>35.396000000000001</v>
      </c>
      <c r="I1555" s="241"/>
      <c r="J1555" s="242">
        <f>ROUND(I1555*H1555,2)</f>
        <v>0</v>
      </c>
      <c r="K1555" s="238" t="s">
        <v>76</v>
      </c>
      <c r="L1555" s="243"/>
      <c r="M1555" s="244" t="s">
        <v>76</v>
      </c>
      <c r="N1555" s="245" t="s">
        <v>49</v>
      </c>
      <c r="O1555" s="67"/>
      <c r="P1555" s="194">
        <f>O1555*H1555</f>
        <v>0</v>
      </c>
      <c r="Q1555" s="194">
        <v>0.14166999999999999</v>
      </c>
      <c r="R1555" s="194">
        <f>Q1555*H1555</f>
        <v>5.0145513199999998</v>
      </c>
      <c r="S1555" s="194">
        <v>0</v>
      </c>
      <c r="T1555" s="195">
        <f>S1555*H1555</f>
        <v>0</v>
      </c>
      <c r="U1555" s="37"/>
      <c r="V1555" s="37"/>
      <c r="W1555" s="37"/>
      <c r="X1555" s="37"/>
      <c r="Y1555" s="37"/>
      <c r="Z1555" s="37"/>
      <c r="AA1555" s="37"/>
      <c r="AB1555" s="37"/>
      <c r="AC1555" s="37"/>
      <c r="AD1555" s="37"/>
      <c r="AE1555" s="37"/>
      <c r="AR1555" s="196" t="s">
        <v>436</v>
      </c>
      <c r="AT1555" s="196" t="s">
        <v>453</v>
      </c>
      <c r="AU1555" s="196" t="s">
        <v>90</v>
      </c>
      <c r="AY1555" s="20" t="s">
        <v>386</v>
      </c>
      <c r="BE1555" s="197">
        <f>IF(N1555="základní",J1555,0)</f>
        <v>0</v>
      </c>
      <c r="BF1555" s="197">
        <f>IF(N1555="snížená",J1555,0)</f>
        <v>0</v>
      </c>
      <c r="BG1555" s="197">
        <f>IF(N1555="zákl. přenesená",J1555,0)</f>
        <v>0</v>
      </c>
      <c r="BH1555" s="197">
        <f>IF(N1555="sníž. přenesená",J1555,0)</f>
        <v>0</v>
      </c>
      <c r="BI1555" s="197">
        <f>IF(N1555="nulová",J1555,0)</f>
        <v>0</v>
      </c>
      <c r="BJ1555" s="20" t="s">
        <v>90</v>
      </c>
      <c r="BK1555" s="197">
        <f>ROUND(I1555*H1555,2)</f>
        <v>0</v>
      </c>
      <c r="BL1555" s="20" t="s">
        <v>102</v>
      </c>
      <c r="BM1555" s="196" t="s">
        <v>1631</v>
      </c>
    </row>
    <row r="1556" spans="1:65" s="13" customFormat="1" ht="10">
      <c r="B1556" s="203"/>
      <c r="C1556" s="204"/>
      <c r="D1556" s="205" t="s">
        <v>395</v>
      </c>
      <c r="E1556" s="206" t="s">
        <v>76</v>
      </c>
      <c r="F1556" s="207" t="s">
        <v>1626</v>
      </c>
      <c r="G1556" s="204"/>
      <c r="H1556" s="206" t="s">
        <v>76</v>
      </c>
      <c r="I1556" s="208"/>
      <c r="J1556" s="204"/>
      <c r="K1556" s="204"/>
      <c r="L1556" s="209"/>
      <c r="M1556" s="210"/>
      <c r="N1556" s="211"/>
      <c r="O1556" s="211"/>
      <c r="P1556" s="211"/>
      <c r="Q1556" s="211"/>
      <c r="R1556" s="211"/>
      <c r="S1556" s="211"/>
      <c r="T1556" s="212"/>
      <c r="AT1556" s="213" t="s">
        <v>395</v>
      </c>
      <c r="AU1556" s="213" t="s">
        <v>90</v>
      </c>
      <c r="AV1556" s="13" t="s">
        <v>85</v>
      </c>
      <c r="AW1556" s="13" t="s">
        <v>36</v>
      </c>
      <c r="AX1556" s="13" t="s">
        <v>78</v>
      </c>
      <c r="AY1556" s="213" t="s">
        <v>386</v>
      </c>
    </row>
    <row r="1557" spans="1:65" s="14" customFormat="1" ht="10">
      <c r="B1557" s="214"/>
      <c r="C1557" s="215"/>
      <c r="D1557" s="205" t="s">
        <v>395</v>
      </c>
      <c r="E1557" s="216" t="s">
        <v>76</v>
      </c>
      <c r="F1557" s="217" t="s">
        <v>1627</v>
      </c>
      <c r="G1557" s="215"/>
      <c r="H1557" s="218">
        <v>33.71</v>
      </c>
      <c r="I1557" s="219"/>
      <c r="J1557" s="215"/>
      <c r="K1557" s="215"/>
      <c r="L1557" s="220"/>
      <c r="M1557" s="221"/>
      <c r="N1557" s="222"/>
      <c r="O1557" s="222"/>
      <c r="P1557" s="222"/>
      <c r="Q1557" s="222"/>
      <c r="R1557" s="222"/>
      <c r="S1557" s="222"/>
      <c r="T1557" s="223"/>
      <c r="AT1557" s="224" t="s">
        <v>395</v>
      </c>
      <c r="AU1557" s="224" t="s">
        <v>90</v>
      </c>
      <c r="AV1557" s="14" t="s">
        <v>90</v>
      </c>
      <c r="AW1557" s="14" t="s">
        <v>36</v>
      </c>
      <c r="AX1557" s="14" t="s">
        <v>78</v>
      </c>
      <c r="AY1557" s="224" t="s">
        <v>386</v>
      </c>
    </row>
    <row r="1558" spans="1:65" s="15" customFormat="1" ht="10">
      <c r="B1558" s="225"/>
      <c r="C1558" s="226"/>
      <c r="D1558" s="205" t="s">
        <v>395</v>
      </c>
      <c r="E1558" s="227" t="s">
        <v>76</v>
      </c>
      <c r="F1558" s="228" t="s">
        <v>398</v>
      </c>
      <c r="G1558" s="226"/>
      <c r="H1558" s="229">
        <v>33.71</v>
      </c>
      <c r="I1558" s="230"/>
      <c r="J1558" s="226"/>
      <c r="K1558" s="226"/>
      <c r="L1558" s="231"/>
      <c r="M1558" s="232"/>
      <c r="N1558" s="233"/>
      <c r="O1558" s="233"/>
      <c r="P1558" s="233"/>
      <c r="Q1558" s="233"/>
      <c r="R1558" s="233"/>
      <c r="S1558" s="233"/>
      <c r="T1558" s="234"/>
      <c r="AT1558" s="235" t="s">
        <v>395</v>
      </c>
      <c r="AU1558" s="235" t="s">
        <v>90</v>
      </c>
      <c r="AV1558" s="15" t="s">
        <v>102</v>
      </c>
      <c r="AW1558" s="15" t="s">
        <v>36</v>
      </c>
      <c r="AX1558" s="15" t="s">
        <v>85</v>
      </c>
      <c r="AY1558" s="235" t="s">
        <v>386</v>
      </c>
    </row>
    <row r="1559" spans="1:65" s="14" customFormat="1" ht="10">
      <c r="B1559" s="214"/>
      <c r="C1559" s="215"/>
      <c r="D1559" s="205" t="s">
        <v>395</v>
      </c>
      <c r="E1559" s="215"/>
      <c r="F1559" s="217" t="s">
        <v>1632</v>
      </c>
      <c r="G1559" s="215"/>
      <c r="H1559" s="218">
        <v>35.396000000000001</v>
      </c>
      <c r="I1559" s="219"/>
      <c r="J1559" s="215"/>
      <c r="K1559" s="215"/>
      <c r="L1559" s="220"/>
      <c r="M1559" s="221"/>
      <c r="N1559" s="222"/>
      <c r="O1559" s="222"/>
      <c r="P1559" s="222"/>
      <c r="Q1559" s="222"/>
      <c r="R1559" s="222"/>
      <c r="S1559" s="222"/>
      <c r="T1559" s="223"/>
      <c r="AT1559" s="224" t="s">
        <v>395</v>
      </c>
      <c r="AU1559" s="224" t="s">
        <v>90</v>
      </c>
      <c r="AV1559" s="14" t="s">
        <v>90</v>
      </c>
      <c r="AW1559" s="14" t="s">
        <v>4</v>
      </c>
      <c r="AX1559" s="14" t="s">
        <v>85</v>
      </c>
      <c r="AY1559" s="224" t="s">
        <v>386</v>
      </c>
    </row>
    <row r="1560" spans="1:65" s="12" customFormat="1" ht="22.75" customHeight="1">
      <c r="B1560" s="169"/>
      <c r="C1560" s="170"/>
      <c r="D1560" s="171" t="s">
        <v>77</v>
      </c>
      <c r="E1560" s="183" t="s">
        <v>442</v>
      </c>
      <c r="F1560" s="183" t="s">
        <v>1633</v>
      </c>
      <c r="G1560" s="170"/>
      <c r="H1560" s="170"/>
      <c r="I1560" s="173"/>
      <c r="J1560" s="184">
        <f>BK1560</f>
        <v>0</v>
      </c>
      <c r="K1560" s="170"/>
      <c r="L1560" s="175"/>
      <c r="M1560" s="176"/>
      <c r="N1560" s="177"/>
      <c r="O1560" s="177"/>
      <c r="P1560" s="178">
        <f>SUM(P1561:P2132)</f>
        <v>0</v>
      </c>
      <c r="Q1560" s="177"/>
      <c r="R1560" s="178">
        <f>SUM(R1561:R2132)</f>
        <v>19.455800071000002</v>
      </c>
      <c r="S1560" s="177"/>
      <c r="T1560" s="179">
        <f>SUM(T1561:T2132)</f>
        <v>1094.6043200000004</v>
      </c>
      <c r="AR1560" s="180" t="s">
        <v>85</v>
      </c>
      <c r="AT1560" s="181" t="s">
        <v>77</v>
      </c>
      <c r="AU1560" s="181" t="s">
        <v>85</v>
      </c>
      <c r="AY1560" s="180" t="s">
        <v>386</v>
      </c>
      <c r="BK1560" s="182">
        <f>SUM(BK1561:BK2132)</f>
        <v>0</v>
      </c>
    </row>
    <row r="1561" spans="1:65" s="2" customFormat="1" ht="44.25" customHeight="1">
      <c r="A1561" s="37"/>
      <c r="B1561" s="38"/>
      <c r="C1561" s="185" t="s">
        <v>1634</v>
      </c>
      <c r="D1561" s="185" t="s">
        <v>388</v>
      </c>
      <c r="E1561" s="186" t="s">
        <v>1635</v>
      </c>
      <c r="F1561" s="187" t="s">
        <v>1636</v>
      </c>
      <c r="G1561" s="188" t="s">
        <v>167</v>
      </c>
      <c r="H1561" s="189">
        <v>137.19499999999999</v>
      </c>
      <c r="I1561" s="190"/>
      <c r="J1561" s="191">
        <f>ROUND(I1561*H1561,2)</f>
        <v>0</v>
      </c>
      <c r="K1561" s="187" t="s">
        <v>391</v>
      </c>
      <c r="L1561" s="42"/>
      <c r="M1561" s="192" t="s">
        <v>76</v>
      </c>
      <c r="N1561" s="193" t="s">
        <v>49</v>
      </c>
      <c r="O1561" s="67"/>
      <c r="P1561" s="194">
        <f>O1561*H1561</f>
        <v>0</v>
      </c>
      <c r="Q1561" s="194">
        <v>0.10094599999999999</v>
      </c>
      <c r="R1561" s="194">
        <f>Q1561*H1561</f>
        <v>13.849286469999999</v>
      </c>
      <c r="S1561" s="194">
        <v>0</v>
      </c>
      <c r="T1561" s="195">
        <f>S1561*H1561</f>
        <v>0</v>
      </c>
      <c r="U1561" s="37"/>
      <c r="V1561" s="37"/>
      <c r="W1561" s="37"/>
      <c r="X1561" s="37"/>
      <c r="Y1561" s="37"/>
      <c r="Z1561" s="37"/>
      <c r="AA1561" s="37"/>
      <c r="AB1561" s="37"/>
      <c r="AC1561" s="37"/>
      <c r="AD1561" s="37"/>
      <c r="AE1561" s="37"/>
      <c r="AR1561" s="196" t="s">
        <v>102</v>
      </c>
      <c r="AT1561" s="196" t="s">
        <v>388</v>
      </c>
      <c r="AU1561" s="196" t="s">
        <v>90</v>
      </c>
      <c r="AY1561" s="20" t="s">
        <v>386</v>
      </c>
      <c r="BE1561" s="197">
        <f>IF(N1561="základní",J1561,0)</f>
        <v>0</v>
      </c>
      <c r="BF1561" s="197">
        <f>IF(N1561="snížená",J1561,0)</f>
        <v>0</v>
      </c>
      <c r="BG1561" s="197">
        <f>IF(N1561="zákl. přenesená",J1561,0)</f>
        <v>0</v>
      </c>
      <c r="BH1561" s="197">
        <f>IF(N1561="sníž. přenesená",J1561,0)</f>
        <v>0</v>
      </c>
      <c r="BI1561" s="197">
        <f>IF(N1561="nulová",J1561,0)</f>
        <v>0</v>
      </c>
      <c r="BJ1561" s="20" t="s">
        <v>90</v>
      </c>
      <c r="BK1561" s="197">
        <f>ROUND(I1561*H1561,2)</f>
        <v>0</v>
      </c>
      <c r="BL1561" s="20" t="s">
        <v>102</v>
      </c>
      <c r="BM1561" s="196" t="s">
        <v>1637</v>
      </c>
    </row>
    <row r="1562" spans="1:65" s="2" customFormat="1" ht="10">
      <c r="A1562" s="37"/>
      <c r="B1562" s="38"/>
      <c r="C1562" s="39"/>
      <c r="D1562" s="198" t="s">
        <v>393</v>
      </c>
      <c r="E1562" s="39"/>
      <c r="F1562" s="199" t="s">
        <v>1638</v>
      </c>
      <c r="G1562" s="39"/>
      <c r="H1562" s="39"/>
      <c r="I1562" s="200"/>
      <c r="J1562" s="39"/>
      <c r="K1562" s="39"/>
      <c r="L1562" s="42"/>
      <c r="M1562" s="201"/>
      <c r="N1562" s="202"/>
      <c r="O1562" s="67"/>
      <c r="P1562" s="67"/>
      <c r="Q1562" s="67"/>
      <c r="R1562" s="67"/>
      <c r="S1562" s="67"/>
      <c r="T1562" s="68"/>
      <c r="U1562" s="37"/>
      <c r="V1562" s="37"/>
      <c r="W1562" s="37"/>
      <c r="X1562" s="37"/>
      <c r="Y1562" s="37"/>
      <c r="Z1562" s="37"/>
      <c r="AA1562" s="37"/>
      <c r="AB1562" s="37"/>
      <c r="AC1562" s="37"/>
      <c r="AD1562" s="37"/>
      <c r="AE1562" s="37"/>
      <c r="AT1562" s="20" t="s">
        <v>393</v>
      </c>
      <c r="AU1562" s="20" t="s">
        <v>90</v>
      </c>
    </row>
    <row r="1563" spans="1:65" s="13" customFormat="1" ht="10">
      <c r="B1563" s="203"/>
      <c r="C1563" s="204"/>
      <c r="D1563" s="205" t="s">
        <v>395</v>
      </c>
      <c r="E1563" s="206" t="s">
        <v>76</v>
      </c>
      <c r="F1563" s="207" t="s">
        <v>809</v>
      </c>
      <c r="G1563" s="204"/>
      <c r="H1563" s="206" t="s">
        <v>76</v>
      </c>
      <c r="I1563" s="208"/>
      <c r="J1563" s="204"/>
      <c r="K1563" s="204"/>
      <c r="L1563" s="209"/>
      <c r="M1563" s="210"/>
      <c r="N1563" s="211"/>
      <c r="O1563" s="211"/>
      <c r="P1563" s="211"/>
      <c r="Q1563" s="211"/>
      <c r="R1563" s="211"/>
      <c r="S1563" s="211"/>
      <c r="T1563" s="212"/>
      <c r="AT1563" s="213" t="s">
        <v>395</v>
      </c>
      <c r="AU1563" s="213" t="s">
        <v>90</v>
      </c>
      <c r="AV1563" s="13" t="s">
        <v>85</v>
      </c>
      <c r="AW1563" s="13" t="s">
        <v>36</v>
      </c>
      <c r="AX1563" s="13" t="s">
        <v>78</v>
      </c>
      <c r="AY1563" s="213" t="s">
        <v>386</v>
      </c>
    </row>
    <row r="1564" spans="1:65" s="14" customFormat="1" ht="10">
      <c r="B1564" s="214"/>
      <c r="C1564" s="215"/>
      <c r="D1564" s="205" t="s">
        <v>395</v>
      </c>
      <c r="E1564" s="216" t="s">
        <v>76</v>
      </c>
      <c r="F1564" s="217" t="s">
        <v>1639</v>
      </c>
      <c r="G1564" s="215"/>
      <c r="H1564" s="218">
        <v>137.19499999999999</v>
      </c>
      <c r="I1564" s="219"/>
      <c r="J1564" s="215"/>
      <c r="K1564" s="215"/>
      <c r="L1564" s="220"/>
      <c r="M1564" s="221"/>
      <c r="N1564" s="222"/>
      <c r="O1564" s="222"/>
      <c r="P1564" s="222"/>
      <c r="Q1564" s="222"/>
      <c r="R1564" s="222"/>
      <c r="S1564" s="222"/>
      <c r="T1564" s="223"/>
      <c r="AT1564" s="224" t="s">
        <v>395</v>
      </c>
      <c r="AU1564" s="224" t="s">
        <v>90</v>
      </c>
      <c r="AV1564" s="14" t="s">
        <v>90</v>
      </c>
      <c r="AW1564" s="14" t="s">
        <v>36</v>
      </c>
      <c r="AX1564" s="14" t="s">
        <v>78</v>
      </c>
      <c r="AY1564" s="224" t="s">
        <v>386</v>
      </c>
    </row>
    <row r="1565" spans="1:65" s="15" customFormat="1" ht="10">
      <c r="B1565" s="225"/>
      <c r="C1565" s="226"/>
      <c r="D1565" s="205" t="s">
        <v>395</v>
      </c>
      <c r="E1565" s="227" t="s">
        <v>76</v>
      </c>
      <c r="F1565" s="228" t="s">
        <v>398</v>
      </c>
      <c r="G1565" s="226"/>
      <c r="H1565" s="229">
        <v>137.19499999999999</v>
      </c>
      <c r="I1565" s="230"/>
      <c r="J1565" s="226"/>
      <c r="K1565" s="226"/>
      <c r="L1565" s="231"/>
      <c r="M1565" s="232"/>
      <c r="N1565" s="233"/>
      <c r="O1565" s="233"/>
      <c r="P1565" s="233"/>
      <c r="Q1565" s="233"/>
      <c r="R1565" s="233"/>
      <c r="S1565" s="233"/>
      <c r="T1565" s="234"/>
      <c r="AT1565" s="235" t="s">
        <v>395</v>
      </c>
      <c r="AU1565" s="235" t="s">
        <v>90</v>
      </c>
      <c r="AV1565" s="15" t="s">
        <v>102</v>
      </c>
      <c r="AW1565" s="15" t="s">
        <v>36</v>
      </c>
      <c r="AX1565" s="15" t="s">
        <v>85</v>
      </c>
      <c r="AY1565" s="235" t="s">
        <v>386</v>
      </c>
    </row>
    <row r="1566" spans="1:65" s="2" customFormat="1" ht="16.5" customHeight="1">
      <c r="A1566" s="37"/>
      <c r="B1566" s="38"/>
      <c r="C1566" s="236" t="s">
        <v>1640</v>
      </c>
      <c r="D1566" s="236" t="s">
        <v>453</v>
      </c>
      <c r="E1566" s="237" t="s">
        <v>1641</v>
      </c>
      <c r="F1566" s="238" t="s">
        <v>1642</v>
      </c>
      <c r="G1566" s="239" t="s">
        <v>167</v>
      </c>
      <c r="H1566" s="240">
        <v>150.91499999999999</v>
      </c>
      <c r="I1566" s="241"/>
      <c r="J1566" s="242">
        <f>ROUND(I1566*H1566,2)</f>
        <v>0</v>
      </c>
      <c r="K1566" s="238" t="s">
        <v>391</v>
      </c>
      <c r="L1566" s="243"/>
      <c r="M1566" s="244" t="s">
        <v>76</v>
      </c>
      <c r="N1566" s="245" t="s">
        <v>49</v>
      </c>
      <c r="O1566" s="67"/>
      <c r="P1566" s="194">
        <f>O1566*H1566</f>
        <v>0</v>
      </c>
      <c r="Q1566" s="194">
        <v>2.8000000000000001E-2</v>
      </c>
      <c r="R1566" s="194">
        <f>Q1566*H1566</f>
        <v>4.2256200000000002</v>
      </c>
      <c r="S1566" s="194">
        <v>0</v>
      </c>
      <c r="T1566" s="195">
        <f>S1566*H1566</f>
        <v>0</v>
      </c>
      <c r="U1566" s="37"/>
      <c r="V1566" s="37"/>
      <c r="W1566" s="37"/>
      <c r="X1566" s="37"/>
      <c r="Y1566" s="37"/>
      <c r="Z1566" s="37"/>
      <c r="AA1566" s="37"/>
      <c r="AB1566" s="37"/>
      <c r="AC1566" s="37"/>
      <c r="AD1566" s="37"/>
      <c r="AE1566" s="37"/>
      <c r="AR1566" s="196" t="s">
        <v>436</v>
      </c>
      <c r="AT1566" s="196" t="s">
        <v>453</v>
      </c>
      <c r="AU1566" s="196" t="s">
        <v>90</v>
      </c>
      <c r="AY1566" s="20" t="s">
        <v>386</v>
      </c>
      <c r="BE1566" s="197">
        <f>IF(N1566="základní",J1566,0)</f>
        <v>0</v>
      </c>
      <c r="BF1566" s="197">
        <f>IF(N1566="snížená",J1566,0)</f>
        <v>0</v>
      </c>
      <c r="BG1566" s="197">
        <f>IF(N1566="zákl. přenesená",J1566,0)</f>
        <v>0</v>
      </c>
      <c r="BH1566" s="197">
        <f>IF(N1566="sníž. přenesená",J1566,0)</f>
        <v>0</v>
      </c>
      <c r="BI1566" s="197">
        <f>IF(N1566="nulová",J1566,0)</f>
        <v>0</v>
      </c>
      <c r="BJ1566" s="20" t="s">
        <v>90</v>
      </c>
      <c r="BK1566" s="197">
        <f>ROUND(I1566*H1566,2)</f>
        <v>0</v>
      </c>
      <c r="BL1566" s="20" t="s">
        <v>102</v>
      </c>
      <c r="BM1566" s="196" t="s">
        <v>1643</v>
      </c>
    </row>
    <row r="1567" spans="1:65" s="13" customFormat="1" ht="10">
      <c r="B1567" s="203"/>
      <c r="C1567" s="204"/>
      <c r="D1567" s="205" t="s">
        <v>395</v>
      </c>
      <c r="E1567" s="206" t="s">
        <v>76</v>
      </c>
      <c r="F1567" s="207" t="s">
        <v>809</v>
      </c>
      <c r="G1567" s="204"/>
      <c r="H1567" s="206" t="s">
        <v>76</v>
      </c>
      <c r="I1567" s="208"/>
      <c r="J1567" s="204"/>
      <c r="K1567" s="204"/>
      <c r="L1567" s="209"/>
      <c r="M1567" s="210"/>
      <c r="N1567" s="211"/>
      <c r="O1567" s="211"/>
      <c r="P1567" s="211"/>
      <c r="Q1567" s="211"/>
      <c r="R1567" s="211"/>
      <c r="S1567" s="211"/>
      <c r="T1567" s="212"/>
      <c r="AT1567" s="213" t="s">
        <v>395</v>
      </c>
      <c r="AU1567" s="213" t="s">
        <v>90</v>
      </c>
      <c r="AV1567" s="13" t="s">
        <v>85</v>
      </c>
      <c r="AW1567" s="13" t="s">
        <v>36</v>
      </c>
      <c r="AX1567" s="13" t="s">
        <v>78</v>
      </c>
      <c r="AY1567" s="213" t="s">
        <v>386</v>
      </c>
    </row>
    <row r="1568" spans="1:65" s="14" customFormat="1" ht="10">
      <c r="B1568" s="214"/>
      <c r="C1568" s="215"/>
      <c r="D1568" s="205" t="s">
        <v>395</v>
      </c>
      <c r="E1568" s="216" t="s">
        <v>76</v>
      </c>
      <c r="F1568" s="217" t="s">
        <v>1639</v>
      </c>
      <c r="G1568" s="215"/>
      <c r="H1568" s="218">
        <v>137.19499999999999</v>
      </c>
      <c r="I1568" s="219"/>
      <c r="J1568" s="215"/>
      <c r="K1568" s="215"/>
      <c r="L1568" s="220"/>
      <c r="M1568" s="221"/>
      <c r="N1568" s="222"/>
      <c r="O1568" s="222"/>
      <c r="P1568" s="222"/>
      <c r="Q1568" s="222"/>
      <c r="R1568" s="222"/>
      <c r="S1568" s="222"/>
      <c r="T1568" s="223"/>
      <c r="AT1568" s="224" t="s">
        <v>395</v>
      </c>
      <c r="AU1568" s="224" t="s">
        <v>90</v>
      </c>
      <c r="AV1568" s="14" t="s">
        <v>90</v>
      </c>
      <c r="AW1568" s="14" t="s">
        <v>36</v>
      </c>
      <c r="AX1568" s="14" t="s">
        <v>78</v>
      </c>
      <c r="AY1568" s="224" t="s">
        <v>386</v>
      </c>
    </row>
    <row r="1569" spans="1:65" s="15" customFormat="1" ht="10">
      <c r="B1569" s="225"/>
      <c r="C1569" s="226"/>
      <c r="D1569" s="205" t="s">
        <v>395</v>
      </c>
      <c r="E1569" s="227" t="s">
        <v>76</v>
      </c>
      <c r="F1569" s="228" t="s">
        <v>398</v>
      </c>
      <c r="G1569" s="226"/>
      <c r="H1569" s="229">
        <v>137.19499999999999</v>
      </c>
      <c r="I1569" s="230"/>
      <c r="J1569" s="226"/>
      <c r="K1569" s="226"/>
      <c r="L1569" s="231"/>
      <c r="M1569" s="232"/>
      <c r="N1569" s="233"/>
      <c r="O1569" s="233"/>
      <c r="P1569" s="233"/>
      <c r="Q1569" s="233"/>
      <c r="R1569" s="233"/>
      <c r="S1569" s="233"/>
      <c r="T1569" s="234"/>
      <c r="AT1569" s="235" t="s">
        <v>395</v>
      </c>
      <c r="AU1569" s="235" t="s">
        <v>90</v>
      </c>
      <c r="AV1569" s="15" t="s">
        <v>102</v>
      </c>
      <c r="AW1569" s="15" t="s">
        <v>36</v>
      </c>
      <c r="AX1569" s="15" t="s">
        <v>85</v>
      </c>
      <c r="AY1569" s="235" t="s">
        <v>386</v>
      </c>
    </row>
    <row r="1570" spans="1:65" s="14" customFormat="1" ht="10">
      <c r="B1570" s="214"/>
      <c r="C1570" s="215"/>
      <c r="D1570" s="205" t="s">
        <v>395</v>
      </c>
      <c r="E1570" s="215"/>
      <c r="F1570" s="217" t="s">
        <v>1644</v>
      </c>
      <c r="G1570" s="215"/>
      <c r="H1570" s="218">
        <v>150.91499999999999</v>
      </c>
      <c r="I1570" s="219"/>
      <c r="J1570" s="215"/>
      <c r="K1570" s="215"/>
      <c r="L1570" s="220"/>
      <c r="M1570" s="221"/>
      <c r="N1570" s="222"/>
      <c r="O1570" s="222"/>
      <c r="P1570" s="222"/>
      <c r="Q1570" s="222"/>
      <c r="R1570" s="222"/>
      <c r="S1570" s="222"/>
      <c r="T1570" s="223"/>
      <c r="AT1570" s="224" t="s">
        <v>395</v>
      </c>
      <c r="AU1570" s="224" t="s">
        <v>90</v>
      </c>
      <c r="AV1570" s="14" t="s">
        <v>90</v>
      </c>
      <c r="AW1570" s="14" t="s">
        <v>4</v>
      </c>
      <c r="AX1570" s="14" t="s">
        <v>85</v>
      </c>
      <c r="AY1570" s="224" t="s">
        <v>386</v>
      </c>
    </row>
    <row r="1571" spans="1:65" s="2" customFormat="1" ht="62.75" customHeight="1">
      <c r="A1571" s="37"/>
      <c r="B1571" s="38"/>
      <c r="C1571" s="185" t="s">
        <v>1645</v>
      </c>
      <c r="D1571" s="185" t="s">
        <v>388</v>
      </c>
      <c r="E1571" s="186" t="s">
        <v>1646</v>
      </c>
      <c r="F1571" s="187" t="s">
        <v>1647</v>
      </c>
      <c r="G1571" s="188" t="s">
        <v>167</v>
      </c>
      <c r="H1571" s="189">
        <v>20.75</v>
      </c>
      <c r="I1571" s="190"/>
      <c r="J1571" s="191">
        <f>ROUND(I1571*H1571,2)</f>
        <v>0</v>
      </c>
      <c r="K1571" s="187" t="s">
        <v>391</v>
      </c>
      <c r="L1571" s="42"/>
      <c r="M1571" s="192" t="s">
        <v>76</v>
      </c>
      <c r="N1571" s="193" t="s">
        <v>49</v>
      </c>
      <c r="O1571" s="67"/>
      <c r="P1571" s="194">
        <f>O1571*H1571</f>
        <v>0</v>
      </c>
      <c r="Q1571" s="194">
        <v>6.0506299999999998E-4</v>
      </c>
      <c r="R1571" s="194">
        <f>Q1571*H1571</f>
        <v>1.255505725E-2</v>
      </c>
      <c r="S1571" s="194">
        <v>0</v>
      </c>
      <c r="T1571" s="195">
        <f>S1571*H1571</f>
        <v>0</v>
      </c>
      <c r="U1571" s="37"/>
      <c r="V1571" s="37"/>
      <c r="W1571" s="37"/>
      <c r="X1571" s="37"/>
      <c r="Y1571" s="37"/>
      <c r="Z1571" s="37"/>
      <c r="AA1571" s="37"/>
      <c r="AB1571" s="37"/>
      <c r="AC1571" s="37"/>
      <c r="AD1571" s="37"/>
      <c r="AE1571" s="37"/>
      <c r="AR1571" s="196" t="s">
        <v>102</v>
      </c>
      <c r="AT1571" s="196" t="s">
        <v>388</v>
      </c>
      <c r="AU1571" s="196" t="s">
        <v>90</v>
      </c>
      <c r="AY1571" s="20" t="s">
        <v>386</v>
      </c>
      <c r="BE1571" s="197">
        <f>IF(N1571="základní",J1571,0)</f>
        <v>0</v>
      </c>
      <c r="BF1571" s="197">
        <f>IF(N1571="snížená",J1571,0)</f>
        <v>0</v>
      </c>
      <c r="BG1571" s="197">
        <f>IF(N1571="zákl. přenesená",J1571,0)</f>
        <v>0</v>
      </c>
      <c r="BH1571" s="197">
        <f>IF(N1571="sníž. přenesená",J1571,0)</f>
        <v>0</v>
      </c>
      <c r="BI1571" s="197">
        <f>IF(N1571="nulová",J1571,0)</f>
        <v>0</v>
      </c>
      <c r="BJ1571" s="20" t="s">
        <v>90</v>
      </c>
      <c r="BK1571" s="197">
        <f>ROUND(I1571*H1571,2)</f>
        <v>0</v>
      </c>
      <c r="BL1571" s="20" t="s">
        <v>102</v>
      </c>
      <c r="BM1571" s="196" t="s">
        <v>1648</v>
      </c>
    </row>
    <row r="1572" spans="1:65" s="2" customFormat="1" ht="10">
      <c r="A1572" s="37"/>
      <c r="B1572" s="38"/>
      <c r="C1572" s="39"/>
      <c r="D1572" s="198" t="s">
        <v>393</v>
      </c>
      <c r="E1572" s="39"/>
      <c r="F1572" s="199" t="s">
        <v>1649</v>
      </c>
      <c r="G1572" s="39"/>
      <c r="H1572" s="39"/>
      <c r="I1572" s="200"/>
      <c r="J1572" s="39"/>
      <c r="K1572" s="39"/>
      <c r="L1572" s="42"/>
      <c r="M1572" s="201"/>
      <c r="N1572" s="202"/>
      <c r="O1572" s="67"/>
      <c r="P1572" s="67"/>
      <c r="Q1572" s="67"/>
      <c r="R1572" s="67"/>
      <c r="S1572" s="67"/>
      <c r="T1572" s="68"/>
      <c r="U1572" s="37"/>
      <c r="V1572" s="37"/>
      <c r="W1572" s="37"/>
      <c r="X1572" s="37"/>
      <c r="Y1572" s="37"/>
      <c r="Z1572" s="37"/>
      <c r="AA1572" s="37"/>
      <c r="AB1572" s="37"/>
      <c r="AC1572" s="37"/>
      <c r="AD1572" s="37"/>
      <c r="AE1572" s="37"/>
      <c r="AT1572" s="20" t="s">
        <v>393</v>
      </c>
      <c r="AU1572" s="20" t="s">
        <v>90</v>
      </c>
    </row>
    <row r="1573" spans="1:65" s="13" customFormat="1" ht="10">
      <c r="B1573" s="203"/>
      <c r="C1573" s="204"/>
      <c r="D1573" s="205" t="s">
        <v>395</v>
      </c>
      <c r="E1573" s="206" t="s">
        <v>76</v>
      </c>
      <c r="F1573" s="207" t="s">
        <v>403</v>
      </c>
      <c r="G1573" s="204"/>
      <c r="H1573" s="206" t="s">
        <v>76</v>
      </c>
      <c r="I1573" s="208"/>
      <c r="J1573" s="204"/>
      <c r="K1573" s="204"/>
      <c r="L1573" s="209"/>
      <c r="M1573" s="210"/>
      <c r="N1573" s="211"/>
      <c r="O1573" s="211"/>
      <c r="P1573" s="211"/>
      <c r="Q1573" s="211"/>
      <c r="R1573" s="211"/>
      <c r="S1573" s="211"/>
      <c r="T1573" s="212"/>
      <c r="AT1573" s="213" t="s">
        <v>395</v>
      </c>
      <c r="AU1573" s="213" t="s">
        <v>90</v>
      </c>
      <c r="AV1573" s="13" t="s">
        <v>85</v>
      </c>
      <c r="AW1573" s="13" t="s">
        <v>36</v>
      </c>
      <c r="AX1573" s="13" t="s">
        <v>78</v>
      </c>
      <c r="AY1573" s="213" t="s">
        <v>386</v>
      </c>
    </row>
    <row r="1574" spans="1:65" s="13" customFormat="1" ht="10">
      <c r="B1574" s="203"/>
      <c r="C1574" s="204"/>
      <c r="D1574" s="205" t="s">
        <v>395</v>
      </c>
      <c r="E1574" s="206" t="s">
        <v>76</v>
      </c>
      <c r="F1574" s="207" t="s">
        <v>404</v>
      </c>
      <c r="G1574" s="204"/>
      <c r="H1574" s="206" t="s">
        <v>76</v>
      </c>
      <c r="I1574" s="208"/>
      <c r="J1574" s="204"/>
      <c r="K1574" s="204"/>
      <c r="L1574" s="209"/>
      <c r="M1574" s="210"/>
      <c r="N1574" s="211"/>
      <c r="O1574" s="211"/>
      <c r="P1574" s="211"/>
      <c r="Q1574" s="211"/>
      <c r="R1574" s="211"/>
      <c r="S1574" s="211"/>
      <c r="T1574" s="212"/>
      <c r="AT1574" s="213" t="s">
        <v>395</v>
      </c>
      <c r="AU1574" s="213" t="s">
        <v>90</v>
      </c>
      <c r="AV1574" s="13" t="s">
        <v>85</v>
      </c>
      <c r="AW1574" s="13" t="s">
        <v>36</v>
      </c>
      <c r="AX1574" s="13" t="s">
        <v>78</v>
      </c>
      <c r="AY1574" s="213" t="s">
        <v>386</v>
      </c>
    </row>
    <row r="1575" spans="1:65" s="13" customFormat="1" ht="10">
      <c r="B1575" s="203"/>
      <c r="C1575" s="204"/>
      <c r="D1575" s="205" t="s">
        <v>395</v>
      </c>
      <c r="E1575" s="206" t="s">
        <v>76</v>
      </c>
      <c r="F1575" s="207" t="s">
        <v>405</v>
      </c>
      <c r="G1575" s="204"/>
      <c r="H1575" s="206" t="s">
        <v>76</v>
      </c>
      <c r="I1575" s="208"/>
      <c r="J1575" s="204"/>
      <c r="K1575" s="204"/>
      <c r="L1575" s="209"/>
      <c r="M1575" s="210"/>
      <c r="N1575" s="211"/>
      <c r="O1575" s="211"/>
      <c r="P1575" s="211"/>
      <c r="Q1575" s="211"/>
      <c r="R1575" s="211"/>
      <c r="S1575" s="211"/>
      <c r="T1575" s="212"/>
      <c r="AT1575" s="213" t="s">
        <v>395</v>
      </c>
      <c r="AU1575" s="213" t="s">
        <v>90</v>
      </c>
      <c r="AV1575" s="13" t="s">
        <v>85</v>
      </c>
      <c r="AW1575" s="13" t="s">
        <v>36</v>
      </c>
      <c r="AX1575" s="13" t="s">
        <v>78</v>
      </c>
      <c r="AY1575" s="213" t="s">
        <v>386</v>
      </c>
    </row>
    <row r="1576" spans="1:65" s="14" customFormat="1" ht="10">
      <c r="B1576" s="214"/>
      <c r="C1576" s="215"/>
      <c r="D1576" s="205" t="s">
        <v>395</v>
      </c>
      <c r="E1576" s="216" t="s">
        <v>76</v>
      </c>
      <c r="F1576" s="217" t="s">
        <v>1650</v>
      </c>
      <c r="G1576" s="215"/>
      <c r="H1576" s="218">
        <v>20.75</v>
      </c>
      <c r="I1576" s="219"/>
      <c r="J1576" s="215"/>
      <c r="K1576" s="215"/>
      <c r="L1576" s="220"/>
      <c r="M1576" s="221"/>
      <c r="N1576" s="222"/>
      <c r="O1576" s="222"/>
      <c r="P1576" s="222"/>
      <c r="Q1576" s="222"/>
      <c r="R1576" s="222"/>
      <c r="S1576" s="222"/>
      <c r="T1576" s="223"/>
      <c r="AT1576" s="224" t="s">
        <v>395</v>
      </c>
      <c r="AU1576" s="224" t="s">
        <v>90</v>
      </c>
      <c r="AV1576" s="14" t="s">
        <v>90</v>
      </c>
      <c r="AW1576" s="14" t="s">
        <v>36</v>
      </c>
      <c r="AX1576" s="14" t="s">
        <v>78</v>
      </c>
      <c r="AY1576" s="224" t="s">
        <v>386</v>
      </c>
    </row>
    <row r="1577" spans="1:65" s="15" customFormat="1" ht="10">
      <c r="B1577" s="225"/>
      <c r="C1577" s="226"/>
      <c r="D1577" s="205" t="s">
        <v>395</v>
      </c>
      <c r="E1577" s="227" t="s">
        <v>76</v>
      </c>
      <c r="F1577" s="228" t="s">
        <v>398</v>
      </c>
      <c r="G1577" s="226"/>
      <c r="H1577" s="229">
        <v>20.75</v>
      </c>
      <c r="I1577" s="230"/>
      <c r="J1577" s="226"/>
      <c r="K1577" s="226"/>
      <c r="L1577" s="231"/>
      <c r="M1577" s="232"/>
      <c r="N1577" s="233"/>
      <c r="O1577" s="233"/>
      <c r="P1577" s="233"/>
      <c r="Q1577" s="233"/>
      <c r="R1577" s="233"/>
      <c r="S1577" s="233"/>
      <c r="T1577" s="234"/>
      <c r="AT1577" s="235" t="s">
        <v>395</v>
      </c>
      <c r="AU1577" s="235" t="s">
        <v>90</v>
      </c>
      <c r="AV1577" s="15" t="s">
        <v>102</v>
      </c>
      <c r="AW1577" s="15" t="s">
        <v>36</v>
      </c>
      <c r="AX1577" s="15" t="s">
        <v>85</v>
      </c>
      <c r="AY1577" s="235" t="s">
        <v>386</v>
      </c>
    </row>
    <row r="1578" spans="1:65" s="2" customFormat="1" ht="24.15" customHeight="1">
      <c r="A1578" s="37"/>
      <c r="B1578" s="38"/>
      <c r="C1578" s="185" t="s">
        <v>1651</v>
      </c>
      <c r="D1578" s="185" t="s">
        <v>388</v>
      </c>
      <c r="E1578" s="186" t="s">
        <v>1652</v>
      </c>
      <c r="F1578" s="187" t="s">
        <v>1653</v>
      </c>
      <c r="G1578" s="188" t="s">
        <v>167</v>
      </c>
      <c r="H1578" s="189">
        <v>20.75</v>
      </c>
      <c r="I1578" s="190"/>
      <c r="J1578" s="191">
        <f>ROUND(I1578*H1578,2)</f>
        <v>0</v>
      </c>
      <c r="K1578" s="187" t="s">
        <v>391</v>
      </c>
      <c r="L1578" s="42"/>
      <c r="M1578" s="192" t="s">
        <v>76</v>
      </c>
      <c r="N1578" s="193" t="s">
        <v>49</v>
      </c>
      <c r="O1578" s="67"/>
      <c r="P1578" s="194">
        <f>O1578*H1578</f>
        <v>0</v>
      </c>
      <c r="Q1578" s="194">
        <v>1.6449999999999999E-6</v>
      </c>
      <c r="R1578" s="194">
        <f>Q1578*H1578</f>
        <v>3.4133749999999998E-5</v>
      </c>
      <c r="S1578" s="194">
        <v>0</v>
      </c>
      <c r="T1578" s="195">
        <f>S1578*H1578</f>
        <v>0</v>
      </c>
      <c r="U1578" s="37"/>
      <c r="V1578" s="37"/>
      <c r="W1578" s="37"/>
      <c r="X1578" s="37"/>
      <c r="Y1578" s="37"/>
      <c r="Z1578" s="37"/>
      <c r="AA1578" s="37"/>
      <c r="AB1578" s="37"/>
      <c r="AC1578" s="37"/>
      <c r="AD1578" s="37"/>
      <c r="AE1578" s="37"/>
      <c r="AR1578" s="196" t="s">
        <v>102</v>
      </c>
      <c r="AT1578" s="196" t="s">
        <v>388</v>
      </c>
      <c r="AU1578" s="196" t="s">
        <v>90</v>
      </c>
      <c r="AY1578" s="20" t="s">
        <v>386</v>
      </c>
      <c r="BE1578" s="197">
        <f>IF(N1578="základní",J1578,0)</f>
        <v>0</v>
      </c>
      <c r="BF1578" s="197">
        <f>IF(N1578="snížená",J1578,0)</f>
        <v>0</v>
      </c>
      <c r="BG1578" s="197">
        <f>IF(N1578="zákl. přenesená",J1578,0)</f>
        <v>0</v>
      </c>
      <c r="BH1578" s="197">
        <f>IF(N1578="sníž. přenesená",J1578,0)</f>
        <v>0</v>
      </c>
      <c r="BI1578" s="197">
        <f>IF(N1578="nulová",J1578,0)</f>
        <v>0</v>
      </c>
      <c r="BJ1578" s="20" t="s">
        <v>90</v>
      </c>
      <c r="BK1578" s="197">
        <f>ROUND(I1578*H1578,2)</f>
        <v>0</v>
      </c>
      <c r="BL1578" s="20" t="s">
        <v>102</v>
      </c>
      <c r="BM1578" s="196" t="s">
        <v>1654</v>
      </c>
    </row>
    <row r="1579" spans="1:65" s="2" customFormat="1" ht="10">
      <c r="A1579" s="37"/>
      <c r="B1579" s="38"/>
      <c r="C1579" s="39"/>
      <c r="D1579" s="198" t="s">
        <v>393</v>
      </c>
      <c r="E1579" s="39"/>
      <c r="F1579" s="199" t="s">
        <v>1655</v>
      </c>
      <c r="G1579" s="39"/>
      <c r="H1579" s="39"/>
      <c r="I1579" s="200"/>
      <c r="J1579" s="39"/>
      <c r="K1579" s="39"/>
      <c r="L1579" s="42"/>
      <c r="M1579" s="201"/>
      <c r="N1579" s="202"/>
      <c r="O1579" s="67"/>
      <c r="P1579" s="67"/>
      <c r="Q1579" s="67"/>
      <c r="R1579" s="67"/>
      <c r="S1579" s="67"/>
      <c r="T1579" s="68"/>
      <c r="U1579" s="37"/>
      <c r="V1579" s="37"/>
      <c r="W1579" s="37"/>
      <c r="X1579" s="37"/>
      <c r="Y1579" s="37"/>
      <c r="Z1579" s="37"/>
      <c r="AA1579" s="37"/>
      <c r="AB1579" s="37"/>
      <c r="AC1579" s="37"/>
      <c r="AD1579" s="37"/>
      <c r="AE1579" s="37"/>
      <c r="AT1579" s="20" t="s">
        <v>393</v>
      </c>
      <c r="AU1579" s="20" t="s">
        <v>90</v>
      </c>
    </row>
    <row r="1580" spans="1:65" s="13" customFormat="1" ht="10">
      <c r="B1580" s="203"/>
      <c r="C1580" s="204"/>
      <c r="D1580" s="205" t="s">
        <v>395</v>
      </c>
      <c r="E1580" s="206" t="s">
        <v>76</v>
      </c>
      <c r="F1580" s="207" t="s">
        <v>403</v>
      </c>
      <c r="G1580" s="204"/>
      <c r="H1580" s="206" t="s">
        <v>76</v>
      </c>
      <c r="I1580" s="208"/>
      <c r="J1580" s="204"/>
      <c r="K1580" s="204"/>
      <c r="L1580" s="209"/>
      <c r="M1580" s="210"/>
      <c r="N1580" s="211"/>
      <c r="O1580" s="211"/>
      <c r="P1580" s="211"/>
      <c r="Q1580" s="211"/>
      <c r="R1580" s="211"/>
      <c r="S1580" s="211"/>
      <c r="T1580" s="212"/>
      <c r="AT1580" s="213" t="s">
        <v>395</v>
      </c>
      <c r="AU1580" s="213" t="s">
        <v>90</v>
      </c>
      <c r="AV1580" s="13" t="s">
        <v>85</v>
      </c>
      <c r="AW1580" s="13" t="s">
        <v>36</v>
      </c>
      <c r="AX1580" s="13" t="s">
        <v>78</v>
      </c>
      <c r="AY1580" s="213" t="s">
        <v>386</v>
      </c>
    </row>
    <row r="1581" spans="1:65" s="13" customFormat="1" ht="10">
      <c r="B1581" s="203"/>
      <c r="C1581" s="204"/>
      <c r="D1581" s="205" t="s">
        <v>395</v>
      </c>
      <c r="E1581" s="206" t="s">
        <v>76</v>
      </c>
      <c r="F1581" s="207" t="s">
        <v>404</v>
      </c>
      <c r="G1581" s="204"/>
      <c r="H1581" s="206" t="s">
        <v>76</v>
      </c>
      <c r="I1581" s="208"/>
      <c r="J1581" s="204"/>
      <c r="K1581" s="204"/>
      <c r="L1581" s="209"/>
      <c r="M1581" s="210"/>
      <c r="N1581" s="211"/>
      <c r="O1581" s="211"/>
      <c r="P1581" s="211"/>
      <c r="Q1581" s="211"/>
      <c r="R1581" s="211"/>
      <c r="S1581" s="211"/>
      <c r="T1581" s="212"/>
      <c r="AT1581" s="213" t="s">
        <v>395</v>
      </c>
      <c r="AU1581" s="213" t="s">
        <v>90</v>
      </c>
      <c r="AV1581" s="13" t="s">
        <v>85</v>
      </c>
      <c r="AW1581" s="13" t="s">
        <v>36</v>
      </c>
      <c r="AX1581" s="13" t="s">
        <v>78</v>
      </c>
      <c r="AY1581" s="213" t="s">
        <v>386</v>
      </c>
    </row>
    <row r="1582" spans="1:65" s="13" customFormat="1" ht="10">
      <c r="B1582" s="203"/>
      <c r="C1582" s="204"/>
      <c r="D1582" s="205" t="s">
        <v>395</v>
      </c>
      <c r="E1582" s="206" t="s">
        <v>76</v>
      </c>
      <c r="F1582" s="207" t="s">
        <v>405</v>
      </c>
      <c r="G1582" s="204"/>
      <c r="H1582" s="206" t="s">
        <v>76</v>
      </c>
      <c r="I1582" s="208"/>
      <c r="J1582" s="204"/>
      <c r="K1582" s="204"/>
      <c r="L1582" s="209"/>
      <c r="M1582" s="210"/>
      <c r="N1582" s="211"/>
      <c r="O1582" s="211"/>
      <c r="P1582" s="211"/>
      <c r="Q1582" s="211"/>
      <c r="R1582" s="211"/>
      <c r="S1582" s="211"/>
      <c r="T1582" s="212"/>
      <c r="AT1582" s="213" t="s">
        <v>395</v>
      </c>
      <c r="AU1582" s="213" t="s">
        <v>90</v>
      </c>
      <c r="AV1582" s="13" t="s">
        <v>85</v>
      </c>
      <c r="AW1582" s="13" t="s">
        <v>36</v>
      </c>
      <c r="AX1582" s="13" t="s">
        <v>78</v>
      </c>
      <c r="AY1582" s="213" t="s">
        <v>386</v>
      </c>
    </row>
    <row r="1583" spans="1:65" s="14" customFormat="1" ht="10">
      <c r="B1583" s="214"/>
      <c r="C1583" s="215"/>
      <c r="D1583" s="205" t="s">
        <v>395</v>
      </c>
      <c r="E1583" s="216" t="s">
        <v>76</v>
      </c>
      <c r="F1583" s="217" t="s">
        <v>1650</v>
      </c>
      <c r="G1583" s="215"/>
      <c r="H1583" s="218">
        <v>20.75</v>
      </c>
      <c r="I1583" s="219"/>
      <c r="J1583" s="215"/>
      <c r="K1583" s="215"/>
      <c r="L1583" s="220"/>
      <c r="M1583" s="221"/>
      <c r="N1583" s="222"/>
      <c r="O1583" s="222"/>
      <c r="P1583" s="222"/>
      <c r="Q1583" s="222"/>
      <c r="R1583" s="222"/>
      <c r="S1583" s="222"/>
      <c r="T1583" s="223"/>
      <c r="AT1583" s="224" t="s">
        <v>395</v>
      </c>
      <c r="AU1583" s="224" t="s">
        <v>90</v>
      </c>
      <c r="AV1583" s="14" t="s">
        <v>90</v>
      </c>
      <c r="AW1583" s="14" t="s">
        <v>36</v>
      </c>
      <c r="AX1583" s="14" t="s">
        <v>78</v>
      </c>
      <c r="AY1583" s="224" t="s">
        <v>386</v>
      </c>
    </row>
    <row r="1584" spans="1:65" s="15" customFormat="1" ht="10">
      <c r="B1584" s="225"/>
      <c r="C1584" s="226"/>
      <c r="D1584" s="205" t="s">
        <v>395</v>
      </c>
      <c r="E1584" s="227" t="s">
        <v>76</v>
      </c>
      <c r="F1584" s="228" t="s">
        <v>398</v>
      </c>
      <c r="G1584" s="226"/>
      <c r="H1584" s="229">
        <v>20.75</v>
      </c>
      <c r="I1584" s="230"/>
      <c r="J1584" s="226"/>
      <c r="K1584" s="226"/>
      <c r="L1584" s="231"/>
      <c r="M1584" s="232"/>
      <c r="N1584" s="233"/>
      <c r="O1584" s="233"/>
      <c r="P1584" s="233"/>
      <c r="Q1584" s="233"/>
      <c r="R1584" s="233"/>
      <c r="S1584" s="233"/>
      <c r="T1584" s="234"/>
      <c r="AT1584" s="235" t="s">
        <v>395</v>
      </c>
      <c r="AU1584" s="235" t="s">
        <v>90</v>
      </c>
      <c r="AV1584" s="15" t="s">
        <v>102</v>
      </c>
      <c r="AW1584" s="15" t="s">
        <v>36</v>
      </c>
      <c r="AX1584" s="15" t="s">
        <v>85</v>
      </c>
      <c r="AY1584" s="235" t="s">
        <v>386</v>
      </c>
    </row>
    <row r="1585" spans="1:65" s="2" customFormat="1" ht="44.25" customHeight="1">
      <c r="A1585" s="37"/>
      <c r="B1585" s="38"/>
      <c r="C1585" s="185" t="s">
        <v>1656</v>
      </c>
      <c r="D1585" s="185" t="s">
        <v>388</v>
      </c>
      <c r="E1585" s="186" t="s">
        <v>1657</v>
      </c>
      <c r="F1585" s="187" t="s">
        <v>1658</v>
      </c>
      <c r="G1585" s="188" t="s">
        <v>127</v>
      </c>
      <c r="H1585" s="189">
        <v>784</v>
      </c>
      <c r="I1585" s="190"/>
      <c r="J1585" s="191">
        <f>ROUND(I1585*H1585,2)</f>
        <v>0</v>
      </c>
      <c r="K1585" s="187" t="s">
        <v>391</v>
      </c>
      <c r="L1585" s="42"/>
      <c r="M1585" s="192" t="s">
        <v>76</v>
      </c>
      <c r="N1585" s="193" t="s">
        <v>49</v>
      </c>
      <c r="O1585" s="67"/>
      <c r="P1585" s="194">
        <f>O1585*H1585</f>
        <v>0</v>
      </c>
      <c r="Q1585" s="194">
        <v>0</v>
      </c>
      <c r="R1585" s="194">
        <f>Q1585*H1585</f>
        <v>0</v>
      </c>
      <c r="S1585" s="194">
        <v>0</v>
      </c>
      <c r="T1585" s="195">
        <f>S1585*H1585</f>
        <v>0</v>
      </c>
      <c r="U1585" s="37"/>
      <c r="V1585" s="37"/>
      <c r="W1585" s="37"/>
      <c r="X1585" s="37"/>
      <c r="Y1585" s="37"/>
      <c r="Z1585" s="37"/>
      <c r="AA1585" s="37"/>
      <c r="AB1585" s="37"/>
      <c r="AC1585" s="37"/>
      <c r="AD1585" s="37"/>
      <c r="AE1585" s="37"/>
      <c r="AR1585" s="196" t="s">
        <v>102</v>
      </c>
      <c r="AT1585" s="196" t="s">
        <v>388</v>
      </c>
      <c r="AU1585" s="196" t="s">
        <v>90</v>
      </c>
      <c r="AY1585" s="20" t="s">
        <v>386</v>
      </c>
      <c r="BE1585" s="197">
        <f>IF(N1585="základní",J1585,0)</f>
        <v>0</v>
      </c>
      <c r="BF1585" s="197">
        <f>IF(N1585="snížená",J1585,0)</f>
        <v>0</v>
      </c>
      <c r="BG1585" s="197">
        <f>IF(N1585="zákl. přenesená",J1585,0)</f>
        <v>0</v>
      </c>
      <c r="BH1585" s="197">
        <f>IF(N1585="sníž. přenesená",J1585,0)</f>
        <v>0</v>
      </c>
      <c r="BI1585" s="197">
        <f>IF(N1585="nulová",J1585,0)</f>
        <v>0</v>
      </c>
      <c r="BJ1585" s="20" t="s">
        <v>90</v>
      </c>
      <c r="BK1585" s="197">
        <f>ROUND(I1585*H1585,2)</f>
        <v>0</v>
      </c>
      <c r="BL1585" s="20" t="s">
        <v>102</v>
      </c>
      <c r="BM1585" s="196" t="s">
        <v>1659</v>
      </c>
    </row>
    <row r="1586" spans="1:65" s="2" customFormat="1" ht="10">
      <c r="A1586" s="37"/>
      <c r="B1586" s="38"/>
      <c r="C1586" s="39"/>
      <c r="D1586" s="198" t="s">
        <v>393</v>
      </c>
      <c r="E1586" s="39"/>
      <c r="F1586" s="199" t="s">
        <v>1660</v>
      </c>
      <c r="G1586" s="39"/>
      <c r="H1586" s="39"/>
      <c r="I1586" s="200"/>
      <c r="J1586" s="39"/>
      <c r="K1586" s="39"/>
      <c r="L1586" s="42"/>
      <c r="M1586" s="201"/>
      <c r="N1586" s="202"/>
      <c r="O1586" s="67"/>
      <c r="P1586" s="67"/>
      <c r="Q1586" s="67"/>
      <c r="R1586" s="67"/>
      <c r="S1586" s="67"/>
      <c r="T1586" s="68"/>
      <c r="U1586" s="37"/>
      <c r="V1586" s="37"/>
      <c r="W1586" s="37"/>
      <c r="X1586" s="37"/>
      <c r="Y1586" s="37"/>
      <c r="Z1586" s="37"/>
      <c r="AA1586" s="37"/>
      <c r="AB1586" s="37"/>
      <c r="AC1586" s="37"/>
      <c r="AD1586" s="37"/>
      <c r="AE1586" s="37"/>
      <c r="AT1586" s="20" t="s">
        <v>393</v>
      </c>
      <c r="AU1586" s="20" t="s">
        <v>90</v>
      </c>
    </row>
    <row r="1587" spans="1:65" s="13" customFormat="1" ht="10">
      <c r="B1587" s="203"/>
      <c r="C1587" s="204"/>
      <c r="D1587" s="205" t="s">
        <v>395</v>
      </c>
      <c r="E1587" s="206" t="s">
        <v>76</v>
      </c>
      <c r="F1587" s="207" t="s">
        <v>1257</v>
      </c>
      <c r="G1587" s="204"/>
      <c r="H1587" s="206" t="s">
        <v>76</v>
      </c>
      <c r="I1587" s="208"/>
      <c r="J1587" s="204"/>
      <c r="K1587" s="204"/>
      <c r="L1587" s="209"/>
      <c r="M1587" s="210"/>
      <c r="N1587" s="211"/>
      <c r="O1587" s="211"/>
      <c r="P1587" s="211"/>
      <c r="Q1587" s="211"/>
      <c r="R1587" s="211"/>
      <c r="S1587" s="211"/>
      <c r="T1587" s="212"/>
      <c r="AT1587" s="213" t="s">
        <v>395</v>
      </c>
      <c r="AU1587" s="213" t="s">
        <v>90</v>
      </c>
      <c r="AV1587" s="13" t="s">
        <v>85</v>
      </c>
      <c r="AW1587" s="13" t="s">
        <v>36</v>
      </c>
      <c r="AX1587" s="13" t="s">
        <v>78</v>
      </c>
      <c r="AY1587" s="213" t="s">
        <v>386</v>
      </c>
    </row>
    <row r="1588" spans="1:65" s="13" customFormat="1" ht="10">
      <c r="B1588" s="203"/>
      <c r="C1588" s="204"/>
      <c r="D1588" s="205" t="s">
        <v>395</v>
      </c>
      <c r="E1588" s="206" t="s">
        <v>76</v>
      </c>
      <c r="F1588" s="207" t="s">
        <v>1258</v>
      </c>
      <c r="G1588" s="204"/>
      <c r="H1588" s="206" t="s">
        <v>76</v>
      </c>
      <c r="I1588" s="208"/>
      <c r="J1588" s="204"/>
      <c r="K1588" s="204"/>
      <c r="L1588" s="209"/>
      <c r="M1588" s="210"/>
      <c r="N1588" s="211"/>
      <c r="O1588" s="211"/>
      <c r="P1588" s="211"/>
      <c r="Q1588" s="211"/>
      <c r="R1588" s="211"/>
      <c r="S1588" s="211"/>
      <c r="T1588" s="212"/>
      <c r="AT1588" s="213" t="s">
        <v>395</v>
      </c>
      <c r="AU1588" s="213" t="s">
        <v>90</v>
      </c>
      <c r="AV1588" s="13" t="s">
        <v>85</v>
      </c>
      <c r="AW1588" s="13" t="s">
        <v>36</v>
      </c>
      <c r="AX1588" s="13" t="s">
        <v>78</v>
      </c>
      <c r="AY1588" s="213" t="s">
        <v>386</v>
      </c>
    </row>
    <row r="1589" spans="1:65" s="14" customFormat="1" ht="10">
      <c r="B1589" s="214"/>
      <c r="C1589" s="215"/>
      <c r="D1589" s="205" t="s">
        <v>395</v>
      </c>
      <c r="E1589" s="216" t="s">
        <v>76</v>
      </c>
      <c r="F1589" s="217" t="s">
        <v>1661</v>
      </c>
      <c r="G1589" s="215"/>
      <c r="H1589" s="218">
        <v>784</v>
      </c>
      <c r="I1589" s="219"/>
      <c r="J1589" s="215"/>
      <c r="K1589" s="215"/>
      <c r="L1589" s="220"/>
      <c r="M1589" s="221"/>
      <c r="N1589" s="222"/>
      <c r="O1589" s="222"/>
      <c r="P1589" s="222"/>
      <c r="Q1589" s="222"/>
      <c r="R1589" s="222"/>
      <c r="S1589" s="222"/>
      <c r="T1589" s="223"/>
      <c r="AT1589" s="224" t="s">
        <v>395</v>
      </c>
      <c r="AU1589" s="224" t="s">
        <v>90</v>
      </c>
      <c r="AV1589" s="14" t="s">
        <v>90</v>
      </c>
      <c r="AW1589" s="14" t="s">
        <v>36</v>
      </c>
      <c r="AX1589" s="14" t="s">
        <v>78</v>
      </c>
      <c r="AY1589" s="224" t="s">
        <v>386</v>
      </c>
    </row>
    <row r="1590" spans="1:65" s="15" customFormat="1" ht="10">
      <c r="B1590" s="225"/>
      <c r="C1590" s="226"/>
      <c r="D1590" s="205" t="s">
        <v>395</v>
      </c>
      <c r="E1590" s="227" t="s">
        <v>190</v>
      </c>
      <c r="F1590" s="228" t="s">
        <v>398</v>
      </c>
      <c r="G1590" s="226"/>
      <c r="H1590" s="229">
        <v>784</v>
      </c>
      <c r="I1590" s="230"/>
      <c r="J1590" s="226"/>
      <c r="K1590" s="226"/>
      <c r="L1590" s="231"/>
      <c r="M1590" s="232"/>
      <c r="N1590" s="233"/>
      <c r="O1590" s="233"/>
      <c r="P1590" s="233"/>
      <c r="Q1590" s="233"/>
      <c r="R1590" s="233"/>
      <c r="S1590" s="233"/>
      <c r="T1590" s="234"/>
      <c r="AT1590" s="235" t="s">
        <v>395</v>
      </c>
      <c r="AU1590" s="235" t="s">
        <v>90</v>
      </c>
      <c r="AV1590" s="15" t="s">
        <v>102</v>
      </c>
      <c r="AW1590" s="15" t="s">
        <v>36</v>
      </c>
      <c r="AX1590" s="15" t="s">
        <v>85</v>
      </c>
      <c r="AY1590" s="235" t="s">
        <v>386</v>
      </c>
    </row>
    <row r="1591" spans="1:65" s="2" customFormat="1" ht="55.5" customHeight="1">
      <c r="A1591" s="37"/>
      <c r="B1591" s="38"/>
      <c r="C1591" s="185" t="s">
        <v>1662</v>
      </c>
      <c r="D1591" s="185" t="s">
        <v>388</v>
      </c>
      <c r="E1591" s="186" t="s">
        <v>1663</v>
      </c>
      <c r="F1591" s="187" t="s">
        <v>1664</v>
      </c>
      <c r="G1591" s="188" t="s">
        <v>127</v>
      </c>
      <c r="H1591" s="189">
        <v>141120</v>
      </c>
      <c r="I1591" s="190"/>
      <c r="J1591" s="191">
        <f>ROUND(I1591*H1591,2)</f>
        <v>0</v>
      </c>
      <c r="K1591" s="187" t="s">
        <v>391</v>
      </c>
      <c r="L1591" s="42"/>
      <c r="M1591" s="192" t="s">
        <v>76</v>
      </c>
      <c r="N1591" s="193" t="s">
        <v>49</v>
      </c>
      <c r="O1591" s="67"/>
      <c r="P1591" s="194">
        <f>O1591*H1591</f>
        <v>0</v>
      </c>
      <c r="Q1591" s="194">
        <v>0</v>
      </c>
      <c r="R1591" s="194">
        <f>Q1591*H1591</f>
        <v>0</v>
      </c>
      <c r="S1591" s="194">
        <v>0</v>
      </c>
      <c r="T1591" s="195">
        <f>S1591*H1591</f>
        <v>0</v>
      </c>
      <c r="U1591" s="37"/>
      <c r="V1591" s="37"/>
      <c r="W1591" s="37"/>
      <c r="X1591" s="37"/>
      <c r="Y1591" s="37"/>
      <c r="Z1591" s="37"/>
      <c r="AA1591" s="37"/>
      <c r="AB1591" s="37"/>
      <c r="AC1591" s="37"/>
      <c r="AD1591" s="37"/>
      <c r="AE1591" s="37"/>
      <c r="AR1591" s="196" t="s">
        <v>102</v>
      </c>
      <c r="AT1591" s="196" t="s">
        <v>388</v>
      </c>
      <c r="AU1591" s="196" t="s">
        <v>90</v>
      </c>
      <c r="AY1591" s="20" t="s">
        <v>386</v>
      </c>
      <c r="BE1591" s="197">
        <f>IF(N1591="základní",J1591,0)</f>
        <v>0</v>
      </c>
      <c r="BF1591" s="197">
        <f>IF(N1591="snížená",J1591,0)</f>
        <v>0</v>
      </c>
      <c r="BG1591" s="197">
        <f>IF(N1591="zákl. přenesená",J1591,0)</f>
        <v>0</v>
      </c>
      <c r="BH1591" s="197">
        <f>IF(N1591="sníž. přenesená",J1591,0)</f>
        <v>0</v>
      </c>
      <c r="BI1591" s="197">
        <f>IF(N1591="nulová",J1591,0)</f>
        <v>0</v>
      </c>
      <c r="BJ1591" s="20" t="s">
        <v>90</v>
      </c>
      <c r="BK1591" s="197">
        <f>ROUND(I1591*H1591,2)</f>
        <v>0</v>
      </c>
      <c r="BL1591" s="20" t="s">
        <v>102</v>
      </c>
      <c r="BM1591" s="196" t="s">
        <v>1665</v>
      </c>
    </row>
    <row r="1592" spans="1:65" s="2" customFormat="1" ht="10">
      <c r="A1592" s="37"/>
      <c r="B1592" s="38"/>
      <c r="C1592" s="39"/>
      <c r="D1592" s="198" t="s">
        <v>393</v>
      </c>
      <c r="E1592" s="39"/>
      <c r="F1592" s="199" t="s">
        <v>1666</v>
      </c>
      <c r="G1592" s="39"/>
      <c r="H1592" s="39"/>
      <c r="I1592" s="200"/>
      <c r="J1592" s="39"/>
      <c r="K1592" s="39"/>
      <c r="L1592" s="42"/>
      <c r="M1592" s="201"/>
      <c r="N1592" s="202"/>
      <c r="O1592" s="67"/>
      <c r="P1592" s="67"/>
      <c r="Q1592" s="67"/>
      <c r="R1592" s="67"/>
      <c r="S1592" s="67"/>
      <c r="T1592" s="68"/>
      <c r="U1592" s="37"/>
      <c r="V1592" s="37"/>
      <c r="W1592" s="37"/>
      <c r="X1592" s="37"/>
      <c r="Y1592" s="37"/>
      <c r="Z1592" s="37"/>
      <c r="AA1592" s="37"/>
      <c r="AB1592" s="37"/>
      <c r="AC1592" s="37"/>
      <c r="AD1592" s="37"/>
      <c r="AE1592" s="37"/>
      <c r="AT1592" s="20" t="s">
        <v>393</v>
      </c>
      <c r="AU1592" s="20" t="s">
        <v>90</v>
      </c>
    </row>
    <row r="1593" spans="1:65" s="14" customFormat="1" ht="10">
      <c r="B1593" s="214"/>
      <c r="C1593" s="215"/>
      <c r="D1593" s="205" t="s">
        <v>395</v>
      </c>
      <c r="E1593" s="216" t="s">
        <v>76</v>
      </c>
      <c r="F1593" s="217" t="s">
        <v>1667</v>
      </c>
      <c r="G1593" s="215"/>
      <c r="H1593" s="218">
        <v>141120</v>
      </c>
      <c r="I1593" s="219"/>
      <c r="J1593" s="215"/>
      <c r="K1593" s="215"/>
      <c r="L1593" s="220"/>
      <c r="M1593" s="221"/>
      <c r="N1593" s="222"/>
      <c r="O1593" s="222"/>
      <c r="P1593" s="222"/>
      <c r="Q1593" s="222"/>
      <c r="R1593" s="222"/>
      <c r="S1593" s="222"/>
      <c r="T1593" s="223"/>
      <c r="AT1593" s="224" t="s">
        <v>395</v>
      </c>
      <c r="AU1593" s="224" t="s">
        <v>90</v>
      </c>
      <c r="AV1593" s="14" t="s">
        <v>90</v>
      </c>
      <c r="AW1593" s="14" t="s">
        <v>36</v>
      </c>
      <c r="AX1593" s="14" t="s">
        <v>78</v>
      </c>
      <c r="AY1593" s="224" t="s">
        <v>386</v>
      </c>
    </row>
    <row r="1594" spans="1:65" s="15" customFormat="1" ht="10">
      <c r="B1594" s="225"/>
      <c r="C1594" s="226"/>
      <c r="D1594" s="205" t="s">
        <v>395</v>
      </c>
      <c r="E1594" s="227" t="s">
        <v>76</v>
      </c>
      <c r="F1594" s="228" t="s">
        <v>398</v>
      </c>
      <c r="G1594" s="226"/>
      <c r="H1594" s="229">
        <v>141120</v>
      </c>
      <c r="I1594" s="230"/>
      <c r="J1594" s="226"/>
      <c r="K1594" s="226"/>
      <c r="L1594" s="231"/>
      <c r="M1594" s="232"/>
      <c r="N1594" s="233"/>
      <c r="O1594" s="233"/>
      <c r="P1594" s="233"/>
      <c r="Q1594" s="233"/>
      <c r="R1594" s="233"/>
      <c r="S1594" s="233"/>
      <c r="T1594" s="234"/>
      <c r="AT1594" s="235" t="s">
        <v>395</v>
      </c>
      <c r="AU1594" s="235" t="s">
        <v>90</v>
      </c>
      <c r="AV1594" s="15" t="s">
        <v>102</v>
      </c>
      <c r="AW1594" s="15" t="s">
        <v>36</v>
      </c>
      <c r="AX1594" s="15" t="s">
        <v>85</v>
      </c>
      <c r="AY1594" s="235" t="s">
        <v>386</v>
      </c>
    </row>
    <row r="1595" spans="1:65" s="2" customFormat="1" ht="44.25" customHeight="1">
      <c r="A1595" s="37"/>
      <c r="B1595" s="38"/>
      <c r="C1595" s="185" t="s">
        <v>1668</v>
      </c>
      <c r="D1595" s="185" t="s">
        <v>388</v>
      </c>
      <c r="E1595" s="186" t="s">
        <v>1669</v>
      </c>
      <c r="F1595" s="187" t="s">
        <v>1670</v>
      </c>
      <c r="G1595" s="188" t="s">
        <v>127</v>
      </c>
      <c r="H1595" s="189">
        <v>784</v>
      </c>
      <c r="I1595" s="190"/>
      <c r="J1595" s="191">
        <f>ROUND(I1595*H1595,2)</f>
        <v>0</v>
      </c>
      <c r="K1595" s="187" t="s">
        <v>391</v>
      </c>
      <c r="L1595" s="42"/>
      <c r="M1595" s="192" t="s">
        <v>76</v>
      </c>
      <c r="N1595" s="193" t="s">
        <v>49</v>
      </c>
      <c r="O1595" s="67"/>
      <c r="P1595" s="194">
        <f>O1595*H1595</f>
        <v>0</v>
      </c>
      <c r="Q1595" s="194">
        <v>0</v>
      </c>
      <c r="R1595" s="194">
        <f>Q1595*H1595</f>
        <v>0</v>
      </c>
      <c r="S1595" s="194">
        <v>0</v>
      </c>
      <c r="T1595" s="195">
        <f>S1595*H1595</f>
        <v>0</v>
      </c>
      <c r="U1595" s="37"/>
      <c r="V1595" s="37"/>
      <c r="W1595" s="37"/>
      <c r="X1595" s="37"/>
      <c r="Y1595" s="37"/>
      <c r="Z1595" s="37"/>
      <c r="AA1595" s="37"/>
      <c r="AB1595" s="37"/>
      <c r="AC1595" s="37"/>
      <c r="AD1595" s="37"/>
      <c r="AE1595" s="37"/>
      <c r="AR1595" s="196" t="s">
        <v>102</v>
      </c>
      <c r="AT1595" s="196" t="s">
        <v>388</v>
      </c>
      <c r="AU1595" s="196" t="s">
        <v>90</v>
      </c>
      <c r="AY1595" s="20" t="s">
        <v>386</v>
      </c>
      <c r="BE1595" s="197">
        <f>IF(N1595="základní",J1595,0)</f>
        <v>0</v>
      </c>
      <c r="BF1595" s="197">
        <f>IF(N1595="snížená",J1595,0)</f>
        <v>0</v>
      </c>
      <c r="BG1595" s="197">
        <f>IF(N1595="zákl. přenesená",J1595,0)</f>
        <v>0</v>
      </c>
      <c r="BH1595" s="197">
        <f>IF(N1595="sníž. přenesená",J1595,0)</f>
        <v>0</v>
      </c>
      <c r="BI1595" s="197">
        <f>IF(N1595="nulová",J1595,0)</f>
        <v>0</v>
      </c>
      <c r="BJ1595" s="20" t="s">
        <v>90</v>
      </c>
      <c r="BK1595" s="197">
        <f>ROUND(I1595*H1595,2)</f>
        <v>0</v>
      </c>
      <c r="BL1595" s="20" t="s">
        <v>102</v>
      </c>
      <c r="BM1595" s="196" t="s">
        <v>1671</v>
      </c>
    </row>
    <row r="1596" spans="1:65" s="2" customFormat="1" ht="10">
      <c r="A1596" s="37"/>
      <c r="B1596" s="38"/>
      <c r="C1596" s="39"/>
      <c r="D1596" s="198" t="s">
        <v>393</v>
      </c>
      <c r="E1596" s="39"/>
      <c r="F1596" s="199" t="s">
        <v>1672</v>
      </c>
      <c r="G1596" s="39"/>
      <c r="H1596" s="39"/>
      <c r="I1596" s="200"/>
      <c r="J1596" s="39"/>
      <c r="K1596" s="39"/>
      <c r="L1596" s="42"/>
      <c r="M1596" s="201"/>
      <c r="N1596" s="202"/>
      <c r="O1596" s="67"/>
      <c r="P1596" s="67"/>
      <c r="Q1596" s="67"/>
      <c r="R1596" s="67"/>
      <c r="S1596" s="67"/>
      <c r="T1596" s="68"/>
      <c r="U1596" s="37"/>
      <c r="V1596" s="37"/>
      <c r="W1596" s="37"/>
      <c r="X1596" s="37"/>
      <c r="Y1596" s="37"/>
      <c r="Z1596" s="37"/>
      <c r="AA1596" s="37"/>
      <c r="AB1596" s="37"/>
      <c r="AC1596" s="37"/>
      <c r="AD1596" s="37"/>
      <c r="AE1596" s="37"/>
      <c r="AT1596" s="20" t="s">
        <v>393</v>
      </c>
      <c r="AU1596" s="20" t="s">
        <v>90</v>
      </c>
    </row>
    <row r="1597" spans="1:65" s="14" customFormat="1" ht="10">
      <c r="B1597" s="214"/>
      <c r="C1597" s="215"/>
      <c r="D1597" s="205" t="s">
        <v>395</v>
      </c>
      <c r="E1597" s="216" t="s">
        <v>76</v>
      </c>
      <c r="F1597" s="217" t="s">
        <v>190</v>
      </c>
      <c r="G1597" s="215"/>
      <c r="H1597" s="218">
        <v>784</v>
      </c>
      <c r="I1597" s="219"/>
      <c r="J1597" s="215"/>
      <c r="K1597" s="215"/>
      <c r="L1597" s="220"/>
      <c r="M1597" s="221"/>
      <c r="N1597" s="222"/>
      <c r="O1597" s="222"/>
      <c r="P1597" s="222"/>
      <c r="Q1597" s="222"/>
      <c r="R1597" s="222"/>
      <c r="S1597" s="222"/>
      <c r="T1597" s="223"/>
      <c r="AT1597" s="224" t="s">
        <v>395</v>
      </c>
      <c r="AU1597" s="224" t="s">
        <v>90</v>
      </c>
      <c r="AV1597" s="14" t="s">
        <v>90</v>
      </c>
      <c r="AW1597" s="14" t="s">
        <v>36</v>
      </c>
      <c r="AX1597" s="14" t="s">
        <v>78</v>
      </c>
      <c r="AY1597" s="224" t="s">
        <v>386</v>
      </c>
    </row>
    <row r="1598" spans="1:65" s="15" customFormat="1" ht="10">
      <c r="B1598" s="225"/>
      <c r="C1598" s="226"/>
      <c r="D1598" s="205" t="s">
        <v>395</v>
      </c>
      <c r="E1598" s="227" t="s">
        <v>76</v>
      </c>
      <c r="F1598" s="228" t="s">
        <v>398</v>
      </c>
      <c r="G1598" s="226"/>
      <c r="H1598" s="229">
        <v>784</v>
      </c>
      <c r="I1598" s="230"/>
      <c r="J1598" s="226"/>
      <c r="K1598" s="226"/>
      <c r="L1598" s="231"/>
      <c r="M1598" s="232"/>
      <c r="N1598" s="233"/>
      <c r="O1598" s="233"/>
      <c r="P1598" s="233"/>
      <c r="Q1598" s="233"/>
      <c r="R1598" s="233"/>
      <c r="S1598" s="233"/>
      <c r="T1598" s="234"/>
      <c r="AT1598" s="235" t="s">
        <v>395</v>
      </c>
      <c r="AU1598" s="235" t="s">
        <v>90</v>
      </c>
      <c r="AV1598" s="15" t="s">
        <v>102</v>
      </c>
      <c r="AW1598" s="15" t="s">
        <v>36</v>
      </c>
      <c r="AX1598" s="15" t="s">
        <v>85</v>
      </c>
      <c r="AY1598" s="235" t="s">
        <v>386</v>
      </c>
    </row>
    <row r="1599" spans="1:65" s="2" customFormat="1" ht="24.15" customHeight="1">
      <c r="A1599" s="37"/>
      <c r="B1599" s="38"/>
      <c r="C1599" s="185" t="s">
        <v>1673</v>
      </c>
      <c r="D1599" s="185" t="s">
        <v>388</v>
      </c>
      <c r="E1599" s="186" t="s">
        <v>1674</v>
      </c>
      <c r="F1599" s="187" t="s">
        <v>1675</v>
      </c>
      <c r="G1599" s="188" t="s">
        <v>127</v>
      </c>
      <c r="H1599" s="189">
        <v>784</v>
      </c>
      <c r="I1599" s="190"/>
      <c r="J1599" s="191">
        <f>ROUND(I1599*H1599,2)</f>
        <v>0</v>
      </c>
      <c r="K1599" s="187" t="s">
        <v>391</v>
      </c>
      <c r="L1599" s="42"/>
      <c r="M1599" s="192" t="s">
        <v>76</v>
      </c>
      <c r="N1599" s="193" t="s">
        <v>49</v>
      </c>
      <c r="O1599" s="67"/>
      <c r="P1599" s="194">
        <f>O1599*H1599</f>
        <v>0</v>
      </c>
      <c r="Q1599" s="194">
        <v>0</v>
      </c>
      <c r="R1599" s="194">
        <f>Q1599*H1599</f>
        <v>0</v>
      </c>
      <c r="S1599" s="194">
        <v>0</v>
      </c>
      <c r="T1599" s="195">
        <f>S1599*H1599</f>
        <v>0</v>
      </c>
      <c r="U1599" s="37"/>
      <c r="V1599" s="37"/>
      <c r="W1599" s="37"/>
      <c r="X1599" s="37"/>
      <c r="Y1599" s="37"/>
      <c r="Z1599" s="37"/>
      <c r="AA1599" s="37"/>
      <c r="AB1599" s="37"/>
      <c r="AC1599" s="37"/>
      <c r="AD1599" s="37"/>
      <c r="AE1599" s="37"/>
      <c r="AR1599" s="196" t="s">
        <v>102</v>
      </c>
      <c r="AT1599" s="196" t="s">
        <v>388</v>
      </c>
      <c r="AU1599" s="196" t="s">
        <v>90</v>
      </c>
      <c r="AY1599" s="20" t="s">
        <v>386</v>
      </c>
      <c r="BE1599" s="197">
        <f>IF(N1599="základní",J1599,0)</f>
        <v>0</v>
      </c>
      <c r="BF1599" s="197">
        <f>IF(N1599="snížená",J1599,0)</f>
        <v>0</v>
      </c>
      <c r="BG1599" s="197">
        <f>IF(N1599="zákl. přenesená",J1599,0)</f>
        <v>0</v>
      </c>
      <c r="BH1599" s="197">
        <f>IF(N1599="sníž. přenesená",J1599,0)</f>
        <v>0</v>
      </c>
      <c r="BI1599" s="197">
        <f>IF(N1599="nulová",J1599,0)</f>
        <v>0</v>
      </c>
      <c r="BJ1599" s="20" t="s">
        <v>90</v>
      </c>
      <c r="BK1599" s="197">
        <f>ROUND(I1599*H1599,2)</f>
        <v>0</v>
      </c>
      <c r="BL1599" s="20" t="s">
        <v>102</v>
      </c>
      <c r="BM1599" s="196" t="s">
        <v>1676</v>
      </c>
    </row>
    <row r="1600" spans="1:65" s="2" customFormat="1" ht="10">
      <c r="A1600" s="37"/>
      <c r="B1600" s="38"/>
      <c r="C1600" s="39"/>
      <c r="D1600" s="198" t="s">
        <v>393</v>
      </c>
      <c r="E1600" s="39"/>
      <c r="F1600" s="199" t="s">
        <v>1677</v>
      </c>
      <c r="G1600" s="39"/>
      <c r="H1600" s="39"/>
      <c r="I1600" s="200"/>
      <c r="J1600" s="39"/>
      <c r="K1600" s="39"/>
      <c r="L1600" s="42"/>
      <c r="M1600" s="201"/>
      <c r="N1600" s="202"/>
      <c r="O1600" s="67"/>
      <c r="P1600" s="67"/>
      <c r="Q1600" s="67"/>
      <c r="R1600" s="67"/>
      <c r="S1600" s="67"/>
      <c r="T1600" s="68"/>
      <c r="U1600" s="37"/>
      <c r="V1600" s="37"/>
      <c r="W1600" s="37"/>
      <c r="X1600" s="37"/>
      <c r="Y1600" s="37"/>
      <c r="Z1600" s="37"/>
      <c r="AA1600" s="37"/>
      <c r="AB1600" s="37"/>
      <c r="AC1600" s="37"/>
      <c r="AD1600" s="37"/>
      <c r="AE1600" s="37"/>
      <c r="AT1600" s="20" t="s">
        <v>393</v>
      </c>
      <c r="AU1600" s="20" t="s">
        <v>90</v>
      </c>
    </row>
    <row r="1601" spans="1:65" s="14" customFormat="1" ht="10">
      <c r="B1601" s="214"/>
      <c r="C1601" s="215"/>
      <c r="D1601" s="205" t="s">
        <v>395</v>
      </c>
      <c r="E1601" s="216" t="s">
        <v>76</v>
      </c>
      <c r="F1601" s="217" t="s">
        <v>190</v>
      </c>
      <c r="G1601" s="215"/>
      <c r="H1601" s="218">
        <v>784</v>
      </c>
      <c r="I1601" s="219"/>
      <c r="J1601" s="215"/>
      <c r="K1601" s="215"/>
      <c r="L1601" s="220"/>
      <c r="M1601" s="221"/>
      <c r="N1601" s="222"/>
      <c r="O1601" s="222"/>
      <c r="P1601" s="222"/>
      <c r="Q1601" s="222"/>
      <c r="R1601" s="222"/>
      <c r="S1601" s="222"/>
      <c r="T1601" s="223"/>
      <c r="AT1601" s="224" t="s">
        <v>395</v>
      </c>
      <c r="AU1601" s="224" t="s">
        <v>90</v>
      </c>
      <c r="AV1601" s="14" t="s">
        <v>90</v>
      </c>
      <c r="AW1601" s="14" t="s">
        <v>36</v>
      </c>
      <c r="AX1601" s="14" t="s">
        <v>78</v>
      </c>
      <c r="AY1601" s="224" t="s">
        <v>386</v>
      </c>
    </row>
    <row r="1602" spans="1:65" s="15" customFormat="1" ht="10">
      <c r="B1602" s="225"/>
      <c r="C1602" s="226"/>
      <c r="D1602" s="205" t="s">
        <v>395</v>
      </c>
      <c r="E1602" s="227" t="s">
        <v>76</v>
      </c>
      <c r="F1602" s="228" t="s">
        <v>398</v>
      </c>
      <c r="G1602" s="226"/>
      <c r="H1602" s="229">
        <v>784</v>
      </c>
      <c r="I1602" s="230"/>
      <c r="J1602" s="226"/>
      <c r="K1602" s="226"/>
      <c r="L1602" s="231"/>
      <c r="M1602" s="232"/>
      <c r="N1602" s="233"/>
      <c r="O1602" s="233"/>
      <c r="P1602" s="233"/>
      <c r="Q1602" s="233"/>
      <c r="R1602" s="233"/>
      <c r="S1602" s="233"/>
      <c r="T1602" s="234"/>
      <c r="AT1602" s="235" t="s">
        <v>395</v>
      </c>
      <c r="AU1602" s="235" t="s">
        <v>90</v>
      </c>
      <c r="AV1602" s="15" t="s">
        <v>102</v>
      </c>
      <c r="AW1602" s="15" t="s">
        <v>36</v>
      </c>
      <c r="AX1602" s="15" t="s">
        <v>85</v>
      </c>
      <c r="AY1602" s="235" t="s">
        <v>386</v>
      </c>
    </row>
    <row r="1603" spans="1:65" s="2" customFormat="1" ht="33" customHeight="1">
      <c r="A1603" s="37"/>
      <c r="B1603" s="38"/>
      <c r="C1603" s="185" t="s">
        <v>1678</v>
      </c>
      <c r="D1603" s="185" t="s">
        <v>388</v>
      </c>
      <c r="E1603" s="186" t="s">
        <v>1679</v>
      </c>
      <c r="F1603" s="187" t="s">
        <v>1680</v>
      </c>
      <c r="G1603" s="188" t="s">
        <v>127</v>
      </c>
      <c r="H1603" s="189">
        <v>141120</v>
      </c>
      <c r="I1603" s="190"/>
      <c r="J1603" s="191">
        <f>ROUND(I1603*H1603,2)</f>
        <v>0</v>
      </c>
      <c r="K1603" s="187" t="s">
        <v>391</v>
      </c>
      <c r="L1603" s="42"/>
      <c r="M1603" s="192" t="s">
        <v>76</v>
      </c>
      <c r="N1603" s="193" t="s">
        <v>49</v>
      </c>
      <c r="O1603" s="67"/>
      <c r="P1603" s="194">
        <f>O1603*H1603</f>
        <v>0</v>
      </c>
      <c r="Q1603" s="194">
        <v>0</v>
      </c>
      <c r="R1603" s="194">
        <f>Q1603*H1603</f>
        <v>0</v>
      </c>
      <c r="S1603" s="194">
        <v>0</v>
      </c>
      <c r="T1603" s="195">
        <f>S1603*H1603</f>
        <v>0</v>
      </c>
      <c r="U1603" s="37"/>
      <c r="V1603" s="37"/>
      <c r="W1603" s="37"/>
      <c r="X1603" s="37"/>
      <c r="Y1603" s="37"/>
      <c r="Z1603" s="37"/>
      <c r="AA1603" s="37"/>
      <c r="AB1603" s="37"/>
      <c r="AC1603" s="37"/>
      <c r="AD1603" s="37"/>
      <c r="AE1603" s="37"/>
      <c r="AR1603" s="196" t="s">
        <v>102</v>
      </c>
      <c r="AT1603" s="196" t="s">
        <v>388</v>
      </c>
      <c r="AU1603" s="196" t="s">
        <v>90</v>
      </c>
      <c r="AY1603" s="20" t="s">
        <v>386</v>
      </c>
      <c r="BE1603" s="197">
        <f>IF(N1603="základní",J1603,0)</f>
        <v>0</v>
      </c>
      <c r="BF1603" s="197">
        <f>IF(N1603="snížená",J1603,0)</f>
        <v>0</v>
      </c>
      <c r="BG1603" s="197">
        <f>IF(N1603="zákl. přenesená",J1603,0)</f>
        <v>0</v>
      </c>
      <c r="BH1603" s="197">
        <f>IF(N1603="sníž. přenesená",J1603,0)</f>
        <v>0</v>
      </c>
      <c r="BI1603" s="197">
        <f>IF(N1603="nulová",J1603,0)</f>
        <v>0</v>
      </c>
      <c r="BJ1603" s="20" t="s">
        <v>90</v>
      </c>
      <c r="BK1603" s="197">
        <f>ROUND(I1603*H1603,2)</f>
        <v>0</v>
      </c>
      <c r="BL1603" s="20" t="s">
        <v>102</v>
      </c>
      <c r="BM1603" s="196" t="s">
        <v>1681</v>
      </c>
    </row>
    <row r="1604" spans="1:65" s="2" customFormat="1" ht="10">
      <c r="A1604" s="37"/>
      <c r="B1604" s="38"/>
      <c r="C1604" s="39"/>
      <c r="D1604" s="198" t="s">
        <v>393</v>
      </c>
      <c r="E1604" s="39"/>
      <c r="F1604" s="199" t="s">
        <v>1682</v>
      </c>
      <c r="G1604" s="39"/>
      <c r="H1604" s="39"/>
      <c r="I1604" s="200"/>
      <c r="J1604" s="39"/>
      <c r="K1604" s="39"/>
      <c r="L1604" s="42"/>
      <c r="M1604" s="201"/>
      <c r="N1604" s="202"/>
      <c r="O1604" s="67"/>
      <c r="P1604" s="67"/>
      <c r="Q1604" s="67"/>
      <c r="R1604" s="67"/>
      <c r="S1604" s="67"/>
      <c r="T1604" s="68"/>
      <c r="U1604" s="37"/>
      <c r="V1604" s="37"/>
      <c r="W1604" s="37"/>
      <c r="X1604" s="37"/>
      <c r="Y1604" s="37"/>
      <c r="Z1604" s="37"/>
      <c r="AA1604" s="37"/>
      <c r="AB1604" s="37"/>
      <c r="AC1604" s="37"/>
      <c r="AD1604" s="37"/>
      <c r="AE1604" s="37"/>
      <c r="AT1604" s="20" t="s">
        <v>393</v>
      </c>
      <c r="AU1604" s="20" t="s">
        <v>90</v>
      </c>
    </row>
    <row r="1605" spans="1:65" s="14" customFormat="1" ht="10">
      <c r="B1605" s="214"/>
      <c r="C1605" s="215"/>
      <c r="D1605" s="205" t="s">
        <v>395</v>
      </c>
      <c r="E1605" s="216" t="s">
        <v>76</v>
      </c>
      <c r="F1605" s="217" t="s">
        <v>1667</v>
      </c>
      <c r="G1605" s="215"/>
      <c r="H1605" s="218">
        <v>141120</v>
      </c>
      <c r="I1605" s="219"/>
      <c r="J1605" s="215"/>
      <c r="K1605" s="215"/>
      <c r="L1605" s="220"/>
      <c r="M1605" s="221"/>
      <c r="N1605" s="222"/>
      <c r="O1605" s="222"/>
      <c r="P1605" s="222"/>
      <c r="Q1605" s="222"/>
      <c r="R1605" s="222"/>
      <c r="S1605" s="222"/>
      <c r="T1605" s="223"/>
      <c r="AT1605" s="224" t="s">
        <v>395</v>
      </c>
      <c r="AU1605" s="224" t="s">
        <v>90</v>
      </c>
      <c r="AV1605" s="14" t="s">
        <v>90</v>
      </c>
      <c r="AW1605" s="14" t="s">
        <v>36</v>
      </c>
      <c r="AX1605" s="14" t="s">
        <v>78</v>
      </c>
      <c r="AY1605" s="224" t="s">
        <v>386</v>
      </c>
    </row>
    <row r="1606" spans="1:65" s="15" customFormat="1" ht="10">
      <c r="B1606" s="225"/>
      <c r="C1606" s="226"/>
      <c r="D1606" s="205" t="s">
        <v>395</v>
      </c>
      <c r="E1606" s="227" t="s">
        <v>76</v>
      </c>
      <c r="F1606" s="228" t="s">
        <v>398</v>
      </c>
      <c r="G1606" s="226"/>
      <c r="H1606" s="229">
        <v>141120</v>
      </c>
      <c r="I1606" s="230"/>
      <c r="J1606" s="226"/>
      <c r="K1606" s="226"/>
      <c r="L1606" s="231"/>
      <c r="M1606" s="232"/>
      <c r="N1606" s="233"/>
      <c r="O1606" s="233"/>
      <c r="P1606" s="233"/>
      <c r="Q1606" s="233"/>
      <c r="R1606" s="233"/>
      <c r="S1606" s="233"/>
      <c r="T1606" s="234"/>
      <c r="AT1606" s="235" t="s">
        <v>395</v>
      </c>
      <c r="AU1606" s="235" t="s">
        <v>90</v>
      </c>
      <c r="AV1606" s="15" t="s">
        <v>102</v>
      </c>
      <c r="AW1606" s="15" t="s">
        <v>36</v>
      </c>
      <c r="AX1606" s="15" t="s">
        <v>85</v>
      </c>
      <c r="AY1606" s="235" t="s">
        <v>386</v>
      </c>
    </row>
    <row r="1607" spans="1:65" s="2" customFormat="1" ht="24.15" customHeight="1">
      <c r="A1607" s="37"/>
      <c r="B1607" s="38"/>
      <c r="C1607" s="185" t="s">
        <v>1683</v>
      </c>
      <c r="D1607" s="185" t="s">
        <v>388</v>
      </c>
      <c r="E1607" s="186" t="s">
        <v>1684</v>
      </c>
      <c r="F1607" s="187" t="s">
        <v>1685</v>
      </c>
      <c r="G1607" s="188" t="s">
        <v>127</v>
      </c>
      <c r="H1607" s="189">
        <v>784</v>
      </c>
      <c r="I1607" s="190"/>
      <c r="J1607" s="191">
        <f>ROUND(I1607*H1607,2)</f>
        <v>0</v>
      </c>
      <c r="K1607" s="187" t="s">
        <v>391</v>
      </c>
      <c r="L1607" s="42"/>
      <c r="M1607" s="192" t="s">
        <v>76</v>
      </c>
      <c r="N1607" s="193" t="s">
        <v>49</v>
      </c>
      <c r="O1607" s="67"/>
      <c r="P1607" s="194">
        <f>O1607*H1607</f>
        <v>0</v>
      </c>
      <c r="Q1607" s="194">
        <v>0</v>
      </c>
      <c r="R1607" s="194">
        <f>Q1607*H1607</f>
        <v>0</v>
      </c>
      <c r="S1607" s="194">
        <v>0</v>
      </c>
      <c r="T1607" s="195">
        <f>S1607*H1607</f>
        <v>0</v>
      </c>
      <c r="U1607" s="37"/>
      <c r="V1607" s="37"/>
      <c r="W1607" s="37"/>
      <c r="X1607" s="37"/>
      <c r="Y1607" s="37"/>
      <c r="Z1607" s="37"/>
      <c r="AA1607" s="37"/>
      <c r="AB1607" s="37"/>
      <c r="AC1607" s="37"/>
      <c r="AD1607" s="37"/>
      <c r="AE1607" s="37"/>
      <c r="AR1607" s="196" t="s">
        <v>102</v>
      </c>
      <c r="AT1607" s="196" t="s">
        <v>388</v>
      </c>
      <c r="AU1607" s="196" t="s">
        <v>90</v>
      </c>
      <c r="AY1607" s="20" t="s">
        <v>386</v>
      </c>
      <c r="BE1607" s="197">
        <f>IF(N1607="základní",J1607,0)</f>
        <v>0</v>
      </c>
      <c r="BF1607" s="197">
        <f>IF(N1607="snížená",J1607,0)</f>
        <v>0</v>
      </c>
      <c r="BG1607" s="197">
        <f>IF(N1607="zákl. přenesená",J1607,0)</f>
        <v>0</v>
      </c>
      <c r="BH1607" s="197">
        <f>IF(N1607="sníž. přenesená",J1607,0)</f>
        <v>0</v>
      </c>
      <c r="BI1607" s="197">
        <f>IF(N1607="nulová",J1607,0)</f>
        <v>0</v>
      </c>
      <c r="BJ1607" s="20" t="s">
        <v>90</v>
      </c>
      <c r="BK1607" s="197">
        <f>ROUND(I1607*H1607,2)</f>
        <v>0</v>
      </c>
      <c r="BL1607" s="20" t="s">
        <v>102</v>
      </c>
      <c r="BM1607" s="196" t="s">
        <v>1686</v>
      </c>
    </row>
    <row r="1608" spans="1:65" s="2" customFormat="1" ht="10">
      <c r="A1608" s="37"/>
      <c r="B1608" s="38"/>
      <c r="C1608" s="39"/>
      <c r="D1608" s="198" t="s">
        <v>393</v>
      </c>
      <c r="E1608" s="39"/>
      <c r="F1608" s="199" t="s">
        <v>1687</v>
      </c>
      <c r="G1608" s="39"/>
      <c r="H1608" s="39"/>
      <c r="I1608" s="200"/>
      <c r="J1608" s="39"/>
      <c r="K1608" s="39"/>
      <c r="L1608" s="42"/>
      <c r="M1608" s="201"/>
      <c r="N1608" s="202"/>
      <c r="O1608" s="67"/>
      <c r="P1608" s="67"/>
      <c r="Q1608" s="67"/>
      <c r="R1608" s="67"/>
      <c r="S1608" s="67"/>
      <c r="T1608" s="68"/>
      <c r="U1608" s="37"/>
      <c r="V1608" s="37"/>
      <c r="W1608" s="37"/>
      <c r="X1608" s="37"/>
      <c r="Y1608" s="37"/>
      <c r="Z1608" s="37"/>
      <c r="AA1608" s="37"/>
      <c r="AB1608" s="37"/>
      <c r="AC1608" s="37"/>
      <c r="AD1608" s="37"/>
      <c r="AE1608" s="37"/>
      <c r="AT1608" s="20" t="s">
        <v>393</v>
      </c>
      <c r="AU1608" s="20" t="s">
        <v>90</v>
      </c>
    </row>
    <row r="1609" spans="1:65" s="14" customFormat="1" ht="10">
      <c r="B1609" s="214"/>
      <c r="C1609" s="215"/>
      <c r="D1609" s="205" t="s">
        <v>395</v>
      </c>
      <c r="E1609" s="216" t="s">
        <v>76</v>
      </c>
      <c r="F1609" s="217" t="s">
        <v>190</v>
      </c>
      <c r="G1609" s="215"/>
      <c r="H1609" s="218">
        <v>784</v>
      </c>
      <c r="I1609" s="219"/>
      <c r="J1609" s="215"/>
      <c r="K1609" s="215"/>
      <c r="L1609" s="220"/>
      <c r="M1609" s="221"/>
      <c r="N1609" s="222"/>
      <c r="O1609" s="222"/>
      <c r="P1609" s="222"/>
      <c r="Q1609" s="222"/>
      <c r="R1609" s="222"/>
      <c r="S1609" s="222"/>
      <c r="T1609" s="223"/>
      <c r="AT1609" s="224" t="s">
        <v>395</v>
      </c>
      <c r="AU1609" s="224" t="s">
        <v>90</v>
      </c>
      <c r="AV1609" s="14" t="s">
        <v>90</v>
      </c>
      <c r="AW1609" s="14" t="s">
        <v>36</v>
      </c>
      <c r="AX1609" s="14" t="s">
        <v>78</v>
      </c>
      <c r="AY1609" s="224" t="s">
        <v>386</v>
      </c>
    </row>
    <row r="1610" spans="1:65" s="15" customFormat="1" ht="10">
      <c r="B1610" s="225"/>
      <c r="C1610" s="226"/>
      <c r="D1610" s="205" t="s">
        <v>395</v>
      </c>
      <c r="E1610" s="227" t="s">
        <v>76</v>
      </c>
      <c r="F1610" s="228" t="s">
        <v>398</v>
      </c>
      <c r="G1610" s="226"/>
      <c r="H1610" s="229">
        <v>784</v>
      </c>
      <c r="I1610" s="230"/>
      <c r="J1610" s="226"/>
      <c r="K1610" s="226"/>
      <c r="L1610" s="231"/>
      <c r="M1610" s="232"/>
      <c r="N1610" s="233"/>
      <c r="O1610" s="233"/>
      <c r="P1610" s="233"/>
      <c r="Q1610" s="233"/>
      <c r="R1610" s="233"/>
      <c r="S1610" s="233"/>
      <c r="T1610" s="234"/>
      <c r="AT1610" s="235" t="s">
        <v>395</v>
      </c>
      <c r="AU1610" s="235" t="s">
        <v>90</v>
      </c>
      <c r="AV1610" s="15" t="s">
        <v>102</v>
      </c>
      <c r="AW1610" s="15" t="s">
        <v>36</v>
      </c>
      <c r="AX1610" s="15" t="s">
        <v>85</v>
      </c>
      <c r="AY1610" s="235" t="s">
        <v>386</v>
      </c>
    </row>
    <row r="1611" spans="1:65" s="2" customFormat="1" ht="24.15" customHeight="1">
      <c r="A1611" s="37"/>
      <c r="B1611" s="38"/>
      <c r="C1611" s="185" t="s">
        <v>1688</v>
      </c>
      <c r="D1611" s="185" t="s">
        <v>388</v>
      </c>
      <c r="E1611" s="186" t="s">
        <v>1689</v>
      </c>
      <c r="F1611" s="187" t="s">
        <v>1690</v>
      </c>
      <c r="G1611" s="188" t="s">
        <v>167</v>
      </c>
      <c r="H1611" s="189">
        <v>10</v>
      </c>
      <c r="I1611" s="190"/>
      <c r="J1611" s="191">
        <f>ROUND(I1611*H1611,2)</f>
        <v>0</v>
      </c>
      <c r="K1611" s="187" t="s">
        <v>391</v>
      </c>
      <c r="L1611" s="42"/>
      <c r="M1611" s="192" t="s">
        <v>76</v>
      </c>
      <c r="N1611" s="193" t="s">
        <v>49</v>
      </c>
      <c r="O1611" s="67"/>
      <c r="P1611" s="194">
        <f>O1611*H1611</f>
        <v>0</v>
      </c>
      <c r="Q1611" s="194">
        <v>0</v>
      </c>
      <c r="R1611" s="194">
        <f>Q1611*H1611</f>
        <v>0</v>
      </c>
      <c r="S1611" s="194">
        <v>0</v>
      </c>
      <c r="T1611" s="195">
        <f>S1611*H1611</f>
        <v>0</v>
      </c>
      <c r="U1611" s="37"/>
      <c r="V1611" s="37"/>
      <c r="W1611" s="37"/>
      <c r="X1611" s="37"/>
      <c r="Y1611" s="37"/>
      <c r="Z1611" s="37"/>
      <c r="AA1611" s="37"/>
      <c r="AB1611" s="37"/>
      <c r="AC1611" s="37"/>
      <c r="AD1611" s="37"/>
      <c r="AE1611" s="37"/>
      <c r="AR1611" s="196" t="s">
        <v>102</v>
      </c>
      <c r="AT1611" s="196" t="s">
        <v>388</v>
      </c>
      <c r="AU1611" s="196" t="s">
        <v>90</v>
      </c>
      <c r="AY1611" s="20" t="s">
        <v>386</v>
      </c>
      <c r="BE1611" s="197">
        <f>IF(N1611="základní",J1611,0)</f>
        <v>0</v>
      </c>
      <c r="BF1611" s="197">
        <f>IF(N1611="snížená",J1611,0)</f>
        <v>0</v>
      </c>
      <c r="BG1611" s="197">
        <f>IF(N1611="zákl. přenesená",J1611,0)</f>
        <v>0</v>
      </c>
      <c r="BH1611" s="197">
        <f>IF(N1611="sníž. přenesená",J1611,0)</f>
        <v>0</v>
      </c>
      <c r="BI1611" s="197">
        <f>IF(N1611="nulová",J1611,0)</f>
        <v>0</v>
      </c>
      <c r="BJ1611" s="20" t="s">
        <v>90</v>
      </c>
      <c r="BK1611" s="197">
        <f>ROUND(I1611*H1611,2)</f>
        <v>0</v>
      </c>
      <c r="BL1611" s="20" t="s">
        <v>102</v>
      </c>
      <c r="BM1611" s="196" t="s">
        <v>1691</v>
      </c>
    </row>
    <row r="1612" spans="1:65" s="2" customFormat="1" ht="10">
      <c r="A1612" s="37"/>
      <c r="B1612" s="38"/>
      <c r="C1612" s="39"/>
      <c r="D1612" s="198" t="s">
        <v>393</v>
      </c>
      <c r="E1612" s="39"/>
      <c r="F1612" s="199" t="s">
        <v>1692</v>
      </c>
      <c r="G1612" s="39"/>
      <c r="H1612" s="39"/>
      <c r="I1612" s="200"/>
      <c r="J1612" s="39"/>
      <c r="K1612" s="39"/>
      <c r="L1612" s="42"/>
      <c r="M1612" s="201"/>
      <c r="N1612" s="202"/>
      <c r="O1612" s="67"/>
      <c r="P1612" s="67"/>
      <c r="Q1612" s="67"/>
      <c r="R1612" s="67"/>
      <c r="S1612" s="67"/>
      <c r="T1612" s="68"/>
      <c r="U1612" s="37"/>
      <c r="V1612" s="37"/>
      <c r="W1612" s="37"/>
      <c r="X1612" s="37"/>
      <c r="Y1612" s="37"/>
      <c r="Z1612" s="37"/>
      <c r="AA1612" s="37"/>
      <c r="AB1612" s="37"/>
      <c r="AC1612" s="37"/>
      <c r="AD1612" s="37"/>
      <c r="AE1612" s="37"/>
      <c r="AT1612" s="20" t="s">
        <v>393</v>
      </c>
      <c r="AU1612" s="20" t="s">
        <v>90</v>
      </c>
    </row>
    <row r="1613" spans="1:65" s="14" customFormat="1" ht="10">
      <c r="B1613" s="214"/>
      <c r="C1613" s="215"/>
      <c r="D1613" s="205" t="s">
        <v>395</v>
      </c>
      <c r="E1613" s="216" t="s">
        <v>76</v>
      </c>
      <c r="F1613" s="217" t="s">
        <v>447</v>
      </c>
      <c r="G1613" s="215"/>
      <c r="H1613" s="218">
        <v>10</v>
      </c>
      <c r="I1613" s="219"/>
      <c r="J1613" s="215"/>
      <c r="K1613" s="215"/>
      <c r="L1613" s="220"/>
      <c r="M1613" s="221"/>
      <c r="N1613" s="222"/>
      <c r="O1613" s="222"/>
      <c r="P1613" s="222"/>
      <c r="Q1613" s="222"/>
      <c r="R1613" s="222"/>
      <c r="S1613" s="222"/>
      <c r="T1613" s="223"/>
      <c r="AT1613" s="224" t="s">
        <v>395</v>
      </c>
      <c r="AU1613" s="224" t="s">
        <v>90</v>
      </c>
      <c r="AV1613" s="14" t="s">
        <v>90</v>
      </c>
      <c r="AW1613" s="14" t="s">
        <v>36</v>
      </c>
      <c r="AX1613" s="14" t="s">
        <v>78</v>
      </c>
      <c r="AY1613" s="224" t="s">
        <v>386</v>
      </c>
    </row>
    <row r="1614" spans="1:65" s="15" customFormat="1" ht="10">
      <c r="B1614" s="225"/>
      <c r="C1614" s="226"/>
      <c r="D1614" s="205" t="s">
        <v>395</v>
      </c>
      <c r="E1614" s="227" t="s">
        <v>76</v>
      </c>
      <c r="F1614" s="228" t="s">
        <v>398</v>
      </c>
      <c r="G1614" s="226"/>
      <c r="H1614" s="229">
        <v>10</v>
      </c>
      <c r="I1614" s="230"/>
      <c r="J1614" s="226"/>
      <c r="K1614" s="226"/>
      <c r="L1614" s="231"/>
      <c r="M1614" s="232"/>
      <c r="N1614" s="233"/>
      <c r="O1614" s="233"/>
      <c r="P1614" s="233"/>
      <c r="Q1614" s="233"/>
      <c r="R1614" s="233"/>
      <c r="S1614" s="233"/>
      <c r="T1614" s="234"/>
      <c r="AT1614" s="235" t="s">
        <v>395</v>
      </c>
      <c r="AU1614" s="235" t="s">
        <v>90</v>
      </c>
      <c r="AV1614" s="15" t="s">
        <v>102</v>
      </c>
      <c r="AW1614" s="15" t="s">
        <v>36</v>
      </c>
      <c r="AX1614" s="15" t="s">
        <v>85</v>
      </c>
      <c r="AY1614" s="235" t="s">
        <v>386</v>
      </c>
    </row>
    <row r="1615" spans="1:65" s="2" customFormat="1" ht="37.75" customHeight="1">
      <c r="A1615" s="37"/>
      <c r="B1615" s="38"/>
      <c r="C1615" s="185" t="s">
        <v>1693</v>
      </c>
      <c r="D1615" s="185" t="s">
        <v>388</v>
      </c>
      <c r="E1615" s="186" t="s">
        <v>1694</v>
      </c>
      <c r="F1615" s="187" t="s">
        <v>1695</v>
      </c>
      <c r="G1615" s="188" t="s">
        <v>167</v>
      </c>
      <c r="H1615" s="189">
        <v>1800</v>
      </c>
      <c r="I1615" s="190"/>
      <c r="J1615" s="191">
        <f>ROUND(I1615*H1615,2)</f>
        <v>0</v>
      </c>
      <c r="K1615" s="187" t="s">
        <v>391</v>
      </c>
      <c r="L1615" s="42"/>
      <c r="M1615" s="192" t="s">
        <v>76</v>
      </c>
      <c r="N1615" s="193" t="s">
        <v>49</v>
      </c>
      <c r="O1615" s="67"/>
      <c r="P1615" s="194">
        <f>O1615*H1615</f>
        <v>0</v>
      </c>
      <c r="Q1615" s="194">
        <v>0</v>
      </c>
      <c r="R1615" s="194">
        <f>Q1615*H1615</f>
        <v>0</v>
      </c>
      <c r="S1615" s="194">
        <v>0</v>
      </c>
      <c r="T1615" s="195">
        <f>S1615*H1615</f>
        <v>0</v>
      </c>
      <c r="U1615" s="37"/>
      <c r="V1615" s="37"/>
      <c r="W1615" s="37"/>
      <c r="X1615" s="37"/>
      <c r="Y1615" s="37"/>
      <c r="Z1615" s="37"/>
      <c r="AA1615" s="37"/>
      <c r="AB1615" s="37"/>
      <c r="AC1615" s="37"/>
      <c r="AD1615" s="37"/>
      <c r="AE1615" s="37"/>
      <c r="AR1615" s="196" t="s">
        <v>102</v>
      </c>
      <c r="AT1615" s="196" t="s">
        <v>388</v>
      </c>
      <c r="AU1615" s="196" t="s">
        <v>90</v>
      </c>
      <c r="AY1615" s="20" t="s">
        <v>386</v>
      </c>
      <c r="BE1615" s="197">
        <f>IF(N1615="základní",J1615,0)</f>
        <v>0</v>
      </c>
      <c r="BF1615" s="197">
        <f>IF(N1615="snížená",J1615,0)</f>
        <v>0</v>
      </c>
      <c r="BG1615" s="197">
        <f>IF(N1615="zákl. přenesená",J1615,0)</f>
        <v>0</v>
      </c>
      <c r="BH1615" s="197">
        <f>IF(N1615="sníž. přenesená",J1615,0)</f>
        <v>0</v>
      </c>
      <c r="BI1615" s="197">
        <f>IF(N1615="nulová",J1615,0)</f>
        <v>0</v>
      </c>
      <c r="BJ1615" s="20" t="s">
        <v>90</v>
      </c>
      <c r="BK1615" s="197">
        <f>ROUND(I1615*H1615,2)</f>
        <v>0</v>
      </c>
      <c r="BL1615" s="20" t="s">
        <v>102</v>
      </c>
      <c r="BM1615" s="196" t="s">
        <v>1696</v>
      </c>
    </row>
    <row r="1616" spans="1:65" s="2" customFormat="1" ht="10">
      <c r="A1616" s="37"/>
      <c r="B1616" s="38"/>
      <c r="C1616" s="39"/>
      <c r="D1616" s="198" t="s">
        <v>393</v>
      </c>
      <c r="E1616" s="39"/>
      <c r="F1616" s="199" t="s">
        <v>1697</v>
      </c>
      <c r="G1616" s="39"/>
      <c r="H1616" s="39"/>
      <c r="I1616" s="200"/>
      <c r="J1616" s="39"/>
      <c r="K1616" s="39"/>
      <c r="L1616" s="42"/>
      <c r="M1616" s="201"/>
      <c r="N1616" s="202"/>
      <c r="O1616" s="67"/>
      <c r="P1616" s="67"/>
      <c r="Q1616" s="67"/>
      <c r="R1616" s="67"/>
      <c r="S1616" s="67"/>
      <c r="T1616" s="68"/>
      <c r="U1616" s="37"/>
      <c r="V1616" s="37"/>
      <c r="W1616" s="37"/>
      <c r="X1616" s="37"/>
      <c r="Y1616" s="37"/>
      <c r="Z1616" s="37"/>
      <c r="AA1616" s="37"/>
      <c r="AB1616" s="37"/>
      <c r="AC1616" s="37"/>
      <c r="AD1616" s="37"/>
      <c r="AE1616" s="37"/>
      <c r="AT1616" s="20" t="s">
        <v>393</v>
      </c>
      <c r="AU1616" s="20" t="s">
        <v>90</v>
      </c>
    </row>
    <row r="1617" spans="1:65" s="14" customFormat="1" ht="10">
      <c r="B1617" s="214"/>
      <c r="C1617" s="215"/>
      <c r="D1617" s="205" t="s">
        <v>395</v>
      </c>
      <c r="E1617" s="216" t="s">
        <v>76</v>
      </c>
      <c r="F1617" s="217" t="s">
        <v>447</v>
      </c>
      <c r="G1617" s="215"/>
      <c r="H1617" s="218">
        <v>10</v>
      </c>
      <c r="I1617" s="219"/>
      <c r="J1617" s="215"/>
      <c r="K1617" s="215"/>
      <c r="L1617" s="220"/>
      <c r="M1617" s="221"/>
      <c r="N1617" s="222"/>
      <c r="O1617" s="222"/>
      <c r="P1617" s="222"/>
      <c r="Q1617" s="222"/>
      <c r="R1617" s="222"/>
      <c r="S1617" s="222"/>
      <c r="T1617" s="223"/>
      <c r="AT1617" s="224" t="s">
        <v>395</v>
      </c>
      <c r="AU1617" s="224" t="s">
        <v>90</v>
      </c>
      <c r="AV1617" s="14" t="s">
        <v>90</v>
      </c>
      <c r="AW1617" s="14" t="s">
        <v>36</v>
      </c>
      <c r="AX1617" s="14" t="s">
        <v>78</v>
      </c>
      <c r="AY1617" s="224" t="s">
        <v>386</v>
      </c>
    </row>
    <row r="1618" spans="1:65" s="15" customFormat="1" ht="10">
      <c r="B1618" s="225"/>
      <c r="C1618" s="226"/>
      <c r="D1618" s="205" t="s">
        <v>395</v>
      </c>
      <c r="E1618" s="227" t="s">
        <v>76</v>
      </c>
      <c r="F1618" s="228" t="s">
        <v>398</v>
      </c>
      <c r="G1618" s="226"/>
      <c r="H1618" s="229">
        <v>10</v>
      </c>
      <c r="I1618" s="230"/>
      <c r="J1618" s="226"/>
      <c r="K1618" s="226"/>
      <c r="L1618" s="231"/>
      <c r="M1618" s="232"/>
      <c r="N1618" s="233"/>
      <c r="O1618" s="233"/>
      <c r="P1618" s="233"/>
      <c r="Q1618" s="233"/>
      <c r="R1618" s="233"/>
      <c r="S1618" s="233"/>
      <c r="T1618" s="234"/>
      <c r="AT1618" s="235" t="s">
        <v>395</v>
      </c>
      <c r="AU1618" s="235" t="s">
        <v>90</v>
      </c>
      <c r="AV1618" s="15" t="s">
        <v>102</v>
      </c>
      <c r="AW1618" s="15" t="s">
        <v>36</v>
      </c>
      <c r="AX1618" s="15" t="s">
        <v>85</v>
      </c>
      <c r="AY1618" s="235" t="s">
        <v>386</v>
      </c>
    </row>
    <row r="1619" spans="1:65" s="14" customFormat="1" ht="10">
      <c r="B1619" s="214"/>
      <c r="C1619" s="215"/>
      <c r="D1619" s="205" t="s">
        <v>395</v>
      </c>
      <c r="E1619" s="215"/>
      <c r="F1619" s="217" t="s">
        <v>1698</v>
      </c>
      <c r="G1619" s="215"/>
      <c r="H1619" s="218">
        <v>1800</v>
      </c>
      <c r="I1619" s="219"/>
      <c r="J1619" s="215"/>
      <c r="K1619" s="215"/>
      <c r="L1619" s="220"/>
      <c r="M1619" s="221"/>
      <c r="N1619" s="222"/>
      <c r="O1619" s="222"/>
      <c r="P1619" s="222"/>
      <c r="Q1619" s="222"/>
      <c r="R1619" s="222"/>
      <c r="S1619" s="222"/>
      <c r="T1619" s="223"/>
      <c r="AT1619" s="224" t="s">
        <v>395</v>
      </c>
      <c r="AU1619" s="224" t="s">
        <v>90</v>
      </c>
      <c r="AV1619" s="14" t="s">
        <v>90</v>
      </c>
      <c r="AW1619" s="14" t="s">
        <v>4</v>
      </c>
      <c r="AX1619" s="14" t="s">
        <v>85</v>
      </c>
      <c r="AY1619" s="224" t="s">
        <v>386</v>
      </c>
    </row>
    <row r="1620" spans="1:65" s="2" customFormat="1" ht="33" customHeight="1">
      <c r="A1620" s="37"/>
      <c r="B1620" s="38"/>
      <c r="C1620" s="185" t="s">
        <v>1699</v>
      </c>
      <c r="D1620" s="185" t="s">
        <v>388</v>
      </c>
      <c r="E1620" s="186" t="s">
        <v>1700</v>
      </c>
      <c r="F1620" s="187" t="s">
        <v>1701</v>
      </c>
      <c r="G1620" s="188" t="s">
        <v>167</v>
      </c>
      <c r="H1620" s="189">
        <v>10</v>
      </c>
      <c r="I1620" s="190"/>
      <c r="J1620" s="191">
        <f>ROUND(I1620*H1620,2)</f>
        <v>0</v>
      </c>
      <c r="K1620" s="187" t="s">
        <v>391</v>
      </c>
      <c r="L1620" s="42"/>
      <c r="M1620" s="192" t="s">
        <v>76</v>
      </c>
      <c r="N1620" s="193" t="s">
        <v>49</v>
      </c>
      <c r="O1620" s="67"/>
      <c r="P1620" s="194">
        <f>O1620*H1620</f>
        <v>0</v>
      </c>
      <c r="Q1620" s="194">
        <v>0</v>
      </c>
      <c r="R1620" s="194">
        <f>Q1620*H1620</f>
        <v>0</v>
      </c>
      <c r="S1620" s="194">
        <v>0</v>
      </c>
      <c r="T1620" s="195">
        <f>S1620*H1620</f>
        <v>0</v>
      </c>
      <c r="U1620" s="37"/>
      <c r="V1620" s="37"/>
      <c r="W1620" s="37"/>
      <c r="X1620" s="37"/>
      <c r="Y1620" s="37"/>
      <c r="Z1620" s="37"/>
      <c r="AA1620" s="37"/>
      <c r="AB1620" s="37"/>
      <c r="AC1620" s="37"/>
      <c r="AD1620" s="37"/>
      <c r="AE1620" s="37"/>
      <c r="AR1620" s="196" t="s">
        <v>102</v>
      </c>
      <c r="AT1620" s="196" t="s">
        <v>388</v>
      </c>
      <c r="AU1620" s="196" t="s">
        <v>90</v>
      </c>
      <c r="AY1620" s="20" t="s">
        <v>386</v>
      </c>
      <c r="BE1620" s="197">
        <f>IF(N1620="základní",J1620,0)</f>
        <v>0</v>
      </c>
      <c r="BF1620" s="197">
        <f>IF(N1620="snížená",J1620,0)</f>
        <v>0</v>
      </c>
      <c r="BG1620" s="197">
        <f>IF(N1620="zákl. přenesená",J1620,0)</f>
        <v>0</v>
      </c>
      <c r="BH1620" s="197">
        <f>IF(N1620="sníž. přenesená",J1620,0)</f>
        <v>0</v>
      </c>
      <c r="BI1620" s="197">
        <f>IF(N1620="nulová",J1620,0)</f>
        <v>0</v>
      </c>
      <c r="BJ1620" s="20" t="s">
        <v>90</v>
      </c>
      <c r="BK1620" s="197">
        <f>ROUND(I1620*H1620,2)</f>
        <v>0</v>
      </c>
      <c r="BL1620" s="20" t="s">
        <v>102</v>
      </c>
      <c r="BM1620" s="196" t="s">
        <v>1702</v>
      </c>
    </row>
    <row r="1621" spans="1:65" s="2" customFormat="1" ht="10">
      <c r="A1621" s="37"/>
      <c r="B1621" s="38"/>
      <c r="C1621" s="39"/>
      <c r="D1621" s="198" t="s">
        <v>393</v>
      </c>
      <c r="E1621" s="39"/>
      <c r="F1621" s="199" t="s">
        <v>1703</v>
      </c>
      <c r="G1621" s="39"/>
      <c r="H1621" s="39"/>
      <c r="I1621" s="200"/>
      <c r="J1621" s="39"/>
      <c r="K1621" s="39"/>
      <c r="L1621" s="42"/>
      <c r="M1621" s="201"/>
      <c r="N1621" s="202"/>
      <c r="O1621" s="67"/>
      <c r="P1621" s="67"/>
      <c r="Q1621" s="67"/>
      <c r="R1621" s="67"/>
      <c r="S1621" s="67"/>
      <c r="T1621" s="68"/>
      <c r="U1621" s="37"/>
      <c r="V1621" s="37"/>
      <c r="W1621" s="37"/>
      <c r="X1621" s="37"/>
      <c r="Y1621" s="37"/>
      <c r="Z1621" s="37"/>
      <c r="AA1621" s="37"/>
      <c r="AB1621" s="37"/>
      <c r="AC1621" s="37"/>
      <c r="AD1621" s="37"/>
      <c r="AE1621" s="37"/>
      <c r="AT1621" s="20" t="s">
        <v>393</v>
      </c>
      <c r="AU1621" s="20" t="s">
        <v>90</v>
      </c>
    </row>
    <row r="1622" spans="1:65" s="14" customFormat="1" ht="10">
      <c r="B1622" s="214"/>
      <c r="C1622" s="215"/>
      <c r="D1622" s="205" t="s">
        <v>395</v>
      </c>
      <c r="E1622" s="216" t="s">
        <v>76</v>
      </c>
      <c r="F1622" s="217" t="s">
        <v>447</v>
      </c>
      <c r="G1622" s="215"/>
      <c r="H1622" s="218">
        <v>10</v>
      </c>
      <c r="I1622" s="219"/>
      <c r="J1622" s="215"/>
      <c r="K1622" s="215"/>
      <c r="L1622" s="220"/>
      <c r="M1622" s="221"/>
      <c r="N1622" s="222"/>
      <c r="O1622" s="222"/>
      <c r="P1622" s="222"/>
      <c r="Q1622" s="222"/>
      <c r="R1622" s="222"/>
      <c r="S1622" s="222"/>
      <c r="T1622" s="223"/>
      <c r="AT1622" s="224" t="s">
        <v>395</v>
      </c>
      <c r="AU1622" s="224" t="s">
        <v>90</v>
      </c>
      <c r="AV1622" s="14" t="s">
        <v>90</v>
      </c>
      <c r="AW1622" s="14" t="s">
        <v>36</v>
      </c>
      <c r="AX1622" s="14" t="s">
        <v>78</v>
      </c>
      <c r="AY1622" s="224" t="s">
        <v>386</v>
      </c>
    </row>
    <row r="1623" spans="1:65" s="15" customFormat="1" ht="10">
      <c r="B1623" s="225"/>
      <c r="C1623" s="226"/>
      <c r="D1623" s="205" t="s">
        <v>395</v>
      </c>
      <c r="E1623" s="227" t="s">
        <v>76</v>
      </c>
      <c r="F1623" s="228" t="s">
        <v>398</v>
      </c>
      <c r="G1623" s="226"/>
      <c r="H1623" s="229">
        <v>10</v>
      </c>
      <c r="I1623" s="230"/>
      <c r="J1623" s="226"/>
      <c r="K1623" s="226"/>
      <c r="L1623" s="231"/>
      <c r="M1623" s="232"/>
      <c r="N1623" s="233"/>
      <c r="O1623" s="233"/>
      <c r="P1623" s="233"/>
      <c r="Q1623" s="233"/>
      <c r="R1623" s="233"/>
      <c r="S1623" s="233"/>
      <c r="T1623" s="234"/>
      <c r="AT1623" s="235" t="s">
        <v>395</v>
      </c>
      <c r="AU1623" s="235" t="s">
        <v>90</v>
      </c>
      <c r="AV1623" s="15" t="s">
        <v>102</v>
      </c>
      <c r="AW1623" s="15" t="s">
        <v>36</v>
      </c>
      <c r="AX1623" s="15" t="s">
        <v>85</v>
      </c>
      <c r="AY1623" s="235" t="s">
        <v>386</v>
      </c>
    </row>
    <row r="1624" spans="1:65" s="2" customFormat="1" ht="37.75" customHeight="1">
      <c r="A1624" s="37"/>
      <c r="B1624" s="38"/>
      <c r="C1624" s="185" t="s">
        <v>1704</v>
      </c>
      <c r="D1624" s="185" t="s">
        <v>388</v>
      </c>
      <c r="E1624" s="186" t="s">
        <v>1705</v>
      </c>
      <c r="F1624" s="187" t="s">
        <v>1706</v>
      </c>
      <c r="G1624" s="188" t="s">
        <v>127</v>
      </c>
      <c r="H1624" s="189">
        <v>1493.44</v>
      </c>
      <c r="I1624" s="190"/>
      <c r="J1624" s="191">
        <f>ROUND(I1624*H1624,2)</f>
        <v>0</v>
      </c>
      <c r="K1624" s="187" t="s">
        <v>391</v>
      </c>
      <c r="L1624" s="42"/>
      <c r="M1624" s="192" t="s">
        <v>76</v>
      </c>
      <c r="N1624" s="193" t="s">
        <v>49</v>
      </c>
      <c r="O1624" s="67"/>
      <c r="P1624" s="194">
        <f>O1624*H1624</f>
        <v>0</v>
      </c>
      <c r="Q1624" s="194">
        <v>1.2999999999999999E-4</v>
      </c>
      <c r="R1624" s="194">
        <f>Q1624*H1624</f>
        <v>0.19414719999999999</v>
      </c>
      <c r="S1624" s="194">
        <v>0</v>
      </c>
      <c r="T1624" s="195">
        <f>S1624*H1624</f>
        <v>0</v>
      </c>
      <c r="U1624" s="37"/>
      <c r="V1624" s="37"/>
      <c r="W1624" s="37"/>
      <c r="X1624" s="37"/>
      <c r="Y1624" s="37"/>
      <c r="Z1624" s="37"/>
      <c r="AA1624" s="37"/>
      <c r="AB1624" s="37"/>
      <c r="AC1624" s="37"/>
      <c r="AD1624" s="37"/>
      <c r="AE1624" s="37"/>
      <c r="AR1624" s="196" t="s">
        <v>102</v>
      </c>
      <c r="AT1624" s="196" t="s">
        <v>388</v>
      </c>
      <c r="AU1624" s="196" t="s">
        <v>90</v>
      </c>
      <c r="AY1624" s="20" t="s">
        <v>386</v>
      </c>
      <c r="BE1624" s="197">
        <f>IF(N1624="základní",J1624,0)</f>
        <v>0</v>
      </c>
      <c r="BF1624" s="197">
        <f>IF(N1624="snížená",J1624,0)</f>
        <v>0</v>
      </c>
      <c r="BG1624" s="197">
        <f>IF(N1624="zákl. přenesená",J1624,0)</f>
        <v>0</v>
      </c>
      <c r="BH1624" s="197">
        <f>IF(N1624="sníž. přenesená",J1624,0)</f>
        <v>0</v>
      </c>
      <c r="BI1624" s="197">
        <f>IF(N1624="nulová",J1624,0)</f>
        <v>0</v>
      </c>
      <c r="BJ1624" s="20" t="s">
        <v>90</v>
      </c>
      <c r="BK1624" s="197">
        <f>ROUND(I1624*H1624,2)</f>
        <v>0</v>
      </c>
      <c r="BL1624" s="20" t="s">
        <v>102</v>
      </c>
      <c r="BM1624" s="196" t="s">
        <v>1707</v>
      </c>
    </row>
    <row r="1625" spans="1:65" s="2" customFormat="1" ht="10">
      <c r="A1625" s="37"/>
      <c r="B1625" s="38"/>
      <c r="C1625" s="39"/>
      <c r="D1625" s="198" t="s">
        <v>393</v>
      </c>
      <c r="E1625" s="39"/>
      <c r="F1625" s="199" t="s">
        <v>1708</v>
      </c>
      <c r="G1625" s="39"/>
      <c r="H1625" s="39"/>
      <c r="I1625" s="200"/>
      <c r="J1625" s="39"/>
      <c r="K1625" s="39"/>
      <c r="L1625" s="42"/>
      <c r="M1625" s="201"/>
      <c r="N1625" s="202"/>
      <c r="O1625" s="67"/>
      <c r="P1625" s="67"/>
      <c r="Q1625" s="67"/>
      <c r="R1625" s="67"/>
      <c r="S1625" s="67"/>
      <c r="T1625" s="68"/>
      <c r="U1625" s="37"/>
      <c r="V1625" s="37"/>
      <c r="W1625" s="37"/>
      <c r="X1625" s="37"/>
      <c r="Y1625" s="37"/>
      <c r="Z1625" s="37"/>
      <c r="AA1625" s="37"/>
      <c r="AB1625" s="37"/>
      <c r="AC1625" s="37"/>
      <c r="AD1625" s="37"/>
      <c r="AE1625" s="37"/>
      <c r="AT1625" s="20" t="s">
        <v>393</v>
      </c>
      <c r="AU1625" s="20" t="s">
        <v>90</v>
      </c>
    </row>
    <row r="1626" spans="1:65" s="13" customFormat="1" ht="10">
      <c r="B1626" s="203"/>
      <c r="C1626" s="204"/>
      <c r="D1626" s="205" t="s">
        <v>395</v>
      </c>
      <c r="E1626" s="206" t="s">
        <v>76</v>
      </c>
      <c r="F1626" s="207" t="s">
        <v>396</v>
      </c>
      <c r="G1626" s="204"/>
      <c r="H1626" s="206" t="s">
        <v>76</v>
      </c>
      <c r="I1626" s="208"/>
      <c r="J1626" s="204"/>
      <c r="K1626" s="204"/>
      <c r="L1626" s="209"/>
      <c r="M1626" s="210"/>
      <c r="N1626" s="211"/>
      <c r="O1626" s="211"/>
      <c r="P1626" s="211"/>
      <c r="Q1626" s="211"/>
      <c r="R1626" s="211"/>
      <c r="S1626" s="211"/>
      <c r="T1626" s="212"/>
      <c r="AT1626" s="213" t="s">
        <v>395</v>
      </c>
      <c r="AU1626" s="213" t="s">
        <v>90</v>
      </c>
      <c r="AV1626" s="13" t="s">
        <v>85</v>
      </c>
      <c r="AW1626" s="13" t="s">
        <v>36</v>
      </c>
      <c r="AX1626" s="13" t="s">
        <v>78</v>
      </c>
      <c r="AY1626" s="213" t="s">
        <v>386</v>
      </c>
    </row>
    <row r="1627" spans="1:65" s="14" customFormat="1" ht="10">
      <c r="B1627" s="214"/>
      <c r="C1627" s="215"/>
      <c r="D1627" s="205" t="s">
        <v>395</v>
      </c>
      <c r="E1627" s="216" t="s">
        <v>76</v>
      </c>
      <c r="F1627" s="217" t="s">
        <v>1709</v>
      </c>
      <c r="G1627" s="215"/>
      <c r="H1627" s="218">
        <v>296.77999999999997</v>
      </c>
      <c r="I1627" s="219"/>
      <c r="J1627" s="215"/>
      <c r="K1627" s="215"/>
      <c r="L1627" s="220"/>
      <c r="M1627" s="221"/>
      <c r="N1627" s="222"/>
      <c r="O1627" s="222"/>
      <c r="P1627" s="222"/>
      <c r="Q1627" s="222"/>
      <c r="R1627" s="222"/>
      <c r="S1627" s="222"/>
      <c r="T1627" s="223"/>
      <c r="AT1627" s="224" t="s">
        <v>395</v>
      </c>
      <c r="AU1627" s="224" t="s">
        <v>90</v>
      </c>
      <c r="AV1627" s="14" t="s">
        <v>90</v>
      </c>
      <c r="AW1627" s="14" t="s">
        <v>36</v>
      </c>
      <c r="AX1627" s="14" t="s">
        <v>78</v>
      </c>
      <c r="AY1627" s="224" t="s">
        <v>386</v>
      </c>
    </row>
    <row r="1628" spans="1:65" s="13" customFormat="1" ht="10">
      <c r="B1628" s="203"/>
      <c r="C1628" s="204"/>
      <c r="D1628" s="205" t="s">
        <v>395</v>
      </c>
      <c r="E1628" s="206" t="s">
        <v>76</v>
      </c>
      <c r="F1628" s="207" t="s">
        <v>809</v>
      </c>
      <c r="G1628" s="204"/>
      <c r="H1628" s="206" t="s">
        <v>76</v>
      </c>
      <c r="I1628" s="208"/>
      <c r="J1628" s="204"/>
      <c r="K1628" s="204"/>
      <c r="L1628" s="209"/>
      <c r="M1628" s="210"/>
      <c r="N1628" s="211"/>
      <c r="O1628" s="211"/>
      <c r="P1628" s="211"/>
      <c r="Q1628" s="211"/>
      <c r="R1628" s="211"/>
      <c r="S1628" s="211"/>
      <c r="T1628" s="212"/>
      <c r="AT1628" s="213" t="s">
        <v>395</v>
      </c>
      <c r="AU1628" s="213" t="s">
        <v>90</v>
      </c>
      <c r="AV1628" s="13" t="s">
        <v>85</v>
      </c>
      <c r="AW1628" s="13" t="s">
        <v>36</v>
      </c>
      <c r="AX1628" s="13" t="s">
        <v>78</v>
      </c>
      <c r="AY1628" s="213" t="s">
        <v>386</v>
      </c>
    </row>
    <row r="1629" spans="1:65" s="14" customFormat="1" ht="10">
      <c r="B1629" s="214"/>
      <c r="C1629" s="215"/>
      <c r="D1629" s="205" t="s">
        <v>395</v>
      </c>
      <c r="E1629" s="216" t="s">
        <v>76</v>
      </c>
      <c r="F1629" s="217" t="s">
        <v>1710</v>
      </c>
      <c r="G1629" s="215"/>
      <c r="H1629" s="218">
        <v>330.58</v>
      </c>
      <c r="I1629" s="219"/>
      <c r="J1629" s="215"/>
      <c r="K1629" s="215"/>
      <c r="L1629" s="220"/>
      <c r="M1629" s="221"/>
      <c r="N1629" s="222"/>
      <c r="O1629" s="222"/>
      <c r="P1629" s="222"/>
      <c r="Q1629" s="222"/>
      <c r="R1629" s="222"/>
      <c r="S1629" s="222"/>
      <c r="T1629" s="223"/>
      <c r="AT1629" s="224" t="s">
        <v>395</v>
      </c>
      <c r="AU1629" s="224" t="s">
        <v>90</v>
      </c>
      <c r="AV1629" s="14" t="s">
        <v>90</v>
      </c>
      <c r="AW1629" s="14" t="s">
        <v>36</v>
      </c>
      <c r="AX1629" s="14" t="s">
        <v>78</v>
      </c>
      <c r="AY1629" s="224" t="s">
        <v>386</v>
      </c>
    </row>
    <row r="1630" spans="1:65" s="13" customFormat="1" ht="10">
      <c r="B1630" s="203"/>
      <c r="C1630" s="204"/>
      <c r="D1630" s="205" t="s">
        <v>395</v>
      </c>
      <c r="E1630" s="206" t="s">
        <v>76</v>
      </c>
      <c r="F1630" s="207" t="s">
        <v>811</v>
      </c>
      <c r="G1630" s="204"/>
      <c r="H1630" s="206" t="s">
        <v>76</v>
      </c>
      <c r="I1630" s="208"/>
      <c r="J1630" s="204"/>
      <c r="K1630" s="204"/>
      <c r="L1630" s="209"/>
      <c r="M1630" s="210"/>
      <c r="N1630" s="211"/>
      <c r="O1630" s="211"/>
      <c r="P1630" s="211"/>
      <c r="Q1630" s="211"/>
      <c r="R1630" s="211"/>
      <c r="S1630" s="211"/>
      <c r="T1630" s="212"/>
      <c r="AT1630" s="213" t="s">
        <v>395</v>
      </c>
      <c r="AU1630" s="213" t="s">
        <v>90</v>
      </c>
      <c r="AV1630" s="13" t="s">
        <v>85</v>
      </c>
      <c r="AW1630" s="13" t="s">
        <v>36</v>
      </c>
      <c r="AX1630" s="13" t="s">
        <v>78</v>
      </c>
      <c r="AY1630" s="213" t="s">
        <v>386</v>
      </c>
    </row>
    <row r="1631" spans="1:65" s="14" customFormat="1" ht="10">
      <c r="B1631" s="214"/>
      <c r="C1631" s="215"/>
      <c r="D1631" s="205" t="s">
        <v>395</v>
      </c>
      <c r="E1631" s="216" t="s">
        <v>76</v>
      </c>
      <c r="F1631" s="217" t="s">
        <v>1711</v>
      </c>
      <c r="G1631" s="215"/>
      <c r="H1631" s="218">
        <v>329.96</v>
      </c>
      <c r="I1631" s="219"/>
      <c r="J1631" s="215"/>
      <c r="K1631" s="215"/>
      <c r="L1631" s="220"/>
      <c r="M1631" s="221"/>
      <c r="N1631" s="222"/>
      <c r="O1631" s="222"/>
      <c r="P1631" s="222"/>
      <c r="Q1631" s="222"/>
      <c r="R1631" s="222"/>
      <c r="S1631" s="222"/>
      <c r="T1631" s="223"/>
      <c r="AT1631" s="224" t="s">
        <v>395</v>
      </c>
      <c r="AU1631" s="224" t="s">
        <v>90</v>
      </c>
      <c r="AV1631" s="14" t="s">
        <v>90</v>
      </c>
      <c r="AW1631" s="14" t="s">
        <v>36</v>
      </c>
      <c r="AX1631" s="14" t="s">
        <v>78</v>
      </c>
      <c r="AY1631" s="224" t="s">
        <v>386</v>
      </c>
    </row>
    <row r="1632" spans="1:65" s="13" customFormat="1" ht="10">
      <c r="B1632" s="203"/>
      <c r="C1632" s="204"/>
      <c r="D1632" s="205" t="s">
        <v>395</v>
      </c>
      <c r="E1632" s="206" t="s">
        <v>76</v>
      </c>
      <c r="F1632" s="207" t="s">
        <v>571</v>
      </c>
      <c r="G1632" s="204"/>
      <c r="H1632" s="206" t="s">
        <v>76</v>
      </c>
      <c r="I1632" s="208"/>
      <c r="J1632" s="204"/>
      <c r="K1632" s="204"/>
      <c r="L1632" s="209"/>
      <c r="M1632" s="210"/>
      <c r="N1632" s="211"/>
      <c r="O1632" s="211"/>
      <c r="P1632" s="211"/>
      <c r="Q1632" s="211"/>
      <c r="R1632" s="211"/>
      <c r="S1632" s="211"/>
      <c r="T1632" s="212"/>
      <c r="AT1632" s="213" t="s">
        <v>395</v>
      </c>
      <c r="AU1632" s="213" t="s">
        <v>90</v>
      </c>
      <c r="AV1632" s="13" t="s">
        <v>85</v>
      </c>
      <c r="AW1632" s="13" t="s">
        <v>36</v>
      </c>
      <c r="AX1632" s="13" t="s">
        <v>78</v>
      </c>
      <c r="AY1632" s="213" t="s">
        <v>386</v>
      </c>
    </row>
    <row r="1633" spans="1:65" s="14" customFormat="1" ht="10">
      <c r="B1633" s="214"/>
      <c r="C1633" s="215"/>
      <c r="D1633" s="205" t="s">
        <v>395</v>
      </c>
      <c r="E1633" s="216" t="s">
        <v>76</v>
      </c>
      <c r="F1633" s="217" t="s">
        <v>1712</v>
      </c>
      <c r="G1633" s="215"/>
      <c r="H1633" s="218">
        <v>536.12</v>
      </c>
      <c r="I1633" s="219"/>
      <c r="J1633" s="215"/>
      <c r="K1633" s="215"/>
      <c r="L1633" s="220"/>
      <c r="M1633" s="221"/>
      <c r="N1633" s="222"/>
      <c r="O1633" s="222"/>
      <c r="P1633" s="222"/>
      <c r="Q1633" s="222"/>
      <c r="R1633" s="222"/>
      <c r="S1633" s="222"/>
      <c r="T1633" s="223"/>
      <c r="AT1633" s="224" t="s">
        <v>395</v>
      </c>
      <c r="AU1633" s="224" t="s">
        <v>90</v>
      </c>
      <c r="AV1633" s="14" t="s">
        <v>90</v>
      </c>
      <c r="AW1633" s="14" t="s">
        <v>36</v>
      </c>
      <c r="AX1633" s="14" t="s">
        <v>78</v>
      </c>
      <c r="AY1633" s="224" t="s">
        <v>386</v>
      </c>
    </row>
    <row r="1634" spans="1:65" s="15" customFormat="1" ht="10">
      <c r="B1634" s="225"/>
      <c r="C1634" s="226"/>
      <c r="D1634" s="205" t="s">
        <v>395</v>
      </c>
      <c r="E1634" s="227" t="s">
        <v>76</v>
      </c>
      <c r="F1634" s="228" t="s">
        <v>398</v>
      </c>
      <c r="G1634" s="226"/>
      <c r="H1634" s="229">
        <v>1493.44</v>
      </c>
      <c r="I1634" s="230"/>
      <c r="J1634" s="226"/>
      <c r="K1634" s="226"/>
      <c r="L1634" s="231"/>
      <c r="M1634" s="232"/>
      <c r="N1634" s="233"/>
      <c r="O1634" s="233"/>
      <c r="P1634" s="233"/>
      <c r="Q1634" s="233"/>
      <c r="R1634" s="233"/>
      <c r="S1634" s="233"/>
      <c r="T1634" s="234"/>
      <c r="AT1634" s="235" t="s">
        <v>395</v>
      </c>
      <c r="AU1634" s="235" t="s">
        <v>90</v>
      </c>
      <c r="AV1634" s="15" t="s">
        <v>102</v>
      </c>
      <c r="AW1634" s="15" t="s">
        <v>36</v>
      </c>
      <c r="AX1634" s="15" t="s">
        <v>85</v>
      </c>
      <c r="AY1634" s="235" t="s">
        <v>386</v>
      </c>
    </row>
    <row r="1635" spans="1:65" s="2" customFormat="1" ht="37.75" customHeight="1">
      <c r="A1635" s="37"/>
      <c r="B1635" s="38"/>
      <c r="C1635" s="185" t="s">
        <v>1713</v>
      </c>
      <c r="D1635" s="185" t="s">
        <v>388</v>
      </c>
      <c r="E1635" s="186" t="s">
        <v>1714</v>
      </c>
      <c r="F1635" s="187" t="s">
        <v>1715</v>
      </c>
      <c r="G1635" s="188" t="s">
        <v>127</v>
      </c>
      <c r="H1635" s="189">
        <v>1493.44</v>
      </c>
      <c r="I1635" s="190"/>
      <c r="J1635" s="191">
        <f>ROUND(I1635*H1635,2)</f>
        <v>0</v>
      </c>
      <c r="K1635" s="187" t="s">
        <v>391</v>
      </c>
      <c r="L1635" s="42"/>
      <c r="M1635" s="192" t="s">
        <v>76</v>
      </c>
      <c r="N1635" s="193" t="s">
        <v>49</v>
      </c>
      <c r="O1635" s="67"/>
      <c r="P1635" s="194">
        <f>O1635*H1635</f>
        <v>0</v>
      </c>
      <c r="Q1635" s="194">
        <v>3.4999999999999997E-5</v>
      </c>
      <c r="R1635" s="194">
        <f>Q1635*H1635</f>
        <v>5.2270399999999995E-2</v>
      </c>
      <c r="S1635" s="194">
        <v>0</v>
      </c>
      <c r="T1635" s="195">
        <f>S1635*H1635</f>
        <v>0</v>
      </c>
      <c r="U1635" s="37"/>
      <c r="V1635" s="37"/>
      <c r="W1635" s="37"/>
      <c r="X1635" s="37"/>
      <c r="Y1635" s="37"/>
      <c r="Z1635" s="37"/>
      <c r="AA1635" s="37"/>
      <c r="AB1635" s="37"/>
      <c r="AC1635" s="37"/>
      <c r="AD1635" s="37"/>
      <c r="AE1635" s="37"/>
      <c r="AR1635" s="196" t="s">
        <v>102</v>
      </c>
      <c r="AT1635" s="196" t="s">
        <v>388</v>
      </c>
      <c r="AU1635" s="196" t="s">
        <v>90</v>
      </c>
      <c r="AY1635" s="20" t="s">
        <v>386</v>
      </c>
      <c r="BE1635" s="197">
        <f>IF(N1635="základní",J1635,0)</f>
        <v>0</v>
      </c>
      <c r="BF1635" s="197">
        <f>IF(N1635="snížená",J1635,0)</f>
        <v>0</v>
      </c>
      <c r="BG1635" s="197">
        <f>IF(N1635="zákl. přenesená",J1635,0)</f>
        <v>0</v>
      </c>
      <c r="BH1635" s="197">
        <f>IF(N1635="sníž. přenesená",J1635,0)</f>
        <v>0</v>
      </c>
      <c r="BI1635" s="197">
        <f>IF(N1635="nulová",J1635,0)</f>
        <v>0</v>
      </c>
      <c r="BJ1635" s="20" t="s">
        <v>90</v>
      </c>
      <c r="BK1635" s="197">
        <f>ROUND(I1635*H1635,2)</f>
        <v>0</v>
      </c>
      <c r="BL1635" s="20" t="s">
        <v>102</v>
      </c>
      <c r="BM1635" s="196" t="s">
        <v>1716</v>
      </c>
    </row>
    <row r="1636" spans="1:65" s="2" customFormat="1" ht="10">
      <c r="A1636" s="37"/>
      <c r="B1636" s="38"/>
      <c r="C1636" s="39"/>
      <c r="D1636" s="198" t="s">
        <v>393</v>
      </c>
      <c r="E1636" s="39"/>
      <c r="F1636" s="199" t="s">
        <v>1717</v>
      </c>
      <c r="G1636" s="39"/>
      <c r="H1636" s="39"/>
      <c r="I1636" s="200"/>
      <c r="J1636" s="39"/>
      <c r="K1636" s="39"/>
      <c r="L1636" s="42"/>
      <c r="M1636" s="201"/>
      <c r="N1636" s="202"/>
      <c r="O1636" s="67"/>
      <c r="P1636" s="67"/>
      <c r="Q1636" s="67"/>
      <c r="R1636" s="67"/>
      <c r="S1636" s="67"/>
      <c r="T1636" s="68"/>
      <c r="U1636" s="37"/>
      <c r="V1636" s="37"/>
      <c r="W1636" s="37"/>
      <c r="X1636" s="37"/>
      <c r="Y1636" s="37"/>
      <c r="Z1636" s="37"/>
      <c r="AA1636" s="37"/>
      <c r="AB1636" s="37"/>
      <c r="AC1636" s="37"/>
      <c r="AD1636" s="37"/>
      <c r="AE1636" s="37"/>
      <c r="AT1636" s="20" t="s">
        <v>393</v>
      </c>
      <c r="AU1636" s="20" t="s">
        <v>90</v>
      </c>
    </row>
    <row r="1637" spans="1:65" s="13" customFormat="1" ht="10">
      <c r="B1637" s="203"/>
      <c r="C1637" s="204"/>
      <c r="D1637" s="205" t="s">
        <v>395</v>
      </c>
      <c r="E1637" s="206" t="s">
        <v>76</v>
      </c>
      <c r="F1637" s="207" t="s">
        <v>396</v>
      </c>
      <c r="G1637" s="204"/>
      <c r="H1637" s="206" t="s">
        <v>76</v>
      </c>
      <c r="I1637" s="208"/>
      <c r="J1637" s="204"/>
      <c r="K1637" s="204"/>
      <c r="L1637" s="209"/>
      <c r="M1637" s="210"/>
      <c r="N1637" s="211"/>
      <c r="O1637" s="211"/>
      <c r="P1637" s="211"/>
      <c r="Q1637" s="211"/>
      <c r="R1637" s="211"/>
      <c r="S1637" s="211"/>
      <c r="T1637" s="212"/>
      <c r="AT1637" s="213" t="s">
        <v>395</v>
      </c>
      <c r="AU1637" s="213" t="s">
        <v>90</v>
      </c>
      <c r="AV1637" s="13" t="s">
        <v>85</v>
      </c>
      <c r="AW1637" s="13" t="s">
        <v>36</v>
      </c>
      <c r="AX1637" s="13" t="s">
        <v>78</v>
      </c>
      <c r="AY1637" s="213" t="s">
        <v>386</v>
      </c>
    </row>
    <row r="1638" spans="1:65" s="14" customFormat="1" ht="10">
      <c r="B1638" s="214"/>
      <c r="C1638" s="215"/>
      <c r="D1638" s="205" t="s">
        <v>395</v>
      </c>
      <c r="E1638" s="216" t="s">
        <v>76</v>
      </c>
      <c r="F1638" s="217" t="s">
        <v>1709</v>
      </c>
      <c r="G1638" s="215"/>
      <c r="H1638" s="218">
        <v>296.77999999999997</v>
      </c>
      <c r="I1638" s="219"/>
      <c r="J1638" s="215"/>
      <c r="K1638" s="215"/>
      <c r="L1638" s="220"/>
      <c r="M1638" s="221"/>
      <c r="N1638" s="222"/>
      <c r="O1638" s="222"/>
      <c r="P1638" s="222"/>
      <c r="Q1638" s="222"/>
      <c r="R1638" s="222"/>
      <c r="S1638" s="222"/>
      <c r="T1638" s="223"/>
      <c r="AT1638" s="224" t="s">
        <v>395</v>
      </c>
      <c r="AU1638" s="224" t="s">
        <v>90</v>
      </c>
      <c r="AV1638" s="14" t="s">
        <v>90</v>
      </c>
      <c r="AW1638" s="14" t="s">
        <v>36</v>
      </c>
      <c r="AX1638" s="14" t="s">
        <v>78</v>
      </c>
      <c r="AY1638" s="224" t="s">
        <v>386</v>
      </c>
    </row>
    <row r="1639" spans="1:65" s="13" customFormat="1" ht="10">
      <c r="B1639" s="203"/>
      <c r="C1639" s="204"/>
      <c r="D1639" s="205" t="s">
        <v>395</v>
      </c>
      <c r="E1639" s="206" t="s">
        <v>76</v>
      </c>
      <c r="F1639" s="207" t="s">
        <v>809</v>
      </c>
      <c r="G1639" s="204"/>
      <c r="H1639" s="206" t="s">
        <v>76</v>
      </c>
      <c r="I1639" s="208"/>
      <c r="J1639" s="204"/>
      <c r="K1639" s="204"/>
      <c r="L1639" s="209"/>
      <c r="M1639" s="210"/>
      <c r="N1639" s="211"/>
      <c r="O1639" s="211"/>
      <c r="P1639" s="211"/>
      <c r="Q1639" s="211"/>
      <c r="R1639" s="211"/>
      <c r="S1639" s="211"/>
      <c r="T1639" s="212"/>
      <c r="AT1639" s="213" t="s">
        <v>395</v>
      </c>
      <c r="AU1639" s="213" t="s">
        <v>90</v>
      </c>
      <c r="AV1639" s="13" t="s">
        <v>85</v>
      </c>
      <c r="AW1639" s="13" t="s">
        <v>36</v>
      </c>
      <c r="AX1639" s="13" t="s">
        <v>78</v>
      </c>
      <c r="AY1639" s="213" t="s">
        <v>386</v>
      </c>
    </row>
    <row r="1640" spans="1:65" s="14" customFormat="1" ht="10">
      <c r="B1640" s="214"/>
      <c r="C1640" s="215"/>
      <c r="D1640" s="205" t="s">
        <v>395</v>
      </c>
      <c r="E1640" s="216" t="s">
        <v>76</v>
      </c>
      <c r="F1640" s="217" t="s">
        <v>1710</v>
      </c>
      <c r="G1640" s="215"/>
      <c r="H1640" s="218">
        <v>330.58</v>
      </c>
      <c r="I1640" s="219"/>
      <c r="J1640" s="215"/>
      <c r="K1640" s="215"/>
      <c r="L1640" s="220"/>
      <c r="M1640" s="221"/>
      <c r="N1640" s="222"/>
      <c r="O1640" s="222"/>
      <c r="P1640" s="222"/>
      <c r="Q1640" s="222"/>
      <c r="R1640" s="222"/>
      <c r="S1640" s="222"/>
      <c r="T1640" s="223"/>
      <c r="AT1640" s="224" t="s">
        <v>395</v>
      </c>
      <c r="AU1640" s="224" t="s">
        <v>90</v>
      </c>
      <c r="AV1640" s="14" t="s">
        <v>90</v>
      </c>
      <c r="AW1640" s="14" t="s">
        <v>36</v>
      </c>
      <c r="AX1640" s="14" t="s">
        <v>78</v>
      </c>
      <c r="AY1640" s="224" t="s">
        <v>386</v>
      </c>
    </row>
    <row r="1641" spans="1:65" s="13" customFormat="1" ht="10">
      <c r="B1641" s="203"/>
      <c r="C1641" s="204"/>
      <c r="D1641" s="205" t="s">
        <v>395</v>
      </c>
      <c r="E1641" s="206" t="s">
        <v>76</v>
      </c>
      <c r="F1641" s="207" t="s">
        <v>811</v>
      </c>
      <c r="G1641" s="204"/>
      <c r="H1641" s="206" t="s">
        <v>76</v>
      </c>
      <c r="I1641" s="208"/>
      <c r="J1641" s="204"/>
      <c r="K1641" s="204"/>
      <c r="L1641" s="209"/>
      <c r="M1641" s="210"/>
      <c r="N1641" s="211"/>
      <c r="O1641" s="211"/>
      <c r="P1641" s="211"/>
      <c r="Q1641" s="211"/>
      <c r="R1641" s="211"/>
      <c r="S1641" s="211"/>
      <c r="T1641" s="212"/>
      <c r="AT1641" s="213" t="s">
        <v>395</v>
      </c>
      <c r="AU1641" s="213" t="s">
        <v>90</v>
      </c>
      <c r="AV1641" s="13" t="s">
        <v>85</v>
      </c>
      <c r="AW1641" s="13" t="s">
        <v>36</v>
      </c>
      <c r="AX1641" s="13" t="s">
        <v>78</v>
      </c>
      <c r="AY1641" s="213" t="s">
        <v>386</v>
      </c>
    </row>
    <row r="1642" spans="1:65" s="14" customFormat="1" ht="10">
      <c r="B1642" s="214"/>
      <c r="C1642" s="215"/>
      <c r="D1642" s="205" t="s">
        <v>395</v>
      </c>
      <c r="E1642" s="216" t="s">
        <v>76</v>
      </c>
      <c r="F1642" s="217" t="s">
        <v>1711</v>
      </c>
      <c r="G1642" s="215"/>
      <c r="H1642" s="218">
        <v>329.96</v>
      </c>
      <c r="I1642" s="219"/>
      <c r="J1642" s="215"/>
      <c r="K1642" s="215"/>
      <c r="L1642" s="220"/>
      <c r="M1642" s="221"/>
      <c r="N1642" s="222"/>
      <c r="O1642" s="222"/>
      <c r="P1642" s="222"/>
      <c r="Q1642" s="222"/>
      <c r="R1642" s="222"/>
      <c r="S1642" s="222"/>
      <c r="T1642" s="223"/>
      <c r="AT1642" s="224" t="s">
        <v>395</v>
      </c>
      <c r="AU1642" s="224" t="s">
        <v>90</v>
      </c>
      <c r="AV1642" s="14" t="s">
        <v>90</v>
      </c>
      <c r="AW1642" s="14" t="s">
        <v>36</v>
      </c>
      <c r="AX1642" s="14" t="s">
        <v>78</v>
      </c>
      <c r="AY1642" s="224" t="s">
        <v>386</v>
      </c>
    </row>
    <row r="1643" spans="1:65" s="13" customFormat="1" ht="10">
      <c r="B1643" s="203"/>
      <c r="C1643" s="204"/>
      <c r="D1643" s="205" t="s">
        <v>395</v>
      </c>
      <c r="E1643" s="206" t="s">
        <v>76</v>
      </c>
      <c r="F1643" s="207" t="s">
        <v>571</v>
      </c>
      <c r="G1643" s="204"/>
      <c r="H1643" s="206" t="s">
        <v>76</v>
      </c>
      <c r="I1643" s="208"/>
      <c r="J1643" s="204"/>
      <c r="K1643" s="204"/>
      <c r="L1643" s="209"/>
      <c r="M1643" s="210"/>
      <c r="N1643" s="211"/>
      <c r="O1643" s="211"/>
      <c r="P1643" s="211"/>
      <c r="Q1643" s="211"/>
      <c r="R1643" s="211"/>
      <c r="S1643" s="211"/>
      <c r="T1643" s="212"/>
      <c r="AT1643" s="213" t="s">
        <v>395</v>
      </c>
      <c r="AU1643" s="213" t="s">
        <v>90</v>
      </c>
      <c r="AV1643" s="13" t="s">
        <v>85</v>
      </c>
      <c r="AW1643" s="13" t="s">
        <v>36</v>
      </c>
      <c r="AX1643" s="13" t="s">
        <v>78</v>
      </c>
      <c r="AY1643" s="213" t="s">
        <v>386</v>
      </c>
    </row>
    <row r="1644" spans="1:65" s="14" customFormat="1" ht="10">
      <c r="B1644" s="214"/>
      <c r="C1644" s="215"/>
      <c r="D1644" s="205" t="s">
        <v>395</v>
      </c>
      <c r="E1644" s="216" t="s">
        <v>76</v>
      </c>
      <c r="F1644" s="217" t="s">
        <v>1712</v>
      </c>
      <c r="G1644" s="215"/>
      <c r="H1644" s="218">
        <v>536.12</v>
      </c>
      <c r="I1644" s="219"/>
      <c r="J1644" s="215"/>
      <c r="K1644" s="215"/>
      <c r="L1644" s="220"/>
      <c r="M1644" s="221"/>
      <c r="N1644" s="222"/>
      <c r="O1644" s="222"/>
      <c r="P1644" s="222"/>
      <c r="Q1644" s="222"/>
      <c r="R1644" s="222"/>
      <c r="S1644" s="222"/>
      <c r="T1644" s="223"/>
      <c r="AT1644" s="224" t="s">
        <v>395</v>
      </c>
      <c r="AU1644" s="224" t="s">
        <v>90</v>
      </c>
      <c r="AV1644" s="14" t="s">
        <v>90</v>
      </c>
      <c r="AW1644" s="14" t="s">
        <v>36</v>
      </c>
      <c r="AX1644" s="14" t="s">
        <v>78</v>
      </c>
      <c r="AY1644" s="224" t="s">
        <v>386</v>
      </c>
    </row>
    <row r="1645" spans="1:65" s="15" customFormat="1" ht="10">
      <c r="B1645" s="225"/>
      <c r="C1645" s="226"/>
      <c r="D1645" s="205" t="s">
        <v>395</v>
      </c>
      <c r="E1645" s="227" t="s">
        <v>76</v>
      </c>
      <c r="F1645" s="228" t="s">
        <v>398</v>
      </c>
      <c r="G1645" s="226"/>
      <c r="H1645" s="229">
        <v>1493.44</v>
      </c>
      <c r="I1645" s="230"/>
      <c r="J1645" s="226"/>
      <c r="K1645" s="226"/>
      <c r="L1645" s="231"/>
      <c r="M1645" s="232"/>
      <c r="N1645" s="233"/>
      <c r="O1645" s="233"/>
      <c r="P1645" s="233"/>
      <c r="Q1645" s="233"/>
      <c r="R1645" s="233"/>
      <c r="S1645" s="233"/>
      <c r="T1645" s="234"/>
      <c r="AT1645" s="235" t="s">
        <v>395</v>
      </c>
      <c r="AU1645" s="235" t="s">
        <v>90</v>
      </c>
      <c r="AV1645" s="15" t="s">
        <v>102</v>
      </c>
      <c r="AW1645" s="15" t="s">
        <v>36</v>
      </c>
      <c r="AX1645" s="15" t="s">
        <v>85</v>
      </c>
      <c r="AY1645" s="235" t="s">
        <v>386</v>
      </c>
    </row>
    <row r="1646" spans="1:65" s="2" customFormat="1" ht="24.15" customHeight="1">
      <c r="A1646" s="37"/>
      <c r="B1646" s="38"/>
      <c r="C1646" s="185" t="s">
        <v>1718</v>
      </c>
      <c r="D1646" s="185" t="s">
        <v>388</v>
      </c>
      <c r="E1646" s="186" t="s">
        <v>1719</v>
      </c>
      <c r="F1646" s="187" t="s">
        <v>1720</v>
      </c>
      <c r="G1646" s="188" t="s">
        <v>167</v>
      </c>
      <c r="H1646" s="189">
        <v>31.9</v>
      </c>
      <c r="I1646" s="190"/>
      <c r="J1646" s="191">
        <f>ROUND(I1646*H1646,2)</f>
        <v>0</v>
      </c>
      <c r="K1646" s="187" t="s">
        <v>76</v>
      </c>
      <c r="L1646" s="42"/>
      <c r="M1646" s="192" t="s">
        <v>76</v>
      </c>
      <c r="N1646" s="193" t="s">
        <v>49</v>
      </c>
      <c r="O1646" s="67"/>
      <c r="P1646" s="194">
        <f>O1646*H1646</f>
        <v>0</v>
      </c>
      <c r="Q1646" s="194">
        <v>5.3899999999999998E-3</v>
      </c>
      <c r="R1646" s="194">
        <f>Q1646*H1646</f>
        <v>0.17194099999999998</v>
      </c>
      <c r="S1646" s="194">
        <v>0</v>
      </c>
      <c r="T1646" s="195">
        <f>S1646*H1646</f>
        <v>0</v>
      </c>
      <c r="U1646" s="37"/>
      <c r="V1646" s="37"/>
      <c r="W1646" s="37"/>
      <c r="X1646" s="37"/>
      <c r="Y1646" s="37"/>
      <c r="Z1646" s="37"/>
      <c r="AA1646" s="37"/>
      <c r="AB1646" s="37"/>
      <c r="AC1646" s="37"/>
      <c r="AD1646" s="37"/>
      <c r="AE1646" s="37"/>
      <c r="AR1646" s="196" t="s">
        <v>102</v>
      </c>
      <c r="AT1646" s="196" t="s">
        <v>388</v>
      </c>
      <c r="AU1646" s="196" t="s">
        <v>90</v>
      </c>
      <c r="AY1646" s="20" t="s">
        <v>386</v>
      </c>
      <c r="BE1646" s="197">
        <f>IF(N1646="základní",J1646,0)</f>
        <v>0</v>
      </c>
      <c r="BF1646" s="197">
        <f>IF(N1646="snížená",J1646,0)</f>
        <v>0</v>
      </c>
      <c r="BG1646" s="197">
        <f>IF(N1646="zákl. přenesená",J1646,0)</f>
        <v>0</v>
      </c>
      <c r="BH1646" s="197">
        <f>IF(N1646="sníž. přenesená",J1646,0)</f>
        <v>0</v>
      </c>
      <c r="BI1646" s="197">
        <f>IF(N1646="nulová",J1646,0)</f>
        <v>0</v>
      </c>
      <c r="BJ1646" s="20" t="s">
        <v>90</v>
      </c>
      <c r="BK1646" s="197">
        <f>ROUND(I1646*H1646,2)</f>
        <v>0</v>
      </c>
      <c r="BL1646" s="20" t="s">
        <v>102</v>
      </c>
      <c r="BM1646" s="196" t="s">
        <v>1721</v>
      </c>
    </row>
    <row r="1647" spans="1:65" s="13" customFormat="1" ht="10">
      <c r="B1647" s="203"/>
      <c r="C1647" s="204"/>
      <c r="D1647" s="205" t="s">
        <v>395</v>
      </c>
      <c r="E1647" s="206" t="s">
        <v>76</v>
      </c>
      <c r="F1647" s="207" t="s">
        <v>1316</v>
      </c>
      <c r="G1647" s="204"/>
      <c r="H1647" s="206" t="s">
        <v>76</v>
      </c>
      <c r="I1647" s="208"/>
      <c r="J1647" s="204"/>
      <c r="K1647" s="204"/>
      <c r="L1647" s="209"/>
      <c r="M1647" s="210"/>
      <c r="N1647" s="211"/>
      <c r="O1647" s="211"/>
      <c r="P1647" s="211"/>
      <c r="Q1647" s="211"/>
      <c r="R1647" s="211"/>
      <c r="S1647" s="211"/>
      <c r="T1647" s="212"/>
      <c r="AT1647" s="213" t="s">
        <v>395</v>
      </c>
      <c r="AU1647" s="213" t="s">
        <v>90</v>
      </c>
      <c r="AV1647" s="13" t="s">
        <v>85</v>
      </c>
      <c r="AW1647" s="13" t="s">
        <v>36</v>
      </c>
      <c r="AX1647" s="13" t="s">
        <v>78</v>
      </c>
      <c r="AY1647" s="213" t="s">
        <v>386</v>
      </c>
    </row>
    <row r="1648" spans="1:65" s="13" customFormat="1" ht="10">
      <c r="B1648" s="203"/>
      <c r="C1648" s="204"/>
      <c r="D1648" s="205" t="s">
        <v>395</v>
      </c>
      <c r="E1648" s="206" t="s">
        <v>76</v>
      </c>
      <c r="F1648" s="207" t="s">
        <v>1057</v>
      </c>
      <c r="G1648" s="204"/>
      <c r="H1648" s="206" t="s">
        <v>76</v>
      </c>
      <c r="I1648" s="208"/>
      <c r="J1648" s="204"/>
      <c r="K1648" s="204"/>
      <c r="L1648" s="209"/>
      <c r="M1648" s="210"/>
      <c r="N1648" s="211"/>
      <c r="O1648" s="211"/>
      <c r="P1648" s="211"/>
      <c r="Q1648" s="211"/>
      <c r="R1648" s="211"/>
      <c r="S1648" s="211"/>
      <c r="T1648" s="212"/>
      <c r="AT1648" s="213" t="s">
        <v>395</v>
      </c>
      <c r="AU1648" s="213" t="s">
        <v>90</v>
      </c>
      <c r="AV1648" s="13" t="s">
        <v>85</v>
      </c>
      <c r="AW1648" s="13" t="s">
        <v>36</v>
      </c>
      <c r="AX1648" s="13" t="s">
        <v>78</v>
      </c>
      <c r="AY1648" s="213" t="s">
        <v>386</v>
      </c>
    </row>
    <row r="1649" spans="1:65" s="13" customFormat="1" ht="10">
      <c r="B1649" s="203"/>
      <c r="C1649" s="204"/>
      <c r="D1649" s="205" t="s">
        <v>395</v>
      </c>
      <c r="E1649" s="206" t="s">
        <v>76</v>
      </c>
      <c r="F1649" s="207" t="s">
        <v>1532</v>
      </c>
      <c r="G1649" s="204"/>
      <c r="H1649" s="206" t="s">
        <v>76</v>
      </c>
      <c r="I1649" s="208"/>
      <c r="J1649" s="204"/>
      <c r="K1649" s="204"/>
      <c r="L1649" s="209"/>
      <c r="M1649" s="210"/>
      <c r="N1649" s="211"/>
      <c r="O1649" s="211"/>
      <c r="P1649" s="211"/>
      <c r="Q1649" s="211"/>
      <c r="R1649" s="211"/>
      <c r="S1649" s="211"/>
      <c r="T1649" s="212"/>
      <c r="AT1649" s="213" t="s">
        <v>395</v>
      </c>
      <c r="AU1649" s="213" t="s">
        <v>90</v>
      </c>
      <c r="AV1649" s="13" t="s">
        <v>85</v>
      </c>
      <c r="AW1649" s="13" t="s">
        <v>36</v>
      </c>
      <c r="AX1649" s="13" t="s">
        <v>78</v>
      </c>
      <c r="AY1649" s="213" t="s">
        <v>386</v>
      </c>
    </row>
    <row r="1650" spans="1:65" s="13" customFormat="1" ht="10">
      <c r="B1650" s="203"/>
      <c r="C1650" s="204"/>
      <c r="D1650" s="205" t="s">
        <v>395</v>
      </c>
      <c r="E1650" s="206" t="s">
        <v>76</v>
      </c>
      <c r="F1650" s="207" t="s">
        <v>1722</v>
      </c>
      <c r="G1650" s="204"/>
      <c r="H1650" s="206" t="s">
        <v>76</v>
      </c>
      <c r="I1650" s="208"/>
      <c r="J1650" s="204"/>
      <c r="K1650" s="204"/>
      <c r="L1650" s="209"/>
      <c r="M1650" s="210"/>
      <c r="N1650" s="211"/>
      <c r="O1650" s="211"/>
      <c r="P1650" s="211"/>
      <c r="Q1650" s="211"/>
      <c r="R1650" s="211"/>
      <c r="S1650" s="211"/>
      <c r="T1650" s="212"/>
      <c r="AT1650" s="213" t="s">
        <v>395</v>
      </c>
      <c r="AU1650" s="213" t="s">
        <v>90</v>
      </c>
      <c r="AV1650" s="13" t="s">
        <v>85</v>
      </c>
      <c r="AW1650" s="13" t="s">
        <v>36</v>
      </c>
      <c r="AX1650" s="13" t="s">
        <v>78</v>
      </c>
      <c r="AY1650" s="213" t="s">
        <v>386</v>
      </c>
    </row>
    <row r="1651" spans="1:65" s="13" customFormat="1" ht="10">
      <c r="B1651" s="203"/>
      <c r="C1651" s="204"/>
      <c r="D1651" s="205" t="s">
        <v>395</v>
      </c>
      <c r="E1651" s="206" t="s">
        <v>76</v>
      </c>
      <c r="F1651" s="207" t="s">
        <v>1723</v>
      </c>
      <c r="G1651" s="204"/>
      <c r="H1651" s="206" t="s">
        <v>76</v>
      </c>
      <c r="I1651" s="208"/>
      <c r="J1651" s="204"/>
      <c r="K1651" s="204"/>
      <c r="L1651" s="209"/>
      <c r="M1651" s="210"/>
      <c r="N1651" s="211"/>
      <c r="O1651" s="211"/>
      <c r="P1651" s="211"/>
      <c r="Q1651" s="211"/>
      <c r="R1651" s="211"/>
      <c r="S1651" s="211"/>
      <c r="T1651" s="212"/>
      <c r="AT1651" s="213" t="s">
        <v>395</v>
      </c>
      <c r="AU1651" s="213" t="s">
        <v>90</v>
      </c>
      <c r="AV1651" s="13" t="s">
        <v>85</v>
      </c>
      <c r="AW1651" s="13" t="s">
        <v>36</v>
      </c>
      <c r="AX1651" s="13" t="s">
        <v>78</v>
      </c>
      <c r="AY1651" s="213" t="s">
        <v>386</v>
      </c>
    </row>
    <row r="1652" spans="1:65" s="13" customFormat="1" ht="10">
      <c r="B1652" s="203"/>
      <c r="C1652" s="204"/>
      <c r="D1652" s="205" t="s">
        <v>395</v>
      </c>
      <c r="E1652" s="206" t="s">
        <v>76</v>
      </c>
      <c r="F1652" s="207" t="s">
        <v>1724</v>
      </c>
      <c r="G1652" s="204"/>
      <c r="H1652" s="206" t="s">
        <v>76</v>
      </c>
      <c r="I1652" s="208"/>
      <c r="J1652" s="204"/>
      <c r="K1652" s="204"/>
      <c r="L1652" s="209"/>
      <c r="M1652" s="210"/>
      <c r="N1652" s="211"/>
      <c r="O1652" s="211"/>
      <c r="P1652" s="211"/>
      <c r="Q1652" s="211"/>
      <c r="R1652" s="211"/>
      <c r="S1652" s="211"/>
      <c r="T1652" s="212"/>
      <c r="AT1652" s="213" t="s">
        <v>395</v>
      </c>
      <c r="AU1652" s="213" t="s">
        <v>90</v>
      </c>
      <c r="AV1652" s="13" t="s">
        <v>85</v>
      </c>
      <c r="AW1652" s="13" t="s">
        <v>36</v>
      </c>
      <c r="AX1652" s="13" t="s">
        <v>78</v>
      </c>
      <c r="AY1652" s="213" t="s">
        <v>386</v>
      </c>
    </row>
    <row r="1653" spans="1:65" s="14" customFormat="1" ht="10">
      <c r="B1653" s="214"/>
      <c r="C1653" s="215"/>
      <c r="D1653" s="205" t="s">
        <v>395</v>
      </c>
      <c r="E1653" s="216" t="s">
        <v>76</v>
      </c>
      <c r="F1653" s="217" t="s">
        <v>1725</v>
      </c>
      <c r="G1653" s="215"/>
      <c r="H1653" s="218">
        <v>31.9</v>
      </c>
      <c r="I1653" s="219"/>
      <c r="J1653" s="215"/>
      <c r="K1653" s="215"/>
      <c r="L1653" s="220"/>
      <c r="M1653" s="221"/>
      <c r="N1653" s="222"/>
      <c r="O1653" s="222"/>
      <c r="P1653" s="222"/>
      <c r="Q1653" s="222"/>
      <c r="R1653" s="222"/>
      <c r="S1653" s="222"/>
      <c r="T1653" s="223"/>
      <c r="AT1653" s="224" t="s">
        <v>395</v>
      </c>
      <c r="AU1653" s="224" t="s">
        <v>90</v>
      </c>
      <c r="AV1653" s="14" t="s">
        <v>90</v>
      </c>
      <c r="AW1653" s="14" t="s">
        <v>36</v>
      </c>
      <c r="AX1653" s="14" t="s">
        <v>78</v>
      </c>
      <c r="AY1653" s="224" t="s">
        <v>386</v>
      </c>
    </row>
    <row r="1654" spans="1:65" s="15" customFormat="1" ht="10">
      <c r="B1654" s="225"/>
      <c r="C1654" s="226"/>
      <c r="D1654" s="205" t="s">
        <v>395</v>
      </c>
      <c r="E1654" s="227" t="s">
        <v>76</v>
      </c>
      <c r="F1654" s="228" t="s">
        <v>398</v>
      </c>
      <c r="G1654" s="226"/>
      <c r="H1654" s="229">
        <v>31.9</v>
      </c>
      <c r="I1654" s="230"/>
      <c r="J1654" s="226"/>
      <c r="K1654" s="226"/>
      <c r="L1654" s="231"/>
      <c r="M1654" s="232"/>
      <c r="N1654" s="233"/>
      <c r="O1654" s="233"/>
      <c r="P1654" s="233"/>
      <c r="Q1654" s="233"/>
      <c r="R1654" s="233"/>
      <c r="S1654" s="233"/>
      <c r="T1654" s="234"/>
      <c r="AT1654" s="235" t="s">
        <v>395</v>
      </c>
      <c r="AU1654" s="235" t="s">
        <v>90</v>
      </c>
      <c r="AV1654" s="15" t="s">
        <v>102</v>
      </c>
      <c r="AW1654" s="15" t="s">
        <v>36</v>
      </c>
      <c r="AX1654" s="15" t="s">
        <v>85</v>
      </c>
      <c r="AY1654" s="235" t="s">
        <v>386</v>
      </c>
    </row>
    <row r="1655" spans="1:65" s="2" customFormat="1" ht="24.15" customHeight="1">
      <c r="A1655" s="37"/>
      <c r="B1655" s="38"/>
      <c r="C1655" s="185" t="s">
        <v>1726</v>
      </c>
      <c r="D1655" s="185" t="s">
        <v>388</v>
      </c>
      <c r="E1655" s="186" t="s">
        <v>1727</v>
      </c>
      <c r="F1655" s="187" t="s">
        <v>1728</v>
      </c>
      <c r="G1655" s="188" t="s">
        <v>167</v>
      </c>
      <c r="H1655" s="189">
        <v>2.8</v>
      </c>
      <c r="I1655" s="190"/>
      <c r="J1655" s="191">
        <f>ROUND(I1655*H1655,2)</f>
        <v>0</v>
      </c>
      <c r="K1655" s="187" t="s">
        <v>76</v>
      </c>
      <c r="L1655" s="42"/>
      <c r="M1655" s="192" t="s">
        <v>76</v>
      </c>
      <c r="N1655" s="193" t="s">
        <v>49</v>
      </c>
      <c r="O1655" s="67"/>
      <c r="P1655" s="194">
        <f>O1655*H1655</f>
        <v>0</v>
      </c>
      <c r="Q1655" s="194">
        <v>5.3899999999999998E-3</v>
      </c>
      <c r="R1655" s="194">
        <f>Q1655*H1655</f>
        <v>1.5091999999999998E-2</v>
      </c>
      <c r="S1655" s="194">
        <v>0</v>
      </c>
      <c r="T1655" s="195">
        <f>S1655*H1655</f>
        <v>0</v>
      </c>
      <c r="U1655" s="37"/>
      <c r="V1655" s="37"/>
      <c r="W1655" s="37"/>
      <c r="X1655" s="37"/>
      <c r="Y1655" s="37"/>
      <c r="Z1655" s="37"/>
      <c r="AA1655" s="37"/>
      <c r="AB1655" s="37"/>
      <c r="AC1655" s="37"/>
      <c r="AD1655" s="37"/>
      <c r="AE1655" s="37"/>
      <c r="AR1655" s="196" t="s">
        <v>102</v>
      </c>
      <c r="AT1655" s="196" t="s">
        <v>388</v>
      </c>
      <c r="AU1655" s="196" t="s">
        <v>90</v>
      </c>
      <c r="AY1655" s="20" t="s">
        <v>386</v>
      </c>
      <c r="BE1655" s="197">
        <f>IF(N1655="základní",J1655,0)</f>
        <v>0</v>
      </c>
      <c r="BF1655" s="197">
        <f>IF(N1655="snížená",J1655,0)</f>
        <v>0</v>
      </c>
      <c r="BG1655" s="197">
        <f>IF(N1655="zákl. přenesená",J1655,0)</f>
        <v>0</v>
      </c>
      <c r="BH1655" s="197">
        <f>IF(N1655="sníž. přenesená",J1655,0)</f>
        <v>0</v>
      </c>
      <c r="BI1655" s="197">
        <f>IF(N1655="nulová",J1655,0)</f>
        <v>0</v>
      </c>
      <c r="BJ1655" s="20" t="s">
        <v>90</v>
      </c>
      <c r="BK1655" s="197">
        <f>ROUND(I1655*H1655,2)</f>
        <v>0</v>
      </c>
      <c r="BL1655" s="20" t="s">
        <v>102</v>
      </c>
      <c r="BM1655" s="196" t="s">
        <v>1729</v>
      </c>
    </row>
    <row r="1656" spans="1:65" s="13" customFormat="1" ht="10">
      <c r="B1656" s="203"/>
      <c r="C1656" s="204"/>
      <c r="D1656" s="205" t="s">
        <v>395</v>
      </c>
      <c r="E1656" s="206" t="s">
        <v>76</v>
      </c>
      <c r="F1656" s="207" t="s">
        <v>1316</v>
      </c>
      <c r="G1656" s="204"/>
      <c r="H1656" s="206" t="s">
        <v>76</v>
      </c>
      <c r="I1656" s="208"/>
      <c r="J1656" s="204"/>
      <c r="K1656" s="204"/>
      <c r="L1656" s="209"/>
      <c r="M1656" s="210"/>
      <c r="N1656" s="211"/>
      <c r="O1656" s="211"/>
      <c r="P1656" s="211"/>
      <c r="Q1656" s="211"/>
      <c r="R1656" s="211"/>
      <c r="S1656" s="211"/>
      <c r="T1656" s="212"/>
      <c r="AT1656" s="213" t="s">
        <v>395</v>
      </c>
      <c r="AU1656" s="213" t="s">
        <v>90</v>
      </c>
      <c r="AV1656" s="13" t="s">
        <v>85</v>
      </c>
      <c r="AW1656" s="13" t="s">
        <v>36</v>
      </c>
      <c r="AX1656" s="13" t="s">
        <v>78</v>
      </c>
      <c r="AY1656" s="213" t="s">
        <v>386</v>
      </c>
    </row>
    <row r="1657" spans="1:65" s="13" customFormat="1" ht="10">
      <c r="B1657" s="203"/>
      <c r="C1657" s="204"/>
      <c r="D1657" s="205" t="s">
        <v>395</v>
      </c>
      <c r="E1657" s="206" t="s">
        <v>76</v>
      </c>
      <c r="F1657" s="207" t="s">
        <v>1057</v>
      </c>
      <c r="G1657" s="204"/>
      <c r="H1657" s="206" t="s">
        <v>76</v>
      </c>
      <c r="I1657" s="208"/>
      <c r="J1657" s="204"/>
      <c r="K1657" s="204"/>
      <c r="L1657" s="209"/>
      <c r="M1657" s="210"/>
      <c r="N1657" s="211"/>
      <c r="O1657" s="211"/>
      <c r="P1657" s="211"/>
      <c r="Q1657" s="211"/>
      <c r="R1657" s="211"/>
      <c r="S1657" s="211"/>
      <c r="T1657" s="212"/>
      <c r="AT1657" s="213" t="s">
        <v>395</v>
      </c>
      <c r="AU1657" s="213" t="s">
        <v>90</v>
      </c>
      <c r="AV1657" s="13" t="s">
        <v>85</v>
      </c>
      <c r="AW1657" s="13" t="s">
        <v>36</v>
      </c>
      <c r="AX1657" s="13" t="s">
        <v>78</v>
      </c>
      <c r="AY1657" s="213" t="s">
        <v>386</v>
      </c>
    </row>
    <row r="1658" spans="1:65" s="13" customFormat="1" ht="10">
      <c r="B1658" s="203"/>
      <c r="C1658" s="204"/>
      <c r="D1658" s="205" t="s">
        <v>395</v>
      </c>
      <c r="E1658" s="206" t="s">
        <v>76</v>
      </c>
      <c r="F1658" s="207" t="s">
        <v>1532</v>
      </c>
      <c r="G1658" s="204"/>
      <c r="H1658" s="206" t="s">
        <v>76</v>
      </c>
      <c r="I1658" s="208"/>
      <c r="J1658" s="204"/>
      <c r="K1658" s="204"/>
      <c r="L1658" s="209"/>
      <c r="M1658" s="210"/>
      <c r="N1658" s="211"/>
      <c r="O1658" s="211"/>
      <c r="P1658" s="211"/>
      <c r="Q1658" s="211"/>
      <c r="R1658" s="211"/>
      <c r="S1658" s="211"/>
      <c r="T1658" s="212"/>
      <c r="AT1658" s="213" t="s">
        <v>395</v>
      </c>
      <c r="AU1658" s="213" t="s">
        <v>90</v>
      </c>
      <c r="AV1658" s="13" t="s">
        <v>85</v>
      </c>
      <c r="AW1658" s="13" t="s">
        <v>36</v>
      </c>
      <c r="AX1658" s="13" t="s">
        <v>78</v>
      </c>
      <c r="AY1658" s="213" t="s">
        <v>386</v>
      </c>
    </row>
    <row r="1659" spans="1:65" s="13" customFormat="1" ht="10">
      <c r="B1659" s="203"/>
      <c r="C1659" s="204"/>
      <c r="D1659" s="205" t="s">
        <v>395</v>
      </c>
      <c r="E1659" s="206" t="s">
        <v>76</v>
      </c>
      <c r="F1659" s="207" t="s">
        <v>1722</v>
      </c>
      <c r="G1659" s="204"/>
      <c r="H1659" s="206" t="s">
        <v>76</v>
      </c>
      <c r="I1659" s="208"/>
      <c r="J1659" s="204"/>
      <c r="K1659" s="204"/>
      <c r="L1659" s="209"/>
      <c r="M1659" s="210"/>
      <c r="N1659" s="211"/>
      <c r="O1659" s="211"/>
      <c r="P1659" s="211"/>
      <c r="Q1659" s="211"/>
      <c r="R1659" s="211"/>
      <c r="S1659" s="211"/>
      <c r="T1659" s="212"/>
      <c r="AT1659" s="213" t="s">
        <v>395</v>
      </c>
      <c r="AU1659" s="213" t="s">
        <v>90</v>
      </c>
      <c r="AV1659" s="13" t="s">
        <v>85</v>
      </c>
      <c r="AW1659" s="13" t="s">
        <v>36</v>
      </c>
      <c r="AX1659" s="13" t="s">
        <v>78</v>
      </c>
      <c r="AY1659" s="213" t="s">
        <v>386</v>
      </c>
    </row>
    <row r="1660" spans="1:65" s="13" customFormat="1" ht="10">
      <c r="B1660" s="203"/>
      <c r="C1660" s="204"/>
      <c r="D1660" s="205" t="s">
        <v>395</v>
      </c>
      <c r="E1660" s="206" t="s">
        <v>76</v>
      </c>
      <c r="F1660" s="207" t="s">
        <v>1730</v>
      </c>
      <c r="G1660" s="204"/>
      <c r="H1660" s="206" t="s">
        <v>76</v>
      </c>
      <c r="I1660" s="208"/>
      <c r="J1660" s="204"/>
      <c r="K1660" s="204"/>
      <c r="L1660" s="209"/>
      <c r="M1660" s="210"/>
      <c r="N1660" s="211"/>
      <c r="O1660" s="211"/>
      <c r="P1660" s="211"/>
      <c r="Q1660" s="211"/>
      <c r="R1660" s="211"/>
      <c r="S1660" s="211"/>
      <c r="T1660" s="212"/>
      <c r="AT1660" s="213" t="s">
        <v>395</v>
      </c>
      <c r="AU1660" s="213" t="s">
        <v>90</v>
      </c>
      <c r="AV1660" s="13" t="s">
        <v>85</v>
      </c>
      <c r="AW1660" s="13" t="s">
        <v>36</v>
      </c>
      <c r="AX1660" s="13" t="s">
        <v>78</v>
      </c>
      <c r="AY1660" s="213" t="s">
        <v>386</v>
      </c>
    </row>
    <row r="1661" spans="1:65" s="13" customFormat="1" ht="10">
      <c r="B1661" s="203"/>
      <c r="C1661" s="204"/>
      <c r="D1661" s="205" t="s">
        <v>395</v>
      </c>
      <c r="E1661" s="206" t="s">
        <v>76</v>
      </c>
      <c r="F1661" s="207" t="s">
        <v>1724</v>
      </c>
      <c r="G1661" s="204"/>
      <c r="H1661" s="206" t="s">
        <v>76</v>
      </c>
      <c r="I1661" s="208"/>
      <c r="J1661" s="204"/>
      <c r="K1661" s="204"/>
      <c r="L1661" s="209"/>
      <c r="M1661" s="210"/>
      <c r="N1661" s="211"/>
      <c r="O1661" s="211"/>
      <c r="P1661" s="211"/>
      <c r="Q1661" s="211"/>
      <c r="R1661" s="211"/>
      <c r="S1661" s="211"/>
      <c r="T1661" s="212"/>
      <c r="AT1661" s="213" t="s">
        <v>395</v>
      </c>
      <c r="AU1661" s="213" t="s">
        <v>90</v>
      </c>
      <c r="AV1661" s="13" t="s">
        <v>85</v>
      </c>
      <c r="AW1661" s="13" t="s">
        <v>36</v>
      </c>
      <c r="AX1661" s="13" t="s">
        <v>78</v>
      </c>
      <c r="AY1661" s="213" t="s">
        <v>386</v>
      </c>
    </row>
    <row r="1662" spans="1:65" s="14" customFormat="1" ht="10">
      <c r="B1662" s="214"/>
      <c r="C1662" s="215"/>
      <c r="D1662" s="205" t="s">
        <v>395</v>
      </c>
      <c r="E1662" s="216" t="s">
        <v>76</v>
      </c>
      <c r="F1662" s="217" t="s">
        <v>1731</v>
      </c>
      <c r="G1662" s="215"/>
      <c r="H1662" s="218">
        <v>2.8</v>
      </c>
      <c r="I1662" s="219"/>
      <c r="J1662" s="215"/>
      <c r="K1662" s="215"/>
      <c r="L1662" s="220"/>
      <c r="M1662" s="221"/>
      <c r="N1662" s="222"/>
      <c r="O1662" s="222"/>
      <c r="P1662" s="222"/>
      <c r="Q1662" s="222"/>
      <c r="R1662" s="222"/>
      <c r="S1662" s="222"/>
      <c r="T1662" s="223"/>
      <c r="AT1662" s="224" t="s">
        <v>395</v>
      </c>
      <c r="AU1662" s="224" t="s">
        <v>90</v>
      </c>
      <c r="AV1662" s="14" t="s">
        <v>90</v>
      </c>
      <c r="AW1662" s="14" t="s">
        <v>36</v>
      </c>
      <c r="AX1662" s="14" t="s">
        <v>78</v>
      </c>
      <c r="AY1662" s="224" t="s">
        <v>386</v>
      </c>
    </row>
    <row r="1663" spans="1:65" s="15" customFormat="1" ht="10">
      <c r="B1663" s="225"/>
      <c r="C1663" s="226"/>
      <c r="D1663" s="205" t="s">
        <v>395</v>
      </c>
      <c r="E1663" s="227" t="s">
        <v>76</v>
      </c>
      <c r="F1663" s="228" t="s">
        <v>398</v>
      </c>
      <c r="G1663" s="226"/>
      <c r="H1663" s="229">
        <v>2.8</v>
      </c>
      <c r="I1663" s="230"/>
      <c r="J1663" s="226"/>
      <c r="K1663" s="226"/>
      <c r="L1663" s="231"/>
      <c r="M1663" s="232"/>
      <c r="N1663" s="233"/>
      <c r="O1663" s="233"/>
      <c r="P1663" s="233"/>
      <c r="Q1663" s="233"/>
      <c r="R1663" s="233"/>
      <c r="S1663" s="233"/>
      <c r="T1663" s="234"/>
      <c r="AT1663" s="235" t="s">
        <v>395</v>
      </c>
      <c r="AU1663" s="235" t="s">
        <v>90</v>
      </c>
      <c r="AV1663" s="15" t="s">
        <v>102</v>
      </c>
      <c r="AW1663" s="15" t="s">
        <v>36</v>
      </c>
      <c r="AX1663" s="15" t="s">
        <v>85</v>
      </c>
      <c r="AY1663" s="235" t="s">
        <v>386</v>
      </c>
    </row>
    <row r="1664" spans="1:65" s="2" customFormat="1" ht="37.75" customHeight="1">
      <c r="A1664" s="37"/>
      <c r="B1664" s="38"/>
      <c r="C1664" s="185" t="s">
        <v>1732</v>
      </c>
      <c r="D1664" s="185" t="s">
        <v>388</v>
      </c>
      <c r="E1664" s="186" t="s">
        <v>1733</v>
      </c>
      <c r="F1664" s="187" t="s">
        <v>1734</v>
      </c>
      <c r="G1664" s="188" t="s">
        <v>167</v>
      </c>
      <c r="H1664" s="189">
        <v>9.1</v>
      </c>
      <c r="I1664" s="190"/>
      <c r="J1664" s="191">
        <f>ROUND(I1664*H1664,2)</f>
        <v>0</v>
      </c>
      <c r="K1664" s="187" t="s">
        <v>76</v>
      </c>
      <c r="L1664" s="42"/>
      <c r="M1664" s="192" t="s">
        <v>76</v>
      </c>
      <c r="N1664" s="193" t="s">
        <v>49</v>
      </c>
      <c r="O1664" s="67"/>
      <c r="P1664" s="194">
        <f>O1664*H1664</f>
        <v>0</v>
      </c>
      <c r="Q1664" s="194">
        <v>5.3899999999999998E-3</v>
      </c>
      <c r="R1664" s="194">
        <f>Q1664*H1664</f>
        <v>4.9048999999999995E-2</v>
      </c>
      <c r="S1664" s="194">
        <v>0</v>
      </c>
      <c r="T1664" s="195">
        <f>S1664*H1664</f>
        <v>0</v>
      </c>
      <c r="U1664" s="37"/>
      <c r="V1664" s="37"/>
      <c r="W1664" s="37"/>
      <c r="X1664" s="37"/>
      <c r="Y1664" s="37"/>
      <c r="Z1664" s="37"/>
      <c r="AA1664" s="37"/>
      <c r="AB1664" s="37"/>
      <c r="AC1664" s="37"/>
      <c r="AD1664" s="37"/>
      <c r="AE1664" s="37"/>
      <c r="AR1664" s="196" t="s">
        <v>102</v>
      </c>
      <c r="AT1664" s="196" t="s">
        <v>388</v>
      </c>
      <c r="AU1664" s="196" t="s">
        <v>90</v>
      </c>
      <c r="AY1664" s="20" t="s">
        <v>386</v>
      </c>
      <c r="BE1664" s="197">
        <f>IF(N1664="základní",J1664,0)</f>
        <v>0</v>
      </c>
      <c r="BF1664" s="197">
        <f>IF(N1664="snížená",J1664,0)</f>
        <v>0</v>
      </c>
      <c r="BG1664" s="197">
        <f>IF(N1664="zákl. přenesená",J1664,0)</f>
        <v>0</v>
      </c>
      <c r="BH1664" s="197">
        <f>IF(N1664="sníž. přenesená",J1664,0)</f>
        <v>0</v>
      </c>
      <c r="BI1664" s="197">
        <f>IF(N1664="nulová",J1664,0)</f>
        <v>0</v>
      </c>
      <c r="BJ1664" s="20" t="s">
        <v>90</v>
      </c>
      <c r="BK1664" s="197">
        <f>ROUND(I1664*H1664,2)</f>
        <v>0</v>
      </c>
      <c r="BL1664" s="20" t="s">
        <v>102</v>
      </c>
      <c r="BM1664" s="196" t="s">
        <v>1735</v>
      </c>
    </row>
    <row r="1665" spans="1:65" s="13" customFormat="1" ht="10">
      <c r="B1665" s="203"/>
      <c r="C1665" s="204"/>
      <c r="D1665" s="205" t="s">
        <v>395</v>
      </c>
      <c r="E1665" s="206" t="s">
        <v>76</v>
      </c>
      <c r="F1665" s="207" t="s">
        <v>1316</v>
      </c>
      <c r="G1665" s="204"/>
      <c r="H1665" s="206" t="s">
        <v>76</v>
      </c>
      <c r="I1665" s="208"/>
      <c r="J1665" s="204"/>
      <c r="K1665" s="204"/>
      <c r="L1665" s="209"/>
      <c r="M1665" s="210"/>
      <c r="N1665" s="211"/>
      <c r="O1665" s="211"/>
      <c r="P1665" s="211"/>
      <c r="Q1665" s="211"/>
      <c r="R1665" s="211"/>
      <c r="S1665" s="211"/>
      <c r="T1665" s="212"/>
      <c r="AT1665" s="213" t="s">
        <v>395</v>
      </c>
      <c r="AU1665" s="213" t="s">
        <v>90</v>
      </c>
      <c r="AV1665" s="13" t="s">
        <v>85</v>
      </c>
      <c r="AW1665" s="13" t="s">
        <v>36</v>
      </c>
      <c r="AX1665" s="13" t="s">
        <v>78</v>
      </c>
      <c r="AY1665" s="213" t="s">
        <v>386</v>
      </c>
    </row>
    <row r="1666" spans="1:65" s="13" customFormat="1" ht="10">
      <c r="B1666" s="203"/>
      <c r="C1666" s="204"/>
      <c r="D1666" s="205" t="s">
        <v>395</v>
      </c>
      <c r="E1666" s="206" t="s">
        <v>76</v>
      </c>
      <c r="F1666" s="207" t="s">
        <v>1057</v>
      </c>
      <c r="G1666" s="204"/>
      <c r="H1666" s="206" t="s">
        <v>76</v>
      </c>
      <c r="I1666" s="208"/>
      <c r="J1666" s="204"/>
      <c r="K1666" s="204"/>
      <c r="L1666" s="209"/>
      <c r="M1666" s="210"/>
      <c r="N1666" s="211"/>
      <c r="O1666" s="211"/>
      <c r="P1666" s="211"/>
      <c r="Q1666" s="211"/>
      <c r="R1666" s="211"/>
      <c r="S1666" s="211"/>
      <c r="T1666" s="212"/>
      <c r="AT1666" s="213" t="s">
        <v>395</v>
      </c>
      <c r="AU1666" s="213" t="s">
        <v>90</v>
      </c>
      <c r="AV1666" s="13" t="s">
        <v>85</v>
      </c>
      <c r="AW1666" s="13" t="s">
        <v>36</v>
      </c>
      <c r="AX1666" s="13" t="s">
        <v>78</v>
      </c>
      <c r="AY1666" s="213" t="s">
        <v>386</v>
      </c>
    </row>
    <row r="1667" spans="1:65" s="13" customFormat="1" ht="10">
      <c r="B1667" s="203"/>
      <c r="C1667" s="204"/>
      <c r="D1667" s="205" t="s">
        <v>395</v>
      </c>
      <c r="E1667" s="206" t="s">
        <v>76</v>
      </c>
      <c r="F1667" s="207" t="s">
        <v>1532</v>
      </c>
      <c r="G1667" s="204"/>
      <c r="H1667" s="206" t="s">
        <v>76</v>
      </c>
      <c r="I1667" s="208"/>
      <c r="J1667" s="204"/>
      <c r="K1667" s="204"/>
      <c r="L1667" s="209"/>
      <c r="M1667" s="210"/>
      <c r="N1667" s="211"/>
      <c r="O1667" s="211"/>
      <c r="P1667" s="211"/>
      <c r="Q1667" s="211"/>
      <c r="R1667" s="211"/>
      <c r="S1667" s="211"/>
      <c r="T1667" s="212"/>
      <c r="AT1667" s="213" t="s">
        <v>395</v>
      </c>
      <c r="AU1667" s="213" t="s">
        <v>90</v>
      </c>
      <c r="AV1667" s="13" t="s">
        <v>85</v>
      </c>
      <c r="AW1667" s="13" t="s">
        <v>36</v>
      </c>
      <c r="AX1667" s="13" t="s">
        <v>78</v>
      </c>
      <c r="AY1667" s="213" t="s">
        <v>386</v>
      </c>
    </row>
    <row r="1668" spans="1:65" s="13" customFormat="1" ht="10">
      <c r="B1668" s="203"/>
      <c r="C1668" s="204"/>
      <c r="D1668" s="205" t="s">
        <v>395</v>
      </c>
      <c r="E1668" s="206" t="s">
        <v>76</v>
      </c>
      <c r="F1668" s="207" t="s">
        <v>1722</v>
      </c>
      <c r="G1668" s="204"/>
      <c r="H1668" s="206" t="s">
        <v>76</v>
      </c>
      <c r="I1668" s="208"/>
      <c r="J1668" s="204"/>
      <c r="K1668" s="204"/>
      <c r="L1668" s="209"/>
      <c r="M1668" s="210"/>
      <c r="N1668" s="211"/>
      <c r="O1668" s="211"/>
      <c r="P1668" s="211"/>
      <c r="Q1668" s="211"/>
      <c r="R1668" s="211"/>
      <c r="S1668" s="211"/>
      <c r="T1668" s="212"/>
      <c r="AT1668" s="213" t="s">
        <v>395</v>
      </c>
      <c r="AU1668" s="213" t="s">
        <v>90</v>
      </c>
      <c r="AV1668" s="13" t="s">
        <v>85</v>
      </c>
      <c r="AW1668" s="13" t="s">
        <v>36</v>
      </c>
      <c r="AX1668" s="13" t="s">
        <v>78</v>
      </c>
      <c r="AY1668" s="213" t="s">
        <v>386</v>
      </c>
    </row>
    <row r="1669" spans="1:65" s="13" customFormat="1" ht="10">
      <c r="B1669" s="203"/>
      <c r="C1669" s="204"/>
      <c r="D1669" s="205" t="s">
        <v>395</v>
      </c>
      <c r="E1669" s="206" t="s">
        <v>76</v>
      </c>
      <c r="F1669" s="207" t="s">
        <v>1736</v>
      </c>
      <c r="G1669" s="204"/>
      <c r="H1669" s="206" t="s">
        <v>76</v>
      </c>
      <c r="I1669" s="208"/>
      <c r="J1669" s="204"/>
      <c r="K1669" s="204"/>
      <c r="L1669" s="209"/>
      <c r="M1669" s="210"/>
      <c r="N1669" s="211"/>
      <c r="O1669" s="211"/>
      <c r="P1669" s="211"/>
      <c r="Q1669" s="211"/>
      <c r="R1669" s="211"/>
      <c r="S1669" s="211"/>
      <c r="T1669" s="212"/>
      <c r="AT1669" s="213" t="s">
        <v>395</v>
      </c>
      <c r="AU1669" s="213" t="s">
        <v>90</v>
      </c>
      <c r="AV1669" s="13" t="s">
        <v>85</v>
      </c>
      <c r="AW1669" s="13" t="s">
        <v>36</v>
      </c>
      <c r="AX1669" s="13" t="s">
        <v>78</v>
      </c>
      <c r="AY1669" s="213" t="s">
        <v>386</v>
      </c>
    </row>
    <row r="1670" spans="1:65" s="13" customFormat="1" ht="10">
      <c r="B1670" s="203"/>
      <c r="C1670" s="204"/>
      <c r="D1670" s="205" t="s">
        <v>395</v>
      </c>
      <c r="E1670" s="206" t="s">
        <v>76</v>
      </c>
      <c r="F1670" s="207" t="s">
        <v>1724</v>
      </c>
      <c r="G1670" s="204"/>
      <c r="H1670" s="206" t="s">
        <v>76</v>
      </c>
      <c r="I1670" s="208"/>
      <c r="J1670" s="204"/>
      <c r="K1670" s="204"/>
      <c r="L1670" s="209"/>
      <c r="M1670" s="210"/>
      <c r="N1670" s="211"/>
      <c r="O1670" s="211"/>
      <c r="P1670" s="211"/>
      <c r="Q1670" s="211"/>
      <c r="R1670" s="211"/>
      <c r="S1670" s="211"/>
      <c r="T1670" s="212"/>
      <c r="AT1670" s="213" t="s">
        <v>395</v>
      </c>
      <c r="AU1670" s="213" t="s">
        <v>90</v>
      </c>
      <c r="AV1670" s="13" t="s">
        <v>85</v>
      </c>
      <c r="AW1670" s="13" t="s">
        <v>36</v>
      </c>
      <c r="AX1670" s="13" t="s">
        <v>78</v>
      </c>
      <c r="AY1670" s="213" t="s">
        <v>386</v>
      </c>
    </row>
    <row r="1671" spans="1:65" s="14" customFormat="1" ht="10">
      <c r="B1671" s="214"/>
      <c r="C1671" s="215"/>
      <c r="D1671" s="205" t="s">
        <v>395</v>
      </c>
      <c r="E1671" s="216" t="s">
        <v>76</v>
      </c>
      <c r="F1671" s="217" t="s">
        <v>1737</v>
      </c>
      <c r="G1671" s="215"/>
      <c r="H1671" s="218">
        <v>9.1</v>
      </c>
      <c r="I1671" s="219"/>
      <c r="J1671" s="215"/>
      <c r="K1671" s="215"/>
      <c r="L1671" s="220"/>
      <c r="M1671" s="221"/>
      <c r="N1671" s="222"/>
      <c r="O1671" s="222"/>
      <c r="P1671" s="222"/>
      <c r="Q1671" s="222"/>
      <c r="R1671" s="222"/>
      <c r="S1671" s="222"/>
      <c r="T1671" s="223"/>
      <c r="AT1671" s="224" t="s">
        <v>395</v>
      </c>
      <c r="AU1671" s="224" t="s">
        <v>90</v>
      </c>
      <c r="AV1671" s="14" t="s">
        <v>90</v>
      </c>
      <c r="AW1671" s="14" t="s">
        <v>36</v>
      </c>
      <c r="AX1671" s="14" t="s">
        <v>78</v>
      </c>
      <c r="AY1671" s="224" t="s">
        <v>386</v>
      </c>
    </row>
    <row r="1672" spans="1:65" s="15" customFormat="1" ht="10">
      <c r="B1672" s="225"/>
      <c r="C1672" s="226"/>
      <c r="D1672" s="205" t="s">
        <v>395</v>
      </c>
      <c r="E1672" s="227" t="s">
        <v>76</v>
      </c>
      <c r="F1672" s="228" t="s">
        <v>398</v>
      </c>
      <c r="G1672" s="226"/>
      <c r="H1672" s="229">
        <v>9.1</v>
      </c>
      <c r="I1672" s="230"/>
      <c r="J1672" s="226"/>
      <c r="K1672" s="226"/>
      <c r="L1672" s="231"/>
      <c r="M1672" s="232"/>
      <c r="N1672" s="233"/>
      <c r="O1672" s="233"/>
      <c r="P1672" s="233"/>
      <c r="Q1672" s="233"/>
      <c r="R1672" s="233"/>
      <c r="S1672" s="233"/>
      <c r="T1672" s="234"/>
      <c r="AT1672" s="235" t="s">
        <v>395</v>
      </c>
      <c r="AU1672" s="235" t="s">
        <v>90</v>
      </c>
      <c r="AV1672" s="15" t="s">
        <v>102</v>
      </c>
      <c r="AW1672" s="15" t="s">
        <v>36</v>
      </c>
      <c r="AX1672" s="15" t="s">
        <v>85</v>
      </c>
      <c r="AY1672" s="235" t="s">
        <v>386</v>
      </c>
    </row>
    <row r="1673" spans="1:65" s="2" customFormat="1" ht="55.5" customHeight="1">
      <c r="A1673" s="37"/>
      <c r="B1673" s="38"/>
      <c r="C1673" s="185" t="s">
        <v>1738</v>
      </c>
      <c r="D1673" s="185" t="s">
        <v>388</v>
      </c>
      <c r="E1673" s="186" t="s">
        <v>1739</v>
      </c>
      <c r="F1673" s="187" t="s">
        <v>1740</v>
      </c>
      <c r="G1673" s="188" t="s">
        <v>624</v>
      </c>
      <c r="H1673" s="189">
        <v>246</v>
      </c>
      <c r="I1673" s="190"/>
      <c r="J1673" s="191">
        <f>ROUND(I1673*H1673,2)</f>
        <v>0</v>
      </c>
      <c r="K1673" s="187" t="s">
        <v>391</v>
      </c>
      <c r="L1673" s="42"/>
      <c r="M1673" s="192" t="s">
        <v>76</v>
      </c>
      <c r="N1673" s="193" t="s">
        <v>49</v>
      </c>
      <c r="O1673" s="67"/>
      <c r="P1673" s="194">
        <f>O1673*H1673</f>
        <v>0</v>
      </c>
      <c r="Q1673" s="194">
        <v>2.3400000000000001E-3</v>
      </c>
      <c r="R1673" s="194">
        <f>Q1673*H1673</f>
        <v>0.57564000000000004</v>
      </c>
      <c r="S1673" s="194">
        <v>0</v>
      </c>
      <c r="T1673" s="195">
        <f>S1673*H1673</f>
        <v>0</v>
      </c>
      <c r="U1673" s="37"/>
      <c r="V1673" s="37"/>
      <c r="W1673" s="37"/>
      <c r="X1673" s="37"/>
      <c r="Y1673" s="37"/>
      <c r="Z1673" s="37"/>
      <c r="AA1673" s="37"/>
      <c r="AB1673" s="37"/>
      <c r="AC1673" s="37"/>
      <c r="AD1673" s="37"/>
      <c r="AE1673" s="37"/>
      <c r="AR1673" s="196" t="s">
        <v>102</v>
      </c>
      <c r="AT1673" s="196" t="s">
        <v>388</v>
      </c>
      <c r="AU1673" s="196" t="s">
        <v>90</v>
      </c>
      <c r="AY1673" s="20" t="s">
        <v>386</v>
      </c>
      <c r="BE1673" s="197">
        <f>IF(N1673="základní",J1673,0)</f>
        <v>0</v>
      </c>
      <c r="BF1673" s="197">
        <f>IF(N1673="snížená",J1673,0)</f>
        <v>0</v>
      </c>
      <c r="BG1673" s="197">
        <f>IF(N1673="zákl. přenesená",J1673,0)</f>
        <v>0</v>
      </c>
      <c r="BH1673" s="197">
        <f>IF(N1673="sníž. přenesená",J1673,0)</f>
        <v>0</v>
      </c>
      <c r="BI1673" s="197">
        <f>IF(N1673="nulová",J1673,0)</f>
        <v>0</v>
      </c>
      <c r="BJ1673" s="20" t="s">
        <v>90</v>
      </c>
      <c r="BK1673" s="197">
        <f>ROUND(I1673*H1673,2)</f>
        <v>0</v>
      </c>
      <c r="BL1673" s="20" t="s">
        <v>102</v>
      </c>
      <c r="BM1673" s="196" t="s">
        <v>1741</v>
      </c>
    </row>
    <row r="1674" spans="1:65" s="2" customFormat="1" ht="10">
      <c r="A1674" s="37"/>
      <c r="B1674" s="38"/>
      <c r="C1674" s="39"/>
      <c r="D1674" s="198" t="s">
        <v>393</v>
      </c>
      <c r="E1674" s="39"/>
      <c r="F1674" s="199" t="s">
        <v>1742</v>
      </c>
      <c r="G1674" s="39"/>
      <c r="H1674" s="39"/>
      <c r="I1674" s="200"/>
      <c r="J1674" s="39"/>
      <c r="K1674" s="39"/>
      <c r="L1674" s="42"/>
      <c r="M1674" s="201"/>
      <c r="N1674" s="202"/>
      <c r="O1674" s="67"/>
      <c r="P1674" s="67"/>
      <c r="Q1674" s="67"/>
      <c r="R1674" s="67"/>
      <c r="S1674" s="67"/>
      <c r="T1674" s="68"/>
      <c r="U1674" s="37"/>
      <c r="V1674" s="37"/>
      <c r="W1674" s="37"/>
      <c r="X1674" s="37"/>
      <c r="Y1674" s="37"/>
      <c r="Z1674" s="37"/>
      <c r="AA1674" s="37"/>
      <c r="AB1674" s="37"/>
      <c r="AC1674" s="37"/>
      <c r="AD1674" s="37"/>
      <c r="AE1674" s="37"/>
      <c r="AT1674" s="20" t="s">
        <v>393</v>
      </c>
      <c r="AU1674" s="20" t="s">
        <v>90</v>
      </c>
    </row>
    <row r="1675" spans="1:65" s="13" customFormat="1" ht="10">
      <c r="B1675" s="203"/>
      <c r="C1675" s="204"/>
      <c r="D1675" s="205" t="s">
        <v>395</v>
      </c>
      <c r="E1675" s="206" t="s">
        <v>76</v>
      </c>
      <c r="F1675" s="207" t="s">
        <v>403</v>
      </c>
      <c r="G1675" s="204"/>
      <c r="H1675" s="206" t="s">
        <v>76</v>
      </c>
      <c r="I1675" s="208"/>
      <c r="J1675" s="204"/>
      <c r="K1675" s="204"/>
      <c r="L1675" s="209"/>
      <c r="M1675" s="210"/>
      <c r="N1675" s="211"/>
      <c r="O1675" s="211"/>
      <c r="P1675" s="211"/>
      <c r="Q1675" s="211"/>
      <c r="R1675" s="211"/>
      <c r="S1675" s="211"/>
      <c r="T1675" s="212"/>
      <c r="AT1675" s="213" t="s">
        <v>395</v>
      </c>
      <c r="AU1675" s="213" t="s">
        <v>90</v>
      </c>
      <c r="AV1675" s="13" t="s">
        <v>85</v>
      </c>
      <c r="AW1675" s="13" t="s">
        <v>36</v>
      </c>
      <c r="AX1675" s="13" t="s">
        <v>78</v>
      </c>
      <c r="AY1675" s="213" t="s">
        <v>386</v>
      </c>
    </row>
    <row r="1676" spans="1:65" s="13" customFormat="1" ht="10">
      <c r="B1676" s="203"/>
      <c r="C1676" s="204"/>
      <c r="D1676" s="205" t="s">
        <v>395</v>
      </c>
      <c r="E1676" s="206" t="s">
        <v>76</v>
      </c>
      <c r="F1676" s="207" t="s">
        <v>1057</v>
      </c>
      <c r="G1676" s="204"/>
      <c r="H1676" s="206" t="s">
        <v>76</v>
      </c>
      <c r="I1676" s="208"/>
      <c r="J1676" s="204"/>
      <c r="K1676" s="204"/>
      <c r="L1676" s="209"/>
      <c r="M1676" s="210"/>
      <c r="N1676" s="211"/>
      <c r="O1676" s="211"/>
      <c r="P1676" s="211"/>
      <c r="Q1676" s="211"/>
      <c r="R1676" s="211"/>
      <c r="S1676" s="211"/>
      <c r="T1676" s="212"/>
      <c r="AT1676" s="213" t="s">
        <v>395</v>
      </c>
      <c r="AU1676" s="213" t="s">
        <v>90</v>
      </c>
      <c r="AV1676" s="13" t="s">
        <v>85</v>
      </c>
      <c r="AW1676" s="13" t="s">
        <v>36</v>
      </c>
      <c r="AX1676" s="13" t="s">
        <v>78</v>
      </c>
      <c r="AY1676" s="213" t="s">
        <v>386</v>
      </c>
    </row>
    <row r="1677" spans="1:65" s="13" customFormat="1" ht="10">
      <c r="B1677" s="203"/>
      <c r="C1677" s="204"/>
      <c r="D1677" s="205" t="s">
        <v>395</v>
      </c>
      <c r="E1677" s="206" t="s">
        <v>76</v>
      </c>
      <c r="F1677" s="207" t="s">
        <v>1743</v>
      </c>
      <c r="G1677" s="204"/>
      <c r="H1677" s="206" t="s">
        <v>76</v>
      </c>
      <c r="I1677" s="208"/>
      <c r="J1677" s="204"/>
      <c r="K1677" s="204"/>
      <c r="L1677" s="209"/>
      <c r="M1677" s="210"/>
      <c r="N1677" s="211"/>
      <c r="O1677" s="211"/>
      <c r="P1677" s="211"/>
      <c r="Q1677" s="211"/>
      <c r="R1677" s="211"/>
      <c r="S1677" s="211"/>
      <c r="T1677" s="212"/>
      <c r="AT1677" s="213" t="s">
        <v>395</v>
      </c>
      <c r="AU1677" s="213" t="s">
        <v>90</v>
      </c>
      <c r="AV1677" s="13" t="s">
        <v>85</v>
      </c>
      <c r="AW1677" s="13" t="s">
        <v>36</v>
      </c>
      <c r="AX1677" s="13" t="s">
        <v>78</v>
      </c>
      <c r="AY1677" s="213" t="s">
        <v>386</v>
      </c>
    </row>
    <row r="1678" spans="1:65" s="14" customFormat="1" ht="10">
      <c r="B1678" s="214"/>
      <c r="C1678" s="215"/>
      <c r="D1678" s="205" t="s">
        <v>395</v>
      </c>
      <c r="E1678" s="216" t="s">
        <v>76</v>
      </c>
      <c r="F1678" s="217" t="s">
        <v>1744</v>
      </c>
      <c r="G1678" s="215"/>
      <c r="H1678" s="218">
        <v>36</v>
      </c>
      <c r="I1678" s="219"/>
      <c r="J1678" s="215"/>
      <c r="K1678" s="215"/>
      <c r="L1678" s="220"/>
      <c r="M1678" s="221"/>
      <c r="N1678" s="222"/>
      <c r="O1678" s="222"/>
      <c r="P1678" s="222"/>
      <c r="Q1678" s="222"/>
      <c r="R1678" s="222"/>
      <c r="S1678" s="222"/>
      <c r="T1678" s="223"/>
      <c r="AT1678" s="224" t="s">
        <v>395</v>
      </c>
      <c r="AU1678" s="224" t="s">
        <v>90</v>
      </c>
      <c r="AV1678" s="14" t="s">
        <v>90</v>
      </c>
      <c r="AW1678" s="14" t="s">
        <v>36</v>
      </c>
      <c r="AX1678" s="14" t="s">
        <v>78</v>
      </c>
      <c r="AY1678" s="224" t="s">
        <v>386</v>
      </c>
    </row>
    <row r="1679" spans="1:65" s="14" customFormat="1" ht="10">
      <c r="B1679" s="214"/>
      <c r="C1679" s="215"/>
      <c r="D1679" s="205" t="s">
        <v>395</v>
      </c>
      <c r="E1679" s="216" t="s">
        <v>76</v>
      </c>
      <c r="F1679" s="217" t="s">
        <v>1745</v>
      </c>
      <c r="G1679" s="215"/>
      <c r="H1679" s="218">
        <v>198</v>
      </c>
      <c r="I1679" s="219"/>
      <c r="J1679" s="215"/>
      <c r="K1679" s="215"/>
      <c r="L1679" s="220"/>
      <c r="M1679" s="221"/>
      <c r="N1679" s="222"/>
      <c r="O1679" s="222"/>
      <c r="P1679" s="222"/>
      <c r="Q1679" s="222"/>
      <c r="R1679" s="222"/>
      <c r="S1679" s="222"/>
      <c r="T1679" s="223"/>
      <c r="AT1679" s="224" t="s">
        <v>395</v>
      </c>
      <c r="AU1679" s="224" t="s">
        <v>90</v>
      </c>
      <c r="AV1679" s="14" t="s">
        <v>90</v>
      </c>
      <c r="AW1679" s="14" t="s">
        <v>36</v>
      </c>
      <c r="AX1679" s="14" t="s">
        <v>78</v>
      </c>
      <c r="AY1679" s="224" t="s">
        <v>386</v>
      </c>
    </row>
    <row r="1680" spans="1:65" s="14" customFormat="1" ht="10">
      <c r="B1680" s="214"/>
      <c r="C1680" s="215"/>
      <c r="D1680" s="205" t="s">
        <v>395</v>
      </c>
      <c r="E1680" s="216" t="s">
        <v>76</v>
      </c>
      <c r="F1680" s="217" t="s">
        <v>1746</v>
      </c>
      <c r="G1680" s="215"/>
      <c r="H1680" s="218">
        <v>12</v>
      </c>
      <c r="I1680" s="219"/>
      <c r="J1680" s="215"/>
      <c r="K1680" s="215"/>
      <c r="L1680" s="220"/>
      <c r="M1680" s="221"/>
      <c r="N1680" s="222"/>
      <c r="O1680" s="222"/>
      <c r="P1680" s="222"/>
      <c r="Q1680" s="222"/>
      <c r="R1680" s="222"/>
      <c r="S1680" s="222"/>
      <c r="T1680" s="223"/>
      <c r="AT1680" s="224" t="s">
        <v>395</v>
      </c>
      <c r="AU1680" s="224" t="s">
        <v>90</v>
      </c>
      <c r="AV1680" s="14" t="s">
        <v>90</v>
      </c>
      <c r="AW1680" s="14" t="s">
        <v>36</v>
      </c>
      <c r="AX1680" s="14" t="s">
        <v>78</v>
      </c>
      <c r="AY1680" s="224" t="s">
        <v>386</v>
      </c>
    </row>
    <row r="1681" spans="1:65" s="15" customFormat="1" ht="10">
      <c r="B1681" s="225"/>
      <c r="C1681" s="226"/>
      <c r="D1681" s="205" t="s">
        <v>395</v>
      </c>
      <c r="E1681" s="227" t="s">
        <v>76</v>
      </c>
      <c r="F1681" s="228" t="s">
        <v>398</v>
      </c>
      <c r="G1681" s="226"/>
      <c r="H1681" s="229">
        <v>246</v>
      </c>
      <c r="I1681" s="230"/>
      <c r="J1681" s="226"/>
      <c r="K1681" s="226"/>
      <c r="L1681" s="231"/>
      <c r="M1681" s="232"/>
      <c r="N1681" s="233"/>
      <c r="O1681" s="233"/>
      <c r="P1681" s="233"/>
      <c r="Q1681" s="233"/>
      <c r="R1681" s="233"/>
      <c r="S1681" s="233"/>
      <c r="T1681" s="234"/>
      <c r="AT1681" s="235" t="s">
        <v>395</v>
      </c>
      <c r="AU1681" s="235" t="s">
        <v>90</v>
      </c>
      <c r="AV1681" s="15" t="s">
        <v>102</v>
      </c>
      <c r="AW1681" s="15" t="s">
        <v>36</v>
      </c>
      <c r="AX1681" s="15" t="s">
        <v>85</v>
      </c>
      <c r="AY1681" s="235" t="s">
        <v>386</v>
      </c>
    </row>
    <row r="1682" spans="1:65" s="2" customFormat="1" ht="24.15" customHeight="1">
      <c r="A1682" s="37"/>
      <c r="B1682" s="38"/>
      <c r="C1682" s="236" t="s">
        <v>1747</v>
      </c>
      <c r="D1682" s="236" t="s">
        <v>453</v>
      </c>
      <c r="E1682" s="237" t="s">
        <v>1748</v>
      </c>
      <c r="F1682" s="238" t="s">
        <v>1749</v>
      </c>
      <c r="G1682" s="239" t="s">
        <v>624</v>
      </c>
      <c r="H1682" s="240">
        <v>246</v>
      </c>
      <c r="I1682" s="241"/>
      <c r="J1682" s="242">
        <f>ROUND(I1682*H1682,2)</f>
        <v>0</v>
      </c>
      <c r="K1682" s="238" t="s">
        <v>76</v>
      </c>
      <c r="L1682" s="243"/>
      <c r="M1682" s="244" t="s">
        <v>76</v>
      </c>
      <c r="N1682" s="245" t="s">
        <v>49</v>
      </c>
      <c r="O1682" s="67"/>
      <c r="P1682" s="194">
        <f>O1682*H1682</f>
        <v>0</v>
      </c>
      <c r="Q1682" s="194">
        <v>0</v>
      </c>
      <c r="R1682" s="194">
        <f>Q1682*H1682</f>
        <v>0</v>
      </c>
      <c r="S1682" s="194">
        <v>0</v>
      </c>
      <c r="T1682" s="195">
        <f>S1682*H1682</f>
        <v>0</v>
      </c>
      <c r="U1682" s="37"/>
      <c r="V1682" s="37"/>
      <c r="W1682" s="37"/>
      <c r="X1682" s="37"/>
      <c r="Y1682" s="37"/>
      <c r="Z1682" s="37"/>
      <c r="AA1682" s="37"/>
      <c r="AB1682" s="37"/>
      <c r="AC1682" s="37"/>
      <c r="AD1682" s="37"/>
      <c r="AE1682" s="37"/>
      <c r="AR1682" s="196" t="s">
        <v>436</v>
      </c>
      <c r="AT1682" s="196" t="s">
        <v>453</v>
      </c>
      <c r="AU1682" s="196" t="s">
        <v>90</v>
      </c>
      <c r="AY1682" s="20" t="s">
        <v>386</v>
      </c>
      <c r="BE1682" s="197">
        <f>IF(N1682="základní",J1682,0)</f>
        <v>0</v>
      </c>
      <c r="BF1682" s="197">
        <f>IF(N1682="snížená",J1682,0)</f>
        <v>0</v>
      </c>
      <c r="BG1682" s="197">
        <f>IF(N1682="zákl. přenesená",J1682,0)</f>
        <v>0</v>
      </c>
      <c r="BH1682" s="197">
        <f>IF(N1682="sníž. přenesená",J1682,0)</f>
        <v>0</v>
      </c>
      <c r="BI1682" s="197">
        <f>IF(N1682="nulová",J1682,0)</f>
        <v>0</v>
      </c>
      <c r="BJ1682" s="20" t="s">
        <v>90</v>
      </c>
      <c r="BK1682" s="197">
        <f>ROUND(I1682*H1682,2)</f>
        <v>0</v>
      </c>
      <c r="BL1682" s="20" t="s">
        <v>102</v>
      </c>
      <c r="BM1682" s="196" t="s">
        <v>1750</v>
      </c>
    </row>
    <row r="1683" spans="1:65" s="13" customFormat="1" ht="10">
      <c r="B1683" s="203"/>
      <c r="C1683" s="204"/>
      <c r="D1683" s="205" t="s">
        <v>395</v>
      </c>
      <c r="E1683" s="206" t="s">
        <v>76</v>
      </c>
      <c r="F1683" s="207" t="s">
        <v>403</v>
      </c>
      <c r="G1683" s="204"/>
      <c r="H1683" s="206" t="s">
        <v>76</v>
      </c>
      <c r="I1683" s="208"/>
      <c r="J1683" s="204"/>
      <c r="K1683" s="204"/>
      <c r="L1683" s="209"/>
      <c r="M1683" s="210"/>
      <c r="N1683" s="211"/>
      <c r="O1683" s="211"/>
      <c r="P1683" s="211"/>
      <c r="Q1683" s="211"/>
      <c r="R1683" s="211"/>
      <c r="S1683" s="211"/>
      <c r="T1683" s="212"/>
      <c r="AT1683" s="213" t="s">
        <v>395</v>
      </c>
      <c r="AU1683" s="213" t="s">
        <v>90</v>
      </c>
      <c r="AV1683" s="13" t="s">
        <v>85</v>
      </c>
      <c r="AW1683" s="13" t="s">
        <v>36</v>
      </c>
      <c r="AX1683" s="13" t="s">
        <v>78</v>
      </c>
      <c r="AY1683" s="213" t="s">
        <v>386</v>
      </c>
    </row>
    <row r="1684" spans="1:65" s="13" customFormat="1" ht="10">
      <c r="B1684" s="203"/>
      <c r="C1684" s="204"/>
      <c r="D1684" s="205" t="s">
        <v>395</v>
      </c>
      <c r="E1684" s="206" t="s">
        <v>76</v>
      </c>
      <c r="F1684" s="207" t="s">
        <v>1057</v>
      </c>
      <c r="G1684" s="204"/>
      <c r="H1684" s="206" t="s">
        <v>76</v>
      </c>
      <c r="I1684" s="208"/>
      <c r="J1684" s="204"/>
      <c r="K1684" s="204"/>
      <c r="L1684" s="209"/>
      <c r="M1684" s="210"/>
      <c r="N1684" s="211"/>
      <c r="O1684" s="211"/>
      <c r="P1684" s="211"/>
      <c r="Q1684" s="211"/>
      <c r="R1684" s="211"/>
      <c r="S1684" s="211"/>
      <c r="T1684" s="212"/>
      <c r="AT1684" s="213" t="s">
        <v>395</v>
      </c>
      <c r="AU1684" s="213" t="s">
        <v>90</v>
      </c>
      <c r="AV1684" s="13" t="s">
        <v>85</v>
      </c>
      <c r="AW1684" s="13" t="s">
        <v>36</v>
      </c>
      <c r="AX1684" s="13" t="s">
        <v>78</v>
      </c>
      <c r="AY1684" s="213" t="s">
        <v>386</v>
      </c>
    </row>
    <row r="1685" spans="1:65" s="13" customFormat="1" ht="10">
      <c r="B1685" s="203"/>
      <c r="C1685" s="204"/>
      <c r="D1685" s="205" t="s">
        <v>395</v>
      </c>
      <c r="E1685" s="206" t="s">
        <v>76</v>
      </c>
      <c r="F1685" s="207" t="s">
        <v>1743</v>
      </c>
      <c r="G1685" s="204"/>
      <c r="H1685" s="206" t="s">
        <v>76</v>
      </c>
      <c r="I1685" s="208"/>
      <c r="J1685" s="204"/>
      <c r="K1685" s="204"/>
      <c r="L1685" s="209"/>
      <c r="M1685" s="210"/>
      <c r="N1685" s="211"/>
      <c r="O1685" s="211"/>
      <c r="P1685" s="211"/>
      <c r="Q1685" s="211"/>
      <c r="R1685" s="211"/>
      <c r="S1685" s="211"/>
      <c r="T1685" s="212"/>
      <c r="AT1685" s="213" t="s">
        <v>395</v>
      </c>
      <c r="AU1685" s="213" t="s">
        <v>90</v>
      </c>
      <c r="AV1685" s="13" t="s">
        <v>85</v>
      </c>
      <c r="AW1685" s="13" t="s">
        <v>36</v>
      </c>
      <c r="AX1685" s="13" t="s">
        <v>78</v>
      </c>
      <c r="AY1685" s="213" t="s">
        <v>386</v>
      </c>
    </row>
    <row r="1686" spans="1:65" s="14" customFormat="1" ht="10">
      <c r="B1686" s="214"/>
      <c r="C1686" s="215"/>
      <c r="D1686" s="205" t="s">
        <v>395</v>
      </c>
      <c r="E1686" s="216" t="s">
        <v>76</v>
      </c>
      <c r="F1686" s="217" t="s">
        <v>1744</v>
      </c>
      <c r="G1686" s="215"/>
      <c r="H1686" s="218">
        <v>36</v>
      </c>
      <c r="I1686" s="219"/>
      <c r="J1686" s="215"/>
      <c r="K1686" s="215"/>
      <c r="L1686" s="220"/>
      <c r="M1686" s="221"/>
      <c r="N1686" s="222"/>
      <c r="O1686" s="222"/>
      <c r="P1686" s="222"/>
      <c r="Q1686" s="222"/>
      <c r="R1686" s="222"/>
      <c r="S1686" s="222"/>
      <c r="T1686" s="223"/>
      <c r="AT1686" s="224" t="s">
        <v>395</v>
      </c>
      <c r="AU1686" s="224" t="s">
        <v>90</v>
      </c>
      <c r="AV1686" s="14" t="s">
        <v>90</v>
      </c>
      <c r="AW1686" s="14" t="s">
        <v>36</v>
      </c>
      <c r="AX1686" s="14" t="s">
        <v>78</v>
      </c>
      <c r="AY1686" s="224" t="s">
        <v>386</v>
      </c>
    </row>
    <row r="1687" spans="1:65" s="14" customFormat="1" ht="10">
      <c r="B1687" s="214"/>
      <c r="C1687" s="215"/>
      <c r="D1687" s="205" t="s">
        <v>395</v>
      </c>
      <c r="E1687" s="216" t="s">
        <v>76</v>
      </c>
      <c r="F1687" s="217" t="s">
        <v>1745</v>
      </c>
      <c r="G1687" s="215"/>
      <c r="H1687" s="218">
        <v>198</v>
      </c>
      <c r="I1687" s="219"/>
      <c r="J1687" s="215"/>
      <c r="K1687" s="215"/>
      <c r="L1687" s="220"/>
      <c r="M1687" s="221"/>
      <c r="N1687" s="222"/>
      <c r="O1687" s="222"/>
      <c r="P1687" s="222"/>
      <c r="Q1687" s="222"/>
      <c r="R1687" s="222"/>
      <c r="S1687" s="222"/>
      <c r="T1687" s="223"/>
      <c r="AT1687" s="224" t="s">
        <v>395</v>
      </c>
      <c r="AU1687" s="224" t="s">
        <v>90</v>
      </c>
      <c r="AV1687" s="14" t="s">
        <v>90</v>
      </c>
      <c r="AW1687" s="14" t="s">
        <v>36</v>
      </c>
      <c r="AX1687" s="14" t="s">
        <v>78</v>
      </c>
      <c r="AY1687" s="224" t="s">
        <v>386</v>
      </c>
    </row>
    <row r="1688" spans="1:65" s="14" customFormat="1" ht="10">
      <c r="B1688" s="214"/>
      <c r="C1688" s="215"/>
      <c r="D1688" s="205" t="s">
        <v>395</v>
      </c>
      <c r="E1688" s="216" t="s">
        <v>76</v>
      </c>
      <c r="F1688" s="217" t="s">
        <v>1746</v>
      </c>
      <c r="G1688" s="215"/>
      <c r="H1688" s="218">
        <v>12</v>
      </c>
      <c r="I1688" s="219"/>
      <c r="J1688" s="215"/>
      <c r="K1688" s="215"/>
      <c r="L1688" s="220"/>
      <c r="M1688" s="221"/>
      <c r="N1688" s="222"/>
      <c r="O1688" s="222"/>
      <c r="P1688" s="222"/>
      <c r="Q1688" s="222"/>
      <c r="R1688" s="222"/>
      <c r="S1688" s="222"/>
      <c r="T1688" s="223"/>
      <c r="AT1688" s="224" t="s">
        <v>395</v>
      </c>
      <c r="AU1688" s="224" t="s">
        <v>90</v>
      </c>
      <c r="AV1688" s="14" t="s">
        <v>90</v>
      </c>
      <c r="AW1688" s="14" t="s">
        <v>36</v>
      </c>
      <c r="AX1688" s="14" t="s">
        <v>78</v>
      </c>
      <c r="AY1688" s="224" t="s">
        <v>386</v>
      </c>
    </row>
    <row r="1689" spans="1:65" s="15" customFormat="1" ht="10">
      <c r="B1689" s="225"/>
      <c r="C1689" s="226"/>
      <c r="D1689" s="205" t="s">
        <v>395</v>
      </c>
      <c r="E1689" s="227" t="s">
        <v>76</v>
      </c>
      <c r="F1689" s="228" t="s">
        <v>398</v>
      </c>
      <c r="G1689" s="226"/>
      <c r="H1689" s="229">
        <v>246</v>
      </c>
      <c r="I1689" s="230"/>
      <c r="J1689" s="226"/>
      <c r="K1689" s="226"/>
      <c r="L1689" s="231"/>
      <c r="M1689" s="232"/>
      <c r="N1689" s="233"/>
      <c r="O1689" s="233"/>
      <c r="P1689" s="233"/>
      <c r="Q1689" s="233"/>
      <c r="R1689" s="233"/>
      <c r="S1689" s="233"/>
      <c r="T1689" s="234"/>
      <c r="AT1689" s="235" t="s">
        <v>395</v>
      </c>
      <c r="AU1689" s="235" t="s">
        <v>90</v>
      </c>
      <c r="AV1689" s="15" t="s">
        <v>102</v>
      </c>
      <c r="AW1689" s="15" t="s">
        <v>36</v>
      </c>
      <c r="AX1689" s="15" t="s">
        <v>85</v>
      </c>
      <c r="AY1689" s="235" t="s">
        <v>386</v>
      </c>
    </row>
    <row r="1690" spans="1:65" s="2" customFormat="1" ht="24.15" customHeight="1">
      <c r="A1690" s="37"/>
      <c r="B1690" s="38"/>
      <c r="C1690" s="185" t="s">
        <v>1751</v>
      </c>
      <c r="D1690" s="185" t="s">
        <v>388</v>
      </c>
      <c r="E1690" s="186" t="s">
        <v>1752</v>
      </c>
      <c r="F1690" s="187" t="s">
        <v>1753</v>
      </c>
      <c r="G1690" s="188" t="s">
        <v>624</v>
      </c>
      <c r="H1690" s="189">
        <v>25</v>
      </c>
      <c r="I1690" s="190"/>
      <c r="J1690" s="191">
        <f>ROUND(I1690*H1690,2)</f>
        <v>0</v>
      </c>
      <c r="K1690" s="187" t="s">
        <v>391</v>
      </c>
      <c r="L1690" s="42"/>
      <c r="M1690" s="192" t="s">
        <v>76</v>
      </c>
      <c r="N1690" s="193" t="s">
        <v>49</v>
      </c>
      <c r="O1690" s="67"/>
      <c r="P1690" s="194">
        <f>O1690*H1690</f>
        <v>0</v>
      </c>
      <c r="Q1690" s="194">
        <v>1.108E-4</v>
      </c>
      <c r="R1690" s="194">
        <f>Q1690*H1690</f>
        <v>2.7699999999999999E-3</v>
      </c>
      <c r="S1690" s="194">
        <v>0</v>
      </c>
      <c r="T1690" s="195">
        <f>S1690*H1690</f>
        <v>0</v>
      </c>
      <c r="U1690" s="37"/>
      <c r="V1690" s="37"/>
      <c r="W1690" s="37"/>
      <c r="X1690" s="37"/>
      <c r="Y1690" s="37"/>
      <c r="Z1690" s="37"/>
      <c r="AA1690" s="37"/>
      <c r="AB1690" s="37"/>
      <c r="AC1690" s="37"/>
      <c r="AD1690" s="37"/>
      <c r="AE1690" s="37"/>
      <c r="AR1690" s="196" t="s">
        <v>102</v>
      </c>
      <c r="AT1690" s="196" t="s">
        <v>388</v>
      </c>
      <c r="AU1690" s="196" t="s">
        <v>90</v>
      </c>
      <c r="AY1690" s="20" t="s">
        <v>386</v>
      </c>
      <c r="BE1690" s="197">
        <f>IF(N1690="základní",J1690,0)</f>
        <v>0</v>
      </c>
      <c r="BF1690" s="197">
        <f>IF(N1690="snížená",J1690,0)</f>
        <v>0</v>
      </c>
      <c r="BG1690" s="197">
        <f>IF(N1690="zákl. přenesená",J1690,0)</f>
        <v>0</v>
      </c>
      <c r="BH1690" s="197">
        <f>IF(N1690="sníž. přenesená",J1690,0)</f>
        <v>0</v>
      </c>
      <c r="BI1690" s="197">
        <f>IF(N1690="nulová",J1690,0)</f>
        <v>0</v>
      </c>
      <c r="BJ1690" s="20" t="s">
        <v>90</v>
      </c>
      <c r="BK1690" s="197">
        <f>ROUND(I1690*H1690,2)</f>
        <v>0</v>
      </c>
      <c r="BL1690" s="20" t="s">
        <v>102</v>
      </c>
      <c r="BM1690" s="196" t="s">
        <v>1754</v>
      </c>
    </row>
    <row r="1691" spans="1:65" s="2" customFormat="1" ht="10">
      <c r="A1691" s="37"/>
      <c r="B1691" s="38"/>
      <c r="C1691" s="39"/>
      <c r="D1691" s="198" t="s">
        <v>393</v>
      </c>
      <c r="E1691" s="39"/>
      <c r="F1691" s="199" t="s">
        <v>1755</v>
      </c>
      <c r="G1691" s="39"/>
      <c r="H1691" s="39"/>
      <c r="I1691" s="200"/>
      <c r="J1691" s="39"/>
      <c r="K1691" s="39"/>
      <c r="L1691" s="42"/>
      <c r="M1691" s="201"/>
      <c r="N1691" s="202"/>
      <c r="O1691" s="67"/>
      <c r="P1691" s="67"/>
      <c r="Q1691" s="67"/>
      <c r="R1691" s="67"/>
      <c r="S1691" s="67"/>
      <c r="T1691" s="68"/>
      <c r="U1691" s="37"/>
      <c r="V1691" s="37"/>
      <c r="W1691" s="37"/>
      <c r="X1691" s="37"/>
      <c r="Y1691" s="37"/>
      <c r="Z1691" s="37"/>
      <c r="AA1691" s="37"/>
      <c r="AB1691" s="37"/>
      <c r="AC1691" s="37"/>
      <c r="AD1691" s="37"/>
      <c r="AE1691" s="37"/>
      <c r="AT1691" s="20" t="s">
        <v>393</v>
      </c>
      <c r="AU1691" s="20" t="s">
        <v>90</v>
      </c>
    </row>
    <row r="1692" spans="1:65" s="13" customFormat="1" ht="10">
      <c r="B1692" s="203"/>
      <c r="C1692" s="204"/>
      <c r="D1692" s="205" t="s">
        <v>395</v>
      </c>
      <c r="E1692" s="206" t="s">
        <v>76</v>
      </c>
      <c r="F1692" s="207" t="s">
        <v>1722</v>
      </c>
      <c r="G1692" s="204"/>
      <c r="H1692" s="206" t="s">
        <v>76</v>
      </c>
      <c r="I1692" s="208"/>
      <c r="J1692" s="204"/>
      <c r="K1692" s="204"/>
      <c r="L1692" s="209"/>
      <c r="M1692" s="210"/>
      <c r="N1692" s="211"/>
      <c r="O1692" s="211"/>
      <c r="P1692" s="211"/>
      <c r="Q1692" s="211"/>
      <c r="R1692" s="211"/>
      <c r="S1692" s="211"/>
      <c r="T1692" s="212"/>
      <c r="AT1692" s="213" t="s">
        <v>395</v>
      </c>
      <c r="AU1692" s="213" t="s">
        <v>90</v>
      </c>
      <c r="AV1692" s="13" t="s">
        <v>85</v>
      </c>
      <c r="AW1692" s="13" t="s">
        <v>36</v>
      </c>
      <c r="AX1692" s="13" t="s">
        <v>78</v>
      </c>
      <c r="AY1692" s="213" t="s">
        <v>386</v>
      </c>
    </row>
    <row r="1693" spans="1:65" s="14" customFormat="1" ht="10">
      <c r="B1693" s="214"/>
      <c r="C1693" s="215"/>
      <c r="D1693" s="205" t="s">
        <v>395</v>
      </c>
      <c r="E1693" s="216" t="s">
        <v>76</v>
      </c>
      <c r="F1693" s="217" t="s">
        <v>1756</v>
      </c>
      <c r="G1693" s="215"/>
      <c r="H1693" s="218">
        <v>14</v>
      </c>
      <c r="I1693" s="219"/>
      <c r="J1693" s="215"/>
      <c r="K1693" s="215"/>
      <c r="L1693" s="220"/>
      <c r="M1693" s="221"/>
      <c r="N1693" s="222"/>
      <c r="O1693" s="222"/>
      <c r="P1693" s="222"/>
      <c r="Q1693" s="222"/>
      <c r="R1693" s="222"/>
      <c r="S1693" s="222"/>
      <c r="T1693" s="223"/>
      <c r="AT1693" s="224" t="s">
        <v>395</v>
      </c>
      <c r="AU1693" s="224" t="s">
        <v>90</v>
      </c>
      <c r="AV1693" s="14" t="s">
        <v>90</v>
      </c>
      <c r="AW1693" s="14" t="s">
        <v>36</v>
      </c>
      <c r="AX1693" s="14" t="s">
        <v>78</v>
      </c>
      <c r="AY1693" s="224" t="s">
        <v>386</v>
      </c>
    </row>
    <row r="1694" spans="1:65" s="14" customFormat="1" ht="10">
      <c r="B1694" s="214"/>
      <c r="C1694" s="215"/>
      <c r="D1694" s="205" t="s">
        <v>395</v>
      </c>
      <c r="E1694" s="216" t="s">
        <v>76</v>
      </c>
      <c r="F1694" s="217" t="s">
        <v>1757</v>
      </c>
      <c r="G1694" s="215"/>
      <c r="H1694" s="218">
        <v>8</v>
      </c>
      <c r="I1694" s="219"/>
      <c r="J1694" s="215"/>
      <c r="K1694" s="215"/>
      <c r="L1694" s="220"/>
      <c r="M1694" s="221"/>
      <c r="N1694" s="222"/>
      <c r="O1694" s="222"/>
      <c r="P1694" s="222"/>
      <c r="Q1694" s="222"/>
      <c r="R1694" s="222"/>
      <c r="S1694" s="222"/>
      <c r="T1694" s="223"/>
      <c r="AT1694" s="224" t="s">
        <v>395</v>
      </c>
      <c r="AU1694" s="224" t="s">
        <v>90</v>
      </c>
      <c r="AV1694" s="14" t="s">
        <v>90</v>
      </c>
      <c r="AW1694" s="14" t="s">
        <v>36</v>
      </c>
      <c r="AX1694" s="14" t="s">
        <v>78</v>
      </c>
      <c r="AY1694" s="224" t="s">
        <v>386</v>
      </c>
    </row>
    <row r="1695" spans="1:65" s="14" customFormat="1" ht="10">
      <c r="B1695" s="214"/>
      <c r="C1695" s="215"/>
      <c r="D1695" s="205" t="s">
        <v>395</v>
      </c>
      <c r="E1695" s="216" t="s">
        <v>76</v>
      </c>
      <c r="F1695" s="217" t="s">
        <v>1758</v>
      </c>
      <c r="G1695" s="215"/>
      <c r="H1695" s="218">
        <v>2</v>
      </c>
      <c r="I1695" s="219"/>
      <c r="J1695" s="215"/>
      <c r="K1695" s="215"/>
      <c r="L1695" s="220"/>
      <c r="M1695" s="221"/>
      <c r="N1695" s="222"/>
      <c r="O1695" s="222"/>
      <c r="P1695" s="222"/>
      <c r="Q1695" s="222"/>
      <c r="R1695" s="222"/>
      <c r="S1695" s="222"/>
      <c r="T1695" s="223"/>
      <c r="AT1695" s="224" t="s">
        <v>395</v>
      </c>
      <c r="AU1695" s="224" t="s">
        <v>90</v>
      </c>
      <c r="AV1695" s="14" t="s">
        <v>90</v>
      </c>
      <c r="AW1695" s="14" t="s">
        <v>36</v>
      </c>
      <c r="AX1695" s="14" t="s">
        <v>78</v>
      </c>
      <c r="AY1695" s="224" t="s">
        <v>386</v>
      </c>
    </row>
    <row r="1696" spans="1:65" s="14" customFormat="1" ht="10">
      <c r="B1696" s="214"/>
      <c r="C1696" s="215"/>
      <c r="D1696" s="205" t="s">
        <v>395</v>
      </c>
      <c r="E1696" s="216" t="s">
        <v>76</v>
      </c>
      <c r="F1696" s="217" t="s">
        <v>1759</v>
      </c>
      <c r="G1696" s="215"/>
      <c r="H1696" s="218">
        <v>1</v>
      </c>
      <c r="I1696" s="219"/>
      <c r="J1696" s="215"/>
      <c r="K1696" s="215"/>
      <c r="L1696" s="220"/>
      <c r="M1696" s="221"/>
      <c r="N1696" s="222"/>
      <c r="O1696" s="222"/>
      <c r="P1696" s="222"/>
      <c r="Q1696" s="222"/>
      <c r="R1696" s="222"/>
      <c r="S1696" s="222"/>
      <c r="T1696" s="223"/>
      <c r="AT1696" s="224" t="s">
        <v>395</v>
      </c>
      <c r="AU1696" s="224" t="s">
        <v>90</v>
      </c>
      <c r="AV1696" s="14" t="s">
        <v>90</v>
      </c>
      <c r="AW1696" s="14" t="s">
        <v>36</v>
      </c>
      <c r="AX1696" s="14" t="s">
        <v>78</v>
      </c>
      <c r="AY1696" s="224" t="s">
        <v>386</v>
      </c>
    </row>
    <row r="1697" spans="1:65" s="15" customFormat="1" ht="10">
      <c r="B1697" s="225"/>
      <c r="C1697" s="226"/>
      <c r="D1697" s="205" t="s">
        <v>395</v>
      </c>
      <c r="E1697" s="227" t="s">
        <v>76</v>
      </c>
      <c r="F1697" s="228" t="s">
        <v>398</v>
      </c>
      <c r="G1697" s="226"/>
      <c r="H1697" s="229">
        <v>25</v>
      </c>
      <c r="I1697" s="230"/>
      <c r="J1697" s="226"/>
      <c r="K1697" s="226"/>
      <c r="L1697" s="231"/>
      <c r="M1697" s="232"/>
      <c r="N1697" s="233"/>
      <c r="O1697" s="233"/>
      <c r="P1697" s="233"/>
      <c r="Q1697" s="233"/>
      <c r="R1697" s="233"/>
      <c r="S1697" s="233"/>
      <c r="T1697" s="234"/>
      <c r="AT1697" s="235" t="s">
        <v>395</v>
      </c>
      <c r="AU1697" s="235" t="s">
        <v>90</v>
      </c>
      <c r="AV1697" s="15" t="s">
        <v>102</v>
      </c>
      <c r="AW1697" s="15" t="s">
        <v>36</v>
      </c>
      <c r="AX1697" s="15" t="s">
        <v>85</v>
      </c>
      <c r="AY1697" s="235" t="s">
        <v>386</v>
      </c>
    </row>
    <row r="1698" spans="1:65" s="2" customFormat="1" ht="24.15" customHeight="1">
      <c r="A1698" s="37"/>
      <c r="B1698" s="38"/>
      <c r="C1698" s="236" t="s">
        <v>1760</v>
      </c>
      <c r="D1698" s="236" t="s">
        <v>453</v>
      </c>
      <c r="E1698" s="237" t="s">
        <v>1761</v>
      </c>
      <c r="F1698" s="238" t="s">
        <v>1762</v>
      </c>
      <c r="G1698" s="239" t="s">
        <v>624</v>
      </c>
      <c r="H1698" s="240">
        <v>8</v>
      </c>
      <c r="I1698" s="241"/>
      <c r="J1698" s="242">
        <f>ROUND(I1698*H1698,2)</f>
        <v>0</v>
      </c>
      <c r="K1698" s="238" t="s">
        <v>76</v>
      </c>
      <c r="L1698" s="243"/>
      <c r="M1698" s="244" t="s">
        <v>76</v>
      </c>
      <c r="N1698" s="245" t="s">
        <v>49</v>
      </c>
      <c r="O1698" s="67"/>
      <c r="P1698" s="194">
        <f>O1698*H1698</f>
        <v>0</v>
      </c>
      <c r="Q1698" s="194">
        <v>1.2E-2</v>
      </c>
      <c r="R1698" s="194">
        <f>Q1698*H1698</f>
        <v>9.6000000000000002E-2</v>
      </c>
      <c r="S1698" s="194">
        <v>0</v>
      </c>
      <c r="T1698" s="195">
        <f>S1698*H1698</f>
        <v>0</v>
      </c>
      <c r="U1698" s="37"/>
      <c r="V1698" s="37"/>
      <c r="W1698" s="37"/>
      <c r="X1698" s="37"/>
      <c r="Y1698" s="37"/>
      <c r="Z1698" s="37"/>
      <c r="AA1698" s="37"/>
      <c r="AB1698" s="37"/>
      <c r="AC1698" s="37"/>
      <c r="AD1698" s="37"/>
      <c r="AE1698" s="37"/>
      <c r="AR1698" s="196" t="s">
        <v>436</v>
      </c>
      <c r="AT1698" s="196" t="s">
        <v>453</v>
      </c>
      <c r="AU1698" s="196" t="s">
        <v>90</v>
      </c>
      <c r="AY1698" s="20" t="s">
        <v>386</v>
      </c>
      <c r="BE1698" s="197">
        <f>IF(N1698="základní",J1698,0)</f>
        <v>0</v>
      </c>
      <c r="BF1698" s="197">
        <f>IF(N1698="snížená",J1698,0)</f>
        <v>0</v>
      </c>
      <c r="BG1698" s="197">
        <f>IF(N1698="zákl. přenesená",J1698,0)</f>
        <v>0</v>
      </c>
      <c r="BH1698" s="197">
        <f>IF(N1698="sníž. přenesená",J1698,0)</f>
        <v>0</v>
      </c>
      <c r="BI1698" s="197">
        <f>IF(N1698="nulová",J1698,0)</f>
        <v>0</v>
      </c>
      <c r="BJ1698" s="20" t="s">
        <v>90</v>
      </c>
      <c r="BK1698" s="197">
        <f>ROUND(I1698*H1698,2)</f>
        <v>0</v>
      </c>
      <c r="BL1698" s="20" t="s">
        <v>102</v>
      </c>
      <c r="BM1698" s="196" t="s">
        <v>1763</v>
      </c>
    </row>
    <row r="1699" spans="1:65" s="13" customFormat="1" ht="10">
      <c r="B1699" s="203"/>
      <c r="C1699" s="204"/>
      <c r="D1699" s="205" t="s">
        <v>395</v>
      </c>
      <c r="E1699" s="206" t="s">
        <v>76</v>
      </c>
      <c r="F1699" s="207" t="s">
        <v>1722</v>
      </c>
      <c r="G1699" s="204"/>
      <c r="H1699" s="206" t="s">
        <v>76</v>
      </c>
      <c r="I1699" s="208"/>
      <c r="J1699" s="204"/>
      <c r="K1699" s="204"/>
      <c r="L1699" s="209"/>
      <c r="M1699" s="210"/>
      <c r="N1699" s="211"/>
      <c r="O1699" s="211"/>
      <c r="P1699" s="211"/>
      <c r="Q1699" s="211"/>
      <c r="R1699" s="211"/>
      <c r="S1699" s="211"/>
      <c r="T1699" s="212"/>
      <c r="AT1699" s="213" t="s">
        <v>395</v>
      </c>
      <c r="AU1699" s="213" t="s">
        <v>90</v>
      </c>
      <c r="AV1699" s="13" t="s">
        <v>85</v>
      </c>
      <c r="AW1699" s="13" t="s">
        <v>36</v>
      </c>
      <c r="AX1699" s="13" t="s">
        <v>78</v>
      </c>
      <c r="AY1699" s="213" t="s">
        <v>386</v>
      </c>
    </row>
    <row r="1700" spans="1:65" s="14" customFormat="1" ht="10">
      <c r="B1700" s="214"/>
      <c r="C1700" s="215"/>
      <c r="D1700" s="205" t="s">
        <v>395</v>
      </c>
      <c r="E1700" s="216" t="s">
        <v>76</v>
      </c>
      <c r="F1700" s="217" t="s">
        <v>1757</v>
      </c>
      <c r="G1700" s="215"/>
      <c r="H1700" s="218">
        <v>8</v>
      </c>
      <c r="I1700" s="219"/>
      <c r="J1700" s="215"/>
      <c r="K1700" s="215"/>
      <c r="L1700" s="220"/>
      <c r="M1700" s="221"/>
      <c r="N1700" s="222"/>
      <c r="O1700" s="222"/>
      <c r="P1700" s="222"/>
      <c r="Q1700" s="222"/>
      <c r="R1700" s="222"/>
      <c r="S1700" s="222"/>
      <c r="T1700" s="223"/>
      <c r="AT1700" s="224" t="s">
        <v>395</v>
      </c>
      <c r="AU1700" s="224" t="s">
        <v>90</v>
      </c>
      <c r="AV1700" s="14" t="s">
        <v>90</v>
      </c>
      <c r="AW1700" s="14" t="s">
        <v>36</v>
      </c>
      <c r="AX1700" s="14" t="s">
        <v>78</v>
      </c>
      <c r="AY1700" s="224" t="s">
        <v>386</v>
      </c>
    </row>
    <row r="1701" spans="1:65" s="15" customFormat="1" ht="10">
      <c r="B1701" s="225"/>
      <c r="C1701" s="226"/>
      <c r="D1701" s="205" t="s">
        <v>395</v>
      </c>
      <c r="E1701" s="227" t="s">
        <v>76</v>
      </c>
      <c r="F1701" s="228" t="s">
        <v>398</v>
      </c>
      <c r="G1701" s="226"/>
      <c r="H1701" s="229">
        <v>8</v>
      </c>
      <c r="I1701" s="230"/>
      <c r="J1701" s="226"/>
      <c r="K1701" s="226"/>
      <c r="L1701" s="231"/>
      <c r="M1701" s="232"/>
      <c r="N1701" s="233"/>
      <c r="O1701" s="233"/>
      <c r="P1701" s="233"/>
      <c r="Q1701" s="233"/>
      <c r="R1701" s="233"/>
      <c r="S1701" s="233"/>
      <c r="T1701" s="234"/>
      <c r="AT1701" s="235" t="s">
        <v>395</v>
      </c>
      <c r="AU1701" s="235" t="s">
        <v>90</v>
      </c>
      <c r="AV1701" s="15" t="s">
        <v>102</v>
      </c>
      <c r="AW1701" s="15" t="s">
        <v>36</v>
      </c>
      <c r="AX1701" s="15" t="s">
        <v>85</v>
      </c>
      <c r="AY1701" s="235" t="s">
        <v>386</v>
      </c>
    </row>
    <row r="1702" spans="1:65" s="2" customFormat="1" ht="24.15" customHeight="1">
      <c r="A1702" s="37"/>
      <c r="B1702" s="38"/>
      <c r="C1702" s="236" t="s">
        <v>1764</v>
      </c>
      <c r="D1702" s="236" t="s">
        <v>453</v>
      </c>
      <c r="E1702" s="237" t="s">
        <v>1765</v>
      </c>
      <c r="F1702" s="238" t="s">
        <v>1766</v>
      </c>
      <c r="G1702" s="239" t="s">
        <v>624</v>
      </c>
      <c r="H1702" s="240">
        <v>2</v>
      </c>
      <c r="I1702" s="241"/>
      <c r="J1702" s="242">
        <f>ROUND(I1702*H1702,2)</f>
        <v>0</v>
      </c>
      <c r="K1702" s="238" t="s">
        <v>76</v>
      </c>
      <c r="L1702" s="243"/>
      <c r="M1702" s="244" t="s">
        <v>76</v>
      </c>
      <c r="N1702" s="245" t="s">
        <v>49</v>
      </c>
      <c r="O1702" s="67"/>
      <c r="P1702" s="194">
        <f>O1702*H1702</f>
        <v>0</v>
      </c>
      <c r="Q1702" s="194">
        <v>1.2E-2</v>
      </c>
      <c r="R1702" s="194">
        <f>Q1702*H1702</f>
        <v>2.4E-2</v>
      </c>
      <c r="S1702" s="194">
        <v>0</v>
      </c>
      <c r="T1702" s="195">
        <f>S1702*H1702</f>
        <v>0</v>
      </c>
      <c r="U1702" s="37"/>
      <c r="V1702" s="37"/>
      <c r="W1702" s="37"/>
      <c r="X1702" s="37"/>
      <c r="Y1702" s="37"/>
      <c r="Z1702" s="37"/>
      <c r="AA1702" s="37"/>
      <c r="AB1702" s="37"/>
      <c r="AC1702" s="37"/>
      <c r="AD1702" s="37"/>
      <c r="AE1702" s="37"/>
      <c r="AR1702" s="196" t="s">
        <v>436</v>
      </c>
      <c r="AT1702" s="196" t="s">
        <v>453</v>
      </c>
      <c r="AU1702" s="196" t="s">
        <v>90</v>
      </c>
      <c r="AY1702" s="20" t="s">
        <v>386</v>
      </c>
      <c r="BE1702" s="197">
        <f>IF(N1702="základní",J1702,0)</f>
        <v>0</v>
      </c>
      <c r="BF1702" s="197">
        <f>IF(N1702="snížená",J1702,0)</f>
        <v>0</v>
      </c>
      <c r="BG1702" s="197">
        <f>IF(N1702="zákl. přenesená",J1702,0)</f>
        <v>0</v>
      </c>
      <c r="BH1702" s="197">
        <f>IF(N1702="sníž. přenesená",J1702,0)</f>
        <v>0</v>
      </c>
      <c r="BI1702" s="197">
        <f>IF(N1702="nulová",J1702,0)</f>
        <v>0</v>
      </c>
      <c r="BJ1702" s="20" t="s">
        <v>90</v>
      </c>
      <c r="BK1702" s="197">
        <f>ROUND(I1702*H1702,2)</f>
        <v>0</v>
      </c>
      <c r="BL1702" s="20" t="s">
        <v>102</v>
      </c>
      <c r="BM1702" s="196" t="s">
        <v>1767</v>
      </c>
    </row>
    <row r="1703" spans="1:65" s="13" customFormat="1" ht="10">
      <c r="B1703" s="203"/>
      <c r="C1703" s="204"/>
      <c r="D1703" s="205" t="s">
        <v>395</v>
      </c>
      <c r="E1703" s="206" t="s">
        <v>76</v>
      </c>
      <c r="F1703" s="207" t="s">
        <v>1722</v>
      </c>
      <c r="G1703" s="204"/>
      <c r="H1703" s="206" t="s">
        <v>76</v>
      </c>
      <c r="I1703" s="208"/>
      <c r="J1703" s="204"/>
      <c r="K1703" s="204"/>
      <c r="L1703" s="209"/>
      <c r="M1703" s="210"/>
      <c r="N1703" s="211"/>
      <c r="O1703" s="211"/>
      <c r="P1703" s="211"/>
      <c r="Q1703" s="211"/>
      <c r="R1703" s="211"/>
      <c r="S1703" s="211"/>
      <c r="T1703" s="212"/>
      <c r="AT1703" s="213" t="s">
        <v>395</v>
      </c>
      <c r="AU1703" s="213" t="s">
        <v>90</v>
      </c>
      <c r="AV1703" s="13" t="s">
        <v>85</v>
      </c>
      <c r="AW1703" s="13" t="s">
        <v>36</v>
      </c>
      <c r="AX1703" s="13" t="s">
        <v>78</v>
      </c>
      <c r="AY1703" s="213" t="s">
        <v>386</v>
      </c>
    </row>
    <row r="1704" spans="1:65" s="14" customFormat="1" ht="10">
      <c r="B1704" s="214"/>
      <c r="C1704" s="215"/>
      <c r="D1704" s="205" t="s">
        <v>395</v>
      </c>
      <c r="E1704" s="216" t="s">
        <v>76</v>
      </c>
      <c r="F1704" s="217" t="s">
        <v>1768</v>
      </c>
      <c r="G1704" s="215"/>
      <c r="H1704" s="218">
        <v>2</v>
      </c>
      <c r="I1704" s="219"/>
      <c r="J1704" s="215"/>
      <c r="K1704" s="215"/>
      <c r="L1704" s="220"/>
      <c r="M1704" s="221"/>
      <c r="N1704" s="222"/>
      <c r="O1704" s="222"/>
      <c r="P1704" s="222"/>
      <c r="Q1704" s="222"/>
      <c r="R1704" s="222"/>
      <c r="S1704" s="222"/>
      <c r="T1704" s="223"/>
      <c r="AT1704" s="224" t="s">
        <v>395</v>
      </c>
      <c r="AU1704" s="224" t="s">
        <v>90</v>
      </c>
      <c r="AV1704" s="14" t="s">
        <v>90</v>
      </c>
      <c r="AW1704" s="14" t="s">
        <v>36</v>
      </c>
      <c r="AX1704" s="14" t="s">
        <v>78</v>
      </c>
      <c r="AY1704" s="224" t="s">
        <v>386</v>
      </c>
    </row>
    <row r="1705" spans="1:65" s="15" customFormat="1" ht="10">
      <c r="B1705" s="225"/>
      <c r="C1705" s="226"/>
      <c r="D1705" s="205" t="s">
        <v>395</v>
      </c>
      <c r="E1705" s="227" t="s">
        <v>76</v>
      </c>
      <c r="F1705" s="228" t="s">
        <v>398</v>
      </c>
      <c r="G1705" s="226"/>
      <c r="H1705" s="229">
        <v>2</v>
      </c>
      <c r="I1705" s="230"/>
      <c r="J1705" s="226"/>
      <c r="K1705" s="226"/>
      <c r="L1705" s="231"/>
      <c r="M1705" s="232"/>
      <c r="N1705" s="233"/>
      <c r="O1705" s="233"/>
      <c r="P1705" s="233"/>
      <c r="Q1705" s="233"/>
      <c r="R1705" s="233"/>
      <c r="S1705" s="233"/>
      <c r="T1705" s="234"/>
      <c r="AT1705" s="235" t="s">
        <v>395</v>
      </c>
      <c r="AU1705" s="235" t="s">
        <v>90</v>
      </c>
      <c r="AV1705" s="15" t="s">
        <v>102</v>
      </c>
      <c r="AW1705" s="15" t="s">
        <v>36</v>
      </c>
      <c r="AX1705" s="15" t="s">
        <v>85</v>
      </c>
      <c r="AY1705" s="235" t="s">
        <v>386</v>
      </c>
    </row>
    <row r="1706" spans="1:65" s="2" customFormat="1" ht="24.15" customHeight="1">
      <c r="A1706" s="37"/>
      <c r="B1706" s="38"/>
      <c r="C1706" s="236" t="s">
        <v>1769</v>
      </c>
      <c r="D1706" s="236" t="s">
        <v>453</v>
      </c>
      <c r="E1706" s="237" t="s">
        <v>1770</v>
      </c>
      <c r="F1706" s="238" t="s">
        <v>1771</v>
      </c>
      <c r="G1706" s="239" t="s">
        <v>624</v>
      </c>
      <c r="H1706" s="240">
        <v>14</v>
      </c>
      <c r="I1706" s="241"/>
      <c r="J1706" s="242">
        <f>ROUND(I1706*H1706,2)</f>
        <v>0</v>
      </c>
      <c r="K1706" s="238" t="s">
        <v>76</v>
      </c>
      <c r="L1706" s="243"/>
      <c r="M1706" s="244" t="s">
        <v>76</v>
      </c>
      <c r="N1706" s="245" t="s">
        <v>49</v>
      </c>
      <c r="O1706" s="67"/>
      <c r="P1706" s="194">
        <f>O1706*H1706</f>
        <v>0</v>
      </c>
      <c r="Q1706" s="194">
        <v>1.2E-2</v>
      </c>
      <c r="R1706" s="194">
        <f>Q1706*H1706</f>
        <v>0.16800000000000001</v>
      </c>
      <c r="S1706" s="194">
        <v>0</v>
      </c>
      <c r="T1706" s="195">
        <f>S1706*H1706</f>
        <v>0</v>
      </c>
      <c r="U1706" s="37"/>
      <c r="V1706" s="37"/>
      <c r="W1706" s="37"/>
      <c r="X1706" s="37"/>
      <c r="Y1706" s="37"/>
      <c r="Z1706" s="37"/>
      <c r="AA1706" s="37"/>
      <c r="AB1706" s="37"/>
      <c r="AC1706" s="37"/>
      <c r="AD1706" s="37"/>
      <c r="AE1706" s="37"/>
      <c r="AR1706" s="196" t="s">
        <v>436</v>
      </c>
      <c r="AT1706" s="196" t="s">
        <v>453</v>
      </c>
      <c r="AU1706" s="196" t="s">
        <v>90</v>
      </c>
      <c r="AY1706" s="20" t="s">
        <v>386</v>
      </c>
      <c r="BE1706" s="197">
        <f>IF(N1706="základní",J1706,0)</f>
        <v>0</v>
      </c>
      <c r="BF1706" s="197">
        <f>IF(N1706="snížená",J1706,0)</f>
        <v>0</v>
      </c>
      <c r="BG1706" s="197">
        <f>IF(N1706="zákl. přenesená",J1706,0)</f>
        <v>0</v>
      </c>
      <c r="BH1706" s="197">
        <f>IF(N1706="sníž. přenesená",J1706,0)</f>
        <v>0</v>
      </c>
      <c r="BI1706" s="197">
        <f>IF(N1706="nulová",J1706,0)</f>
        <v>0</v>
      </c>
      <c r="BJ1706" s="20" t="s">
        <v>90</v>
      </c>
      <c r="BK1706" s="197">
        <f>ROUND(I1706*H1706,2)</f>
        <v>0</v>
      </c>
      <c r="BL1706" s="20" t="s">
        <v>102</v>
      </c>
      <c r="BM1706" s="196" t="s">
        <v>1772</v>
      </c>
    </row>
    <row r="1707" spans="1:65" s="13" customFormat="1" ht="10">
      <c r="B1707" s="203"/>
      <c r="C1707" s="204"/>
      <c r="D1707" s="205" t="s">
        <v>395</v>
      </c>
      <c r="E1707" s="206" t="s">
        <v>76</v>
      </c>
      <c r="F1707" s="207" t="s">
        <v>1722</v>
      </c>
      <c r="G1707" s="204"/>
      <c r="H1707" s="206" t="s">
        <v>76</v>
      </c>
      <c r="I1707" s="208"/>
      <c r="J1707" s="204"/>
      <c r="K1707" s="204"/>
      <c r="L1707" s="209"/>
      <c r="M1707" s="210"/>
      <c r="N1707" s="211"/>
      <c r="O1707" s="211"/>
      <c r="P1707" s="211"/>
      <c r="Q1707" s="211"/>
      <c r="R1707" s="211"/>
      <c r="S1707" s="211"/>
      <c r="T1707" s="212"/>
      <c r="AT1707" s="213" t="s">
        <v>395</v>
      </c>
      <c r="AU1707" s="213" t="s">
        <v>90</v>
      </c>
      <c r="AV1707" s="13" t="s">
        <v>85</v>
      </c>
      <c r="AW1707" s="13" t="s">
        <v>36</v>
      </c>
      <c r="AX1707" s="13" t="s">
        <v>78</v>
      </c>
      <c r="AY1707" s="213" t="s">
        <v>386</v>
      </c>
    </row>
    <row r="1708" spans="1:65" s="14" customFormat="1" ht="10">
      <c r="B1708" s="214"/>
      <c r="C1708" s="215"/>
      <c r="D1708" s="205" t="s">
        <v>395</v>
      </c>
      <c r="E1708" s="216" t="s">
        <v>76</v>
      </c>
      <c r="F1708" s="217" t="s">
        <v>1756</v>
      </c>
      <c r="G1708" s="215"/>
      <c r="H1708" s="218">
        <v>14</v>
      </c>
      <c r="I1708" s="219"/>
      <c r="J1708" s="215"/>
      <c r="K1708" s="215"/>
      <c r="L1708" s="220"/>
      <c r="M1708" s="221"/>
      <c r="N1708" s="222"/>
      <c r="O1708" s="222"/>
      <c r="P1708" s="222"/>
      <c r="Q1708" s="222"/>
      <c r="R1708" s="222"/>
      <c r="S1708" s="222"/>
      <c r="T1708" s="223"/>
      <c r="AT1708" s="224" t="s">
        <v>395</v>
      </c>
      <c r="AU1708" s="224" t="s">
        <v>90</v>
      </c>
      <c r="AV1708" s="14" t="s">
        <v>90</v>
      </c>
      <c r="AW1708" s="14" t="s">
        <v>36</v>
      </c>
      <c r="AX1708" s="14" t="s">
        <v>78</v>
      </c>
      <c r="AY1708" s="224" t="s">
        <v>386</v>
      </c>
    </row>
    <row r="1709" spans="1:65" s="15" customFormat="1" ht="10">
      <c r="B1709" s="225"/>
      <c r="C1709" s="226"/>
      <c r="D1709" s="205" t="s">
        <v>395</v>
      </c>
      <c r="E1709" s="227" t="s">
        <v>76</v>
      </c>
      <c r="F1709" s="228" t="s">
        <v>398</v>
      </c>
      <c r="G1709" s="226"/>
      <c r="H1709" s="229">
        <v>14</v>
      </c>
      <c r="I1709" s="230"/>
      <c r="J1709" s="226"/>
      <c r="K1709" s="226"/>
      <c r="L1709" s="231"/>
      <c r="M1709" s="232"/>
      <c r="N1709" s="233"/>
      <c r="O1709" s="233"/>
      <c r="P1709" s="233"/>
      <c r="Q1709" s="233"/>
      <c r="R1709" s="233"/>
      <c r="S1709" s="233"/>
      <c r="T1709" s="234"/>
      <c r="AT1709" s="235" t="s">
        <v>395</v>
      </c>
      <c r="AU1709" s="235" t="s">
        <v>90</v>
      </c>
      <c r="AV1709" s="15" t="s">
        <v>102</v>
      </c>
      <c r="AW1709" s="15" t="s">
        <v>36</v>
      </c>
      <c r="AX1709" s="15" t="s">
        <v>85</v>
      </c>
      <c r="AY1709" s="235" t="s">
        <v>386</v>
      </c>
    </row>
    <row r="1710" spans="1:65" s="2" customFormat="1" ht="16.5" customHeight="1">
      <c r="A1710" s="37"/>
      <c r="B1710" s="38"/>
      <c r="C1710" s="236" t="s">
        <v>1773</v>
      </c>
      <c r="D1710" s="236" t="s">
        <v>453</v>
      </c>
      <c r="E1710" s="237" t="s">
        <v>1774</v>
      </c>
      <c r="F1710" s="238" t="s">
        <v>1775</v>
      </c>
      <c r="G1710" s="239" t="s">
        <v>624</v>
      </c>
      <c r="H1710" s="240">
        <v>1</v>
      </c>
      <c r="I1710" s="241"/>
      <c r="J1710" s="242">
        <f>ROUND(I1710*H1710,2)</f>
        <v>0</v>
      </c>
      <c r="K1710" s="238" t="s">
        <v>76</v>
      </c>
      <c r="L1710" s="243"/>
      <c r="M1710" s="244" t="s">
        <v>76</v>
      </c>
      <c r="N1710" s="245" t="s">
        <v>49</v>
      </c>
      <c r="O1710" s="67"/>
      <c r="P1710" s="194">
        <f>O1710*H1710</f>
        <v>0</v>
      </c>
      <c r="Q1710" s="194">
        <v>1.2E-2</v>
      </c>
      <c r="R1710" s="194">
        <f>Q1710*H1710</f>
        <v>1.2E-2</v>
      </c>
      <c r="S1710" s="194">
        <v>0</v>
      </c>
      <c r="T1710" s="195">
        <f>S1710*H1710</f>
        <v>0</v>
      </c>
      <c r="U1710" s="37"/>
      <c r="V1710" s="37"/>
      <c r="W1710" s="37"/>
      <c r="X1710" s="37"/>
      <c r="Y1710" s="37"/>
      <c r="Z1710" s="37"/>
      <c r="AA1710" s="37"/>
      <c r="AB1710" s="37"/>
      <c r="AC1710" s="37"/>
      <c r="AD1710" s="37"/>
      <c r="AE1710" s="37"/>
      <c r="AR1710" s="196" t="s">
        <v>436</v>
      </c>
      <c r="AT1710" s="196" t="s">
        <v>453</v>
      </c>
      <c r="AU1710" s="196" t="s">
        <v>90</v>
      </c>
      <c r="AY1710" s="20" t="s">
        <v>386</v>
      </c>
      <c r="BE1710" s="197">
        <f>IF(N1710="základní",J1710,0)</f>
        <v>0</v>
      </c>
      <c r="BF1710" s="197">
        <f>IF(N1710="snížená",J1710,0)</f>
        <v>0</v>
      </c>
      <c r="BG1710" s="197">
        <f>IF(N1710="zákl. přenesená",J1710,0)</f>
        <v>0</v>
      </c>
      <c r="BH1710" s="197">
        <f>IF(N1710="sníž. přenesená",J1710,0)</f>
        <v>0</v>
      </c>
      <c r="BI1710" s="197">
        <f>IF(N1710="nulová",J1710,0)</f>
        <v>0</v>
      </c>
      <c r="BJ1710" s="20" t="s">
        <v>90</v>
      </c>
      <c r="BK1710" s="197">
        <f>ROUND(I1710*H1710,2)</f>
        <v>0</v>
      </c>
      <c r="BL1710" s="20" t="s">
        <v>102</v>
      </c>
      <c r="BM1710" s="196" t="s">
        <v>1776</v>
      </c>
    </row>
    <row r="1711" spans="1:65" s="13" customFormat="1" ht="10">
      <c r="B1711" s="203"/>
      <c r="C1711" s="204"/>
      <c r="D1711" s="205" t="s">
        <v>395</v>
      </c>
      <c r="E1711" s="206" t="s">
        <v>76</v>
      </c>
      <c r="F1711" s="207" t="s">
        <v>1722</v>
      </c>
      <c r="G1711" s="204"/>
      <c r="H1711" s="206" t="s">
        <v>76</v>
      </c>
      <c r="I1711" s="208"/>
      <c r="J1711" s="204"/>
      <c r="K1711" s="204"/>
      <c r="L1711" s="209"/>
      <c r="M1711" s="210"/>
      <c r="N1711" s="211"/>
      <c r="O1711" s="211"/>
      <c r="P1711" s="211"/>
      <c r="Q1711" s="211"/>
      <c r="R1711" s="211"/>
      <c r="S1711" s="211"/>
      <c r="T1711" s="212"/>
      <c r="AT1711" s="213" t="s">
        <v>395</v>
      </c>
      <c r="AU1711" s="213" t="s">
        <v>90</v>
      </c>
      <c r="AV1711" s="13" t="s">
        <v>85</v>
      </c>
      <c r="AW1711" s="13" t="s">
        <v>36</v>
      </c>
      <c r="AX1711" s="13" t="s">
        <v>78</v>
      </c>
      <c r="AY1711" s="213" t="s">
        <v>386</v>
      </c>
    </row>
    <row r="1712" spans="1:65" s="14" customFormat="1" ht="10">
      <c r="B1712" s="214"/>
      <c r="C1712" s="215"/>
      <c r="D1712" s="205" t="s">
        <v>395</v>
      </c>
      <c r="E1712" s="216" t="s">
        <v>76</v>
      </c>
      <c r="F1712" s="217" t="s">
        <v>1759</v>
      </c>
      <c r="G1712" s="215"/>
      <c r="H1712" s="218">
        <v>1</v>
      </c>
      <c r="I1712" s="219"/>
      <c r="J1712" s="215"/>
      <c r="K1712" s="215"/>
      <c r="L1712" s="220"/>
      <c r="M1712" s="221"/>
      <c r="N1712" s="222"/>
      <c r="O1712" s="222"/>
      <c r="P1712" s="222"/>
      <c r="Q1712" s="222"/>
      <c r="R1712" s="222"/>
      <c r="S1712" s="222"/>
      <c r="T1712" s="223"/>
      <c r="AT1712" s="224" t="s">
        <v>395</v>
      </c>
      <c r="AU1712" s="224" t="s">
        <v>90</v>
      </c>
      <c r="AV1712" s="14" t="s">
        <v>90</v>
      </c>
      <c r="AW1712" s="14" t="s">
        <v>36</v>
      </c>
      <c r="AX1712" s="14" t="s">
        <v>78</v>
      </c>
      <c r="AY1712" s="224" t="s">
        <v>386</v>
      </c>
    </row>
    <row r="1713" spans="1:65" s="15" customFormat="1" ht="10">
      <c r="B1713" s="225"/>
      <c r="C1713" s="226"/>
      <c r="D1713" s="205" t="s">
        <v>395</v>
      </c>
      <c r="E1713" s="227" t="s">
        <v>76</v>
      </c>
      <c r="F1713" s="228" t="s">
        <v>398</v>
      </c>
      <c r="G1713" s="226"/>
      <c r="H1713" s="229">
        <v>1</v>
      </c>
      <c r="I1713" s="230"/>
      <c r="J1713" s="226"/>
      <c r="K1713" s="226"/>
      <c r="L1713" s="231"/>
      <c r="M1713" s="232"/>
      <c r="N1713" s="233"/>
      <c r="O1713" s="233"/>
      <c r="P1713" s="233"/>
      <c r="Q1713" s="233"/>
      <c r="R1713" s="233"/>
      <c r="S1713" s="233"/>
      <c r="T1713" s="234"/>
      <c r="AT1713" s="235" t="s">
        <v>395</v>
      </c>
      <c r="AU1713" s="235" t="s">
        <v>90</v>
      </c>
      <c r="AV1713" s="15" t="s">
        <v>102</v>
      </c>
      <c r="AW1713" s="15" t="s">
        <v>36</v>
      </c>
      <c r="AX1713" s="15" t="s">
        <v>85</v>
      </c>
      <c r="AY1713" s="235" t="s">
        <v>386</v>
      </c>
    </row>
    <row r="1714" spans="1:65" s="2" customFormat="1" ht="24.15" customHeight="1">
      <c r="A1714" s="37"/>
      <c r="B1714" s="38"/>
      <c r="C1714" s="185" t="s">
        <v>1777</v>
      </c>
      <c r="D1714" s="185" t="s">
        <v>388</v>
      </c>
      <c r="E1714" s="186" t="s">
        <v>1778</v>
      </c>
      <c r="F1714" s="187" t="s">
        <v>1779</v>
      </c>
      <c r="G1714" s="188" t="s">
        <v>624</v>
      </c>
      <c r="H1714" s="189">
        <v>1</v>
      </c>
      <c r="I1714" s="190"/>
      <c r="J1714" s="191">
        <f>ROUND(I1714*H1714,2)</f>
        <v>0</v>
      </c>
      <c r="K1714" s="187" t="s">
        <v>76</v>
      </c>
      <c r="L1714" s="42"/>
      <c r="M1714" s="192" t="s">
        <v>76</v>
      </c>
      <c r="N1714" s="193" t="s">
        <v>49</v>
      </c>
      <c r="O1714" s="67"/>
      <c r="P1714" s="194">
        <f>O1714*H1714</f>
        <v>0</v>
      </c>
      <c r="Q1714" s="194">
        <v>1.8000000000000001E-4</v>
      </c>
      <c r="R1714" s="194">
        <f>Q1714*H1714</f>
        <v>1.8000000000000001E-4</v>
      </c>
      <c r="S1714" s="194">
        <v>0</v>
      </c>
      <c r="T1714" s="195">
        <f>S1714*H1714</f>
        <v>0</v>
      </c>
      <c r="U1714" s="37"/>
      <c r="V1714" s="37"/>
      <c r="W1714" s="37"/>
      <c r="X1714" s="37"/>
      <c r="Y1714" s="37"/>
      <c r="Z1714" s="37"/>
      <c r="AA1714" s="37"/>
      <c r="AB1714" s="37"/>
      <c r="AC1714" s="37"/>
      <c r="AD1714" s="37"/>
      <c r="AE1714" s="37"/>
      <c r="AR1714" s="196" t="s">
        <v>102</v>
      </c>
      <c r="AT1714" s="196" t="s">
        <v>388</v>
      </c>
      <c r="AU1714" s="196" t="s">
        <v>90</v>
      </c>
      <c r="AY1714" s="20" t="s">
        <v>386</v>
      </c>
      <c r="BE1714" s="197">
        <f>IF(N1714="základní",J1714,0)</f>
        <v>0</v>
      </c>
      <c r="BF1714" s="197">
        <f>IF(N1714="snížená",J1714,0)</f>
        <v>0</v>
      </c>
      <c r="BG1714" s="197">
        <f>IF(N1714="zákl. přenesená",J1714,0)</f>
        <v>0</v>
      </c>
      <c r="BH1714" s="197">
        <f>IF(N1714="sníž. přenesená",J1714,0)</f>
        <v>0</v>
      </c>
      <c r="BI1714" s="197">
        <f>IF(N1714="nulová",J1714,0)</f>
        <v>0</v>
      </c>
      <c r="BJ1714" s="20" t="s">
        <v>90</v>
      </c>
      <c r="BK1714" s="197">
        <f>ROUND(I1714*H1714,2)</f>
        <v>0</v>
      </c>
      <c r="BL1714" s="20" t="s">
        <v>102</v>
      </c>
      <c r="BM1714" s="196" t="s">
        <v>1780</v>
      </c>
    </row>
    <row r="1715" spans="1:65" s="13" customFormat="1" ht="10">
      <c r="B1715" s="203"/>
      <c r="C1715" s="204"/>
      <c r="D1715" s="205" t="s">
        <v>395</v>
      </c>
      <c r="E1715" s="206" t="s">
        <v>76</v>
      </c>
      <c r="F1715" s="207" t="s">
        <v>1781</v>
      </c>
      <c r="G1715" s="204"/>
      <c r="H1715" s="206" t="s">
        <v>76</v>
      </c>
      <c r="I1715" s="208"/>
      <c r="J1715" s="204"/>
      <c r="K1715" s="204"/>
      <c r="L1715" s="209"/>
      <c r="M1715" s="210"/>
      <c r="N1715" s="211"/>
      <c r="O1715" s="211"/>
      <c r="P1715" s="211"/>
      <c r="Q1715" s="211"/>
      <c r="R1715" s="211"/>
      <c r="S1715" s="211"/>
      <c r="T1715" s="212"/>
      <c r="AT1715" s="213" t="s">
        <v>395</v>
      </c>
      <c r="AU1715" s="213" t="s">
        <v>90</v>
      </c>
      <c r="AV1715" s="13" t="s">
        <v>85</v>
      </c>
      <c r="AW1715" s="13" t="s">
        <v>36</v>
      </c>
      <c r="AX1715" s="13" t="s">
        <v>78</v>
      </c>
      <c r="AY1715" s="213" t="s">
        <v>386</v>
      </c>
    </row>
    <row r="1716" spans="1:65" s="14" customFormat="1" ht="10">
      <c r="B1716" s="214"/>
      <c r="C1716" s="215"/>
      <c r="D1716" s="205" t="s">
        <v>395</v>
      </c>
      <c r="E1716" s="216" t="s">
        <v>76</v>
      </c>
      <c r="F1716" s="217" t="s">
        <v>85</v>
      </c>
      <c r="G1716" s="215"/>
      <c r="H1716" s="218">
        <v>1</v>
      </c>
      <c r="I1716" s="219"/>
      <c r="J1716" s="215"/>
      <c r="K1716" s="215"/>
      <c r="L1716" s="220"/>
      <c r="M1716" s="221"/>
      <c r="N1716" s="222"/>
      <c r="O1716" s="222"/>
      <c r="P1716" s="222"/>
      <c r="Q1716" s="222"/>
      <c r="R1716" s="222"/>
      <c r="S1716" s="222"/>
      <c r="T1716" s="223"/>
      <c r="AT1716" s="224" t="s">
        <v>395</v>
      </c>
      <c r="AU1716" s="224" t="s">
        <v>90</v>
      </c>
      <c r="AV1716" s="14" t="s">
        <v>90</v>
      </c>
      <c r="AW1716" s="14" t="s">
        <v>36</v>
      </c>
      <c r="AX1716" s="14" t="s">
        <v>78</v>
      </c>
      <c r="AY1716" s="224" t="s">
        <v>386</v>
      </c>
    </row>
    <row r="1717" spans="1:65" s="15" customFormat="1" ht="10">
      <c r="B1717" s="225"/>
      <c r="C1717" s="226"/>
      <c r="D1717" s="205" t="s">
        <v>395</v>
      </c>
      <c r="E1717" s="227" t="s">
        <v>76</v>
      </c>
      <c r="F1717" s="228" t="s">
        <v>398</v>
      </c>
      <c r="G1717" s="226"/>
      <c r="H1717" s="229">
        <v>1</v>
      </c>
      <c r="I1717" s="230"/>
      <c r="J1717" s="226"/>
      <c r="K1717" s="226"/>
      <c r="L1717" s="231"/>
      <c r="M1717" s="232"/>
      <c r="N1717" s="233"/>
      <c r="O1717" s="233"/>
      <c r="P1717" s="233"/>
      <c r="Q1717" s="233"/>
      <c r="R1717" s="233"/>
      <c r="S1717" s="233"/>
      <c r="T1717" s="234"/>
      <c r="AT1717" s="235" t="s">
        <v>395</v>
      </c>
      <c r="AU1717" s="235" t="s">
        <v>90</v>
      </c>
      <c r="AV1717" s="15" t="s">
        <v>102</v>
      </c>
      <c r="AW1717" s="15" t="s">
        <v>36</v>
      </c>
      <c r="AX1717" s="15" t="s">
        <v>85</v>
      </c>
      <c r="AY1717" s="235" t="s">
        <v>386</v>
      </c>
    </row>
    <row r="1718" spans="1:65" s="2" customFormat="1" ht="24.15" customHeight="1">
      <c r="A1718" s="37"/>
      <c r="B1718" s="38"/>
      <c r="C1718" s="185" t="s">
        <v>1782</v>
      </c>
      <c r="D1718" s="185" t="s">
        <v>388</v>
      </c>
      <c r="E1718" s="186" t="s">
        <v>1783</v>
      </c>
      <c r="F1718" s="187" t="s">
        <v>1784</v>
      </c>
      <c r="G1718" s="188" t="s">
        <v>127</v>
      </c>
      <c r="H1718" s="189">
        <v>349.01799999999997</v>
      </c>
      <c r="I1718" s="190"/>
      <c r="J1718" s="191">
        <f>ROUND(I1718*H1718,2)</f>
        <v>0</v>
      </c>
      <c r="K1718" s="187" t="s">
        <v>391</v>
      </c>
      <c r="L1718" s="42"/>
      <c r="M1718" s="192" t="s">
        <v>76</v>
      </c>
      <c r="N1718" s="193" t="s">
        <v>49</v>
      </c>
      <c r="O1718" s="67"/>
      <c r="P1718" s="194">
        <f>O1718*H1718</f>
        <v>0</v>
      </c>
      <c r="Q1718" s="194">
        <v>0</v>
      </c>
      <c r="R1718" s="194">
        <f>Q1718*H1718</f>
        <v>0</v>
      </c>
      <c r="S1718" s="194">
        <v>0.18099999999999999</v>
      </c>
      <c r="T1718" s="195">
        <f>S1718*H1718</f>
        <v>63.172257999999992</v>
      </c>
      <c r="U1718" s="37"/>
      <c r="V1718" s="37"/>
      <c r="W1718" s="37"/>
      <c r="X1718" s="37"/>
      <c r="Y1718" s="37"/>
      <c r="Z1718" s="37"/>
      <c r="AA1718" s="37"/>
      <c r="AB1718" s="37"/>
      <c r="AC1718" s="37"/>
      <c r="AD1718" s="37"/>
      <c r="AE1718" s="37"/>
      <c r="AR1718" s="196" t="s">
        <v>102</v>
      </c>
      <c r="AT1718" s="196" t="s">
        <v>388</v>
      </c>
      <c r="AU1718" s="196" t="s">
        <v>90</v>
      </c>
      <c r="AY1718" s="20" t="s">
        <v>386</v>
      </c>
      <c r="BE1718" s="197">
        <f>IF(N1718="základní",J1718,0)</f>
        <v>0</v>
      </c>
      <c r="BF1718" s="197">
        <f>IF(N1718="snížená",J1718,0)</f>
        <v>0</v>
      </c>
      <c r="BG1718" s="197">
        <f>IF(N1718="zákl. přenesená",J1718,0)</f>
        <v>0</v>
      </c>
      <c r="BH1718" s="197">
        <f>IF(N1718="sníž. přenesená",J1718,0)</f>
        <v>0</v>
      </c>
      <c r="BI1718" s="197">
        <f>IF(N1718="nulová",J1718,0)</f>
        <v>0</v>
      </c>
      <c r="BJ1718" s="20" t="s">
        <v>90</v>
      </c>
      <c r="BK1718" s="197">
        <f>ROUND(I1718*H1718,2)</f>
        <v>0</v>
      </c>
      <c r="BL1718" s="20" t="s">
        <v>102</v>
      </c>
      <c r="BM1718" s="196" t="s">
        <v>1785</v>
      </c>
    </row>
    <row r="1719" spans="1:65" s="2" customFormat="1" ht="10">
      <c r="A1719" s="37"/>
      <c r="B1719" s="38"/>
      <c r="C1719" s="39"/>
      <c r="D1719" s="198" t="s">
        <v>393</v>
      </c>
      <c r="E1719" s="39"/>
      <c r="F1719" s="199" t="s">
        <v>1786</v>
      </c>
      <c r="G1719" s="39"/>
      <c r="H1719" s="39"/>
      <c r="I1719" s="200"/>
      <c r="J1719" s="39"/>
      <c r="K1719" s="39"/>
      <c r="L1719" s="42"/>
      <c r="M1719" s="201"/>
      <c r="N1719" s="202"/>
      <c r="O1719" s="67"/>
      <c r="P1719" s="67"/>
      <c r="Q1719" s="67"/>
      <c r="R1719" s="67"/>
      <c r="S1719" s="67"/>
      <c r="T1719" s="68"/>
      <c r="U1719" s="37"/>
      <c r="V1719" s="37"/>
      <c r="W1719" s="37"/>
      <c r="X1719" s="37"/>
      <c r="Y1719" s="37"/>
      <c r="Z1719" s="37"/>
      <c r="AA1719" s="37"/>
      <c r="AB1719" s="37"/>
      <c r="AC1719" s="37"/>
      <c r="AD1719" s="37"/>
      <c r="AE1719" s="37"/>
      <c r="AT1719" s="20" t="s">
        <v>393</v>
      </c>
      <c r="AU1719" s="20" t="s">
        <v>90</v>
      </c>
    </row>
    <row r="1720" spans="1:65" s="13" customFormat="1" ht="10">
      <c r="B1720" s="203"/>
      <c r="C1720" s="204"/>
      <c r="D1720" s="205" t="s">
        <v>395</v>
      </c>
      <c r="E1720" s="206" t="s">
        <v>76</v>
      </c>
      <c r="F1720" s="207" t="s">
        <v>461</v>
      </c>
      <c r="G1720" s="204"/>
      <c r="H1720" s="206" t="s">
        <v>76</v>
      </c>
      <c r="I1720" s="208"/>
      <c r="J1720" s="204"/>
      <c r="K1720" s="204"/>
      <c r="L1720" s="209"/>
      <c r="M1720" s="210"/>
      <c r="N1720" s="211"/>
      <c r="O1720" s="211"/>
      <c r="P1720" s="211"/>
      <c r="Q1720" s="211"/>
      <c r="R1720" s="211"/>
      <c r="S1720" s="211"/>
      <c r="T1720" s="212"/>
      <c r="AT1720" s="213" t="s">
        <v>395</v>
      </c>
      <c r="AU1720" s="213" t="s">
        <v>90</v>
      </c>
      <c r="AV1720" s="13" t="s">
        <v>85</v>
      </c>
      <c r="AW1720" s="13" t="s">
        <v>36</v>
      </c>
      <c r="AX1720" s="13" t="s">
        <v>78</v>
      </c>
      <c r="AY1720" s="213" t="s">
        <v>386</v>
      </c>
    </row>
    <row r="1721" spans="1:65" s="14" customFormat="1" ht="30">
      <c r="B1721" s="214"/>
      <c r="C1721" s="215"/>
      <c r="D1721" s="205" t="s">
        <v>395</v>
      </c>
      <c r="E1721" s="216" t="s">
        <v>76</v>
      </c>
      <c r="F1721" s="217" t="s">
        <v>1787</v>
      </c>
      <c r="G1721" s="215"/>
      <c r="H1721" s="218">
        <v>159.80099999999999</v>
      </c>
      <c r="I1721" s="219"/>
      <c r="J1721" s="215"/>
      <c r="K1721" s="215"/>
      <c r="L1721" s="220"/>
      <c r="M1721" s="221"/>
      <c r="N1721" s="222"/>
      <c r="O1721" s="222"/>
      <c r="P1721" s="222"/>
      <c r="Q1721" s="222"/>
      <c r="R1721" s="222"/>
      <c r="S1721" s="222"/>
      <c r="T1721" s="223"/>
      <c r="AT1721" s="224" t="s">
        <v>395</v>
      </c>
      <c r="AU1721" s="224" t="s">
        <v>90</v>
      </c>
      <c r="AV1721" s="14" t="s">
        <v>90</v>
      </c>
      <c r="AW1721" s="14" t="s">
        <v>36</v>
      </c>
      <c r="AX1721" s="14" t="s">
        <v>78</v>
      </c>
      <c r="AY1721" s="224" t="s">
        <v>386</v>
      </c>
    </row>
    <row r="1722" spans="1:65" s="14" customFormat="1" ht="30">
      <c r="B1722" s="214"/>
      <c r="C1722" s="215"/>
      <c r="D1722" s="205" t="s">
        <v>395</v>
      </c>
      <c r="E1722" s="216" t="s">
        <v>76</v>
      </c>
      <c r="F1722" s="217" t="s">
        <v>1788</v>
      </c>
      <c r="G1722" s="215"/>
      <c r="H1722" s="218">
        <v>-17.138999999999999</v>
      </c>
      <c r="I1722" s="219"/>
      <c r="J1722" s="215"/>
      <c r="K1722" s="215"/>
      <c r="L1722" s="220"/>
      <c r="M1722" s="221"/>
      <c r="N1722" s="222"/>
      <c r="O1722" s="222"/>
      <c r="P1722" s="222"/>
      <c r="Q1722" s="222"/>
      <c r="R1722" s="222"/>
      <c r="S1722" s="222"/>
      <c r="T1722" s="223"/>
      <c r="AT1722" s="224" t="s">
        <v>395</v>
      </c>
      <c r="AU1722" s="224" t="s">
        <v>90</v>
      </c>
      <c r="AV1722" s="14" t="s">
        <v>90</v>
      </c>
      <c r="AW1722" s="14" t="s">
        <v>36</v>
      </c>
      <c r="AX1722" s="14" t="s">
        <v>78</v>
      </c>
      <c r="AY1722" s="224" t="s">
        <v>386</v>
      </c>
    </row>
    <row r="1723" spans="1:65" s="13" customFormat="1" ht="10">
      <c r="B1723" s="203"/>
      <c r="C1723" s="204"/>
      <c r="D1723" s="205" t="s">
        <v>395</v>
      </c>
      <c r="E1723" s="206" t="s">
        <v>76</v>
      </c>
      <c r="F1723" s="207" t="s">
        <v>1568</v>
      </c>
      <c r="G1723" s="204"/>
      <c r="H1723" s="206" t="s">
        <v>76</v>
      </c>
      <c r="I1723" s="208"/>
      <c r="J1723" s="204"/>
      <c r="K1723" s="204"/>
      <c r="L1723" s="209"/>
      <c r="M1723" s="210"/>
      <c r="N1723" s="211"/>
      <c r="O1723" s="211"/>
      <c r="P1723" s="211"/>
      <c r="Q1723" s="211"/>
      <c r="R1723" s="211"/>
      <c r="S1723" s="211"/>
      <c r="T1723" s="212"/>
      <c r="AT1723" s="213" t="s">
        <v>395</v>
      </c>
      <c r="AU1723" s="213" t="s">
        <v>90</v>
      </c>
      <c r="AV1723" s="13" t="s">
        <v>85</v>
      </c>
      <c r="AW1723" s="13" t="s">
        <v>36</v>
      </c>
      <c r="AX1723" s="13" t="s">
        <v>78</v>
      </c>
      <c r="AY1723" s="213" t="s">
        <v>386</v>
      </c>
    </row>
    <row r="1724" spans="1:65" s="14" customFormat="1" ht="10">
      <c r="B1724" s="214"/>
      <c r="C1724" s="215"/>
      <c r="D1724" s="205" t="s">
        <v>395</v>
      </c>
      <c r="E1724" s="216" t="s">
        <v>76</v>
      </c>
      <c r="F1724" s="217" t="s">
        <v>1789</v>
      </c>
      <c r="G1724" s="215"/>
      <c r="H1724" s="218">
        <v>-39.578000000000003</v>
      </c>
      <c r="I1724" s="219"/>
      <c r="J1724" s="215"/>
      <c r="K1724" s="215"/>
      <c r="L1724" s="220"/>
      <c r="M1724" s="221"/>
      <c r="N1724" s="222"/>
      <c r="O1724" s="222"/>
      <c r="P1724" s="222"/>
      <c r="Q1724" s="222"/>
      <c r="R1724" s="222"/>
      <c r="S1724" s="222"/>
      <c r="T1724" s="223"/>
      <c r="AT1724" s="224" t="s">
        <v>395</v>
      </c>
      <c r="AU1724" s="224" t="s">
        <v>90</v>
      </c>
      <c r="AV1724" s="14" t="s">
        <v>90</v>
      </c>
      <c r="AW1724" s="14" t="s">
        <v>36</v>
      </c>
      <c r="AX1724" s="14" t="s">
        <v>78</v>
      </c>
      <c r="AY1724" s="224" t="s">
        <v>386</v>
      </c>
    </row>
    <row r="1725" spans="1:65" s="16" customFormat="1" ht="10">
      <c r="B1725" s="246"/>
      <c r="C1725" s="247"/>
      <c r="D1725" s="205" t="s">
        <v>395</v>
      </c>
      <c r="E1725" s="248" t="s">
        <v>76</v>
      </c>
      <c r="F1725" s="249" t="s">
        <v>559</v>
      </c>
      <c r="G1725" s="247"/>
      <c r="H1725" s="250">
        <v>103.084</v>
      </c>
      <c r="I1725" s="251"/>
      <c r="J1725" s="247"/>
      <c r="K1725" s="247"/>
      <c r="L1725" s="252"/>
      <c r="M1725" s="253"/>
      <c r="N1725" s="254"/>
      <c r="O1725" s="254"/>
      <c r="P1725" s="254"/>
      <c r="Q1725" s="254"/>
      <c r="R1725" s="254"/>
      <c r="S1725" s="254"/>
      <c r="T1725" s="255"/>
      <c r="AT1725" s="256" t="s">
        <v>395</v>
      </c>
      <c r="AU1725" s="256" t="s">
        <v>90</v>
      </c>
      <c r="AV1725" s="16" t="s">
        <v>95</v>
      </c>
      <c r="AW1725" s="16" t="s">
        <v>36</v>
      </c>
      <c r="AX1725" s="16" t="s">
        <v>78</v>
      </c>
      <c r="AY1725" s="256" t="s">
        <v>386</v>
      </c>
    </row>
    <row r="1726" spans="1:65" s="13" customFormat="1" ht="10">
      <c r="B1726" s="203"/>
      <c r="C1726" s="204"/>
      <c r="D1726" s="205" t="s">
        <v>395</v>
      </c>
      <c r="E1726" s="206" t="s">
        <v>76</v>
      </c>
      <c r="F1726" s="207" t="s">
        <v>560</v>
      </c>
      <c r="G1726" s="204"/>
      <c r="H1726" s="206" t="s">
        <v>76</v>
      </c>
      <c r="I1726" s="208"/>
      <c r="J1726" s="204"/>
      <c r="K1726" s="204"/>
      <c r="L1726" s="209"/>
      <c r="M1726" s="210"/>
      <c r="N1726" s="211"/>
      <c r="O1726" s="211"/>
      <c r="P1726" s="211"/>
      <c r="Q1726" s="211"/>
      <c r="R1726" s="211"/>
      <c r="S1726" s="211"/>
      <c r="T1726" s="212"/>
      <c r="AT1726" s="213" t="s">
        <v>395</v>
      </c>
      <c r="AU1726" s="213" t="s">
        <v>90</v>
      </c>
      <c r="AV1726" s="13" t="s">
        <v>85</v>
      </c>
      <c r="AW1726" s="13" t="s">
        <v>36</v>
      </c>
      <c r="AX1726" s="13" t="s">
        <v>78</v>
      </c>
      <c r="AY1726" s="213" t="s">
        <v>386</v>
      </c>
    </row>
    <row r="1727" spans="1:65" s="14" customFormat="1" ht="30">
      <c r="B1727" s="214"/>
      <c r="C1727" s="215"/>
      <c r="D1727" s="205" t="s">
        <v>395</v>
      </c>
      <c r="E1727" s="216" t="s">
        <v>76</v>
      </c>
      <c r="F1727" s="217" t="s">
        <v>1790</v>
      </c>
      <c r="G1727" s="215"/>
      <c r="H1727" s="218">
        <v>168.679</v>
      </c>
      <c r="I1727" s="219"/>
      <c r="J1727" s="215"/>
      <c r="K1727" s="215"/>
      <c r="L1727" s="220"/>
      <c r="M1727" s="221"/>
      <c r="N1727" s="222"/>
      <c r="O1727" s="222"/>
      <c r="P1727" s="222"/>
      <c r="Q1727" s="222"/>
      <c r="R1727" s="222"/>
      <c r="S1727" s="222"/>
      <c r="T1727" s="223"/>
      <c r="AT1727" s="224" t="s">
        <v>395</v>
      </c>
      <c r="AU1727" s="224" t="s">
        <v>90</v>
      </c>
      <c r="AV1727" s="14" t="s">
        <v>90</v>
      </c>
      <c r="AW1727" s="14" t="s">
        <v>36</v>
      </c>
      <c r="AX1727" s="14" t="s">
        <v>78</v>
      </c>
      <c r="AY1727" s="224" t="s">
        <v>386</v>
      </c>
    </row>
    <row r="1728" spans="1:65" s="14" customFormat="1" ht="30">
      <c r="B1728" s="214"/>
      <c r="C1728" s="215"/>
      <c r="D1728" s="205" t="s">
        <v>395</v>
      </c>
      <c r="E1728" s="216" t="s">
        <v>76</v>
      </c>
      <c r="F1728" s="217" t="s">
        <v>1791</v>
      </c>
      <c r="G1728" s="215"/>
      <c r="H1728" s="218">
        <v>-20.094000000000001</v>
      </c>
      <c r="I1728" s="219"/>
      <c r="J1728" s="215"/>
      <c r="K1728" s="215"/>
      <c r="L1728" s="220"/>
      <c r="M1728" s="221"/>
      <c r="N1728" s="222"/>
      <c r="O1728" s="222"/>
      <c r="P1728" s="222"/>
      <c r="Q1728" s="222"/>
      <c r="R1728" s="222"/>
      <c r="S1728" s="222"/>
      <c r="T1728" s="223"/>
      <c r="AT1728" s="224" t="s">
        <v>395</v>
      </c>
      <c r="AU1728" s="224" t="s">
        <v>90</v>
      </c>
      <c r="AV1728" s="14" t="s">
        <v>90</v>
      </c>
      <c r="AW1728" s="14" t="s">
        <v>36</v>
      </c>
      <c r="AX1728" s="14" t="s">
        <v>78</v>
      </c>
      <c r="AY1728" s="224" t="s">
        <v>386</v>
      </c>
    </row>
    <row r="1729" spans="1:65" s="13" customFormat="1" ht="10">
      <c r="B1729" s="203"/>
      <c r="C1729" s="204"/>
      <c r="D1729" s="205" t="s">
        <v>395</v>
      </c>
      <c r="E1729" s="206" t="s">
        <v>76</v>
      </c>
      <c r="F1729" s="207" t="s">
        <v>1568</v>
      </c>
      <c r="G1729" s="204"/>
      <c r="H1729" s="206" t="s">
        <v>76</v>
      </c>
      <c r="I1729" s="208"/>
      <c r="J1729" s="204"/>
      <c r="K1729" s="204"/>
      <c r="L1729" s="209"/>
      <c r="M1729" s="210"/>
      <c r="N1729" s="211"/>
      <c r="O1729" s="211"/>
      <c r="P1729" s="211"/>
      <c r="Q1729" s="211"/>
      <c r="R1729" s="211"/>
      <c r="S1729" s="211"/>
      <c r="T1729" s="212"/>
      <c r="AT1729" s="213" t="s">
        <v>395</v>
      </c>
      <c r="AU1729" s="213" t="s">
        <v>90</v>
      </c>
      <c r="AV1729" s="13" t="s">
        <v>85</v>
      </c>
      <c r="AW1729" s="13" t="s">
        <v>36</v>
      </c>
      <c r="AX1729" s="13" t="s">
        <v>78</v>
      </c>
      <c r="AY1729" s="213" t="s">
        <v>386</v>
      </c>
    </row>
    <row r="1730" spans="1:65" s="14" customFormat="1" ht="10">
      <c r="B1730" s="214"/>
      <c r="C1730" s="215"/>
      <c r="D1730" s="205" t="s">
        <v>395</v>
      </c>
      <c r="E1730" s="216" t="s">
        <v>76</v>
      </c>
      <c r="F1730" s="217" t="s">
        <v>1792</v>
      </c>
      <c r="G1730" s="215"/>
      <c r="H1730" s="218">
        <v>-25.617999999999999</v>
      </c>
      <c r="I1730" s="219"/>
      <c r="J1730" s="215"/>
      <c r="K1730" s="215"/>
      <c r="L1730" s="220"/>
      <c r="M1730" s="221"/>
      <c r="N1730" s="222"/>
      <c r="O1730" s="222"/>
      <c r="P1730" s="222"/>
      <c r="Q1730" s="222"/>
      <c r="R1730" s="222"/>
      <c r="S1730" s="222"/>
      <c r="T1730" s="223"/>
      <c r="AT1730" s="224" t="s">
        <v>395</v>
      </c>
      <c r="AU1730" s="224" t="s">
        <v>90</v>
      </c>
      <c r="AV1730" s="14" t="s">
        <v>90</v>
      </c>
      <c r="AW1730" s="14" t="s">
        <v>36</v>
      </c>
      <c r="AX1730" s="14" t="s">
        <v>78</v>
      </c>
      <c r="AY1730" s="224" t="s">
        <v>386</v>
      </c>
    </row>
    <row r="1731" spans="1:65" s="16" customFormat="1" ht="10">
      <c r="B1731" s="246"/>
      <c r="C1731" s="247"/>
      <c r="D1731" s="205" t="s">
        <v>395</v>
      </c>
      <c r="E1731" s="248" t="s">
        <v>76</v>
      </c>
      <c r="F1731" s="249" t="s">
        <v>559</v>
      </c>
      <c r="G1731" s="247"/>
      <c r="H1731" s="250">
        <v>122.967</v>
      </c>
      <c r="I1731" s="251"/>
      <c r="J1731" s="247"/>
      <c r="K1731" s="247"/>
      <c r="L1731" s="252"/>
      <c r="M1731" s="253"/>
      <c r="N1731" s="254"/>
      <c r="O1731" s="254"/>
      <c r="P1731" s="254"/>
      <c r="Q1731" s="254"/>
      <c r="R1731" s="254"/>
      <c r="S1731" s="254"/>
      <c r="T1731" s="255"/>
      <c r="AT1731" s="256" t="s">
        <v>395</v>
      </c>
      <c r="AU1731" s="256" t="s">
        <v>90</v>
      </c>
      <c r="AV1731" s="16" t="s">
        <v>95</v>
      </c>
      <c r="AW1731" s="16" t="s">
        <v>36</v>
      </c>
      <c r="AX1731" s="16" t="s">
        <v>78</v>
      </c>
      <c r="AY1731" s="256" t="s">
        <v>386</v>
      </c>
    </row>
    <row r="1732" spans="1:65" s="13" customFormat="1" ht="10">
      <c r="B1732" s="203"/>
      <c r="C1732" s="204"/>
      <c r="D1732" s="205" t="s">
        <v>395</v>
      </c>
      <c r="E1732" s="206" t="s">
        <v>76</v>
      </c>
      <c r="F1732" s="207" t="s">
        <v>564</v>
      </c>
      <c r="G1732" s="204"/>
      <c r="H1732" s="206" t="s">
        <v>76</v>
      </c>
      <c r="I1732" s="208"/>
      <c r="J1732" s="204"/>
      <c r="K1732" s="204"/>
      <c r="L1732" s="209"/>
      <c r="M1732" s="210"/>
      <c r="N1732" s="211"/>
      <c r="O1732" s="211"/>
      <c r="P1732" s="211"/>
      <c r="Q1732" s="211"/>
      <c r="R1732" s="211"/>
      <c r="S1732" s="211"/>
      <c r="T1732" s="212"/>
      <c r="AT1732" s="213" t="s">
        <v>395</v>
      </c>
      <c r="AU1732" s="213" t="s">
        <v>90</v>
      </c>
      <c r="AV1732" s="13" t="s">
        <v>85</v>
      </c>
      <c r="AW1732" s="13" t="s">
        <v>36</v>
      </c>
      <c r="AX1732" s="13" t="s">
        <v>78</v>
      </c>
      <c r="AY1732" s="213" t="s">
        <v>386</v>
      </c>
    </row>
    <row r="1733" spans="1:65" s="14" customFormat="1" ht="30">
      <c r="B1733" s="214"/>
      <c r="C1733" s="215"/>
      <c r="D1733" s="205" t="s">
        <v>395</v>
      </c>
      <c r="E1733" s="216" t="s">
        <v>76</v>
      </c>
      <c r="F1733" s="217" t="s">
        <v>1790</v>
      </c>
      <c r="G1733" s="215"/>
      <c r="H1733" s="218">
        <v>168.679</v>
      </c>
      <c r="I1733" s="219"/>
      <c r="J1733" s="215"/>
      <c r="K1733" s="215"/>
      <c r="L1733" s="220"/>
      <c r="M1733" s="221"/>
      <c r="N1733" s="222"/>
      <c r="O1733" s="222"/>
      <c r="P1733" s="222"/>
      <c r="Q1733" s="222"/>
      <c r="R1733" s="222"/>
      <c r="S1733" s="222"/>
      <c r="T1733" s="223"/>
      <c r="AT1733" s="224" t="s">
        <v>395</v>
      </c>
      <c r="AU1733" s="224" t="s">
        <v>90</v>
      </c>
      <c r="AV1733" s="14" t="s">
        <v>90</v>
      </c>
      <c r="AW1733" s="14" t="s">
        <v>36</v>
      </c>
      <c r="AX1733" s="14" t="s">
        <v>78</v>
      </c>
      <c r="AY1733" s="224" t="s">
        <v>386</v>
      </c>
    </row>
    <row r="1734" spans="1:65" s="14" customFormat="1" ht="30">
      <c r="B1734" s="214"/>
      <c r="C1734" s="215"/>
      <c r="D1734" s="205" t="s">
        <v>395</v>
      </c>
      <c r="E1734" s="216" t="s">
        <v>76</v>
      </c>
      <c r="F1734" s="217" t="s">
        <v>1791</v>
      </c>
      <c r="G1734" s="215"/>
      <c r="H1734" s="218">
        <v>-20.094000000000001</v>
      </c>
      <c r="I1734" s="219"/>
      <c r="J1734" s="215"/>
      <c r="K1734" s="215"/>
      <c r="L1734" s="220"/>
      <c r="M1734" s="221"/>
      <c r="N1734" s="222"/>
      <c r="O1734" s="222"/>
      <c r="P1734" s="222"/>
      <c r="Q1734" s="222"/>
      <c r="R1734" s="222"/>
      <c r="S1734" s="222"/>
      <c r="T1734" s="223"/>
      <c r="AT1734" s="224" t="s">
        <v>395</v>
      </c>
      <c r="AU1734" s="224" t="s">
        <v>90</v>
      </c>
      <c r="AV1734" s="14" t="s">
        <v>90</v>
      </c>
      <c r="AW1734" s="14" t="s">
        <v>36</v>
      </c>
      <c r="AX1734" s="14" t="s">
        <v>78</v>
      </c>
      <c r="AY1734" s="224" t="s">
        <v>386</v>
      </c>
    </row>
    <row r="1735" spans="1:65" s="13" customFormat="1" ht="10">
      <c r="B1735" s="203"/>
      <c r="C1735" s="204"/>
      <c r="D1735" s="205" t="s">
        <v>395</v>
      </c>
      <c r="E1735" s="206" t="s">
        <v>76</v>
      </c>
      <c r="F1735" s="207" t="s">
        <v>1568</v>
      </c>
      <c r="G1735" s="204"/>
      <c r="H1735" s="206" t="s">
        <v>76</v>
      </c>
      <c r="I1735" s="208"/>
      <c r="J1735" s="204"/>
      <c r="K1735" s="204"/>
      <c r="L1735" s="209"/>
      <c r="M1735" s="210"/>
      <c r="N1735" s="211"/>
      <c r="O1735" s="211"/>
      <c r="P1735" s="211"/>
      <c r="Q1735" s="211"/>
      <c r="R1735" s="211"/>
      <c r="S1735" s="211"/>
      <c r="T1735" s="212"/>
      <c r="AT1735" s="213" t="s">
        <v>395</v>
      </c>
      <c r="AU1735" s="213" t="s">
        <v>90</v>
      </c>
      <c r="AV1735" s="13" t="s">
        <v>85</v>
      </c>
      <c r="AW1735" s="13" t="s">
        <v>36</v>
      </c>
      <c r="AX1735" s="13" t="s">
        <v>78</v>
      </c>
      <c r="AY1735" s="213" t="s">
        <v>386</v>
      </c>
    </row>
    <row r="1736" spans="1:65" s="14" customFormat="1" ht="10">
      <c r="B1736" s="214"/>
      <c r="C1736" s="215"/>
      <c r="D1736" s="205" t="s">
        <v>395</v>
      </c>
      <c r="E1736" s="216" t="s">
        <v>76</v>
      </c>
      <c r="F1736" s="217" t="s">
        <v>1792</v>
      </c>
      <c r="G1736" s="215"/>
      <c r="H1736" s="218">
        <v>-25.617999999999999</v>
      </c>
      <c r="I1736" s="219"/>
      <c r="J1736" s="215"/>
      <c r="K1736" s="215"/>
      <c r="L1736" s="220"/>
      <c r="M1736" s="221"/>
      <c r="N1736" s="222"/>
      <c r="O1736" s="222"/>
      <c r="P1736" s="222"/>
      <c r="Q1736" s="222"/>
      <c r="R1736" s="222"/>
      <c r="S1736" s="222"/>
      <c r="T1736" s="223"/>
      <c r="AT1736" s="224" t="s">
        <v>395</v>
      </c>
      <c r="AU1736" s="224" t="s">
        <v>90</v>
      </c>
      <c r="AV1736" s="14" t="s">
        <v>90</v>
      </c>
      <c r="AW1736" s="14" t="s">
        <v>36</v>
      </c>
      <c r="AX1736" s="14" t="s">
        <v>78</v>
      </c>
      <c r="AY1736" s="224" t="s">
        <v>386</v>
      </c>
    </row>
    <row r="1737" spans="1:65" s="16" customFormat="1" ht="10">
      <c r="B1737" s="246"/>
      <c r="C1737" s="247"/>
      <c r="D1737" s="205" t="s">
        <v>395</v>
      </c>
      <c r="E1737" s="248" t="s">
        <v>76</v>
      </c>
      <c r="F1737" s="249" t="s">
        <v>559</v>
      </c>
      <c r="G1737" s="247"/>
      <c r="H1737" s="250">
        <v>122.967</v>
      </c>
      <c r="I1737" s="251"/>
      <c r="J1737" s="247"/>
      <c r="K1737" s="247"/>
      <c r="L1737" s="252"/>
      <c r="M1737" s="253"/>
      <c r="N1737" s="254"/>
      <c r="O1737" s="254"/>
      <c r="P1737" s="254"/>
      <c r="Q1737" s="254"/>
      <c r="R1737" s="254"/>
      <c r="S1737" s="254"/>
      <c r="T1737" s="255"/>
      <c r="AT1737" s="256" t="s">
        <v>395</v>
      </c>
      <c r="AU1737" s="256" t="s">
        <v>90</v>
      </c>
      <c r="AV1737" s="16" t="s">
        <v>95</v>
      </c>
      <c r="AW1737" s="16" t="s">
        <v>36</v>
      </c>
      <c r="AX1737" s="16" t="s">
        <v>78</v>
      </c>
      <c r="AY1737" s="256" t="s">
        <v>386</v>
      </c>
    </row>
    <row r="1738" spans="1:65" s="15" customFormat="1" ht="10">
      <c r="B1738" s="225"/>
      <c r="C1738" s="226"/>
      <c r="D1738" s="205" t="s">
        <v>395</v>
      </c>
      <c r="E1738" s="227" t="s">
        <v>76</v>
      </c>
      <c r="F1738" s="228" t="s">
        <v>398</v>
      </c>
      <c r="G1738" s="226"/>
      <c r="H1738" s="229">
        <v>349.01799999999997</v>
      </c>
      <c r="I1738" s="230"/>
      <c r="J1738" s="226"/>
      <c r="K1738" s="226"/>
      <c r="L1738" s="231"/>
      <c r="M1738" s="232"/>
      <c r="N1738" s="233"/>
      <c r="O1738" s="233"/>
      <c r="P1738" s="233"/>
      <c r="Q1738" s="233"/>
      <c r="R1738" s="233"/>
      <c r="S1738" s="233"/>
      <c r="T1738" s="234"/>
      <c r="AT1738" s="235" t="s">
        <v>395</v>
      </c>
      <c r="AU1738" s="235" t="s">
        <v>90</v>
      </c>
      <c r="AV1738" s="15" t="s">
        <v>102</v>
      </c>
      <c r="AW1738" s="15" t="s">
        <v>36</v>
      </c>
      <c r="AX1738" s="15" t="s">
        <v>85</v>
      </c>
      <c r="AY1738" s="235" t="s">
        <v>386</v>
      </c>
    </row>
    <row r="1739" spans="1:65" s="2" customFormat="1" ht="24.15" customHeight="1">
      <c r="A1739" s="37"/>
      <c r="B1739" s="38"/>
      <c r="C1739" s="185" t="s">
        <v>1793</v>
      </c>
      <c r="D1739" s="185" t="s">
        <v>388</v>
      </c>
      <c r="E1739" s="186" t="s">
        <v>1794</v>
      </c>
      <c r="F1739" s="187" t="s">
        <v>1795</v>
      </c>
      <c r="G1739" s="188" t="s">
        <v>127</v>
      </c>
      <c r="H1739" s="189">
        <v>450.86</v>
      </c>
      <c r="I1739" s="190"/>
      <c r="J1739" s="191">
        <f>ROUND(I1739*H1739,2)</f>
        <v>0</v>
      </c>
      <c r="K1739" s="187" t="s">
        <v>391</v>
      </c>
      <c r="L1739" s="42"/>
      <c r="M1739" s="192" t="s">
        <v>76</v>
      </c>
      <c r="N1739" s="193" t="s">
        <v>49</v>
      </c>
      <c r="O1739" s="67"/>
      <c r="P1739" s="194">
        <f>O1739*H1739</f>
        <v>0</v>
      </c>
      <c r="Q1739" s="194">
        <v>0</v>
      </c>
      <c r="R1739" s="194">
        <f>Q1739*H1739</f>
        <v>0</v>
      </c>
      <c r="S1739" s="194">
        <v>0.26100000000000001</v>
      </c>
      <c r="T1739" s="195">
        <f>S1739*H1739</f>
        <v>117.67446000000001</v>
      </c>
      <c r="U1739" s="37"/>
      <c r="V1739" s="37"/>
      <c r="W1739" s="37"/>
      <c r="X1739" s="37"/>
      <c r="Y1739" s="37"/>
      <c r="Z1739" s="37"/>
      <c r="AA1739" s="37"/>
      <c r="AB1739" s="37"/>
      <c r="AC1739" s="37"/>
      <c r="AD1739" s="37"/>
      <c r="AE1739" s="37"/>
      <c r="AR1739" s="196" t="s">
        <v>102</v>
      </c>
      <c r="AT1739" s="196" t="s">
        <v>388</v>
      </c>
      <c r="AU1739" s="196" t="s">
        <v>90</v>
      </c>
      <c r="AY1739" s="20" t="s">
        <v>386</v>
      </c>
      <c r="BE1739" s="197">
        <f>IF(N1739="základní",J1739,0)</f>
        <v>0</v>
      </c>
      <c r="BF1739" s="197">
        <f>IF(N1739="snížená",J1739,0)</f>
        <v>0</v>
      </c>
      <c r="BG1739" s="197">
        <f>IF(N1739="zákl. přenesená",J1739,0)</f>
        <v>0</v>
      </c>
      <c r="BH1739" s="197">
        <f>IF(N1739="sníž. přenesená",J1739,0)</f>
        <v>0</v>
      </c>
      <c r="BI1739" s="197">
        <f>IF(N1739="nulová",J1739,0)</f>
        <v>0</v>
      </c>
      <c r="BJ1739" s="20" t="s">
        <v>90</v>
      </c>
      <c r="BK1739" s="197">
        <f>ROUND(I1739*H1739,2)</f>
        <v>0</v>
      </c>
      <c r="BL1739" s="20" t="s">
        <v>102</v>
      </c>
      <c r="BM1739" s="196" t="s">
        <v>1796</v>
      </c>
    </row>
    <row r="1740" spans="1:65" s="2" customFormat="1" ht="10">
      <c r="A1740" s="37"/>
      <c r="B1740" s="38"/>
      <c r="C1740" s="39"/>
      <c r="D1740" s="198" t="s">
        <v>393</v>
      </c>
      <c r="E1740" s="39"/>
      <c r="F1740" s="199" t="s">
        <v>1797</v>
      </c>
      <c r="G1740" s="39"/>
      <c r="H1740" s="39"/>
      <c r="I1740" s="200"/>
      <c r="J1740" s="39"/>
      <c r="K1740" s="39"/>
      <c r="L1740" s="42"/>
      <c r="M1740" s="201"/>
      <c r="N1740" s="202"/>
      <c r="O1740" s="67"/>
      <c r="P1740" s="67"/>
      <c r="Q1740" s="67"/>
      <c r="R1740" s="67"/>
      <c r="S1740" s="67"/>
      <c r="T1740" s="68"/>
      <c r="U1740" s="37"/>
      <c r="V1740" s="37"/>
      <c r="W1740" s="37"/>
      <c r="X1740" s="37"/>
      <c r="Y1740" s="37"/>
      <c r="Z1740" s="37"/>
      <c r="AA1740" s="37"/>
      <c r="AB1740" s="37"/>
      <c r="AC1740" s="37"/>
      <c r="AD1740" s="37"/>
      <c r="AE1740" s="37"/>
      <c r="AT1740" s="20" t="s">
        <v>393</v>
      </c>
      <c r="AU1740" s="20" t="s">
        <v>90</v>
      </c>
    </row>
    <row r="1741" spans="1:65" s="13" customFormat="1" ht="10">
      <c r="B1741" s="203"/>
      <c r="C1741" s="204"/>
      <c r="D1741" s="205" t="s">
        <v>395</v>
      </c>
      <c r="E1741" s="206" t="s">
        <v>76</v>
      </c>
      <c r="F1741" s="207" t="s">
        <v>461</v>
      </c>
      <c r="G1741" s="204"/>
      <c r="H1741" s="206" t="s">
        <v>76</v>
      </c>
      <c r="I1741" s="208"/>
      <c r="J1741" s="204"/>
      <c r="K1741" s="204"/>
      <c r="L1741" s="209"/>
      <c r="M1741" s="210"/>
      <c r="N1741" s="211"/>
      <c r="O1741" s="211"/>
      <c r="P1741" s="211"/>
      <c r="Q1741" s="211"/>
      <c r="R1741" s="211"/>
      <c r="S1741" s="211"/>
      <c r="T1741" s="212"/>
      <c r="AT1741" s="213" t="s">
        <v>395</v>
      </c>
      <c r="AU1741" s="213" t="s">
        <v>90</v>
      </c>
      <c r="AV1741" s="13" t="s">
        <v>85</v>
      </c>
      <c r="AW1741" s="13" t="s">
        <v>36</v>
      </c>
      <c r="AX1741" s="13" t="s">
        <v>78</v>
      </c>
      <c r="AY1741" s="213" t="s">
        <v>386</v>
      </c>
    </row>
    <row r="1742" spans="1:65" s="14" customFormat="1" ht="20">
      <c r="B1742" s="214"/>
      <c r="C1742" s="215"/>
      <c r="D1742" s="205" t="s">
        <v>395</v>
      </c>
      <c r="E1742" s="216" t="s">
        <v>76</v>
      </c>
      <c r="F1742" s="217" t="s">
        <v>1798</v>
      </c>
      <c r="G1742" s="215"/>
      <c r="H1742" s="218">
        <v>109.538</v>
      </c>
      <c r="I1742" s="219"/>
      <c r="J1742" s="215"/>
      <c r="K1742" s="215"/>
      <c r="L1742" s="220"/>
      <c r="M1742" s="221"/>
      <c r="N1742" s="222"/>
      <c r="O1742" s="222"/>
      <c r="P1742" s="222"/>
      <c r="Q1742" s="222"/>
      <c r="R1742" s="222"/>
      <c r="S1742" s="222"/>
      <c r="T1742" s="223"/>
      <c r="AT1742" s="224" t="s">
        <v>395</v>
      </c>
      <c r="AU1742" s="224" t="s">
        <v>90</v>
      </c>
      <c r="AV1742" s="14" t="s">
        <v>90</v>
      </c>
      <c r="AW1742" s="14" t="s">
        <v>36</v>
      </c>
      <c r="AX1742" s="14" t="s">
        <v>78</v>
      </c>
      <c r="AY1742" s="224" t="s">
        <v>386</v>
      </c>
    </row>
    <row r="1743" spans="1:65" s="14" customFormat="1" ht="10">
      <c r="B1743" s="214"/>
      <c r="C1743" s="215"/>
      <c r="D1743" s="205" t="s">
        <v>395</v>
      </c>
      <c r="E1743" s="216" t="s">
        <v>76</v>
      </c>
      <c r="F1743" s="217" t="s">
        <v>1799</v>
      </c>
      <c r="G1743" s="215"/>
      <c r="H1743" s="218">
        <v>-13.494999999999999</v>
      </c>
      <c r="I1743" s="219"/>
      <c r="J1743" s="215"/>
      <c r="K1743" s="215"/>
      <c r="L1743" s="220"/>
      <c r="M1743" s="221"/>
      <c r="N1743" s="222"/>
      <c r="O1743" s="222"/>
      <c r="P1743" s="222"/>
      <c r="Q1743" s="222"/>
      <c r="R1743" s="222"/>
      <c r="S1743" s="222"/>
      <c r="T1743" s="223"/>
      <c r="AT1743" s="224" t="s">
        <v>395</v>
      </c>
      <c r="AU1743" s="224" t="s">
        <v>90</v>
      </c>
      <c r="AV1743" s="14" t="s">
        <v>90</v>
      </c>
      <c r="AW1743" s="14" t="s">
        <v>36</v>
      </c>
      <c r="AX1743" s="14" t="s">
        <v>78</v>
      </c>
      <c r="AY1743" s="224" t="s">
        <v>386</v>
      </c>
    </row>
    <row r="1744" spans="1:65" s="13" customFormat="1" ht="10">
      <c r="B1744" s="203"/>
      <c r="C1744" s="204"/>
      <c r="D1744" s="205" t="s">
        <v>395</v>
      </c>
      <c r="E1744" s="206" t="s">
        <v>76</v>
      </c>
      <c r="F1744" s="207" t="s">
        <v>1568</v>
      </c>
      <c r="G1744" s="204"/>
      <c r="H1744" s="206" t="s">
        <v>76</v>
      </c>
      <c r="I1744" s="208"/>
      <c r="J1744" s="204"/>
      <c r="K1744" s="204"/>
      <c r="L1744" s="209"/>
      <c r="M1744" s="210"/>
      <c r="N1744" s="211"/>
      <c r="O1744" s="211"/>
      <c r="P1744" s="211"/>
      <c r="Q1744" s="211"/>
      <c r="R1744" s="211"/>
      <c r="S1744" s="211"/>
      <c r="T1744" s="212"/>
      <c r="AT1744" s="213" t="s">
        <v>395</v>
      </c>
      <c r="AU1744" s="213" t="s">
        <v>90</v>
      </c>
      <c r="AV1744" s="13" t="s">
        <v>85</v>
      </c>
      <c r="AW1744" s="13" t="s">
        <v>36</v>
      </c>
      <c r="AX1744" s="13" t="s">
        <v>78</v>
      </c>
      <c r="AY1744" s="213" t="s">
        <v>386</v>
      </c>
    </row>
    <row r="1745" spans="1:65" s="14" customFormat="1" ht="10">
      <c r="B1745" s="214"/>
      <c r="C1745" s="215"/>
      <c r="D1745" s="205" t="s">
        <v>395</v>
      </c>
      <c r="E1745" s="216" t="s">
        <v>76</v>
      </c>
      <c r="F1745" s="217" t="s">
        <v>1800</v>
      </c>
      <c r="G1745" s="215"/>
      <c r="H1745" s="218">
        <v>-22.209</v>
      </c>
      <c r="I1745" s="219"/>
      <c r="J1745" s="215"/>
      <c r="K1745" s="215"/>
      <c r="L1745" s="220"/>
      <c r="M1745" s="221"/>
      <c r="N1745" s="222"/>
      <c r="O1745" s="222"/>
      <c r="P1745" s="222"/>
      <c r="Q1745" s="222"/>
      <c r="R1745" s="222"/>
      <c r="S1745" s="222"/>
      <c r="T1745" s="223"/>
      <c r="AT1745" s="224" t="s">
        <v>395</v>
      </c>
      <c r="AU1745" s="224" t="s">
        <v>90</v>
      </c>
      <c r="AV1745" s="14" t="s">
        <v>90</v>
      </c>
      <c r="AW1745" s="14" t="s">
        <v>36</v>
      </c>
      <c r="AX1745" s="14" t="s">
        <v>78</v>
      </c>
      <c r="AY1745" s="224" t="s">
        <v>386</v>
      </c>
    </row>
    <row r="1746" spans="1:65" s="16" customFormat="1" ht="10">
      <c r="B1746" s="246"/>
      <c r="C1746" s="247"/>
      <c r="D1746" s="205" t="s">
        <v>395</v>
      </c>
      <c r="E1746" s="248" t="s">
        <v>76</v>
      </c>
      <c r="F1746" s="249" t="s">
        <v>559</v>
      </c>
      <c r="G1746" s="247"/>
      <c r="H1746" s="250">
        <v>73.834000000000003</v>
      </c>
      <c r="I1746" s="251"/>
      <c r="J1746" s="247"/>
      <c r="K1746" s="247"/>
      <c r="L1746" s="252"/>
      <c r="M1746" s="253"/>
      <c r="N1746" s="254"/>
      <c r="O1746" s="254"/>
      <c r="P1746" s="254"/>
      <c r="Q1746" s="254"/>
      <c r="R1746" s="254"/>
      <c r="S1746" s="254"/>
      <c r="T1746" s="255"/>
      <c r="AT1746" s="256" t="s">
        <v>395</v>
      </c>
      <c r="AU1746" s="256" t="s">
        <v>90</v>
      </c>
      <c r="AV1746" s="16" t="s">
        <v>95</v>
      </c>
      <c r="AW1746" s="16" t="s">
        <v>36</v>
      </c>
      <c r="AX1746" s="16" t="s">
        <v>78</v>
      </c>
      <c r="AY1746" s="256" t="s">
        <v>386</v>
      </c>
    </row>
    <row r="1747" spans="1:65" s="13" customFormat="1" ht="10">
      <c r="B1747" s="203"/>
      <c r="C1747" s="204"/>
      <c r="D1747" s="205" t="s">
        <v>395</v>
      </c>
      <c r="E1747" s="206" t="s">
        <v>76</v>
      </c>
      <c r="F1747" s="207" t="s">
        <v>560</v>
      </c>
      <c r="G1747" s="204"/>
      <c r="H1747" s="206" t="s">
        <v>76</v>
      </c>
      <c r="I1747" s="208"/>
      <c r="J1747" s="204"/>
      <c r="K1747" s="204"/>
      <c r="L1747" s="209"/>
      <c r="M1747" s="210"/>
      <c r="N1747" s="211"/>
      <c r="O1747" s="211"/>
      <c r="P1747" s="211"/>
      <c r="Q1747" s="211"/>
      <c r="R1747" s="211"/>
      <c r="S1747" s="211"/>
      <c r="T1747" s="212"/>
      <c r="AT1747" s="213" t="s">
        <v>395</v>
      </c>
      <c r="AU1747" s="213" t="s">
        <v>90</v>
      </c>
      <c r="AV1747" s="13" t="s">
        <v>85</v>
      </c>
      <c r="AW1747" s="13" t="s">
        <v>36</v>
      </c>
      <c r="AX1747" s="13" t="s">
        <v>78</v>
      </c>
      <c r="AY1747" s="213" t="s">
        <v>386</v>
      </c>
    </row>
    <row r="1748" spans="1:65" s="14" customFormat="1" ht="30">
      <c r="B1748" s="214"/>
      <c r="C1748" s="215"/>
      <c r="D1748" s="205" t="s">
        <v>395</v>
      </c>
      <c r="E1748" s="216" t="s">
        <v>76</v>
      </c>
      <c r="F1748" s="217" t="s">
        <v>1801</v>
      </c>
      <c r="G1748" s="215"/>
      <c r="H1748" s="218">
        <v>263.541</v>
      </c>
      <c r="I1748" s="219"/>
      <c r="J1748" s="215"/>
      <c r="K1748" s="215"/>
      <c r="L1748" s="220"/>
      <c r="M1748" s="221"/>
      <c r="N1748" s="222"/>
      <c r="O1748" s="222"/>
      <c r="P1748" s="222"/>
      <c r="Q1748" s="222"/>
      <c r="R1748" s="222"/>
      <c r="S1748" s="222"/>
      <c r="T1748" s="223"/>
      <c r="AT1748" s="224" t="s">
        <v>395</v>
      </c>
      <c r="AU1748" s="224" t="s">
        <v>90</v>
      </c>
      <c r="AV1748" s="14" t="s">
        <v>90</v>
      </c>
      <c r="AW1748" s="14" t="s">
        <v>36</v>
      </c>
      <c r="AX1748" s="14" t="s">
        <v>78</v>
      </c>
      <c r="AY1748" s="224" t="s">
        <v>386</v>
      </c>
    </row>
    <row r="1749" spans="1:65" s="14" customFormat="1" ht="10">
      <c r="B1749" s="214"/>
      <c r="C1749" s="215"/>
      <c r="D1749" s="205" t="s">
        <v>395</v>
      </c>
      <c r="E1749" s="216" t="s">
        <v>76</v>
      </c>
      <c r="F1749" s="217" t="s">
        <v>1802</v>
      </c>
      <c r="G1749" s="215"/>
      <c r="H1749" s="218">
        <v>-18.518000000000001</v>
      </c>
      <c r="I1749" s="219"/>
      <c r="J1749" s="215"/>
      <c r="K1749" s="215"/>
      <c r="L1749" s="220"/>
      <c r="M1749" s="221"/>
      <c r="N1749" s="222"/>
      <c r="O1749" s="222"/>
      <c r="P1749" s="222"/>
      <c r="Q1749" s="222"/>
      <c r="R1749" s="222"/>
      <c r="S1749" s="222"/>
      <c r="T1749" s="223"/>
      <c r="AT1749" s="224" t="s">
        <v>395</v>
      </c>
      <c r="AU1749" s="224" t="s">
        <v>90</v>
      </c>
      <c r="AV1749" s="14" t="s">
        <v>90</v>
      </c>
      <c r="AW1749" s="14" t="s">
        <v>36</v>
      </c>
      <c r="AX1749" s="14" t="s">
        <v>78</v>
      </c>
      <c r="AY1749" s="224" t="s">
        <v>386</v>
      </c>
    </row>
    <row r="1750" spans="1:65" s="13" customFormat="1" ht="10">
      <c r="B1750" s="203"/>
      <c r="C1750" s="204"/>
      <c r="D1750" s="205" t="s">
        <v>395</v>
      </c>
      <c r="E1750" s="206" t="s">
        <v>76</v>
      </c>
      <c r="F1750" s="207" t="s">
        <v>1568</v>
      </c>
      <c r="G1750" s="204"/>
      <c r="H1750" s="206" t="s">
        <v>76</v>
      </c>
      <c r="I1750" s="208"/>
      <c r="J1750" s="204"/>
      <c r="K1750" s="204"/>
      <c r="L1750" s="209"/>
      <c r="M1750" s="210"/>
      <c r="N1750" s="211"/>
      <c r="O1750" s="211"/>
      <c r="P1750" s="211"/>
      <c r="Q1750" s="211"/>
      <c r="R1750" s="211"/>
      <c r="S1750" s="211"/>
      <c r="T1750" s="212"/>
      <c r="AT1750" s="213" t="s">
        <v>395</v>
      </c>
      <c r="AU1750" s="213" t="s">
        <v>90</v>
      </c>
      <c r="AV1750" s="13" t="s">
        <v>85</v>
      </c>
      <c r="AW1750" s="13" t="s">
        <v>36</v>
      </c>
      <c r="AX1750" s="13" t="s">
        <v>78</v>
      </c>
      <c r="AY1750" s="213" t="s">
        <v>386</v>
      </c>
    </row>
    <row r="1751" spans="1:65" s="14" customFormat="1" ht="10">
      <c r="B1751" s="214"/>
      <c r="C1751" s="215"/>
      <c r="D1751" s="205" t="s">
        <v>395</v>
      </c>
      <c r="E1751" s="216" t="s">
        <v>76</v>
      </c>
      <c r="F1751" s="217" t="s">
        <v>1803</v>
      </c>
      <c r="G1751" s="215"/>
      <c r="H1751" s="218">
        <v>-56.51</v>
      </c>
      <c r="I1751" s="219"/>
      <c r="J1751" s="215"/>
      <c r="K1751" s="215"/>
      <c r="L1751" s="220"/>
      <c r="M1751" s="221"/>
      <c r="N1751" s="222"/>
      <c r="O1751" s="222"/>
      <c r="P1751" s="222"/>
      <c r="Q1751" s="222"/>
      <c r="R1751" s="222"/>
      <c r="S1751" s="222"/>
      <c r="T1751" s="223"/>
      <c r="AT1751" s="224" t="s">
        <v>395</v>
      </c>
      <c r="AU1751" s="224" t="s">
        <v>90</v>
      </c>
      <c r="AV1751" s="14" t="s">
        <v>90</v>
      </c>
      <c r="AW1751" s="14" t="s">
        <v>36</v>
      </c>
      <c r="AX1751" s="14" t="s">
        <v>78</v>
      </c>
      <c r="AY1751" s="224" t="s">
        <v>386</v>
      </c>
    </row>
    <row r="1752" spans="1:65" s="16" customFormat="1" ht="10">
      <c r="B1752" s="246"/>
      <c r="C1752" s="247"/>
      <c r="D1752" s="205" t="s">
        <v>395</v>
      </c>
      <c r="E1752" s="248" t="s">
        <v>76</v>
      </c>
      <c r="F1752" s="249" t="s">
        <v>559</v>
      </c>
      <c r="G1752" s="247"/>
      <c r="H1752" s="250">
        <v>188.51300000000001</v>
      </c>
      <c r="I1752" s="251"/>
      <c r="J1752" s="247"/>
      <c r="K1752" s="247"/>
      <c r="L1752" s="252"/>
      <c r="M1752" s="253"/>
      <c r="N1752" s="254"/>
      <c r="O1752" s="254"/>
      <c r="P1752" s="254"/>
      <c r="Q1752" s="254"/>
      <c r="R1752" s="254"/>
      <c r="S1752" s="254"/>
      <c r="T1752" s="255"/>
      <c r="AT1752" s="256" t="s">
        <v>395</v>
      </c>
      <c r="AU1752" s="256" t="s">
        <v>90</v>
      </c>
      <c r="AV1752" s="16" t="s">
        <v>95</v>
      </c>
      <c r="AW1752" s="16" t="s">
        <v>36</v>
      </c>
      <c r="AX1752" s="16" t="s">
        <v>78</v>
      </c>
      <c r="AY1752" s="256" t="s">
        <v>386</v>
      </c>
    </row>
    <row r="1753" spans="1:65" s="13" customFormat="1" ht="10">
      <c r="B1753" s="203"/>
      <c r="C1753" s="204"/>
      <c r="D1753" s="205" t="s">
        <v>395</v>
      </c>
      <c r="E1753" s="206" t="s">
        <v>76</v>
      </c>
      <c r="F1753" s="207" t="s">
        <v>564</v>
      </c>
      <c r="G1753" s="204"/>
      <c r="H1753" s="206" t="s">
        <v>76</v>
      </c>
      <c r="I1753" s="208"/>
      <c r="J1753" s="204"/>
      <c r="K1753" s="204"/>
      <c r="L1753" s="209"/>
      <c r="M1753" s="210"/>
      <c r="N1753" s="211"/>
      <c r="O1753" s="211"/>
      <c r="P1753" s="211"/>
      <c r="Q1753" s="211"/>
      <c r="R1753" s="211"/>
      <c r="S1753" s="211"/>
      <c r="T1753" s="212"/>
      <c r="AT1753" s="213" t="s">
        <v>395</v>
      </c>
      <c r="AU1753" s="213" t="s">
        <v>90</v>
      </c>
      <c r="AV1753" s="13" t="s">
        <v>85</v>
      </c>
      <c r="AW1753" s="13" t="s">
        <v>36</v>
      </c>
      <c r="AX1753" s="13" t="s">
        <v>78</v>
      </c>
      <c r="AY1753" s="213" t="s">
        <v>386</v>
      </c>
    </row>
    <row r="1754" spans="1:65" s="14" customFormat="1" ht="30">
      <c r="B1754" s="214"/>
      <c r="C1754" s="215"/>
      <c r="D1754" s="205" t="s">
        <v>395</v>
      </c>
      <c r="E1754" s="216" t="s">
        <v>76</v>
      </c>
      <c r="F1754" s="217" t="s">
        <v>1801</v>
      </c>
      <c r="G1754" s="215"/>
      <c r="H1754" s="218">
        <v>263.541</v>
      </c>
      <c r="I1754" s="219"/>
      <c r="J1754" s="215"/>
      <c r="K1754" s="215"/>
      <c r="L1754" s="220"/>
      <c r="M1754" s="221"/>
      <c r="N1754" s="222"/>
      <c r="O1754" s="222"/>
      <c r="P1754" s="222"/>
      <c r="Q1754" s="222"/>
      <c r="R1754" s="222"/>
      <c r="S1754" s="222"/>
      <c r="T1754" s="223"/>
      <c r="AT1754" s="224" t="s">
        <v>395</v>
      </c>
      <c r="AU1754" s="224" t="s">
        <v>90</v>
      </c>
      <c r="AV1754" s="14" t="s">
        <v>90</v>
      </c>
      <c r="AW1754" s="14" t="s">
        <v>36</v>
      </c>
      <c r="AX1754" s="14" t="s">
        <v>78</v>
      </c>
      <c r="AY1754" s="224" t="s">
        <v>386</v>
      </c>
    </row>
    <row r="1755" spans="1:65" s="14" customFormat="1" ht="10">
      <c r="B1755" s="214"/>
      <c r="C1755" s="215"/>
      <c r="D1755" s="205" t="s">
        <v>395</v>
      </c>
      <c r="E1755" s="216" t="s">
        <v>76</v>
      </c>
      <c r="F1755" s="217" t="s">
        <v>1802</v>
      </c>
      <c r="G1755" s="215"/>
      <c r="H1755" s="218">
        <v>-18.518000000000001</v>
      </c>
      <c r="I1755" s="219"/>
      <c r="J1755" s="215"/>
      <c r="K1755" s="215"/>
      <c r="L1755" s="220"/>
      <c r="M1755" s="221"/>
      <c r="N1755" s="222"/>
      <c r="O1755" s="222"/>
      <c r="P1755" s="222"/>
      <c r="Q1755" s="222"/>
      <c r="R1755" s="222"/>
      <c r="S1755" s="222"/>
      <c r="T1755" s="223"/>
      <c r="AT1755" s="224" t="s">
        <v>395</v>
      </c>
      <c r="AU1755" s="224" t="s">
        <v>90</v>
      </c>
      <c r="AV1755" s="14" t="s">
        <v>90</v>
      </c>
      <c r="AW1755" s="14" t="s">
        <v>36</v>
      </c>
      <c r="AX1755" s="14" t="s">
        <v>78</v>
      </c>
      <c r="AY1755" s="224" t="s">
        <v>386</v>
      </c>
    </row>
    <row r="1756" spans="1:65" s="13" customFormat="1" ht="10">
      <c r="B1756" s="203"/>
      <c r="C1756" s="204"/>
      <c r="D1756" s="205" t="s">
        <v>395</v>
      </c>
      <c r="E1756" s="206" t="s">
        <v>76</v>
      </c>
      <c r="F1756" s="207" t="s">
        <v>1568</v>
      </c>
      <c r="G1756" s="204"/>
      <c r="H1756" s="206" t="s">
        <v>76</v>
      </c>
      <c r="I1756" s="208"/>
      <c r="J1756" s="204"/>
      <c r="K1756" s="204"/>
      <c r="L1756" s="209"/>
      <c r="M1756" s="210"/>
      <c r="N1756" s="211"/>
      <c r="O1756" s="211"/>
      <c r="P1756" s="211"/>
      <c r="Q1756" s="211"/>
      <c r="R1756" s="211"/>
      <c r="S1756" s="211"/>
      <c r="T1756" s="212"/>
      <c r="AT1756" s="213" t="s">
        <v>395</v>
      </c>
      <c r="AU1756" s="213" t="s">
        <v>90</v>
      </c>
      <c r="AV1756" s="13" t="s">
        <v>85</v>
      </c>
      <c r="AW1756" s="13" t="s">
        <v>36</v>
      </c>
      <c r="AX1756" s="13" t="s">
        <v>78</v>
      </c>
      <c r="AY1756" s="213" t="s">
        <v>386</v>
      </c>
    </row>
    <row r="1757" spans="1:65" s="14" customFormat="1" ht="10">
      <c r="B1757" s="214"/>
      <c r="C1757" s="215"/>
      <c r="D1757" s="205" t="s">
        <v>395</v>
      </c>
      <c r="E1757" s="216" t="s">
        <v>76</v>
      </c>
      <c r="F1757" s="217" t="s">
        <v>1803</v>
      </c>
      <c r="G1757" s="215"/>
      <c r="H1757" s="218">
        <v>-56.51</v>
      </c>
      <c r="I1757" s="219"/>
      <c r="J1757" s="215"/>
      <c r="K1757" s="215"/>
      <c r="L1757" s="220"/>
      <c r="M1757" s="221"/>
      <c r="N1757" s="222"/>
      <c r="O1757" s="222"/>
      <c r="P1757" s="222"/>
      <c r="Q1757" s="222"/>
      <c r="R1757" s="222"/>
      <c r="S1757" s="222"/>
      <c r="T1757" s="223"/>
      <c r="AT1757" s="224" t="s">
        <v>395</v>
      </c>
      <c r="AU1757" s="224" t="s">
        <v>90</v>
      </c>
      <c r="AV1757" s="14" t="s">
        <v>90</v>
      </c>
      <c r="AW1757" s="14" t="s">
        <v>36</v>
      </c>
      <c r="AX1757" s="14" t="s">
        <v>78</v>
      </c>
      <c r="AY1757" s="224" t="s">
        <v>386</v>
      </c>
    </row>
    <row r="1758" spans="1:65" s="16" customFormat="1" ht="10">
      <c r="B1758" s="246"/>
      <c r="C1758" s="247"/>
      <c r="D1758" s="205" t="s">
        <v>395</v>
      </c>
      <c r="E1758" s="248" t="s">
        <v>76</v>
      </c>
      <c r="F1758" s="249" t="s">
        <v>559</v>
      </c>
      <c r="G1758" s="247"/>
      <c r="H1758" s="250">
        <v>188.51300000000001</v>
      </c>
      <c r="I1758" s="251"/>
      <c r="J1758" s="247"/>
      <c r="K1758" s="247"/>
      <c r="L1758" s="252"/>
      <c r="M1758" s="253"/>
      <c r="N1758" s="254"/>
      <c r="O1758" s="254"/>
      <c r="P1758" s="254"/>
      <c r="Q1758" s="254"/>
      <c r="R1758" s="254"/>
      <c r="S1758" s="254"/>
      <c r="T1758" s="255"/>
      <c r="AT1758" s="256" t="s">
        <v>395</v>
      </c>
      <c r="AU1758" s="256" t="s">
        <v>90</v>
      </c>
      <c r="AV1758" s="16" t="s">
        <v>95</v>
      </c>
      <c r="AW1758" s="16" t="s">
        <v>36</v>
      </c>
      <c r="AX1758" s="16" t="s">
        <v>78</v>
      </c>
      <c r="AY1758" s="256" t="s">
        <v>386</v>
      </c>
    </row>
    <row r="1759" spans="1:65" s="15" customFormat="1" ht="10">
      <c r="B1759" s="225"/>
      <c r="C1759" s="226"/>
      <c r="D1759" s="205" t="s">
        <v>395</v>
      </c>
      <c r="E1759" s="227" t="s">
        <v>76</v>
      </c>
      <c r="F1759" s="228" t="s">
        <v>398</v>
      </c>
      <c r="G1759" s="226"/>
      <c r="H1759" s="229">
        <v>450.86</v>
      </c>
      <c r="I1759" s="230"/>
      <c r="J1759" s="226"/>
      <c r="K1759" s="226"/>
      <c r="L1759" s="231"/>
      <c r="M1759" s="232"/>
      <c r="N1759" s="233"/>
      <c r="O1759" s="233"/>
      <c r="P1759" s="233"/>
      <c r="Q1759" s="233"/>
      <c r="R1759" s="233"/>
      <c r="S1759" s="233"/>
      <c r="T1759" s="234"/>
      <c r="AT1759" s="235" t="s">
        <v>395</v>
      </c>
      <c r="AU1759" s="235" t="s">
        <v>90</v>
      </c>
      <c r="AV1759" s="15" t="s">
        <v>102</v>
      </c>
      <c r="AW1759" s="15" t="s">
        <v>36</v>
      </c>
      <c r="AX1759" s="15" t="s">
        <v>85</v>
      </c>
      <c r="AY1759" s="235" t="s">
        <v>386</v>
      </c>
    </row>
    <row r="1760" spans="1:65" s="2" customFormat="1" ht="37.75" customHeight="1">
      <c r="A1760" s="37"/>
      <c r="B1760" s="38"/>
      <c r="C1760" s="185" t="s">
        <v>1804</v>
      </c>
      <c r="D1760" s="185" t="s">
        <v>388</v>
      </c>
      <c r="E1760" s="186" t="s">
        <v>1805</v>
      </c>
      <c r="F1760" s="187" t="s">
        <v>1806</v>
      </c>
      <c r="G1760" s="188" t="s">
        <v>303</v>
      </c>
      <c r="H1760" s="189">
        <v>2.9609999999999999</v>
      </c>
      <c r="I1760" s="190"/>
      <c r="J1760" s="191">
        <f>ROUND(I1760*H1760,2)</f>
        <v>0</v>
      </c>
      <c r="K1760" s="187" t="s">
        <v>391</v>
      </c>
      <c r="L1760" s="42"/>
      <c r="M1760" s="192" t="s">
        <v>76</v>
      </c>
      <c r="N1760" s="193" t="s">
        <v>49</v>
      </c>
      <c r="O1760" s="67"/>
      <c r="P1760" s="194">
        <f>O1760*H1760</f>
        <v>0</v>
      </c>
      <c r="Q1760" s="194">
        <v>0</v>
      </c>
      <c r="R1760" s="194">
        <f>Q1760*H1760</f>
        <v>0</v>
      </c>
      <c r="S1760" s="194">
        <v>0.7</v>
      </c>
      <c r="T1760" s="195">
        <f>S1760*H1760</f>
        <v>2.0726999999999998</v>
      </c>
      <c r="U1760" s="37"/>
      <c r="V1760" s="37"/>
      <c r="W1760" s="37"/>
      <c r="X1760" s="37"/>
      <c r="Y1760" s="37"/>
      <c r="Z1760" s="37"/>
      <c r="AA1760" s="37"/>
      <c r="AB1760" s="37"/>
      <c r="AC1760" s="37"/>
      <c r="AD1760" s="37"/>
      <c r="AE1760" s="37"/>
      <c r="AR1760" s="196" t="s">
        <v>102</v>
      </c>
      <c r="AT1760" s="196" t="s">
        <v>388</v>
      </c>
      <c r="AU1760" s="196" t="s">
        <v>90</v>
      </c>
      <c r="AY1760" s="20" t="s">
        <v>386</v>
      </c>
      <c r="BE1760" s="197">
        <f>IF(N1760="základní",J1760,0)</f>
        <v>0</v>
      </c>
      <c r="BF1760" s="197">
        <f>IF(N1760="snížená",J1760,0)</f>
        <v>0</v>
      </c>
      <c r="BG1760" s="197">
        <f>IF(N1760="zákl. přenesená",J1760,0)</f>
        <v>0</v>
      </c>
      <c r="BH1760" s="197">
        <f>IF(N1760="sníž. přenesená",J1760,0)</f>
        <v>0</v>
      </c>
      <c r="BI1760" s="197">
        <f>IF(N1760="nulová",J1760,0)</f>
        <v>0</v>
      </c>
      <c r="BJ1760" s="20" t="s">
        <v>90</v>
      </c>
      <c r="BK1760" s="197">
        <f>ROUND(I1760*H1760,2)</f>
        <v>0</v>
      </c>
      <c r="BL1760" s="20" t="s">
        <v>102</v>
      </c>
      <c r="BM1760" s="196" t="s">
        <v>1807</v>
      </c>
    </row>
    <row r="1761" spans="1:65" s="2" customFormat="1" ht="10">
      <c r="A1761" s="37"/>
      <c r="B1761" s="38"/>
      <c r="C1761" s="39"/>
      <c r="D1761" s="198" t="s">
        <v>393</v>
      </c>
      <c r="E1761" s="39"/>
      <c r="F1761" s="199" t="s">
        <v>1808</v>
      </c>
      <c r="G1761" s="39"/>
      <c r="H1761" s="39"/>
      <c r="I1761" s="200"/>
      <c r="J1761" s="39"/>
      <c r="K1761" s="39"/>
      <c r="L1761" s="42"/>
      <c r="M1761" s="201"/>
      <c r="N1761" s="202"/>
      <c r="O1761" s="67"/>
      <c r="P1761" s="67"/>
      <c r="Q1761" s="67"/>
      <c r="R1761" s="67"/>
      <c r="S1761" s="67"/>
      <c r="T1761" s="68"/>
      <c r="U1761" s="37"/>
      <c r="V1761" s="37"/>
      <c r="W1761" s="37"/>
      <c r="X1761" s="37"/>
      <c r="Y1761" s="37"/>
      <c r="Z1761" s="37"/>
      <c r="AA1761" s="37"/>
      <c r="AB1761" s="37"/>
      <c r="AC1761" s="37"/>
      <c r="AD1761" s="37"/>
      <c r="AE1761" s="37"/>
      <c r="AT1761" s="20" t="s">
        <v>393</v>
      </c>
      <c r="AU1761" s="20" t="s">
        <v>90</v>
      </c>
    </row>
    <row r="1762" spans="1:65" s="13" customFormat="1" ht="10">
      <c r="B1762" s="203"/>
      <c r="C1762" s="204"/>
      <c r="D1762" s="205" t="s">
        <v>395</v>
      </c>
      <c r="E1762" s="206" t="s">
        <v>76</v>
      </c>
      <c r="F1762" s="207" t="s">
        <v>403</v>
      </c>
      <c r="G1762" s="204"/>
      <c r="H1762" s="206" t="s">
        <v>76</v>
      </c>
      <c r="I1762" s="208"/>
      <c r="J1762" s="204"/>
      <c r="K1762" s="204"/>
      <c r="L1762" s="209"/>
      <c r="M1762" s="210"/>
      <c r="N1762" s="211"/>
      <c r="O1762" s="211"/>
      <c r="P1762" s="211"/>
      <c r="Q1762" s="211"/>
      <c r="R1762" s="211"/>
      <c r="S1762" s="211"/>
      <c r="T1762" s="212"/>
      <c r="AT1762" s="213" t="s">
        <v>395</v>
      </c>
      <c r="AU1762" s="213" t="s">
        <v>90</v>
      </c>
      <c r="AV1762" s="13" t="s">
        <v>85</v>
      </c>
      <c r="AW1762" s="13" t="s">
        <v>36</v>
      </c>
      <c r="AX1762" s="13" t="s">
        <v>78</v>
      </c>
      <c r="AY1762" s="213" t="s">
        <v>386</v>
      </c>
    </row>
    <row r="1763" spans="1:65" s="13" customFormat="1" ht="10">
      <c r="B1763" s="203"/>
      <c r="C1763" s="204"/>
      <c r="D1763" s="205" t="s">
        <v>395</v>
      </c>
      <c r="E1763" s="206" t="s">
        <v>76</v>
      </c>
      <c r="F1763" s="207" t="s">
        <v>579</v>
      </c>
      <c r="G1763" s="204"/>
      <c r="H1763" s="206" t="s">
        <v>76</v>
      </c>
      <c r="I1763" s="208"/>
      <c r="J1763" s="204"/>
      <c r="K1763" s="204"/>
      <c r="L1763" s="209"/>
      <c r="M1763" s="210"/>
      <c r="N1763" s="211"/>
      <c r="O1763" s="211"/>
      <c r="P1763" s="211"/>
      <c r="Q1763" s="211"/>
      <c r="R1763" s="211"/>
      <c r="S1763" s="211"/>
      <c r="T1763" s="212"/>
      <c r="AT1763" s="213" t="s">
        <v>395</v>
      </c>
      <c r="AU1763" s="213" t="s">
        <v>90</v>
      </c>
      <c r="AV1763" s="13" t="s">
        <v>85</v>
      </c>
      <c r="AW1763" s="13" t="s">
        <v>36</v>
      </c>
      <c r="AX1763" s="13" t="s">
        <v>78</v>
      </c>
      <c r="AY1763" s="213" t="s">
        <v>386</v>
      </c>
    </row>
    <row r="1764" spans="1:65" s="14" customFormat="1" ht="10">
      <c r="B1764" s="214"/>
      <c r="C1764" s="215"/>
      <c r="D1764" s="205" t="s">
        <v>395</v>
      </c>
      <c r="E1764" s="216" t="s">
        <v>76</v>
      </c>
      <c r="F1764" s="217" t="s">
        <v>1809</v>
      </c>
      <c r="G1764" s="215"/>
      <c r="H1764" s="218">
        <v>2.415</v>
      </c>
      <c r="I1764" s="219"/>
      <c r="J1764" s="215"/>
      <c r="K1764" s="215"/>
      <c r="L1764" s="220"/>
      <c r="M1764" s="221"/>
      <c r="N1764" s="222"/>
      <c r="O1764" s="222"/>
      <c r="P1764" s="222"/>
      <c r="Q1764" s="222"/>
      <c r="R1764" s="222"/>
      <c r="S1764" s="222"/>
      <c r="T1764" s="223"/>
      <c r="AT1764" s="224" t="s">
        <v>395</v>
      </c>
      <c r="AU1764" s="224" t="s">
        <v>90</v>
      </c>
      <c r="AV1764" s="14" t="s">
        <v>90</v>
      </c>
      <c r="AW1764" s="14" t="s">
        <v>36</v>
      </c>
      <c r="AX1764" s="14" t="s">
        <v>78</v>
      </c>
      <c r="AY1764" s="224" t="s">
        <v>386</v>
      </c>
    </row>
    <row r="1765" spans="1:65" s="14" customFormat="1" ht="10">
      <c r="B1765" s="214"/>
      <c r="C1765" s="215"/>
      <c r="D1765" s="205" t="s">
        <v>395</v>
      </c>
      <c r="E1765" s="216" t="s">
        <v>76</v>
      </c>
      <c r="F1765" s="217" t="s">
        <v>1810</v>
      </c>
      <c r="G1765" s="215"/>
      <c r="H1765" s="218">
        <v>0.54600000000000004</v>
      </c>
      <c r="I1765" s="219"/>
      <c r="J1765" s="215"/>
      <c r="K1765" s="215"/>
      <c r="L1765" s="220"/>
      <c r="M1765" s="221"/>
      <c r="N1765" s="222"/>
      <c r="O1765" s="222"/>
      <c r="P1765" s="222"/>
      <c r="Q1765" s="222"/>
      <c r="R1765" s="222"/>
      <c r="S1765" s="222"/>
      <c r="T1765" s="223"/>
      <c r="AT1765" s="224" t="s">
        <v>395</v>
      </c>
      <c r="AU1765" s="224" t="s">
        <v>90</v>
      </c>
      <c r="AV1765" s="14" t="s">
        <v>90</v>
      </c>
      <c r="AW1765" s="14" t="s">
        <v>36</v>
      </c>
      <c r="AX1765" s="14" t="s">
        <v>78</v>
      </c>
      <c r="AY1765" s="224" t="s">
        <v>386</v>
      </c>
    </row>
    <row r="1766" spans="1:65" s="15" customFormat="1" ht="10">
      <c r="B1766" s="225"/>
      <c r="C1766" s="226"/>
      <c r="D1766" s="205" t="s">
        <v>395</v>
      </c>
      <c r="E1766" s="227" t="s">
        <v>76</v>
      </c>
      <c r="F1766" s="228" t="s">
        <v>398</v>
      </c>
      <c r="G1766" s="226"/>
      <c r="H1766" s="229">
        <v>2.9609999999999999</v>
      </c>
      <c r="I1766" s="230"/>
      <c r="J1766" s="226"/>
      <c r="K1766" s="226"/>
      <c r="L1766" s="231"/>
      <c r="M1766" s="232"/>
      <c r="N1766" s="233"/>
      <c r="O1766" s="233"/>
      <c r="P1766" s="233"/>
      <c r="Q1766" s="233"/>
      <c r="R1766" s="233"/>
      <c r="S1766" s="233"/>
      <c r="T1766" s="234"/>
      <c r="AT1766" s="235" t="s">
        <v>395</v>
      </c>
      <c r="AU1766" s="235" t="s">
        <v>90</v>
      </c>
      <c r="AV1766" s="15" t="s">
        <v>102</v>
      </c>
      <c r="AW1766" s="15" t="s">
        <v>36</v>
      </c>
      <c r="AX1766" s="15" t="s">
        <v>85</v>
      </c>
      <c r="AY1766" s="235" t="s">
        <v>386</v>
      </c>
    </row>
    <row r="1767" spans="1:65" s="2" customFormat="1" ht="37.75" customHeight="1">
      <c r="A1767" s="37"/>
      <c r="B1767" s="38"/>
      <c r="C1767" s="185" t="s">
        <v>1811</v>
      </c>
      <c r="D1767" s="185" t="s">
        <v>388</v>
      </c>
      <c r="E1767" s="186" t="s">
        <v>1812</v>
      </c>
      <c r="F1767" s="187" t="s">
        <v>1813</v>
      </c>
      <c r="G1767" s="188" t="s">
        <v>303</v>
      </c>
      <c r="H1767" s="189">
        <v>121.496</v>
      </c>
      <c r="I1767" s="190"/>
      <c r="J1767" s="191">
        <f>ROUND(I1767*H1767,2)</f>
        <v>0</v>
      </c>
      <c r="K1767" s="187" t="s">
        <v>391</v>
      </c>
      <c r="L1767" s="42"/>
      <c r="M1767" s="192" t="s">
        <v>76</v>
      </c>
      <c r="N1767" s="193" t="s">
        <v>49</v>
      </c>
      <c r="O1767" s="67"/>
      <c r="P1767" s="194">
        <f>O1767*H1767</f>
        <v>0</v>
      </c>
      <c r="Q1767" s="194">
        <v>0</v>
      </c>
      <c r="R1767" s="194">
        <f>Q1767*H1767</f>
        <v>0</v>
      </c>
      <c r="S1767" s="194">
        <v>1.95</v>
      </c>
      <c r="T1767" s="195">
        <f>S1767*H1767</f>
        <v>236.91719999999998</v>
      </c>
      <c r="U1767" s="37"/>
      <c r="V1767" s="37"/>
      <c r="W1767" s="37"/>
      <c r="X1767" s="37"/>
      <c r="Y1767" s="37"/>
      <c r="Z1767" s="37"/>
      <c r="AA1767" s="37"/>
      <c r="AB1767" s="37"/>
      <c r="AC1767" s="37"/>
      <c r="AD1767" s="37"/>
      <c r="AE1767" s="37"/>
      <c r="AR1767" s="196" t="s">
        <v>102</v>
      </c>
      <c r="AT1767" s="196" t="s">
        <v>388</v>
      </c>
      <c r="AU1767" s="196" t="s">
        <v>90</v>
      </c>
      <c r="AY1767" s="20" t="s">
        <v>386</v>
      </c>
      <c r="BE1767" s="197">
        <f>IF(N1767="základní",J1767,0)</f>
        <v>0</v>
      </c>
      <c r="BF1767" s="197">
        <f>IF(N1767="snížená",J1767,0)</f>
        <v>0</v>
      </c>
      <c r="BG1767" s="197">
        <f>IF(N1767="zákl. přenesená",J1767,0)</f>
        <v>0</v>
      </c>
      <c r="BH1767" s="197">
        <f>IF(N1767="sníž. přenesená",J1767,0)</f>
        <v>0</v>
      </c>
      <c r="BI1767" s="197">
        <f>IF(N1767="nulová",J1767,0)</f>
        <v>0</v>
      </c>
      <c r="BJ1767" s="20" t="s">
        <v>90</v>
      </c>
      <c r="BK1767" s="197">
        <f>ROUND(I1767*H1767,2)</f>
        <v>0</v>
      </c>
      <c r="BL1767" s="20" t="s">
        <v>102</v>
      </c>
      <c r="BM1767" s="196" t="s">
        <v>1814</v>
      </c>
    </row>
    <row r="1768" spans="1:65" s="2" customFormat="1" ht="10">
      <c r="A1768" s="37"/>
      <c r="B1768" s="38"/>
      <c r="C1768" s="39"/>
      <c r="D1768" s="198" t="s">
        <v>393</v>
      </c>
      <c r="E1768" s="39"/>
      <c r="F1768" s="199" t="s">
        <v>1815</v>
      </c>
      <c r="G1768" s="39"/>
      <c r="H1768" s="39"/>
      <c r="I1768" s="200"/>
      <c r="J1768" s="39"/>
      <c r="K1768" s="39"/>
      <c r="L1768" s="42"/>
      <c r="M1768" s="201"/>
      <c r="N1768" s="202"/>
      <c r="O1768" s="67"/>
      <c r="P1768" s="67"/>
      <c r="Q1768" s="67"/>
      <c r="R1768" s="67"/>
      <c r="S1768" s="67"/>
      <c r="T1768" s="68"/>
      <c r="U1768" s="37"/>
      <c r="V1768" s="37"/>
      <c r="W1768" s="37"/>
      <c r="X1768" s="37"/>
      <c r="Y1768" s="37"/>
      <c r="Z1768" s="37"/>
      <c r="AA1768" s="37"/>
      <c r="AB1768" s="37"/>
      <c r="AC1768" s="37"/>
      <c r="AD1768" s="37"/>
      <c r="AE1768" s="37"/>
      <c r="AT1768" s="20" t="s">
        <v>393</v>
      </c>
      <c r="AU1768" s="20" t="s">
        <v>90</v>
      </c>
    </row>
    <row r="1769" spans="1:65" s="13" customFormat="1" ht="10">
      <c r="B1769" s="203"/>
      <c r="C1769" s="204"/>
      <c r="D1769" s="205" t="s">
        <v>395</v>
      </c>
      <c r="E1769" s="206" t="s">
        <v>76</v>
      </c>
      <c r="F1769" s="207" t="s">
        <v>461</v>
      </c>
      <c r="G1769" s="204"/>
      <c r="H1769" s="206" t="s">
        <v>76</v>
      </c>
      <c r="I1769" s="208"/>
      <c r="J1769" s="204"/>
      <c r="K1769" s="204"/>
      <c r="L1769" s="209"/>
      <c r="M1769" s="210"/>
      <c r="N1769" s="211"/>
      <c r="O1769" s="211"/>
      <c r="P1769" s="211"/>
      <c r="Q1769" s="211"/>
      <c r="R1769" s="211"/>
      <c r="S1769" s="211"/>
      <c r="T1769" s="212"/>
      <c r="AT1769" s="213" t="s">
        <v>395</v>
      </c>
      <c r="AU1769" s="213" t="s">
        <v>90</v>
      </c>
      <c r="AV1769" s="13" t="s">
        <v>85</v>
      </c>
      <c r="AW1769" s="13" t="s">
        <v>36</v>
      </c>
      <c r="AX1769" s="13" t="s">
        <v>78</v>
      </c>
      <c r="AY1769" s="213" t="s">
        <v>386</v>
      </c>
    </row>
    <row r="1770" spans="1:65" s="14" customFormat="1" ht="30">
      <c r="B1770" s="214"/>
      <c r="C1770" s="215"/>
      <c r="D1770" s="205" t="s">
        <v>395</v>
      </c>
      <c r="E1770" s="216" t="s">
        <v>76</v>
      </c>
      <c r="F1770" s="217" t="s">
        <v>1816</v>
      </c>
      <c r="G1770" s="215"/>
      <c r="H1770" s="218">
        <v>15.101000000000001</v>
      </c>
      <c r="I1770" s="219"/>
      <c r="J1770" s="215"/>
      <c r="K1770" s="215"/>
      <c r="L1770" s="220"/>
      <c r="M1770" s="221"/>
      <c r="N1770" s="222"/>
      <c r="O1770" s="222"/>
      <c r="P1770" s="222"/>
      <c r="Q1770" s="222"/>
      <c r="R1770" s="222"/>
      <c r="S1770" s="222"/>
      <c r="T1770" s="223"/>
      <c r="AT1770" s="224" t="s">
        <v>395</v>
      </c>
      <c r="AU1770" s="224" t="s">
        <v>90</v>
      </c>
      <c r="AV1770" s="14" t="s">
        <v>90</v>
      </c>
      <c r="AW1770" s="14" t="s">
        <v>36</v>
      </c>
      <c r="AX1770" s="14" t="s">
        <v>78</v>
      </c>
      <c r="AY1770" s="224" t="s">
        <v>386</v>
      </c>
    </row>
    <row r="1771" spans="1:65" s="14" customFormat="1" ht="10">
      <c r="B1771" s="214"/>
      <c r="C1771" s="215"/>
      <c r="D1771" s="205" t="s">
        <v>395</v>
      </c>
      <c r="E1771" s="216" t="s">
        <v>76</v>
      </c>
      <c r="F1771" s="217" t="s">
        <v>1817</v>
      </c>
      <c r="G1771" s="215"/>
      <c r="H1771" s="218">
        <v>-0.52</v>
      </c>
      <c r="I1771" s="219"/>
      <c r="J1771" s="215"/>
      <c r="K1771" s="215"/>
      <c r="L1771" s="220"/>
      <c r="M1771" s="221"/>
      <c r="N1771" s="222"/>
      <c r="O1771" s="222"/>
      <c r="P1771" s="222"/>
      <c r="Q1771" s="222"/>
      <c r="R1771" s="222"/>
      <c r="S1771" s="222"/>
      <c r="T1771" s="223"/>
      <c r="AT1771" s="224" t="s">
        <v>395</v>
      </c>
      <c r="AU1771" s="224" t="s">
        <v>90</v>
      </c>
      <c r="AV1771" s="14" t="s">
        <v>90</v>
      </c>
      <c r="AW1771" s="14" t="s">
        <v>36</v>
      </c>
      <c r="AX1771" s="14" t="s">
        <v>78</v>
      </c>
      <c r="AY1771" s="224" t="s">
        <v>386</v>
      </c>
    </row>
    <row r="1772" spans="1:65" s="13" customFormat="1" ht="10">
      <c r="B1772" s="203"/>
      <c r="C1772" s="204"/>
      <c r="D1772" s="205" t="s">
        <v>395</v>
      </c>
      <c r="E1772" s="206" t="s">
        <v>76</v>
      </c>
      <c r="F1772" s="207" t="s">
        <v>1568</v>
      </c>
      <c r="G1772" s="204"/>
      <c r="H1772" s="206" t="s">
        <v>76</v>
      </c>
      <c r="I1772" s="208"/>
      <c r="J1772" s="204"/>
      <c r="K1772" s="204"/>
      <c r="L1772" s="209"/>
      <c r="M1772" s="210"/>
      <c r="N1772" s="211"/>
      <c r="O1772" s="211"/>
      <c r="P1772" s="211"/>
      <c r="Q1772" s="211"/>
      <c r="R1772" s="211"/>
      <c r="S1772" s="211"/>
      <c r="T1772" s="212"/>
      <c r="AT1772" s="213" t="s">
        <v>395</v>
      </c>
      <c r="AU1772" s="213" t="s">
        <v>90</v>
      </c>
      <c r="AV1772" s="13" t="s">
        <v>85</v>
      </c>
      <c r="AW1772" s="13" t="s">
        <v>36</v>
      </c>
      <c r="AX1772" s="13" t="s">
        <v>78</v>
      </c>
      <c r="AY1772" s="213" t="s">
        <v>386</v>
      </c>
    </row>
    <row r="1773" spans="1:65" s="14" customFormat="1" ht="10">
      <c r="B1773" s="214"/>
      <c r="C1773" s="215"/>
      <c r="D1773" s="205" t="s">
        <v>395</v>
      </c>
      <c r="E1773" s="216" t="s">
        <v>76</v>
      </c>
      <c r="F1773" s="217" t="s">
        <v>1818</v>
      </c>
      <c r="G1773" s="215"/>
      <c r="H1773" s="218">
        <v>-5.6870000000000003</v>
      </c>
      <c r="I1773" s="219"/>
      <c r="J1773" s="215"/>
      <c r="K1773" s="215"/>
      <c r="L1773" s="220"/>
      <c r="M1773" s="221"/>
      <c r="N1773" s="222"/>
      <c r="O1773" s="222"/>
      <c r="P1773" s="222"/>
      <c r="Q1773" s="222"/>
      <c r="R1773" s="222"/>
      <c r="S1773" s="222"/>
      <c r="T1773" s="223"/>
      <c r="AT1773" s="224" t="s">
        <v>395</v>
      </c>
      <c r="AU1773" s="224" t="s">
        <v>90</v>
      </c>
      <c r="AV1773" s="14" t="s">
        <v>90</v>
      </c>
      <c r="AW1773" s="14" t="s">
        <v>36</v>
      </c>
      <c r="AX1773" s="14" t="s">
        <v>78</v>
      </c>
      <c r="AY1773" s="224" t="s">
        <v>386</v>
      </c>
    </row>
    <row r="1774" spans="1:65" s="16" customFormat="1" ht="10">
      <c r="B1774" s="246"/>
      <c r="C1774" s="247"/>
      <c r="D1774" s="205" t="s">
        <v>395</v>
      </c>
      <c r="E1774" s="248" t="s">
        <v>76</v>
      </c>
      <c r="F1774" s="249" t="s">
        <v>559</v>
      </c>
      <c r="G1774" s="247"/>
      <c r="H1774" s="250">
        <v>8.8940000000000001</v>
      </c>
      <c r="I1774" s="251"/>
      <c r="J1774" s="247"/>
      <c r="K1774" s="247"/>
      <c r="L1774" s="252"/>
      <c r="M1774" s="253"/>
      <c r="N1774" s="254"/>
      <c r="O1774" s="254"/>
      <c r="P1774" s="254"/>
      <c r="Q1774" s="254"/>
      <c r="R1774" s="254"/>
      <c r="S1774" s="254"/>
      <c r="T1774" s="255"/>
      <c r="AT1774" s="256" t="s">
        <v>395</v>
      </c>
      <c r="AU1774" s="256" t="s">
        <v>90</v>
      </c>
      <c r="AV1774" s="16" t="s">
        <v>95</v>
      </c>
      <c r="AW1774" s="16" t="s">
        <v>36</v>
      </c>
      <c r="AX1774" s="16" t="s">
        <v>78</v>
      </c>
      <c r="AY1774" s="256" t="s">
        <v>386</v>
      </c>
    </row>
    <row r="1775" spans="1:65" s="13" customFormat="1" ht="10">
      <c r="B1775" s="203"/>
      <c r="C1775" s="204"/>
      <c r="D1775" s="205" t="s">
        <v>395</v>
      </c>
      <c r="E1775" s="206" t="s">
        <v>76</v>
      </c>
      <c r="F1775" s="207" t="s">
        <v>560</v>
      </c>
      <c r="G1775" s="204"/>
      <c r="H1775" s="206" t="s">
        <v>76</v>
      </c>
      <c r="I1775" s="208"/>
      <c r="J1775" s="204"/>
      <c r="K1775" s="204"/>
      <c r="L1775" s="209"/>
      <c r="M1775" s="210"/>
      <c r="N1775" s="211"/>
      <c r="O1775" s="211"/>
      <c r="P1775" s="211"/>
      <c r="Q1775" s="211"/>
      <c r="R1775" s="211"/>
      <c r="S1775" s="211"/>
      <c r="T1775" s="212"/>
      <c r="AT1775" s="213" t="s">
        <v>395</v>
      </c>
      <c r="AU1775" s="213" t="s">
        <v>90</v>
      </c>
      <c r="AV1775" s="13" t="s">
        <v>85</v>
      </c>
      <c r="AW1775" s="13" t="s">
        <v>36</v>
      </c>
      <c r="AX1775" s="13" t="s">
        <v>78</v>
      </c>
      <c r="AY1775" s="213" t="s">
        <v>386</v>
      </c>
    </row>
    <row r="1776" spans="1:65" s="14" customFormat="1" ht="30">
      <c r="B1776" s="214"/>
      <c r="C1776" s="215"/>
      <c r="D1776" s="205" t="s">
        <v>395</v>
      </c>
      <c r="E1776" s="216" t="s">
        <v>76</v>
      </c>
      <c r="F1776" s="217" t="s">
        <v>1819</v>
      </c>
      <c r="G1776" s="215"/>
      <c r="H1776" s="218">
        <v>19.091999999999999</v>
      </c>
      <c r="I1776" s="219"/>
      <c r="J1776" s="215"/>
      <c r="K1776" s="215"/>
      <c r="L1776" s="220"/>
      <c r="M1776" s="221"/>
      <c r="N1776" s="222"/>
      <c r="O1776" s="222"/>
      <c r="P1776" s="222"/>
      <c r="Q1776" s="222"/>
      <c r="R1776" s="222"/>
      <c r="S1776" s="222"/>
      <c r="T1776" s="223"/>
      <c r="AT1776" s="224" t="s">
        <v>395</v>
      </c>
      <c r="AU1776" s="224" t="s">
        <v>90</v>
      </c>
      <c r="AV1776" s="14" t="s">
        <v>90</v>
      </c>
      <c r="AW1776" s="14" t="s">
        <v>36</v>
      </c>
      <c r="AX1776" s="14" t="s">
        <v>78</v>
      </c>
      <c r="AY1776" s="224" t="s">
        <v>386</v>
      </c>
    </row>
    <row r="1777" spans="2:51" s="14" customFormat="1" ht="20">
      <c r="B1777" s="214"/>
      <c r="C1777" s="215"/>
      <c r="D1777" s="205" t="s">
        <v>395</v>
      </c>
      <c r="E1777" s="216" t="s">
        <v>76</v>
      </c>
      <c r="F1777" s="217" t="s">
        <v>1820</v>
      </c>
      <c r="G1777" s="215"/>
      <c r="H1777" s="218">
        <v>17.09</v>
      </c>
      <c r="I1777" s="219"/>
      <c r="J1777" s="215"/>
      <c r="K1777" s="215"/>
      <c r="L1777" s="220"/>
      <c r="M1777" s="221"/>
      <c r="N1777" s="222"/>
      <c r="O1777" s="222"/>
      <c r="P1777" s="222"/>
      <c r="Q1777" s="222"/>
      <c r="R1777" s="222"/>
      <c r="S1777" s="222"/>
      <c r="T1777" s="223"/>
      <c r="AT1777" s="224" t="s">
        <v>395</v>
      </c>
      <c r="AU1777" s="224" t="s">
        <v>90</v>
      </c>
      <c r="AV1777" s="14" t="s">
        <v>90</v>
      </c>
      <c r="AW1777" s="14" t="s">
        <v>36</v>
      </c>
      <c r="AX1777" s="14" t="s">
        <v>78</v>
      </c>
      <c r="AY1777" s="224" t="s">
        <v>386</v>
      </c>
    </row>
    <row r="1778" spans="2:51" s="14" customFormat="1" ht="40">
      <c r="B1778" s="214"/>
      <c r="C1778" s="215"/>
      <c r="D1778" s="205" t="s">
        <v>395</v>
      </c>
      <c r="E1778" s="216" t="s">
        <v>76</v>
      </c>
      <c r="F1778" s="217" t="s">
        <v>1821</v>
      </c>
      <c r="G1778" s="215"/>
      <c r="H1778" s="218">
        <v>-6.8109999999999999</v>
      </c>
      <c r="I1778" s="219"/>
      <c r="J1778" s="215"/>
      <c r="K1778" s="215"/>
      <c r="L1778" s="220"/>
      <c r="M1778" s="221"/>
      <c r="N1778" s="222"/>
      <c r="O1778" s="222"/>
      <c r="P1778" s="222"/>
      <c r="Q1778" s="222"/>
      <c r="R1778" s="222"/>
      <c r="S1778" s="222"/>
      <c r="T1778" s="223"/>
      <c r="AT1778" s="224" t="s">
        <v>395</v>
      </c>
      <c r="AU1778" s="224" t="s">
        <v>90</v>
      </c>
      <c r="AV1778" s="14" t="s">
        <v>90</v>
      </c>
      <c r="AW1778" s="14" t="s">
        <v>36</v>
      </c>
      <c r="AX1778" s="14" t="s">
        <v>78</v>
      </c>
      <c r="AY1778" s="224" t="s">
        <v>386</v>
      </c>
    </row>
    <row r="1779" spans="2:51" s="13" customFormat="1" ht="10">
      <c r="B1779" s="203"/>
      <c r="C1779" s="204"/>
      <c r="D1779" s="205" t="s">
        <v>395</v>
      </c>
      <c r="E1779" s="206" t="s">
        <v>76</v>
      </c>
      <c r="F1779" s="207" t="s">
        <v>1568</v>
      </c>
      <c r="G1779" s="204"/>
      <c r="H1779" s="206" t="s">
        <v>76</v>
      </c>
      <c r="I1779" s="208"/>
      <c r="J1779" s="204"/>
      <c r="K1779" s="204"/>
      <c r="L1779" s="209"/>
      <c r="M1779" s="210"/>
      <c r="N1779" s="211"/>
      <c r="O1779" s="211"/>
      <c r="P1779" s="211"/>
      <c r="Q1779" s="211"/>
      <c r="R1779" s="211"/>
      <c r="S1779" s="211"/>
      <c r="T1779" s="212"/>
      <c r="AT1779" s="213" t="s">
        <v>395</v>
      </c>
      <c r="AU1779" s="213" t="s">
        <v>90</v>
      </c>
      <c r="AV1779" s="13" t="s">
        <v>85</v>
      </c>
      <c r="AW1779" s="13" t="s">
        <v>36</v>
      </c>
      <c r="AX1779" s="13" t="s">
        <v>78</v>
      </c>
      <c r="AY1779" s="213" t="s">
        <v>386</v>
      </c>
    </row>
    <row r="1780" spans="2:51" s="14" customFormat="1" ht="30">
      <c r="B1780" s="214"/>
      <c r="C1780" s="215"/>
      <c r="D1780" s="205" t="s">
        <v>395</v>
      </c>
      <c r="E1780" s="216" t="s">
        <v>76</v>
      </c>
      <c r="F1780" s="217" t="s">
        <v>1822</v>
      </c>
      <c r="G1780" s="215"/>
      <c r="H1780" s="218">
        <v>-26.204000000000001</v>
      </c>
      <c r="I1780" s="219"/>
      <c r="J1780" s="215"/>
      <c r="K1780" s="215"/>
      <c r="L1780" s="220"/>
      <c r="M1780" s="221"/>
      <c r="N1780" s="222"/>
      <c r="O1780" s="222"/>
      <c r="P1780" s="222"/>
      <c r="Q1780" s="222"/>
      <c r="R1780" s="222"/>
      <c r="S1780" s="222"/>
      <c r="T1780" s="223"/>
      <c r="AT1780" s="224" t="s">
        <v>395</v>
      </c>
      <c r="AU1780" s="224" t="s">
        <v>90</v>
      </c>
      <c r="AV1780" s="14" t="s">
        <v>90</v>
      </c>
      <c r="AW1780" s="14" t="s">
        <v>36</v>
      </c>
      <c r="AX1780" s="14" t="s">
        <v>78</v>
      </c>
      <c r="AY1780" s="224" t="s">
        <v>386</v>
      </c>
    </row>
    <row r="1781" spans="2:51" s="14" customFormat="1" ht="10">
      <c r="B1781" s="214"/>
      <c r="C1781" s="215"/>
      <c r="D1781" s="205" t="s">
        <v>395</v>
      </c>
      <c r="E1781" s="216" t="s">
        <v>76</v>
      </c>
      <c r="F1781" s="217" t="s">
        <v>1823</v>
      </c>
      <c r="G1781" s="215"/>
      <c r="H1781" s="218">
        <v>2.2690000000000001</v>
      </c>
      <c r="I1781" s="219"/>
      <c r="J1781" s="215"/>
      <c r="K1781" s="215"/>
      <c r="L1781" s="220"/>
      <c r="M1781" s="221"/>
      <c r="N1781" s="222"/>
      <c r="O1781" s="222"/>
      <c r="P1781" s="222"/>
      <c r="Q1781" s="222"/>
      <c r="R1781" s="222"/>
      <c r="S1781" s="222"/>
      <c r="T1781" s="223"/>
      <c r="AT1781" s="224" t="s">
        <v>395</v>
      </c>
      <c r="AU1781" s="224" t="s">
        <v>90</v>
      </c>
      <c r="AV1781" s="14" t="s">
        <v>90</v>
      </c>
      <c r="AW1781" s="14" t="s">
        <v>36</v>
      </c>
      <c r="AX1781" s="14" t="s">
        <v>78</v>
      </c>
      <c r="AY1781" s="224" t="s">
        <v>386</v>
      </c>
    </row>
    <row r="1782" spans="2:51" s="16" customFormat="1" ht="10">
      <c r="B1782" s="246"/>
      <c r="C1782" s="247"/>
      <c r="D1782" s="205" t="s">
        <v>395</v>
      </c>
      <c r="E1782" s="248" t="s">
        <v>76</v>
      </c>
      <c r="F1782" s="249" t="s">
        <v>559</v>
      </c>
      <c r="G1782" s="247"/>
      <c r="H1782" s="250">
        <v>5.4359999999999999</v>
      </c>
      <c r="I1782" s="251"/>
      <c r="J1782" s="247"/>
      <c r="K1782" s="247"/>
      <c r="L1782" s="252"/>
      <c r="M1782" s="253"/>
      <c r="N1782" s="254"/>
      <c r="O1782" s="254"/>
      <c r="P1782" s="254"/>
      <c r="Q1782" s="254"/>
      <c r="R1782" s="254"/>
      <c r="S1782" s="254"/>
      <c r="T1782" s="255"/>
      <c r="AT1782" s="256" t="s">
        <v>395</v>
      </c>
      <c r="AU1782" s="256" t="s">
        <v>90</v>
      </c>
      <c r="AV1782" s="16" t="s">
        <v>95</v>
      </c>
      <c r="AW1782" s="16" t="s">
        <v>36</v>
      </c>
      <c r="AX1782" s="16" t="s">
        <v>78</v>
      </c>
      <c r="AY1782" s="256" t="s">
        <v>386</v>
      </c>
    </row>
    <row r="1783" spans="2:51" s="13" customFormat="1" ht="10">
      <c r="B1783" s="203"/>
      <c r="C1783" s="204"/>
      <c r="D1783" s="205" t="s">
        <v>395</v>
      </c>
      <c r="E1783" s="206" t="s">
        <v>76</v>
      </c>
      <c r="F1783" s="207" t="s">
        <v>564</v>
      </c>
      <c r="G1783" s="204"/>
      <c r="H1783" s="206" t="s">
        <v>76</v>
      </c>
      <c r="I1783" s="208"/>
      <c r="J1783" s="204"/>
      <c r="K1783" s="204"/>
      <c r="L1783" s="209"/>
      <c r="M1783" s="210"/>
      <c r="N1783" s="211"/>
      <c r="O1783" s="211"/>
      <c r="P1783" s="211"/>
      <c r="Q1783" s="211"/>
      <c r="R1783" s="211"/>
      <c r="S1783" s="211"/>
      <c r="T1783" s="212"/>
      <c r="AT1783" s="213" t="s">
        <v>395</v>
      </c>
      <c r="AU1783" s="213" t="s">
        <v>90</v>
      </c>
      <c r="AV1783" s="13" t="s">
        <v>85</v>
      </c>
      <c r="AW1783" s="13" t="s">
        <v>36</v>
      </c>
      <c r="AX1783" s="13" t="s">
        <v>78</v>
      </c>
      <c r="AY1783" s="213" t="s">
        <v>386</v>
      </c>
    </row>
    <row r="1784" spans="2:51" s="14" customFormat="1" ht="30">
      <c r="B1784" s="214"/>
      <c r="C1784" s="215"/>
      <c r="D1784" s="205" t="s">
        <v>395</v>
      </c>
      <c r="E1784" s="216" t="s">
        <v>76</v>
      </c>
      <c r="F1784" s="217" t="s">
        <v>1819</v>
      </c>
      <c r="G1784" s="215"/>
      <c r="H1784" s="218">
        <v>19.091999999999999</v>
      </c>
      <c r="I1784" s="219"/>
      <c r="J1784" s="215"/>
      <c r="K1784" s="215"/>
      <c r="L1784" s="220"/>
      <c r="M1784" s="221"/>
      <c r="N1784" s="222"/>
      <c r="O1784" s="222"/>
      <c r="P1784" s="222"/>
      <c r="Q1784" s="222"/>
      <c r="R1784" s="222"/>
      <c r="S1784" s="222"/>
      <c r="T1784" s="223"/>
      <c r="AT1784" s="224" t="s">
        <v>395</v>
      </c>
      <c r="AU1784" s="224" t="s">
        <v>90</v>
      </c>
      <c r="AV1784" s="14" t="s">
        <v>90</v>
      </c>
      <c r="AW1784" s="14" t="s">
        <v>36</v>
      </c>
      <c r="AX1784" s="14" t="s">
        <v>78</v>
      </c>
      <c r="AY1784" s="224" t="s">
        <v>386</v>
      </c>
    </row>
    <row r="1785" spans="2:51" s="14" customFormat="1" ht="20">
      <c r="B1785" s="214"/>
      <c r="C1785" s="215"/>
      <c r="D1785" s="205" t="s">
        <v>395</v>
      </c>
      <c r="E1785" s="216" t="s">
        <v>76</v>
      </c>
      <c r="F1785" s="217" t="s">
        <v>1820</v>
      </c>
      <c r="G1785" s="215"/>
      <c r="H1785" s="218">
        <v>17.09</v>
      </c>
      <c r="I1785" s="219"/>
      <c r="J1785" s="215"/>
      <c r="K1785" s="215"/>
      <c r="L1785" s="220"/>
      <c r="M1785" s="221"/>
      <c r="N1785" s="222"/>
      <c r="O1785" s="222"/>
      <c r="P1785" s="222"/>
      <c r="Q1785" s="222"/>
      <c r="R1785" s="222"/>
      <c r="S1785" s="222"/>
      <c r="T1785" s="223"/>
      <c r="AT1785" s="224" t="s">
        <v>395</v>
      </c>
      <c r="AU1785" s="224" t="s">
        <v>90</v>
      </c>
      <c r="AV1785" s="14" t="s">
        <v>90</v>
      </c>
      <c r="AW1785" s="14" t="s">
        <v>36</v>
      </c>
      <c r="AX1785" s="14" t="s">
        <v>78</v>
      </c>
      <c r="AY1785" s="224" t="s">
        <v>386</v>
      </c>
    </row>
    <row r="1786" spans="2:51" s="14" customFormat="1" ht="40">
      <c r="B1786" s="214"/>
      <c r="C1786" s="215"/>
      <c r="D1786" s="205" t="s">
        <v>395</v>
      </c>
      <c r="E1786" s="216" t="s">
        <v>76</v>
      </c>
      <c r="F1786" s="217" t="s">
        <v>1821</v>
      </c>
      <c r="G1786" s="215"/>
      <c r="H1786" s="218">
        <v>-6.8109999999999999</v>
      </c>
      <c r="I1786" s="219"/>
      <c r="J1786" s="215"/>
      <c r="K1786" s="215"/>
      <c r="L1786" s="220"/>
      <c r="M1786" s="221"/>
      <c r="N1786" s="222"/>
      <c r="O1786" s="222"/>
      <c r="P1786" s="222"/>
      <c r="Q1786" s="222"/>
      <c r="R1786" s="222"/>
      <c r="S1786" s="222"/>
      <c r="T1786" s="223"/>
      <c r="AT1786" s="224" t="s">
        <v>395</v>
      </c>
      <c r="AU1786" s="224" t="s">
        <v>90</v>
      </c>
      <c r="AV1786" s="14" t="s">
        <v>90</v>
      </c>
      <c r="AW1786" s="14" t="s">
        <v>36</v>
      </c>
      <c r="AX1786" s="14" t="s">
        <v>78</v>
      </c>
      <c r="AY1786" s="224" t="s">
        <v>386</v>
      </c>
    </row>
    <row r="1787" spans="2:51" s="13" customFormat="1" ht="10">
      <c r="B1787" s="203"/>
      <c r="C1787" s="204"/>
      <c r="D1787" s="205" t="s">
        <v>395</v>
      </c>
      <c r="E1787" s="206" t="s">
        <v>76</v>
      </c>
      <c r="F1787" s="207" t="s">
        <v>1568</v>
      </c>
      <c r="G1787" s="204"/>
      <c r="H1787" s="206" t="s">
        <v>76</v>
      </c>
      <c r="I1787" s="208"/>
      <c r="J1787" s="204"/>
      <c r="K1787" s="204"/>
      <c r="L1787" s="209"/>
      <c r="M1787" s="210"/>
      <c r="N1787" s="211"/>
      <c r="O1787" s="211"/>
      <c r="P1787" s="211"/>
      <c r="Q1787" s="211"/>
      <c r="R1787" s="211"/>
      <c r="S1787" s="211"/>
      <c r="T1787" s="212"/>
      <c r="AT1787" s="213" t="s">
        <v>395</v>
      </c>
      <c r="AU1787" s="213" t="s">
        <v>90</v>
      </c>
      <c r="AV1787" s="13" t="s">
        <v>85</v>
      </c>
      <c r="AW1787" s="13" t="s">
        <v>36</v>
      </c>
      <c r="AX1787" s="13" t="s">
        <v>78</v>
      </c>
      <c r="AY1787" s="213" t="s">
        <v>386</v>
      </c>
    </row>
    <row r="1788" spans="2:51" s="14" customFormat="1" ht="30">
      <c r="B1788" s="214"/>
      <c r="C1788" s="215"/>
      <c r="D1788" s="205" t="s">
        <v>395</v>
      </c>
      <c r="E1788" s="216" t="s">
        <v>76</v>
      </c>
      <c r="F1788" s="217" t="s">
        <v>1822</v>
      </c>
      <c r="G1788" s="215"/>
      <c r="H1788" s="218">
        <v>-26.204000000000001</v>
      </c>
      <c r="I1788" s="219"/>
      <c r="J1788" s="215"/>
      <c r="K1788" s="215"/>
      <c r="L1788" s="220"/>
      <c r="M1788" s="221"/>
      <c r="N1788" s="222"/>
      <c r="O1788" s="222"/>
      <c r="P1788" s="222"/>
      <c r="Q1788" s="222"/>
      <c r="R1788" s="222"/>
      <c r="S1788" s="222"/>
      <c r="T1788" s="223"/>
      <c r="AT1788" s="224" t="s">
        <v>395</v>
      </c>
      <c r="AU1788" s="224" t="s">
        <v>90</v>
      </c>
      <c r="AV1788" s="14" t="s">
        <v>90</v>
      </c>
      <c r="AW1788" s="14" t="s">
        <v>36</v>
      </c>
      <c r="AX1788" s="14" t="s">
        <v>78</v>
      </c>
      <c r="AY1788" s="224" t="s">
        <v>386</v>
      </c>
    </row>
    <row r="1789" spans="2:51" s="14" customFormat="1" ht="10">
      <c r="B1789" s="214"/>
      <c r="C1789" s="215"/>
      <c r="D1789" s="205" t="s">
        <v>395</v>
      </c>
      <c r="E1789" s="216" t="s">
        <v>76</v>
      </c>
      <c r="F1789" s="217" t="s">
        <v>1823</v>
      </c>
      <c r="G1789" s="215"/>
      <c r="H1789" s="218">
        <v>2.2690000000000001</v>
      </c>
      <c r="I1789" s="219"/>
      <c r="J1789" s="215"/>
      <c r="K1789" s="215"/>
      <c r="L1789" s="220"/>
      <c r="M1789" s="221"/>
      <c r="N1789" s="222"/>
      <c r="O1789" s="222"/>
      <c r="P1789" s="222"/>
      <c r="Q1789" s="222"/>
      <c r="R1789" s="222"/>
      <c r="S1789" s="222"/>
      <c r="T1789" s="223"/>
      <c r="AT1789" s="224" t="s">
        <v>395</v>
      </c>
      <c r="AU1789" s="224" t="s">
        <v>90</v>
      </c>
      <c r="AV1789" s="14" t="s">
        <v>90</v>
      </c>
      <c r="AW1789" s="14" t="s">
        <v>36</v>
      </c>
      <c r="AX1789" s="14" t="s">
        <v>78</v>
      </c>
      <c r="AY1789" s="224" t="s">
        <v>386</v>
      </c>
    </row>
    <row r="1790" spans="2:51" s="16" customFormat="1" ht="10">
      <c r="B1790" s="246"/>
      <c r="C1790" s="247"/>
      <c r="D1790" s="205" t="s">
        <v>395</v>
      </c>
      <c r="E1790" s="248" t="s">
        <v>76</v>
      </c>
      <c r="F1790" s="249" t="s">
        <v>559</v>
      </c>
      <c r="G1790" s="247"/>
      <c r="H1790" s="250">
        <v>5.4359999999999999</v>
      </c>
      <c r="I1790" s="251"/>
      <c r="J1790" s="247"/>
      <c r="K1790" s="247"/>
      <c r="L1790" s="252"/>
      <c r="M1790" s="253"/>
      <c r="N1790" s="254"/>
      <c r="O1790" s="254"/>
      <c r="P1790" s="254"/>
      <c r="Q1790" s="254"/>
      <c r="R1790" s="254"/>
      <c r="S1790" s="254"/>
      <c r="T1790" s="255"/>
      <c r="AT1790" s="256" t="s">
        <v>395</v>
      </c>
      <c r="AU1790" s="256" t="s">
        <v>90</v>
      </c>
      <c r="AV1790" s="16" t="s">
        <v>95</v>
      </c>
      <c r="AW1790" s="16" t="s">
        <v>36</v>
      </c>
      <c r="AX1790" s="16" t="s">
        <v>78</v>
      </c>
      <c r="AY1790" s="256" t="s">
        <v>386</v>
      </c>
    </row>
    <row r="1791" spans="2:51" s="13" customFormat="1" ht="10">
      <c r="B1791" s="203"/>
      <c r="C1791" s="204"/>
      <c r="D1791" s="205" t="s">
        <v>395</v>
      </c>
      <c r="E1791" s="206" t="s">
        <v>76</v>
      </c>
      <c r="F1791" s="207" t="s">
        <v>1029</v>
      </c>
      <c r="G1791" s="204"/>
      <c r="H1791" s="206" t="s">
        <v>76</v>
      </c>
      <c r="I1791" s="208"/>
      <c r="J1791" s="204"/>
      <c r="K1791" s="204"/>
      <c r="L1791" s="209"/>
      <c r="M1791" s="210"/>
      <c r="N1791" s="211"/>
      <c r="O1791" s="211"/>
      <c r="P1791" s="211"/>
      <c r="Q1791" s="211"/>
      <c r="R1791" s="211"/>
      <c r="S1791" s="211"/>
      <c r="T1791" s="212"/>
      <c r="AT1791" s="213" t="s">
        <v>395</v>
      </c>
      <c r="AU1791" s="213" t="s">
        <v>90</v>
      </c>
      <c r="AV1791" s="13" t="s">
        <v>85</v>
      </c>
      <c r="AW1791" s="13" t="s">
        <v>36</v>
      </c>
      <c r="AX1791" s="13" t="s">
        <v>78</v>
      </c>
      <c r="AY1791" s="213" t="s">
        <v>386</v>
      </c>
    </row>
    <row r="1792" spans="2:51" s="14" customFormat="1" ht="10">
      <c r="B1792" s="214"/>
      <c r="C1792" s="215"/>
      <c r="D1792" s="205" t="s">
        <v>395</v>
      </c>
      <c r="E1792" s="216" t="s">
        <v>76</v>
      </c>
      <c r="F1792" s="217" t="s">
        <v>1824</v>
      </c>
      <c r="G1792" s="215"/>
      <c r="H1792" s="218">
        <v>53.645000000000003</v>
      </c>
      <c r="I1792" s="219"/>
      <c r="J1792" s="215"/>
      <c r="K1792" s="215"/>
      <c r="L1792" s="220"/>
      <c r="M1792" s="221"/>
      <c r="N1792" s="222"/>
      <c r="O1792" s="222"/>
      <c r="P1792" s="222"/>
      <c r="Q1792" s="222"/>
      <c r="R1792" s="222"/>
      <c r="S1792" s="222"/>
      <c r="T1792" s="223"/>
      <c r="AT1792" s="224" t="s">
        <v>395</v>
      </c>
      <c r="AU1792" s="224" t="s">
        <v>90</v>
      </c>
      <c r="AV1792" s="14" t="s">
        <v>90</v>
      </c>
      <c r="AW1792" s="14" t="s">
        <v>36</v>
      </c>
      <c r="AX1792" s="14" t="s">
        <v>78</v>
      </c>
      <c r="AY1792" s="224" t="s">
        <v>386</v>
      </c>
    </row>
    <row r="1793" spans="1:65" s="14" customFormat="1" ht="10">
      <c r="B1793" s="214"/>
      <c r="C1793" s="215"/>
      <c r="D1793" s="205" t="s">
        <v>395</v>
      </c>
      <c r="E1793" s="216" t="s">
        <v>76</v>
      </c>
      <c r="F1793" s="217" t="s">
        <v>1825</v>
      </c>
      <c r="G1793" s="215"/>
      <c r="H1793" s="218">
        <v>52.695</v>
      </c>
      <c r="I1793" s="219"/>
      <c r="J1793" s="215"/>
      <c r="K1793" s="215"/>
      <c r="L1793" s="220"/>
      <c r="M1793" s="221"/>
      <c r="N1793" s="222"/>
      <c r="O1793" s="222"/>
      <c r="P1793" s="222"/>
      <c r="Q1793" s="222"/>
      <c r="R1793" s="222"/>
      <c r="S1793" s="222"/>
      <c r="T1793" s="223"/>
      <c r="AT1793" s="224" t="s">
        <v>395</v>
      </c>
      <c r="AU1793" s="224" t="s">
        <v>90</v>
      </c>
      <c r="AV1793" s="14" t="s">
        <v>90</v>
      </c>
      <c r="AW1793" s="14" t="s">
        <v>36</v>
      </c>
      <c r="AX1793" s="14" t="s">
        <v>78</v>
      </c>
      <c r="AY1793" s="224" t="s">
        <v>386</v>
      </c>
    </row>
    <row r="1794" spans="1:65" s="14" customFormat="1" ht="10">
      <c r="B1794" s="214"/>
      <c r="C1794" s="215"/>
      <c r="D1794" s="205" t="s">
        <v>395</v>
      </c>
      <c r="E1794" s="216" t="s">
        <v>76</v>
      </c>
      <c r="F1794" s="217" t="s">
        <v>1826</v>
      </c>
      <c r="G1794" s="215"/>
      <c r="H1794" s="218">
        <v>-4.6100000000000003</v>
      </c>
      <c r="I1794" s="219"/>
      <c r="J1794" s="215"/>
      <c r="K1794" s="215"/>
      <c r="L1794" s="220"/>
      <c r="M1794" s="221"/>
      <c r="N1794" s="222"/>
      <c r="O1794" s="222"/>
      <c r="P1794" s="222"/>
      <c r="Q1794" s="222"/>
      <c r="R1794" s="222"/>
      <c r="S1794" s="222"/>
      <c r="T1794" s="223"/>
      <c r="AT1794" s="224" t="s">
        <v>395</v>
      </c>
      <c r="AU1794" s="224" t="s">
        <v>90</v>
      </c>
      <c r="AV1794" s="14" t="s">
        <v>90</v>
      </c>
      <c r="AW1794" s="14" t="s">
        <v>36</v>
      </c>
      <c r="AX1794" s="14" t="s">
        <v>78</v>
      </c>
      <c r="AY1794" s="224" t="s">
        <v>386</v>
      </c>
    </row>
    <row r="1795" spans="1:65" s="16" customFormat="1" ht="10">
      <c r="B1795" s="246"/>
      <c r="C1795" s="247"/>
      <c r="D1795" s="205" t="s">
        <v>395</v>
      </c>
      <c r="E1795" s="248" t="s">
        <v>76</v>
      </c>
      <c r="F1795" s="249" t="s">
        <v>559</v>
      </c>
      <c r="G1795" s="247"/>
      <c r="H1795" s="250">
        <v>101.73</v>
      </c>
      <c r="I1795" s="251"/>
      <c r="J1795" s="247"/>
      <c r="K1795" s="247"/>
      <c r="L1795" s="252"/>
      <c r="M1795" s="253"/>
      <c r="N1795" s="254"/>
      <c r="O1795" s="254"/>
      <c r="P1795" s="254"/>
      <c r="Q1795" s="254"/>
      <c r="R1795" s="254"/>
      <c r="S1795" s="254"/>
      <c r="T1795" s="255"/>
      <c r="AT1795" s="256" t="s">
        <v>395</v>
      </c>
      <c r="AU1795" s="256" t="s">
        <v>90</v>
      </c>
      <c r="AV1795" s="16" t="s">
        <v>95</v>
      </c>
      <c r="AW1795" s="16" t="s">
        <v>36</v>
      </c>
      <c r="AX1795" s="16" t="s">
        <v>78</v>
      </c>
      <c r="AY1795" s="256" t="s">
        <v>386</v>
      </c>
    </row>
    <row r="1796" spans="1:65" s="15" customFormat="1" ht="10">
      <c r="B1796" s="225"/>
      <c r="C1796" s="226"/>
      <c r="D1796" s="205" t="s">
        <v>395</v>
      </c>
      <c r="E1796" s="227" t="s">
        <v>76</v>
      </c>
      <c r="F1796" s="228" t="s">
        <v>398</v>
      </c>
      <c r="G1796" s="226"/>
      <c r="H1796" s="229">
        <v>121.496</v>
      </c>
      <c r="I1796" s="230"/>
      <c r="J1796" s="226"/>
      <c r="K1796" s="226"/>
      <c r="L1796" s="231"/>
      <c r="M1796" s="232"/>
      <c r="N1796" s="233"/>
      <c r="O1796" s="233"/>
      <c r="P1796" s="233"/>
      <c r="Q1796" s="233"/>
      <c r="R1796" s="233"/>
      <c r="S1796" s="233"/>
      <c r="T1796" s="234"/>
      <c r="AT1796" s="235" t="s">
        <v>395</v>
      </c>
      <c r="AU1796" s="235" t="s">
        <v>90</v>
      </c>
      <c r="AV1796" s="15" t="s">
        <v>102</v>
      </c>
      <c r="AW1796" s="15" t="s">
        <v>36</v>
      </c>
      <c r="AX1796" s="15" t="s">
        <v>85</v>
      </c>
      <c r="AY1796" s="235" t="s">
        <v>386</v>
      </c>
    </row>
    <row r="1797" spans="1:65" s="2" customFormat="1" ht="24.15" customHeight="1">
      <c r="A1797" s="37"/>
      <c r="B1797" s="38"/>
      <c r="C1797" s="185" t="s">
        <v>1827</v>
      </c>
      <c r="D1797" s="185" t="s">
        <v>388</v>
      </c>
      <c r="E1797" s="186" t="s">
        <v>1828</v>
      </c>
      <c r="F1797" s="187" t="s">
        <v>1829</v>
      </c>
      <c r="G1797" s="188" t="s">
        <v>303</v>
      </c>
      <c r="H1797" s="189">
        <v>2.3010000000000002</v>
      </c>
      <c r="I1797" s="190"/>
      <c r="J1797" s="191">
        <f>ROUND(I1797*H1797,2)</f>
        <v>0</v>
      </c>
      <c r="K1797" s="187" t="s">
        <v>391</v>
      </c>
      <c r="L1797" s="42"/>
      <c r="M1797" s="192" t="s">
        <v>76</v>
      </c>
      <c r="N1797" s="193" t="s">
        <v>49</v>
      </c>
      <c r="O1797" s="67"/>
      <c r="P1797" s="194">
        <f>O1797*H1797</f>
        <v>0</v>
      </c>
      <c r="Q1797" s="194">
        <v>0</v>
      </c>
      <c r="R1797" s="194">
        <f>Q1797*H1797</f>
        <v>0</v>
      </c>
      <c r="S1797" s="194">
        <v>2.4</v>
      </c>
      <c r="T1797" s="195">
        <f>S1797*H1797</f>
        <v>5.5224000000000002</v>
      </c>
      <c r="U1797" s="37"/>
      <c r="V1797" s="37"/>
      <c r="W1797" s="37"/>
      <c r="X1797" s="37"/>
      <c r="Y1797" s="37"/>
      <c r="Z1797" s="37"/>
      <c r="AA1797" s="37"/>
      <c r="AB1797" s="37"/>
      <c r="AC1797" s="37"/>
      <c r="AD1797" s="37"/>
      <c r="AE1797" s="37"/>
      <c r="AR1797" s="196" t="s">
        <v>102</v>
      </c>
      <c r="AT1797" s="196" t="s">
        <v>388</v>
      </c>
      <c r="AU1797" s="196" t="s">
        <v>90</v>
      </c>
      <c r="AY1797" s="20" t="s">
        <v>386</v>
      </c>
      <c r="BE1797" s="197">
        <f>IF(N1797="základní",J1797,0)</f>
        <v>0</v>
      </c>
      <c r="BF1797" s="197">
        <f>IF(N1797="snížená",J1797,0)</f>
        <v>0</v>
      </c>
      <c r="BG1797" s="197">
        <f>IF(N1797="zákl. přenesená",J1797,0)</f>
        <v>0</v>
      </c>
      <c r="BH1797" s="197">
        <f>IF(N1797="sníž. přenesená",J1797,0)</f>
        <v>0</v>
      </c>
      <c r="BI1797" s="197">
        <f>IF(N1797="nulová",J1797,0)</f>
        <v>0</v>
      </c>
      <c r="BJ1797" s="20" t="s">
        <v>90</v>
      </c>
      <c r="BK1797" s="197">
        <f>ROUND(I1797*H1797,2)</f>
        <v>0</v>
      </c>
      <c r="BL1797" s="20" t="s">
        <v>102</v>
      </c>
      <c r="BM1797" s="196" t="s">
        <v>1830</v>
      </c>
    </row>
    <row r="1798" spans="1:65" s="2" customFormat="1" ht="10">
      <c r="A1798" s="37"/>
      <c r="B1798" s="38"/>
      <c r="C1798" s="39"/>
      <c r="D1798" s="198" t="s">
        <v>393</v>
      </c>
      <c r="E1798" s="39"/>
      <c r="F1798" s="199" t="s">
        <v>1831</v>
      </c>
      <c r="G1798" s="39"/>
      <c r="H1798" s="39"/>
      <c r="I1798" s="200"/>
      <c r="J1798" s="39"/>
      <c r="K1798" s="39"/>
      <c r="L1798" s="42"/>
      <c r="M1798" s="201"/>
      <c r="N1798" s="202"/>
      <c r="O1798" s="67"/>
      <c r="P1798" s="67"/>
      <c r="Q1798" s="67"/>
      <c r="R1798" s="67"/>
      <c r="S1798" s="67"/>
      <c r="T1798" s="68"/>
      <c r="U1798" s="37"/>
      <c r="V1798" s="37"/>
      <c r="W1798" s="37"/>
      <c r="X1798" s="37"/>
      <c r="Y1798" s="37"/>
      <c r="Z1798" s="37"/>
      <c r="AA1798" s="37"/>
      <c r="AB1798" s="37"/>
      <c r="AC1798" s="37"/>
      <c r="AD1798" s="37"/>
      <c r="AE1798" s="37"/>
      <c r="AT1798" s="20" t="s">
        <v>393</v>
      </c>
      <c r="AU1798" s="20" t="s">
        <v>90</v>
      </c>
    </row>
    <row r="1799" spans="1:65" s="13" customFormat="1" ht="10">
      <c r="B1799" s="203"/>
      <c r="C1799" s="204"/>
      <c r="D1799" s="205" t="s">
        <v>395</v>
      </c>
      <c r="E1799" s="206" t="s">
        <v>76</v>
      </c>
      <c r="F1799" s="207" t="s">
        <v>461</v>
      </c>
      <c r="G1799" s="204"/>
      <c r="H1799" s="206" t="s">
        <v>76</v>
      </c>
      <c r="I1799" s="208"/>
      <c r="J1799" s="204"/>
      <c r="K1799" s="204"/>
      <c r="L1799" s="209"/>
      <c r="M1799" s="210"/>
      <c r="N1799" s="211"/>
      <c r="O1799" s="211"/>
      <c r="P1799" s="211"/>
      <c r="Q1799" s="211"/>
      <c r="R1799" s="211"/>
      <c r="S1799" s="211"/>
      <c r="T1799" s="212"/>
      <c r="AT1799" s="213" t="s">
        <v>395</v>
      </c>
      <c r="AU1799" s="213" t="s">
        <v>90</v>
      </c>
      <c r="AV1799" s="13" t="s">
        <v>85</v>
      </c>
      <c r="AW1799" s="13" t="s">
        <v>36</v>
      </c>
      <c r="AX1799" s="13" t="s">
        <v>78</v>
      </c>
      <c r="AY1799" s="213" t="s">
        <v>386</v>
      </c>
    </row>
    <row r="1800" spans="1:65" s="13" customFormat="1" ht="10">
      <c r="B1800" s="203"/>
      <c r="C1800" s="204"/>
      <c r="D1800" s="205" t="s">
        <v>395</v>
      </c>
      <c r="E1800" s="206" t="s">
        <v>76</v>
      </c>
      <c r="F1800" s="207" t="s">
        <v>462</v>
      </c>
      <c r="G1800" s="204"/>
      <c r="H1800" s="206" t="s">
        <v>76</v>
      </c>
      <c r="I1800" s="208"/>
      <c r="J1800" s="204"/>
      <c r="K1800" s="204"/>
      <c r="L1800" s="209"/>
      <c r="M1800" s="210"/>
      <c r="N1800" s="211"/>
      <c r="O1800" s="211"/>
      <c r="P1800" s="211"/>
      <c r="Q1800" s="211"/>
      <c r="R1800" s="211"/>
      <c r="S1800" s="211"/>
      <c r="T1800" s="212"/>
      <c r="AT1800" s="213" t="s">
        <v>395</v>
      </c>
      <c r="AU1800" s="213" t="s">
        <v>90</v>
      </c>
      <c r="AV1800" s="13" t="s">
        <v>85</v>
      </c>
      <c r="AW1800" s="13" t="s">
        <v>36</v>
      </c>
      <c r="AX1800" s="13" t="s">
        <v>78</v>
      </c>
      <c r="AY1800" s="213" t="s">
        <v>386</v>
      </c>
    </row>
    <row r="1801" spans="1:65" s="13" customFormat="1" ht="10">
      <c r="B1801" s="203"/>
      <c r="C1801" s="204"/>
      <c r="D1801" s="205" t="s">
        <v>395</v>
      </c>
      <c r="E1801" s="206" t="s">
        <v>76</v>
      </c>
      <c r="F1801" s="207" t="s">
        <v>1832</v>
      </c>
      <c r="G1801" s="204"/>
      <c r="H1801" s="206" t="s">
        <v>76</v>
      </c>
      <c r="I1801" s="208"/>
      <c r="J1801" s="204"/>
      <c r="K1801" s="204"/>
      <c r="L1801" s="209"/>
      <c r="M1801" s="210"/>
      <c r="N1801" s="211"/>
      <c r="O1801" s="211"/>
      <c r="P1801" s="211"/>
      <c r="Q1801" s="211"/>
      <c r="R1801" s="211"/>
      <c r="S1801" s="211"/>
      <c r="T1801" s="212"/>
      <c r="AT1801" s="213" t="s">
        <v>395</v>
      </c>
      <c r="AU1801" s="213" t="s">
        <v>90</v>
      </c>
      <c r="AV1801" s="13" t="s">
        <v>85</v>
      </c>
      <c r="AW1801" s="13" t="s">
        <v>36</v>
      </c>
      <c r="AX1801" s="13" t="s">
        <v>78</v>
      </c>
      <c r="AY1801" s="213" t="s">
        <v>386</v>
      </c>
    </row>
    <row r="1802" spans="1:65" s="14" customFormat="1" ht="10">
      <c r="B1802" s="214"/>
      <c r="C1802" s="215"/>
      <c r="D1802" s="205" t="s">
        <v>395</v>
      </c>
      <c r="E1802" s="216" t="s">
        <v>76</v>
      </c>
      <c r="F1802" s="217" t="s">
        <v>1833</v>
      </c>
      <c r="G1802" s="215"/>
      <c r="H1802" s="218">
        <v>2.3010000000000002</v>
      </c>
      <c r="I1802" s="219"/>
      <c r="J1802" s="215"/>
      <c r="K1802" s="215"/>
      <c r="L1802" s="220"/>
      <c r="M1802" s="221"/>
      <c r="N1802" s="222"/>
      <c r="O1802" s="222"/>
      <c r="P1802" s="222"/>
      <c r="Q1802" s="222"/>
      <c r="R1802" s="222"/>
      <c r="S1802" s="222"/>
      <c r="T1802" s="223"/>
      <c r="AT1802" s="224" t="s">
        <v>395</v>
      </c>
      <c r="AU1802" s="224" t="s">
        <v>90</v>
      </c>
      <c r="AV1802" s="14" t="s">
        <v>90</v>
      </c>
      <c r="AW1802" s="14" t="s">
        <v>36</v>
      </c>
      <c r="AX1802" s="14" t="s">
        <v>78</v>
      </c>
      <c r="AY1802" s="224" t="s">
        <v>386</v>
      </c>
    </row>
    <row r="1803" spans="1:65" s="15" customFormat="1" ht="10">
      <c r="B1803" s="225"/>
      <c r="C1803" s="226"/>
      <c r="D1803" s="205" t="s">
        <v>395</v>
      </c>
      <c r="E1803" s="227" t="s">
        <v>76</v>
      </c>
      <c r="F1803" s="228" t="s">
        <v>398</v>
      </c>
      <c r="G1803" s="226"/>
      <c r="H1803" s="229">
        <v>2.3010000000000002</v>
      </c>
      <c r="I1803" s="230"/>
      <c r="J1803" s="226"/>
      <c r="K1803" s="226"/>
      <c r="L1803" s="231"/>
      <c r="M1803" s="232"/>
      <c r="N1803" s="233"/>
      <c r="O1803" s="233"/>
      <c r="P1803" s="233"/>
      <c r="Q1803" s="233"/>
      <c r="R1803" s="233"/>
      <c r="S1803" s="233"/>
      <c r="T1803" s="234"/>
      <c r="AT1803" s="235" t="s">
        <v>395</v>
      </c>
      <c r="AU1803" s="235" t="s">
        <v>90</v>
      </c>
      <c r="AV1803" s="15" t="s">
        <v>102</v>
      </c>
      <c r="AW1803" s="15" t="s">
        <v>36</v>
      </c>
      <c r="AX1803" s="15" t="s">
        <v>85</v>
      </c>
      <c r="AY1803" s="235" t="s">
        <v>386</v>
      </c>
    </row>
    <row r="1804" spans="1:65" s="2" customFormat="1" ht="24.15" customHeight="1">
      <c r="A1804" s="37"/>
      <c r="B1804" s="38"/>
      <c r="C1804" s="185" t="s">
        <v>1834</v>
      </c>
      <c r="D1804" s="185" t="s">
        <v>388</v>
      </c>
      <c r="E1804" s="186" t="s">
        <v>1835</v>
      </c>
      <c r="F1804" s="187" t="s">
        <v>1836</v>
      </c>
      <c r="G1804" s="188" t="s">
        <v>127</v>
      </c>
      <c r="H1804" s="189">
        <v>4.42</v>
      </c>
      <c r="I1804" s="190"/>
      <c r="J1804" s="191">
        <f>ROUND(I1804*H1804,2)</f>
        <v>0</v>
      </c>
      <c r="K1804" s="187" t="s">
        <v>391</v>
      </c>
      <c r="L1804" s="42"/>
      <c r="M1804" s="192" t="s">
        <v>76</v>
      </c>
      <c r="N1804" s="193" t="s">
        <v>49</v>
      </c>
      <c r="O1804" s="67"/>
      <c r="P1804" s="194">
        <f>O1804*H1804</f>
        <v>0</v>
      </c>
      <c r="Q1804" s="194">
        <v>0</v>
      </c>
      <c r="R1804" s="194">
        <f>Q1804*H1804</f>
        <v>0</v>
      </c>
      <c r="S1804" s="194">
        <v>0.15</v>
      </c>
      <c r="T1804" s="195">
        <f>S1804*H1804</f>
        <v>0.66299999999999992</v>
      </c>
      <c r="U1804" s="37"/>
      <c r="V1804" s="37"/>
      <c r="W1804" s="37"/>
      <c r="X1804" s="37"/>
      <c r="Y1804" s="37"/>
      <c r="Z1804" s="37"/>
      <c r="AA1804" s="37"/>
      <c r="AB1804" s="37"/>
      <c r="AC1804" s="37"/>
      <c r="AD1804" s="37"/>
      <c r="AE1804" s="37"/>
      <c r="AR1804" s="196" t="s">
        <v>102</v>
      </c>
      <c r="AT1804" s="196" t="s">
        <v>388</v>
      </c>
      <c r="AU1804" s="196" t="s">
        <v>90</v>
      </c>
      <c r="AY1804" s="20" t="s">
        <v>386</v>
      </c>
      <c r="BE1804" s="197">
        <f>IF(N1804="základní",J1804,0)</f>
        <v>0</v>
      </c>
      <c r="BF1804" s="197">
        <f>IF(N1804="snížená",J1804,0)</f>
        <v>0</v>
      </c>
      <c r="BG1804" s="197">
        <f>IF(N1804="zákl. přenesená",J1804,0)</f>
        <v>0</v>
      </c>
      <c r="BH1804" s="197">
        <f>IF(N1804="sníž. přenesená",J1804,0)</f>
        <v>0</v>
      </c>
      <c r="BI1804" s="197">
        <f>IF(N1804="nulová",J1804,0)</f>
        <v>0</v>
      </c>
      <c r="BJ1804" s="20" t="s">
        <v>90</v>
      </c>
      <c r="BK1804" s="197">
        <f>ROUND(I1804*H1804,2)</f>
        <v>0</v>
      </c>
      <c r="BL1804" s="20" t="s">
        <v>102</v>
      </c>
      <c r="BM1804" s="196" t="s">
        <v>1837</v>
      </c>
    </row>
    <row r="1805" spans="1:65" s="2" customFormat="1" ht="10">
      <c r="A1805" s="37"/>
      <c r="B1805" s="38"/>
      <c r="C1805" s="39"/>
      <c r="D1805" s="198" t="s">
        <v>393</v>
      </c>
      <c r="E1805" s="39"/>
      <c r="F1805" s="199" t="s">
        <v>1838</v>
      </c>
      <c r="G1805" s="39"/>
      <c r="H1805" s="39"/>
      <c r="I1805" s="200"/>
      <c r="J1805" s="39"/>
      <c r="K1805" s="39"/>
      <c r="L1805" s="42"/>
      <c r="M1805" s="201"/>
      <c r="N1805" s="202"/>
      <c r="O1805" s="67"/>
      <c r="P1805" s="67"/>
      <c r="Q1805" s="67"/>
      <c r="R1805" s="67"/>
      <c r="S1805" s="67"/>
      <c r="T1805" s="68"/>
      <c r="U1805" s="37"/>
      <c r="V1805" s="37"/>
      <c r="W1805" s="37"/>
      <c r="X1805" s="37"/>
      <c r="Y1805" s="37"/>
      <c r="Z1805" s="37"/>
      <c r="AA1805" s="37"/>
      <c r="AB1805" s="37"/>
      <c r="AC1805" s="37"/>
      <c r="AD1805" s="37"/>
      <c r="AE1805" s="37"/>
      <c r="AT1805" s="20" t="s">
        <v>393</v>
      </c>
      <c r="AU1805" s="20" t="s">
        <v>90</v>
      </c>
    </row>
    <row r="1806" spans="1:65" s="13" customFormat="1" ht="10">
      <c r="B1806" s="203"/>
      <c r="C1806" s="204"/>
      <c r="D1806" s="205" t="s">
        <v>395</v>
      </c>
      <c r="E1806" s="206" t="s">
        <v>76</v>
      </c>
      <c r="F1806" s="207" t="s">
        <v>1839</v>
      </c>
      <c r="G1806" s="204"/>
      <c r="H1806" s="206" t="s">
        <v>76</v>
      </c>
      <c r="I1806" s="208"/>
      <c r="J1806" s="204"/>
      <c r="K1806" s="204"/>
      <c r="L1806" s="209"/>
      <c r="M1806" s="210"/>
      <c r="N1806" s="211"/>
      <c r="O1806" s="211"/>
      <c r="P1806" s="211"/>
      <c r="Q1806" s="211"/>
      <c r="R1806" s="211"/>
      <c r="S1806" s="211"/>
      <c r="T1806" s="212"/>
      <c r="AT1806" s="213" t="s">
        <v>395</v>
      </c>
      <c r="AU1806" s="213" t="s">
        <v>90</v>
      </c>
      <c r="AV1806" s="13" t="s">
        <v>85</v>
      </c>
      <c r="AW1806" s="13" t="s">
        <v>36</v>
      </c>
      <c r="AX1806" s="13" t="s">
        <v>78</v>
      </c>
      <c r="AY1806" s="213" t="s">
        <v>386</v>
      </c>
    </row>
    <row r="1807" spans="1:65" s="14" customFormat="1" ht="10">
      <c r="B1807" s="214"/>
      <c r="C1807" s="215"/>
      <c r="D1807" s="205" t="s">
        <v>395</v>
      </c>
      <c r="E1807" s="216" t="s">
        <v>76</v>
      </c>
      <c r="F1807" s="217" t="s">
        <v>1840</v>
      </c>
      <c r="G1807" s="215"/>
      <c r="H1807" s="218">
        <v>4.42</v>
      </c>
      <c r="I1807" s="219"/>
      <c r="J1807" s="215"/>
      <c r="K1807" s="215"/>
      <c r="L1807" s="220"/>
      <c r="M1807" s="221"/>
      <c r="N1807" s="222"/>
      <c r="O1807" s="222"/>
      <c r="P1807" s="222"/>
      <c r="Q1807" s="222"/>
      <c r="R1807" s="222"/>
      <c r="S1807" s="222"/>
      <c r="T1807" s="223"/>
      <c r="AT1807" s="224" t="s">
        <v>395</v>
      </c>
      <c r="AU1807" s="224" t="s">
        <v>90</v>
      </c>
      <c r="AV1807" s="14" t="s">
        <v>90</v>
      </c>
      <c r="AW1807" s="14" t="s">
        <v>36</v>
      </c>
      <c r="AX1807" s="14" t="s">
        <v>78</v>
      </c>
      <c r="AY1807" s="224" t="s">
        <v>386</v>
      </c>
    </row>
    <row r="1808" spans="1:65" s="15" customFormat="1" ht="10">
      <c r="B1808" s="225"/>
      <c r="C1808" s="226"/>
      <c r="D1808" s="205" t="s">
        <v>395</v>
      </c>
      <c r="E1808" s="227" t="s">
        <v>76</v>
      </c>
      <c r="F1808" s="228" t="s">
        <v>398</v>
      </c>
      <c r="G1808" s="226"/>
      <c r="H1808" s="229">
        <v>4.42</v>
      </c>
      <c r="I1808" s="230"/>
      <c r="J1808" s="226"/>
      <c r="K1808" s="226"/>
      <c r="L1808" s="231"/>
      <c r="M1808" s="232"/>
      <c r="N1808" s="233"/>
      <c r="O1808" s="233"/>
      <c r="P1808" s="233"/>
      <c r="Q1808" s="233"/>
      <c r="R1808" s="233"/>
      <c r="S1808" s="233"/>
      <c r="T1808" s="234"/>
      <c r="AT1808" s="235" t="s">
        <v>395</v>
      </c>
      <c r="AU1808" s="235" t="s">
        <v>90</v>
      </c>
      <c r="AV1808" s="15" t="s">
        <v>102</v>
      </c>
      <c r="AW1808" s="15" t="s">
        <v>36</v>
      </c>
      <c r="AX1808" s="15" t="s">
        <v>85</v>
      </c>
      <c r="AY1808" s="235" t="s">
        <v>386</v>
      </c>
    </row>
    <row r="1809" spans="1:65" s="2" customFormat="1" ht="24.15" customHeight="1">
      <c r="A1809" s="37"/>
      <c r="B1809" s="38"/>
      <c r="C1809" s="185" t="s">
        <v>1841</v>
      </c>
      <c r="D1809" s="185" t="s">
        <v>388</v>
      </c>
      <c r="E1809" s="186" t="s">
        <v>1842</v>
      </c>
      <c r="F1809" s="187" t="s">
        <v>1843</v>
      </c>
      <c r="G1809" s="188" t="s">
        <v>303</v>
      </c>
      <c r="H1809" s="189">
        <v>3.29</v>
      </c>
      <c r="I1809" s="190"/>
      <c r="J1809" s="191">
        <f>ROUND(I1809*H1809,2)</f>
        <v>0</v>
      </c>
      <c r="K1809" s="187" t="s">
        <v>391</v>
      </c>
      <c r="L1809" s="42"/>
      <c r="M1809" s="192" t="s">
        <v>76</v>
      </c>
      <c r="N1809" s="193" t="s">
        <v>49</v>
      </c>
      <c r="O1809" s="67"/>
      <c r="P1809" s="194">
        <f>O1809*H1809</f>
        <v>0</v>
      </c>
      <c r="Q1809" s="194">
        <v>0</v>
      </c>
      <c r="R1809" s="194">
        <f>Q1809*H1809</f>
        <v>0</v>
      </c>
      <c r="S1809" s="194">
        <v>2.4</v>
      </c>
      <c r="T1809" s="195">
        <f>S1809*H1809</f>
        <v>7.8959999999999999</v>
      </c>
      <c r="U1809" s="37"/>
      <c r="V1809" s="37"/>
      <c r="W1809" s="37"/>
      <c r="X1809" s="37"/>
      <c r="Y1809" s="37"/>
      <c r="Z1809" s="37"/>
      <c r="AA1809" s="37"/>
      <c r="AB1809" s="37"/>
      <c r="AC1809" s="37"/>
      <c r="AD1809" s="37"/>
      <c r="AE1809" s="37"/>
      <c r="AR1809" s="196" t="s">
        <v>102</v>
      </c>
      <c r="AT1809" s="196" t="s">
        <v>388</v>
      </c>
      <c r="AU1809" s="196" t="s">
        <v>90</v>
      </c>
      <c r="AY1809" s="20" t="s">
        <v>386</v>
      </c>
      <c r="BE1809" s="197">
        <f>IF(N1809="základní",J1809,0)</f>
        <v>0</v>
      </c>
      <c r="BF1809" s="197">
        <f>IF(N1809="snížená",J1809,0)</f>
        <v>0</v>
      </c>
      <c r="BG1809" s="197">
        <f>IF(N1809="zákl. přenesená",J1809,0)</f>
        <v>0</v>
      </c>
      <c r="BH1809" s="197">
        <f>IF(N1809="sníž. přenesená",J1809,0)</f>
        <v>0</v>
      </c>
      <c r="BI1809" s="197">
        <f>IF(N1809="nulová",J1809,0)</f>
        <v>0</v>
      </c>
      <c r="BJ1809" s="20" t="s">
        <v>90</v>
      </c>
      <c r="BK1809" s="197">
        <f>ROUND(I1809*H1809,2)</f>
        <v>0</v>
      </c>
      <c r="BL1809" s="20" t="s">
        <v>102</v>
      </c>
      <c r="BM1809" s="196" t="s">
        <v>1844</v>
      </c>
    </row>
    <row r="1810" spans="1:65" s="2" customFormat="1" ht="10">
      <c r="A1810" s="37"/>
      <c r="B1810" s="38"/>
      <c r="C1810" s="39"/>
      <c r="D1810" s="198" t="s">
        <v>393</v>
      </c>
      <c r="E1810" s="39"/>
      <c r="F1810" s="199" t="s">
        <v>1845</v>
      </c>
      <c r="G1810" s="39"/>
      <c r="H1810" s="39"/>
      <c r="I1810" s="200"/>
      <c r="J1810" s="39"/>
      <c r="K1810" s="39"/>
      <c r="L1810" s="42"/>
      <c r="M1810" s="201"/>
      <c r="N1810" s="202"/>
      <c r="O1810" s="67"/>
      <c r="P1810" s="67"/>
      <c r="Q1810" s="67"/>
      <c r="R1810" s="67"/>
      <c r="S1810" s="67"/>
      <c r="T1810" s="68"/>
      <c r="U1810" s="37"/>
      <c r="V1810" s="37"/>
      <c r="W1810" s="37"/>
      <c r="X1810" s="37"/>
      <c r="Y1810" s="37"/>
      <c r="Z1810" s="37"/>
      <c r="AA1810" s="37"/>
      <c r="AB1810" s="37"/>
      <c r="AC1810" s="37"/>
      <c r="AD1810" s="37"/>
      <c r="AE1810" s="37"/>
      <c r="AT1810" s="20" t="s">
        <v>393</v>
      </c>
      <c r="AU1810" s="20" t="s">
        <v>90</v>
      </c>
    </row>
    <row r="1811" spans="1:65" s="13" customFormat="1" ht="10">
      <c r="B1811" s="203"/>
      <c r="C1811" s="204"/>
      <c r="D1811" s="205" t="s">
        <v>395</v>
      </c>
      <c r="E1811" s="206" t="s">
        <v>76</v>
      </c>
      <c r="F1811" s="207" t="s">
        <v>564</v>
      </c>
      <c r="G1811" s="204"/>
      <c r="H1811" s="206" t="s">
        <v>76</v>
      </c>
      <c r="I1811" s="208"/>
      <c r="J1811" s="204"/>
      <c r="K1811" s="204"/>
      <c r="L1811" s="209"/>
      <c r="M1811" s="210"/>
      <c r="N1811" s="211"/>
      <c r="O1811" s="211"/>
      <c r="P1811" s="211"/>
      <c r="Q1811" s="211"/>
      <c r="R1811" s="211"/>
      <c r="S1811" s="211"/>
      <c r="T1811" s="212"/>
      <c r="AT1811" s="213" t="s">
        <v>395</v>
      </c>
      <c r="AU1811" s="213" t="s">
        <v>90</v>
      </c>
      <c r="AV1811" s="13" t="s">
        <v>85</v>
      </c>
      <c r="AW1811" s="13" t="s">
        <v>36</v>
      </c>
      <c r="AX1811" s="13" t="s">
        <v>78</v>
      </c>
      <c r="AY1811" s="213" t="s">
        <v>386</v>
      </c>
    </row>
    <row r="1812" spans="1:65" s="13" customFormat="1" ht="10">
      <c r="B1812" s="203"/>
      <c r="C1812" s="204"/>
      <c r="D1812" s="205" t="s">
        <v>395</v>
      </c>
      <c r="E1812" s="206" t="s">
        <v>76</v>
      </c>
      <c r="F1812" s="207" t="s">
        <v>1846</v>
      </c>
      <c r="G1812" s="204"/>
      <c r="H1812" s="206" t="s">
        <v>76</v>
      </c>
      <c r="I1812" s="208"/>
      <c r="J1812" s="204"/>
      <c r="K1812" s="204"/>
      <c r="L1812" s="209"/>
      <c r="M1812" s="210"/>
      <c r="N1812" s="211"/>
      <c r="O1812" s="211"/>
      <c r="P1812" s="211"/>
      <c r="Q1812" s="211"/>
      <c r="R1812" s="211"/>
      <c r="S1812" s="211"/>
      <c r="T1812" s="212"/>
      <c r="AT1812" s="213" t="s">
        <v>395</v>
      </c>
      <c r="AU1812" s="213" t="s">
        <v>90</v>
      </c>
      <c r="AV1812" s="13" t="s">
        <v>85</v>
      </c>
      <c r="AW1812" s="13" t="s">
        <v>36</v>
      </c>
      <c r="AX1812" s="13" t="s">
        <v>78</v>
      </c>
      <c r="AY1812" s="213" t="s">
        <v>386</v>
      </c>
    </row>
    <row r="1813" spans="1:65" s="14" customFormat="1" ht="10">
      <c r="B1813" s="214"/>
      <c r="C1813" s="215"/>
      <c r="D1813" s="205" t="s">
        <v>395</v>
      </c>
      <c r="E1813" s="216" t="s">
        <v>76</v>
      </c>
      <c r="F1813" s="217" t="s">
        <v>1847</v>
      </c>
      <c r="G1813" s="215"/>
      <c r="H1813" s="218">
        <v>1.25</v>
      </c>
      <c r="I1813" s="219"/>
      <c r="J1813" s="215"/>
      <c r="K1813" s="215"/>
      <c r="L1813" s="220"/>
      <c r="M1813" s="221"/>
      <c r="N1813" s="222"/>
      <c r="O1813" s="222"/>
      <c r="P1813" s="222"/>
      <c r="Q1813" s="222"/>
      <c r="R1813" s="222"/>
      <c r="S1813" s="222"/>
      <c r="T1813" s="223"/>
      <c r="AT1813" s="224" t="s">
        <v>395</v>
      </c>
      <c r="AU1813" s="224" t="s">
        <v>90</v>
      </c>
      <c r="AV1813" s="14" t="s">
        <v>90</v>
      </c>
      <c r="AW1813" s="14" t="s">
        <v>36</v>
      </c>
      <c r="AX1813" s="14" t="s">
        <v>78</v>
      </c>
      <c r="AY1813" s="224" t="s">
        <v>386</v>
      </c>
    </row>
    <row r="1814" spans="1:65" s="13" customFormat="1" ht="10">
      <c r="B1814" s="203"/>
      <c r="C1814" s="204"/>
      <c r="D1814" s="205" t="s">
        <v>395</v>
      </c>
      <c r="E1814" s="206" t="s">
        <v>76</v>
      </c>
      <c r="F1814" s="207" t="s">
        <v>1848</v>
      </c>
      <c r="G1814" s="204"/>
      <c r="H1814" s="206" t="s">
        <v>76</v>
      </c>
      <c r="I1814" s="208"/>
      <c r="J1814" s="204"/>
      <c r="K1814" s="204"/>
      <c r="L1814" s="209"/>
      <c r="M1814" s="210"/>
      <c r="N1814" s="211"/>
      <c r="O1814" s="211"/>
      <c r="P1814" s="211"/>
      <c r="Q1814" s="211"/>
      <c r="R1814" s="211"/>
      <c r="S1814" s="211"/>
      <c r="T1814" s="212"/>
      <c r="AT1814" s="213" t="s">
        <v>395</v>
      </c>
      <c r="AU1814" s="213" t="s">
        <v>90</v>
      </c>
      <c r="AV1814" s="13" t="s">
        <v>85</v>
      </c>
      <c r="AW1814" s="13" t="s">
        <v>36</v>
      </c>
      <c r="AX1814" s="13" t="s">
        <v>78</v>
      </c>
      <c r="AY1814" s="213" t="s">
        <v>386</v>
      </c>
    </row>
    <row r="1815" spans="1:65" s="13" customFormat="1" ht="10">
      <c r="B1815" s="203"/>
      <c r="C1815" s="204"/>
      <c r="D1815" s="205" t="s">
        <v>395</v>
      </c>
      <c r="E1815" s="206" t="s">
        <v>76</v>
      </c>
      <c r="F1815" s="207" t="s">
        <v>1849</v>
      </c>
      <c r="G1815" s="204"/>
      <c r="H1815" s="206" t="s">
        <v>76</v>
      </c>
      <c r="I1815" s="208"/>
      <c r="J1815" s="204"/>
      <c r="K1815" s="204"/>
      <c r="L1815" s="209"/>
      <c r="M1815" s="210"/>
      <c r="N1815" s="211"/>
      <c r="O1815" s="211"/>
      <c r="P1815" s="211"/>
      <c r="Q1815" s="211"/>
      <c r="R1815" s="211"/>
      <c r="S1815" s="211"/>
      <c r="T1815" s="212"/>
      <c r="AT1815" s="213" t="s">
        <v>395</v>
      </c>
      <c r="AU1815" s="213" t="s">
        <v>90</v>
      </c>
      <c r="AV1815" s="13" t="s">
        <v>85</v>
      </c>
      <c r="AW1815" s="13" t="s">
        <v>36</v>
      </c>
      <c r="AX1815" s="13" t="s">
        <v>78</v>
      </c>
      <c r="AY1815" s="213" t="s">
        <v>386</v>
      </c>
    </row>
    <row r="1816" spans="1:65" s="14" customFormat="1" ht="10">
      <c r="B1816" s="214"/>
      <c r="C1816" s="215"/>
      <c r="D1816" s="205" t="s">
        <v>395</v>
      </c>
      <c r="E1816" s="216" t="s">
        <v>76</v>
      </c>
      <c r="F1816" s="217" t="s">
        <v>1850</v>
      </c>
      <c r="G1816" s="215"/>
      <c r="H1816" s="218">
        <v>2.04</v>
      </c>
      <c r="I1816" s="219"/>
      <c r="J1816" s="215"/>
      <c r="K1816" s="215"/>
      <c r="L1816" s="220"/>
      <c r="M1816" s="221"/>
      <c r="N1816" s="222"/>
      <c r="O1816" s="222"/>
      <c r="P1816" s="222"/>
      <c r="Q1816" s="222"/>
      <c r="R1816" s="222"/>
      <c r="S1816" s="222"/>
      <c r="T1816" s="223"/>
      <c r="AT1816" s="224" t="s">
        <v>395</v>
      </c>
      <c r="AU1816" s="224" t="s">
        <v>90</v>
      </c>
      <c r="AV1816" s="14" t="s">
        <v>90</v>
      </c>
      <c r="AW1816" s="14" t="s">
        <v>36</v>
      </c>
      <c r="AX1816" s="14" t="s">
        <v>78</v>
      </c>
      <c r="AY1816" s="224" t="s">
        <v>386</v>
      </c>
    </row>
    <row r="1817" spans="1:65" s="15" customFormat="1" ht="10">
      <c r="B1817" s="225"/>
      <c r="C1817" s="226"/>
      <c r="D1817" s="205" t="s">
        <v>395</v>
      </c>
      <c r="E1817" s="227" t="s">
        <v>76</v>
      </c>
      <c r="F1817" s="228" t="s">
        <v>398</v>
      </c>
      <c r="G1817" s="226"/>
      <c r="H1817" s="229">
        <v>3.29</v>
      </c>
      <c r="I1817" s="230"/>
      <c r="J1817" s="226"/>
      <c r="K1817" s="226"/>
      <c r="L1817" s="231"/>
      <c r="M1817" s="232"/>
      <c r="N1817" s="233"/>
      <c r="O1817" s="233"/>
      <c r="P1817" s="233"/>
      <c r="Q1817" s="233"/>
      <c r="R1817" s="233"/>
      <c r="S1817" s="233"/>
      <c r="T1817" s="234"/>
      <c r="AT1817" s="235" t="s">
        <v>395</v>
      </c>
      <c r="AU1817" s="235" t="s">
        <v>90</v>
      </c>
      <c r="AV1817" s="15" t="s">
        <v>102</v>
      </c>
      <c r="AW1817" s="15" t="s">
        <v>36</v>
      </c>
      <c r="AX1817" s="15" t="s">
        <v>85</v>
      </c>
      <c r="AY1817" s="235" t="s">
        <v>386</v>
      </c>
    </row>
    <row r="1818" spans="1:65" s="2" customFormat="1" ht="24.15" customHeight="1">
      <c r="A1818" s="37"/>
      <c r="B1818" s="38"/>
      <c r="C1818" s="185" t="s">
        <v>1851</v>
      </c>
      <c r="D1818" s="185" t="s">
        <v>388</v>
      </c>
      <c r="E1818" s="186" t="s">
        <v>1852</v>
      </c>
      <c r="F1818" s="187" t="s">
        <v>1853</v>
      </c>
      <c r="G1818" s="188" t="s">
        <v>303</v>
      </c>
      <c r="H1818" s="189">
        <v>39.389000000000003</v>
      </c>
      <c r="I1818" s="190"/>
      <c r="J1818" s="191">
        <f>ROUND(I1818*H1818,2)</f>
        <v>0</v>
      </c>
      <c r="K1818" s="187" t="s">
        <v>391</v>
      </c>
      <c r="L1818" s="42"/>
      <c r="M1818" s="192" t="s">
        <v>76</v>
      </c>
      <c r="N1818" s="193" t="s">
        <v>49</v>
      </c>
      <c r="O1818" s="67"/>
      <c r="P1818" s="194">
        <f>O1818*H1818</f>
        <v>0</v>
      </c>
      <c r="Q1818" s="194">
        <v>0</v>
      </c>
      <c r="R1818" s="194">
        <f>Q1818*H1818</f>
        <v>0</v>
      </c>
      <c r="S1818" s="194">
        <v>2.2000000000000002</v>
      </c>
      <c r="T1818" s="195">
        <f>S1818*H1818</f>
        <v>86.655800000000013</v>
      </c>
      <c r="U1818" s="37"/>
      <c r="V1818" s="37"/>
      <c r="W1818" s="37"/>
      <c r="X1818" s="37"/>
      <c r="Y1818" s="37"/>
      <c r="Z1818" s="37"/>
      <c r="AA1818" s="37"/>
      <c r="AB1818" s="37"/>
      <c r="AC1818" s="37"/>
      <c r="AD1818" s="37"/>
      <c r="AE1818" s="37"/>
      <c r="AR1818" s="196" t="s">
        <v>102</v>
      </c>
      <c r="AT1818" s="196" t="s">
        <v>388</v>
      </c>
      <c r="AU1818" s="196" t="s">
        <v>90</v>
      </c>
      <c r="AY1818" s="20" t="s">
        <v>386</v>
      </c>
      <c r="BE1818" s="197">
        <f>IF(N1818="základní",J1818,0)</f>
        <v>0</v>
      </c>
      <c r="BF1818" s="197">
        <f>IF(N1818="snížená",J1818,0)</f>
        <v>0</v>
      </c>
      <c r="BG1818" s="197">
        <f>IF(N1818="zákl. přenesená",J1818,0)</f>
        <v>0</v>
      </c>
      <c r="BH1818" s="197">
        <f>IF(N1818="sníž. přenesená",J1818,0)</f>
        <v>0</v>
      </c>
      <c r="BI1818" s="197">
        <f>IF(N1818="nulová",J1818,0)</f>
        <v>0</v>
      </c>
      <c r="BJ1818" s="20" t="s">
        <v>90</v>
      </c>
      <c r="BK1818" s="197">
        <f>ROUND(I1818*H1818,2)</f>
        <v>0</v>
      </c>
      <c r="BL1818" s="20" t="s">
        <v>102</v>
      </c>
      <c r="BM1818" s="196" t="s">
        <v>1854</v>
      </c>
    </row>
    <row r="1819" spans="1:65" s="2" customFormat="1" ht="10">
      <c r="A1819" s="37"/>
      <c r="B1819" s="38"/>
      <c r="C1819" s="39"/>
      <c r="D1819" s="198" t="s">
        <v>393</v>
      </c>
      <c r="E1819" s="39"/>
      <c r="F1819" s="199" t="s">
        <v>1855</v>
      </c>
      <c r="G1819" s="39"/>
      <c r="H1819" s="39"/>
      <c r="I1819" s="200"/>
      <c r="J1819" s="39"/>
      <c r="K1819" s="39"/>
      <c r="L1819" s="42"/>
      <c r="M1819" s="201"/>
      <c r="N1819" s="202"/>
      <c r="O1819" s="67"/>
      <c r="P1819" s="67"/>
      <c r="Q1819" s="67"/>
      <c r="R1819" s="67"/>
      <c r="S1819" s="67"/>
      <c r="T1819" s="68"/>
      <c r="U1819" s="37"/>
      <c r="V1819" s="37"/>
      <c r="W1819" s="37"/>
      <c r="X1819" s="37"/>
      <c r="Y1819" s="37"/>
      <c r="Z1819" s="37"/>
      <c r="AA1819" s="37"/>
      <c r="AB1819" s="37"/>
      <c r="AC1819" s="37"/>
      <c r="AD1819" s="37"/>
      <c r="AE1819" s="37"/>
      <c r="AT1819" s="20" t="s">
        <v>393</v>
      </c>
      <c r="AU1819" s="20" t="s">
        <v>90</v>
      </c>
    </row>
    <row r="1820" spans="1:65" s="13" customFormat="1" ht="10">
      <c r="B1820" s="203"/>
      <c r="C1820" s="204"/>
      <c r="D1820" s="205" t="s">
        <v>395</v>
      </c>
      <c r="E1820" s="206" t="s">
        <v>76</v>
      </c>
      <c r="F1820" s="207" t="s">
        <v>461</v>
      </c>
      <c r="G1820" s="204"/>
      <c r="H1820" s="206" t="s">
        <v>76</v>
      </c>
      <c r="I1820" s="208"/>
      <c r="J1820" s="204"/>
      <c r="K1820" s="204"/>
      <c r="L1820" s="209"/>
      <c r="M1820" s="210"/>
      <c r="N1820" s="211"/>
      <c r="O1820" s="211"/>
      <c r="P1820" s="211"/>
      <c r="Q1820" s="211"/>
      <c r="R1820" s="211"/>
      <c r="S1820" s="211"/>
      <c r="T1820" s="212"/>
      <c r="AT1820" s="213" t="s">
        <v>395</v>
      </c>
      <c r="AU1820" s="213" t="s">
        <v>90</v>
      </c>
      <c r="AV1820" s="13" t="s">
        <v>85</v>
      </c>
      <c r="AW1820" s="13" t="s">
        <v>36</v>
      </c>
      <c r="AX1820" s="13" t="s">
        <v>78</v>
      </c>
      <c r="AY1820" s="213" t="s">
        <v>386</v>
      </c>
    </row>
    <row r="1821" spans="1:65" s="14" customFormat="1" ht="10">
      <c r="B1821" s="214"/>
      <c r="C1821" s="215"/>
      <c r="D1821" s="205" t="s">
        <v>395</v>
      </c>
      <c r="E1821" s="216" t="s">
        <v>76</v>
      </c>
      <c r="F1821" s="217" t="s">
        <v>1856</v>
      </c>
      <c r="G1821" s="215"/>
      <c r="H1821" s="218">
        <v>23.710999999999999</v>
      </c>
      <c r="I1821" s="219"/>
      <c r="J1821" s="215"/>
      <c r="K1821" s="215"/>
      <c r="L1821" s="220"/>
      <c r="M1821" s="221"/>
      <c r="N1821" s="222"/>
      <c r="O1821" s="222"/>
      <c r="P1821" s="222"/>
      <c r="Q1821" s="222"/>
      <c r="R1821" s="222"/>
      <c r="S1821" s="222"/>
      <c r="T1821" s="223"/>
      <c r="AT1821" s="224" t="s">
        <v>395</v>
      </c>
      <c r="AU1821" s="224" t="s">
        <v>90</v>
      </c>
      <c r="AV1821" s="14" t="s">
        <v>90</v>
      </c>
      <c r="AW1821" s="14" t="s">
        <v>36</v>
      </c>
      <c r="AX1821" s="14" t="s">
        <v>78</v>
      </c>
      <c r="AY1821" s="224" t="s">
        <v>386</v>
      </c>
    </row>
    <row r="1822" spans="1:65" s="16" customFormat="1" ht="10">
      <c r="B1822" s="246"/>
      <c r="C1822" s="247"/>
      <c r="D1822" s="205" t="s">
        <v>395</v>
      </c>
      <c r="E1822" s="248" t="s">
        <v>76</v>
      </c>
      <c r="F1822" s="249" t="s">
        <v>559</v>
      </c>
      <c r="G1822" s="247"/>
      <c r="H1822" s="250">
        <v>23.710999999999999</v>
      </c>
      <c r="I1822" s="251"/>
      <c r="J1822" s="247"/>
      <c r="K1822" s="247"/>
      <c r="L1822" s="252"/>
      <c r="M1822" s="253"/>
      <c r="N1822" s="254"/>
      <c r="O1822" s="254"/>
      <c r="P1822" s="254"/>
      <c r="Q1822" s="254"/>
      <c r="R1822" s="254"/>
      <c r="S1822" s="254"/>
      <c r="T1822" s="255"/>
      <c r="AT1822" s="256" t="s">
        <v>395</v>
      </c>
      <c r="AU1822" s="256" t="s">
        <v>90</v>
      </c>
      <c r="AV1822" s="16" t="s">
        <v>95</v>
      </c>
      <c r="AW1822" s="16" t="s">
        <v>36</v>
      </c>
      <c r="AX1822" s="16" t="s">
        <v>78</v>
      </c>
      <c r="AY1822" s="256" t="s">
        <v>386</v>
      </c>
    </row>
    <row r="1823" spans="1:65" s="13" customFormat="1" ht="10">
      <c r="B1823" s="203"/>
      <c r="C1823" s="204"/>
      <c r="D1823" s="205" t="s">
        <v>395</v>
      </c>
      <c r="E1823" s="206" t="s">
        <v>76</v>
      </c>
      <c r="F1823" s="207" t="s">
        <v>560</v>
      </c>
      <c r="G1823" s="204"/>
      <c r="H1823" s="206" t="s">
        <v>76</v>
      </c>
      <c r="I1823" s="208"/>
      <c r="J1823" s="204"/>
      <c r="K1823" s="204"/>
      <c r="L1823" s="209"/>
      <c r="M1823" s="210"/>
      <c r="N1823" s="211"/>
      <c r="O1823" s="211"/>
      <c r="P1823" s="211"/>
      <c r="Q1823" s="211"/>
      <c r="R1823" s="211"/>
      <c r="S1823" s="211"/>
      <c r="T1823" s="212"/>
      <c r="AT1823" s="213" t="s">
        <v>395</v>
      </c>
      <c r="AU1823" s="213" t="s">
        <v>90</v>
      </c>
      <c r="AV1823" s="13" t="s">
        <v>85</v>
      </c>
      <c r="AW1823" s="13" t="s">
        <v>36</v>
      </c>
      <c r="AX1823" s="13" t="s">
        <v>78</v>
      </c>
      <c r="AY1823" s="213" t="s">
        <v>386</v>
      </c>
    </row>
    <row r="1824" spans="1:65" s="13" customFormat="1" ht="10">
      <c r="B1824" s="203"/>
      <c r="C1824" s="204"/>
      <c r="D1824" s="205" t="s">
        <v>395</v>
      </c>
      <c r="E1824" s="206" t="s">
        <v>76</v>
      </c>
      <c r="F1824" s="207" t="s">
        <v>1857</v>
      </c>
      <c r="G1824" s="204"/>
      <c r="H1824" s="206" t="s">
        <v>76</v>
      </c>
      <c r="I1824" s="208"/>
      <c r="J1824" s="204"/>
      <c r="K1824" s="204"/>
      <c r="L1824" s="209"/>
      <c r="M1824" s="210"/>
      <c r="N1824" s="211"/>
      <c r="O1824" s="211"/>
      <c r="P1824" s="211"/>
      <c r="Q1824" s="211"/>
      <c r="R1824" s="211"/>
      <c r="S1824" s="211"/>
      <c r="T1824" s="212"/>
      <c r="AT1824" s="213" t="s">
        <v>395</v>
      </c>
      <c r="AU1824" s="213" t="s">
        <v>90</v>
      </c>
      <c r="AV1824" s="13" t="s">
        <v>85</v>
      </c>
      <c r="AW1824" s="13" t="s">
        <v>36</v>
      </c>
      <c r="AX1824" s="13" t="s">
        <v>78</v>
      </c>
      <c r="AY1824" s="213" t="s">
        <v>386</v>
      </c>
    </row>
    <row r="1825" spans="1:65" s="14" customFormat="1" ht="10">
      <c r="B1825" s="214"/>
      <c r="C1825" s="215"/>
      <c r="D1825" s="205" t="s">
        <v>395</v>
      </c>
      <c r="E1825" s="216" t="s">
        <v>76</v>
      </c>
      <c r="F1825" s="217" t="s">
        <v>1858</v>
      </c>
      <c r="G1825" s="215"/>
      <c r="H1825" s="218">
        <v>7.8390000000000004</v>
      </c>
      <c r="I1825" s="219"/>
      <c r="J1825" s="215"/>
      <c r="K1825" s="215"/>
      <c r="L1825" s="220"/>
      <c r="M1825" s="221"/>
      <c r="N1825" s="222"/>
      <c r="O1825" s="222"/>
      <c r="P1825" s="222"/>
      <c r="Q1825" s="222"/>
      <c r="R1825" s="222"/>
      <c r="S1825" s="222"/>
      <c r="T1825" s="223"/>
      <c r="AT1825" s="224" t="s">
        <v>395</v>
      </c>
      <c r="AU1825" s="224" t="s">
        <v>90</v>
      </c>
      <c r="AV1825" s="14" t="s">
        <v>90</v>
      </c>
      <c r="AW1825" s="14" t="s">
        <v>36</v>
      </c>
      <c r="AX1825" s="14" t="s">
        <v>78</v>
      </c>
      <c r="AY1825" s="224" t="s">
        <v>386</v>
      </c>
    </row>
    <row r="1826" spans="1:65" s="16" customFormat="1" ht="10">
      <c r="B1826" s="246"/>
      <c r="C1826" s="247"/>
      <c r="D1826" s="205" t="s">
        <v>395</v>
      </c>
      <c r="E1826" s="248" t="s">
        <v>76</v>
      </c>
      <c r="F1826" s="249" t="s">
        <v>559</v>
      </c>
      <c r="G1826" s="247"/>
      <c r="H1826" s="250">
        <v>7.8390000000000004</v>
      </c>
      <c r="I1826" s="251"/>
      <c r="J1826" s="247"/>
      <c r="K1826" s="247"/>
      <c r="L1826" s="252"/>
      <c r="M1826" s="253"/>
      <c r="N1826" s="254"/>
      <c r="O1826" s="254"/>
      <c r="P1826" s="254"/>
      <c r="Q1826" s="254"/>
      <c r="R1826" s="254"/>
      <c r="S1826" s="254"/>
      <c r="T1826" s="255"/>
      <c r="AT1826" s="256" t="s">
        <v>395</v>
      </c>
      <c r="AU1826" s="256" t="s">
        <v>90</v>
      </c>
      <c r="AV1826" s="16" t="s">
        <v>95</v>
      </c>
      <c r="AW1826" s="16" t="s">
        <v>36</v>
      </c>
      <c r="AX1826" s="16" t="s">
        <v>78</v>
      </c>
      <c r="AY1826" s="256" t="s">
        <v>386</v>
      </c>
    </row>
    <row r="1827" spans="1:65" s="13" customFormat="1" ht="10">
      <c r="B1827" s="203"/>
      <c r="C1827" s="204"/>
      <c r="D1827" s="205" t="s">
        <v>395</v>
      </c>
      <c r="E1827" s="206" t="s">
        <v>76</v>
      </c>
      <c r="F1827" s="207" t="s">
        <v>564</v>
      </c>
      <c r="G1827" s="204"/>
      <c r="H1827" s="206" t="s">
        <v>76</v>
      </c>
      <c r="I1827" s="208"/>
      <c r="J1827" s="204"/>
      <c r="K1827" s="204"/>
      <c r="L1827" s="209"/>
      <c r="M1827" s="210"/>
      <c r="N1827" s="211"/>
      <c r="O1827" s="211"/>
      <c r="P1827" s="211"/>
      <c r="Q1827" s="211"/>
      <c r="R1827" s="211"/>
      <c r="S1827" s="211"/>
      <c r="T1827" s="212"/>
      <c r="AT1827" s="213" t="s">
        <v>395</v>
      </c>
      <c r="AU1827" s="213" t="s">
        <v>90</v>
      </c>
      <c r="AV1827" s="13" t="s">
        <v>85</v>
      </c>
      <c r="AW1827" s="13" t="s">
        <v>36</v>
      </c>
      <c r="AX1827" s="13" t="s">
        <v>78</v>
      </c>
      <c r="AY1827" s="213" t="s">
        <v>386</v>
      </c>
    </row>
    <row r="1828" spans="1:65" s="14" customFormat="1" ht="10">
      <c r="B1828" s="214"/>
      <c r="C1828" s="215"/>
      <c r="D1828" s="205" t="s">
        <v>395</v>
      </c>
      <c r="E1828" s="216" t="s">
        <v>76</v>
      </c>
      <c r="F1828" s="217" t="s">
        <v>1858</v>
      </c>
      <c r="G1828" s="215"/>
      <c r="H1828" s="218">
        <v>7.8390000000000004</v>
      </c>
      <c r="I1828" s="219"/>
      <c r="J1828" s="215"/>
      <c r="K1828" s="215"/>
      <c r="L1828" s="220"/>
      <c r="M1828" s="221"/>
      <c r="N1828" s="222"/>
      <c r="O1828" s="222"/>
      <c r="P1828" s="222"/>
      <c r="Q1828" s="222"/>
      <c r="R1828" s="222"/>
      <c r="S1828" s="222"/>
      <c r="T1828" s="223"/>
      <c r="AT1828" s="224" t="s">
        <v>395</v>
      </c>
      <c r="AU1828" s="224" t="s">
        <v>90</v>
      </c>
      <c r="AV1828" s="14" t="s">
        <v>90</v>
      </c>
      <c r="AW1828" s="14" t="s">
        <v>36</v>
      </c>
      <c r="AX1828" s="14" t="s">
        <v>78</v>
      </c>
      <c r="AY1828" s="224" t="s">
        <v>386</v>
      </c>
    </row>
    <row r="1829" spans="1:65" s="16" customFormat="1" ht="10">
      <c r="B1829" s="246"/>
      <c r="C1829" s="247"/>
      <c r="D1829" s="205" t="s">
        <v>395</v>
      </c>
      <c r="E1829" s="248" t="s">
        <v>76</v>
      </c>
      <c r="F1829" s="249" t="s">
        <v>559</v>
      </c>
      <c r="G1829" s="247"/>
      <c r="H1829" s="250">
        <v>7.8390000000000004</v>
      </c>
      <c r="I1829" s="251"/>
      <c r="J1829" s="247"/>
      <c r="K1829" s="247"/>
      <c r="L1829" s="252"/>
      <c r="M1829" s="253"/>
      <c r="N1829" s="254"/>
      <c r="O1829" s="254"/>
      <c r="P1829" s="254"/>
      <c r="Q1829" s="254"/>
      <c r="R1829" s="254"/>
      <c r="S1829" s="254"/>
      <c r="T1829" s="255"/>
      <c r="AT1829" s="256" t="s">
        <v>395</v>
      </c>
      <c r="AU1829" s="256" t="s">
        <v>90</v>
      </c>
      <c r="AV1829" s="16" t="s">
        <v>95</v>
      </c>
      <c r="AW1829" s="16" t="s">
        <v>36</v>
      </c>
      <c r="AX1829" s="16" t="s">
        <v>78</v>
      </c>
      <c r="AY1829" s="256" t="s">
        <v>386</v>
      </c>
    </row>
    <row r="1830" spans="1:65" s="15" customFormat="1" ht="10">
      <c r="B1830" s="225"/>
      <c r="C1830" s="226"/>
      <c r="D1830" s="205" t="s">
        <v>395</v>
      </c>
      <c r="E1830" s="227" t="s">
        <v>76</v>
      </c>
      <c r="F1830" s="228" t="s">
        <v>398</v>
      </c>
      <c r="G1830" s="226"/>
      <c r="H1830" s="229">
        <v>39.389000000000003</v>
      </c>
      <c r="I1830" s="230"/>
      <c r="J1830" s="226"/>
      <c r="K1830" s="226"/>
      <c r="L1830" s="231"/>
      <c r="M1830" s="232"/>
      <c r="N1830" s="233"/>
      <c r="O1830" s="233"/>
      <c r="P1830" s="233"/>
      <c r="Q1830" s="233"/>
      <c r="R1830" s="233"/>
      <c r="S1830" s="233"/>
      <c r="T1830" s="234"/>
      <c r="AT1830" s="235" t="s">
        <v>395</v>
      </c>
      <c r="AU1830" s="235" t="s">
        <v>90</v>
      </c>
      <c r="AV1830" s="15" t="s">
        <v>102</v>
      </c>
      <c r="AW1830" s="15" t="s">
        <v>36</v>
      </c>
      <c r="AX1830" s="15" t="s">
        <v>85</v>
      </c>
      <c r="AY1830" s="235" t="s">
        <v>386</v>
      </c>
    </row>
    <row r="1831" spans="1:65" s="2" customFormat="1" ht="24.15" customHeight="1">
      <c r="A1831" s="37"/>
      <c r="B1831" s="38"/>
      <c r="C1831" s="185" t="s">
        <v>1859</v>
      </c>
      <c r="D1831" s="185" t="s">
        <v>388</v>
      </c>
      <c r="E1831" s="186" t="s">
        <v>1860</v>
      </c>
      <c r="F1831" s="187" t="s">
        <v>1861</v>
      </c>
      <c r="G1831" s="188" t="s">
        <v>303</v>
      </c>
      <c r="H1831" s="189">
        <v>136.05500000000001</v>
      </c>
      <c r="I1831" s="190"/>
      <c r="J1831" s="191">
        <f>ROUND(I1831*H1831,2)</f>
        <v>0</v>
      </c>
      <c r="K1831" s="187" t="s">
        <v>391</v>
      </c>
      <c r="L1831" s="42"/>
      <c r="M1831" s="192" t="s">
        <v>76</v>
      </c>
      <c r="N1831" s="193" t="s">
        <v>49</v>
      </c>
      <c r="O1831" s="67"/>
      <c r="P1831" s="194">
        <f>O1831*H1831</f>
        <v>0</v>
      </c>
      <c r="Q1831" s="194">
        <v>0</v>
      </c>
      <c r="R1831" s="194">
        <f>Q1831*H1831</f>
        <v>0</v>
      </c>
      <c r="S1831" s="194">
        <v>2.2000000000000002</v>
      </c>
      <c r="T1831" s="195">
        <f>S1831*H1831</f>
        <v>299.32100000000003</v>
      </c>
      <c r="U1831" s="37"/>
      <c r="V1831" s="37"/>
      <c r="W1831" s="37"/>
      <c r="X1831" s="37"/>
      <c r="Y1831" s="37"/>
      <c r="Z1831" s="37"/>
      <c r="AA1831" s="37"/>
      <c r="AB1831" s="37"/>
      <c r="AC1831" s="37"/>
      <c r="AD1831" s="37"/>
      <c r="AE1831" s="37"/>
      <c r="AR1831" s="196" t="s">
        <v>102</v>
      </c>
      <c r="AT1831" s="196" t="s">
        <v>388</v>
      </c>
      <c r="AU1831" s="196" t="s">
        <v>90</v>
      </c>
      <c r="AY1831" s="20" t="s">
        <v>386</v>
      </c>
      <c r="BE1831" s="197">
        <f>IF(N1831="základní",J1831,0)</f>
        <v>0</v>
      </c>
      <c r="BF1831" s="197">
        <f>IF(N1831="snížená",J1831,0)</f>
        <v>0</v>
      </c>
      <c r="BG1831" s="197">
        <f>IF(N1831="zákl. přenesená",J1831,0)</f>
        <v>0</v>
      </c>
      <c r="BH1831" s="197">
        <f>IF(N1831="sníž. přenesená",J1831,0)</f>
        <v>0</v>
      </c>
      <c r="BI1831" s="197">
        <f>IF(N1831="nulová",J1831,0)</f>
        <v>0</v>
      </c>
      <c r="BJ1831" s="20" t="s">
        <v>90</v>
      </c>
      <c r="BK1831" s="197">
        <f>ROUND(I1831*H1831,2)</f>
        <v>0</v>
      </c>
      <c r="BL1831" s="20" t="s">
        <v>102</v>
      </c>
      <c r="BM1831" s="196" t="s">
        <v>1862</v>
      </c>
    </row>
    <row r="1832" spans="1:65" s="2" customFormat="1" ht="10">
      <c r="A1832" s="37"/>
      <c r="B1832" s="38"/>
      <c r="C1832" s="39"/>
      <c r="D1832" s="198" t="s">
        <v>393</v>
      </c>
      <c r="E1832" s="39"/>
      <c r="F1832" s="199" t="s">
        <v>1863</v>
      </c>
      <c r="G1832" s="39"/>
      <c r="H1832" s="39"/>
      <c r="I1832" s="200"/>
      <c r="J1832" s="39"/>
      <c r="K1832" s="39"/>
      <c r="L1832" s="42"/>
      <c r="M1832" s="201"/>
      <c r="N1832" s="202"/>
      <c r="O1832" s="67"/>
      <c r="P1832" s="67"/>
      <c r="Q1832" s="67"/>
      <c r="R1832" s="67"/>
      <c r="S1832" s="67"/>
      <c r="T1832" s="68"/>
      <c r="U1832" s="37"/>
      <c r="V1832" s="37"/>
      <c r="W1832" s="37"/>
      <c r="X1832" s="37"/>
      <c r="Y1832" s="37"/>
      <c r="Z1832" s="37"/>
      <c r="AA1832" s="37"/>
      <c r="AB1832" s="37"/>
      <c r="AC1832" s="37"/>
      <c r="AD1832" s="37"/>
      <c r="AE1832" s="37"/>
      <c r="AT1832" s="20" t="s">
        <v>393</v>
      </c>
      <c r="AU1832" s="20" t="s">
        <v>90</v>
      </c>
    </row>
    <row r="1833" spans="1:65" s="13" customFormat="1" ht="10">
      <c r="B1833" s="203"/>
      <c r="C1833" s="204"/>
      <c r="D1833" s="205" t="s">
        <v>395</v>
      </c>
      <c r="E1833" s="206" t="s">
        <v>76</v>
      </c>
      <c r="F1833" s="207" t="s">
        <v>1864</v>
      </c>
      <c r="G1833" s="204"/>
      <c r="H1833" s="206" t="s">
        <v>76</v>
      </c>
      <c r="I1833" s="208"/>
      <c r="J1833" s="204"/>
      <c r="K1833" s="204"/>
      <c r="L1833" s="209"/>
      <c r="M1833" s="210"/>
      <c r="N1833" s="211"/>
      <c r="O1833" s="211"/>
      <c r="P1833" s="211"/>
      <c r="Q1833" s="211"/>
      <c r="R1833" s="211"/>
      <c r="S1833" s="211"/>
      <c r="T1833" s="212"/>
      <c r="AT1833" s="213" t="s">
        <v>395</v>
      </c>
      <c r="AU1833" s="213" t="s">
        <v>90</v>
      </c>
      <c r="AV1833" s="13" t="s">
        <v>85</v>
      </c>
      <c r="AW1833" s="13" t="s">
        <v>36</v>
      </c>
      <c r="AX1833" s="13" t="s">
        <v>78</v>
      </c>
      <c r="AY1833" s="213" t="s">
        <v>386</v>
      </c>
    </row>
    <row r="1834" spans="1:65" s="13" customFormat="1" ht="10">
      <c r="B1834" s="203"/>
      <c r="C1834" s="204"/>
      <c r="D1834" s="205" t="s">
        <v>395</v>
      </c>
      <c r="E1834" s="206" t="s">
        <v>76</v>
      </c>
      <c r="F1834" s="207" t="s">
        <v>1865</v>
      </c>
      <c r="G1834" s="204"/>
      <c r="H1834" s="206" t="s">
        <v>76</v>
      </c>
      <c r="I1834" s="208"/>
      <c r="J1834" s="204"/>
      <c r="K1834" s="204"/>
      <c r="L1834" s="209"/>
      <c r="M1834" s="210"/>
      <c r="N1834" s="211"/>
      <c r="O1834" s="211"/>
      <c r="P1834" s="211"/>
      <c r="Q1834" s="211"/>
      <c r="R1834" s="211"/>
      <c r="S1834" s="211"/>
      <c r="T1834" s="212"/>
      <c r="AT1834" s="213" t="s">
        <v>395</v>
      </c>
      <c r="AU1834" s="213" t="s">
        <v>90</v>
      </c>
      <c r="AV1834" s="13" t="s">
        <v>85</v>
      </c>
      <c r="AW1834" s="13" t="s">
        <v>36</v>
      </c>
      <c r="AX1834" s="13" t="s">
        <v>78</v>
      </c>
      <c r="AY1834" s="213" t="s">
        <v>386</v>
      </c>
    </row>
    <row r="1835" spans="1:65" s="14" customFormat="1" ht="10">
      <c r="B1835" s="214"/>
      <c r="C1835" s="215"/>
      <c r="D1835" s="205" t="s">
        <v>395</v>
      </c>
      <c r="E1835" s="216" t="s">
        <v>76</v>
      </c>
      <c r="F1835" s="217" t="s">
        <v>1866</v>
      </c>
      <c r="G1835" s="215"/>
      <c r="H1835" s="218">
        <v>0.68700000000000006</v>
      </c>
      <c r="I1835" s="219"/>
      <c r="J1835" s="215"/>
      <c r="K1835" s="215"/>
      <c r="L1835" s="220"/>
      <c r="M1835" s="221"/>
      <c r="N1835" s="222"/>
      <c r="O1835" s="222"/>
      <c r="P1835" s="222"/>
      <c r="Q1835" s="222"/>
      <c r="R1835" s="222"/>
      <c r="S1835" s="222"/>
      <c r="T1835" s="223"/>
      <c r="AT1835" s="224" t="s">
        <v>395</v>
      </c>
      <c r="AU1835" s="224" t="s">
        <v>90</v>
      </c>
      <c r="AV1835" s="14" t="s">
        <v>90</v>
      </c>
      <c r="AW1835" s="14" t="s">
        <v>36</v>
      </c>
      <c r="AX1835" s="14" t="s">
        <v>78</v>
      </c>
      <c r="AY1835" s="224" t="s">
        <v>386</v>
      </c>
    </row>
    <row r="1836" spans="1:65" s="13" customFormat="1" ht="10">
      <c r="B1836" s="203"/>
      <c r="C1836" s="204"/>
      <c r="D1836" s="205" t="s">
        <v>395</v>
      </c>
      <c r="E1836" s="206" t="s">
        <v>76</v>
      </c>
      <c r="F1836" s="207" t="s">
        <v>1867</v>
      </c>
      <c r="G1836" s="204"/>
      <c r="H1836" s="206" t="s">
        <v>76</v>
      </c>
      <c r="I1836" s="208"/>
      <c r="J1836" s="204"/>
      <c r="K1836" s="204"/>
      <c r="L1836" s="209"/>
      <c r="M1836" s="210"/>
      <c r="N1836" s="211"/>
      <c r="O1836" s="211"/>
      <c r="P1836" s="211"/>
      <c r="Q1836" s="211"/>
      <c r="R1836" s="211"/>
      <c r="S1836" s="211"/>
      <c r="T1836" s="212"/>
      <c r="AT1836" s="213" t="s">
        <v>395</v>
      </c>
      <c r="AU1836" s="213" t="s">
        <v>90</v>
      </c>
      <c r="AV1836" s="13" t="s">
        <v>85</v>
      </c>
      <c r="AW1836" s="13" t="s">
        <v>36</v>
      </c>
      <c r="AX1836" s="13" t="s">
        <v>78</v>
      </c>
      <c r="AY1836" s="213" t="s">
        <v>386</v>
      </c>
    </row>
    <row r="1837" spans="1:65" s="14" customFormat="1" ht="10">
      <c r="B1837" s="214"/>
      <c r="C1837" s="215"/>
      <c r="D1837" s="205" t="s">
        <v>395</v>
      </c>
      <c r="E1837" s="216" t="s">
        <v>76</v>
      </c>
      <c r="F1837" s="217" t="s">
        <v>1868</v>
      </c>
      <c r="G1837" s="215"/>
      <c r="H1837" s="218">
        <v>35.896000000000001</v>
      </c>
      <c r="I1837" s="219"/>
      <c r="J1837" s="215"/>
      <c r="K1837" s="215"/>
      <c r="L1837" s="220"/>
      <c r="M1837" s="221"/>
      <c r="N1837" s="222"/>
      <c r="O1837" s="222"/>
      <c r="P1837" s="222"/>
      <c r="Q1837" s="222"/>
      <c r="R1837" s="222"/>
      <c r="S1837" s="222"/>
      <c r="T1837" s="223"/>
      <c r="AT1837" s="224" t="s">
        <v>395</v>
      </c>
      <c r="AU1837" s="224" t="s">
        <v>90</v>
      </c>
      <c r="AV1837" s="14" t="s">
        <v>90</v>
      </c>
      <c r="AW1837" s="14" t="s">
        <v>36</v>
      </c>
      <c r="AX1837" s="14" t="s">
        <v>78</v>
      </c>
      <c r="AY1837" s="224" t="s">
        <v>386</v>
      </c>
    </row>
    <row r="1838" spans="1:65" s="16" customFormat="1" ht="10">
      <c r="B1838" s="246"/>
      <c r="C1838" s="247"/>
      <c r="D1838" s="205" t="s">
        <v>395</v>
      </c>
      <c r="E1838" s="248" t="s">
        <v>76</v>
      </c>
      <c r="F1838" s="249" t="s">
        <v>559</v>
      </c>
      <c r="G1838" s="247"/>
      <c r="H1838" s="250">
        <v>36.582999999999998</v>
      </c>
      <c r="I1838" s="251"/>
      <c r="J1838" s="247"/>
      <c r="K1838" s="247"/>
      <c r="L1838" s="252"/>
      <c r="M1838" s="253"/>
      <c r="N1838" s="254"/>
      <c r="O1838" s="254"/>
      <c r="P1838" s="254"/>
      <c r="Q1838" s="254"/>
      <c r="R1838" s="254"/>
      <c r="S1838" s="254"/>
      <c r="T1838" s="255"/>
      <c r="AT1838" s="256" t="s">
        <v>395</v>
      </c>
      <c r="AU1838" s="256" t="s">
        <v>90</v>
      </c>
      <c r="AV1838" s="16" t="s">
        <v>95</v>
      </c>
      <c r="AW1838" s="16" t="s">
        <v>36</v>
      </c>
      <c r="AX1838" s="16" t="s">
        <v>78</v>
      </c>
      <c r="AY1838" s="256" t="s">
        <v>386</v>
      </c>
    </row>
    <row r="1839" spans="1:65" s="13" customFormat="1" ht="10">
      <c r="B1839" s="203"/>
      <c r="C1839" s="204"/>
      <c r="D1839" s="205" t="s">
        <v>395</v>
      </c>
      <c r="E1839" s="206" t="s">
        <v>76</v>
      </c>
      <c r="F1839" s="207" t="s">
        <v>1869</v>
      </c>
      <c r="G1839" s="204"/>
      <c r="H1839" s="206" t="s">
        <v>76</v>
      </c>
      <c r="I1839" s="208"/>
      <c r="J1839" s="204"/>
      <c r="K1839" s="204"/>
      <c r="L1839" s="209"/>
      <c r="M1839" s="210"/>
      <c r="N1839" s="211"/>
      <c r="O1839" s="211"/>
      <c r="P1839" s="211"/>
      <c r="Q1839" s="211"/>
      <c r="R1839" s="211"/>
      <c r="S1839" s="211"/>
      <c r="T1839" s="212"/>
      <c r="AT1839" s="213" t="s">
        <v>395</v>
      </c>
      <c r="AU1839" s="213" t="s">
        <v>90</v>
      </c>
      <c r="AV1839" s="13" t="s">
        <v>85</v>
      </c>
      <c r="AW1839" s="13" t="s">
        <v>36</v>
      </c>
      <c r="AX1839" s="13" t="s">
        <v>78</v>
      </c>
      <c r="AY1839" s="213" t="s">
        <v>386</v>
      </c>
    </row>
    <row r="1840" spans="1:65" s="13" customFormat="1" ht="10">
      <c r="B1840" s="203"/>
      <c r="C1840" s="204"/>
      <c r="D1840" s="205" t="s">
        <v>395</v>
      </c>
      <c r="E1840" s="206" t="s">
        <v>76</v>
      </c>
      <c r="F1840" s="207" t="s">
        <v>1870</v>
      </c>
      <c r="G1840" s="204"/>
      <c r="H1840" s="206" t="s">
        <v>76</v>
      </c>
      <c r="I1840" s="208"/>
      <c r="J1840" s="204"/>
      <c r="K1840" s="204"/>
      <c r="L1840" s="209"/>
      <c r="M1840" s="210"/>
      <c r="N1840" s="211"/>
      <c r="O1840" s="211"/>
      <c r="P1840" s="211"/>
      <c r="Q1840" s="211"/>
      <c r="R1840" s="211"/>
      <c r="S1840" s="211"/>
      <c r="T1840" s="212"/>
      <c r="AT1840" s="213" t="s">
        <v>395</v>
      </c>
      <c r="AU1840" s="213" t="s">
        <v>90</v>
      </c>
      <c r="AV1840" s="13" t="s">
        <v>85</v>
      </c>
      <c r="AW1840" s="13" t="s">
        <v>36</v>
      </c>
      <c r="AX1840" s="13" t="s">
        <v>78</v>
      </c>
      <c r="AY1840" s="213" t="s">
        <v>386</v>
      </c>
    </row>
    <row r="1841" spans="1:65" s="14" customFormat="1" ht="10">
      <c r="B1841" s="214"/>
      <c r="C1841" s="215"/>
      <c r="D1841" s="205" t="s">
        <v>395</v>
      </c>
      <c r="E1841" s="216" t="s">
        <v>76</v>
      </c>
      <c r="F1841" s="217" t="s">
        <v>1871</v>
      </c>
      <c r="G1841" s="215"/>
      <c r="H1841" s="218">
        <v>0.73399999999999999</v>
      </c>
      <c r="I1841" s="219"/>
      <c r="J1841" s="215"/>
      <c r="K1841" s="215"/>
      <c r="L1841" s="220"/>
      <c r="M1841" s="221"/>
      <c r="N1841" s="222"/>
      <c r="O1841" s="222"/>
      <c r="P1841" s="222"/>
      <c r="Q1841" s="222"/>
      <c r="R1841" s="222"/>
      <c r="S1841" s="222"/>
      <c r="T1841" s="223"/>
      <c r="AT1841" s="224" t="s">
        <v>395</v>
      </c>
      <c r="AU1841" s="224" t="s">
        <v>90</v>
      </c>
      <c r="AV1841" s="14" t="s">
        <v>90</v>
      </c>
      <c r="AW1841" s="14" t="s">
        <v>36</v>
      </c>
      <c r="AX1841" s="14" t="s">
        <v>78</v>
      </c>
      <c r="AY1841" s="224" t="s">
        <v>386</v>
      </c>
    </row>
    <row r="1842" spans="1:65" s="13" customFormat="1" ht="10">
      <c r="B1842" s="203"/>
      <c r="C1842" s="204"/>
      <c r="D1842" s="205" t="s">
        <v>395</v>
      </c>
      <c r="E1842" s="206" t="s">
        <v>76</v>
      </c>
      <c r="F1842" s="207" t="s">
        <v>1872</v>
      </c>
      <c r="G1842" s="204"/>
      <c r="H1842" s="206" t="s">
        <v>76</v>
      </c>
      <c r="I1842" s="208"/>
      <c r="J1842" s="204"/>
      <c r="K1842" s="204"/>
      <c r="L1842" s="209"/>
      <c r="M1842" s="210"/>
      <c r="N1842" s="211"/>
      <c r="O1842" s="211"/>
      <c r="P1842" s="211"/>
      <c r="Q1842" s="211"/>
      <c r="R1842" s="211"/>
      <c r="S1842" s="211"/>
      <c r="T1842" s="212"/>
      <c r="AT1842" s="213" t="s">
        <v>395</v>
      </c>
      <c r="AU1842" s="213" t="s">
        <v>90</v>
      </c>
      <c r="AV1842" s="13" t="s">
        <v>85</v>
      </c>
      <c r="AW1842" s="13" t="s">
        <v>36</v>
      </c>
      <c r="AX1842" s="13" t="s">
        <v>78</v>
      </c>
      <c r="AY1842" s="213" t="s">
        <v>386</v>
      </c>
    </row>
    <row r="1843" spans="1:65" s="14" customFormat="1" ht="10">
      <c r="B1843" s="214"/>
      <c r="C1843" s="215"/>
      <c r="D1843" s="205" t="s">
        <v>395</v>
      </c>
      <c r="E1843" s="216" t="s">
        <v>76</v>
      </c>
      <c r="F1843" s="217" t="s">
        <v>1873</v>
      </c>
      <c r="G1843" s="215"/>
      <c r="H1843" s="218">
        <v>35.869999999999997</v>
      </c>
      <c r="I1843" s="219"/>
      <c r="J1843" s="215"/>
      <c r="K1843" s="215"/>
      <c r="L1843" s="220"/>
      <c r="M1843" s="221"/>
      <c r="N1843" s="222"/>
      <c r="O1843" s="222"/>
      <c r="P1843" s="222"/>
      <c r="Q1843" s="222"/>
      <c r="R1843" s="222"/>
      <c r="S1843" s="222"/>
      <c r="T1843" s="223"/>
      <c r="AT1843" s="224" t="s">
        <v>395</v>
      </c>
      <c r="AU1843" s="224" t="s">
        <v>90</v>
      </c>
      <c r="AV1843" s="14" t="s">
        <v>90</v>
      </c>
      <c r="AW1843" s="14" t="s">
        <v>36</v>
      </c>
      <c r="AX1843" s="14" t="s">
        <v>78</v>
      </c>
      <c r="AY1843" s="224" t="s">
        <v>386</v>
      </c>
    </row>
    <row r="1844" spans="1:65" s="16" customFormat="1" ht="10">
      <c r="B1844" s="246"/>
      <c r="C1844" s="247"/>
      <c r="D1844" s="205" t="s">
        <v>395</v>
      </c>
      <c r="E1844" s="248" t="s">
        <v>76</v>
      </c>
      <c r="F1844" s="249" t="s">
        <v>559</v>
      </c>
      <c r="G1844" s="247"/>
      <c r="H1844" s="250">
        <v>36.603999999999999</v>
      </c>
      <c r="I1844" s="251"/>
      <c r="J1844" s="247"/>
      <c r="K1844" s="247"/>
      <c r="L1844" s="252"/>
      <c r="M1844" s="253"/>
      <c r="N1844" s="254"/>
      <c r="O1844" s="254"/>
      <c r="P1844" s="254"/>
      <c r="Q1844" s="254"/>
      <c r="R1844" s="254"/>
      <c r="S1844" s="254"/>
      <c r="T1844" s="255"/>
      <c r="AT1844" s="256" t="s">
        <v>395</v>
      </c>
      <c r="AU1844" s="256" t="s">
        <v>90</v>
      </c>
      <c r="AV1844" s="16" t="s">
        <v>95</v>
      </c>
      <c r="AW1844" s="16" t="s">
        <v>36</v>
      </c>
      <c r="AX1844" s="16" t="s">
        <v>78</v>
      </c>
      <c r="AY1844" s="256" t="s">
        <v>386</v>
      </c>
    </row>
    <row r="1845" spans="1:65" s="13" customFormat="1" ht="10">
      <c r="B1845" s="203"/>
      <c r="C1845" s="204"/>
      <c r="D1845" s="205" t="s">
        <v>395</v>
      </c>
      <c r="E1845" s="206" t="s">
        <v>76</v>
      </c>
      <c r="F1845" s="207" t="s">
        <v>1874</v>
      </c>
      <c r="G1845" s="204"/>
      <c r="H1845" s="206" t="s">
        <v>76</v>
      </c>
      <c r="I1845" s="208"/>
      <c r="J1845" s="204"/>
      <c r="K1845" s="204"/>
      <c r="L1845" s="209"/>
      <c r="M1845" s="210"/>
      <c r="N1845" s="211"/>
      <c r="O1845" s="211"/>
      <c r="P1845" s="211"/>
      <c r="Q1845" s="211"/>
      <c r="R1845" s="211"/>
      <c r="S1845" s="211"/>
      <c r="T1845" s="212"/>
      <c r="AT1845" s="213" t="s">
        <v>395</v>
      </c>
      <c r="AU1845" s="213" t="s">
        <v>90</v>
      </c>
      <c r="AV1845" s="13" t="s">
        <v>85</v>
      </c>
      <c r="AW1845" s="13" t="s">
        <v>36</v>
      </c>
      <c r="AX1845" s="13" t="s">
        <v>78</v>
      </c>
      <c r="AY1845" s="213" t="s">
        <v>386</v>
      </c>
    </row>
    <row r="1846" spans="1:65" s="14" customFormat="1" ht="10">
      <c r="B1846" s="214"/>
      <c r="C1846" s="215"/>
      <c r="D1846" s="205" t="s">
        <v>395</v>
      </c>
      <c r="E1846" s="216" t="s">
        <v>76</v>
      </c>
      <c r="F1846" s="217" t="s">
        <v>1875</v>
      </c>
      <c r="G1846" s="215"/>
      <c r="H1846" s="218">
        <v>62.868000000000002</v>
      </c>
      <c r="I1846" s="219"/>
      <c r="J1846" s="215"/>
      <c r="K1846" s="215"/>
      <c r="L1846" s="220"/>
      <c r="M1846" s="221"/>
      <c r="N1846" s="222"/>
      <c r="O1846" s="222"/>
      <c r="P1846" s="222"/>
      <c r="Q1846" s="222"/>
      <c r="R1846" s="222"/>
      <c r="S1846" s="222"/>
      <c r="T1846" s="223"/>
      <c r="AT1846" s="224" t="s">
        <v>395</v>
      </c>
      <c r="AU1846" s="224" t="s">
        <v>90</v>
      </c>
      <c r="AV1846" s="14" t="s">
        <v>90</v>
      </c>
      <c r="AW1846" s="14" t="s">
        <v>36</v>
      </c>
      <c r="AX1846" s="14" t="s">
        <v>78</v>
      </c>
      <c r="AY1846" s="224" t="s">
        <v>386</v>
      </c>
    </row>
    <row r="1847" spans="1:65" s="16" customFormat="1" ht="10">
      <c r="B1847" s="246"/>
      <c r="C1847" s="247"/>
      <c r="D1847" s="205" t="s">
        <v>395</v>
      </c>
      <c r="E1847" s="248" t="s">
        <v>76</v>
      </c>
      <c r="F1847" s="249" t="s">
        <v>559</v>
      </c>
      <c r="G1847" s="247"/>
      <c r="H1847" s="250">
        <v>62.868000000000002</v>
      </c>
      <c r="I1847" s="251"/>
      <c r="J1847" s="247"/>
      <c r="K1847" s="247"/>
      <c r="L1847" s="252"/>
      <c r="M1847" s="253"/>
      <c r="N1847" s="254"/>
      <c r="O1847" s="254"/>
      <c r="P1847" s="254"/>
      <c r="Q1847" s="254"/>
      <c r="R1847" s="254"/>
      <c r="S1847" s="254"/>
      <c r="T1847" s="255"/>
      <c r="AT1847" s="256" t="s">
        <v>395</v>
      </c>
      <c r="AU1847" s="256" t="s">
        <v>90</v>
      </c>
      <c r="AV1847" s="16" t="s">
        <v>95</v>
      </c>
      <c r="AW1847" s="16" t="s">
        <v>36</v>
      </c>
      <c r="AX1847" s="16" t="s">
        <v>78</v>
      </c>
      <c r="AY1847" s="256" t="s">
        <v>386</v>
      </c>
    </row>
    <row r="1848" spans="1:65" s="15" customFormat="1" ht="10">
      <c r="B1848" s="225"/>
      <c r="C1848" s="226"/>
      <c r="D1848" s="205" t="s">
        <v>395</v>
      </c>
      <c r="E1848" s="227" t="s">
        <v>76</v>
      </c>
      <c r="F1848" s="228" t="s">
        <v>398</v>
      </c>
      <c r="G1848" s="226"/>
      <c r="H1848" s="229">
        <v>136.05500000000001</v>
      </c>
      <c r="I1848" s="230"/>
      <c r="J1848" s="226"/>
      <c r="K1848" s="226"/>
      <c r="L1848" s="231"/>
      <c r="M1848" s="232"/>
      <c r="N1848" s="233"/>
      <c r="O1848" s="233"/>
      <c r="P1848" s="233"/>
      <c r="Q1848" s="233"/>
      <c r="R1848" s="233"/>
      <c r="S1848" s="233"/>
      <c r="T1848" s="234"/>
      <c r="AT1848" s="235" t="s">
        <v>395</v>
      </c>
      <c r="AU1848" s="235" t="s">
        <v>90</v>
      </c>
      <c r="AV1848" s="15" t="s">
        <v>102</v>
      </c>
      <c r="AW1848" s="15" t="s">
        <v>36</v>
      </c>
      <c r="AX1848" s="15" t="s">
        <v>85</v>
      </c>
      <c r="AY1848" s="235" t="s">
        <v>386</v>
      </c>
    </row>
    <row r="1849" spans="1:65" s="2" customFormat="1" ht="33" customHeight="1">
      <c r="A1849" s="37"/>
      <c r="B1849" s="38"/>
      <c r="C1849" s="185" t="s">
        <v>1876</v>
      </c>
      <c r="D1849" s="185" t="s">
        <v>388</v>
      </c>
      <c r="E1849" s="186" t="s">
        <v>1877</v>
      </c>
      <c r="F1849" s="187" t="s">
        <v>1878</v>
      </c>
      <c r="G1849" s="188" t="s">
        <v>303</v>
      </c>
      <c r="H1849" s="189">
        <v>39.389000000000003</v>
      </c>
      <c r="I1849" s="190"/>
      <c r="J1849" s="191">
        <f>ROUND(I1849*H1849,2)</f>
        <v>0</v>
      </c>
      <c r="K1849" s="187" t="s">
        <v>391</v>
      </c>
      <c r="L1849" s="42"/>
      <c r="M1849" s="192" t="s">
        <v>76</v>
      </c>
      <c r="N1849" s="193" t="s">
        <v>49</v>
      </c>
      <c r="O1849" s="67"/>
      <c r="P1849" s="194">
        <f>O1849*H1849</f>
        <v>0</v>
      </c>
      <c r="Q1849" s="194">
        <v>0</v>
      </c>
      <c r="R1849" s="194">
        <f>Q1849*H1849</f>
        <v>0</v>
      </c>
      <c r="S1849" s="194">
        <v>4.3999999999999997E-2</v>
      </c>
      <c r="T1849" s="195">
        <f>S1849*H1849</f>
        <v>1.7331160000000001</v>
      </c>
      <c r="U1849" s="37"/>
      <c r="V1849" s="37"/>
      <c r="W1849" s="37"/>
      <c r="X1849" s="37"/>
      <c r="Y1849" s="37"/>
      <c r="Z1849" s="37"/>
      <c r="AA1849" s="37"/>
      <c r="AB1849" s="37"/>
      <c r="AC1849" s="37"/>
      <c r="AD1849" s="37"/>
      <c r="AE1849" s="37"/>
      <c r="AR1849" s="196" t="s">
        <v>102</v>
      </c>
      <c r="AT1849" s="196" t="s">
        <v>388</v>
      </c>
      <c r="AU1849" s="196" t="s">
        <v>90</v>
      </c>
      <c r="AY1849" s="20" t="s">
        <v>386</v>
      </c>
      <c r="BE1849" s="197">
        <f>IF(N1849="základní",J1849,0)</f>
        <v>0</v>
      </c>
      <c r="BF1849" s="197">
        <f>IF(N1849="snížená",J1849,0)</f>
        <v>0</v>
      </c>
      <c r="BG1849" s="197">
        <f>IF(N1849="zákl. přenesená",J1849,0)</f>
        <v>0</v>
      </c>
      <c r="BH1849" s="197">
        <f>IF(N1849="sníž. přenesená",J1849,0)</f>
        <v>0</v>
      </c>
      <c r="BI1849" s="197">
        <f>IF(N1849="nulová",J1849,0)</f>
        <v>0</v>
      </c>
      <c r="BJ1849" s="20" t="s">
        <v>90</v>
      </c>
      <c r="BK1849" s="197">
        <f>ROUND(I1849*H1849,2)</f>
        <v>0</v>
      </c>
      <c r="BL1849" s="20" t="s">
        <v>102</v>
      </c>
      <c r="BM1849" s="196" t="s">
        <v>1879</v>
      </c>
    </row>
    <row r="1850" spans="1:65" s="2" customFormat="1" ht="10">
      <c r="A1850" s="37"/>
      <c r="B1850" s="38"/>
      <c r="C1850" s="39"/>
      <c r="D1850" s="198" t="s">
        <v>393</v>
      </c>
      <c r="E1850" s="39"/>
      <c r="F1850" s="199" t="s">
        <v>1880</v>
      </c>
      <c r="G1850" s="39"/>
      <c r="H1850" s="39"/>
      <c r="I1850" s="200"/>
      <c r="J1850" s="39"/>
      <c r="K1850" s="39"/>
      <c r="L1850" s="42"/>
      <c r="M1850" s="201"/>
      <c r="N1850" s="202"/>
      <c r="O1850" s="67"/>
      <c r="P1850" s="67"/>
      <c r="Q1850" s="67"/>
      <c r="R1850" s="67"/>
      <c r="S1850" s="67"/>
      <c r="T1850" s="68"/>
      <c r="U1850" s="37"/>
      <c r="V1850" s="37"/>
      <c r="W1850" s="37"/>
      <c r="X1850" s="37"/>
      <c r="Y1850" s="37"/>
      <c r="Z1850" s="37"/>
      <c r="AA1850" s="37"/>
      <c r="AB1850" s="37"/>
      <c r="AC1850" s="37"/>
      <c r="AD1850" s="37"/>
      <c r="AE1850" s="37"/>
      <c r="AT1850" s="20" t="s">
        <v>393</v>
      </c>
      <c r="AU1850" s="20" t="s">
        <v>90</v>
      </c>
    </row>
    <row r="1851" spans="1:65" s="13" customFormat="1" ht="10">
      <c r="B1851" s="203"/>
      <c r="C1851" s="204"/>
      <c r="D1851" s="205" t="s">
        <v>395</v>
      </c>
      <c r="E1851" s="206" t="s">
        <v>76</v>
      </c>
      <c r="F1851" s="207" t="s">
        <v>461</v>
      </c>
      <c r="G1851" s="204"/>
      <c r="H1851" s="206" t="s">
        <v>76</v>
      </c>
      <c r="I1851" s="208"/>
      <c r="J1851" s="204"/>
      <c r="K1851" s="204"/>
      <c r="L1851" s="209"/>
      <c r="M1851" s="210"/>
      <c r="N1851" s="211"/>
      <c r="O1851" s="211"/>
      <c r="P1851" s="211"/>
      <c r="Q1851" s="211"/>
      <c r="R1851" s="211"/>
      <c r="S1851" s="211"/>
      <c r="T1851" s="212"/>
      <c r="AT1851" s="213" t="s">
        <v>395</v>
      </c>
      <c r="AU1851" s="213" t="s">
        <v>90</v>
      </c>
      <c r="AV1851" s="13" t="s">
        <v>85</v>
      </c>
      <c r="AW1851" s="13" t="s">
        <v>36</v>
      </c>
      <c r="AX1851" s="13" t="s">
        <v>78</v>
      </c>
      <c r="AY1851" s="213" t="s">
        <v>386</v>
      </c>
    </row>
    <row r="1852" spans="1:65" s="14" customFormat="1" ht="10">
      <c r="B1852" s="214"/>
      <c r="C1852" s="215"/>
      <c r="D1852" s="205" t="s">
        <v>395</v>
      </c>
      <c r="E1852" s="216" t="s">
        <v>76</v>
      </c>
      <c r="F1852" s="217" t="s">
        <v>1856</v>
      </c>
      <c r="G1852" s="215"/>
      <c r="H1852" s="218">
        <v>23.710999999999999</v>
      </c>
      <c r="I1852" s="219"/>
      <c r="J1852" s="215"/>
      <c r="K1852" s="215"/>
      <c r="L1852" s="220"/>
      <c r="M1852" s="221"/>
      <c r="N1852" s="222"/>
      <c r="O1852" s="222"/>
      <c r="P1852" s="222"/>
      <c r="Q1852" s="222"/>
      <c r="R1852" s="222"/>
      <c r="S1852" s="222"/>
      <c r="T1852" s="223"/>
      <c r="AT1852" s="224" t="s">
        <v>395</v>
      </c>
      <c r="AU1852" s="224" t="s">
        <v>90</v>
      </c>
      <c r="AV1852" s="14" t="s">
        <v>90</v>
      </c>
      <c r="AW1852" s="14" t="s">
        <v>36</v>
      </c>
      <c r="AX1852" s="14" t="s">
        <v>78</v>
      </c>
      <c r="AY1852" s="224" t="s">
        <v>386</v>
      </c>
    </row>
    <row r="1853" spans="1:65" s="16" customFormat="1" ht="10">
      <c r="B1853" s="246"/>
      <c r="C1853" s="247"/>
      <c r="D1853" s="205" t="s">
        <v>395</v>
      </c>
      <c r="E1853" s="248" t="s">
        <v>76</v>
      </c>
      <c r="F1853" s="249" t="s">
        <v>559</v>
      </c>
      <c r="G1853" s="247"/>
      <c r="H1853" s="250">
        <v>23.710999999999999</v>
      </c>
      <c r="I1853" s="251"/>
      <c r="J1853" s="247"/>
      <c r="K1853" s="247"/>
      <c r="L1853" s="252"/>
      <c r="M1853" s="253"/>
      <c r="N1853" s="254"/>
      <c r="O1853" s="254"/>
      <c r="P1853" s="254"/>
      <c r="Q1853" s="254"/>
      <c r="R1853" s="254"/>
      <c r="S1853" s="254"/>
      <c r="T1853" s="255"/>
      <c r="AT1853" s="256" t="s">
        <v>395</v>
      </c>
      <c r="AU1853" s="256" t="s">
        <v>90</v>
      </c>
      <c r="AV1853" s="16" t="s">
        <v>95</v>
      </c>
      <c r="AW1853" s="16" t="s">
        <v>36</v>
      </c>
      <c r="AX1853" s="16" t="s">
        <v>78</v>
      </c>
      <c r="AY1853" s="256" t="s">
        <v>386</v>
      </c>
    </row>
    <row r="1854" spans="1:65" s="13" customFormat="1" ht="10">
      <c r="B1854" s="203"/>
      <c r="C1854" s="204"/>
      <c r="D1854" s="205" t="s">
        <v>395</v>
      </c>
      <c r="E1854" s="206" t="s">
        <v>76</v>
      </c>
      <c r="F1854" s="207" t="s">
        <v>560</v>
      </c>
      <c r="G1854" s="204"/>
      <c r="H1854" s="206" t="s">
        <v>76</v>
      </c>
      <c r="I1854" s="208"/>
      <c r="J1854" s="204"/>
      <c r="K1854" s="204"/>
      <c r="L1854" s="209"/>
      <c r="M1854" s="210"/>
      <c r="N1854" s="211"/>
      <c r="O1854" s="211"/>
      <c r="P1854" s="211"/>
      <c r="Q1854" s="211"/>
      <c r="R1854" s="211"/>
      <c r="S1854" s="211"/>
      <c r="T1854" s="212"/>
      <c r="AT1854" s="213" t="s">
        <v>395</v>
      </c>
      <c r="AU1854" s="213" t="s">
        <v>90</v>
      </c>
      <c r="AV1854" s="13" t="s">
        <v>85</v>
      </c>
      <c r="AW1854" s="13" t="s">
        <v>36</v>
      </c>
      <c r="AX1854" s="13" t="s">
        <v>78</v>
      </c>
      <c r="AY1854" s="213" t="s">
        <v>386</v>
      </c>
    </row>
    <row r="1855" spans="1:65" s="13" customFormat="1" ht="10">
      <c r="B1855" s="203"/>
      <c r="C1855" s="204"/>
      <c r="D1855" s="205" t="s">
        <v>395</v>
      </c>
      <c r="E1855" s="206" t="s">
        <v>76</v>
      </c>
      <c r="F1855" s="207" t="s">
        <v>1857</v>
      </c>
      <c r="G1855" s="204"/>
      <c r="H1855" s="206" t="s">
        <v>76</v>
      </c>
      <c r="I1855" s="208"/>
      <c r="J1855" s="204"/>
      <c r="K1855" s="204"/>
      <c r="L1855" s="209"/>
      <c r="M1855" s="210"/>
      <c r="N1855" s="211"/>
      <c r="O1855" s="211"/>
      <c r="P1855" s="211"/>
      <c r="Q1855" s="211"/>
      <c r="R1855" s="211"/>
      <c r="S1855" s="211"/>
      <c r="T1855" s="212"/>
      <c r="AT1855" s="213" t="s">
        <v>395</v>
      </c>
      <c r="AU1855" s="213" t="s">
        <v>90</v>
      </c>
      <c r="AV1855" s="13" t="s">
        <v>85</v>
      </c>
      <c r="AW1855" s="13" t="s">
        <v>36</v>
      </c>
      <c r="AX1855" s="13" t="s">
        <v>78</v>
      </c>
      <c r="AY1855" s="213" t="s">
        <v>386</v>
      </c>
    </row>
    <row r="1856" spans="1:65" s="14" customFormat="1" ht="10">
      <c r="B1856" s="214"/>
      <c r="C1856" s="215"/>
      <c r="D1856" s="205" t="s">
        <v>395</v>
      </c>
      <c r="E1856" s="216" t="s">
        <v>76</v>
      </c>
      <c r="F1856" s="217" t="s">
        <v>1858</v>
      </c>
      <c r="G1856" s="215"/>
      <c r="H1856" s="218">
        <v>7.8390000000000004</v>
      </c>
      <c r="I1856" s="219"/>
      <c r="J1856" s="215"/>
      <c r="K1856" s="215"/>
      <c r="L1856" s="220"/>
      <c r="M1856" s="221"/>
      <c r="N1856" s="222"/>
      <c r="O1856" s="222"/>
      <c r="P1856" s="222"/>
      <c r="Q1856" s="222"/>
      <c r="R1856" s="222"/>
      <c r="S1856" s="222"/>
      <c r="T1856" s="223"/>
      <c r="AT1856" s="224" t="s">
        <v>395</v>
      </c>
      <c r="AU1856" s="224" t="s">
        <v>90</v>
      </c>
      <c r="AV1856" s="14" t="s">
        <v>90</v>
      </c>
      <c r="AW1856" s="14" t="s">
        <v>36</v>
      </c>
      <c r="AX1856" s="14" t="s">
        <v>78</v>
      </c>
      <c r="AY1856" s="224" t="s">
        <v>386</v>
      </c>
    </row>
    <row r="1857" spans="1:65" s="16" customFormat="1" ht="10">
      <c r="B1857" s="246"/>
      <c r="C1857" s="247"/>
      <c r="D1857" s="205" t="s">
        <v>395</v>
      </c>
      <c r="E1857" s="248" t="s">
        <v>76</v>
      </c>
      <c r="F1857" s="249" t="s">
        <v>559</v>
      </c>
      <c r="G1857" s="247"/>
      <c r="H1857" s="250">
        <v>7.8390000000000004</v>
      </c>
      <c r="I1857" s="251"/>
      <c r="J1857" s="247"/>
      <c r="K1857" s="247"/>
      <c r="L1857" s="252"/>
      <c r="M1857" s="253"/>
      <c r="N1857" s="254"/>
      <c r="O1857" s="254"/>
      <c r="P1857" s="254"/>
      <c r="Q1857" s="254"/>
      <c r="R1857" s="254"/>
      <c r="S1857" s="254"/>
      <c r="T1857" s="255"/>
      <c r="AT1857" s="256" t="s">
        <v>395</v>
      </c>
      <c r="AU1857" s="256" t="s">
        <v>90</v>
      </c>
      <c r="AV1857" s="16" t="s">
        <v>95</v>
      </c>
      <c r="AW1857" s="16" t="s">
        <v>36</v>
      </c>
      <c r="AX1857" s="16" t="s">
        <v>78</v>
      </c>
      <c r="AY1857" s="256" t="s">
        <v>386</v>
      </c>
    </row>
    <row r="1858" spans="1:65" s="13" customFormat="1" ht="10">
      <c r="B1858" s="203"/>
      <c r="C1858" s="204"/>
      <c r="D1858" s="205" t="s">
        <v>395</v>
      </c>
      <c r="E1858" s="206" t="s">
        <v>76</v>
      </c>
      <c r="F1858" s="207" t="s">
        <v>564</v>
      </c>
      <c r="G1858" s="204"/>
      <c r="H1858" s="206" t="s">
        <v>76</v>
      </c>
      <c r="I1858" s="208"/>
      <c r="J1858" s="204"/>
      <c r="K1858" s="204"/>
      <c r="L1858" s="209"/>
      <c r="M1858" s="210"/>
      <c r="N1858" s="211"/>
      <c r="O1858" s="211"/>
      <c r="P1858" s="211"/>
      <c r="Q1858" s="211"/>
      <c r="R1858" s="211"/>
      <c r="S1858" s="211"/>
      <c r="T1858" s="212"/>
      <c r="AT1858" s="213" t="s">
        <v>395</v>
      </c>
      <c r="AU1858" s="213" t="s">
        <v>90</v>
      </c>
      <c r="AV1858" s="13" t="s">
        <v>85</v>
      </c>
      <c r="AW1858" s="13" t="s">
        <v>36</v>
      </c>
      <c r="AX1858" s="13" t="s">
        <v>78</v>
      </c>
      <c r="AY1858" s="213" t="s">
        <v>386</v>
      </c>
    </row>
    <row r="1859" spans="1:65" s="14" customFormat="1" ht="10">
      <c r="B1859" s="214"/>
      <c r="C1859" s="215"/>
      <c r="D1859" s="205" t="s">
        <v>395</v>
      </c>
      <c r="E1859" s="216" t="s">
        <v>76</v>
      </c>
      <c r="F1859" s="217" t="s">
        <v>1858</v>
      </c>
      <c r="G1859" s="215"/>
      <c r="H1859" s="218">
        <v>7.8390000000000004</v>
      </c>
      <c r="I1859" s="219"/>
      <c r="J1859" s="215"/>
      <c r="K1859" s="215"/>
      <c r="L1859" s="220"/>
      <c r="M1859" s="221"/>
      <c r="N1859" s="222"/>
      <c r="O1859" s="222"/>
      <c r="P1859" s="222"/>
      <c r="Q1859" s="222"/>
      <c r="R1859" s="222"/>
      <c r="S1859" s="222"/>
      <c r="T1859" s="223"/>
      <c r="AT1859" s="224" t="s">
        <v>395</v>
      </c>
      <c r="AU1859" s="224" t="s">
        <v>90</v>
      </c>
      <c r="AV1859" s="14" t="s">
        <v>90</v>
      </c>
      <c r="AW1859" s="14" t="s">
        <v>36</v>
      </c>
      <c r="AX1859" s="14" t="s">
        <v>78</v>
      </c>
      <c r="AY1859" s="224" t="s">
        <v>386</v>
      </c>
    </row>
    <row r="1860" spans="1:65" s="16" customFormat="1" ht="10">
      <c r="B1860" s="246"/>
      <c r="C1860" s="247"/>
      <c r="D1860" s="205" t="s">
        <v>395</v>
      </c>
      <c r="E1860" s="248" t="s">
        <v>76</v>
      </c>
      <c r="F1860" s="249" t="s">
        <v>559</v>
      </c>
      <c r="G1860" s="247"/>
      <c r="H1860" s="250">
        <v>7.8390000000000004</v>
      </c>
      <c r="I1860" s="251"/>
      <c r="J1860" s="247"/>
      <c r="K1860" s="247"/>
      <c r="L1860" s="252"/>
      <c r="M1860" s="253"/>
      <c r="N1860" s="254"/>
      <c r="O1860" s="254"/>
      <c r="P1860" s="254"/>
      <c r="Q1860" s="254"/>
      <c r="R1860" s="254"/>
      <c r="S1860" s="254"/>
      <c r="T1860" s="255"/>
      <c r="AT1860" s="256" t="s">
        <v>395</v>
      </c>
      <c r="AU1860" s="256" t="s">
        <v>90</v>
      </c>
      <c r="AV1860" s="16" t="s">
        <v>95</v>
      </c>
      <c r="AW1860" s="16" t="s">
        <v>36</v>
      </c>
      <c r="AX1860" s="16" t="s">
        <v>78</v>
      </c>
      <c r="AY1860" s="256" t="s">
        <v>386</v>
      </c>
    </row>
    <row r="1861" spans="1:65" s="15" customFormat="1" ht="10">
      <c r="B1861" s="225"/>
      <c r="C1861" s="226"/>
      <c r="D1861" s="205" t="s">
        <v>395</v>
      </c>
      <c r="E1861" s="227" t="s">
        <v>76</v>
      </c>
      <c r="F1861" s="228" t="s">
        <v>398</v>
      </c>
      <c r="G1861" s="226"/>
      <c r="H1861" s="229">
        <v>39.389000000000003</v>
      </c>
      <c r="I1861" s="230"/>
      <c r="J1861" s="226"/>
      <c r="K1861" s="226"/>
      <c r="L1861" s="231"/>
      <c r="M1861" s="232"/>
      <c r="N1861" s="233"/>
      <c r="O1861" s="233"/>
      <c r="P1861" s="233"/>
      <c r="Q1861" s="233"/>
      <c r="R1861" s="233"/>
      <c r="S1861" s="233"/>
      <c r="T1861" s="234"/>
      <c r="AT1861" s="235" t="s">
        <v>395</v>
      </c>
      <c r="AU1861" s="235" t="s">
        <v>90</v>
      </c>
      <c r="AV1861" s="15" t="s">
        <v>102</v>
      </c>
      <c r="AW1861" s="15" t="s">
        <v>36</v>
      </c>
      <c r="AX1861" s="15" t="s">
        <v>85</v>
      </c>
      <c r="AY1861" s="235" t="s">
        <v>386</v>
      </c>
    </row>
    <row r="1862" spans="1:65" s="2" customFormat="1" ht="37.75" customHeight="1">
      <c r="A1862" s="37"/>
      <c r="B1862" s="38"/>
      <c r="C1862" s="185" t="s">
        <v>1881</v>
      </c>
      <c r="D1862" s="185" t="s">
        <v>388</v>
      </c>
      <c r="E1862" s="186" t="s">
        <v>1882</v>
      </c>
      <c r="F1862" s="187" t="s">
        <v>1883</v>
      </c>
      <c r="G1862" s="188" t="s">
        <v>303</v>
      </c>
      <c r="H1862" s="189">
        <v>136.05500000000001</v>
      </c>
      <c r="I1862" s="190"/>
      <c r="J1862" s="191">
        <f>ROUND(I1862*H1862,2)</f>
        <v>0</v>
      </c>
      <c r="K1862" s="187" t="s">
        <v>391</v>
      </c>
      <c r="L1862" s="42"/>
      <c r="M1862" s="192" t="s">
        <v>76</v>
      </c>
      <c r="N1862" s="193" t="s">
        <v>49</v>
      </c>
      <c r="O1862" s="67"/>
      <c r="P1862" s="194">
        <f>O1862*H1862</f>
        <v>0</v>
      </c>
      <c r="Q1862" s="194">
        <v>0</v>
      </c>
      <c r="R1862" s="194">
        <f>Q1862*H1862</f>
        <v>0</v>
      </c>
      <c r="S1862" s="194">
        <v>2.9000000000000001E-2</v>
      </c>
      <c r="T1862" s="195">
        <f>S1862*H1862</f>
        <v>3.9455950000000004</v>
      </c>
      <c r="U1862" s="37"/>
      <c r="V1862" s="37"/>
      <c r="W1862" s="37"/>
      <c r="X1862" s="37"/>
      <c r="Y1862" s="37"/>
      <c r="Z1862" s="37"/>
      <c r="AA1862" s="37"/>
      <c r="AB1862" s="37"/>
      <c r="AC1862" s="37"/>
      <c r="AD1862" s="37"/>
      <c r="AE1862" s="37"/>
      <c r="AR1862" s="196" t="s">
        <v>102</v>
      </c>
      <c r="AT1862" s="196" t="s">
        <v>388</v>
      </c>
      <c r="AU1862" s="196" t="s">
        <v>90</v>
      </c>
      <c r="AY1862" s="20" t="s">
        <v>386</v>
      </c>
      <c r="BE1862" s="197">
        <f>IF(N1862="základní",J1862,0)</f>
        <v>0</v>
      </c>
      <c r="BF1862" s="197">
        <f>IF(N1862="snížená",J1862,0)</f>
        <v>0</v>
      </c>
      <c r="BG1862" s="197">
        <f>IF(N1862="zákl. přenesená",J1862,0)</f>
        <v>0</v>
      </c>
      <c r="BH1862" s="197">
        <f>IF(N1862="sníž. přenesená",J1862,0)</f>
        <v>0</v>
      </c>
      <c r="BI1862" s="197">
        <f>IF(N1862="nulová",J1862,0)</f>
        <v>0</v>
      </c>
      <c r="BJ1862" s="20" t="s">
        <v>90</v>
      </c>
      <c r="BK1862" s="197">
        <f>ROUND(I1862*H1862,2)</f>
        <v>0</v>
      </c>
      <c r="BL1862" s="20" t="s">
        <v>102</v>
      </c>
      <c r="BM1862" s="196" t="s">
        <v>1884</v>
      </c>
    </row>
    <row r="1863" spans="1:65" s="2" customFormat="1" ht="10">
      <c r="A1863" s="37"/>
      <c r="B1863" s="38"/>
      <c r="C1863" s="39"/>
      <c r="D1863" s="198" t="s">
        <v>393</v>
      </c>
      <c r="E1863" s="39"/>
      <c r="F1863" s="199" t="s">
        <v>1885</v>
      </c>
      <c r="G1863" s="39"/>
      <c r="H1863" s="39"/>
      <c r="I1863" s="200"/>
      <c r="J1863" s="39"/>
      <c r="K1863" s="39"/>
      <c r="L1863" s="42"/>
      <c r="M1863" s="201"/>
      <c r="N1863" s="202"/>
      <c r="O1863" s="67"/>
      <c r="P1863" s="67"/>
      <c r="Q1863" s="67"/>
      <c r="R1863" s="67"/>
      <c r="S1863" s="67"/>
      <c r="T1863" s="68"/>
      <c r="U1863" s="37"/>
      <c r="V1863" s="37"/>
      <c r="W1863" s="37"/>
      <c r="X1863" s="37"/>
      <c r="Y1863" s="37"/>
      <c r="Z1863" s="37"/>
      <c r="AA1863" s="37"/>
      <c r="AB1863" s="37"/>
      <c r="AC1863" s="37"/>
      <c r="AD1863" s="37"/>
      <c r="AE1863" s="37"/>
      <c r="AT1863" s="20" t="s">
        <v>393</v>
      </c>
      <c r="AU1863" s="20" t="s">
        <v>90</v>
      </c>
    </row>
    <row r="1864" spans="1:65" s="13" customFormat="1" ht="10">
      <c r="B1864" s="203"/>
      <c r="C1864" s="204"/>
      <c r="D1864" s="205" t="s">
        <v>395</v>
      </c>
      <c r="E1864" s="206" t="s">
        <v>76</v>
      </c>
      <c r="F1864" s="207" t="s">
        <v>1864</v>
      </c>
      <c r="G1864" s="204"/>
      <c r="H1864" s="206" t="s">
        <v>76</v>
      </c>
      <c r="I1864" s="208"/>
      <c r="J1864" s="204"/>
      <c r="K1864" s="204"/>
      <c r="L1864" s="209"/>
      <c r="M1864" s="210"/>
      <c r="N1864" s="211"/>
      <c r="O1864" s="211"/>
      <c r="P1864" s="211"/>
      <c r="Q1864" s="211"/>
      <c r="R1864" s="211"/>
      <c r="S1864" s="211"/>
      <c r="T1864" s="212"/>
      <c r="AT1864" s="213" t="s">
        <v>395</v>
      </c>
      <c r="AU1864" s="213" t="s">
        <v>90</v>
      </c>
      <c r="AV1864" s="13" t="s">
        <v>85</v>
      </c>
      <c r="AW1864" s="13" t="s">
        <v>36</v>
      </c>
      <c r="AX1864" s="13" t="s">
        <v>78</v>
      </c>
      <c r="AY1864" s="213" t="s">
        <v>386</v>
      </c>
    </row>
    <row r="1865" spans="1:65" s="13" customFormat="1" ht="10">
      <c r="B1865" s="203"/>
      <c r="C1865" s="204"/>
      <c r="D1865" s="205" t="s">
        <v>395</v>
      </c>
      <c r="E1865" s="206" t="s">
        <v>76</v>
      </c>
      <c r="F1865" s="207" t="s">
        <v>1865</v>
      </c>
      <c r="G1865" s="204"/>
      <c r="H1865" s="206" t="s">
        <v>76</v>
      </c>
      <c r="I1865" s="208"/>
      <c r="J1865" s="204"/>
      <c r="K1865" s="204"/>
      <c r="L1865" s="209"/>
      <c r="M1865" s="210"/>
      <c r="N1865" s="211"/>
      <c r="O1865" s="211"/>
      <c r="P1865" s="211"/>
      <c r="Q1865" s="211"/>
      <c r="R1865" s="211"/>
      <c r="S1865" s="211"/>
      <c r="T1865" s="212"/>
      <c r="AT1865" s="213" t="s">
        <v>395</v>
      </c>
      <c r="AU1865" s="213" t="s">
        <v>90</v>
      </c>
      <c r="AV1865" s="13" t="s">
        <v>85</v>
      </c>
      <c r="AW1865" s="13" t="s">
        <v>36</v>
      </c>
      <c r="AX1865" s="13" t="s">
        <v>78</v>
      </c>
      <c r="AY1865" s="213" t="s">
        <v>386</v>
      </c>
    </row>
    <row r="1866" spans="1:65" s="14" customFormat="1" ht="10">
      <c r="B1866" s="214"/>
      <c r="C1866" s="215"/>
      <c r="D1866" s="205" t="s">
        <v>395</v>
      </c>
      <c r="E1866" s="216" t="s">
        <v>76</v>
      </c>
      <c r="F1866" s="217" t="s">
        <v>1866</v>
      </c>
      <c r="G1866" s="215"/>
      <c r="H1866" s="218">
        <v>0.68700000000000006</v>
      </c>
      <c r="I1866" s="219"/>
      <c r="J1866" s="215"/>
      <c r="K1866" s="215"/>
      <c r="L1866" s="220"/>
      <c r="M1866" s="221"/>
      <c r="N1866" s="222"/>
      <c r="O1866" s="222"/>
      <c r="P1866" s="222"/>
      <c r="Q1866" s="222"/>
      <c r="R1866" s="222"/>
      <c r="S1866" s="222"/>
      <c r="T1866" s="223"/>
      <c r="AT1866" s="224" t="s">
        <v>395</v>
      </c>
      <c r="AU1866" s="224" t="s">
        <v>90</v>
      </c>
      <c r="AV1866" s="14" t="s">
        <v>90</v>
      </c>
      <c r="AW1866" s="14" t="s">
        <v>36</v>
      </c>
      <c r="AX1866" s="14" t="s">
        <v>78</v>
      </c>
      <c r="AY1866" s="224" t="s">
        <v>386</v>
      </c>
    </row>
    <row r="1867" spans="1:65" s="13" customFormat="1" ht="10">
      <c r="B1867" s="203"/>
      <c r="C1867" s="204"/>
      <c r="D1867" s="205" t="s">
        <v>395</v>
      </c>
      <c r="E1867" s="206" t="s">
        <v>76</v>
      </c>
      <c r="F1867" s="207" t="s">
        <v>1867</v>
      </c>
      <c r="G1867" s="204"/>
      <c r="H1867" s="206" t="s">
        <v>76</v>
      </c>
      <c r="I1867" s="208"/>
      <c r="J1867" s="204"/>
      <c r="K1867" s="204"/>
      <c r="L1867" s="209"/>
      <c r="M1867" s="210"/>
      <c r="N1867" s="211"/>
      <c r="O1867" s="211"/>
      <c r="P1867" s="211"/>
      <c r="Q1867" s="211"/>
      <c r="R1867" s="211"/>
      <c r="S1867" s="211"/>
      <c r="T1867" s="212"/>
      <c r="AT1867" s="213" t="s">
        <v>395</v>
      </c>
      <c r="AU1867" s="213" t="s">
        <v>90</v>
      </c>
      <c r="AV1867" s="13" t="s">
        <v>85</v>
      </c>
      <c r="AW1867" s="13" t="s">
        <v>36</v>
      </c>
      <c r="AX1867" s="13" t="s">
        <v>78</v>
      </c>
      <c r="AY1867" s="213" t="s">
        <v>386</v>
      </c>
    </row>
    <row r="1868" spans="1:65" s="14" customFormat="1" ht="10">
      <c r="B1868" s="214"/>
      <c r="C1868" s="215"/>
      <c r="D1868" s="205" t="s">
        <v>395</v>
      </c>
      <c r="E1868" s="216" t="s">
        <v>76</v>
      </c>
      <c r="F1868" s="217" t="s">
        <v>1868</v>
      </c>
      <c r="G1868" s="215"/>
      <c r="H1868" s="218">
        <v>35.896000000000001</v>
      </c>
      <c r="I1868" s="219"/>
      <c r="J1868" s="215"/>
      <c r="K1868" s="215"/>
      <c r="L1868" s="220"/>
      <c r="M1868" s="221"/>
      <c r="N1868" s="222"/>
      <c r="O1868" s="222"/>
      <c r="P1868" s="222"/>
      <c r="Q1868" s="222"/>
      <c r="R1868" s="222"/>
      <c r="S1868" s="222"/>
      <c r="T1868" s="223"/>
      <c r="AT1868" s="224" t="s">
        <v>395</v>
      </c>
      <c r="AU1868" s="224" t="s">
        <v>90</v>
      </c>
      <c r="AV1868" s="14" t="s">
        <v>90</v>
      </c>
      <c r="AW1868" s="14" t="s">
        <v>36</v>
      </c>
      <c r="AX1868" s="14" t="s">
        <v>78</v>
      </c>
      <c r="AY1868" s="224" t="s">
        <v>386</v>
      </c>
    </row>
    <row r="1869" spans="1:65" s="16" customFormat="1" ht="10">
      <c r="B1869" s="246"/>
      <c r="C1869" s="247"/>
      <c r="D1869" s="205" t="s">
        <v>395</v>
      </c>
      <c r="E1869" s="248" t="s">
        <v>76</v>
      </c>
      <c r="F1869" s="249" t="s">
        <v>559</v>
      </c>
      <c r="G1869" s="247"/>
      <c r="H1869" s="250">
        <v>36.582999999999998</v>
      </c>
      <c r="I1869" s="251"/>
      <c r="J1869" s="247"/>
      <c r="K1869" s="247"/>
      <c r="L1869" s="252"/>
      <c r="M1869" s="253"/>
      <c r="N1869" s="254"/>
      <c r="O1869" s="254"/>
      <c r="P1869" s="254"/>
      <c r="Q1869" s="254"/>
      <c r="R1869" s="254"/>
      <c r="S1869" s="254"/>
      <c r="T1869" s="255"/>
      <c r="AT1869" s="256" t="s">
        <v>395</v>
      </c>
      <c r="AU1869" s="256" t="s">
        <v>90</v>
      </c>
      <c r="AV1869" s="16" t="s">
        <v>95</v>
      </c>
      <c r="AW1869" s="16" t="s">
        <v>36</v>
      </c>
      <c r="AX1869" s="16" t="s">
        <v>78</v>
      </c>
      <c r="AY1869" s="256" t="s">
        <v>386</v>
      </c>
    </row>
    <row r="1870" spans="1:65" s="13" customFormat="1" ht="10">
      <c r="B1870" s="203"/>
      <c r="C1870" s="204"/>
      <c r="D1870" s="205" t="s">
        <v>395</v>
      </c>
      <c r="E1870" s="206" t="s">
        <v>76</v>
      </c>
      <c r="F1870" s="207" t="s">
        <v>1869</v>
      </c>
      <c r="G1870" s="204"/>
      <c r="H1870" s="206" t="s">
        <v>76</v>
      </c>
      <c r="I1870" s="208"/>
      <c r="J1870" s="204"/>
      <c r="K1870" s="204"/>
      <c r="L1870" s="209"/>
      <c r="M1870" s="210"/>
      <c r="N1870" s="211"/>
      <c r="O1870" s="211"/>
      <c r="P1870" s="211"/>
      <c r="Q1870" s="211"/>
      <c r="R1870" s="211"/>
      <c r="S1870" s="211"/>
      <c r="T1870" s="212"/>
      <c r="AT1870" s="213" t="s">
        <v>395</v>
      </c>
      <c r="AU1870" s="213" t="s">
        <v>90</v>
      </c>
      <c r="AV1870" s="13" t="s">
        <v>85</v>
      </c>
      <c r="AW1870" s="13" t="s">
        <v>36</v>
      </c>
      <c r="AX1870" s="13" t="s">
        <v>78</v>
      </c>
      <c r="AY1870" s="213" t="s">
        <v>386</v>
      </c>
    </row>
    <row r="1871" spans="1:65" s="13" customFormat="1" ht="10">
      <c r="B1871" s="203"/>
      <c r="C1871" s="204"/>
      <c r="D1871" s="205" t="s">
        <v>395</v>
      </c>
      <c r="E1871" s="206" t="s">
        <v>76</v>
      </c>
      <c r="F1871" s="207" t="s">
        <v>1870</v>
      </c>
      <c r="G1871" s="204"/>
      <c r="H1871" s="206" t="s">
        <v>76</v>
      </c>
      <c r="I1871" s="208"/>
      <c r="J1871" s="204"/>
      <c r="K1871" s="204"/>
      <c r="L1871" s="209"/>
      <c r="M1871" s="210"/>
      <c r="N1871" s="211"/>
      <c r="O1871" s="211"/>
      <c r="P1871" s="211"/>
      <c r="Q1871" s="211"/>
      <c r="R1871" s="211"/>
      <c r="S1871" s="211"/>
      <c r="T1871" s="212"/>
      <c r="AT1871" s="213" t="s">
        <v>395</v>
      </c>
      <c r="AU1871" s="213" t="s">
        <v>90</v>
      </c>
      <c r="AV1871" s="13" t="s">
        <v>85</v>
      </c>
      <c r="AW1871" s="13" t="s">
        <v>36</v>
      </c>
      <c r="AX1871" s="13" t="s">
        <v>78</v>
      </c>
      <c r="AY1871" s="213" t="s">
        <v>386</v>
      </c>
    </row>
    <row r="1872" spans="1:65" s="14" customFormat="1" ht="10">
      <c r="B1872" s="214"/>
      <c r="C1872" s="215"/>
      <c r="D1872" s="205" t="s">
        <v>395</v>
      </c>
      <c r="E1872" s="216" t="s">
        <v>76</v>
      </c>
      <c r="F1872" s="217" t="s">
        <v>1871</v>
      </c>
      <c r="G1872" s="215"/>
      <c r="H1872" s="218">
        <v>0.73399999999999999</v>
      </c>
      <c r="I1872" s="219"/>
      <c r="J1872" s="215"/>
      <c r="K1872" s="215"/>
      <c r="L1872" s="220"/>
      <c r="M1872" s="221"/>
      <c r="N1872" s="222"/>
      <c r="O1872" s="222"/>
      <c r="P1872" s="222"/>
      <c r="Q1872" s="222"/>
      <c r="R1872" s="222"/>
      <c r="S1872" s="222"/>
      <c r="T1872" s="223"/>
      <c r="AT1872" s="224" t="s">
        <v>395</v>
      </c>
      <c r="AU1872" s="224" t="s">
        <v>90</v>
      </c>
      <c r="AV1872" s="14" t="s">
        <v>90</v>
      </c>
      <c r="AW1872" s="14" t="s">
        <v>36</v>
      </c>
      <c r="AX1872" s="14" t="s">
        <v>78</v>
      </c>
      <c r="AY1872" s="224" t="s">
        <v>386</v>
      </c>
    </row>
    <row r="1873" spans="1:65" s="13" customFormat="1" ht="10">
      <c r="B1873" s="203"/>
      <c r="C1873" s="204"/>
      <c r="D1873" s="205" t="s">
        <v>395</v>
      </c>
      <c r="E1873" s="206" t="s">
        <v>76</v>
      </c>
      <c r="F1873" s="207" t="s">
        <v>1872</v>
      </c>
      <c r="G1873" s="204"/>
      <c r="H1873" s="206" t="s">
        <v>76</v>
      </c>
      <c r="I1873" s="208"/>
      <c r="J1873" s="204"/>
      <c r="K1873" s="204"/>
      <c r="L1873" s="209"/>
      <c r="M1873" s="210"/>
      <c r="N1873" s="211"/>
      <c r="O1873" s="211"/>
      <c r="P1873" s="211"/>
      <c r="Q1873" s="211"/>
      <c r="R1873" s="211"/>
      <c r="S1873" s="211"/>
      <c r="T1873" s="212"/>
      <c r="AT1873" s="213" t="s">
        <v>395</v>
      </c>
      <c r="AU1873" s="213" t="s">
        <v>90</v>
      </c>
      <c r="AV1873" s="13" t="s">
        <v>85</v>
      </c>
      <c r="AW1873" s="13" t="s">
        <v>36</v>
      </c>
      <c r="AX1873" s="13" t="s">
        <v>78</v>
      </c>
      <c r="AY1873" s="213" t="s">
        <v>386</v>
      </c>
    </row>
    <row r="1874" spans="1:65" s="14" customFormat="1" ht="10">
      <c r="B1874" s="214"/>
      <c r="C1874" s="215"/>
      <c r="D1874" s="205" t="s">
        <v>395</v>
      </c>
      <c r="E1874" s="216" t="s">
        <v>76</v>
      </c>
      <c r="F1874" s="217" t="s">
        <v>1873</v>
      </c>
      <c r="G1874" s="215"/>
      <c r="H1874" s="218">
        <v>35.869999999999997</v>
      </c>
      <c r="I1874" s="219"/>
      <c r="J1874" s="215"/>
      <c r="K1874" s="215"/>
      <c r="L1874" s="220"/>
      <c r="M1874" s="221"/>
      <c r="N1874" s="222"/>
      <c r="O1874" s="222"/>
      <c r="P1874" s="222"/>
      <c r="Q1874" s="222"/>
      <c r="R1874" s="222"/>
      <c r="S1874" s="222"/>
      <c r="T1874" s="223"/>
      <c r="AT1874" s="224" t="s">
        <v>395</v>
      </c>
      <c r="AU1874" s="224" t="s">
        <v>90</v>
      </c>
      <c r="AV1874" s="14" t="s">
        <v>90</v>
      </c>
      <c r="AW1874" s="14" t="s">
        <v>36</v>
      </c>
      <c r="AX1874" s="14" t="s">
        <v>78</v>
      </c>
      <c r="AY1874" s="224" t="s">
        <v>386</v>
      </c>
    </row>
    <row r="1875" spans="1:65" s="16" customFormat="1" ht="10">
      <c r="B1875" s="246"/>
      <c r="C1875" s="247"/>
      <c r="D1875" s="205" t="s">
        <v>395</v>
      </c>
      <c r="E1875" s="248" t="s">
        <v>76</v>
      </c>
      <c r="F1875" s="249" t="s">
        <v>559</v>
      </c>
      <c r="G1875" s="247"/>
      <c r="H1875" s="250">
        <v>36.603999999999999</v>
      </c>
      <c r="I1875" s="251"/>
      <c r="J1875" s="247"/>
      <c r="K1875" s="247"/>
      <c r="L1875" s="252"/>
      <c r="M1875" s="253"/>
      <c r="N1875" s="254"/>
      <c r="O1875" s="254"/>
      <c r="P1875" s="254"/>
      <c r="Q1875" s="254"/>
      <c r="R1875" s="254"/>
      <c r="S1875" s="254"/>
      <c r="T1875" s="255"/>
      <c r="AT1875" s="256" t="s">
        <v>395</v>
      </c>
      <c r="AU1875" s="256" t="s">
        <v>90</v>
      </c>
      <c r="AV1875" s="16" t="s">
        <v>95</v>
      </c>
      <c r="AW1875" s="16" t="s">
        <v>36</v>
      </c>
      <c r="AX1875" s="16" t="s">
        <v>78</v>
      </c>
      <c r="AY1875" s="256" t="s">
        <v>386</v>
      </c>
    </row>
    <row r="1876" spans="1:65" s="13" customFormat="1" ht="10">
      <c r="B1876" s="203"/>
      <c r="C1876" s="204"/>
      <c r="D1876" s="205" t="s">
        <v>395</v>
      </c>
      <c r="E1876" s="206" t="s">
        <v>76</v>
      </c>
      <c r="F1876" s="207" t="s">
        <v>1874</v>
      </c>
      <c r="G1876" s="204"/>
      <c r="H1876" s="206" t="s">
        <v>76</v>
      </c>
      <c r="I1876" s="208"/>
      <c r="J1876" s="204"/>
      <c r="K1876" s="204"/>
      <c r="L1876" s="209"/>
      <c r="M1876" s="210"/>
      <c r="N1876" s="211"/>
      <c r="O1876" s="211"/>
      <c r="P1876" s="211"/>
      <c r="Q1876" s="211"/>
      <c r="R1876" s="211"/>
      <c r="S1876" s="211"/>
      <c r="T1876" s="212"/>
      <c r="AT1876" s="213" t="s">
        <v>395</v>
      </c>
      <c r="AU1876" s="213" t="s">
        <v>90</v>
      </c>
      <c r="AV1876" s="13" t="s">
        <v>85</v>
      </c>
      <c r="AW1876" s="13" t="s">
        <v>36</v>
      </c>
      <c r="AX1876" s="13" t="s">
        <v>78</v>
      </c>
      <c r="AY1876" s="213" t="s">
        <v>386</v>
      </c>
    </row>
    <row r="1877" spans="1:65" s="14" customFormat="1" ht="10">
      <c r="B1877" s="214"/>
      <c r="C1877" s="215"/>
      <c r="D1877" s="205" t="s">
        <v>395</v>
      </c>
      <c r="E1877" s="216" t="s">
        <v>76</v>
      </c>
      <c r="F1877" s="217" t="s">
        <v>1875</v>
      </c>
      <c r="G1877" s="215"/>
      <c r="H1877" s="218">
        <v>62.868000000000002</v>
      </c>
      <c r="I1877" s="219"/>
      <c r="J1877" s="215"/>
      <c r="K1877" s="215"/>
      <c r="L1877" s="220"/>
      <c r="M1877" s="221"/>
      <c r="N1877" s="222"/>
      <c r="O1877" s="222"/>
      <c r="P1877" s="222"/>
      <c r="Q1877" s="222"/>
      <c r="R1877" s="222"/>
      <c r="S1877" s="222"/>
      <c r="T1877" s="223"/>
      <c r="AT1877" s="224" t="s">
        <v>395</v>
      </c>
      <c r="AU1877" s="224" t="s">
        <v>90</v>
      </c>
      <c r="AV1877" s="14" t="s">
        <v>90</v>
      </c>
      <c r="AW1877" s="14" t="s">
        <v>36</v>
      </c>
      <c r="AX1877" s="14" t="s">
        <v>78</v>
      </c>
      <c r="AY1877" s="224" t="s">
        <v>386</v>
      </c>
    </row>
    <row r="1878" spans="1:65" s="16" customFormat="1" ht="10">
      <c r="B1878" s="246"/>
      <c r="C1878" s="247"/>
      <c r="D1878" s="205" t="s">
        <v>395</v>
      </c>
      <c r="E1878" s="248" t="s">
        <v>76</v>
      </c>
      <c r="F1878" s="249" t="s">
        <v>559</v>
      </c>
      <c r="G1878" s="247"/>
      <c r="H1878" s="250">
        <v>62.868000000000002</v>
      </c>
      <c r="I1878" s="251"/>
      <c r="J1878" s="247"/>
      <c r="K1878" s="247"/>
      <c r="L1878" s="252"/>
      <c r="M1878" s="253"/>
      <c r="N1878" s="254"/>
      <c r="O1878" s="254"/>
      <c r="P1878" s="254"/>
      <c r="Q1878" s="254"/>
      <c r="R1878" s="254"/>
      <c r="S1878" s="254"/>
      <c r="T1878" s="255"/>
      <c r="AT1878" s="256" t="s">
        <v>395</v>
      </c>
      <c r="AU1878" s="256" t="s">
        <v>90</v>
      </c>
      <c r="AV1878" s="16" t="s">
        <v>95</v>
      </c>
      <c r="AW1878" s="16" t="s">
        <v>36</v>
      </c>
      <c r="AX1878" s="16" t="s">
        <v>78</v>
      </c>
      <c r="AY1878" s="256" t="s">
        <v>386</v>
      </c>
    </row>
    <row r="1879" spans="1:65" s="15" customFormat="1" ht="10">
      <c r="B1879" s="225"/>
      <c r="C1879" s="226"/>
      <c r="D1879" s="205" t="s">
        <v>395</v>
      </c>
      <c r="E1879" s="227" t="s">
        <v>76</v>
      </c>
      <c r="F1879" s="228" t="s">
        <v>398</v>
      </c>
      <c r="G1879" s="226"/>
      <c r="H1879" s="229">
        <v>136.05500000000001</v>
      </c>
      <c r="I1879" s="230"/>
      <c r="J1879" s="226"/>
      <c r="K1879" s="226"/>
      <c r="L1879" s="231"/>
      <c r="M1879" s="232"/>
      <c r="N1879" s="233"/>
      <c r="O1879" s="233"/>
      <c r="P1879" s="233"/>
      <c r="Q1879" s="233"/>
      <c r="R1879" s="233"/>
      <c r="S1879" s="233"/>
      <c r="T1879" s="234"/>
      <c r="AT1879" s="235" t="s">
        <v>395</v>
      </c>
      <c r="AU1879" s="235" t="s">
        <v>90</v>
      </c>
      <c r="AV1879" s="15" t="s">
        <v>102</v>
      </c>
      <c r="AW1879" s="15" t="s">
        <v>36</v>
      </c>
      <c r="AX1879" s="15" t="s">
        <v>85</v>
      </c>
      <c r="AY1879" s="235" t="s">
        <v>386</v>
      </c>
    </row>
    <row r="1880" spans="1:65" s="2" customFormat="1" ht="44.25" customHeight="1">
      <c r="A1880" s="37"/>
      <c r="B1880" s="38"/>
      <c r="C1880" s="185" t="s">
        <v>1886</v>
      </c>
      <c r="D1880" s="185" t="s">
        <v>388</v>
      </c>
      <c r="E1880" s="186" t="s">
        <v>1887</v>
      </c>
      <c r="F1880" s="187" t="s">
        <v>1888</v>
      </c>
      <c r="G1880" s="188" t="s">
        <v>127</v>
      </c>
      <c r="H1880" s="189">
        <v>1450.614</v>
      </c>
      <c r="I1880" s="190"/>
      <c r="J1880" s="191">
        <f>ROUND(I1880*H1880,2)</f>
        <v>0</v>
      </c>
      <c r="K1880" s="187" t="s">
        <v>391</v>
      </c>
      <c r="L1880" s="42"/>
      <c r="M1880" s="192" t="s">
        <v>76</v>
      </c>
      <c r="N1880" s="193" t="s">
        <v>49</v>
      </c>
      <c r="O1880" s="67"/>
      <c r="P1880" s="194">
        <f>O1880*H1880</f>
        <v>0</v>
      </c>
      <c r="Q1880" s="194">
        <v>0</v>
      </c>
      <c r="R1880" s="194">
        <f>Q1880*H1880</f>
        <v>0</v>
      </c>
      <c r="S1880" s="194">
        <v>3.5000000000000003E-2</v>
      </c>
      <c r="T1880" s="195">
        <f>S1880*H1880</f>
        <v>50.771490000000007</v>
      </c>
      <c r="U1880" s="37"/>
      <c r="V1880" s="37"/>
      <c r="W1880" s="37"/>
      <c r="X1880" s="37"/>
      <c r="Y1880" s="37"/>
      <c r="Z1880" s="37"/>
      <c r="AA1880" s="37"/>
      <c r="AB1880" s="37"/>
      <c r="AC1880" s="37"/>
      <c r="AD1880" s="37"/>
      <c r="AE1880" s="37"/>
      <c r="AR1880" s="196" t="s">
        <v>102</v>
      </c>
      <c r="AT1880" s="196" t="s">
        <v>388</v>
      </c>
      <c r="AU1880" s="196" t="s">
        <v>90</v>
      </c>
      <c r="AY1880" s="20" t="s">
        <v>386</v>
      </c>
      <c r="BE1880" s="197">
        <f>IF(N1880="základní",J1880,0)</f>
        <v>0</v>
      </c>
      <c r="BF1880" s="197">
        <f>IF(N1880="snížená",J1880,0)</f>
        <v>0</v>
      </c>
      <c r="BG1880" s="197">
        <f>IF(N1880="zákl. přenesená",J1880,0)</f>
        <v>0</v>
      </c>
      <c r="BH1880" s="197">
        <f>IF(N1880="sníž. přenesená",J1880,0)</f>
        <v>0</v>
      </c>
      <c r="BI1880" s="197">
        <f>IF(N1880="nulová",J1880,0)</f>
        <v>0</v>
      </c>
      <c r="BJ1880" s="20" t="s">
        <v>90</v>
      </c>
      <c r="BK1880" s="197">
        <f>ROUND(I1880*H1880,2)</f>
        <v>0</v>
      </c>
      <c r="BL1880" s="20" t="s">
        <v>102</v>
      </c>
      <c r="BM1880" s="196" t="s">
        <v>1889</v>
      </c>
    </row>
    <row r="1881" spans="1:65" s="2" customFormat="1" ht="10">
      <c r="A1881" s="37"/>
      <c r="B1881" s="38"/>
      <c r="C1881" s="39"/>
      <c r="D1881" s="198" t="s">
        <v>393</v>
      </c>
      <c r="E1881" s="39"/>
      <c r="F1881" s="199" t="s">
        <v>1890</v>
      </c>
      <c r="G1881" s="39"/>
      <c r="H1881" s="39"/>
      <c r="I1881" s="200"/>
      <c r="J1881" s="39"/>
      <c r="K1881" s="39"/>
      <c r="L1881" s="42"/>
      <c r="M1881" s="201"/>
      <c r="N1881" s="202"/>
      <c r="O1881" s="67"/>
      <c r="P1881" s="67"/>
      <c r="Q1881" s="67"/>
      <c r="R1881" s="67"/>
      <c r="S1881" s="67"/>
      <c r="T1881" s="68"/>
      <c r="U1881" s="37"/>
      <c r="V1881" s="37"/>
      <c r="W1881" s="37"/>
      <c r="X1881" s="37"/>
      <c r="Y1881" s="37"/>
      <c r="Z1881" s="37"/>
      <c r="AA1881" s="37"/>
      <c r="AB1881" s="37"/>
      <c r="AC1881" s="37"/>
      <c r="AD1881" s="37"/>
      <c r="AE1881" s="37"/>
      <c r="AT1881" s="20" t="s">
        <v>393</v>
      </c>
      <c r="AU1881" s="20" t="s">
        <v>90</v>
      </c>
    </row>
    <row r="1882" spans="1:65" s="13" customFormat="1" ht="10">
      <c r="B1882" s="203"/>
      <c r="C1882" s="204"/>
      <c r="D1882" s="205" t="s">
        <v>395</v>
      </c>
      <c r="E1882" s="206" t="s">
        <v>76</v>
      </c>
      <c r="F1882" s="207" t="s">
        <v>461</v>
      </c>
      <c r="G1882" s="204"/>
      <c r="H1882" s="206" t="s">
        <v>76</v>
      </c>
      <c r="I1882" s="208"/>
      <c r="J1882" s="204"/>
      <c r="K1882" s="204"/>
      <c r="L1882" s="209"/>
      <c r="M1882" s="210"/>
      <c r="N1882" s="211"/>
      <c r="O1882" s="211"/>
      <c r="P1882" s="211"/>
      <c r="Q1882" s="211"/>
      <c r="R1882" s="211"/>
      <c r="S1882" s="211"/>
      <c r="T1882" s="212"/>
      <c r="AT1882" s="213" t="s">
        <v>395</v>
      </c>
      <c r="AU1882" s="213" t="s">
        <v>90</v>
      </c>
      <c r="AV1882" s="13" t="s">
        <v>85</v>
      </c>
      <c r="AW1882" s="13" t="s">
        <v>36</v>
      </c>
      <c r="AX1882" s="13" t="s">
        <v>78</v>
      </c>
      <c r="AY1882" s="213" t="s">
        <v>386</v>
      </c>
    </row>
    <row r="1883" spans="1:65" s="14" customFormat="1" ht="10">
      <c r="B1883" s="214"/>
      <c r="C1883" s="215"/>
      <c r="D1883" s="205" t="s">
        <v>395</v>
      </c>
      <c r="E1883" s="216" t="s">
        <v>76</v>
      </c>
      <c r="F1883" s="217" t="s">
        <v>1891</v>
      </c>
      <c r="G1883" s="215"/>
      <c r="H1883" s="218">
        <v>364.78</v>
      </c>
      <c r="I1883" s="219"/>
      <c r="J1883" s="215"/>
      <c r="K1883" s="215"/>
      <c r="L1883" s="220"/>
      <c r="M1883" s="221"/>
      <c r="N1883" s="222"/>
      <c r="O1883" s="222"/>
      <c r="P1883" s="222"/>
      <c r="Q1883" s="222"/>
      <c r="R1883" s="222"/>
      <c r="S1883" s="222"/>
      <c r="T1883" s="223"/>
      <c r="AT1883" s="224" t="s">
        <v>395</v>
      </c>
      <c r="AU1883" s="224" t="s">
        <v>90</v>
      </c>
      <c r="AV1883" s="14" t="s">
        <v>90</v>
      </c>
      <c r="AW1883" s="14" t="s">
        <v>36</v>
      </c>
      <c r="AX1883" s="14" t="s">
        <v>78</v>
      </c>
      <c r="AY1883" s="224" t="s">
        <v>386</v>
      </c>
    </row>
    <row r="1884" spans="1:65" s="16" customFormat="1" ht="10">
      <c r="B1884" s="246"/>
      <c r="C1884" s="247"/>
      <c r="D1884" s="205" t="s">
        <v>395</v>
      </c>
      <c r="E1884" s="248" t="s">
        <v>76</v>
      </c>
      <c r="F1884" s="249" t="s">
        <v>559</v>
      </c>
      <c r="G1884" s="247"/>
      <c r="H1884" s="250">
        <v>364.78</v>
      </c>
      <c r="I1884" s="251"/>
      <c r="J1884" s="247"/>
      <c r="K1884" s="247"/>
      <c r="L1884" s="252"/>
      <c r="M1884" s="253"/>
      <c r="N1884" s="254"/>
      <c r="O1884" s="254"/>
      <c r="P1884" s="254"/>
      <c r="Q1884" s="254"/>
      <c r="R1884" s="254"/>
      <c r="S1884" s="254"/>
      <c r="T1884" s="255"/>
      <c r="AT1884" s="256" t="s">
        <v>395</v>
      </c>
      <c r="AU1884" s="256" t="s">
        <v>90</v>
      </c>
      <c r="AV1884" s="16" t="s">
        <v>95</v>
      </c>
      <c r="AW1884" s="16" t="s">
        <v>36</v>
      </c>
      <c r="AX1884" s="16" t="s">
        <v>78</v>
      </c>
      <c r="AY1884" s="256" t="s">
        <v>386</v>
      </c>
    </row>
    <row r="1885" spans="1:65" s="13" customFormat="1" ht="10">
      <c r="B1885" s="203"/>
      <c r="C1885" s="204"/>
      <c r="D1885" s="205" t="s">
        <v>395</v>
      </c>
      <c r="E1885" s="206" t="s">
        <v>76</v>
      </c>
      <c r="F1885" s="207" t="s">
        <v>560</v>
      </c>
      <c r="G1885" s="204"/>
      <c r="H1885" s="206" t="s">
        <v>76</v>
      </c>
      <c r="I1885" s="208"/>
      <c r="J1885" s="204"/>
      <c r="K1885" s="204"/>
      <c r="L1885" s="209"/>
      <c r="M1885" s="210"/>
      <c r="N1885" s="211"/>
      <c r="O1885" s="211"/>
      <c r="P1885" s="211"/>
      <c r="Q1885" s="211"/>
      <c r="R1885" s="211"/>
      <c r="S1885" s="211"/>
      <c r="T1885" s="212"/>
      <c r="AT1885" s="213" t="s">
        <v>395</v>
      </c>
      <c r="AU1885" s="213" t="s">
        <v>90</v>
      </c>
      <c r="AV1885" s="13" t="s">
        <v>85</v>
      </c>
      <c r="AW1885" s="13" t="s">
        <v>36</v>
      </c>
      <c r="AX1885" s="13" t="s">
        <v>78</v>
      </c>
      <c r="AY1885" s="213" t="s">
        <v>386</v>
      </c>
    </row>
    <row r="1886" spans="1:65" s="14" customFormat="1" ht="10">
      <c r="B1886" s="214"/>
      <c r="C1886" s="215"/>
      <c r="D1886" s="205" t="s">
        <v>395</v>
      </c>
      <c r="E1886" s="216" t="s">
        <v>76</v>
      </c>
      <c r="F1886" s="217" t="s">
        <v>1892</v>
      </c>
      <c r="G1886" s="215"/>
      <c r="H1886" s="218">
        <v>328.05</v>
      </c>
      <c r="I1886" s="219"/>
      <c r="J1886" s="215"/>
      <c r="K1886" s="215"/>
      <c r="L1886" s="220"/>
      <c r="M1886" s="221"/>
      <c r="N1886" s="222"/>
      <c r="O1886" s="222"/>
      <c r="P1886" s="222"/>
      <c r="Q1886" s="222"/>
      <c r="R1886" s="222"/>
      <c r="S1886" s="222"/>
      <c r="T1886" s="223"/>
      <c r="AT1886" s="224" t="s">
        <v>395</v>
      </c>
      <c r="AU1886" s="224" t="s">
        <v>90</v>
      </c>
      <c r="AV1886" s="14" t="s">
        <v>90</v>
      </c>
      <c r="AW1886" s="14" t="s">
        <v>36</v>
      </c>
      <c r="AX1886" s="14" t="s">
        <v>78</v>
      </c>
      <c r="AY1886" s="224" t="s">
        <v>386</v>
      </c>
    </row>
    <row r="1887" spans="1:65" s="16" customFormat="1" ht="10">
      <c r="B1887" s="246"/>
      <c r="C1887" s="247"/>
      <c r="D1887" s="205" t="s">
        <v>395</v>
      </c>
      <c r="E1887" s="248" t="s">
        <v>76</v>
      </c>
      <c r="F1887" s="249" t="s">
        <v>559</v>
      </c>
      <c r="G1887" s="247"/>
      <c r="H1887" s="250">
        <v>328.05</v>
      </c>
      <c r="I1887" s="251"/>
      <c r="J1887" s="247"/>
      <c r="K1887" s="247"/>
      <c r="L1887" s="252"/>
      <c r="M1887" s="253"/>
      <c r="N1887" s="254"/>
      <c r="O1887" s="254"/>
      <c r="P1887" s="254"/>
      <c r="Q1887" s="254"/>
      <c r="R1887" s="254"/>
      <c r="S1887" s="254"/>
      <c r="T1887" s="255"/>
      <c r="AT1887" s="256" t="s">
        <v>395</v>
      </c>
      <c r="AU1887" s="256" t="s">
        <v>90</v>
      </c>
      <c r="AV1887" s="16" t="s">
        <v>95</v>
      </c>
      <c r="AW1887" s="16" t="s">
        <v>36</v>
      </c>
      <c r="AX1887" s="16" t="s">
        <v>78</v>
      </c>
      <c r="AY1887" s="256" t="s">
        <v>386</v>
      </c>
    </row>
    <row r="1888" spans="1:65" s="13" customFormat="1" ht="10">
      <c r="B1888" s="203"/>
      <c r="C1888" s="204"/>
      <c r="D1888" s="205" t="s">
        <v>395</v>
      </c>
      <c r="E1888" s="206" t="s">
        <v>76</v>
      </c>
      <c r="F1888" s="207" t="s">
        <v>564</v>
      </c>
      <c r="G1888" s="204"/>
      <c r="H1888" s="206" t="s">
        <v>76</v>
      </c>
      <c r="I1888" s="208"/>
      <c r="J1888" s="204"/>
      <c r="K1888" s="204"/>
      <c r="L1888" s="209"/>
      <c r="M1888" s="210"/>
      <c r="N1888" s="211"/>
      <c r="O1888" s="211"/>
      <c r="P1888" s="211"/>
      <c r="Q1888" s="211"/>
      <c r="R1888" s="211"/>
      <c r="S1888" s="211"/>
      <c r="T1888" s="212"/>
      <c r="AT1888" s="213" t="s">
        <v>395</v>
      </c>
      <c r="AU1888" s="213" t="s">
        <v>90</v>
      </c>
      <c r="AV1888" s="13" t="s">
        <v>85</v>
      </c>
      <c r="AW1888" s="13" t="s">
        <v>36</v>
      </c>
      <c r="AX1888" s="13" t="s">
        <v>78</v>
      </c>
      <c r="AY1888" s="213" t="s">
        <v>386</v>
      </c>
    </row>
    <row r="1889" spans="1:65" s="14" customFormat="1" ht="10">
      <c r="B1889" s="214"/>
      <c r="C1889" s="215"/>
      <c r="D1889" s="205" t="s">
        <v>395</v>
      </c>
      <c r="E1889" s="216" t="s">
        <v>76</v>
      </c>
      <c r="F1889" s="217" t="s">
        <v>1892</v>
      </c>
      <c r="G1889" s="215"/>
      <c r="H1889" s="218">
        <v>328.05</v>
      </c>
      <c r="I1889" s="219"/>
      <c r="J1889" s="215"/>
      <c r="K1889" s="215"/>
      <c r="L1889" s="220"/>
      <c r="M1889" s="221"/>
      <c r="N1889" s="222"/>
      <c r="O1889" s="222"/>
      <c r="P1889" s="222"/>
      <c r="Q1889" s="222"/>
      <c r="R1889" s="222"/>
      <c r="S1889" s="222"/>
      <c r="T1889" s="223"/>
      <c r="AT1889" s="224" t="s">
        <v>395</v>
      </c>
      <c r="AU1889" s="224" t="s">
        <v>90</v>
      </c>
      <c r="AV1889" s="14" t="s">
        <v>90</v>
      </c>
      <c r="AW1889" s="14" t="s">
        <v>36</v>
      </c>
      <c r="AX1889" s="14" t="s">
        <v>78</v>
      </c>
      <c r="AY1889" s="224" t="s">
        <v>386</v>
      </c>
    </row>
    <row r="1890" spans="1:65" s="16" customFormat="1" ht="10">
      <c r="B1890" s="246"/>
      <c r="C1890" s="247"/>
      <c r="D1890" s="205" t="s">
        <v>395</v>
      </c>
      <c r="E1890" s="248" t="s">
        <v>76</v>
      </c>
      <c r="F1890" s="249" t="s">
        <v>559</v>
      </c>
      <c r="G1890" s="247"/>
      <c r="H1890" s="250">
        <v>328.05</v>
      </c>
      <c r="I1890" s="251"/>
      <c r="J1890" s="247"/>
      <c r="K1890" s="247"/>
      <c r="L1890" s="252"/>
      <c r="M1890" s="253"/>
      <c r="N1890" s="254"/>
      <c r="O1890" s="254"/>
      <c r="P1890" s="254"/>
      <c r="Q1890" s="254"/>
      <c r="R1890" s="254"/>
      <c r="S1890" s="254"/>
      <c r="T1890" s="255"/>
      <c r="AT1890" s="256" t="s">
        <v>395</v>
      </c>
      <c r="AU1890" s="256" t="s">
        <v>90</v>
      </c>
      <c r="AV1890" s="16" t="s">
        <v>95</v>
      </c>
      <c r="AW1890" s="16" t="s">
        <v>36</v>
      </c>
      <c r="AX1890" s="16" t="s">
        <v>78</v>
      </c>
      <c r="AY1890" s="256" t="s">
        <v>386</v>
      </c>
    </row>
    <row r="1891" spans="1:65" s="13" customFormat="1" ht="10">
      <c r="B1891" s="203"/>
      <c r="C1891" s="204"/>
      <c r="D1891" s="205" t="s">
        <v>395</v>
      </c>
      <c r="E1891" s="206" t="s">
        <v>76</v>
      </c>
      <c r="F1891" s="207" t="s">
        <v>1029</v>
      </c>
      <c r="G1891" s="204"/>
      <c r="H1891" s="206" t="s">
        <v>76</v>
      </c>
      <c r="I1891" s="208"/>
      <c r="J1891" s="204"/>
      <c r="K1891" s="204"/>
      <c r="L1891" s="209"/>
      <c r="M1891" s="210"/>
      <c r="N1891" s="211"/>
      <c r="O1891" s="211"/>
      <c r="P1891" s="211"/>
      <c r="Q1891" s="211"/>
      <c r="R1891" s="211"/>
      <c r="S1891" s="211"/>
      <c r="T1891" s="212"/>
      <c r="AT1891" s="213" t="s">
        <v>395</v>
      </c>
      <c r="AU1891" s="213" t="s">
        <v>90</v>
      </c>
      <c r="AV1891" s="13" t="s">
        <v>85</v>
      </c>
      <c r="AW1891" s="13" t="s">
        <v>36</v>
      </c>
      <c r="AX1891" s="13" t="s">
        <v>78</v>
      </c>
      <c r="AY1891" s="213" t="s">
        <v>386</v>
      </c>
    </row>
    <row r="1892" spans="1:65" s="14" customFormat="1" ht="10">
      <c r="B1892" s="214"/>
      <c r="C1892" s="215"/>
      <c r="D1892" s="205" t="s">
        <v>395</v>
      </c>
      <c r="E1892" s="216" t="s">
        <v>76</v>
      </c>
      <c r="F1892" s="217" t="s">
        <v>1893</v>
      </c>
      <c r="G1892" s="215"/>
      <c r="H1892" s="218">
        <v>419.12</v>
      </c>
      <c r="I1892" s="219"/>
      <c r="J1892" s="215"/>
      <c r="K1892" s="215"/>
      <c r="L1892" s="220"/>
      <c r="M1892" s="221"/>
      <c r="N1892" s="222"/>
      <c r="O1892" s="222"/>
      <c r="P1892" s="222"/>
      <c r="Q1892" s="222"/>
      <c r="R1892" s="222"/>
      <c r="S1892" s="222"/>
      <c r="T1892" s="223"/>
      <c r="AT1892" s="224" t="s">
        <v>395</v>
      </c>
      <c r="AU1892" s="224" t="s">
        <v>90</v>
      </c>
      <c r="AV1892" s="14" t="s">
        <v>90</v>
      </c>
      <c r="AW1892" s="14" t="s">
        <v>36</v>
      </c>
      <c r="AX1892" s="14" t="s">
        <v>78</v>
      </c>
      <c r="AY1892" s="224" t="s">
        <v>386</v>
      </c>
    </row>
    <row r="1893" spans="1:65" s="16" customFormat="1" ht="10">
      <c r="B1893" s="246"/>
      <c r="C1893" s="247"/>
      <c r="D1893" s="205" t="s">
        <v>395</v>
      </c>
      <c r="E1893" s="248" t="s">
        <v>76</v>
      </c>
      <c r="F1893" s="249" t="s">
        <v>559</v>
      </c>
      <c r="G1893" s="247"/>
      <c r="H1893" s="250">
        <v>419.12</v>
      </c>
      <c r="I1893" s="251"/>
      <c r="J1893" s="247"/>
      <c r="K1893" s="247"/>
      <c r="L1893" s="252"/>
      <c r="M1893" s="253"/>
      <c r="N1893" s="254"/>
      <c r="O1893" s="254"/>
      <c r="P1893" s="254"/>
      <c r="Q1893" s="254"/>
      <c r="R1893" s="254"/>
      <c r="S1893" s="254"/>
      <c r="T1893" s="255"/>
      <c r="AT1893" s="256" t="s">
        <v>395</v>
      </c>
      <c r="AU1893" s="256" t="s">
        <v>90</v>
      </c>
      <c r="AV1893" s="16" t="s">
        <v>95</v>
      </c>
      <c r="AW1893" s="16" t="s">
        <v>36</v>
      </c>
      <c r="AX1893" s="16" t="s">
        <v>78</v>
      </c>
      <c r="AY1893" s="256" t="s">
        <v>386</v>
      </c>
    </row>
    <row r="1894" spans="1:65" s="13" customFormat="1" ht="10">
      <c r="B1894" s="203"/>
      <c r="C1894" s="204"/>
      <c r="D1894" s="205" t="s">
        <v>395</v>
      </c>
      <c r="E1894" s="206" t="s">
        <v>76</v>
      </c>
      <c r="F1894" s="207" t="s">
        <v>1894</v>
      </c>
      <c r="G1894" s="204"/>
      <c r="H1894" s="206" t="s">
        <v>76</v>
      </c>
      <c r="I1894" s="208"/>
      <c r="J1894" s="204"/>
      <c r="K1894" s="204"/>
      <c r="L1894" s="209"/>
      <c r="M1894" s="210"/>
      <c r="N1894" s="211"/>
      <c r="O1894" s="211"/>
      <c r="P1894" s="211"/>
      <c r="Q1894" s="211"/>
      <c r="R1894" s="211"/>
      <c r="S1894" s="211"/>
      <c r="T1894" s="212"/>
      <c r="AT1894" s="213" t="s">
        <v>395</v>
      </c>
      <c r="AU1894" s="213" t="s">
        <v>90</v>
      </c>
      <c r="AV1894" s="13" t="s">
        <v>85</v>
      </c>
      <c r="AW1894" s="13" t="s">
        <v>36</v>
      </c>
      <c r="AX1894" s="13" t="s">
        <v>78</v>
      </c>
      <c r="AY1894" s="213" t="s">
        <v>386</v>
      </c>
    </row>
    <row r="1895" spans="1:65" s="14" customFormat="1" ht="10">
      <c r="B1895" s="214"/>
      <c r="C1895" s="215"/>
      <c r="D1895" s="205" t="s">
        <v>395</v>
      </c>
      <c r="E1895" s="216" t="s">
        <v>76</v>
      </c>
      <c r="F1895" s="217" t="s">
        <v>1895</v>
      </c>
      <c r="G1895" s="215"/>
      <c r="H1895" s="218">
        <v>10.614000000000001</v>
      </c>
      <c r="I1895" s="219"/>
      <c r="J1895" s="215"/>
      <c r="K1895" s="215"/>
      <c r="L1895" s="220"/>
      <c r="M1895" s="221"/>
      <c r="N1895" s="222"/>
      <c r="O1895" s="222"/>
      <c r="P1895" s="222"/>
      <c r="Q1895" s="222"/>
      <c r="R1895" s="222"/>
      <c r="S1895" s="222"/>
      <c r="T1895" s="223"/>
      <c r="AT1895" s="224" t="s">
        <v>395</v>
      </c>
      <c r="AU1895" s="224" t="s">
        <v>90</v>
      </c>
      <c r="AV1895" s="14" t="s">
        <v>90</v>
      </c>
      <c r="AW1895" s="14" t="s">
        <v>36</v>
      </c>
      <c r="AX1895" s="14" t="s">
        <v>78</v>
      </c>
      <c r="AY1895" s="224" t="s">
        <v>386</v>
      </c>
    </row>
    <row r="1896" spans="1:65" s="16" customFormat="1" ht="10">
      <c r="B1896" s="246"/>
      <c r="C1896" s="247"/>
      <c r="D1896" s="205" t="s">
        <v>395</v>
      </c>
      <c r="E1896" s="248" t="s">
        <v>76</v>
      </c>
      <c r="F1896" s="249" t="s">
        <v>559</v>
      </c>
      <c r="G1896" s="247"/>
      <c r="H1896" s="250">
        <v>10.614000000000001</v>
      </c>
      <c r="I1896" s="251"/>
      <c r="J1896" s="247"/>
      <c r="K1896" s="247"/>
      <c r="L1896" s="252"/>
      <c r="M1896" s="253"/>
      <c r="N1896" s="254"/>
      <c r="O1896" s="254"/>
      <c r="P1896" s="254"/>
      <c r="Q1896" s="254"/>
      <c r="R1896" s="254"/>
      <c r="S1896" s="254"/>
      <c r="T1896" s="255"/>
      <c r="AT1896" s="256" t="s">
        <v>395</v>
      </c>
      <c r="AU1896" s="256" t="s">
        <v>90</v>
      </c>
      <c r="AV1896" s="16" t="s">
        <v>95</v>
      </c>
      <c r="AW1896" s="16" t="s">
        <v>36</v>
      </c>
      <c r="AX1896" s="16" t="s">
        <v>78</v>
      </c>
      <c r="AY1896" s="256" t="s">
        <v>386</v>
      </c>
    </row>
    <row r="1897" spans="1:65" s="15" customFormat="1" ht="10">
      <c r="B1897" s="225"/>
      <c r="C1897" s="226"/>
      <c r="D1897" s="205" t="s">
        <v>395</v>
      </c>
      <c r="E1897" s="227" t="s">
        <v>76</v>
      </c>
      <c r="F1897" s="228" t="s">
        <v>398</v>
      </c>
      <c r="G1897" s="226"/>
      <c r="H1897" s="229">
        <v>1450.614</v>
      </c>
      <c r="I1897" s="230"/>
      <c r="J1897" s="226"/>
      <c r="K1897" s="226"/>
      <c r="L1897" s="231"/>
      <c r="M1897" s="232"/>
      <c r="N1897" s="233"/>
      <c r="O1897" s="233"/>
      <c r="P1897" s="233"/>
      <c r="Q1897" s="233"/>
      <c r="R1897" s="233"/>
      <c r="S1897" s="233"/>
      <c r="T1897" s="234"/>
      <c r="AT1897" s="235" t="s">
        <v>395</v>
      </c>
      <c r="AU1897" s="235" t="s">
        <v>90</v>
      </c>
      <c r="AV1897" s="15" t="s">
        <v>102</v>
      </c>
      <c r="AW1897" s="15" t="s">
        <v>36</v>
      </c>
      <c r="AX1897" s="15" t="s">
        <v>85</v>
      </c>
      <c r="AY1897" s="235" t="s">
        <v>386</v>
      </c>
    </row>
    <row r="1898" spans="1:65" s="2" customFormat="1" ht="37.75" customHeight="1">
      <c r="A1898" s="37"/>
      <c r="B1898" s="38"/>
      <c r="C1898" s="185" t="s">
        <v>1896</v>
      </c>
      <c r="D1898" s="185" t="s">
        <v>388</v>
      </c>
      <c r="E1898" s="186" t="s">
        <v>1897</v>
      </c>
      <c r="F1898" s="187" t="s">
        <v>1898</v>
      </c>
      <c r="G1898" s="188" t="s">
        <v>127</v>
      </c>
      <c r="H1898" s="189">
        <v>60</v>
      </c>
      <c r="I1898" s="190"/>
      <c r="J1898" s="191">
        <f>ROUND(I1898*H1898,2)</f>
        <v>0</v>
      </c>
      <c r="K1898" s="187" t="s">
        <v>391</v>
      </c>
      <c r="L1898" s="42"/>
      <c r="M1898" s="192" t="s">
        <v>76</v>
      </c>
      <c r="N1898" s="193" t="s">
        <v>49</v>
      </c>
      <c r="O1898" s="67"/>
      <c r="P1898" s="194">
        <f>O1898*H1898</f>
        <v>0</v>
      </c>
      <c r="Q1898" s="194">
        <v>0</v>
      </c>
      <c r="R1898" s="194">
        <f>Q1898*H1898</f>
        <v>0</v>
      </c>
      <c r="S1898" s="194">
        <v>1.4E-2</v>
      </c>
      <c r="T1898" s="195">
        <f>S1898*H1898</f>
        <v>0.84</v>
      </c>
      <c r="U1898" s="37"/>
      <c r="V1898" s="37"/>
      <c r="W1898" s="37"/>
      <c r="X1898" s="37"/>
      <c r="Y1898" s="37"/>
      <c r="Z1898" s="37"/>
      <c r="AA1898" s="37"/>
      <c r="AB1898" s="37"/>
      <c r="AC1898" s="37"/>
      <c r="AD1898" s="37"/>
      <c r="AE1898" s="37"/>
      <c r="AR1898" s="196" t="s">
        <v>102</v>
      </c>
      <c r="AT1898" s="196" t="s">
        <v>388</v>
      </c>
      <c r="AU1898" s="196" t="s">
        <v>90</v>
      </c>
      <c r="AY1898" s="20" t="s">
        <v>386</v>
      </c>
      <c r="BE1898" s="197">
        <f>IF(N1898="základní",J1898,0)</f>
        <v>0</v>
      </c>
      <c r="BF1898" s="197">
        <f>IF(N1898="snížená",J1898,0)</f>
        <v>0</v>
      </c>
      <c r="BG1898" s="197">
        <f>IF(N1898="zákl. přenesená",J1898,0)</f>
        <v>0</v>
      </c>
      <c r="BH1898" s="197">
        <f>IF(N1898="sníž. přenesená",J1898,0)</f>
        <v>0</v>
      </c>
      <c r="BI1898" s="197">
        <f>IF(N1898="nulová",J1898,0)</f>
        <v>0</v>
      </c>
      <c r="BJ1898" s="20" t="s">
        <v>90</v>
      </c>
      <c r="BK1898" s="197">
        <f>ROUND(I1898*H1898,2)</f>
        <v>0</v>
      </c>
      <c r="BL1898" s="20" t="s">
        <v>102</v>
      </c>
      <c r="BM1898" s="196" t="s">
        <v>1899</v>
      </c>
    </row>
    <row r="1899" spans="1:65" s="2" customFormat="1" ht="10">
      <c r="A1899" s="37"/>
      <c r="B1899" s="38"/>
      <c r="C1899" s="39"/>
      <c r="D1899" s="198" t="s">
        <v>393</v>
      </c>
      <c r="E1899" s="39"/>
      <c r="F1899" s="199" t="s">
        <v>1900</v>
      </c>
      <c r="G1899" s="39"/>
      <c r="H1899" s="39"/>
      <c r="I1899" s="200"/>
      <c r="J1899" s="39"/>
      <c r="K1899" s="39"/>
      <c r="L1899" s="42"/>
      <c r="M1899" s="201"/>
      <c r="N1899" s="202"/>
      <c r="O1899" s="67"/>
      <c r="P1899" s="67"/>
      <c r="Q1899" s="67"/>
      <c r="R1899" s="67"/>
      <c r="S1899" s="67"/>
      <c r="T1899" s="68"/>
      <c r="U1899" s="37"/>
      <c r="V1899" s="37"/>
      <c r="W1899" s="37"/>
      <c r="X1899" s="37"/>
      <c r="Y1899" s="37"/>
      <c r="Z1899" s="37"/>
      <c r="AA1899" s="37"/>
      <c r="AB1899" s="37"/>
      <c r="AC1899" s="37"/>
      <c r="AD1899" s="37"/>
      <c r="AE1899" s="37"/>
      <c r="AT1899" s="20" t="s">
        <v>393</v>
      </c>
      <c r="AU1899" s="20" t="s">
        <v>90</v>
      </c>
    </row>
    <row r="1900" spans="1:65" s="13" customFormat="1" ht="10">
      <c r="B1900" s="203"/>
      <c r="C1900" s="204"/>
      <c r="D1900" s="205" t="s">
        <v>395</v>
      </c>
      <c r="E1900" s="206" t="s">
        <v>76</v>
      </c>
      <c r="F1900" s="207" t="s">
        <v>403</v>
      </c>
      <c r="G1900" s="204"/>
      <c r="H1900" s="206" t="s">
        <v>76</v>
      </c>
      <c r="I1900" s="208"/>
      <c r="J1900" s="204"/>
      <c r="K1900" s="204"/>
      <c r="L1900" s="209"/>
      <c r="M1900" s="210"/>
      <c r="N1900" s="211"/>
      <c r="O1900" s="211"/>
      <c r="P1900" s="211"/>
      <c r="Q1900" s="211"/>
      <c r="R1900" s="211"/>
      <c r="S1900" s="211"/>
      <c r="T1900" s="212"/>
      <c r="AT1900" s="213" t="s">
        <v>395</v>
      </c>
      <c r="AU1900" s="213" t="s">
        <v>90</v>
      </c>
      <c r="AV1900" s="13" t="s">
        <v>85</v>
      </c>
      <c r="AW1900" s="13" t="s">
        <v>36</v>
      </c>
      <c r="AX1900" s="13" t="s">
        <v>78</v>
      </c>
      <c r="AY1900" s="213" t="s">
        <v>386</v>
      </c>
    </row>
    <row r="1901" spans="1:65" s="13" customFormat="1" ht="10">
      <c r="B1901" s="203"/>
      <c r="C1901" s="204"/>
      <c r="D1901" s="205" t="s">
        <v>395</v>
      </c>
      <c r="E1901" s="206" t="s">
        <v>76</v>
      </c>
      <c r="F1901" s="207" t="s">
        <v>579</v>
      </c>
      <c r="G1901" s="204"/>
      <c r="H1901" s="206" t="s">
        <v>76</v>
      </c>
      <c r="I1901" s="208"/>
      <c r="J1901" s="204"/>
      <c r="K1901" s="204"/>
      <c r="L1901" s="209"/>
      <c r="M1901" s="210"/>
      <c r="N1901" s="211"/>
      <c r="O1901" s="211"/>
      <c r="P1901" s="211"/>
      <c r="Q1901" s="211"/>
      <c r="R1901" s="211"/>
      <c r="S1901" s="211"/>
      <c r="T1901" s="212"/>
      <c r="AT1901" s="213" t="s">
        <v>395</v>
      </c>
      <c r="AU1901" s="213" t="s">
        <v>90</v>
      </c>
      <c r="AV1901" s="13" t="s">
        <v>85</v>
      </c>
      <c r="AW1901" s="13" t="s">
        <v>36</v>
      </c>
      <c r="AX1901" s="13" t="s">
        <v>78</v>
      </c>
      <c r="AY1901" s="213" t="s">
        <v>386</v>
      </c>
    </row>
    <row r="1902" spans="1:65" s="14" customFormat="1" ht="10">
      <c r="B1902" s="214"/>
      <c r="C1902" s="215"/>
      <c r="D1902" s="205" t="s">
        <v>395</v>
      </c>
      <c r="E1902" s="216" t="s">
        <v>76</v>
      </c>
      <c r="F1902" s="217" t="s">
        <v>1901</v>
      </c>
      <c r="G1902" s="215"/>
      <c r="H1902" s="218">
        <v>60</v>
      </c>
      <c r="I1902" s="219"/>
      <c r="J1902" s="215"/>
      <c r="K1902" s="215"/>
      <c r="L1902" s="220"/>
      <c r="M1902" s="221"/>
      <c r="N1902" s="222"/>
      <c r="O1902" s="222"/>
      <c r="P1902" s="222"/>
      <c r="Q1902" s="222"/>
      <c r="R1902" s="222"/>
      <c r="S1902" s="222"/>
      <c r="T1902" s="223"/>
      <c r="AT1902" s="224" t="s">
        <v>395</v>
      </c>
      <c r="AU1902" s="224" t="s">
        <v>90</v>
      </c>
      <c r="AV1902" s="14" t="s">
        <v>90</v>
      </c>
      <c r="AW1902" s="14" t="s">
        <v>36</v>
      </c>
      <c r="AX1902" s="14" t="s">
        <v>78</v>
      </c>
      <c r="AY1902" s="224" t="s">
        <v>386</v>
      </c>
    </row>
    <row r="1903" spans="1:65" s="15" customFormat="1" ht="10">
      <c r="B1903" s="225"/>
      <c r="C1903" s="226"/>
      <c r="D1903" s="205" t="s">
        <v>395</v>
      </c>
      <c r="E1903" s="227" t="s">
        <v>76</v>
      </c>
      <c r="F1903" s="228" t="s">
        <v>398</v>
      </c>
      <c r="G1903" s="226"/>
      <c r="H1903" s="229">
        <v>60</v>
      </c>
      <c r="I1903" s="230"/>
      <c r="J1903" s="226"/>
      <c r="K1903" s="226"/>
      <c r="L1903" s="231"/>
      <c r="M1903" s="232"/>
      <c r="N1903" s="233"/>
      <c r="O1903" s="233"/>
      <c r="P1903" s="233"/>
      <c r="Q1903" s="233"/>
      <c r="R1903" s="233"/>
      <c r="S1903" s="233"/>
      <c r="T1903" s="234"/>
      <c r="AT1903" s="235" t="s">
        <v>395</v>
      </c>
      <c r="AU1903" s="235" t="s">
        <v>90</v>
      </c>
      <c r="AV1903" s="15" t="s">
        <v>102</v>
      </c>
      <c r="AW1903" s="15" t="s">
        <v>36</v>
      </c>
      <c r="AX1903" s="15" t="s">
        <v>85</v>
      </c>
      <c r="AY1903" s="235" t="s">
        <v>386</v>
      </c>
    </row>
    <row r="1904" spans="1:65" s="2" customFormat="1" ht="49" customHeight="1">
      <c r="A1904" s="37"/>
      <c r="B1904" s="38"/>
      <c r="C1904" s="185" t="s">
        <v>1902</v>
      </c>
      <c r="D1904" s="185" t="s">
        <v>388</v>
      </c>
      <c r="E1904" s="186" t="s">
        <v>1903</v>
      </c>
      <c r="F1904" s="187" t="s">
        <v>1904</v>
      </c>
      <c r="G1904" s="188" t="s">
        <v>127</v>
      </c>
      <c r="H1904" s="189">
        <v>5.4</v>
      </c>
      <c r="I1904" s="190"/>
      <c r="J1904" s="191">
        <f>ROUND(I1904*H1904,2)</f>
        <v>0</v>
      </c>
      <c r="K1904" s="187" t="s">
        <v>391</v>
      </c>
      <c r="L1904" s="42"/>
      <c r="M1904" s="192" t="s">
        <v>76</v>
      </c>
      <c r="N1904" s="193" t="s">
        <v>49</v>
      </c>
      <c r="O1904" s="67"/>
      <c r="P1904" s="194">
        <f>O1904*H1904</f>
        <v>0</v>
      </c>
      <c r="Q1904" s="194">
        <v>0</v>
      </c>
      <c r="R1904" s="194">
        <f>Q1904*H1904</f>
        <v>0</v>
      </c>
      <c r="S1904" s="194">
        <v>0.183</v>
      </c>
      <c r="T1904" s="195">
        <f>S1904*H1904</f>
        <v>0.98820000000000008</v>
      </c>
      <c r="U1904" s="37"/>
      <c r="V1904" s="37"/>
      <c r="W1904" s="37"/>
      <c r="X1904" s="37"/>
      <c r="Y1904" s="37"/>
      <c r="Z1904" s="37"/>
      <c r="AA1904" s="37"/>
      <c r="AB1904" s="37"/>
      <c r="AC1904" s="37"/>
      <c r="AD1904" s="37"/>
      <c r="AE1904" s="37"/>
      <c r="AR1904" s="196" t="s">
        <v>102</v>
      </c>
      <c r="AT1904" s="196" t="s">
        <v>388</v>
      </c>
      <c r="AU1904" s="196" t="s">
        <v>90</v>
      </c>
      <c r="AY1904" s="20" t="s">
        <v>386</v>
      </c>
      <c r="BE1904" s="197">
        <f>IF(N1904="základní",J1904,0)</f>
        <v>0</v>
      </c>
      <c r="BF1904" s="197">
        <f>IF(N1904="snížená",J1904,0)</f>
        <v>0</v>
      </c>
      <c r="BG1904" s="197">
        <f>IF(N1904="zákl. přenesená",J1904,0)</f>
        <v>0</v>
      </c>
      <c r="BH1904" s="197">
        <f>IF(N1904="sníž. přenesená",J1904,0)</f>
        <v>0</v>
      </c>
      <c r="BI1904" s="197">
        <f>IF(N1904="nulová",J1904,0)</f>
        <v>0</v>
      </c>
      <c r="BJ1904" s="20" t="s">
        <v>90</v>
      </c>
      <c r="BK1904" s="197">
        <f>ROUND(I1904*H1904,2)</f>
        <v>0</v>
      </c>
      <c r="BL1904" s="20" t="s">
        <v>102</v>
      </c>
      <c r="BM1904" s="196" t="s">
        <v>1905</v>
      </c>
    </row>
    <row r="1905" spans="1:65" s="2" customFormat="1" ht="10">
      <c r="A1905" s="37"/>
      <c r="B1905" s="38"/>
      <c r="C1905" s="39"/>
      <c r="D1905" s="198" t="s">
        <v>393</v>
      </c>
      <c r="E1905" s="39"/>
      <c r="F1905" s="199" t="s">
        <v>1906</v>
      </c>
      <c r="G1905" s="39"/>
      <c r="H1905" s="39"/>
      <c r="I1905" s="200"/>
      <c r="J1905" s="39"/>
      <c r="K1905" s="39"/>
      <c r="L1905" s="42"/>
      <c r="M1905" s="201"/>
      <c r="N1905" s="202"/>
      <c r="O1905" s="67"/>
      <c r="P1905" s="67"/>
      <c r="Q1905" s="67"/>
      <c r="R1905" s="67"/>
      <c r="S1905" s="67"/>
      <c r="T1905" s="68"/>
      <c r="U1905" s="37"/>
      <c r="V1905" s="37"/>
      <c r="W1905" s="37"/>
      <c r="X1905" s="37"/>
      <c r="Y1905" s="37"/>
      <c r="Z1905" s="37"/>
      <c r="AA1905" s="37"/>
      <c r="AB1905" s="37"/>
      <c r="AC1905" s="37"/>
      <c r="AD1905" s="37"/>
      <c r="AE1905" s="37"/>
      <c r="AT1905" s="20" t="s">
        <v>393</v>
      </c>
      <c r="AU1905" s="20" t="s">
        <v>90</v>
      </c>
    </row>
    <row r="1906" spans="1:65" s="13" customFormat="1" ht="10">
      <c r="B1906" s="203"/>
      <c r="C1906" s="204"/>
      <c r="D1906" s="205" t="s">
        <v>395</v>
      </c>
      <c r="E1906" s="206" t="s">
        <v>76</v>
      </c>
      <c r="F1906" s="207" t="s">
        <v>547</v>
      </c>
      <c r="G1906" s="204"/>
      <c r="H1906" s="206" t="s">
        <v>76</v>
      </c>
      <c r="I1906" s="208"/>
      <c r="J1906" s="204"/>
      <c r="K1906" s="204"/>
      <c r="L1906" s="209"/>
      <c r="M1906" s="210"/>
      <c r="N1906" s="211"/>
      <c r="O1906" s="211"/>
      <c r="P1906" s="211"/>
      <c r="Q1906" s="211"/>
      <c r="R1906" s="211"/>
      <c r="S1906" s="211"/>
      <c r="T1906" s="212"/>
      <c r="AT1906" s="213" t="s">
        <v>395</v>
      </c>
      <c r="AU1906" s="213" t="s">
        <v>90</v>
      </c>
      <c r="AV1906" s="13" t="s">
        <v>85</v>
      </c>
      <c r="AW1906" s="13" t="s">
        <v>36</v>
      </c>
      <c r="AX1906" s="13" t="s">
        <v>78</v>
      </c>
      <c r="AY1906" s="213" t="s">
        <v>386</v>
      </c>
    </row>
    <row r="1907" spans="1:65" s="14" customFormat="1" ht="10">
      <c r="B1907" s="214"/>
      <c r="C1907" s="215"/>
      <c r="D1907" s="205" t="s">
        <v>395</v>
      </c>
      <c r="E1907" s="216" t="s">
        <v>76</v>
      </c>
      <c r="F1907" s="217" t="s">
        <v>1907</v>
      </c>
      <c r="G1907" s="215"/>
      <c r="H1907" s="218">
        <v>1.35</v>
      </c>
      <c r="I1907" s="219"/>
      <c r="J1907" s="215"/>
      <c r="K1907" s="215"/>
      <c r="L1907" s="220"/>
      <c r="M1907" s="221"/>
      <c r="N1907" s="222"/>
      <c r="O1907" s="222"/>
      <c r="P1907" s="222"/>
      <c r="Q1907" s="222"/>
      <c r="R1907" s="222"/>
      <c r="S1907" s="222"/>
      <c r="T1907" s="223"/>
      <c r="AT1907" s="224" t="s">
        <v>395</v>
      </c>
      <c r="AU1907" s="224" t="s">
        <v>90</v>
      </c>
      <c r="AV1907" s="14" t="s">
        <v>90</v>
      </c>
      <c r="AW1907" s="14" t="s">
        <v>36</v>
      </c>
      <c r="AX1907" s="14" t="s">
        <v>78</v>
      </c>
      <c r="AY1907" s="224" t="s">
        <v>386</v>
      </c>
    </row>
    <row r="1908" spans="1:65" s="13" customFormat="1" ht="10">
      <c r="B1908" s="203"/>
      <c r="C1908" s="204"/>
      <c r="D1908" s="205" t="s">
        <v>395</v>
      </c>
      <c r="E1908" s="206" t="s">
        <v>76</v>
      </c>
      <c r="F1908" s="207" t="s">
        <v>549</v>
      </c>
      <c r="G1908" s="204"/>
      <c r="H1908" s="206" t="s">
        <v>76</v>
      </c>
      <c r="I1908" s="208"/>
      <c r="J1908" s="204"/>
      <c r="K1908" s="204"/>
      <c r="L1908" s="209"/>
      <c r="M1908" s="210"/>
      <c r="N1908" s="211"/>
      <c r="O1908" s="211"/>
      <c r="P1908" s="211"/>
      <c r="Q1908" s="211"/>
      <c r="R1908" s="211"/>
      <c r="S1908" s="211"/>
      <c r="T1908" s="212"/>
      <c r="AT1908" s="213" t="s">
        <v>395</v>
      </c>
      <c r="AU1908" s="213" t="s">
        <v>90</v>
      </c>
      <c r="AV1908" s="13" t="s">
        <v>85</v>
      </c>
      <c r="AW1908" s="13" t="s">
        <v>36</v>
      </c>
      <c r="AX1908" s="13" t="s">
        <v>78</v>
      </c>
      <c r="AY1908" s="213" t="s">
        <v>386</v>
      </c>
    </row>
    <row r="1909" spans="1:65" s="14" customFormat="1" ht="10">
      <c r="B1909" s="214"/>
      <c r="C1909" s="215"/>
      <c r="D1909" s="205" t="s">
        <v>395</v>
      </c>
      <c r="E1909" s="216" t="s">
        <v>76</v>
      </c>
      <c r="F1909" s="217" t="s">
        <v>1907</v>
      </c>
      <c r="G1909" s="215"/>
      <c r="H1909" s="218">
        <v>1.35</v>
      </c>
      <c r="I1909" s="219"/>
      <c r="J1909" s="215"/>
      <c r="K1909" s="215"/>
      <c r="L1909" s="220"/>
      <c r="M1909" s="221"/>
      <c r="N1909" s="222"/>
      <c r="O1909" s="222"/>
      <c r="P1909" s="222"/>
      <c r="Q1909" s="222"/>
      <c r="R1909" s="222"/>
      <c r="S1909" s="222"/>
      <c r="T1909" s="223"/>
      <c r="AT1909" s="224" t="s">
        <v>395</v>
      </c>
      <c r="AU1909" s="224" t="s">
        <v>90</v>
      </c>
      <c r="AV1909" s="14" t="s">
        <v>90</v>
      </c>
      <c r="AW1909" s="14" t="s">
        <v>36</v>
      </c>
      <c r="AX1909" s="14" t="s">
        <v>78</v>
      </c>
      <c r="AY1909" s="224" t="s">
        <v>386</v>
      </c>
    </row>
    <row r="1910" spans="1:65" s="13" customFormat="1" ht="10">
      <c r="B1910" s="203"/>
      <c r="C1910" s="204"/>
      <c r="D1910" s="205" t="s">
        <v>395</v>
      </c>
      <c r="E1910" s="206" t="s">
        <v>76</v>
      </c>
      <c r="F1910" s="207" t="s">
        <v>552</v>
      </c>
      <c r="G1910" s="204"/>
      <c r="H1910" s="206" t="s">
        <v>76</v>
      </c>
      <c r="I1910" s="208"/>
      <c r="J1910" s="204"/>
      <c r="K1910" s="204"/>
      <c r="L1910" s="209"/>
      <c r="M1910" s="210"/>
      <c r="N1910" s="211"/>
      <c r="O1910" s="211"/>
      <c r="P1910" s="211"/>
      <c r="Q1910" s="211"/>
      <c r="R1910" s="211"/>
      <c r="S1910" s="211"/>
      <c r="T1910" s="212"/>
      <c r="AT1910" s="213" t="s">
        <v>395</v>
      </c>
      <c r="AU1910" s="213" t="s">
        <v>90</v>
      </c>
      <c r="AV1910" s="13" t="s">
        <v>85</v>
      </c>
      <c r="AW1910" s="13" t="s">
        <v>36</v>
      </c>
      <c r="AX1910" s="13" t="s">
        <v>78</v>
      </c>
      <c r="AY1910" s="213" t="s">
        <v>386</v>
      </c>
    </row>
    <row r="1911" spans="1:65" s="14" customFormat="1" ht="10">
      <c r="B1911" s="214"/>
      <c r="C1911" s="215"/>
      <c r="D1911" s="205" t="s">
        <v>395</v>
      </c>
      <c r="E1911" s="216" t="s">
        <v>76</v>
      </c>
      <c r="F1911" s="217" t="s">
        <v>1907</v>
      </c>
      <c r="G1911" s="215"/>
      <c r="H1911" s="218">
        <v>1.35</v>
      </c>
      <c r="I1911" s="219"/>
      <c r="J1911" s="215"/>
      <c r="K1911" s="215"/>
      <c r="L1911" s="220"/>
      <c r="M1911" s="221"/>
      <c r="N1911" s="222"/>
      <c r="O1911" s="222"/>
      <c r="P1911" s="222"/>
      <c r="Q1911" s="222"/>
      <c r="R1911" s="222"/>
      <c r="S1911" s="222"/>
      <c r="T1911" s="223"/>
      <c r="AT1911" s="224" t="s">
        <v>395</v>
      </c>
      <c r="AU1911" s="224" t="s">
        <v>90</v>
      </c>
      <c r="AV1911" s="14" t="s">
        <v>90</v>
      </c>
      <c r="AW1911" s="14" t="s">
        <v>36</v>
      </c>
      <c r="AX1911" s="14" t="s">
        <v>78</v>
      </c>
      <c r="AY1911" s="224" t="s">
        <v>386</v>
      </c>
    </row>
    <row r="1912" spans="1:65" s="13" customFormat="1" ht="10">
      <c r="B1912" s="203"/>
      <c r="C1912" s="204"/>
      <c r="D1912" s="205" t="s">
        <v>395</v>
      </c>
      <c r="E1912" s="206" t="s">
        <v>76</v>
      </c>
      <c r="F1912" s="207" t="s">
        <v>1908</v>
      </c>
      <c r="G1912" s="204"/>
      <c r="H1912" s="206" t="s">
        <v>76</v>
      </c>
      <c r="I1912" s="208"/>
      <c r="J1912" s="204"/>
      <c r="K1912" s="204"/>
      <c r="L1912" s="209"/>
      <c r="M1912" s="210"/>
      <c r="N1912" s="211"/>
      <c r="O1912" s="211"/>
      <c r="P1912" s="211"/>
      <c r="Q1912" s="211"/>
      <c r="R1912" s="211"/>
      <c r="S1912" s="211"/>
      <c r="T1912" s="212"/>
      <c r="AT1912" s="213" t="s">
        <v>395</v>
      </c>
      <c r="AU1912" s="213" t="s">
        <v>90</v>
      </c>
      <c r="AV1912" s="13" t="s">
        <v>85</v>
      </c>
      <c r="AW1912" s="13" t="s">
        <v>36</v>
      </c>
      <c r="AX1912" s="13" t="s">
        <v>78</v>
      </c>
      <c r="AY1912" s="213" t="s">
        <v>386</v>
      </c>
    </row>
    <row r="1913" spans="1:65" s="14" customFormat="1" ht="10">
      <c r="B1913" s="214"/>
      <c r="C1913" s="215"/>
      <c r="D1913" s="205" t="s">
        <v>395</v>
      </c>
      <c r="E1913" s="216" t="s">
        <v>76</v>
      </c>
      <c r="F1913" s="217" t="s">
        <v>1907</v>
      </c>
      <c r="G1913" s="215"/>
      <c r="H1913" s="218">
        <v>1.35</v>
      </c>
      <c r="I1913" s="219"/>
      <c r="J1913" s="215"/>
      <c r="K1913" s="215"/>
      <c r="L1913" s="220"/>
      <c r="M1913" s="221"/>
      <c r="N1913" s="222"/>
      <c r="O1913" s="222"/>
      <c r="P1913" s="222"/>
      <c r="Q1913" s="222"/>
      <c r="R1913" s="222"/>
      <c r="S1913" s="222"/>
      <c r="T1913" s="223"/>
      <c r="AT1913" s="224" t="s">
        <v>395</v>
      </c>
      <c r="AU1913" s="224" t="s">
        <v>90</v>
      </c>
      <c r="AV1913" s="14" t="s">
        <v>90</v>
      </c>
      <c r="AW1913" s="14" t="s">
        <v>36</v>
      </c>
      <c r="AX1913" s="14" t="s">
        <v>78</v>
      </c>
      <c r="AY1913" s="224" t="s">
        <v>386</v>
      </c>
    </row>
    <row r="1914" spans="1:65" s="15" customFormat="1" ht="10">
      <c r="B1914" s="225"/>
      <c r="C1914" s="226"/>
      <c r="D1914" s="205" t="s">
        <v>395</v>
      </c>
      <c r="E1914" s="227" t="s">
        <v>76</v>
      </c>
      <c r="F1914" s="228" t="s">
        <v>398</v>
      </c>
      <c r="G1914" s="226"/>
      <c r="H1914" s="229">
        <v>5.4</v>
      </c>
      <c r="I1914" s="230"/>
      <c r="J1914" s="226"/>
      <c r="K1914" s="226"/>
      <c r="L1914" s="231"/>
      <c r="M1914" s="232"/>
      <c r="N1914" s="233"/>
      <c r="O1914" s="233"/>
      <c r="P1914" s="233"/>
      <c r="Q1914" s="233"/>
      <c r="R1914" s="233"/>
      <c r="S1914" s="233"/>
      <c r="T1914" s="234"/>
      <c r="AT1914" s="235" t="s">
        <v>395</v>
      </c>
      <c r="AU1914" s="235" t="s">
        <v>90</v>
      </c>
      <c r="AV1914" s="15" t="s">
        <v>102</v>
      </c>
      <c r="AW1914" s="15" t="s">
        <v>36</v>
      </c>
      <c r="AX1914" s="15" t="s">
        <v>85</v>
      </c>
      <c r="AY1914" s="235" t="s">
        <v>386</v>
      </c>
    </row>
    <row r="1915" spans="1:65" s="2" customFormat="1" ht="37.75" customHeight="1">
      <c r="A1915" s="37"/>
      <c r="B1915" s="38"/>
      <c r="C1915" s="185" t="s">
        <v>1909</v>
      </c>
      <c r="D1915" s="185" t="s">
        <v>388</v>
      </c>
      <c r="E1915" s="186" t="s">
        <v>1910</v>
      </c>
      <c r="F1915" s="187" t="s">
        <v>1911</v>
      </c>
      <c r="G1915" s="188" t="s">
        <v>127</v>
      </c>
      <c r="H1915" s="189">
        <v>103.03100000000001</v>
      </c>
      <c r="I1915" s="190"/>
      <c r="J1915" s="191">
        <f>ROUND(I1915*H1915,2)</f>
        <v>0</v>
      </c>
      <c r="K1915" s="187" t="s">
        <v>391</v>
      </c>
      <c r="L1915" s="42"/>
      <c r="M1915" s="192" t="s">
        <v>76</v>
      </c>
      <c r="N1915" s="193" t="s">
        <v>49</v>
      </c>
      <c r="O1915" s="67"/>
      <c r="P1915" s="194">
        <f>O1915*H1915</f>
        <v>0</v>
      </c>
      <c r="Q1915" s="194">
        <v>0</v>
      </c>
      <c r="R1915" s="194">
        <f>Q1915*H1915</f>
        <v>0</v>
      </c>
      <c r="S1915" s="194">
        <v>7.5999999999999998E-2</v>
      </c>
      <c r="T1915" s="195">
        <f>S1915*H1915</f>
        <v>7.8303560000000001</v>
      </c>
      <c r="U1915" s="37"/>
      <c r="V1915" s="37"/>
      <c r="W1915" s="37"/>
      <c r="X1915" s="37"/>
      <c r="Y1915" s="37"/>
      <c r="Z1915" s="37"/>
      <c r="AA1915" s="37"/>
      <c r="AB1915" s="37"/>
      <c r="AC1915" s="37"/>
      <c r="AD1915" s="37"/>
      <c r="AE1915" s="37"/>
      <c r="AR1915" s="196" t="s">
        <v>102</v>
      </c>
      <c r="AT1915" s="196" t="s">
        <v>388</v>
      </c>
      <c r="AU1915" s="196" t="s">
        <v>90</v>
      </c>
      <c r="AY1915" s="20" t="s">
        <v>386</v>
      </c>
      <c r="BE1915" s="197">
        <f>IF(N1915="základní",J1915,0)</f>
        <v>0</v>
      </c>
      <c r="BF1915" s="197">
        <f>IF(N1915="snížená",J1915,0)</f>
        <v>0</v>
      </c>
      <c r="BG1915" s="197">
        <f>IF(N1915="zákl. přenesená",J1915,0)</f>
        <v>0</v>
      </c>
      <c r="BH1915" s="197">
        <f>IF(N1915="sníž. přenesená",J1915,0)</f>
        <v>0</v>
      </c>
      <c r="BI1915" s="197">
        <f>IF(N1915="nulová",J1915,0)</f>
        <v>0</v>
      </c>
      <c r="BJ1915" s="20" t="s">
        <v>90</v>
      </c>
      <c r="BK1915" s="197">
        <f>ROUND(I1915*H1915,2)</f>
        <v>0</v>
      </c>
      <c r="BL1915" s="20" t="s">
        <v>102</v>
      </c>
      <c r="BM1915" s="196" t="s">
        <v>1912</v>
      </c>
    </row>
    <row r="1916" spans="1:65" s="2" customFormat="1" ht="10">
      <c r="A1916" s="37"/>
      <c r="B1916" s="38"/>
      <c r="C1916" s="39"/>
      <c r="D1916" s="198" t="s">
        <v>393</v>
      </c>
      <c r="E1916" s="39"/>
      <c r="F1916" s="199" t="s">
        <v>1913</v>
      </c>
      <c r="G1916" s="39"/>
      <c r="H1916" s="39"/>
      <c r="I1916" s="200"/>
      <c r="J1916" s="39"/>
      <c r="K1916" s="39"/>
      <c r="L1916" s="42"/>
      <c r="M1916" s="201"/>
      <c r="N1916" s="202"/>
      <c r="O1916" s="67"/>
      <c r="P1916" s="67"/>
      <c r="Q1916" s="67"/>
      <c r="R1916" s="67"/>
      <c r="S1916" s="67"/>
      <c r="T1916" s="68"/>
      <c r="U1916" s="37"/>
      <c r="V1916" s="37"/>
      <c r="W1916" s="37"/>
      <c r="X1916" s="37"/>
      <c r="Y1916" s="37"/>
      <c r="Z1916" s="37"/>
      <c r="AA1916" s="37"/>
      <c r="AB1916" s="37"/>
      <c r="AC1916" s="37"/>
      <c r="AD1916" s="37"/>
      <c r="AE1916" s="37"/>
      <c r="AT1916" s="20" t="s">
        <v>393</v>
      </c>
      <c r="AU1916" s="20" t="s">
        <v>90</v>
      </c>
    </row>
    <row r="1917" spans="1:65" s="13" customFormat="1" ht="10">
      <c r="B1917" s="203"/>
      <c r="C1917" s="204"/>
      <c r="D1917" s="205" t="s">
        <v>395</v>
      </c>
      <c r="E1917" s="206" t="s">
        <v>76</v>
      </c>
      <c r="F1917" s="207" t="s">
        <v>461</v>
      </c>
      <c r="G1917" s="204"/>
      <c r="H1917" s="206" t="s">
        <v>76</v>
      </c>
      <c r="I1917" s="208"/>
      <c r="J1917" s="204"/>
      <c r="K1917" s="204"/>
      <c r="L1917" s="209"/>
      <c r="M1917" s="210"/>
      <c r="N1917" s="211"/>
      <c r="O1917" s="211"/>
      <c r="P1917" s="211"/>
      <c r="Q1917" s="211"/>
      <c r="R1917" s="211"/>
      <c r="S1917" s="211"/>
      <c r="T1917" s="212"/>
      <c r="AT1917" s="213" t="s">
        <v>395</v>
      </c>
      <c r="AU1917" s="213" t="s">
        <v>90</v>
      </c>
      <c r="AV1917" s="13" t="s">
        <v>85</v>
      </c>
      <c r="AW1917" s="13" t="s">
        <v>36</v>
      </c>
      <c r="AX1917" s="13" t="s">
        <v>78</v>
      </c>
      <c r="AY1917" s="213" t="s">
        <v>386</v>
      </c>
    </row>
    <row r="1918" spans="1:65" s="14" customFormat="1" ht="10">
      <c r="B1918" s="214"/>
      <c r="C1918" s="215"/>
      <c r="D1918" s="205" t="s">
        <v>395</v>
      </c>
      <c r="E1918" s="216" t="s">
        <v>76</v>
      </c>
      <c r="F1918" s="217" t="s">
        <v>1914</v>
      </c>
      <c r="G1918" s="215"/>
      <c r="H1918" s="218">
        <v>8.2739999999999991</v>
      </c>
      <c r="I1918" s="219"/>
      <c r="J1918" s="215"/>
      <c r="K1918" s="215"/>
      <c r="L1918" s="220"/>
      <c r="M1918" s="221"/>
      <c r="N1918" s="222"/>
      <c r="O1918" s="222"/>
      <c r="P1918" s="222"/>
      <c r="Q1918" s="222"/>
      <c r="R1918" s="222"/>
      <c r="S1918" s="222"/>
      <c r="T1918" s="223"/>
      <c r="AT1918" s="224" t="s">
        <v>395</v>
      </c>
      <c r="AU1918" s="224" t="s">
        <v>90</v>
      </c>
      <c r="AV1918" s="14" t="s">
        <v>90</v>
      </c>
      <c r="AW1918" s="14" t="s">
        <v>36</v>
      </c>
      <c r="AX1918" s="14" t="s">
        <v>78</v>
      </c>
      <c r="AY1918" s="224" t="s">
        <v>386</v>
      </c>
    </row>
    <row r="1919" spans="1:65" s="14" customFormat="1" ht="10">
      <c r="B1919" s="214"/>
      <c r="C1919" s="215"/>
      <c r="D1919" s="205" t="s">
        <v>395</v>
      </c>
      <c r="E1919" s="216" t="s">
        <v>76</v>
      </c>
      <c r="F1919" s="217" t="s">
        <v>1915</v>
      </c>
      <c r="G1919" s="215"/>
      <c r="H1919" s="218">
        <v>6.3040000000000003</v>
      </c>
      <c r="I1919" s="219"/>
      <c r="J1919" s="215"/>
      <c r="K1919" s="215"/>
      <c r="L1919" s="220"/>
      <c r="M1919" s="221"/>
      <c r="N1919" s="222"/>
      <c r="O1919" s="222"/>
      <c r="P1919" s="222"/>
      <c r="Q1919" s="222"/>
      <c r="R1919" s="222"/>
      <c r="S1919" s="222"/>
      <c r="T1919" s="223"/>
      <c r="AT1919" s="224" t="s">
        <v>395</v>
      </c>
      <c r="AU1919" s="224" t="s">
        <v>90</v>
      </c>
      <c r="AV1919" s="14" t="s">
        <v>90</v>
      </c>
      <c r="AW1919" s="14" t="s">
        <v>36</v>
      </c>
      <c r="AX1919" s="14" t="s">
        <v>78</v>
      </c>
      <c r="AY1919" s="224" t="s">
        <v>386</v>
      </c>
    </row>
    <row r="1920" spans="1:65" s="14" customFormat="1" ht="10">
      <c r="B1920" s="214"/>
      <c r="C1920" s="215"/>
      <c r="D1920" s="205" t="s">
        <v>395</v>
      </c>
      <c r="E1920" s="216" t="s">
        <v>76</v>
      </c>
      <c r="F1920" s="217" t="s">
        <v>1916</v>
      </c>
      <c r="G1920" s="215"/>
      <c r="H1920" s="218">
        <v>10.638</v>
      </c>
      <c r="I1920" s="219"/>
      <c r="J1920" s="215"/>
      <c r="K1920" s="215"/>
      <c r="L1920" s="220"/>
      <c r="M1920" s="221"/>
      <c r="N1920" s="222"/>
      <c r="O1920" s="222"/>
      <c r="P1920" s="222"/>
      <c r="Q1920" s="222"/>
      <c r="R1920" s="222"/>
      <c r="S1920" s="222"/>
      <c r="T1920" s="223"/>
      <c r="AT1920" s="224" t="s">
        <v>395</v>
      </c>
      <c r="AU1920" s="224" t="s">
        <v>90</v>
      </c>
      <c r="AV1920" s="14" t="s">
        <v>90</v>
      </c>
      <c r="AW1920" s="14" t="s">
        <v>36</v>
      </c>
      <c r="AX1920" s="14" t="s">
        <v>78</v>
      </c>
      <c r="AY1920" s="224" t="s">
        <v>386</v>
      </c>
    </row>
    <row r="1921" spans="2:51" s="16" customFormat="1" ht="10">
      <c r="B1921" s="246"/>
      <c r="C1921" s="247"/>
      <c r="D1921" s="205" t="s">
        <v>395</v>
      </c>
      <c r="E1921" s="248" t="s">
        <v>76</v>
      </c>
      <c r="F1921" s="249" t="s">
        <v>559</v>
      </c>
      <c r="G1921" s="247"/>
      <c r="H1921" s="250">
        <v>25.216000000000001</v>
      </c>
      <c r="I1921" s="251"/>
      <c r="J1921" s="247"/>
      <c r="K1921" s="247"/>
      <c r="L1921" s="252"/>
      <c r="M1921" s="253"/>
      <c r="N1921" s="254"/>
      <c r="O1921" s="254"/>
      <c r="P1921" s="254"/>
      <c r="Q1921" s="254"/>
      <c r="R1921" s="254"/>
      <c r="S1921" s="254"/>
      <c r="T1921" s="255"/>
      <c r="AT1921" s="256" t="s">
        <v>395</v>
      </c>
      <c r="AU1921" s="256" t="s">
        <v>90</v>
      </c>
      <c r="AV1921" s="16" t="s">
        <v>95</v>
      </c>
      <c r="AW1921" s="16" t="s">
        <v>36</v>
      </c>
      <c r="AX1921" s="16" t="s">
        <v>78</v>
      </c>
      <c r="AY1921" s="256" t="s">
        <v>386</v>
      </c>
    </row>
    <row r="1922" spans="2:51" s="13" customFormat="1" ht="10">
      <c r="B1922" s="203"/>
      <c r="C1922" s="204"/>
      <c r="D1922" s="205" t="s">
        <v>395</v>
      </c>
      <c r="E1922" s="206" t="s">
        <v>76</v>
      </c>
      <c r="F1922" s="207" t="s">
        <v>560</v>
      </c>
      <c r="G1922" s="204"/>
      <c r="H1922" s="206" t="s">
        <v>76</v>
      </c>
      <c r="I1922" s="208"/>
      <c r="J1922" s="204"/>
      <c r="K1922" s="204"/>
      <c r="L1922" s="209"/>
      <c r="M1922" s="210"/>
      <c r="N1922" s="211"/>
      <c r="O1922" s="211"/>
      <c r="P1922" s="211"/>
      <c r="Q1922" s="211"/>
      <c r="R1922" s="211"/>
      <c r="S1922" s="211"/>
      <c r="T1922" s="212"/>
      <c r="AT1922" s="213" t="s">
        <v>395</v>
      </c>
      <c r="AU1922" s="213" t="s">
        <v>90</v>
      </c>
      <c r="AV1922" s="13" t="s">
        <v>85</v>
      </c>
      <c r="AW1922" s="13" t="s">
        <v>36</v>
      </c>
      <c r="AX1922" s="13" t="s">
        <v>78</v>
      </c>
      <c r="AY1922" s="213" t="s">
        <v>386</v>
      </c>
    </row>
    <row r="1923" spans="2:51" s="14" customFormat="1" ht="10">
      <c r="B1923" s="214"/>
      <c r="C1923" s="215"/>
      <c r="D1923" s="205" t="s">
        <v>395</v>
      </c>
      <c r="E1923" s="216" t="s">
        <v>76</v>
      </c>
      <c r="F1923" s="217" t="s">
        <v>1917</v>
      </c>
      <c r="G1923" s="215"/>
      <c r="H1923" s="218">
        <v>16.547999999999998</v>
      </c>
      <c r="I1923" s="219"/>
      <c r="J1923" s="215"/>
      <c r="K1923" s="215"/>
      <c r="L1923" s="220"/>
      <c r="M1923" s="221"/>
      <c r="N1923" s="222"/>
      <c r="O1923" s="222"/>
      <c r="P1923" s="222"/>
      <c r="Q1923" s="222"/>
      <c r="R1923" s="222"/>
      <c r="S1923" s="222"/>
      <c r="T1923" s="223"/>
      <c r="AT1923" s="224" t="s">
        <v>395</v>
      </c>
      <c r="AU1923" s="224" t="s">
        <v>90</v>
      </c>
      <c r="AV1923" s="14" t="s">
        <v>90</v>
      </c>
      <c r="AW1923" s="14" t="s">
        <v>36</v>
      </c>
      <c r="AX1923" s="14" t="s">
        <v>78</v>
      </c>
      <c r="AY1923" s="224" t="s">
        <v>386</v>
      </c>
    </row>
    <row r="1924" spans="2:51" s="14" customFormat="1" ht="10">
      <c r="B1924" s="214"/>
      <c r="C1924" s="215"/>
      <c r="D1924" s="205" t="s">
        <v>395</v>
      </c>
      <c r="E1924" s="216" t="s">
        <v>76</v>
      </c>
      <c r="F1924" s="217" t="s">
        <v>1918</v>
      </c>
      <c r="G1924" s="215"/>
      <c r="H1924" s="218">
        <v>1.5760000000000001</v>
      </c>
      <c r="I1924" s="219"/>
      <c r="J1924" s="215"/>
      <c r="K1924" s="215"/>
      <c r="L1924" s="220"/>
      <c r="M1924" s="221"/>
      <c r="N1924" s="222"/>
      <c r="O1924" s="222"/>
      <c r="P1924" s="222"/>
      <c r="Q1924" s="222"/>
      <c r="R1924" s="222"/>
      <c r="S1924" s="222"/>
      <c r="T1924" s="223"/>
      <c r="AT1924" s="224" t="s">
        <v>395</v>
      </c>
      <c r="AU1924" s="224" t="s">
        <v>90</v>
      </c>
      <c r="AV1924" s="14" t="s">
        <v>90</v>
      </c>
      <c r="AW1924" s="14" t="s">
        <v>36</v>
      </c>
      <c r="AX1924" s="14" t="s">
        <v>78</v>
      </c>
      <c r="AY1924" s="224" t="s">
        <v>386</v>
      </c>
    </row>
    <row r="1925" spans="2:51" s="14" customFormat="1" ht="10">
      <c r="B1925" s="214"/>
      <c r="C1925" s="215"/>
      <c r="D1925" s="205" t="s">
        <v>395</v>
      </c>
      <c r="E1925" s="216" t="s">
        <v>76</v>
      </c>
      <c r="F1925" s="217" t="s">
        <v>1919</v>
      </c>
      <c r="G1925" s="215"/>
      <c r="H1925" s="218">
        <v>5.319</v>
      </c>
      <c r="I1925" s="219"/>
      <c r="J1925" s="215"/>
      <c r="K1925" s="215"/>
      <c r="L1925" s="220"/>
      <c r="M1925" s="221"/>
      <c r="N1925" s="222"/>
      <c r="O1925" s="222"/>
      <c r="P1925" s="222"/>
      <c r="Q1925" s="222"/>
      <c r="R1925" s="222"/>
      <c r="S1925" s="222"/>
      <c r="T1925" s="223"/>
      <c r="AT1925" s="224" t="s">
        <v>395</v>
      </c>
      <c r="AU1925" s="224" t="s">
        <v>90</v>
      </c>
      <c r="AV1925" s="14" t="s">
        <v>90</v>
      </c>
      <c r="AW1925" s="14" t="s">
        <v>36</v>
      </c>
      <c r="AX1925" s="14" t="s">
        <v>78</v>
      </c>
      <c r="AY1925" s="224" t="s">
        <v>386</v>
      </c>
    </row>
    <row r="1926" spans="2:51" s="16" customFormat="1" ht="10">
      <c r="B1926" s="246"/>
      <c r="C1926" s="247"/>
      <c r="D1926" s="205" t="s">
        <v>395</v>
      </c>
      <c r="E1926" s="248" t="s">
        <v>76</v>
      </c>
      <c r="F1926" s="249" t="s">
        <v>559</v>
      </c>
      <c r="G1926" s="247"/>
      <c r="H1926" s="250">
        <v>23.443000000000001</v>
      </c>
      <c r="I1926" s="251"/>
      <c r="J1926" s="247"/>
      <c r="K1926" s="247"/>
      <c r="L1926" s="252"/>
      <c r="M1926" s="253"/>
      <c r="N1926" s="254"/>
      <c r="O1926" s="254"/>
      <c r="P1926" s="254"/>
      <c r="Q1926" s="254"/>
      <c r="R1926" s="254"/>
      <c r="S1926" s="254"/>
      <c r="T1926" s="255"/>
      <c r="AT1926" s="256" t="s">
        <v>395</v>
      </c>
      <c r="AU1926" s="256" t="s">
        <v>90</v>
      </c>
      <c r="AV1926" s="16" t="s">
        <v>95</v>
      </c>
      <c r="AW1926" s="16" t="s">
        <v>36</v>
      </c>
      <c r="AX1926" s="16" t="s">
        <v>78</v>
      </c>
      <c r="AY1926" s="256" t="s">
        <v>386</v>
      </c>
    </row>
    <row r="1927" spans="2:51" s="13" customFormat="1" ht="10">
      <c r="B1927" s="203"/>
      <c r="C1927" s="204"/>
      <c r="D1927" s="205" t="s">
        <v>395</v>
      </c>
      <c r="E1927" s="206" t="s">
        <v>76</v>
      </c>
      <c r="F1927" s="207" t="s">
        <v>564</v>
      </c>
      <c r="G1927" s="204"/>
      <c r="H1927" s="206" t="s">
        <v>76</v>
      </c>
      <c r="I1927" s="208"/>
      <c r="J1927" s="204"/>
      <c r="K1927" s="204"/>
      <c r="L1927" s="209"/>
      <c r="M1927" s="210"/>
      <c r="N1927" s="211"/>
      <c r="O1927" s="211"/>
      <c r="P1927" s="211"/>
      <c r="Q1927" s="211"/>
      <c r="R1927" s="211"/>
      <c r="S1927" s="211"/>
      <c r="T1927" s="212"/>
      <c r="AT1927" s="213" t="s">
        <v>395</v>
      </c>
      <c r="AU1927" s="213" t="s">
        <v>90</v>
      </c>
      <c r="AV1927" s="13" t="s">
        <v>85</v>
      </c>
      <c r="AW1927" s="13" t="s">
        <v>36</v>
      </c>
      <c r="AX1927" s="13" t="s">
        <v>78</v>
      </c>
      <c r="AY1927" s="213" t="s">
        <v>386</v>
      </c>
    </row>
    <row r="1928" spans="2:51" s="14" customFormat="1" ht="10">
      <c r="B1928" s="214"/>
      <c r="C1928" s="215"/>
      <c r="D1928" s="205" t="s">
        <v>395</v>
      </c>
      <c r="E1928" s="216" t="s">
        <v>76</v>
      </c>
      <c r="F1928" s="217" t="s">
        <v>1920</v>
      </c>
      <c r="G1928" s="215"/>
      <c r="H1928" s="218">
        <v>15.366</v>
      </c>
      <c r="I1928" s="219"/>
      <c r="J1928" s="215"/>
      <c r="K1928" s="215"/>
      <c r="L1928" s="220"/>
      <c r="M1928" s="221"/>
      <c r="N1928" s="222"/>
      <c r="O1928" s="222"/>
      <c r="P1928" s="222"/>
      <c r="Q1928" s="222"/>
      <c r="R1928" s="222"/>
      <c r="S1928" s="222"/>
      <c r="T1928" s="223"/>
      <c r="AT1928" s="224" t="s">
        <v>395</v>
      </c>
      <c r="AU1928" s="224" t="s">
        <v>90</v>
      </c>
      <c r="AV1928" s="14" t="s">
        <v>90</v>
      </c>
      <c r="AW1928" s="14" t="s">
        <v>36</v>
      </c>
      <c r="AX1928" s="14" t="s">
        <v>78</v>
      </c>
      <c r="AY1928" s="224" t="s">
        <v>386</v>
      </c>
    </row>
    <row r="1929" spans="2:51" s="14" customFormat="1" ht="10">
      <c r="B1929" s="214"/>
      <c r="C1929" s="215"/>
      <c r="D1929" s="205" t="s">
        <v>395</v>
      </c>
      <c r="E1929" s="216" t="s">
        <v>76</v>
      </c>
      <c r="F1929" s="217" t="s">
        <v>1921</v>
      </c>
      <c r="G1929" s="215"/>
      <c r="H1929" s="218">
        <v>3.1520000000000001</v>
      </c>
      <c r="I1929" s="219"/>
      <c r="J1929" s="215"/>
      <c r="K1929" s="215"/>
      <c r="L1929" s="220"/>
      <c r="M1929" s="221"/>
      <c r="N1929" s="222"/>
      <c r="O1929" s="222"/>
      <c r="P1929" s="222"/>
      <c r="Q1929" s="222"/>
      <c r="R1929" s="222"/>
      <c r="S1929" s="222"/>
      <c r="T1929" s="223"/>
      <c r="AT1929" s="224" t="s">
        <v>395</v>
      </c>
      <c r="AU1929" s="224" t="s">
        <v>90</v>
      </c>
      <c r="AV1929" s="14" t="s">
        <v>90</v>
      </c>
      <c r="AW1929" s="14" t="s">
        <v>36</v>
      </c>
      <c r="AX1929" s="14" t="s">
        <v>78</v>
      </c>
      <c r="AY1929" s="224" t="s">
        <v>386</v>
      </c>
    </row>
    <row r="1930" spans="2:51" s="14" customFormat="1" ht="10">
      <c r="B1930" s="214"/>
      <c r="C1930" s="215"/>
      <c r="D1930" s="205" t="s">
        <v>395</v>
      </c>
      <c r="E1930" s="216" t="s">
        <v>76</v>
      </c>
      <c r="F1930" s="217" t="s">
        <v>1919</v>
      </c>
      <c r="G1930" s="215"/>
      <c r="H1930" s="218">
        <v>5.319</v>
      </c>
      <c r="I1930" s="219"/>
      <c r="J1930" s="215"/>
      <c r="K1930" s="215"/>
      <c r="L1930" s="220"/>
      <c r="M1930" s="221"/>
      <c r="N1930" s="222"/>
      <c r="O1930" s="222"/>
      <c r="P1930" s="222"/>
      <c r="Q1930" s="222"/>
      <c r="R1930" s="222"/>
      <c r="S1930" s="222"/>
      <c r="T1930" s="223"/>
      <c r="AT1930" s="224" t="s">
        <v>395</v>
      </c>
      <c r="AU1930" s="224" t="s">
        <v>90</v>
      </c>
      <c r="AV1930" s="14" t="s">
        <v>90</v>
      </c>
      <c r="AW1930" s="14" t="s">
        <v>36</v>
      </c>
      <c r="AX1930" s="14" t="s">
        <v>78</v>
      </c>
      <c r="AY1930" s="224" t="s">
        <v>386</v>
      </c>
    </row>
    <row r="1931" spans="2:51" s="16" customFormat="1" ht="10">
      <c r="B1931" s="246"/>
      <c r="C1931" s="247"/>
      <c r="D1931" s="205" t="s">
        <v>395</v>
      </c>
      <c r="E1931" s="248" t="s">
        <v>76</v>
      </c>
      <c r="F1931" s="249" t="s">
        <v>559</v>
      </c>
      <c r="G1931" s="247"/>
      <c r="H1931" s="250">
        <v>23.837</v>
      </c>
      <c r="I1931" s="251"/>
      <c r="J1931" s="247"/>
      <c r="K1931" s="247"/>
      <c r="L1931" s="252"/>
      <c r="M1931" s="253"/>
      <c r="N1931" s="254"/>
      <c r="O1931" s="254"/>
      <c r="P1931" s="254"/>
      <c r="Q1931" s="254"/>
      <c r="R1931" s="254"/>
      <c r="S1931" s="254"/>
      <c r="T1931" s="255"/>
      <c r="AT1931" s="256" t="s">
        <v>395</v>
      </c>
      <c r="AU1931" s="256" t="s">
        <v>90</v>
      </c>
      <c r="AV1931" s="16" t="s">
        <v>95</v>
      </c>
      <c r="AW1931" s="16" t="s">
        <v>36</v>
      </c>
      <c r="AX1931" s="16" t="s">
        <v>78</v>
      </c>
      <c r="AY1931" s="256" t="s">
        <v>386</v>
      </c>
    </row>
    <row r="1932" spans="2:51" s="13" customFormat="1" ht="10">
      <c r="B1932" s="203"/>
      <c r="C1932" s="204"/>
      <c r="D1932" s="205" t="s">
        <v>395</v>
      </c>
      <c r="E1932" s="206" t="s">
        <v>76</v>
      </c>
      <c r="F1932" s="207" t="s">
        <v>1029</v>
      </c>
      <c r="G1932" s="204"/>
      <c r="H1932" s="206" t="s">
        <v>76</v>
      </c>
      <c r="I1932" s="208"/>
      <c r="J1932" s="204"/>
      <c r="K1932" s="204"/>
      <c r="L1932" s="209"/>
      <c r="M1932" s="210"/>
      <c r="N1932" s="211"/>
      <c r="O1932" s="211"/>
      <c r="P1932" s="211"/>
      <c r="Q1932" s="211"/>
      <c r="R1932" s="211"/>
      <c r="S1932" s="211"/>
      <c r="T1932" s="212"/>
      <c r="AT1932" s="213" t="s">
        <v>395</v>
      </c>
      <c r="AU1932" s="213" t="s">
        <v>90</v>
      </c>
      <c r="AV1932" s="13" t="s">
        <v>85</v>
      </c>
      <c r="AW1932" s="13" t="s">
        <v>36</v>
      </c>
      <c r="AX1932" s="13" t="s">
        <v>78</v>
      </c>
      <c r="AY1932" s="213" t="s">
        <v>386</v>
      </c>
    </row>
    <row r="1933" spans="2:51" s="14" customFormat="1" ht="10">
      <c r="B1933" s="214"/>
      <c r="C1933" s="215"/>
      <c r="D1933" s="205" t="s">
        <v>395</v>
      </c>
      <c r="E1933" s="216" t="s">
        <v>76</v>
      </c>
      <c r="F1933" s="217" t="s">
        <v>1922</v>
      </c>
      <c r="G1933" s="215"/>
      <c r="H1933" s="218">
        <v>6.8949999999999996</v>
      </c>
      <c r="I1933" s="219"/>
      <c r="J1933" s="215"/>
      <c r="K1933" s="215"/>
      <c r="L1933" s="220"/>
      <c r="M1933" s="221"/>
      <c r="N1933" s="222"/>
      <c r="O1933" s="222"/>
      <c r="P1933" s="222"/>
      <c r="Q1933" s="222"/>
      <c r="R1933" s="222"/>
      <c r="S1933" s="222"/>
      <c r="T1933" s="223"/>
      <c r="AT1933" s="224" t="s">
        <v>395</v>
      </c>
      <c r="AU1933" s="224" t="s">
        <v>90</v>
      </c>
      <c r="AV1933" s="14" t="s">
        <v>90</v>
      </c>
      <c r="AW1933" s="14" t="s">
        <v>36</v>
      </c>
      <c r="AX1933" s="14" t="s">
        <v>78</v>
      </c>
      <c r="AY1933" s="224" t="s">
        <v>386</v>
      </c>
    </row>
    <row r="1934" spans="2:51" s="14" customFormat="1" ht="10">
      <c r="B1934" s="214"/>
      <c r="C1934" s="215"/>
      <c r="D1934" s="205" t="s">
        <v>395</v>
      </c>
      <c r="E1934" s="216" t="s">
        <v>76</v>
      </c>
      <c r="F1934" s="217" t="s">
        <v>1923</v>
      </c>
      <c r="G1934" s="215"/>
      <c r="H1934" s="218">
        <v>9.4559999999999995</v>
      </c>
      <c r="I1934" s="219"/>
      <c r="J1934" s="215"/>
      <c r="K1934" s="215"/>
      <c r="L1934" s="220"/>
      <c r="M1934" s="221"/>
      <c r="N1934" s="222"/>
      <c r="O1934" s="222"/>
      <c r="P1934" s="222"/>
      <c r="Q1934" s="222"/>
      <c r="R1934" s="222"/>
      <c r="S1934" s="222"/>
      <c r="T1934" s="223"/>
      <c r="AT1934" s="224" t="s">
        <v>395</v>
      </c>
      <c r="AU1934" s="224" t="s">
        <v>90</v>
      </c>
      <c r="AV1934" s="14" t="s">
        <v>90</v>
      </c>
      <c r="AW1934" s="14" t="s">
        <v>36</v>
      </c>
      <c r="AX1934" s="14" t="s">
        <v>78</v>
      </c>
      <c r="AY1934" s="224" t="s">
        <v>386</v>
      </c>
    </row>
    <row r="1935" spans="2:51" s="14" customFormat="1" ht="10">
      <c r="B1935" s="214"/>
      <c r="C1935" s="215"/>
      <c r="D1935" s="205" t="s">
        <v>395</v>
      </c>
      <c r="E1935" s="216" t="s">
        <v>76</v>
      </c>
      <c r="F1935" s="217" t="s">
        <v>1924</v>
      </c>
      <c r="G1935" s="215"/>
      <c r="H1935" s="218">
        <v>14.183999999999999</v>
      </c>
      <c r="I1935" s="219"/>
      <c r="J1935" s="215"/>
      <c r="K1935" s="215"/>
      <c r="L1935" s="220"/>
      <c r="M1935" s="221"/>
      <c r="N1935" s="222"/>
      <c r="O1935" s="222"/>
      <c r="P1935" s="222"/>
      <c r="Q1935" s="222"/>
      <c r="R1935" s="222"/>
      <c r="S1935" s="222"/>
      <c r="T1935" s="223"/>
      <c r="AT1935" s="224" t="s">
        <v>395</v>
      </c>
      <c r="AU1935" s="224" t="s">
        <v>90</v>
      </c>
      <c r="AV1935" s="14" t="s">
        <v>90</v>
      </c>
      <c r="AW1935" s="14" t="s">
        <v>36</v>
      </c>
      <c r="AX1935" s="14" t="s">
        <v>78</v>
      </c>
      <c r="AY1935" s="224" t="s">
        <v>386</v>
      </c>
    </row>
    <row r="1936" spans="2:51" s="16" customFormat="1" ht="10">
      <c r="B1936" s="246"/>
      <c r="C1936" s="247"/>
      <c r="D1936" s="205" t="s">
        <v>395</v>
      </c>
      <c r="E1936" s="248" t="s">
        <v>76</v>
      </c>
      <c r="F1936" s="249" t="s">
        <v>559</v>
      </c>
      <c r="G1936" s="247"/>
      <c r="H1936" s="250">
        <v>30.535</v>
      </c>
      <c r="I1936" s="251"/>
      <c r="J1936" s="247"/>
      <c r="K1936" s="247"/>
      <c r="L1936" s="252"/>
      <c r="M1936" s="253"/>
      <c r="N1936" s="254"/>
      <c r="O1936" s="254"/>
      <c r="P1936" s="254"/>
      <c r="Q1936" s="254"/>
      <c r="R1936" s="254"/>
      <c r="S1936" s="254"/>
      <c r="T1936" s="255"/>
      <c r="AT1936" s="256" t="s">
        <v>395</v>
      </c>
      <c r="AU1936" s="256" t="s">
        <v>90</v>
      </c>
      <c r="AV1936" s="16" t="s">
        <v>95</v>
      </c>
      <c r="AW1936" s="16" t="s">
        <v>36</v>
      </c>
      <c r="AX1936" s="16" t="s">
        <v>78</v>
      </c>
      <c r="AY1936" s="256" t="s">
        <v>386</v>
      </c>
    </row>
    <row r="1937" spans="1:65" s="15" customFormat="1" ht="10">
      <c r="B1937" s="225"/>
      <c r="C1937" s="226"/>
      <c r="D1937" s="205" t="s">
        <v>395</v>
      </c>
      <c r="E1937" s="227" t="s">
        <v>76</v>
      </c>
      <c r="F1937" s="228" t="s">
        <v>398</v>
      </c>
      <c r="G1937" s="226"/>
      <c r="H1937" s="229">
        <v>103.03100000000001</v>
      </c>
      <c r="I1937" s="230"/>
      <c r="J1937" s="226"/>
      <c r="K1937" s="226"/>
      <c r="L1937" s="231"/>
      <c r="M1937" s="232"/>
      <c r="N1937" s="233"/>
      <c r="O1937" s="233"/>
      <c r="P1937" s="233"/>
      <c r="Q1937" s="233"/>
      <c r="R1937" s="233"/>
      <c r="S1937" s="233"/>
      <c r="T1937" s="234"/>
      <c r="AT1937" s="235" t="s">
        <v>395</v>
      </c>
      <c r="AU1937" s="235" t="s">
        <v>90</v>
      </c>
      <c r="AV1937" s="15" t="s">
        <v>102</v>
      </c>
      <c r="AW1937" s="15" t="s">
        <v>36</v>
      </c>
      <c r="AX1937" s="15" t="s">
        <v>85</v>
      </c>
      <c r="AY1937" s="235" t="s">
        <v>386</v>
      </c>
    </row>
    <row r="1938" spans="1:65" s="2" customFormat="1" ht="37.75" customHeight="1">
      <c r="A1938" s="37"/>
      <c r="B1938" s="38"/>
      <c r="C1938" s="185" t="s">
        <v>1925</v>
      </c>
      <c r="D1938" s="185" t="s">
        <v>388</v>
      </c>
      <c r="E1938" s="186" t="s">
        <v>1926</v>
      </c>
      <c r="F1938" s="187" t="s">
        <v>1927</v>
      </c>
      <c r="G1938" s="188" t="s">
        <v>127</v>
      </c>
      <c r="H1938" s="189">
        <v>92.460999999999999</v>
      </c>
      <c r="I1938" s="190"/>
      <c r="J1938" s="191">
        <f>ROUND(I1938*H1938,2)</f>
        <v>0</v>
      </c>
      <c r="K1938" s="187" t="s">
        <v>391</v>
      </c>
      <c r="L1938" s="42"/>
      <c r="M1938" s="192" t="s">
        <v>76</v>
      </c>
      <c r="N1938" s="193" t="s">
        <v>49</v>
      </c>
      <c r="O1938" s="67"/>
      <c r="P1938" s="194">
        <f>O1938*H1938</f>
        <v>0</v>
      </c>
      <c r="Q1938" s="194">
        <v>0</v>
      </c>
      <c r="R1938" s="194">
        <f>Q1938*H1938</f>
        <v>0</v>
      </c>
      <c r="S1938" s="194">
        <v>6.3E-2</v>
      </c>
      <c r="T1938" s="195">
        <f>S1938*H1938</f>
        <v>5.825043</v>
      </c>
      <c r="U1938" s="37"/>
      <c r="V1938" s="37"/>
      <c r="W1938" s="37"/>
      <c r="X1938" s="37"/>
      <c r="Y1938" s="37"/>
      <c r="Z1938" s="37"/>
      <c r="AA1938" s="37"/>
      <c r="AB1938" s="37"/>
      <c r="AC1938" s="37"/>
      <c r="AD1938" s="37"/>
      <c r="AE1938" s="37"/>
      <c r="AR1938" s="196" t="s">
        <v>102</v>
      </c>
      <c r="AT1938" s="196" t="s">
        <v>388</v>
      </c>
      <c r="AU1938" s="196" t="s">
        <v>90</v>
      </c>
      <c r="AY1938" s="20" t="s">
        <v>386</v>
      </c>
      <c r="BE1938" s="197">
        <f>IF(N1938="základní",J1938,0)</f>
        <v>0</v>
      </c>
      <c r="BF1938" s="197">
        <f>IF(N1938="snížená",J1938,0)</f>
        <v>0</v>
      </c>
      <c r="BG1938" s="197">
        <f>IF(N1938="zákl. přenesená",J1938,0)</f>
        <v>0</v>
      </c>
      <c r="BH1938" s="197">
        <f>IF(N1938="sníž. přenesená",J1938,0)</f>
        <v>0</v>
      </c>
      <c r="BI1938" s="197">
        <f>IF(N1938="nulová",J1938,0)</f>
        <v>0</v>
      </c>
      <c r="BJ1938" s="20" t="s">
        <v>90</v>
      </c>
      <c r="BK1938" s="197">
        <f>ROUND(I1938*H1938,2)</f>
        <v>0</v>
      </c>
      <c r="BL1938" s="20" t="s">
        <v>102</v>
      </c>
      <c r="BM1938" s="196" t="s">
        <v>1928</v>
      </c>
    </row>
    <row r="1939" spans="1:65" s="2" customFormat="1" ht="10">
      <c r="A1939" s="37"/>
      <c r="B1939" s="38"/>
      <c r="C1939" s="39"/>
      <c r="D1939" s="198" t="s">
        <v>393</v>
      </c>
      <c r="E1939" s="39"/>
      <c r="F1939" s="199" t="s">
        <v>1929</v>
      </c>
      <c r="G1939" s="39"/>
      <c r="H1939" s="39"/>
      <c r="I1939" s="200"/>
      <c r="J1939" s="39"/>
      <c r="K1939" s="39"/>
      <c r="L1939" s="42"/>
      <c r="M1939" s="201"/>
      <c r="N1939" s="202"/>
      <c r="O1939" s="67"/>
      <c r="P1939" s="67"/>
      <c r="Q1939" s="67"/>
      <c r="R1939" s="67"/>
      <c r="S1939" s="67"/>
      <c r="T1939" s="68"/>
      <c r="U1939" s="37"/>
      <c r="V1939" s="37"/>
      <c r="W1939" s="37"/>
      <c r="X1939" s="37"/>
      <c r="Y1939" s="37"/>
      <c r="Z1939" s="37"/>
      <c r="AA1939" s="37"/>
      <c r="AB1939" s="37"/>
      <c r="AC1939" s="37"/>
      <c r="AD1939" s="37"/>
      <c r="AE1939" s="37"/>
      <c r="AT1939" s="20" t="s">
        <v>393</v>
      </c>
      <c r="AU1939" s="20" t="s">
        <v>90</v>
      </c>
    </row>
    <row r="1940" spans="1:65" s="13" customFormat="1" ht="10">
      <c r="B1940" s="203"/>
      <c r="C1940" s="204"/>
      <c r="D1940" s="205" t="s">
        <v>395</v>
      </c>
      <c r="E1940" s="206" t="s">
        <v>76</v>
      </c>
      <c r="F1940" s="207" t="s">
        <v>461</v>
      </c>
      <c r="G1940" s="204"/>
      <c r="H1940" s="206" t="s">
        <v>76</v>
      </c>
      <c r="I1940" s="208"/>
      <c r="J1940" s="204"/>
      <c r="K1940" s="204"/>
      <c r="L1940" s="209"/>
      <c r="M1940" s="210"/>
      <c r="N1940" s="211"/>
      <c r="O1940" s="211"/>
      <c r="P1940" s="211"/>
      <c r="Q1940" s="211"/>
      <c r="R1940" s="211"/>
      <c r="S1940" s="211"/>
      <c r="T1940" s="212"/>
      <c r="AT1940" s="213" t="s">
        <v>395</v>
      </c>
      <c r="AU1940" s="213" t="s">
        <v>90</v>
      </c>
      <c r="AV1940" s="13" t="s">
        <v>85</v>
      </c>
      <c r="AW1940" s="13" t="s">
        <v>36</v>
      </c>
      <c r="AX1940" s="13" t="s">
        <v>78</v>
      </c>
      <c r="AY1940" s="213" t="s">
        <v>386</v>
      </c>
    </row>
    <row r="1941" spans="1:65" s="14" customFormat="1" ht="10">
      <c r="B1941" s="214"/>
      <c r="C1941" s="215"/>
      <c r="D1941" s="205" t="s">
        <v>395</v>
      </c>
      <c r="E1941" s="216" t="s">
        <v>76</v>
      </c>
      <c r="F1941" s="217" t="s">
        <v>1930</v>
      </c>
      <c r="G1941" s="215"/>
      <c r="H1941" s="218">
        <v>4.9249999999999998</v>
      </c>
      <c r="I1941" s="219"/>
      <c r="J1941" s="215"/>
      <c r="K1941" s="215"/>
      <c r="L1941" s="220"/>
      <c r="M1941" s="221"/>
      <c r="N1941" s="222"/>
      <c r="O1941" s="222"/>
      <c r="P1941" s="222"/>
      <c r="Q1941" s="222"/>
      <c r="R1941" s="222"/>
      <c r="S1941" s="222"/>
      <c r="T1941" s="223"/>
      <c r="AT1941" s="224" t="s">
        <v>395</v>
      </c>
      <c r="AU1941" s="224" t="s">
        <v>90</v>
      </c>
      <c r="AV1941" s="14" t="s">
        <v>90</v>
      </c>
      <c r="AW1941" s="14" t="s">
        <v>36</v>
      </c>
      <c r="AX1941" s="14" t="s">
        <v>78</v>
      </c>
      <c r="AY1941" s="224" t="s">
        <v>386</v>
      </c>
    </row>
    <row r="1942" spans="1:65" s="14" customFormat="1" ht="10">
      <c r="B1942" s="214"/>
      <c r="C1942" s="215"/>
      <c r="D1942" s="205" t="s">
        <v>395</v>
      </c>
      <c r="E1942" s="216" t="s">
        <v>76</v>
      </c>
      <c r="F1942" s="217" t="s">
        <v>1931</v>
      </c>
      <c r="G1942" s="215"/>
      <c r="H1942" s="218">
        <v>4.5</v>
      </c>
      <c r="I1942" s="219"/>
      <c r="J1942" s="215"/>
      <c r="K1942" s="215"/>
      <c r="L1942" s="220"/>
      <c r="M1942" s="221"/>
      <c r="N1942" s="222"/>
      <c r="O1942" s="222"/>
      <c r="P1942" s="222"/>
      <c r="Q1942" s="222"/>
      <c r="R1942" s="222"/>
      <c r="S1942" s="222"/>
      <c r="T1942" s="223"/>
      <c r="AT1942" s="224" t="s">
        <v>395</v>
      </c>
      <c r="AU1942" s="224" t="s">
        <v>90</v>
      </c>
      <c r="AV1942" s="14" t="s">
        <v>90</v>
      </c>
      <c r="AW1942" s="14" t="s">
        <v>36</v>
      </c>
      <c r="AX1942" s="14" t="s">
        <v>78</v>
      </c>
      <c r="AY1942" s="224" t="s">
        <v>386</v>
      </c>
    </row>
    <row r="1943" spans="1:65" s="16" customFormat="1" ht="10">
      <c r="B1943" s="246"/>
      <c r="C1943" s="247"/>
      <c r="D1943" s="205" t="s">
        <v>395</v>
      </c>
      <c r="E1943" s="248" t="s">
        <v>76</v>
      </c>
      <c r="F1943" s="249" t="s">
        <v>559</v>
      </c>
      <c r="G1943" s="247"/>
      <c r="H1943" s="250">
        <v>9.4250000000000007</v>
      </c>
      <c r="I1943" s="251"/>
      <c r="J1943" s="247"/>
      <c r="K1943" s="247"/>
      <c r="L1943" s="252"/>
      <c r="M1943" s="253"/>
      <c r="N1943" s="254"/>
      <c r="O1943" s="254"/>
      <c r="P1943" s="254"/>
      <c r="Q1943" s="254"/>
      <c r="R1943" s="254"/>
      <c r="S1943" s="254"/>
      <c r="T1943" s="255"/>
      <c r="AT1943" s="256" t="s">
        <v>395</v>
      </c>
      <c r="AU1943" s="256" t="s">
        <v>90</v>
      </c>
      <c r="AV1943" s="16" t="s">
        <v>95</v>
      </c>
      <c r="AW1943" s="16" t="s">
        <v>36</v>
      </c>
      <c r="AX1943" s="16" t="s">
        <v>78</v>
      </c>
      <c r="AY1943" s="256" t="s">
        <v>386</v>
      </c>
    </row>
    <row r="1944" spans="1:65" s="13" customFormat="1" ht="10">
      <c r="B1944" s="203"/>
      <c r="C1944" s="204"/>
      <c r="D1944" s="205" t="s">
        <v>395</v>
      </c>
      <c r="E1944" s="206" t="s">
        <v>76</v>
      </c>
      <c r="F1944" s="207" t="s">
        <v>560</v>
      </c>
      <c r="G1944" s="204"/>
      <c r="H1944" s="206" t="s">
        <v>76</v>
      </c>
      <c r="I1944" s="208"/>
      <c r="J1944" s="204"/>
      <c r="K1944" s="204"/>
      <c r="L1944" s="209"/>
      <c r="M1944" s="210"/>
      <c r="N1944" s="211"/>
      <c r="O1944" s="211"/>
      <c r="P1944" s="211"/>
      <c r="Q1944" s="211"/>
      <c r="R1944" s="211"/>
      <c r="S1944" s="211"/>
      <c r="T1944" s="212"/>
      <c r="AT1944" s="213" t="s">
        <v>395</v>
      </c>
      <c r="AU1944" s="213" t="s">
        <v>90</v>
      </c>
      <c r="AV1944" s="13" t="s">
        <v>85</v>
      </c>
      <c r="AW1944" s="13" t="s">
        <v>36</v>
      </c>
      <c r="AX1944" s="13" t="s">
        <v>78</v>
      </c>
      <c r="AY1944" s="213" t="s">
        <v>386</v>
      </c>
    </row>
    <row r="1945" spans="1:65" s="14" customFormat="1" ht="10">
      <c r="B1945" s="214"/>
      <c r="C1945" s="215"/>
      <c r="D1945" s="205" t="s">
        <v>395</v>
      </c>
      <c r="E1945" s="216" t="s">
        <v>76</v>
      </c>
      <c r="F1945" s="217" t="s">
        <v>1932</v>
      </c>
      <c r="G1945" s="215"/>
      <c r="H1945" s="218">
        <v>21.67</v>
      </c>
      <c r="I1945" s="219"/>
      <c r="J1945" s="215"/>
      <c r="K1945" s="215"/>
      <c r="L1945" s="220"/>
      <c r="M1945" s="221"/>
      <c r="N1945" s="222"/>
      <c r="O1945" s="222"/>
      <c r="P1945" s="222"/>
      <c r="Q1945" s="222"/>
      <c r="R1945" s="222"/>
      <c r="S1945" s="222"/>
      <c r="T1945" s="223"/>
      <c r="AT1945" s="224" t="s">
        <v>395</v>
      </c>
      <c r="AU1945" s="224" t="s">
        <v>90</v>
      </c>
      <c r="AV1945" s="14" t="s">
        <v>90</v>
      </c>
      <c r="AW1945" s="14" t="s">
        <v>36</v>
      </c>
      <c r="AX1945" s="14" t="s">
        <v>78</v>
      </c>
      <c r="AY1945" s="224" t="s">
        <v>386</v>
      </c>
    </row>
    <row r="1946" spans="1:65" s="14" customFormat="1" ht="10">
      <c r="B1946" s="214"/>
      <c r="C1946" s="215"/>
      <c r="D1946" s="205" t="s">
        <v>395</v>
      </c>
      <c r="E1946" s="216" t="s">
        <v>76</v>
      </c>
      <c r="F1946" s="217" t="s">
        <v>1933</v>
      </c>
      <c r="G1946" s="215"/>
      <c r="H1946" s="218">
        <v>2.4630000000000001</v>
      </c>
      <c r="I1946" s="219"/>
      <c r="J1946" s="215"/>
      <c r="K1946" s="215"/>
      <c r="L1946" s="220"/>
      <c r="M1946" s="221"/>
      <c r="N1946" s="222"/>
      <c r="O1946" s="222"/>
      <c r="P1946" s="222"/>
      <c r="Q1946" s="222"/>
      <c r="R1946" s="222"/>
      <c r="S1946" s="222"/>
      <c r="T1946" s="223"/>
      <c r="AT1946" s="224" t="s">
        <v>395</v>
      </c>
      <c r="AU1946" s="224" t="s">
        <v>90</v>
      </c>
      <c r="AV1946" s="14" t="s">
        <v>90</v>
      </c>
      <c r="AW1946" s="14" t="s">
        <v>36</v>
      </c>
      <c r="AX1946" s="14" t="s">
        <v>78</v>
      </c>
      <c r="AY1946" s="224" t="s">
        <v>386</v>
      </c>
    </row>
    <row r="1947" spans="1:65" s="14" customFormat="1" ht="10">
      <c r="B1947" s="214"/>
      <c r="C1947" s="215"/>
      <c r="D1947" s="205" t="s">
        <v>395</v>
      </c>
      <c r="E1947" s="216" t="s">
        <v>76</v>
      </c>
      <c r="F1947" s="217" t="s">
        <v>1934</v>
      </c>
      <c r="G1947" s="215"/>
      <c r="H1947" s="218">
        <v>2.5609999999999999</v>
      </c>
      <c r="I1947" s="219"/>
      <c r="J1947" s="215"/>
      <c r="K1947" s="215"/>
      <c r="L1947" s="220"/>
      <c r="M1947" s="221"/>
      <c r="N1947" s="222"/>
      <c r="O1947" s="222"/>
      <c r="P1947" s="222"/>
      <c r="Q1947" s="222"/>
      <c r="R1947" s="222"/>
      <c r="S1947" s="222"/>
      <c r="T1947" s="223"/>
      <c r="AT1947" s="224" t="s">
        <v>395</v>
      </c>
      <c r="AU1947" s="224" t="s">
        <v>90</v>
      </c>
      <c r="AV1947" s="14" t="s">
        <v>90</v>
      </c>
      <c r="AW1947" s="14" t="s">
        <v>36</v>
      </c>
      <c r="AX1947" s="14" t="s">
        <v>78</v>
      </c>
      <c r="AY1947" s="224" t="s">
        <v>386</v>
      </c>
    </row>
    <row r="1948" spans="1:65" s="16" customFormat="1" ht="10">
      <c r="B1948" s="246"/>
      <c r="C1948" s="247"/>
      <c r="D1948" s="205" t="s">
        <v>395</v>
      </c>
      <c r="E1948" s="248" t="s">
        <v>76</v>
      </c>
      <c r="F1948" s="249" t="s">
        <v>559</v>
      </c>
      <c r="G1948" s="247"/>
      <c r="H1948" s="250">
        <v>26.693999999999999</v>
      </c>
      <c r="I1948" s="251"/>
      <c r="J1948" s="247"/>
      <c r="K1948" s="247"/>
      <c r="L1948" s="252"/>
      <c r="M1948" s="253"/>
      <c r="N1948" s="254"/>
      <c r="O1948" s="254"/>
      <c r="P1948" s="254"/>
      <c r="Q1948" s="254"/>
      <c r="R1948" s="254"/>
      <c r="S1948" s="254"/>
      <c r="T1948" s="255"/>
      <c r="AT1948" s="256" t="s">
        <v>395</v>
      </c>
      <c r="AU1948" s="256" t="s">
        <v>90</v>
      </c>
      <c r="AV1948" s="16" t="s">
        <v>95</v>
      </c>
      <c r="AW1948" s="16" t="s">
        <v>36</v>
      </c>
      <c r="AX1948" s="16" t="s">
        <v>78</v>
      </c>
      <c r="AY1948" s="256" t="s">
        <v>386</v>
      </c>
    </row>
    <row r="1949" spans="1:65" s="13" customFormat="1" ht="10">
      <c r="B1949" s="203"/>
      <c r="C1949" s="204"/>
      <c r="D1949" s="205" t="s">
        <v>395</v>
      </c>
      <c r="E1949" s="206" t="s">
        <v>76</v>
      </c>
      <c r="F1949" s="207" t="s">
        <v>564</v>
      </c>
      <c r="G1949" s="204"/>
      <c r="H1949" s="206" t="s">
        <v>76</v>
      </c>
      <c r="I1949" s="208"/>
      <c r="J1949" s="204"/>
      <c r="K1949" s="204"/>
      <c r="L1949" s="209"/>
      <c r="M1949" s="210"/>
      <c r="N1949" s="211"/>
      <c r="O1949" s="211"/>
      <c r="P1949" s="211"/>
      <c r="Q1949" s="211"/>
      <c r="R1949" s="211"/>
      <c r="S1949" s="211"/>
      <c r="T1949" s="212"/>
      <c r="AT1949" s="213" t="s">
        <v>395</v>
      </c>
      <c r="AU1949" s="213" t="s">
        <v>90</v>
      </c>
      <c r="AV1949" s="13" t="s">
        <v>85</v>
      </c>
      <c r="AW1949" s="13" t="s">
        <v>36</v>
      </c>
      <c r="AX1949" s="13" t="s">
        <v>78</v>
      </c>
      <c r="AY1949" s="213" t="s">
        <v>386</v>
      </c>
    </row>
    <row r="1950" spans="1:65" s="14" customFormat="1" ht="10">
      <c r="B1950" s="214"/>
      <c r="C1950" s="215"/>
      <c r="D1950" s="205" t="s">
        <v>395</v>
      </c>
      <c r="E1950" s="216" t="s">
        <v>76</v>
      </c>
      <c r="F1950" s="217" t="s">
        <v>1935</v>
      </c>
      <c r="G1950" s="215"/>
      <c r="H1950" s="218">
        <v>36.838999999999999</v>
      </c>
      <c r="I1950" s="219"/>
      <c r="J1950" s="215"/>
      <c r="K1950" s="215"/>
      <c r="L1950" s="220"/>
      <c r="M1950" s="221"/>
      <c r="N1950" s="222"/>
      <c r="O1950" s="222"/>
      <c r="P1950" s="222"/>
      <c r="Q1950" s="222"/>
      <c r="R1950" s="222"/>
      <c r="S1950" s="222"/>
      <c r="T1950" s="223"/>
      <c r="AT1950" s="224" t="s">
        <v>395</v>
      </c>
      <c r="AU1950" s="224" t="s">
        <v>90</v>
      </c>
      <c r="AV1950" s="14" t="s">
        <v>90</v>
      </c>
      <c r="AW1950" s="14" t="s">
        <v>36</v>
      </c>
      <c r="AX1950" s="14" t="s">
        <v>78</v>
      </c>
      <c r="AY1950" s="224" t="s">
        <v>386</v>
      </c>
    </row>
    <row r="1951" spans="1:65" s="16" customFormat="1" ht="10">
      <c r="B1951" s="246"/>
      <c r="C1951" s="247"/>
      <c r="D1951" s="205" t="s">
        <v>395</v>
      </c>
      <c r="E1951" s="248" t="s">
        <v>76</v>
      </c>
      <c r="F1951" s="249" t="s">
        <v>559</v>
      </c>
      <c r="G1951" s="247"/>
      <c r="H1951" s="250">
        <v>36.838999999999999</v>
      </c>
      <c r="I1951" s="251"/>
      <c r="J1951" s="247"/>
      <c r="K1951" s="247"/>
      <c r="L1951" s="252"/>
      <c r="M1951" s="253"/>
      <c r="N1951" s="254"/>
      <c r="O1951" s="254"/>
      <c r="P1951" s="254"/>
      <c r="Q1951" s="254"/>
      <c r="R1951" s="254"/>
      <c r="S1951" s="254"/>
      <c r="T1951" s="255"/>
      <c r="AT1951" s="256" t="s">
        <v>395</v>
      </c>
      <c r="AU1951" s="256" t="s">
        <v>90</v>
      </c>
      <c r="AV1951" s="16" t="s">
        <v>95</v>
      </c>
      <c r="AW1951" s="16" t="s">
        <v>36</v>
      </c>
      <c r="AX1951" s="16" t="s">
        <v>78</v>
      </c>
      <c r="AY1951" s="256" t="s">
        <v>386</v>
      </c>
    </row>
    <row r="1952" spans="1:65" s="13" customFormat="1" ht="10">
      <c r="B1952" s="203"/>
      <c r="C1952" s="204"/>
      <c r="D1952" s="205" t="s">
        <v>395</v>
      </c>
      <c r="E1952" s="206" t="s">
        <v>76</v>
      </c>
      <c r="F1952" s="207" t="s">
        <v>1029</v>
      </c>
      <c r="G1952" s="204"/>
      <c r="H1952" s="206" t="s">
        <v>76</v>
      </c>
      <c r="I1952" s="208"/>
      <c r="J1952" s="204"/>
      <c r="K1952" s="204"/>
      <c r="L1952" s="209"/>
      <c r="M1952" s="210"/>
      <c r="N1952" s="211"/>
      <c r="O1952" s="211"/>
      <c r="P1952" s="211"/>
      <c r="Q1952" s="211"/>
      <c r="R1952" s="211"/>
      <c r="S1952" s="211"/>
      <c r="T1952" s="212"/>
      <c r="AT1952" s="213" t="s">
        <v>395</v>
      </c>
      <c r="AU1952" s="213" t="s">
        <v>90</v>
      </c>
      <c r="AV1952" s="13" t="s">
        <v>85</v>
      </c>
      <c r="AW1952" s="13" t="s">
        <v>36</v>
      </c>
      <c r="AX1952" s="13" t="s">
        <v>78</v>
      </c>
      <c r="AY1952" s="213" t="s">
        <v>386</v>
      </c>
    </row>
    <row r="1953" spans="1:65" s="14" customFormat="1" ht="10">
      <c r="B1953" s="214"/>
      <c r="C1953" s="215"/>
      <c r="D1953" s="205" t="s">
        <v>395</v>
      </c>
      <c r="E1953" s="216" t="s">
        <v>76</v>
      </c>
      <c r="F1953" s="217" t="s">
        <v>1936</v>
      </c>
      <c r="G1953" s="215"/>
      <c r="H1953" s="218">
        <v>19.503</v>
      </c>
      <c r="I1953" s="219"/>
      <c r="J1953" s="215"/>
      <c r="K1953" s="215"/>
      <c r="L1953" s="220"/>
      <c r="M1953" s="221"/>
      <c r="N1953" s="222"/>
      <c r="O1953" s="222"/>
      <c r="P1953" s="222"/>
      <c r="Q1953" s="222"/>
      <c r="R1953" s="222"/>
      <c r="S1953" s="222"/>
      <c r="T1953" s="223"/>
      <c r="AT1953" s="224" t="s">
        <v>395</v>
      </c>
      <c r="AU1953" s="224" t="s">
        <v>90</v>
      </c>
      <c r="AV1953" s="14" t="s">
        <v>90</v>
      </c>
      <c r="AW1953" s="14" t="s">
        <v>36</v>
      </c>
      <c r="AX1953" s="14" t="s">
        <v>78</v>
      </c>
      <c r="AY1953" s="224" t="s">
        <v>386</v>
      </c>
    </row>
    <row r="1954" spans="1:65" s="16" customFormat="1" ht="10">
      <c r="B1954" s="246"/>
      <c r="C1954" s="247"/>
      <c r="D1954" s="205" t="s">
        <v>395</v>
      </c>
      <c r="E1954" s="248" t="s">
        <v>76</v>
      </c>
      <c r="F1954" s="249" t="s">
        <v>559</v>
      </c>
      <c r="G1954" s="247"/>
      <c r="H1954" s="250">
        <v>19.503</v>
      </c>
      <c r="I1954" s="251"/>
      <c r="J1954" s="247"/>
      <c r="K1954" s="247"/>
      <c r="L1954" s="252"/>
      <c r="M1954" s="253"/>
      <c r="N1954" s="254"/>
      <c r="O1954" s="254"/>
      <c r="P1954" s="254"/>
      <c r="Q1954" s="254"/>
      <c r="R1954" s="254"/>
      <c r="S1954" s="254"/>
      <c r="T1954" s="255"/>
      <c r="AT1954" s="256" t="s">
        <v>395</v>
      </c>
      <c r="AU1954" s="256" t="s">
        <v>90</v>
      </c>
      <c r="AV1954" s="16" t="s">
        <v>95</v>
      </c>
      <c r="AW1954" s="16" t="s">
        <v>36</v>
      </c>
      <c r="AX1954" s="16" t="s">
        <v>78</v>
      </c>
      <c r="AY1954" s="256" t="s">
        <v>386</v>
      </c>
    </row>
    <row r="1955" spans="1:65" s="15" customFormat="1" ht="10">
      <c r="B1955" s="225"/>
      <c r="C1955" s="226"/>
      <c r="D1955" s="205" t="s">
        <v>395</v>
      </c>
      <c r="E1955" s="227" t="s">
        <v>76</v>
      </c>
      <c r="F1955" s="228" t="s">
        <v>398</v>
      </c>
      <c r="G1955" s="226"/>
      <c r="H1955" s="229">
        <v>92.460999999999999</v>
      </c>
      <c r="I1955" s="230"/>
      <c r="J1955" s="226"/>
      <c r="K1955" s="226"/>
      <c r="L1955" s="231"/>
      <c r="M1955" s="232"/>
      <c r="N1955" s="233"/>
      <c r="O1955" s="233"/>
      <c r="P1955" s="233"/>
      <c r="Q1955" s="233"/>
      <c r="R1955" s="233"/>
      <c r="S1955" s="233"/>
      <c r="T1955" s="234"/>
      <c r="AT1955" s="235" t="s">
        <v>395</v>
      </c>
      <c r="AU1955" s="235" t="s">
        <v>90</v>
      </c>
      <c r="AV1955" s="15" t="s">
        <v>102</v>
      </c>
      <c r="AW1955" s="15" t="s">
        <v>36</v>
      </c>
      <c r="AX1955" s="15" t="s">
        <v>85</v>
      </c>
      <c r="AY1955" s="235" t="s">
        <v>386</v>
      </c>
    </row>
    <row r="1956" spans="1:65" s="2" customFormat="1" ht="33" customHeight="1">
      <c r="A1956" s="37"/>
      <c r="B1956" s="38"/>
      <c r="C1956" s="185" t="s">
        <v>1937</v>
      </c>
      <c r="D1956" s="185" t="s">
        <v>388</v>
      </c>
      <c r="E1956" s="186" t="s">
        <v>1938</v>
      </c>
      <c r="F1956" s="187" t="s">
        <v>1939</v>
      </c>
      <c r="G1956" s="188" t="s">
        <v>127</v>
      </c>
      <c r="H1956" s="189">
        <v>8.3339999999999996</v>
      </c>
      <c r="I1956" s="190"/>
      <c r="J1956" s="191">
        <f>ROUND(I1956*H1956,2)</f>
        <v>0</v>
      </c>
      <c r="K1956" s="187" t="s">
        <v>391</v>
      </c>
      <c r="L1956" s="42"/>
      <c r="M1956" s="192" t="s">
        <v>76</v>
      </c>
      <c r="N1956" s="193" t="s">
        <v>49</v>
      </c>
      <c r="O1956" s="67"/>
      <c r="P1956" s="194">
        <f>O1956*H1956</f>
        <v>0</v>
      </c>
      <c r="Q1956" s="194">
        <v>0</v>
      </c>
      <c r="R1956" s="194">
        <f>Q1956*H1956</f>
        <v>0</v>
      </c>
      <c r="S1956" s="194">
        <v>7.2999999999999995E-2</v>
      </c>
      <c r="T1956" s="195">
        <f>S1956*H1956</f>
        <v>0.60838199999999998</v>
      </c>
      <c r="U1956" s="37"/>
      <c r="V1956" s="37"/>
      <c r="W1956" s="37"/>
      <c r="X1956" s="37"/>
      <c r="Y1956" s="37"/>
      <c r="Z1956" s="37"/>
      <c r="AA1956" s="37"/>
      <c r="AB1956" s="37"/>
      <c r="AC1956" s="37"/>
      <c r="AD1956" s="37"/>
      <c r="AE1956" s="37"/>
      <c r="AR1956" s="196" t="s">
        <v>102</v>
      </c>
      <c r="AT1956" s="196" t="s">
        <v>388</v>
      </c>
      <c r="AU1956" s="196" t="s">
        <v>90</v>
      </c>
      <c r="AY1956" s="20" t="s">
        <v>386</v>
      </c>
      <c r="BE1956" s="197">
        <f>IF(N1956="základní",J1956,0)</f>
        <v>0</v>
      </c>
      <c r="BF1956" s="197">
        <f>IF(N1956="snížená",J1956,0)</f>
        <v>0</v>
      </c>
      <c r="BG1956" s="197">
        <f>IF(N1956="zákl. přenesená",J1956,0)</f>
        <v>0</v>
      </c>
      <c r="BH1956" s="197">
        <f>IF(N1956="sníž. přenesená",J1956,0)</f>
        <v>0</v>
      </c>
      <c r="BI1956" s="197">
        <f>IF(N1956="nulová",J1956,0)</f>
        <v>0</v>
      </c>
      <c r="BJ1956" s="20" t="s">
        <v>90</v>
      </c>
      <c r="BK1956" s="197">
        <f>ROUND(I1956*H1956,2)</f>
        <v>0</v>
      </c>
      <c r="BL1956" s="20" t="s">
        <v>102</v>
      </c>
      <c r="BM1956" s="196" t="s">
        <v>1940</v>
      </c>
    </row>
    <row r="1957" spans="1:65" s="2" customFormat="1" ht="10">
      <c r="A1957" s="37"/>
      <c r="B1957" s="38"/>
      <c r="C1957" s="39"/>
      <c r="D1957" s="198" t="s">
        <v>393</v>
      </c>
      <c r="E1957" s="39"/>
      <c r="F1957" s="199" t="s">
        <v>1941</v>
      </c>
      <c r="G1957" s="39"/>
      <c r="H1957" s="39"/>
      <c r="I1957" s="200"/>
      <c r="J1957" s="39"/>
      <c r="K1957" s="39"/>
      <c r="L1957" s="42"/>
      <c r="M1957" s="201"/>
      <c r="N1957" s="202"/>
      <c r="O1957" s="67"/>
      <c r="P1957" s="67"/>
      <c r="Q1957" s="67"/>
      <c r="R1957" s="67"/>
      <c r="S1957" s="67"/>
      <c r="T1957" s="68"/>
      <c r="U1957" s="37"/>
      <c r="V1957" s="37"/>
      <c r="W1957" s="37"/>
      <c r="X1957" s="37"/>
      <c r="Y1957" s="37"/>
      <c r="Z1957" s="37"/>
      <c r="AA1957" s="37"/>
      <c r="AB1957" s="37"/>
      <c r="AC1957" s="37"/>
      <c r="AD1957" s="37"/>
      <c r="AE1957" s="37"/>
      <c r="AT1957" s="20" t="s">
        <v>393</v>
      </c>
      <c r="AU1957" s="20" t="s">
        <v>90</v>
      </c>
    </row>
    <row r="1958" spans="1:65" s="13" customFormat="1" ht="10">
      <c r="B1958" s="203"/>
      <c r="C1958" s="204"/>
      <c r="D1958" s="205" t="s">
        <v>395</v>
      </c>
      <c r="E1958" s="206" t="s">
        <v>76</v>
      </c>
      <c r="F1958" s="207" t="s">
        <v>461</v>
      </c>
      <c r="G1958" s="204"/>
      <c r="H1958" s="206" t="s">
        <v>76</v>
      </c>
      <c r="I1958" s="208"/>
      <c r="J1958" s="204"/>
      <c r="K1958" s="204"/>
      <c r="L1958" s="209"/>
      <c r="M1958" s="210"/>
      <c r="N1958" s="211"/>
      <c r="O1958" s="211"/>
      <c r="P1958" s="211"/>
      <c r="Q1958" s="211"/>
      <c r="R1958" s="211"/>
      <c r="S1958" s="211"/>
      <c r="T1958" s="212"/>
      <c r="AT1958" s="213" t="s">
        <v>395</v>
      </c>
      <c r="AU1958" s="213" t="s">
        <v>90</v>
      </c>
      <c r="AV1958" s="13" t="s">
        <v>85</v>
      </c>
      <c r="AW1958" s="13" t="s">
        <v>36</v>
      </c>
      <c r="AX1958" s="13" t="s">
        <v>78</v>
      </c>
      <c r="AY1958" s="213" t="s">
        <v>386</v>
      </c>
    </row>
    <row r="1959" spans="1:65" s="14" customFormat="1" ht="10">
      <c r="B1959" s="214"/>
      <c r="C1959" s="215"/>
      <c r="D1959" s="205" t="s">
        <v>395</v>
      </c>
      <c r="E1959" s="216" t="s">
        <v>76</v>
      </c>
      <c r="F1959" s="217" t="s">
        <v>1942</v>
      </c>
      <c r="G1959" s="215"/>
      <c r="H1959" s="218">
        <v>3.57</v>
      </c>
      <c r="I1959" s="219"/>
      <c r="J1959" s="215"/>
      <c r="K1959" s="215"/>
      <c r="L1959" s="220"/>
      <c r="M1959" s="221"/>
      <c r="N1959" s="222"/>
      <c r="O1959" s="222"/>
      <c r="P1959" s="222"/>
      <c r="Q1959" s="222"/>
      <c r="R1959" s="222"/>
      <c r="S1959" s="222"/>
      <c r="T1959" s="223"/>
      <c r="AT1959" s="224" t="s">
        <v>395</v>
      </c>
      <c r="AU1959" s="224" t="s">
        <v>90</v>
      </c>
      <c r="AV1959" s="14" t="s">
        <v>90</v>
      </c>
      <c r="AW1959" s="14" t="s">
        <v>36</v>
      </c>
      <c r="AX1959" s="14" t="s">
        <v>78</v>
      </c>
      <c r="AY1959" s="224" t="s">
        <v>386</v>
      </c>
    </row>
    <row r="1960" spans="1:65" s="14" customFormat="1" ht="10">
      <c r="B1960" s="214"/>
      <c r="C1960" s="215"/>
      <c r="D1960" s="205" t="s">
        <v>395</v>
      </c>
      <c r="E1960" s="216" t="s">
        <v>76</v>
      </c>
      <c r="F1960" s="217" t="s">
        <v>1943</v>
      </c>
      <c r="G1960" s="215"/>
      <c r="H1960" s="218">
        <v>2.7839999999999998</v>
      </c>
      <c r="I1960" s="219"/>
      <c r="J1960" s="215"/>
      <c r="K1960" s="215"/>
      <c r="L1960" s="220"/>
      <c r="M1960" s="221"/>
      <c r="N1960" s="222"/>
      <c r="O1960" s="222"/>
      <c r="P1960" s="222"/>
      <c r="Q1960" s="222"/>
      <c r="R1960" s="222"/>
      <c r="S1960" s="222"/>
      <c r="T1960" s="223"/>
      <c r="AT1960" s="224" t="s">
        <v>395</v>
      </c>
      <c r="AU1960" s="224" t="s">
        <v>90</v>
      </c>
      <c r="AV1960" s="14" t="s">
        <v>90</v>
      </c>
      <c r="AW1960" s="14" t="s">
        <v>36</v>
      </c>
      <c r="AX1960" s="14" t="s">
        <v>78</v>
      </c>
      <c r="AY1960" s="224" t="s">
        <v>386</v>
      </c>
    </row>
    <row r="1961" spans="1:65" s="14" customFormat="1" ht="10">
      <c r="B1961" s="214"/>
      <c r="C1961" s="215"/>
      <c r="D1961" s="205" t="s">
        <v>395</v>
      </c>
      <c r="E1961" s="216" t="s">
        <v>76</v>
      </c>
      <c r="F1961" s="217" t="s">
        <v>1944</v>
      </c>
      <c r="G1961" s="215"/>
      <c r="H1961" s="218">
        <v>1.98</v>
      </c>
      <c r="I1961" s="219"/>
      <c r="J1961" s="215"/>
      <c r="K1961" s="215"/>
      <c r="L1961" s="220"/>
      <c r="M1961" s="221"/>
      <c r="N1961" s="222"/>
      <c r="O1961" s="222"/>
      <c r="P1961" s="222"/>
      <c r="Q1961" s="222"/>
      <c r="R1961" s="222"/>
      <c r="S1961" s="222"/>
      <c r="T1961" s="223"/>
      <c r="AT1961" s="224" t="s">
        <v>395</v>
      </c>
      <c r="AU1961" s="224" t="s">
        <v>90</v>
      </c>
      <c r="AV1961" s="14" t="s">
        <v>90</v>
      </c>
      <c r="AW1961" s="14" t="s">
        <v>36</v>
      </c>
      <c r="AX1961" s="14" t="s">
        <v>78</v>
      </c>
      <c r="AY1961" s="224" t="s">
        <v>386</v>
      </c>
    </row>
    <row r="1962" spans="1:65" s="16" customFormat="1" ht="10">
      <c r="B1962" s="246"/>
      <c r="C1962" s="247"/>
      <c r="D1962" s="205" t="s">
        <v>395</v>
      </c>
      <c r="E1962" s="248" t="s">
        <v>76</v>
      </c>
      <c r="F1962" s="249" t="s">
        <v>559</v>
      </c>
      <c r="G1962" s="247"/>
      <c r="H1962" s="250">
        <v>8.3339999999999996</v>
      </c>
      <c r="I1962" s="251"/>
      <c r="J1962" s="247"/>
      <c r="K1962" s="247"/>
      <c r="L1962" s="252"/>
      <c r="M1962" s="253"/>
      <c r="N1962" s="254"/>
      <c r="O1962" s="254"/>
      <c r="P1962" s="254"/>
      <c r="Q1962" s="254"/>
      <c r="R1962" s="254"/>
      <c r="S1962" s="254"/>
      <c r="T1962" s="255"/>
      <c r="AT1962" s="256" t="s">
        <v>395</v>
      </c>
      <c r="AU1962" s="256" t="s">
        <v>90</v>
      </c>
      <c r="AV1962" s="16" t="s">
        <v>95</v>
      </c>
      <c r="AW1962" s="16" t="s">
        <v>36</v>
      </c>
      <c r="AX1962" s="16" t="s">
        <v>78</v>
      </c>
      <c r="AY1962" s="256" t="s">
        <v>386</v>
      </c>
    </row>
    <row r="1963" spans="1:65" s="15" customFormat="1" ht="10">
      <c r="B1963" s="225"/>
      <c r="C1963" s="226"/>
      <c r="D1963" s="205" t="s">
        <v>395</v>
      </c>
      <c r="E1963" s="227" t="s">
        <v>76</v>
      </c>
      <c r="F1963" s="228" t="s">
        <v>398</v>
      </c>
      <c r="G1963" s="226"/>
      <c r="H1963" s="229">
        <v>8.3339999999999996</v>
      </c>
      <c r="I1963" s="230"/>
      <c r="J1963" s="226"/>
      <c r="K1963" s="226"/>
      <c r="L1963" s="231"/>
      <c r="M1963" s="232"/>
      <c r="N1963" s="233"/>
      <c r="O1963" s="233"/>
      <c r="P1963" s="233"/>
      <c r="Q1963" s="233"/>
      <c r="R1963" s="233"/>
      <c r="S1963" s="233"/>
      <c r="T1963" s="234"/>
      <c r="AT1963" s="235" t="s">
        <v>395</v>
      </c>
      <c r="AU1963" s="235" t="s">
        <v>90</v>
      </c>
      <c r="AV1963" s="15" t="s">
        <v>102</v>
      </c>
      <c r="AW1963" s="15" t="s">
        <v>36</v>
      </c>
      <c r="AX1963" s="15" t="s">
        <v>85</v>
      </c>
      <c r="AY1963" s="235" t="s">
        <v>386</v>
      </c>
    </row>
    <row r="1964" spans="1:65" s="2" customFormat="1" ht="33" customHeight="1">
      <c r="A1964" s="37"/>
      <c r="B1964" s="38"/>
      <c r="C1964" s="185" t="s">
        <v>1945</v>
      </c>
      <c r="D1964" s="185" t="s">
        <v>388</v>
      </c>
      <c r="E1964" s="186" t="s">
        <v>1946</v>
      </c>
      <c r="F1964" s="187" t="s">
        <v>1947</v>
      </c>
      <c r="G1964" s="188" t="s">
        <v>127</v>
      </c>
      <c r="H1964" s="189">
        <v>10.244</v>
      </c>
      <c r="I1964" s="190"/>
      <c r="J1964" s="191">
        <f>ROUND(I1964*H1964,2)</f>
        <v>0</v>
      </c>
      <c r="K1964" s="187" t="s">
        <v>391</v>
      </c>
      <c r="L1964" s="42"/>
      <c r="M1964" s="192" t="s">
        <v>76</v>
      </c>
      <c r="N1964" s="193" t="s">
        <v>49</v>
      </c>
      <c r="O1964" s="67"/>
      <c r="P1964" s="194">
        <f>O1964*H1964</f>
        <v>0</v>
      </c>
      <c r="Q1964" s="194">
        <v>0</v>
      </c>
      <c r="R1964" s="194">
        <f>Q1964*H1964</f>
        <v>0</v>
      </c>
      <c r="S1964" s="194">
        <v>5.8999999999999997E-2</v>
      </c>
      <c r="T1964" s="195">
        <f>S1964*H1964</f>
        <v>0.60439599999999993</v>
      </c>
      <c r="U1964" s="37"/>
      <c r="V1964" s="37"/>
      <c r="W1964" s="37"/>
      <c r="X1964" s="37"/>
      <c r="Y1964" s="37"/>
      <c r="Z1964" s="37"/>
      <c r="AA1964" s="37"/>
      <c r="AB1964" s="37"/>
      <c r="AC1964" s="37"/>
      <c r="AD1964" s="37"/>
      <c r="AE1964" s="37"/>
      <c r="AR1964" s="196" t="s">
        <v>102</v>
      </c>
      <c r="AT1964" s="196" t="s">
        <v>388</v>
      </c>
      <c r="AU1964" s="196" t="s">
        <v>90</v>
      </c>
      <c r="AY1964" s="20" t="s">
        <v>386</v>
      </c>
      <c r="BE1964" s="197">
        <f>IF(N1964="základní",J1964,0)</f>
        <v>0</v>
      </c>
      <c r="BF1964" s="197">
        <f>IF(N1964="snížená",J1964,0)</f>
        <v>0</v>
      </c>
      <c r="BG1964" s="197">
        <f>IF(N1964="zákl. přenesená",J1964,0)</f>
        <v>0</v>
      </c>
      <c r="BH1964" s="197">
        <f>IF(N1964="sníž. přenesená",J1964,0)</f>
        <v>0</v>
      </c>
      <c r="BI1964" s="197">
        <f>IF(N1964="nulová",J1964,0)</f>
        <v>0</v>
      </c>
      <c r="BJ1964" s="20" t="s">
        <v>90</v>
      </c>
      <c r="BK1964" s="197">
        <f>ROUND(I1964*H1964,2)</f>
        <v>0</v>
      </c>
      <c r="BL1964" s="20" t="s">
        <v>102</v>
      </c>
      <c r="BM1964" s="196" t="s">
        <v>1948</v>
      </c>
    </row>
    <row r="1965" spans="1:65" s="2" customFormat="1" ht="10">
      <c r="A1965" s="37"/>
      <c r="B1965" s="38"/>
      <c r="C1965" s="39"/>
      <c r="D1965" s="198" t="s">
        <v>393</v>
      </c>
      <c r="E1965" s="39"/>
      <c r="F1965" s="199" t="s">
        <v>1949</v>
      </c>
      <c r="G1965" s="39"/>
      <c r="H1965" s="39"/>
      <c r="I1965" s="200"/>
      <c r="J1965" s="39"/>
      <c r="K1965" s="39"/>
      <c r="L1965" s="42"/>
      <c r="M1965" s="201"/>
      <c r="N1965" s="202"/>
      <c r="O1965" s="67"/>
      <c r="P1965" s="67"/>
      <c r="Q1965" s="67"/>
      <c r="R1965" s="67"/>
      <c r="S1965" s="67"/>
      <c r="T1965" s="68"/>
      <c r="U1965" s="37"/>
      <c r="V1965" s="37"/>
      <c r="W1965" s="37"/>
      <c r="X1965" s="37"/>
      <c r="Y1965" s="37"/>
      <c r="Z1965" s="37"/>
      <c r="AA1965" s="37"/>
      <c r="AB1965" s="37"/>
      <c r="AC1965" s="37"/>
      <c r="AD1965" s="37"/>
      <c r="AE1965" s="37"/>
      <c r="AT1965" s="20" t="s">
        <v>393</v>
      </c>
      <c r="AU1965" s="20" t="s">
        <v>90</v>
      </c>
    </row>
    <row r="1966" spans="1:65" s="13" customFormat="1" ht="10">
      <c r="B1966" s="203"/>
      <c r="C1966" s="204"/>
      <c r="D1966" s="205" t="s">
        <v>395</v>
      </c>
      <c r="E1966" s="206" t="s">
        <v>76</v>
      </c>
      <c r="F1966" s="207" t="s">
        <v>1029</v>
      </c>
      <c r="G1966" s="204"/>
      <c r="H1966" s="206" t="s">
        <v>76</v>
      </c>
      <c r="I1966" s="208"/>
      <c r="J1966" s="204"/>
      <c r="K1966" s="204"/>
      <c r="L1966" s="209"/>
      <c r="M1966" s="210"/>
      <c r="N1966" s="211"/>
      <c r="O1966" s="211"/>
      <c r="P1966" s="211"/>
      <c r="Q1966" s="211"/>
      <c r="R1966" s="211"/>
      <c r="S1966" s="211"/>
      <c r="T1966" s="212"/>
      <c r="AT1966" s="213" t="s">
        <v>395</v>
      </c>
      <c r="AU1966" s="213" t="s">
        <v>90</v>
      </c>
      <c r="AV1966" s="13" t="s">
        <v>85</v>
      </c>
      <c r="AW1966" s="13" t="s">
        <v>36</v>
      </c>
      <c r="AX1966" s="13" t="s">
        <v>78</v>
      </c>
      <c r="AY1966" s="213" t="s">
        <v>386</v>
      </c>
    </row>
    <row r="1967" spans="1:65" s="14" customFormat="1" ht="10">
      <c r="B1967" s="214"/>
      <c r="C1967" s="215"/>
      <c r="D1967" s="205" t="s">
        <v>395</v>
      </c>
      <c r="E1967" s="216" t="s">
        <v>76</v>
      </c>
      <c r="F1967" s="217" t="s">
        <v>1950</v>
      </c>
      <c r="G1967" s="215"/>
      <c r="H1967" s="218">
        <v>5.76</v>
      </c>
      <c r="I1967" s="219"/>
      <c r="J1967" s="215"/>
      <c r="K1967" s="215"/>
      <c r="L1967" s="220"/>
      <c r="M1967" s="221"/>
      <c r="N1967" s="222"/>
      <c r="O1967" s="222"/>
      <c r="P1967" s="222"/>
      <c r="Q1967" s="222"/>
      <c r="R1967" s="222"/>
      <c r="S1967" s="222"/>
      <c r="T1967" s="223"/>
      <c r="AT1967" s="224" t="s">
        <v>395</v>
      </c>
      <c r="AU1967" s="224" t="s">
        <v>90</v>
      </c>
      <c r="AV1967" s="14" t="s">
        <v>90</v>
      </c>
      <c r="AW1967" s="14" t="s">
        <v>36</v>
      </c>
      <c r="AX1967" s="14" t="s">
        <v>78</v>
      </c>
      <c r="AY1967" s="224" t="s">
        <v>386</v>
      </c>
    </row>
    <row r="1968" spans="1:65" s="14" customFormat="1" ht="10">
      <c r="B1968" s="214"/>
      <c r="C1968" s="215"/>
      <c r="D1968" s="205" t="s">
        <v>395</v>
      </c>
      <c r="E1968" s="216" t="s">
        <v>76</v>
      </c>
      <c r="F1968" s="217" t="s">
        <v>1951</v>
      </c>
      <c r="G1968" s="215"/>
      <c r="H1968" s="218">
        <v>1.798</v>
      </c>
      <c r="I1968" s="219"/>
      <c r="J1968" s="215"/>
      <c r="K1968" s="215"/>
      <c r="L1968" s="220"/>
      <c r="M1968" s="221"/>
      <c r="N1968" s="222"/>
      <c r="O1968" s="222"/>
      <c r="P1968" s="222"/>
      <c r="Q1968" s="222"/>
      <c r="R1968" s="222"/>
      <c r="S1968" s="222"/>
      <c r="T1968" s="223"/>
      <c r="AT1968" s="224" t="s">
        <v>395</v>
      </c>
      <c r="AU1968" s="224" t="s">
        <v>90</v>
      </c>
      <c r="AV1968" s="14" t="s">
        <v>90</v>
      </c>
      <c r="AW1968" s="14" t="s">
        <v>36</v>
      </c>
      <c r="AX1968" s="14" t="s">
        <v>78</v>
      </c>
      <c r="AY1968" s="224" t="s">
        <v>386</v>
      </c>
    </row>
    <row r="1969" spans="1:65" s="14" customFormat="1" ht="10">
      <c r="B1969" s="214"/>
      <c r="C1969" s="215"/>
      <c r="D1969" s="205" t="s">
        <v>395</v>
      </c>
      <c r="E1969" s="216" t="s">
        <v>76</v>
      </c>
      <c r="F1969" s="217" t="s">
        <v>1952</v>
      </c>
      <c r="G1969" s="215"/>
      <c r="H1969" s="218">
        <v>2.6859999999999999</v>
      </c>
      <c r="I1969" s="219"/>
      <c r="J1969" s="215"/>
      <c r="K1969" s="215"/>
      <c r="L1969" s="220"/>
      <c r="M1969" s="221"/>
      <c r="N1969" s="222"/>
      <c r="O1969" s="222"/>
      <c r="P1969" s="222"/>
      <c r="Q1969" s="222"/>
      <c r="R1969" s="222"/>
      <c r="S1969" s="222"/>
      <c r="T1969" s="223"/>
      <c r="AT1969" s="224" t="s">
        <v>395</v>
      </c>
      <c r="AU1969" s="224" t="s">
        <v>90</v>
      </c>
      <c r="AV1969" s="14" t="s">
        <v>90</v>
      </c>
      <c r="AW1969" s="14" t="s">
        <v>36</v>
      </c>
      <c r="AX1969" s="14" t="s">
        <v>78</v>
      </c>
      <c r="AY1969" s="224" t="s">
        <v>386</v>
      </c>
    </row>
    <row r="1970" spans="1:65" s="16" customFormat="1" ht="10">
      <c r="B1970" s="246"/>
      <c r="C1970" s="247"/>
      <c r="D1970" s="205" t="s">
        <v>395</v>
      </c>
      <c r="E1970" s="248" t="s">
        <v>76</v>
      </c>
      <c r="F1970" s="249" t="s">
        <v>559</v>
      </c>
      <c r="G1970" s="247"/>
      <c r="H1970" s="250">
        <v>10.244</v>
      </c>
      <c r="I1970" s="251"/>
      <c r="J1970" s="247"/>
      <c r="K1970" s="247"/>
      <c r="L1970" s="252"/>
      <c r="M1970" s="253"/>
      <c r="N1970" s="254"/>
      <c r="O1970" s="254"/>
      <c r="P1970" s="254"/>
      <c r="Q1970" s="254"/>
      <c r="R1970" s="254"/>
      <c r="S1970" s="254"/>
      <c r="T1970" s="255"/>
      <c r="AT1970" s="256" t="s">
        <v>395</v>
      </c>
      <c r="AU1970" s="256" t="s">
        <v>90</v>
      </c>
      <c r="AV1970" s="16" t="s">
        <v>95</v>
      </c>
      <c r="AW1970" s="16" t="s">
        <v>36</v>
      </c>
      <c r="AX1970" s="16" t="s">
        <v>78</v>
      </c>
      <c r="AY1970" s="256" t="s">
        <v>386</v>
      </c>
    </row>
    <row r="1971" spans="1:65" s="15" customFormat="1" ht="10">
      <c r="B1971" s="225"/>
      <c r="C1971" s="226"/>
      <c r="D1971" s="205" t="s">
        <v>395</v>
      </c>
      <c r="E1971" s="227" t="s">
        <v>76</v>
      </c>
      <c r="F1971" s="228" t="s">
        <v>398</v>
      </c>
      <c r="G1971" s="226"/>
      <c r="H1971" s="229">
        <v>10.244</v>
      </c>
      <c r="I1971" s="230"/>
      <c r="J1971" s="226"/>
      <c r="K1971" s="226"/>
      <c r="L1971" s="231"/>
      <c r="M1971" s="232"/>
      <c r="N1971" s="233"/>
      <c r="O1971" s="233"/>
      <c r="P1971" s="233"/>
      <c r="Q1971" s="233"/>
      <c r="R1971" s="233"/>
      <c r="S1971" s="233"/>
      <c r="T1971" s="234"/>
      <c r="AT1971" s="235" t="s">
        <v>395</v>
      </c>
      <c r="AU1971" s="235" t="s">
        <v>90</v>
      </c>
      <c r="AV1971" s="15" t="s">
        <v>102</v>
      </c>
      <c r="AW1971" s="15" t="s">
        <v>36</v>
      </c>
      <c r="AX1971" s="15" t="s">
        <v>85</v>
      </c>
      <c r="AY1971" s="235" t="s">
        <v>386</v>
      </c>
    </row>
    <row r="1972" spans="1:65" s="2" customFormat="1" ht="33" customHeight="1">
      <c r="A1972" s="37"/>
      <c r="B1972" s="38"/>
      <c r="C1972" s="185" t="s">
        <v>1953</v>
      </c>
      <c r="D1972" s="185" t="s">
        <v>388</v>
      </c>
      <c r="E1972" s="186" t="s">
        <v>1954</v>
      </c>
      <c r="F1972" s="187" t="s">
        <v>1955</v>
      </c>
      <c r="G1972" s="188" t="s">
        <v>127</v>
      </c>
      <c r="H1972" s="189">
        <v>140.25800000000001</v>
      </c>
      <c r="I1972" s="190"/>
      <c r="J1972" s="191">
        <f>ROUND(I1972*H1972,2)</f>
        <v>0</v>
      </c>
      <c r="K1972" s="187" t="s">
        <v>391</v>
      </c>
      <c r="L1972" s="42"/>
      <c r="M1972" s="192" t="s">
        <v>76</v>
      </c>
      <c r="N1972" s="193" t="s">
        <v>49</v>
      </c>
      <c r="O1972" s="67"/>
      <c r="P1972" s="194">
        <f>O1972*H1972</f>
        <v>0</v>
      </c>
      <c r="Q1972" s="194">
        <v>0</v>
      </c>
      <c r="R1972" s="194">
        <f>Q1972*H1972</f>
        <v>0</v>
      </c>
      <c r="S1972" s="194">
        <v>5.0999999999999997E-2</v>
      </c>
      <c r="T1972" s="195">
        <f>S1972*H1972</f>
        <v>7.1531580000000003</v>
      </c>
      <c r="U1972" s="37"/>
      <c r="V1972" s="37"/>
      <c r="W1972" s="37"/>
      <c r="X1972" s="37"/>
      <c r="Y1972" s="37"/>
      <c r="Z1972" s="37"/>
      <c r="AA1972" s="37"/>
      <c r="AB1972" s="37"/>
      <c r="AC1972" s="37"/>
      <c r="AD1972" s="37"/>
      <c r="AE1972" s="37"/>
      <c r="AR1972" s="196" t="s">
        <v>102</v>
      </c>
      <c r="AT1972" s="196" t="s">
        <v>388</v>
      </c>
      <c r="AU1972" s="196" t="s">
        <v>90</v>
      </c>
      <c r="AY1972" s="20" t="s">
        <v>386</v>
      </c>
      <c r="BE1972" s="197">
        <f>IF(N1972="základní",J1972,0)</f>
        <v>0</v>
      </c>
      <c r="BF1972" s="197">
        <f>IF(N1972="snížená",J1972,0)</f>
        <v>0</v>
      </c>
      <c r="BG1972" s="197">
        <f>IF(N1972="zákl. přenesená",J1972,0)</f>
        <v>0</v>
      </c>
      <c r="BH1972" s="197">
        <f>IF(N1972="sníž. přenesená",J1972,0)</f>
        <v>0</v>
      </c>
      <c r="BI1972" s="197">
        <f>IF(N1972="nulová",J1972,0)</f>
        <v>0</v>
      </c>
      <c r="BJ1972" s="20" t="s">
        <v>90</v>
      </c>
      <c r="BK1972" s="197">
        <f>ROUND(I1972*H1972,2)</f>
        <v>0</v>
      </c>
      <c r="BL1972" s="20" t="s">
        <v>102</v>
      </c>
      <c r="BM1972" s="196" t="s">
        <v>1956</v>
      </c>
    </row>
    <row r="1973" spans="1:65" s="2" customFormat="1" ht="10">
      <c r="A1973" s="37"/>
      <c r="B1973" s="38"/>
      <c r="C1973" s="39"/>
      <c r="D1973" s="198" t="s">
        <v>393</v>
      </c>
      <c r="E1973" s="39"/>
      <c r="F1973" s="199" t="s">
        <v>1957</v>
      </c>
      <c r="G1973" s="39"/>
      <c r="H1973" s="39"/>
      <c r="I1973" s="200"/>
      <c r="J1973" s="39"/>
      <c r="K1973" s="39"/>
      <c r="L1973" s="42"/>
      <c r="M1973" s="201"/>
      <c r="N1973" s="202"/>
      <c r="O1973" s="67"/>
      <c r="P1973" s="67"/>
      <c r="Q1973" s="67"/>
      <c r="R1973" s="67"/>
      <c r="S1973" s="67"/>
      <c r="T1973" s="68"/>
      <c r="U1973" s="37"/>
      <c r="V1973" s="37"/>
      <c r="W1973" s="37"/>
      <c r="X1973" s="37"/>
      <c r="Y1973" s="37"/>
      <c r="Z1973" s="37"/>
      <c r="AA1973" s="37"/>
      <c r="AB1973" s="37"/>
      <c r="AC1973" s="37"/>
      <c r="AD1973" s="37"/>
      <c r="AE1973" s="37"/>
      <c r="AT1973" s="20" t="s">
        <v>393</v>
      </c>
      <c r="AU1973" s="20" t="s">
        <v>90</v>
      </c>
    </row>
    <row r="1974" spans="1:65" s="13" customFormat="1" ht="10">
      <c r="B1974" s="203"/>
      <c r="C1974" s="204"/>
      <c r="D1974" s="205" t="s">
        <v>395</v>
      </c>
      <c r="E1974" s="206" t="s">
        <v>76</v>
      </c>
      <c r="F1974" s="207" t="s">
        <v>560</v>
      </c>
      <c r="G1974" s="204"/>
      <c r="H1974" s="206" t="s">
        <v>76</v>
      </c>
      <c r="I1974" s="208"/>
      <c r="J1974" s="204"/>
      <c r="K1974" s="204"/>
      <c r="L1974" s="209"/>
      <c r="M1974" s="210"/>
      <c r="N1974" s="211"/>
      <c r="O1974" s="211"/>
      <c r="P1974" s="211"/>
      <c r="Q1974" s="211"/>
      <c r="R1974" s="211"/>
      <c r="S1974" s="211"/>
      <c r="T1974" s="212"/>
      <c r="AT1974" s="213" t="s">
        <v>395</v>
      </c>
      <c r="AU1974" s="213" t="s">
        <v>90</v>
      </c>
      <c r="AV1974" s="13" t="s">
        <v>85</v>
      </c>
      <c r="AW1974" s="13" t="s">
        <v>36</v>
      </c>
      <c r="AX1974" s="13" t="s">
        <v>78</v>
      </c>
      <c r="AY1974" s="213" t="s">
        <v>386</v>
      </c>
    </row>
    <row r="1975" spans="1:65" s="14" customFormat="1" ht="10">
      <c r="B1975" s="214"/>
      <c r="C1975" s="215"/>
      <c r="D1975" s="205" t="s">
        <v>395</v>
      </c>
      <c r="E1975" s="216" t="s">
        <v>76</v>
      </c>
      <c r="F1975" s="217" t="s">
        <v>1958</v>
      </c>
      <c r="G1975" s="215"/>
      <c r="H1975" s="218">
        <v>51.84</v>
      </c>
      <c r="I1975" s="219"/>
      <c r="J1975" s="215"/>
      <c r="K1975" s="215"/>
      <c r="L1975" s="220"/>
      <c r="M1975" s="221"/>
      <c r="N1975" s="222"/>
      <c r="O1975" s="222"/>
      <c r="P1975" s="222"/>
      <c r="Q1975" s="222"/>
      <c r="R1975" s="222"/>
      <c r="S1975" s="222"/>
      <c r="T1975" s="223"/>
      <c r="AT1975" s="224" t="s">
        <v>395</v>
      </c>
      <c r="AU1975" s="224" t="s">
        <v>90</v>
      </c>
      <c r="AV1975" s="14" t="s">
        <v>90</v>
      </c>
      <c r="AW1975" s="14" t="s">
        <v>36</v>
      </c>
      <c r="AX1975" s="14" t="s">
        <v>78</v>
      </c>
      <c r="AY1975" s="224" t="s">
        <v>386</v>
      </c>
    </row>
    <row r="1976" spans="1:65" s="14" customFormat="1" ht="10">
      <c r="B1976" s="214"/>
      <c r="C1976" s="215"/>
      <c r="D1976" s="205" t="s">
        <v>395</v>
      </c>
      <c r="E1976" s="216" t="s">
        <v>76</v>
      </c>
      <c r="F1976" s="217" t="s">
        <v>1959</v>
      </c>
      <c r="G1976" s="215"/>
      <c r="H1976" s="218">
        <v>20.053000000000001</v>
      </c>
      <c r="I1976" s="219"/>
      <c r="J1976" s="215"/>
      <c r="K1976" s="215"/>
      <c r="L1976" s="220"/>
      <c r="M1976" s="221"/>
      <c r="N1976" s="222"/>
      <c r="O1976" s="222"/>
      <c r="P1976" s="222"/>
      <c r="Q1976" s="222"/>
      <c r="R1976" s="222"/>
      <c r="S1976" s="222"/>
      <c r="T1976" s="223"/>
      <c r="AT1976" s="224" t="s">
        <v>395</v>
      </c>
      <c r="AU1976" s="224" t="s">
        <v>90</v>
      </c>
      <c r="AV1976" s="14" t="s">
        <v>90</v>
      </c>
      <c r="AW1976" s="14" t="s">
        <v>36</v>
      </c>
      <c r="AX1976" s="14" t="s">
        <v>78</v>
      </c>
      <c r="AY1976" s="224" t="s">
        <v>386</v>
      </c>
    </row>
    <row r="1977" spans="1:65" s="16" customFormat="1" ht="10">
      <c r="B1977" s="246"/>
      <c r="C1977" s="247"/>
      <c r="D1977" s="205" t="s">
        <v>395</v>
      </c>
      <c r="E1977" s="248" t="s">
        <v>76</v>
      </c>
      <c r="F1977" s="249" t="s">
        <v>559</v>
      </c>
      <c r="G1977" s="247"/>
      <c r="H1977" s="250">
        <v>71.893000000000001</v>
      </c>
      <c r="I1977" s="251"/>
      <c r="J1977" s="247"/>
      <c r="K1977" s="247"/>
      <c r="L1977" s="252"/>
      <c r="M1977" s="253"/>
      <c r="N1977" s="254"/>
      <c r="O1977" s="254"/>
      <c r="P1977" s="254"/>
      <c r="Q1977" s="254"/>
      <c r="R1977" s="254"/>
      <c r="S1977" s="254"/>
      <c r="T1977" s="255"/>
      <c r="AT1977" s="256" t="s">
        <v>395</v>
      </c>
      <c r="AU1977" s="256" t="s">
        <v>90</v>
      </c>
      <c r="AV1977" s="16" t="s">
        <v>95</v>
      </c>
      <c r="AW1977" s="16" t="s">
        <v>36</v>
      </c>
      <c r="AX1977" s="16" t="s">
        <v>78</v>
      </c>
      <c r="AY1977" s="256" t="s">
        <v>386</v>
      </c>
    </row>
    <row r="1978" spans="1:65" s="13" customFormat="1" ht="10">
      <c r="B1978" s="203"/>
      <c r="C1978" s="204"/>
      <c r="D1978" s="205" t="s">
        <v>395</v>
      </c>
      <c r="E1978" s="206" t="s">
        <v>76</v>
      </c>
      <c r="F1978" s="207" t="s">
        <v>564</v>
      </c>
      <c r="G1978" s="204"/>
      <c r="H1978" s="206" t="s">
        <v>76</v>
      </c>
      <c r="I1978" s="208"/>
      <c r="J1978" s="204"/>
      <c r="K1978" s="204"/>
      <c r="L1978" s="209"/>
      <c r="M1978" s="210"/>
      <c r="N1978" s="211"/>
      <c r="O1978" s="211"/>
      <c r="P1978" s="211"/>
      <c r="Q1978" s="211"/>
      <c r="R1978" s="211"/>
      <c r="S1978" s="211"/>
      <c r="T1978" s="212"/>
      <c r="AT1978" s="213" t="s">
        <v>395</v>
      </c>
      <c r="AU1978" s="213" t="s">
        <v>90</v>
      </c>
      <c r="AV1978" s="13" t="s">
        <v>85</v>
      </c>
      <c r="AW1978" s="13" t="s">
        <v>36</v>
      </c>
      <c r="AX1978" s="13" t="s">
        <v>78</v>
      </c>
      <c r="AY1978" s="213" t="s">
        <v>386</v>
      </c>
    </row>
    <row r="1979" spans="1:65" s="14" customFormat="1" ht="10">
      <c r="B1979" s="214"/>
      <c r="C1979" s="215"/>
      <c r="D1979" s="205" t="s">
        <v>395</v>
      </c>
      <c r="E1979" s="216" t="s">
        <v>76</v>
      </c>
      <c r="F1979" s="217" t="s">
        <v>1960</v>
      </c>
      <c r="G1979" s="215"/>
      <c r="H1979" s="218">
        <v>54</v>
      </c>
      <c r="I1979" s="219"/>
      <c r="J1979" s="215"/>
      <c r="K1979" s="215"/>
      <c r="L1979" s="220"/>
      <c r="M1979" s="221"/>
      <c r="N1979" s="222"/>
      <c r="O1979" s="222"/>
      <c r="P1979" s="222"/>
      <c r="Q1979" s="222"/>
      <c r="R1979" s="222"/>
      <c r="S1979" s="222"/>
      <c r="T1979" s="223"/>
      <c r="AT1979" s="224" t="s">
        <v>395</v>
      </c>
      <c r="AU1979" s="224" t="s">
        <v>90</v>
      </c>
      <c r="AV1979" s="14" t="s">
        <v>90</v>
      </c>
      <c r="AW1979" s="14" t="s">
        <v>36</v>
      </c>
      <c r="AX1979" s="14" t="s">
        <v>78</v>
      </c>
      <c r="AY1979" s="224" t="s">
        <v>386</v>
      </c>
    </row>
    <row r="1980" spans="1:65" s="14" customFormat="1" ht="10">
      <c r="B1980" s="214"/>
      <c r="C1980" s="215"/>
      <c r="D1980" s="205" t="s">
        <v>395</v>
      </c>
      <c r="E1980" s="216" t="s">
        <v>76</v>
      </c>
      <c r="F1980" s="217" t="s">
        <v>1961</v>
      </c>
      <c r="G1980" s="215"/>
      <c r="H1980" s="218">
        <v>14.365</v>
      </c>
      <c r="I1980" s="219"/>
      <c r="J1980" s="215"/>
      <c r="K1980" s="215"/>
      <c r="L1980" s="220"/>
      <c r="M1980" s="221"/>
      <c r="N1980" s="222"/>
      <c r="O1980" s="222"/>
      <c r="P1980" s="222"/>
      <c r="Q1980" s="222"/>
      <c r="R1980" s="222"/>
      <c r="S1980" s="222"/>
      <c r="T1980" s="223"/>
      <c r="AT1980" s="224" t="s">
        <v>395</v>
      </c>
      <c r="AU1980" s="224" t="s">
        <v>90</v>
      </c>
      <c r="AV1980" s="14" t="s">
        <v>90</v>
      </c>
      <c r="AW1980" s="14" t="s">
        <v>36</v>
      </c>
      <c r="AX1980" s="14" t="s">
        <v>78</v>
      </c>
      <c r="AY1980" s="224" t="s">
        <v>386</v>
      </c>
    </row>
    <row r="1981" spans="1:65" s="16" customFormat="1" ht="10">
      <c r="B1981" s="246"/>
      <c r="C1981" s="247"/>
      <c r="D1981" s="205" t="s">
        <v>395</v>
      </c>
      <c r="E1981" s="248" t="s">
        <v>76</v>
      </c>
      <c r="F1981" s="249" t="s">
        <v>559</v>
      </c>
      <c r="G1981" s="247"/>
      <c r="H1981" s="250">
        <v>68.364999999999995</v>
      </c>
      <c r="I1981" s="251"/>
      <c r="J1981" s="247"/>
      <c r="K1981" s="247"/>
      <c r="L1981" s="252"/>
      <c r="M1981" s="253"/>
      <c r="N1981" s="254"/>
      <c r="O1981" s="254"/>
      <c r="P1981" s="254"/>
      <c r="Q1981" s="254"/>
      <c r="R1981" s="254"/>
      <c r="S1981" s="254"/>
      <c r="T1981" s="255"/>
      <c r="AT1981" s="256" t="s">
        <v>395</v>
      </c>
      <c r="AU1981" s="256" t="s">
        <v>90</v>
      </c>
      <c r="AV1981" s="16" t="s">
        <v>95</v>
      </c>
      <c r="AW1981" s="16" t="s">
        <v>36</v>
      </c>
      <c r="AX1981" s="16" t="s">
        <v>78</v>
      </c>
      <c r="AY1981" s="256" t="s">
        <v>386</v>
      </c>
    </row>
    <row r="1982" spans="1:65" s="15" customFormat="1" ht="10">
      <c r="B1982" s="225"/>
      <c r="C1982" s="226"/>
      <c r="D1982" s="205" t="s">
        <v>395</v>
      </c>
      <c r="E1982" s="227" t="s">
        <v>76</v>
      </c>
      <c r="F1982" s="228" t="s">
        <v>398</v>
      </c>
      <c r="G1982" s="226"/>
      <c r="H1982" s="229">
        <v>140.25800000000001</v>
      </c>
      <c r="I1982" s="230"/>
      <c r="J1982" s="226"/>
      <c r="K1982" s="226"/>
      <c r="L1982" s="231"/>
      <c r="M1982" s="232"/>
      <c r="N1982" s="233"/>
      <c r="O1982" s="233"/>
      <c r="P1982" s="233"/>
      <c r="Q1982" s="233"/>
      <c r="R1982" s="233"/>
      <c r="S1982" s="233"/>
      <c r="T1982" s="234"/>
      <c r="AT1982" s="235" t="s">
        <v>395</v>
      </c>
      <c r="AU1982" s="235" t="s">
        <v>90</v>
      </c>
      <c r="AV1982" s="15" t="s">
        <v>102</v>
      </c>
      <c r="AW1982" s="15" t="s">
        <v>36</v>
      </c>
      <c r="AX1982" s="15" t="s">
        <v>85</v>
      </c>
      <c r="AY1982" s="235" t="s">
        <v>386</v>
      </c>
    </row>
    <row r="1983" spans="1:65" s="2" customFormat="1" ht="33" customHeight="1">
      <c r="A1983" s="37"/>
      <c r="B1983" s="38"/>
      <c r="C1983" s="185" t="s">
        <v>1962</v>
      </c>
      <c r="D1983" s="185" t="s">
        <v>388</v>
      </c>
      <c r="E1983" s="186" t="s">
        <v>1963</v>
      </c>
      <c r="F1983" s="187" t="s">
        <v>1964</v>
      </c>
      <c r="G1983" s="188" t="s">
        <v>127</v>
      </c>
      <c r="H1983" s="189">
        <v>25.62</v>
      </c>
      <c r="I1983" s="190"/>
      <c r="J1983" s="191">
        <f>ROUND(I1983*H1983,2)</f>
        <v>0</v>
      </c>
      <c r="K1983" s="187" t="s">
        <v>391</v>
      </c>
      <c r="L1983" s="42"/>
      <c r="M1983" s="192" t="s">
        <v>76</v>
      </c>
      <c r="N1983" s="193" t="s">
        <v>49</v>
      </c>
      <c r="O1983" s="67"/>
      <c r="P1983" s="194">
        <f>O1983*H1983</f>
        <v>0</v>
      </c>
      <c r="Q1983" s="194">
        <v>0</v>
      </c>
      <c r="R1983" s="194">
        <f>Q1983*H1983</f>
        <v>0</v>
      </c>
      <c r="S1983" s="194">
        <v>6.2E-2</v>
      </c>
      <c r="T1983" s="195">
        <f>S1983*H1983</f>
        <v>1.5884400000000001</v>
      </c>
      <c r="U1983" s="37"/>
      <c r="V1983" s="37"/>
      <c r="W1983" s="37"/>
      <c r="X1983" s="37"/>
      <c r="Y1983" s="37"/>
      <c r="Z1983" s="37"/>
      <c r="AA1983" s="37"/>
      <c r="AB1983" s="37"/>
      <c r="AC1983" s="37"/>
      <c r="AD1983" s="37"/>
      <c r="AE1983" s="37"/>
      <c r="AR1983" s="196" t="s">
        <v>102</v>
      </c>
      <c r="AT1983" s="196" t="s">
        <v>388</v>
      </c>
      <c r="AU1983" s="196" t="s">
        <v>90</v>
      </c>
      <c r="AY1983" s="20" t="s">
        <v>386</v>
      </c>
      <c r="BE1983" s="197">
        <f>IF(N1983="základní",J1983,0)</f>
        <v>0</v>
      </c>
      <c r="BF1983" s="197">
        <f>IF(N1983="snížená",J1983,0)</f>
        <v>0</v>
      </c>
      <c r="BG1983" s="197">
        <f>IF(N1983="zákl. přenesená",J1983,0)</f>
        <v>0</v>
      </c>
      <c r="BH1983" s="197">
        <f>IF(N1983="sníž. přenesená",J1983,0)</f>
        <v>0</v>
      </c>
      <c r="BI1983" s="197">
        <f>IF(N1983="nulová",J1983,0)</f>
        <v>0</v>
      </c>
      <c r="BJ1983" s="20" t="s">
        <v>90</v>
      </c>
      <c r="BK1983" s="197">
        <f>ROUND(I1983*H1983,2)</f>
        <v>0</v>
      </c>
      <c r="BL1983" s="20" t="s">
        <v>102</v>
      </c>
      <c r="BM1983" s="196" t="s">
        <v>1965</v>
      </c>
    </row>
    <row r="1984" spans="1:65" s="2" customFormat="1" ht="10">
      <c r="A1984" s="37"/>
      <c r="B1984" s="38"/>
      <c r="C1984" s="39"/>
      <c r="D1984" s="198" t="s">
        <v>393</v>
      </c>
      <c r="E1984" s="39"/>
      <c r="F1984" s="199" t="s">
        <v>1966</v>
      </c>
      <c r="G1984" s="39"/>
      <c r="H1984" s="39"/>
      <c r="I1984" s="200"/>
      <c r="J1984" s="39"/>
      <c r="K1984" s="39"/>
      <c r="L1984" s="42"/>
      <c r="M1984" s="201"/>
      <c r="N1984" s="202"/>
      <c r="O1984" s="67"/>
      <c r="P1984" s="67"/>
      <c r="Q1984" s="67"/>
      <c r="R1984" s="67"/>
      <c r="S1984" s="67"/>
      <c r="T1984" s="68"/>
      <c r="U1984" s="37"/>
      <c r="V1984" s="37"/>
      <c r="W1984" s="37"/>
      <c r="X1984" s="37"/>
      <c r="Y1984" s="37"/>
      <c r="Z1984" s="37"/>
      <c r="AA1984" s="37"/>
      <c r="AB1984" s="37"/>
      <c r="AC1984" s="37"/>
      <c r="AD1984" s="37"/>
      <c r="AE1984" s="37"/>
      <c r="AT1984" s="20" t="s">
        <v>393</v>
      </c>
      <c r="AU1984" s="20" t="s">
        <v>90</v>
      </c>
    </row>
    <row r="1985" spans="1:65" s="13" customFormat="1" ht="10">
      <c r="B1985" s="203"/>
      <c r="C1985" s="204"/>
      <c r="D1985" s="205" t="s">
        <v>395</v>
      </c>
      <c r="E1985" s="206" t="s">
        <v>76</v>
      </c>
      <c r="F1985" s="207" t="s">
        <v>560</v>
      </c>
      <c r="G1985" s="204"/>
      <c r="H1985" s="206" t="s">
        <v>76</v>
      </c>
      <c r="I1985" s="208"/>
      <c r="J1985" s="204"/>
      <c r="K1985" s="204"/>
      <c r="L1985" s="209"/>
      <c r="M1985" s="210"/>
      <c r="N1985" s="211"/>
      <c r="O1985" s="211"/>
      <c r="P1985" s="211"/>
      <c r="Q1985" s="211"/>
      <c r="R1985" s="211"/>
      <c r="S1985" s="211"/>
      <c r="T1985" s="212"/>
      <c r="AT1985" s="213" t="s">
        <v>395</v>
      </c>
      <c r="AU1985" s="213" t="s">
        <v>90</v>
      </c>
      <c r="AV1985" s="13" t="s">
        <v>85</v>
      </c>
      <c r="AW1985" s="13" t="s">
        <v>36</v>
      </c>
      <c r="AX1985" s="13" t="s">
        <v>78</v>
      </c>
      <c r="AY1985" s="213" t="s">
        <v>386</v>
      </c>
    </row>
    <row r="1986" spans="1:65" s="14" customFormat="1" ht="10">
      <c r="B1986" s="214"/>
      <c r="C1986" s="215"/>
      <c r="D1986" s="205" t="s">
        <v>395</v>
      </c>
      <c r="E1986" s="216" t="s">
        <v>76</v>
      </c>
      <c r="F1986" s="217" t="s">
        <v>1967</v>
      </c>
      <c r="G1986" s="215"/>
      <c r="H1986" s="218">
        <v>12.832000000000001</v>
      </c>
      <c r="I1986" s="219"/>
      <c r="J1986" s="215"/>
      <c r="K1986" s="215"/>
      <c r="L1986" s="220"/>
      <c r="M1986" s="221"/>
      <c r="N1986" s="222"/>
      <c r="O1986" s="222"/>
      <c r="P1986" s="222"/>
      <c r="Q1986" s="222"/>
      <c r="R1986" s="222"/>
      <c r="S1986" s="222"/>
      <c r="T1986" s="223"/>
      <c r="AT1986" s="224" t="s">
        <v>395</v>
      </c>
      <c r="AU1986" s="224" t="s">
        <v>90</v>
      </c>
      <c r="AV1986" s="14" t="s">
        <v>90</v>
      </c>
      <c r="AW1986" s="14" t="s">
        <v>36</v>
      </c>
      <c r="AX1986" s="14" t="s">
        <v>78</v>
      </c>
      <c r="AY1986" s="224" t="s">
        <v>386</v>
      </c>
    </row>
    <row r="1987" spans="1:65" s="13" customFormat="1" ht="10">
      <c r="B1987" s="203"/>
      <c r="C1987" s="204"/>
      <c r="D1987" s="205" t="s">
        <v>395</v>
      </c>
      <c r="E1987" s="206" t="s">
        <v>76</v>
      </c>
      <c r="F1987" s="207" t="s">
        <v>564</v>
      </c>
      <c r="G1987" s="204"/>
      <c r="H1987" s="206" t="s">
        <v>76</v>
      </c>
      <c r="I1987" s="208"/>
      <c r="J1987" s="204"/>
      <c r="K1987" s="204"/>
      <c r="L1987" s="209"/>
      <c r="M1987" s="210"/>
      <c r="N1987" s="211"/>
      <c r="O1987" s="211"/>
      <c r="P1987" s="211"/>
      <c r="Q1987" s="211"/>
      <c r="R1987" s="211"/>
      <c r="S1987" s="211"/>
      <c r="T1987" s="212"/>
      <c r="AT1987" s="213" t="s">
        <v>395</v>
      </c>
      <c r="AU1987" s="213" t="s">
        <v>90</v>
      </c>
      <c r="AV1987" s="13" t="s">
        <v>85</v>
      </c>
      <c r="AW1987" s="13" t="s">
        <v>36</v>
      </c>
      <c r="AX1987" s="13" t="s">
        <v>78</v>
      </c>
      <c r="AY1987" s="213" t="s">
        <v>386</v>
      </c>
    </row>
    <row r="1988" spans="1:65" s="14" customFormat="1" ht="10">
      <c r="B1988" s="214"/>
      <c r="C1988" s="215"/>
      <c r="D1988" s="205" t="s">
        <v>395</v>
      </c>
      <c r="E1988" s="216" t="s">
        <v>76</v>
      </c>
      <c r="F1988" s="217" t="s">
        <v>1968</v>
      </c>
      <c r="G1988" s="215"/>
      <c r="H1988" s="218">
        <v>10.102</v>
      </c>
      <c r="I1988" s="219"/>
      <c r="J1988" s="215"/>
      <c r="K1988" s="215"/>
      <c r="L1988" s="220"/>
      <c r="M1988" s="221"/>
      <c r="N1988" s="222"/>
      <c r="O1988" s="222"/>
      <c r="P1988" s="222"/>
      <c r="Q1988" s="222"/>
      <c r="R1988" s="222"/>
      <c r="S1988" s="222"/>
      <c r="T1988" s="223"/>
      <c r="AT1988" s="224" t="s">
        <v>395</v>
      </c>
      <c r="AU1988" s="224" t="s">
        <v>90</v>
      </c>
      <c r="AV1988" s="14" t="s">
        <v>90</v>
      </c>
      <c r="AW1988" s="14" t="s">
        <v>36</v>
      </c>
      <c r="AX1988" s="14" t="s">
        <v>78</v>
      </c>
      <c r="AY1988" s="224" t="s">
        <v>386</v>
      </c>
    </row>
    <row r="1989" spans="1:65" s="16" customFormat="1" ht="10">
      <c r="B1989" s="246"/>
      <c r="C1989" s="247"/>
      <c r="D1989" s="205" t="s">
        <v>395</v>
      </c>
      <c r="E1989" s="248" t="s">
        <v>76</v>
      </c>
      <c r="F1989" s="249" t="s">
        <v>559</v>
      </c>
      <c r="G1989" s="247"/>
      <c r="H1989" s="250">
        <v>22.934000000000001</v>
      </c>
      <c r="I1989" s="251"/>
      <c r="J1989" s="247"/>
      <c r="K1989" s="247"/>
      <c r="L1989" s="252"/>
      <c r="M1989" s="253"/>
      <c r="N1989" s="254"/>
      <c r="O1989" s="254"/>
      <c r="P1989" s="254"/>
      <c r="Q1989" s="254"/>
      <c r="R1989" s="254"/>
      <c r="S1989" s="254"/>
      <c r="T1989" s="255"/>
      <c r="AT1989" s="256" t="s">
        <v>395</v>
      </c>
      <c r="AU1989" s="256" t="s">
        <v>90</v>
      </c>
      <c r="AV1989" s="16" t="s">
        <v>95</v>
      </c>
      <c r="AW1989" s="16" t="s">
        <v>36</v>
      </c>
      <c r="AX1989" s="16" t="s">
        <v>78</v>
      </c>
      <c r="AY1989" s="256" t="s">
        <v>386</v>
      </c>
    </row>
    <row r="1990" spans="1:65" s="13" customFormat="1" ht="10">
      <c r="B1990" s="203"/>
      <c r="C1990" s="204"/>
      <c r="D1990" s="205" t="s">
        <v>395</v>
      </c>
      <c r="E1990" s="206" t="s">
        <v>76</v>
      </c>
      <c r="F1990" s="207" t="s">
        <v>1029</v>
      </c>
      <c r="G1990" s="204"/>
      <c r="H1990" s="206" t="s">
        <v>76</v>
      </c>
      <c r="I1990" s="208"/>
      <c r="J1990" s="204"/>
      <c r="K1990" s="204"/>
      <c r="L1990" s="209"/>
      <c r="M1990" s="210"/>
      <c r="N1990" s="211"/>
      <c r="O1990" s="211"/>
      <c r="P1990" s="211"/>
      <c r="Q1990" s="211"/>
      <c r="R1990" s="211"/>
      <c r="S1990" s="211"/>
      <c r="T1990" s="212"/>
      <c r="AT1990" s="213" t="s">
        <v>395</v>
      </c>
      <c r="AU1990" s="213" t="s">
        <v>90</v>
      </c>
      <c r="AV1990" s="13" t="s">
        <v>85</v>
      </c>
      <c r="AW1990" s="13" t="s">
        <v>36</v>
      </c>
      <c r="AX1990" s="13" t="s">
        <v>78</v>
      </c>
      <c r="AY1990" s="213" t="s">
        <v>386</v>
      </c>
    </row>
    <row r="1991" spans="1:65" s="14" customFormat="1" ht="10">
      <c r="B1991" s="214"/>
      <c r="C1991" s="215"/>
      <c r="D1991" s="205" t="s">
        <v>395</v>
      </c>
      <c r="E1991" s="216" t="s">
        <v>76</v>
      </c>
      <c r="F1991" s="217" t="s">
        <v>1952</v>
      </c>
      <c r="G1991" s="215"/>
      <c r="H1991" s="218">
        <v>2.6859999999999999</v>
      </c>
      <c r="I1991" s="219"/>
      <c r="J1991" s="215"/>
      <c r="K1991" s="215"/>
      <c r="L1991" s="220"/>
      <c r="M1991" s="221"/>
      <c r="N1991" s="222"/>
      <c r="O1991" s="222"/>
      <c r="P1991" s="222"/>
      <c r="Q1991" s="222"/>
      <c r="R1991" s="222"/>
      <c r="S1991" s="222"/>
      <c r="T1991" s="223"/>
      <c r="AT1991" s="224" t="s">
        <v>395</v>
      </c>
      <c r="AU1991" s="224" t="s">
        <v>90</v>
      </c>
      <c r="AV1991" s="14" t="s">
        <v>90</v>
      </c>
      <c r="AW1991" s="14" t="s">
        <v>36</v>
      </c>
      <c r="AX1991" s="14" t="s">
        <v>78</v>
      </c>
      <c r="AY1991" s="224" t="s">
        <v>386</v>
      </c>
    </row>
    <row r="1992" spans="1:65" s="16" customFormat="1" ht="10">
      <c r="B1992" s="246"/>
      <c r="C1992" s="247"/>
      <c r="D1992" s="205" t="s">
        <v>395</v>
      </c>
      <c r="E1992" s="248" t="s">
        <v>76</v>
      </c>
      <c r="F1992" s="249" t="s">
        <v>559</v>
      </c>
      <c r="G1992" s="247"/>
      <c r="H1992" s="250">
        <v>2.6859999999999999</v>
      </c>
      <c r="I1992" s="251"/>
      <c r="J1992" s="247"/>
      <c r="K1992" s="247"/>
      <c r="L1992" s="252"/>
      <c r="M1992" s="253"/>
      <c r="N1992" s="254"/>
      <c r="O1992" s="254"/>
      <c r="P1992" s="254"/>
      <c r="Q1992" s="254"/>
      <c r="R1992" s="254"/>
      <c r="S1992" s="254"/>
      <c r="T1992" s="255"/>
      <c r="AT1992" s="256" t="s">
        <v>395</v>
      </c>
      <c r="AU1992" s="256" t="s">
        <v>90</v>
      </c>
      <c r="AV1992" s="16" t="s">
        <v>95</v>
      </c>
      <c r="AW1992" s="16" t="s">
        <v>36</v>
      </c>
      <c r="AX1992" s="16" t="s">
        <v>78</v>
      </c>
      <c r="AY1992" s="256" t="s">
        <v>386</v>
      </c>
    </row>
    <row r="1993" spans="1:65" s="15" customFormat="1" ht="10">
      <c r="B1993" s="225"/>
      <c r="C1993" s="226"/>
      <c r="D1993" s="205" t="s">
        <v>395</v>
      </c>
      <c r="E1993" s="227" t="s">
        <v>76</v>
      </c>
      <c r="F1993" s="228" t="s">
        <v>398</v>
      </c>
      <c r="G1993" s="226"/>
      <c r="H1993" s="229">
        <v>25.62</v>
      </c>
      <c r="I1993" s="230"/>
      <c r="J1993" s="226"/>
      <c r="K1993" s="226"/>
      <c r="L1993" s="231"/>
      <c r="M1993" s="232"/>
      <c r="N1993" s="233"/>
      <c r="O1993" s="233"/>
      <c r="P1993" s="233"/>
      <c r="Q1993" s="233"/>
      <c r="R1993" s="233"/>
      <c r="S1993" s="233"/>
      <c r="T1993" s="234"/>
      <c r="AT1993" s="235" t="s">
        <v>395</v>
      </c>
      <c r="AU1993" s="235" t="s">
        <v>90</v>
      </c>
      <c r="AV1993" s="15" t="s">
        <v>102</v>
      </c>
      <c r="AW1993" s="15" t="s">
        <v>36</v>
      </c>
      <c r="AX1993" s="15" t="s">
        <v>85</v>
      </c>
      <c r="AY1993" s="235" t="s">
        <v>386</v>
      </c>
    </row>
    <row r="1994" spans="1:65" s="2" customFormat="1" ht="49" customHeight="1">
      <c r="A1994" s="37"/>
      <c r="B1994" s="38"/>
      <c r="C1994" s="185" t="s">
        <v>1969</v>
      </c>
      <c r="D1994" s="185" t="s">
        <v>388</v>
      </c>
      <c r="E1994" s="186" t="s">
        <v>1970</v>
      </c>
      <c r="F1994" s="187" t="s">
        <v>1971</v>
      </c>
      <c r="G1994" s="188" t="s">
        <v>303</v>
      </c>
      <c r="H1994" s="189">
        <v>0.94499999999999995</v>
      </c>
      <c r="I1994" s="190"/>
      <c r="J1994" s="191">
        <f>ROUND(I1994*H1994,2)</f>
        <v>0</v>
      </c>
      <c r="K1994" s="187" t="s">
        <v>391</v>
      </c>
      <c r="L1994" s="42"/>
      <c r="M1994" s="192" t="s">
        <v>76</v>
      </c>
      <c r="N1994" s="193" t="s">
        <v>49</v>
      </c>
      <c r="O1994" s="67"/>
      <c r="P1994" s="194">
        <f>O1994*H1994</f>
        <v>0</v>
      </c>
      <c r="Q1994" s="194">
        <v>0</v>
      </c>
      <c r="R1994" s="194">
        <f>Q1994*H1994</f>
        <v>0</v>
      </c>
      <c r="S1994" s="194">
        <v>1.95</v>
      </c>
      <c r="T1994" s="195">
        <f>S1994*H1994</f>
        <v>1.8427499999999999</v>
      </c>
      <c r="U1994" s="37"/>
      <c r="V1994" s="37"/>
      <c r="W1994" s="37"/>
      <c r="X1994" s="37"/>
      <c r="Y1994" s="37"/>
      <c r="Z1994" s="37"/>
      <c r="AA1994" s="37"/>
      <c r="AB1994" s="37"/>
      <c r="AC1994" s="37"/>
      <c r="AD1994" s="37"/>
      <c r="AE1994" s="37"/>
      <c r="AR1994" s="196" t="s">
        <v>102</v>
      </c>
      <c r="AT1994" s="196" t="s">
        <v>388</v>
      </c>
      <c r="AU1994" s="196" t="s">
        <v>90</v>
      </c>
      <c r="AY1994" s="20" t="s">
        <v>386</v>
      </c>
      <c r="BE1994" s="197">
        <f>IF(N1994="základní",J1994,0)</f>
        <v>0</v>
      </c>
      <c r="BF1994" s="197">
        <f>IF(N1994="snížená",J1994,0)</f>
        <v>0</v>
      </c>
      <c r="BG1994" s="197">
        <f>IF(N1994="zákl. přenesená",J1994,0)</f>
        <v>0</v>
      </c>
      <c r="BH1994" s="197">
        <f>IF(N1994="sníž. přenesená",J1994,0)</f>
        <v>0</v>
      </c>
      <c r="BI1994" s="197">
        <f>IF(N1994="nulová",J1994,0)</f>
        <v>0</v>
      </c>
      <c r="BJ1994" s="20" t="s">
        <v>90</v>
      </c>
      <c r="BK1994" s="197">
        <f>ROUND(I1994*H1994,2)</f>
        <v>0</v>
      </c>
      <c r="BL1994" s="20" t="s">
        <v>102</v>
      </c>
      <c r="BM1994" s="196" t="s">
        <v>1972</v>
      </c>
    </row>
    <row r="1995" spans="1:65" s="2" customFormat="1" ht="10">
      <c r="A1995" s="37"/>
      <c r="B1995" s="38"/>
      <c r="C1995" s="39"/>
      <c r="D1995" s="198" t="s">
        <v>393</v>
      </c>
      <c r="E1995" s="39"/>
      <c r="F1995" s="199" t="s">
        <v>1973</v>
      </c>
      <c r="G1995" s="39"/>
      <c r="H1995" s="39"/>
      <c r="I1995" s="200"/>
      <c r="J1995" s="39"/>
      <c r="K1995" s="39"/>
      <c r="L1995" s="42"/>
      <c r="M1995" s="201"/>
      <c r="N1995" s="202"/>
      <c r="O1995" s="67"/>
      <c r="P1995" s="67"/>
      <c r="Q1995" s="67"/>
      <c r="R1995" s="67"/>
      <c r="S1995" s="67"/>
      <c r="T1995" s="68"/>
      <c r="U1995" s="37"/>
      <c r="V1995" s="37"/>
      <c r="W1995" s="37"/>
      <c r="X1995" s="37"/>
      <c r="Y1995" s="37"/>
      <c r="Z1995" s="37"/>
      <c r="AA1995" s="37"/>
      <c r="AB1995" s="37"/>
      <c r="AC1995" s="37"/>
      <c r="AD1995" s="37"/>
      <c r="AE1995" s="37"/>
      <c r="AT1995" s="20" t="s">
        <v>393</v>
      </c>
      <c r="AU1995" s="20" t="s">
        <v>90</v>
      </c>
    </row>
    <row r="1996" spans="1:65" s="13" customFormat="1" ht="10">
      <c r="B1996" s="203"/>
      <c r="C1996" s="204"/>
      <c r="D1996" s="205" t="s">
        <v>395</v>
      </c>
      <c r="E1996" s="206" t="s">
        <v>76</v>
      </c>
      <c r="F1996" s="207" t="s">
        <v>461</v>
      </c>
      <c r="G1996" s="204"/>
      <c r="H1996" s="206" t="s">
        <v>76</v>
      </c>
      <c r="I1996" s="208"/>
      <c r="J1996" s="204"/>
      <c r="K1996" s="204"/>
      <c r="L1996" s="209"/>
      <c r="M1996" s="210"/>
      <c r="N1996" s="211"/>
      <c r="O1996" s="211"/>
      <c r="P1996" s="211"/>
      <c r="Q1996" s="211"/>
      <c r="R1996" s="211"/>
      <c r="S1996" s="211"/>
      <c r="T1996" s="212"/>
      <c r="AT1996" s="213" t="s">
        <v>395</v>
      </c>
      <c r="AU1996" s="213" t="s">
        <v>90</v>
      </c>
      <c r="AV1996" s="13" t="s">
        <v>85</v>
      </c>
      <c r="AW1996" s="13" t="s">
        <v>36</v>
      </c>
      <c r="AX1996" s="13" t="s">
        <v>78</v>
      </c>
      <c r="AY1996" s="213" t="s">
        <v>386</v>
      </c>
    </row>
    <row r="1997" spans="1:65" s="14" customFormat="1" ht="10">
      <c r="B1997" s="214"/>
      <c r="C1997" s="215"/>
      <c r="D1997" s="205" t="s">
        <v>395</v>
      </c>
      <c r="E1997" s="216" t="s">
        <v>76</v>
      </c>
      <c r="F1997" s="217" t="s">
        <v>1974</v>
      </c>
      <c r="G1997" s="215"/>
      <c r="H1997" s="218">
        <v>0.26400000000000001</v>
      </c>
      <c r="I1997" s="219"/>
      <c r="J1997" s="215"/>
      <c r="K1997" s="215"/>
      <c r="L1997" s="220"/>
      <c r="M1997" s="221"/>
      <c r="N1997" s="222"/>
      <c r="O1997" s="222"/>
      <c r="P1997" s="222"/>
      <c r="Q1997" s="222"/>
      <c r="R1997" s="222"/>
      <c r="S1997" s="222"/>
      <c r="T1997" s="223"/>
      <c r="AT1997" s="224" t="s">
        <v>395</v>
      </c>
      <c r="AU1997" s="224" t="s">
        <v>90</v>
      </c>
      <c r="AV1997" s="14" t="s">
        <v>90</v>
      </c>
      <c r="AW1997" s="14" t="s">
        <v>36</v>
      </c>
      <c r="AX1997" s="14" t="s">
        <v>78</v>
      </c>
      <c r="AY1997" s="224" t="s">
        <v>386</v>
      </c>
    </row>
    <row r="1998" spans="1:65" s="14" customFormat="1" ht="10">
      <c r="B1998" s="214"/>
      <c r="C1998" s="215"/>
      <c r="D1998" s="205" t="s">
        <v>395</v>
      </c>
      <c r="E1998" s="216" t="s">
        <v>76</v>
      </c>
      <c r="F1998" s="217" t="s">
        <v>1975</v>
      </c>
      <c r="G1998" s="215"/>
      <c r="H1998" s="218">
        <v>0.68100000000000005</v>
      </c>
      <c r="I1998" s="219"/>
      <c r="J1998" s="215"/>
      <c r="K1998" s="215"/>
      <c r="L1998" s="220"/>
      <c r="M1998" s="221"/>
      <c r="N1998" s="222"/>
      <c r="O1998" s="222"/>
      <c r="P1998" s="222"/>
      <c r="Q1998" s="222"/>
      <c r="R1998" s="222"/>
      <c r="S1998" s="222"/>
      <c r="T1998" s="223"/>
      <c r="AT1998" s="224" t="s">
        <v>395</v>
      </c>
      <c r="AU1998" s="224" t="s">
        <v>90</v>
      </c>
      <c r="AV1998" s="14" t="s">
        <v>90</v>
      </c>
      <c r="AW1998" s="14" t="s">
        <v>36</v>
      </c>
      <c r="AX1998" s="14" t="s">
        <v>78</v>
      </c>
      <c r="AY1998" s="224" t="s">
        <v>386</v>
      </c>
    </row>
    <row r="1999" spans="1:65" s="16" customFormat="1" ht="10">
      <c r="B1999" s="246"/>
      <c r="C1999" s="247"/>
      <c r="D1999" s="205" t="s">
        <v>395</v>
      </c>
      <c r="E1999" s="248" t="s">
        <v>76</v>
      </c>
      <c r="F1999" s="249" t="s">
        <v>559</v>
      </c>
      <c r="G1999" s="247"/>
      <c r="H1999" s="250">
        <v>0.94499999999999995</v>
      </c>
      <c r="I1999" s="251"/>
      <c r="J1999" s="247"/>
      <c r="K1999" s="247"/>
      <c r="L1999" s="252"/>
      <c r="M1999" s="253"/>
      <c r="N1999" s="254"/>
      <c r="O1999" s="254"/>
      <c r="P1999" s="254"/>
      <c r="Q1999" s="254"/>
      <c r="R1999" s="254"/>
      <c r="S1999" s="254"/>
      <c r="T1999" s="255"/>
      <c r="AT1999" s="256" t="s">
        <v>395</v>
      </c>
      <c r="AU1999" s="256" t="s">
        <v>90</v>
      </c>
      <c r="AV1999" s="16" t="s">
        <v>95</v>
      </c>
      <c r="AW1999" s="16" t="s">
        <v>36</v>
      </c>
      <c r="AX1999" s="16" t="s">
        <v>78</v>
      </c>
      <c r="AY1999" s="256" t="s">
        <v>386</v>
      </c>
    </row>
    <row r="2000" spans="1:65" s="15" customFormat="1" ht="10">
      <c r="B2000" s="225"/>
      <c r="C2000" s="226"/>
      <c r="D2000" s="205" t="s">
        <v>395</v>
      </c>
      <c r="E2000" s="227" t="s">
        <v>76</v>
      </c>
      <c r="F2000" s="228" t="s">
        <v>398</v>
      </c>
      <c r="G2000" s="226"/>
      <c r="H2000" s="229">
        <v>0.94499999999999995</v>
      </c>
      <c r="I2000" s="230"/>
      <c r="J2000" s="226"/>
      <c r="K2000" s="226"/>
      <c r="L2000" s="231"/>
      <c r="M2000" s="232"/>
      <c r="N2000" s="233"/>
      <c r="O2000" s="233"/>
      <c r="P2000" s="233"/>
      <c r="Q2000" s="233"/>
      <c r="R2000" s="233"/>
      <c r="S2000" s="233"/>
      <c r="T2000" s="234"/>
      <c r="AT2000" s="235" t="s">
        <v>395</v>
      </c>
      <c r="AU2000" s="235" t="s">
        <v>90</v>
      </c>
      <c r="AV2000" s="15" t="s">
        <v>102</v>
      </c>
      <c r="AW2000" s="15" t="s">
        <v>36</v>
      </c>
      <c r="AX2000" s="15" t="s">
        <v>85</v>
      </c>
      <c r="AY2000" s="235" t="s">
        <v>386</v>
      </c>
    </row>
    <row r="2001" spans="1:65" s="2" customFormat="1" ht="49" customHeight="1">
      <c r="A2001" s="37"/>
      <c r="B2001" s="38"/>
      <c r="C2001" s="185" t="s">
        <v>1976</v>
      </c>
      <c r="D2001" s="185" t="s">
        <v>388</v>
      </c>
      <c r="E2001" s="186" t="s">
        <v>1977</v>
      </c>
      <c r="F2001" s="187" t="s">
        <v>1978</v>
      </c>
      <c r="G2001" s="188" t="s">
        <v>303</v>
      </c>
      <c r="H2001" s="189">
        <v>38.89</v>
      </c>
      <c r="I2001" s="190"/>
      <c r="J2001" s="191">
        <f>ROUND(I2001*H2001,2)</f>
        <v>0</v>
      </c>
      <c r="K2001" s="187" t="s">
        <v>391</v>
      </c>
      <c r="L2001" s="42"/>
      <c r="M2001" s="192" t="s">
        <v>76</v>
      </c>
      <c r="N2001" s="193" t="s">
        <v>49</v>
      </c>
      <c r="O2001" s="67"/>
      <c r="P2001" s="194">
        <f>O2001*H2001</f>
        <v>0</v>
      </c>
      <c r="Q2001" s="194">
        <v>0</v>
      </c>
      <c r="R2001" s="194">
        <f>Q2001*H2001</f>
        <v>0</v>
      </c>
      <c r="S2001" s="194">
        <v>1.95</v>
      </c>
      <c r="T2001" s="195">
        <f>S2001*H2001</f>
        <v>75.835499999999996</v>
      </c>
      <c r="U2001" s="37"/>
      <c r="V2001" s="37"/>
      <c r="W2001" s="37"/>
      <c r="X2001" s="37"/>
      <c r="Y2001" s="37"/>
      <c r="Z2001" s="37"/>
      <c r="AA2001" s="37"/>
      <c r="AB2001" s="37"/>
      <c r="AC2001" s="37"/>
      <c r="AD2001" s="37"/>
      <c r="AE2001" s="37"/>
      <c r="AR2001" s="196" t="s">
        <v>102</v>
      </c>
      <c r="AT2001" s="196" t="s">
        <v>388</v>
      </c>
      <c r="AU2001" s="196" t="s">
        <v>90</v>
      </c>
      <c r="AY2001" s="20" t="s">
        <v>386</v>
      </c>
      <c r="BE2001" s="197">
        <f>IF(N2001="základní",J2001,0)</f>
        <v>0</v>
      </c>
      <c r="BF2001" s="197">
        <f>IF(N2001="snížená",J2001,0)</f>
        <v>0</v>
      </c>
      <c r="BG2001" s="197">
        <f>IF(N2001="zákl. přenesená",J2001,0)</f>
        <v>0</v>
      </c>
      <c r="BH2001" s="197">
        <f>IF(N2001="sníž. přenesená",J2001,0)</f>
        <v>0</v>
      </c>
      <c r="BI2001" s="197">
        <f>IF(N2001="nulová",J2001,0)</f>
        <v>0</v>
      </c>
      <c r="BJ2001" s="20" t="s">
        <v>90</v>
      </c>
      <c r="BK2001" s="197">
        <f>ROUND(I2001*H2001,2)</f>
        <v>0</v>
      </c>
      <c r="BL2001" s="20" t="s">
        <v>102</v>
      </c>
      <c r="BM2001" s="196" t="s">
        <v>1979</v>
      </c>
    </row>
    <row r="2002" spans="1:65" s="2" customFormat="1" ht="10">
      <c r="A2002" s="37"/>
      <c r="B2002" s="38"/>
      <c r="C2002" s="39"/>
      <c r="D2002" s="198" t="s">
        <v>393</v>
      </c>
      <c r="E2002" s="39"/>
      <c r="F2002" s="199" t="s">
        <v>1980</v>
      </c>
      <c r="G2002" s="39"/>
      <c r="H2002" s="39"/>
      <c r="I2002" s="200"/>
      <c r="J2002" s="39"/>
      <c r="K2002" s="39"/>
      <c r="L2002" s="42"/>
      <c r="M2002" s="201"/>
      <c r="N2002" s="202"/>
      <c r="O2002" s="67"/>
      <c r="P2002" s="67"/>
      <c r="Q2002" s="67"/>
      <c r="R2002" s="67"/>
      <c r="S2002" s="67"/>
      <c r="T2002" s="68"/>
      <c r="U2002" s="37"/>
      <c r="V2002" s="37"/>
      <c r="W2002" s="37"/>
      <c r="X2002" s="37"/>
      <c r="Y2002" s="37"/>
      <c r="Z2002" s="37"/>
      <c r="AA2002" s="37"/>
      <c r="AB2002" s="37"/>
      <c r="AC2002" s="37"/>
      <c r="AD2002" s="37"/>
      <c r="AE2002" s="37"/>
      <c r="AT2002" s="20" t="s">
        <v>393</v>
      </c>
      <c r="AU2002" s="20" t="s">
        <v>90</v>
      </c>
    </row>
    <row r="2003" spans="1:65" s="13" customFormat="1" ht="10">
      <c r="B2003" s="203"/>
      <c r="C2003" s="204"/>
      <c r="D2003" s="205" t="s">
        <v>395</v>
      </c>
      <c r="E2003" s="206" t="s">
        <v>76</v>
      </c>
      <c r="F2003" s="207" t="s">
        <v>1981</v>
      </c>
      <c r="G2003" s="204"/>
      <c r="H2003" s="206" t="s">
        <v>76</v>
      </c>
      <c r="I2003" s="208"/>
      <c r="J2003" s="204"/>
      <c r="K2003" s="204"/>
      <c r="L2003" s="209"/>
      <c r="M2003" s="210"/>
      <c r="N2003" s="211"/>
      <c r="O2003" s="211"/>
      <c r="P2003" s="211"/>
      <c r="Q2003" s="211"/>
      <c r="R2003" s="211"/>
      <c r="S2003" s="211"/>
      <c r="T2003" s="212"/>
      <c r="AT2003" s="213" t="s">
        <v>395</v>
      </c>
      <c r="AU2003" s="213" t="s">
        <v>90</v>
      </c>
      <c r="AV2003" s="13" t="s">
        <v>85</v>
      </c>
      <c r="AW2003" s="13" t="s">
        <v>36</v>
      </c>
      <c r="AX2003" s="13" t="s">
        <v>78</v>
      </c>
      <c r="AY2003" s="213" t="s">
        <v>386</v>
      </c>
    </row>
    <row r="2004" spans="1:65" s="13" customFormat="1" ht="10">
      <c r="B2004" s="203"/>
      <c r="C2004" s="204"/>
      <c r="D2004" s="205" t="s">
        <v>395</v>
      </c>
      <c r="E2004" s="206" t="s">
        <v>76</v>
      </c>
      <c r="F2004" s="207" t="s">
        <v>1982</v>
      </c>
      <c r="G2004" s="204"/>
      <c r="H2004" s="206" t="s">
        <v>76</v>
      </c>
      <c r="I2004" s="208"/>
      <c r="J2004" s="204"/>
      <c r="K2004" s="204"/>
      <c r="L2004" s="209"/>
      <c r="M2004" s="210"/>
      <c r="N2004" s="211"/>
      <c r="O2004" s="211"/>
      <c r="P2004" s="211"/>
      <c r="Q2004" s="211"/>
      <c r="R2004" s="211"/>
      <c r="S2004" s="211"/>
      <c r="T2004" s="212"/>
      <c r="AT2004" s="213" t="s">
        <v>395</v>
      </c>
      <c r="AU2004" s="213" t="s">
        <v>90</v>
      </c>
      <c r="AV2004" s="13" t="s">
        <v>85</v>
      </c>
      <c r="AW2004" s="13" t="s">
        <v>36</v>
      </c>
      <c r="AX2004" s="13" t="s">
        <v>78</v>
      </c>
      <c r="AY2004" s="213" t="s">
        <v>386</v>
      </c>
    </row>
    <row r="2005" spans="1:65" s="14" customFormat="1" ht="10">
      <c r="B2005" s="214"/>
      <c r="C2005" s="215"/>
      <c r="D2005" s="205" t="s">
        <v>395</v>
      </c>
      <c r="E2005" s="216" t="s">
        <v>76</v>
      </c>
      <c r="F2005" s="217" t="s">
        <v>1983</v>
      </c>
      <c r="G2005" s="215"/>
      <c r="H2005" s="218">
        <v>5.4139999999999997</v>
      </c>
      <c r="I2005" s="219"/>
      <c r="J2005" s="215"/>
      <c r="K2005" s="215"/>
      <c r="L2005" s="220"/>
      <c r="M2005" s="221"/>
      <c r="N2005" s="222"/>
      <c r="O2005" s="222"/>
      <c r="P2005" s="222"/>
      <c r="Q2005" s="222"/>
      <c r="R2005" s="222"/>
      <c r="S2005" s="222"/>
      <c r="T2005" s="223"/>
      <c r="AT2005" s="224" t="s">
        <v>395</v>
      </c>
      <c r="AU2005" s="224" t="s">
        <v>90</v>
      </c>
      <c r="AV2005" s="14" t="s">
        <v>90</v>
      </c>
      <c r="AW2005" s="14" t="s">
        <v>36</v>
      </c>
      <c r="AX2005" s="14" t="s">
        <v>78</v>
      </c>
      <c r="AY2005" s="224" t="s">
        <v>386</v>
      </c>
    </row>
    <row r="2006" spans="1:65" s="14" customFormat="1" ht="10">
      <c r="B2006" s="214"/>
      <c r="C2006" s="215"/>
      <c r="D2006" s="205" t="s">
        <v>395</v>
      </c>
      <c r="E2006" s="216" t="s">
        <v>76</v>
      </c>
      <c r="F2006" s="217" t="s">
        <v>1984</v>
      </c>
      <c r="G2006" s="215"/>
      <c r="H2006" s="218">
        <v>1.8839999999999999</v>
      </c>
      <c r="I2006" s="219"/>
      <c r="J2006" s="215"/>
      <c r="K2006" s="215"/>
      <c r="L2006" s="220"/>
      <c r="M2006" s="221"/>
      <c r="N2006" s="222"/>
      <c r="O2006" s="222"/>
      <c r="P2006" s="222"/>
      <c r="Q2006" s="222"/>
      <c r="R2006" s="222"/>
      <c r="S2006" s="222"/>
      <c r="T2006" s="223"/>
      <c r="AT2006" s="224" t="s">
        <v>395</v>
      </c>
      <c r="AU2006" s="224" t="s">
        <v>90</v>
      </c>
      <c r="AV2006" s="14" t="s">
        <v>90</v>
      </c>
      <c r="AW2006" s="14" t="s">
        <v>36</v>
      </c>
      <c r="AX2006" s="14" t="s">
        <v>78</v>
      </c>
      <c r="AY2006" s="224" t="s">
        <v>386</v>
      </c>
    </row>
    <row r="2007" spans="1:65" s="16" customFormat="1" ht="10">
      <c r="B2007" s="246"/>
      <c r="C2007" s="247"/>
      <c r="D2007" s="205" t="s">
        <v>395</v>
      </c>
      <c r="E2007" s="248" t="s">
        <v>76</v>
      </c>
      <c r="F2007" s="249" t="s">
        <v>559</v>
      </c>
      <c r="G2007" s="247"/>
      <c r="H2007" s="250">
        <v>7.298</v>
      </c>
      <c r="I2007" s="251"/>
      <c r="J2007" s="247"/>
      <c r="K2007" s="247"/>
      <c r="L2007" s="252"/>
      <c r="M2007" s="253"/>
      <c r="N2007" s="254"/>
      <c r="O2007" s="254"/>
      <c r="P2007" s="254"/>
      <c r="Q2007" s="254"/>
      <c r="R2007" s="254"/>
      <c r="S2007" s="254"/>
      <c r="T2007" s="255"/>
      <c r="AT2007" s="256" t="s">
        <v>395</v>
      </c>
      <c r="AU2007" s="256" t="s">
        <v>90</v>
      </c>
      <c r="AV2007" s="16" t="s">
        <v>95</v>
      </c>
      <c r="AW2007" s="16" t="s">
        <v>36</v>
      </c>
      <c r="AX2007" s="16" t="s">
        <v>78</v>
      </c>
      <c r="AY2007" s="256" t="s">
        <v>386</v>
      </c>
    </row>
    <row r="2008" spans="1:65" s="13" customFormat="1" ht="10">
      <c r="B2008" s="203"/>
      <c r="C2008" s="204"/>
      <c r="D2008" s="205" t="s">
        <v>395</v>
      </c>
      <c r="E2008" s="206" t="s">
        <v>76</v>
      </c>
      <c r="F2008" s="207" t="s">
        <v>1864</v>
      </c>
      <c r="G2008" s="204"/>
      <c r="H2008" s="206" t="s">
        <v>76</v>
      </c>
      <c r="I2008" s="208"/>
      <c r="J2008" s="204"/>
      <c r="K2008" s="204"/>
      <c r="L2008" s="209"/>
      <c r="M2008" s="210"/>
      <c r="N2008" s="211"/>
      <c r="O2008" s="211"/>
      <c r="P2008" s="211"/>
      <c r="Q2008" s="211"/>
      <c r="R2008" s="211"/>
      <c r="S2008" s="211"/>
      <c r="T2008" s="212"/>
      <c r="AT2008" s="213" t="s">
        <v>395</v>
      </c>
      <c r="AU2008" s="213" t="s">
        <v>90</v>
      </c>
      <c r="AV2008" s="13" t="s">
        <v>85</v>
      </c>
      <c r="AW2008" s="13" t="s">
        <v>36</v>
      </c>
      <c r="AX2008" s="13" t="s">
        <v>78</v>
      </c>
      <c r="AY2008" s="213" t="s">
        <v>386</v>
      </c>
    </row>
    <row r="2009" spans="1:65" s="13" customFormat="1" ht="10">
      <c r="B2009" s="203"/>
      <c r="C2009" s="204"/>
      <c r="D2009" s="205" t="s">
        <v>395</v>
      </c>
      <c r="E2009" s="206" t="s">
        <v>76</v>
      </c>
      <c r="F2009" s="207" t="s">
        <v>1982</v>
      </c>
      <c r="G2009" s="204"/>
      <c r="H2009" s="206" t="s">
        <v>76</v>
      </c>
      <c r="I2009" s="208"/>
      <c r="J2009" s="204"/>
      <c r="K2009" s="204"/>
      <c r="L2009" s="209"/>
      <c r="M2009" s="210"/>
      <c r="N2009" s="211"/>
      <c r="O2009" s="211"/>
      <c r="P2009" s="211"/>
      <c r="Q2009" s="211"/>
      <c r="R2009" s="211"/>
      <c r="S2009" s="211"/>
      <c r="T2009" s="212"/>
      <c r="AT2009" s="213" t="s">
        <v>395</v>
      </c>
      <c r="AU2009" s="213" t="s">
        <v>90</v>
      </c>
      <c r="AV2009" s="13" t="s">
        <v>85</v>
      </c>
      <c r="AW2009" s="13" t="s">
        <v>36</v>
      </c>
      <c r="AX2009" s="13" t="s">
        <v>78</v>
      </c>
      <c r="AY2009" s="213" t="s">
        <v>386</v>
      </c>
    </row>
    <row r="2010" spans="1:65" s="14" customFormat="1" ht="10">
      <c r="B2010" s="214"/>
      <c r="C2010" s="215"/>
      <c r="D2010" s="205" t="s">
        <v>395</v>
      </c>
      <c r="E2010" s="216" t="s">
        <v>76</v>
      </c>
      <c r="F2010" s="217" t="s">
        <v>1985</v>
      </c>
      <c r="G2010" s="215"/>
      <c r="H2010" s="218">
        <v>0.54700000000000004</v>
      </c>
      <c r="I2010" s="219"/>
      <c r="J2010" s="215"/>
      <c r="K2010" s="215"/>
      <c r="L2010" s="220"/>
      <c r="M2010" s="221"/>
      <c r="N2010" s="222"/>
      <c r="O2010" s="222"/>
      <c r="P2010" s="222"/>
      <c r="Q2010" s="222"/>
      <c r="R2010" s="222"/>
      <c r="S2010" s="222"/>
      <c r="T2010" s="223"/>
      <c r="AT2010" s="224" t="s">
        <v>395</v>
      </c>
      <c r="AU2010" s="224" t="s">
        <v>90</v>
      </c>
      <c r="AV2010" s="14" t="s">
        <v>90</v>
      </c>
      <c r="AW2010" s="14" t="s">
        <v>36</v>
      </c>
      <c r="AX2010" s="14" t="s">
        <v>78</v>
      </c>
      <c r="AY2010" s="224" t="s">
        <v>386</v>
      </c>
    </row>
    <row r="2011" spans="1:65" s="14" customFormat="1" ht="10">
      <c r="B2011" s="214"/>
      <c r="C2011" s="215"/>
      <c r="D2011" s="205" t="s">
        <v>395</v>
      </c>
      <c r="E2011" s="216" t="s">
        <v>76</v>
      </c>
      <c r="F2011" s="217" t="s">
        <v>1986</v>
      </c>
      <c r="G2011" s="215"/>
      <c r="H2011" s="218">
        <v>3.234</v>
      </c>
      <c r="I2011" s="219"/>
      <c r="J2011" s="215"/>
      <c r="K2011" s="215"/>
      <c r="L2011" s="220"/>
      <c r="M2011" s="221"/>
      <c r="N2011" s="222"/>
      <c r="O2011" s="222"/>
      <c r="P2011" s="222"/>
      <c r="Q2011" s="222"/>
      <c r="R2011" s="222"/>
      <c r="S2011" s="222"/>
      <c r="T2011" s="223"/>
      <c r="AT2011" s="224" t="s">
        <v>395</v>
      </c>
      <c r="AU2011" s="224" t="s">
        <v>90</v>
      </c>
      <c r="AV2011" s="14" t="s">
        <v>90</v>
      </c>
      <c r="AW2011" s="14" t="s">
        <v>36</v>
      </c>
      <c r="AX2011" s="14" t="s">
        <v>78</v>
      </c>
      <c r="AY2011" s="224" t="s">
        <v>386</v>
      </c>
    </row>
    <row r="2012" spans="1:65" s="14" customFormat="1" ht="10">
      <c r="B2012" s="214"/>
      <c r="C2012" s="215"/>
      <c r="D2012" s="205" t="s">
        <v>395</v>
      </c>
      <c r="E2012" s="216" t="s">
        <v>76</v>
      </c>
      <c r="F2012" s="217" t="s">
        <v>1987</v>
      </c>
      <c r="G2012" s="215"/>
      <c r="H2012" s="218">
        <v>1.9890000000000001</v>
      </c>
      <c r="I2012" s="219"/>
      <c r="J2012" s="215"/>
      <c r="K2012" s="215"/>
      <c r="L2012" s="220"/>
      <c r="M2012" s="221"/>
      <c r="N2012" s="222"/>
      <c r="O2012" s="222"/>
      <c r="P2012" s="222"/>
      <c r="Q2012" s="222"/>
      <c r="R2012" s="222"/>
      <c r="S2012" s="222"/>
      <c r="T2012" s="223"/>
      <c r="AT2012" s="224" t="s">
        <v>395</v>
      </c>
      <c r="AU2012" s="224" t="s">
        <v>90</v>
      </c>
      <c r="AV2012" s="14" t="s">
        <v>90</v>
      </c>
      <c r="AW2012" s="14" t="s">
        <v>36</v>
      </c>
      <c r="AX2012" s="14" t="s">
        <v>78</v>
      </c>
      <c r="AY2012" s="224" t="s">
        <v>386</v>
      </c>
    </row>
    <row r="2013" spans="1:65" s="14" customFormat="1" ht="10">
      <c r="B2013" s="214"/>
      <c r="C2013" s="215"/>
      <c r="D2013" s="205" t="s">
        <v>395</v>
      </c>
      <c r="E2013" s="216" t="s">
        <v>76</v>
      </c>
      <c r="F2013" s="217" t="s">
        <v>1988</v>
      </c>
      <c r="G2013" s="215"/>
      <c r="H2013" s="218">
        <v>1.47</v>
      </c>
      <c r="I2013" s="219"/>
      <c r="J2013" s="215"/>
      <c r="K2013" s="215"/>
      <c r="L2013" s="220"/>
      <c r="M2013" s="221"/>
      <c r="N2013" s="222"/>
      <c r="O2013" s="222"/>
      <c r="P2013" s="222"/>
      <c r="Q2013" s="222"/>
      <c r="R2013" s="222"/>
      <c r="S2013" s="222"/>
      <c r="T2013" s="223"/>
      <c r="AT2013" s="224" t="s">
        <v>395</v>
      </c>
      <c r="AU2013" s="224" t="s">
        <v>90</v>
      </c>
      <c r="AV2013" s="14" t="s">
        <v>90</v>
      </c>
      <c r="AW2013" s="14" t="s">
        <v>36</v>
      </c>
      <c r="AX2013" s="14" t="s">
        <v>78</v>
      </c>
      <c r="AY2013" s="224" t="s">
        <v>386</v>
      </c>
    </row>
    <row r="2014" spans="1:65" s="14" customFormat="1" ht="10">
      <c r="B2014" s="214"/>
      <c r="C2014" s="215"/>
      <c r="D2014" s="205" t="s">
        <v>395</v>
      </c>
      <c r="E2014" s="216" t="s">
        <v>76</v>
      </c>
      <c r="F2014" s="217" t="s">
        <v>1989</v>
      </c>
      <c r="G2014" s="215"/>
      <c r="H2014" s="218">
        <v>8.9659999999999993</v>
      </c>
      <c r="I2014" s="219"/>
      <c r="J2014" s="215"/>
      <c r="K2014" s="215"/>
      <c r="L2014" s="220"/>
      <c r="M2014" s="221"/>
      <c r="N2014" s="222"/>
      <c r="O2014" s="222"/>
      <c r="P2014" s="222"/>
      <c r="Q2014" s="222"/>
      <c r="R2014" s="222"/>
      <c r="S2014" s="222"/>
      <c r="T2014" s="223"/>
      <c r="AT2014" s="224" t="s">
        <v>395</v>
      </c>
      <c r="AU2014" s="224" t="s">
        <v>90</v>
      </c>
      <c r="AV2014" s="14" t="s">
        <v>90</v>
      </c>
      <c r="AW2014" s="14" t="s">
        <v>36</v>
      </c>
      <c r="AX2014" s="14" t="s">
        <v>78</v>
      </c>
      <c r="AY2014" s="224" t="s">
        <v>386</v>
      </c>
    </row>
    <row r="2015" spans="1:65" s="14" customFormat="1" ht="10">
      <c r="B2015" s="214"/>
      <c r="C2015" s="215"/>
      <c r="D2015" s="205" t="s">
        <v>395</v>
      </c>
      <c r="E2015" s="216" t="s">
        <v>76</v>
      </c>
      <c r="F2015" s="217" t="s">
        <v>1990</v>
      </c>
      <c r="G2015" s="215"/>
      <c r="H2015" s="218">
        <v>0.78300000000000003</v>
      </c>
      <c r="I2015" s="219"/>
      <c r="J2015" s="215"/>
      <c r="K2015" s="215"/>
      <c r="L2015" s="220"/>
      <c r="M2015" s="221"/>
      <c r="N2015" s="222"/>
      <c r="O2015" s="222"/>
      <c r="P2015" s="222"/>
      <c r="Q2015" s="222"/>
      <c r="R2015" s="222"/>
      <c r="S2015" s="222"/>
      <c r="T2015" s="223"/>
      <c r="AT2015" s="224" t="s">
        <v>395</v>
      </c>
      <c r="AU2015" s="224" t="s">
        <v>90</v>
      </c>
      <c r="AV2015" s="14" t="s">
        <v>90</v>
      </c>
      <c r="AW2015" s="14" t="s">
        <v>36</v>
      </c>
      <c r="AX2015" s="14" t="s">
        <v>78</v>
      </c>
      <c r="AY2015" s="224" t="s">
        <v>386</v>
      </c>
    </row>
    <row r="2016" spans="1:65" s="14" customFormat="1" ht="10">
      <c r="B2016" s="214"/>
      <c r="C2016" s="215"/>
      <c r="D2016" s="205" t="s">
        <v>395</v>
      </c>
      <c r="E2016" s="216" t="s">
        <v>76</v>
      </c>
      <c r="F2016" s="217" t="s">
        <v>1991</v>
      </c>
      <c r="G2016" s="215"/>
      <c r="H2016" s="218">
        <v>1.2869999999999999</v>
      </c>
      <c r="I2016" s="219"/>
      <c r="J2016" s="215"/>
      <c r="K2016" s="215"/>
      <c r="L2016" s="220"/>
      <c r="M2016" s="221"/>
      <c r="N2016" s="222"/>
      <c r="O2016" s="222"/>
      <c r="P2016" s="222"/>
      <c r="Q2016" s="222"/>
      <c r="R2016" s="222"/>
      <c r="S2016" s="222"/>
      <c r="T2016" s="223"/>
      <c r="AT2016" s="224" t="s">
        <v>395</v>
      </c>
      <c r="AU2016" s="224" t="s">
        <v>90</v>
      </c>
      <c r="AV2016" s="14" t="s">
        <v>90</v>
      </c>
      <c r="AW2016" s="14" t="s">
        <v>36</v>
      </c>
      <c r="AX2016" s="14" t="s">
        <v>78</v>
      </c>
      <c r="AY2016" s="224" t="s">
        <v>386</v>
      </c>
    </row>
    <row r="2017" spans="2:51" s="14" customFormat="1" ht="10">
      <c r="B2017" s="214"/>
      <c r="C2017" s="215"/>
      <c r="D2017" s="205" t="s">
        <v>395</v>
      </c>
      <c r="E2017" s="216" t="s">
        <v>76</v>
      </c>
      <c r="F2017" s="217" t="s">
        <v>1992</v>
      </c>
      <c r="G2017" s="215"/>
      <c r="H2017" s="218">
        <v>0.88</v>
      </c>
      <c r="I2017" s="219"/>
      <c r="J2017" s="215"/>
      <c r="K2017" s="215"/>
      <c r="L2017" s="220"/>
      <c r="M2017" s="221"/>
      <c r="N2017" s="222"/>
      <c r="O2017" s="222"/>
      <c r="P2017" s="222"/>
      <c r="Q2017" s="222"/>
      <c r="R2017" s="222"/>
      <c r="S2017" s="222"/>
      <c r="T2017" s="223"/>
      <c r="AT2017" s="224" t="s">
        <v>395</v>
      </c>
      <c r="AU2017" s="224" t="s">
        <v>90</v>
      </c>
      <c r="AV2017" s="14" t="s">
        <v>90</v>
      </c>
      <c r="AW2017" s="14" t="s">
        <v>36</v>
      </c>
      <c r="AX2017" s="14" t="s">
        <v>78</v>
      </c>
      <c r="AY2017" s="224" t="s">
        <v>386</v>
      </c>
    </row>
    <row r="2018" spans="2:51" s="14" customFormat="1" ht="10">
      <c r="B2018" s="214"/>
      <c r="C2018" s="215"/>
      <c r="D2018" s="205" t="s">
        <v>395</v>
      </c>
      <c r="E2018" s="216" t="s">
        <v>76</v>
      </c>
      <c r="F2018" s="217" t="s">
        <v>1993</v>
      </c>
      <c r="G2018" s="215"/>
      <c r="H2018" s="218">
        <v>0.14599999999999999</v>
      </c>
      <c r="I2018" s="219"/>
      <c r="J2018" s="215"/>
      <c r="K2018" s="215"/>
      <c r="L2018" s="220"/>
      <c r="M2018" s="221"/>
      <c r="N2018" s="222"/>
      <c r="O2018" s="222"/>
      <c r="P2018" s="222"/>
      <c r="Q2018" s="222"/>
      <c r="R2018" s="222"/>
      <c r="S2018" s="222"/>
      <c r="T2018" s="223"/>
      <c r="AT2018" s="224" t="s">
        <v>395</v>
      </c>
      <c r="AU2018" s="224" t="s">
        <v>90</v>
      </c>
      <c r="AV2018" s="14" t="s">
        <v>90</v>
      </c>
      <c r="AW2018" s="14" t="s">
        <v>36</v>
      </c>
      <c r="AX2018" s="14" t="s">
        <v>78</v>
      </c>
      <c r="AY2018" s="224" t="s">
        <v>386</v>
      </c>
    </row>
    <row r="2019" spans="2:51" s="14" customFormat="1" ht="10">
      <c r="B2019" s="214"/>
      <c r="C2019" s="215"/>
      <c r="D2019" s="205" t="s">
        <v>395</v>
      </c>
      <c r="E2019" s="216" t="s">
        <v>76</v>
      </c>
      <c r="F2019" s="217" t="s">
        <v>1994</v>
      </c>
      <c r="G2019" s="215"/>
      <c r="H2019" s="218">
        <v>0.79400000000000004</v>
      </c>
      <c r="I2019" s="219"/>
      <c r="J2019" s="215"/>
      <c r="K2019" s="215"/>
      <c r="L2019" s="220"/>
      <c r="M2019" s="221"/>
      <c r="N2019" s="222"/>
      <c r="O2019" s="222"/>
      <c r="P2019" s="222"/>
      <c r="Q2019" s="222"/>
      <c r="R2019" s="222"/>
      <c r="S2019" s="222"/>
      <c r="T2019" s="223"/>
      <c r="AT2019" s="224" t="s">
        <v>395</v>
      </c>
      <c r="AU2019" s="224" t="s">
        <v>90</v>
      </c>
      <c r="AV2019" s="14" t="s">
        <v>90</v>
      </c>
      <c r="AW2019" s="14" t="s">
        <v>36</v>
      </c>
      <c r="AX2019" s="14" t="s">
        <v>78</v>
      </c>
      <c r="AY2019" s="224" t="s">
        <v>386</v>
      </c>
    </row>
    <row r="2020" spans="2:51" s="14" customFormat="1" ht="10">
      <c r="B2020" s="214"/>
      <c r="C2020" s="215"/>
      <c r="D2020" s="205" t="s">
        <v>395</v>
      </c>
      <c r="E2020" s="216" t="s">
        <v>76</v>
      </c>
      <c r="F2020" s="217" t="s">
        <v>1995</v>
      </c>
      <c r="G2020" s="215"/>
      <c r="H2020" s="218">
        <v>1.113</v>
      </c>
      <c r="I2020" s="219"/>
      <c r="J2020" s="215"/>
      <c r="K2020" s="215"/>
      <c r="L2020" s="220"/>
      <c r="M2020" s="221"/>
      <c r="N2020" s="222"/>
      <c r="O2020" s="222"/>
      <c r="P2020" s="222"/>
      <c r="Q2020" s="222"/>
      <c r="R2020" s="222"/>
      <c r="S2020" s="222"/>
      <c r="T2020" s="223"/>
      <c r="AT2020" s="224" t="s">
        <v>395</v>
      </c>
      <c r="AU2020" s="224" t="s">
        <v>90</v>
      </c>
      <c r="AV2020" s="14" t="s">
        <v>90</v>
      </c>
      <c r="AW2020" s="14" t="s">
        <v>36</v>
      </c>
      <c r="AX2020" s="14" t="s">
        <v>78</v>
      </c>
      <c r="AY2020" s="224" t="s">
        <v>386</v>
      </c>
    </row>
    <row r="2021" spans="2:51" s="14" customFormat="1" ht="10">
      <c r="B2021" s="214"/>
      <c r="C2021" s="215"/>
      <c r="D2021" s="205" t="s">
        <v>395</v>
      </c>
      <c r="E2021" s="216" t="s">
        <v>76</v>
      </c>
      <c r="F2021" s="217" t="s">
        <v>1996</v>
      </c>
      <c r="G2021" s="215"/>
      <c r="H2021" s="218">
        <v>2.44</v>
      </c>
      <c r="I2021" s="219"/>
      <c r="J2021" s="215"/>
      <c r="K2021" s="215"/>
      <c r="L2021" s="220"/>
      <c r="M2021" s="221"/>
      <c r="N2021" s="222"/>
      <c r="O2021" s="222"/>
      <c r="P2021" s="222"/>
      <c r="Q2021" s="222"/>
      <c r="R2021" s="222"/>
      <c r="S2021" s="222"/>
      <c r="T2021" s="223"/>
      <c r="AT2021" s="224" t="s">
        <v>395</v>
      </c>
      <c r="AU2021" s="224" t="s">
        <v>90</v>
      </c>
      <c r="AV2021" s="14" t="s">
        <v>90</v>
      </c>
      <c r="AW2021" s="14" t="s">
        <v>36</v>
      </c>
      <c r="AX2021" s="14" t="s">
        <v>78</v>
      </c>
      <c r="AY2021" s="224" t="s">
        <v>386</v>
      </c>
    </row>
    <row r="2022" spans="2:51" s="16" customFormat="1" ht="10">
      <c r="B2022" s="246"/>
      <c r="C2022" s="247"/>
      <c r="D2022" s="205" t="s">
        <v>395</v>
      </c>
      <c r="E2022" s="248" t="s">
        <v>76</v>
      </c>
      <c r="F2022" s="249" t="s">
        <v>559</v>
      </c>
      <c r="G2022" s="247"/>
      <c r="H2022" s="250">
        <v>23.649000000000001</v>
      </c>
      <c r="I2022" s="251"/>
      <c r="J2022" s="247"/>
      <c r="K2022" s="247"/>
      <c r="L2022" s="252"/>
      <c r="M2022" s="253"/>
      <c r="N2022" s="254"/>
      <c r="O2022" s="254"/>
      <c r="P2022" s="254"/>
      <c r="Q2022" s="254"/>
      <c r="R2022" s="254"/>
      <c r="S2022" s="254"/>
      <c r="T2022" s="255"/>
      <c r="AT2022" s="256" t="s">
        <v>395</v>
      </c>
      <c r="AU2022" s="256" t="s">
        <v>90</v>
      </c>
      <c r="AV2022" s="16" t="s">
        <v>95</v>
      </c>
      <c r="AW2022" s="16" t="s">
        <v>36</v>
      </c>
      <c r="AX2022" s="16" t="s">
        <v>78</v>
      </c>
      <c r="AY2022" s="256" t="s">
        <v>386</v>
      </c>
    </row>
    <row r="2023" spans="2:51" s="13" customFormat="1" ht="10">
      <c r="B2023" s="203"/>
      <c r="C2023" s="204"/>
      <c r="D2023" s="205" t="s">
        <v>395</v>
      </c>
      <c r="E2023" s="206" t="s">
        <v>76</v>
      </c>
      <c r="F2023" s="207" t="s">
        <v>1869</v>
      </c>
      <c r="G2023" s="204"/>
      <c r="H2023" s="206" t="s">
        <v>76</v>
      </c>
      <c r="I2023" s="208"/>
      <c r="J2023" s="204"/>
      <c r="K2023" s="204"/>
      <c r="L2023" s="209"/>
      <c r="M2023" s="210"/>
      <c r="N2023" s="211"/>
      <c r="O2023" s="211"/>
      <c r="P2023" s="211"/>
      <c r="Q2023" s="211"/>
      <c r="R2023" s="211"/>
      <c r="S2023" s="211"/>
      <c r="T2023" s="212"/>
      <c r="AT2023" s="213" t="s">
        <v>395</v>
      </c>
      <c r="AU2023" s="213" t="s">
        <v>90</v>
      </c>
      <c r="AV2023" s="13" t="s">
        <v>85</v>
      </c>
      <c r="AW2023" s="13" t="s">
        <v>36</v>
      </c>
      <c r="AX2023" s="13" t="s">
        <v>78</v>
      </c>
      <c r="AY2023" s="213" t="s">
        <v>386</v>
      </c>
    </row>
    <row r="2024" spans="2:51" s="13" customFormat="1" ht="10">
      <c r="B2024" s="203"/>
      <c r="C2024" s="204"/>
      <c r="D2024" s="205" t="s">
        <v>395</v>
      </c>
      <c r="E2024" s="206" t="s">
        <v>76</v>
      </c>
      <c r="F2024" s="207" t="s">
        <v>1982</v>
      </c>
      <c r="G2024" s="204"/>
      <c r="H2024" s="206" t="s">
        <v>76</v>
      </c>
      <c r="I2024" s="208"/>
      <c r="J2024" s="204"/>
      <c r="K2024" s="204"/>
      <c r="L2024" s="209"/>
      <c r="M2024" s="210"/>
      <c r="N2024" s="211"/>
      <c r="O2024" s="211"/>
      <c r="P2024" s="211"/>
      <c r="Q2024" s="211"/>
      <c r="R2024" s="211"/>
      <c r="S2024" s="211"/>
      <c r="T2024" s="212"/>
      <c r="AT2024" s="213" t="s">
        <v>395</v>
      </c>
      <c r="AU2024" s="213" t="s">
        <v>90</v>
      </c>
      <c r="AV2024" s="13" t="s">
        <v>85</v>
      </c>
      <c r="AW2024" s="13" t="s">
        <v>36</v>
      </c>
      <c r="AX2024" s="13" t="s">
        <v>78</v>
      </c>
      <c r="AY2024" s="213" t="s">
        <v>386</v>
      </c>
    </row>
    <row r="2025" spans="2:51" s="14" customFormat="1" ht="10">
      <c r="B2025" s="214"/>
      <c r="C2025" s="215"/>
      <c r="D2025" s="205" t="s">
        <v>395</v>
      </c>
      <c r="E2025" s="216" t="s">
        <v>76</v>
      </c>
      <c r="F2025" s="217" t="s">
        <v>1994</v>
      </c>
      <c r="G2025" s="215"/>
      <c r="H2025" s="218">
        <v>0.79400000000000004</v>
      </c>
      <c r="I2025" s="219"/>
      <c r="J2025" s="215"/>
      <c r="K2025" s="215"/>
      <c r="L2025" s="220"/>
      <c r="M2025" s="221"/>
      <c r="N2025" s="222"/>
      <c r="O2025" s="222"/>
      <c r="P2025" s="222"/>
      <c r="Q2025" s="222"/>
      <c r="R2025" s="222"/>
      <c r="S2025" s="222"/>
      <c r="T2025" s="223"/>
      <c r="AT2025" s="224" t="s">
        <v>395</v>
      </c>
      <c r="AU2025" s="224" t="s">
        <v>90</v>
      </c>
      <c r="AV2025" s="14" t="s">
        <v>90</v>
      </c>
      <c r="AW2025" s="14" t="s">
        <v>36</v>
      </c>
      <c r="AX2025" s="14" t="s">
        <v>78</v>
      </c>
      <c r="AY2025" s="224" t="s">
        <v>386</v>
      </c>
    </row>
    <row r="2026" spans="2:51" s="14" customFormat="1" ht="10">
      <c r="B2026" s="214"/>
      <c r="C2026" s="215"/>
      <c r="D2026" s="205" t="s">
        <v>395</v>
      </c>
      <c r="E2026" s="216" t="s">
        <v>76</v>
      </c>
      <c r="F2026" s="217" t="s">
        <v>1997</v>
      </c>
      <c r="G2026" s="215"/>
      <c r="H2026" s="218">
        <v>0.35299999999999998</v>
      </c>
      <c r="I2026" s="219"/>
      <c r="J2026" s="215"/>
      <c r="K2026" s="215"/>
      <c r="L2026" s="220"/>
      <c r="M2026" s="221"/>
      <c r="N2026" s="222"/>
      <c r="O2026" s="222"/>
      <c r="P2026" s="222"/>
      <c r="Q2026" s="222"/>
      <c r="R2026" s="222"/>
      <c r="S2026" s="222"/>
      <c r="T2026" s="223"/>
      <c r="AT2026" s="224" t="s">
        <v>395</v>
      </c>
      <c r="AU2026" s="224" t="s">
        <v>90</v>
      </c>
      <c r="AV2026" s="14" t="s">
        <v>90</v>
      </c>
      <c r="AW2026" s="14" t="s">
        <v>36</v>
      </c>
      <c r="AX2026" s="14" t="s">
        <v>78</v>
      </c>
      <c r="AY2026" s="224" t="s">
        <v>386</v>
      </c>
    </row>
    <row r="2027" spans="2:51" s="14" customFormat="1" ht="10">
      <c r="B2027" s="214"/>
      <c r="C2027" s="215"/>
      <c r="D2027" s="205" t="s">
        <v>395</v>
      </c>
      <c r="E2027" s="216" t="s">
        <v>76</v>
      </c>
      <c r="F2027" s="217" t="s">
        <v>1998</v>
      </c>
      <c r="G2027" s="215"/>
      <c r="H2027" s="218">
        <v>0.69399999999999995</v>
      </c>
      <c r="I2027" s="219"/>
      <c r="J2027" s="215"/>
      <c r="K2027" s="215"/>
      <c r="L2027" s="220"/>
      <c r="M2027" s="221"/>
      <c r="N2027" s="222"/>
      <c r="O2027" s="222"/>
      <c r="P2027" s="222"/>
      <c r="Q2027" s="222"/>
      <c r="R2027" s="222"/>
      <c r="S2027" s="222"/>
      <c r="T2027" s="223"/>
      <c r="AT2027" s="224" t="s">
        <v>395</v>
      </c>
      <c r="AU2027" s="224" t="s">
        <v>90</v>
      </c>
      <c r="AV2027" s="14" t="s">
        <v>90</v>
      </c>
      <c r="AW2027" s="14" t="s">
        <v>36</v>
      </c>
      <c r="AX2027" s="14" t="s">
        <v>78</v>
      </c>
      <c r="AY2027" s="224" t="s">
        <v>386</v>
      </c>
    </row>
    <row r="2028" spans="2:51" s="14" customFormat="1" ht="10">
      <c r="B2028" s="214"/>
      <c r="C2028" s="215"/>
      <c r="D2028" s="205" t="s">
        <v>395</v>
      </c>
      <c r="E2028" s="216" t="s">
        <v>76</v>
      </c>
      <c r="F2028" s="217" t="s">
        <v>1999</v>
      </c>
      <c r="G2028" s="215"/>
      <c r="H2028" s="218">
        <v>0.76500000000000001</v>
      </c>
      <c r="I2028" s="219"/>
      <c r="J2028" s="215"/>
      <c r="K2028" s="215"/>
      <c r="L2028" s="220"/>
      <c r="M2028" s="221"/>
      <c r="N2028" s="222"/>
      <c r="O2028" s="222"/>
      <c r="P2028" s="222"/>
      <c r="Q2028" s="222"/>
      <c r="R2028" s="222"/>
      <c r="S2028" s="222"/>
      <c r="T2028" s="223"/>
      <c r="AT2028" s="224" t="s">
        <v>395</v>
      </c>
      <c r="AU2028" s="224" t="s">
        <v>90</v>
      </c>
      <c r="AV2028" s="14" t="s">
        <v>90</v>
      </c>
      <c r="AW2028" s="14" t="s">
        <v>36</v>
      </c>
      <c r="AX2028" s="14" t="s">
        <v>78</v>
      </c>
      <c r="AY2028" s="224" t="s">
        <v>386</v>
      </c>
    </row>
    <row r="2029" spans="2:51" s="14" customFormat="1" ht="10">
      <c r="B2029" s="214"/>
      <c r="C2029" s="215"/>
      <c r="D2029" s="205" t="s">
        <v>395</v>
      </c>
      <c r="E2029" s="216" t="s">
        <v>76</v>
      </c>
      <c r="F2029" s="217" t="s">
        <v>2000</v>
      </c>
      <c r="G2029" s="215"/>
      <c r="H2029" s="218">
        <v>0.67100000000000004</v>
      </c>
      <c r="I2029" s="219"/>
      <c r="J2029" s="215"/>
      <c r="K2029" s="215"/>
      <c r="L2029" s="220"/>
      <c r="M2029" s="221"/>
      <c r="N2029" s="222"/>
      <c r="O2029" s="222"/>
      <c r="P2029" s="222"/>
      <c r="Q2029" s="222"/>
      <c r="R2029" s="222"/>
      <c r="S2029" s="222"/>
      <c r="T2029" s="223"/>
      <c r="AT2029" s="224" t="s">
        <v>395</v>
      </c>
      <c r="AU2029" s="224" t="s">
        <v>90</v>
      </c>
      <c r="AV2029" s="14" t="s">
        <v>90</v>
      </c>
      <c r="AW2029" s="14" t="s">
        <v>36</v>
      </c>
      <c r="AX2029" s="14" t="s">
        <v>78</v>
      </c>
      <c r="AY2029" s="224" t="s">
        <v>386</v>
      </c>
    </row>
    <row r="2030" spans="2:51" s="14" customFormat="1" ht="10">
      <c r="B2030" s="214"/>
      <c r="C2030" s="215"/>
      <c r="D2030" s="205" t="s">
        <v>395</v>
      </c>
      <c r="E2030" s="216" t="s">
        <v>76</v>
      </c>
      <c r="F2030" s="217" t="s">
        <v>2001</v>
      </c>
      <c r="G2030" s="215"/>
      <c r="H2030" s="218">
        <v>1.4119999999999999</v>
      </c>
      <c r="I2030" s="219"/>
      <c r="J2030" s="215"/>
      <c r="K2030" s="215"/>
      <c r="L2030" s="220"/>
      <c r="M2030" s="221"/>
      <c r="N2030" s="222"/>
      <c r="O2030" s="222"/>
      <c r="P2030" s="222"/>
      <c r="Q2030" s="222"/>
      <c r="R2030" s="222"/>
      <c r="S2030" s="222"/>
      <c r="T2030" s="223"/>
      <c r="AT2030" s="224" t="s">
        <v>395</v>
      </c>
      <c r="AU2030" s="224" t="s">
        <v>90</v>
      </c>
      <c r="AV2030" s="14" t="s">
        <v>90</v>
      </c>
      <c r="AW2030" s="14" t="s">
        <v>36</v>
      </c>
      <c r="AX2030" s="14" t="s">
        <v>78</v>
      </c>
      <c r="AY2030" s="224" t="s">
        <v>386</v>
      </c>
    </row>
    <row r="2031" spans="2:51" s="14" customFormat="1" ht="10">
      <c r="B2031" s="214"/>
      <c r="C2031" s="215"/>
      <c r="D2031" s="205" t="s">
        <v>395</v>
      </c>
      <c r="E2031" s="216" t="s">
        <v>76</v>
      </c>
      <c r="F2031" s="217" t="s">
        <v>2002</v>
      </c>
      <c r="G2031" s="215"/>
      <c r="H2031" s="218">
        <v>3.254</v>
      </c>
      <c r="I2031" s="219"/>
      <c r="J2031" s="215"/>
      <c r="K2031" s="215"/>
      <c r="L2031" s="220"/>
      <c r="M2031" s="221"/>
      <c r="N2031" s="222"/>
      <c r="O2031" s="222"/>
      <c r="P2031" s="222"/>
      <c r="Q2031" s="222"/>
      <c r="R2031" s="222"/>
      <c r="S2031" s="222"/>
      <c r="T2031" s="223"/>
      <c r="AT2031" s="224" t="s">
        <v>395</v>
      </c>
      <c r="AU2031" s="224" t="s">
        <v>90</v>
      </c>
      <c r="AV2031" s="14" t="s">
        <v>90</v>
      </c>
      <c r="AW2031" s="14" t="s">
        <v>36</v>
      </c>
      <c r="AX2031" s="14" t="s">
        <v>78</v>
      </c>
      <c r="AY2031" s="224" t="s">
        <v>386</v>
      </c>
    </row>
    <row r="2032" spans="2:51" s="16" customFormat="1" ht="10">
      <c r="B2032" s="246"/>
      <c r="C2032" s="247"/>
      <c r="D2032" s="205" t="s">
        <v>395</v>
      </c>
      <c r="E2032" s="248" t="s">
        <v>76</v>
      </c>
      <c r="F2032" s="249" t="s">
        <v>559</v>
      </c>
      <c r="G2032" s="247"/>
      <c r="H2032" s="250">
        <v>7.9429999999999996</v>
      </c>
      <c r="I2032" s="251"/>
      <c r="J2032" s="247"/>
      <c r="K2032" s="247"/>
      <c r="L2032" s="252"/>
      <c r="M2032" s="253"/>
      <c r="N2032" s="254"/>
      <c r="O2032" s="254"/>
      <c r="P2032" s="254"/>
      <c r="Q2032" s="254"/>
      <c r="R2032" s="254"/>
      <c r="S2032" s="254"/>
      <c r="T2032" s="255"/>
      <c r="AT2032" s="256" t="s">
        <v>395</v>
      </c>
      <c r="AU2032" s="256" t="s">
        <v>90</v>
      </c>
      <c r="AV2032" s="16" t="s">
        <v>95</v>
      </c>
      <c r="AW2032" s="16" t="s">
        <v>36</v>
      </c>
      <c r="AX2032" s="16" t="s">
        <v>78</v>
      </c>
      <c r="AY2032" s="256" t="s">
        <v>386</v>
      </c>
    </row>
    <row r="2033" spans="1:65" s="15" customFormat="1" ht="10">
      <c r="B2033" s="225"/>
      <c r="C2033" s="226"/>
      <c r="D2033" s="205" t="s">
        <v>395</v>
      </c>
      <c r="E2033" s="227" t="s">
        <v>76</v>
      </c>
      <c r="F2033" s="228" t="s">
        <v>398</v>
      </c>
      <c r="G2033" s="226"/>
      <c r="H2033" s="229">
        <v>38.89</v>
      </c>
      <c r="I2033" s="230"/>
      <c r="J2033" s="226"/>
      <c r="K2033" s="226"/>
      <c r="L2033" s="231"/>
      <c r="M2033" s="232"/>
      <c r="N2033" s="233"/>
      <c r="O2033" s="233"/>
      <c r="P2033" s="233"/>
      <c r="Q2033" s="233"/>
      <c r="R2033" s="233"/>
      <c r="S2033" s="233"/>
      <c r="T2033" s="234"/>
      <c r="AT2033" s="235" t="s">
        <v>395</v>
      </c>
      <c r="AU2033" s="235" t="s">
        <v>90</v>
      </c>
      <c r="AV2033" s="15" t="s">
        <v>102</v>
      </c>
      <c r="AW2033" s="15" t="s">
        <v>36</v>
      </c>
      <c r="AX2033" s="15" t="s">
        <v>85</v>
      </c>
      <c r="AY2033" s="235" t="s">
        <v>386</v>
      </c>
    </row>
    <row r="2034" spans="1:65" s="2" customFormat="1" ht="37.75" customHeight="1">
      <c r="A2034" s="37"/>
      <c r="B2034" s="38"/>
      <c r="C2034" s="185" t="s">
        <v>2003</v>
      </c>
      <c r="D2034" s="185" t="s">
        <v>388</v>
      </c>
      <c r="E2034" s="186" t="s">
        <v>2004</v>
      </c>
      <c r="F2034" s="187" t="s">
        <v>2005</v>
      </c>
      <c r="G2034" s="188" t="s">
        <v>303</v>
      </c>
      <c r="H2034" s="189">
        <v>0.78400000000000003</v>
      </c>
      <c r="I2034" s="190"/>
      <c r="J2034" s="191">
        <f>ROUND(I2034*H2034,2)</f>
        <v>0</v>
      </c>
      <c r="K2034" s="187" t="s">
        <v>391</v>
      </c>
      <c r="L2034" s="42"/>
      <c r="M2034" s="192" t="s">
        <v>76</v>
      </c>
      <c r="N2034" s="193" t="s">
        <v>49</v>
      </c>
      <c r="O2034" s="67"/>
      <c r="P2034" s="194">
        <f>O2034*H2034</f>
        <v>0</v>
      </c>
      <c r="Q2034" s="194">
        <v>0</v>
      </c>
      <c r="R2034" s="194">
        <f>Q2034*H2034</f>
        <v>0</v>
      </c>
      <c r="S2034" s="194">
        <v>2.2000000000000002</v>
      </c>
      <c r="T2034" s="195">
        <f>S2034*H2034</f>
        <v>1.7248000000000001</v>
      </c>
      <c r="U2034" s="37"/>
      <c r="V2034" s="37"/>
      <c r="W2034" s="37"/>
      <c r="X2034" s="37"/>
      <c r="Y2034" s="37"/>
      <c r="Z2034" s="37"/>
      <c r="AA2034" s="37"/>
      <c r="AB2034" s="37"/>
      <c r="AC2034" s="37"/>
      <c r="AD2034" s="37"/>
      <c r="AE2034" s="37"/>
      <c r="AR2034" s="196" t="s">
        <v>102</v>
      </c>
      <c r="AT2034" s="196" t="s">
        <v>388</v>
      </c>
      <c r="AU2034" s="196" t="s">
        <v>90</v>
      </c>
      <c r="AY2034" s="20" t="s">
        <v>386</v>
      </c>
      <c r="BE2034" s="197">
        <f>IF(N2034="základní",J2034,0)</f>
        <v>0</v>
      </c>
      <c r="BF2034" s="197">
        <f>IF(N2034="snížená",J2034,0)</f>
        <v>0</v>
      </c>
      <c r="BG2034" s="197">
        <f>IF(N2034="zákl. přenesená",J2034,0)</f>
        <v>0</v>
      </c>
      <c r="BH2034" s="197">
        <f>IF(N2034="sníž. přenesená",J2034,0)</f>
        <v>0</v>
      </c>
      <c r="BI2034" s="197">
        <f>IF(N2034="nulová",J2034,0)</f>
        <v>0</v>
      </c>
      <c r="BJ2034" s="20" t="s">
        <v>90</v>
      </c>
      <c r="BK2034" s="197">
        <f>ROUND(I2034*H2034,2)</f>
        <v>0</v>
      </c>
      <c r="BL2034" s="20" t="s">
        <v>102</v>
      </c>
      <c r="BM2034" s="196" t="s">
        <v>2006</v>
      </c>
    </row>
    <row r="2035" spans="1:65" s="2" customFormat="1" ht="10">
      <c r="A2035" s="37"/>
      <c r="B2035" s="38"/>
      <c r="C2035" s="39"/>
      <c r="D2035" s="198" t="s">
        <v>393</v>
      </c>
      <c r="E2035" s="39"/>
      <c r="F2035" s="199" t="s">
        <v>2007</v>
      </c>
      <c r="G2035" s="39"/>
      <c r="H2035" s="39"/>
      <c r="I2035" s="200"/>
      <c r="J2035" s="39"/>
      <c r="K2035" s="39"/>
      <c r="L2035" s="42"/>
      <c r="M2035" s="201"/>
      <c r="N2035" s="202"/>
      <c r="O2035" s="67"/>
      <c r="P2035" s="67"/>
      <c r="Q2035" s="67"/>
      <c r="R2035" s="67"/>
      <c r="S2035" s="67"/>
      <c r="T2035" s="68"/>
      <c r="U2035" s="37"/>
      <c r="V2035" s="37"/>
      <c r="W2035" s="37"/>
      <c r="X2035" s="37"/>
      <c r="Y2035" s="37"/>
      <c r="Z2035" s="37"/>
      <c r="AA2035" s="37"/>
      <c r="AB2035" s="37"/>
      <c r="AC2035" s="37"/>
      <c r="AD2035" s="37"/>
      <c r="AE2035" s="37"/>
      <c r="AT2035" s="20" t="s">
        <v>393</v>
      </c>
      <c r="AU2035" s="20" t="s">
        <v>90</v>
      </c>
    </row>
    <row r="2036" spans="1:65" s="13" customFormat="1" ht="10">
      <c r="B2036" s="203"/>
      <c r="C2036" s="204"/>
      <c r="D2036" s="205" t="s">
        <v>395</v>
      </c>
      <c r="E2036" s="206" t="s">
        <v>76</v>
      </c>
      <c r="F2036" s="207" t="s">
        <v>461</v>
      </c>
      <c r="G2036" s="204"/>
      <c r="H2036" s="206" t="s">
        <v>76</v>
      </c>
      <c r="I2036" s="208"/>
      <c r="J2036" s="204"/>
      <c r="K2036" s="204"/>
      <c r="L2036" s="209"/>
      <c r="M2036" s="210"/>
      <c r="N2036" s="211"/>
      <c r="O2036" s="211"/>
      <c r="P2036" s="211"/>
      <c r="Q2036" s="211"/>
      <c r="R2036" s="211"/>
      <c r="S2036" s="211"/>
      <c r="T2036" s="212"/>
      <c r="AT2036" s="213" t="s">
        <v>395</v>
      </c>
      <c r="AU2036" s="213" t="s">
        <v>90</v>
      </c>
      <c r="AV2036" s="13" t="s">
        <v>85</v>
      </c>
      <c r="AW2036" s="13" t="s">
        <v>36</v>
      </c>
      <c r="AX2036" s="13" t="s">
        <v>78</v>
      </c>
      <c r="AY2036" s="213" t="s">
        <v>386</v>
      </c>
    </row>
    <row r="2037" spans="1:65" s="14" customFormat="1" ht="10">
      <c r="B2037" s="214"/>
      <c r="C2037" s="215"/>
      <c r="D2037" s="205" t="s">
        <v>395</v>
      </c>
      <c r="E2037" s="216" t="s">
        <v>76</v>
      </c>
      <c r="F2037" s="217" t="s">
        <v>2008</v>
      </c>
      <c r="G2037" s="215"/>
      <c r="H2037" s="218">
        <v>0.78400000000000003</v>
      </c>
      <c r="I2037" s="219"/>
      <c r="J2037" s="215"/>
      <c r="K2037" s="215"/>
      <c r="L2037" s="220"/>
      <c r="M2037" s="221"/>
      <c r="N2037" s="222"/>
      <c r="O2037" s="222"/>
      <c r="P2037" s="222"/>
      <c r="Q2037" s="222"/>
      <c r="R2037" s="222"/>
      <c r="S2037" s="222"/>
      <c r="T2037" s="223"/>
      <c r="AT2037" s="224" t="s">
        <v>395</v>
      </c>
      <c r="AU2037" s="224" t="s">
        <v>90</v>
      </c>
      <c r="AV2037" s="14" t="s">
        <v>90</v>
      </c>
      <c r="AW2037" s="14" t="s">
        <v>36</v>
      </c>
      <c r="AX2037" s="14" t="s">
        <v>78</v>
      </c>
      <c r="AY2037" s="224" t="s">
        <v>386</v>
      </c>
    </row>
    <row r="2038" spans="1:65" s="15" customFormat="1" ht="10">
      <c r="B2038" s="225"/>
      <c r="C2038" s="226"/>
      <c r="D2038" s="205" t="s">
        <v>395</v>
      </c>
      <c r="E2038" s="227" t="s">
        <v>76</v>
      </c>
      <c r="F2038" s="228" t="s">
        <v>398</v>
      </c>
      <c r="G2038" s="226"/>
      <c r="H2038" s="229">
        <v>0.78400000000000003</v>
      </c>
      <c r="I2038" s="230"/>
      <c r="J2038" s="226"/>
      <c r="K2038" s="226"/>
      <c r="L2038" s="231"/>
      <c r="M2038" s="232"/>
      <c r="N2038" s="233"/>
      <c r="O2038" s="233"/>
      <c r="P2038" s="233"/>
      <c r="Q2038" s="233"/>
      <c r="R2038" s="233"/>
      <c r="S2038" s="233"/>
      <c r="T2038" s="234"/>
      <c r="AT2038" s="235" t="s">
        <v>395</v>
      </c>
      <c r="AU2038" s="235" t="s">
        <v>90</v>
      </c>
      <c r="AV2038" s="15" t="s">
        <v>102</v>
      </c>
      <c r="AW2038" s="15" t="s">
        <v>36</v>
      </c>
      <c r="AX2038" s="15" t="s">
        <v>85</v>
      </c>
      <c r="AY2038" s="235" t="s">
        <v>386</v>
      </c>
    </row>
    <row r="2039" spans="1:65" s="2" customFormat="1" ht="37.75" customHeight="1">
      <c r="A2039" s="37"/>
      <c r="B2039" s="38"/>
      <c r="C2039" s="185" t="s">
        <v>2009</v>
      </c>
      <c r="D2039" s="185" t="s">
        <v>388</v>
      </c>
      <c r="E2039" s="186" t="s">
        <v>2010</v>
      </c>
      <c r="F2039" s="187" t="s">
        <v>2011</v>
      </c>
      <c r="G2039" s="188" t="s">
        <v>303</v>
      </c>
      <c r="H2039" s="189">
        <v>1.417</v>
      </c>
      <c r="I2039" s="190"/>
      <c r="J2039" s="191">
        <f>ROUND(I2039*H2039,2)</f>
        <v>0</v>
      </c>
      <c r="K2039" s="187" t="s">
        <v>391</v>
      </c>
      <c r="L2039" s="42"/>
      <c r="M2039" s="192" t="s">
        <v>76</v>
      </c>
      <c r="N2039" s="193" t="s">
        <v>49</v>
      </c>
      <c r="O2039" s="67"/>
      <c r="P2039" s="194">
        <f>O2039*H2039</f>
        <v>0</v>
      </c>
      <c r="Q2039" s="194">
        <v>0</v>
      </c>
      <c r="R2039" s="194">
        <f>Q2039*H2039</f>
        <v>0</v>
      </c>
      <c r="S2039" s="194">
        <v>1.8</v>
      </c>
      <c r="T2039" s="195">
        <f>S2039*H2039</f>
        <v>2.5506000000000002</v>
      </c>
      <c r="U2039" s="37"/>
      <c r="V2039" s="37"/>
      <c r="W2039" s="37"/>
      <c r="X2039" s="37"/>
      <c r="Y2039" s="37"/>
      <c r="Z2039" s="37"/>
      <c r="AA2039" s="37"/>
      <c r="AB2039" s="37"/>
      <c r="AC2039" s="37"/>
      <c r="AD2039" s="37"/>
      <c r="AE2039" s="37"/>
      <c r="AR2039" s="196" t="s">
        <v>102</v>
      </c>
      <c r="AT2039" s="196" t="s">
        <v>388</v>
      </c>
      <c r="AU2039" s="196" t="s">
        <v>90</v>
      </c>
      <c r="AY2039" s="20" t="s">
        <v>386</v>
      </c>
      <c r="BE2039" s="197">
        <f>IF(N2039="základní",J2039,0)</f>
        <v>0</v>
      </c>
      <c r="BF2039" s="197">
        <f>IF(N2039="snížená",J2039,0)</f>
        <v>0</v>
      </c>
      <c r="BG2039" s="197">
        <f>IF(N2039="zákl. přenesená",J2039,0)</f>
        <v>0</v>
      </c>
      <c r="BH2039" s="197">
        <f>IF(N2039="sníž. přenesená",J2039,0)</f>
        <v>0</v>
      </c>
      <c r="BI2039" s="197">
        <f>IF(N2039="nulová",J2039,0)</f>
        <v>0</v>
      </c>
      <c r="BJ2039" s="20" t="s">
        <v>90</v>
      </c>
      <c r="BK2039" s="197">
        <f>ROUND(I2039*H2039,2)</f>
        <v>0</v>
      </c>
      <c r="BL2039" s="20" t="s">
        <v>102</v>
      </c>
      <c r="BM2039" s="196" t="s">
        <v>2012</v>
      </c>
    </row>
    <row r="2040" spans="1:65" s="2" customFormat="1" ht="10">
      <c r="A2040" s="37"/>
      <c r="B2040" s="38"/>
      <c r="C2040" s="39"/>
      <c r="D2040" s="198" t="s">
        <v>393</v>
      </c>
      <c r="E2040" s="39"/>
      <c r="F2040" s="199" t="s">
        <v>2013</v>
      </c>
      <c r="G2040" s="39"/>
      <c r="H2040" s="39"/>
      <c r="I2040" s="200"/>
      <c r="J2040" s="39"/>
      <c r="K2040" s="39"/>
      <c r="L2040" s="42"/>
      <c r="M2040" s="201"/>
      <c r="N2040" s="202"/>
      <c r="O2040" s="67"/>
      <c r="P2040" s="67"/>
      <c r="Q2040" s="67"/>
      <c r="R2040" s="67"/>
      <c r="S2040" s="67"/>
      <c r="T2040" s="68"/>
      <c r="U2040" s="37"/>
      <c r="V2040" s="37"/>
      <c r="W2040" s="37"/>
      <c r="X2040" s="37"/>
      <c r="Y2040" s="37"/>
      <c r="Z2040" s="37"/>
      <c r="AA2040" s="37"/>
      <c r="AB2040" s="37"/>
      <c r="AC2040" s="37"/>
      <c r="AD2040" s="37"/>
      <c r="AE2040" s="37"/>
      <c r="AT2040" s="20" t="s">
        <v>393</v>
      </c>
      <c r="AU2040" s="20" t="s">
        <v>90</v>
      </c>
    </row>
    <row r="2041" spans="1:65" s="13" customFormat="1" ht="10">
      <c r="B2041" s="203"/>
      <c r="C2041" s="204"/>
      <c r="D2041" s="205" t="s">
        <v>395</v>
      </c>
      <c r="E2041" s="206" t="s">
        <v>76</v>
      </c>
      <c r="F2041" s="207" t="s">
        <v>396</v>
      </c>
      <c r="G2041" s="204"/>
      <c r="H2041" s="206" t="s">
        <v>76</v>
      </c>
      <c r="I2041" s="208"/>
      <c r="J2041" s="204"/>
      <c r="K2041" s="204"/>
      <c r="L2041" s="209"/>
      <c r="M2041" s="210"/>
      <c r="N2041" s="211"/>
      <c r="O2041" s="211"/>
      <c r="P2041" s="211"/>
      <c r="Q2041" s="211"/>
      <c r="R2041" s="211"/>
      <c r="S2041" s="211"/>
      <c r="T2041" s="212"/>
      <c r="AT2041" s="213" t="s">
        <v>395</v>
      </c>
      <c r="AU2041" s="213" t="s">
        <v>90</v>
      </c>
      <c r="AV2041" s="13" t="s">
        <v>85</v>
      </c>
      <c r="AW2041" s="13" t="s">
        <v>36</v>
      </c>
      <c r="AX2041" s="13" t="s">
        <v>78</v>
      </c>
      <c r="AY2041" s="213" t="s">
        <v>386</v>
      </c>
    </row>
    <row r="2042" spans="1:65" s="14" customFormat="1" ht="10">
      <c r="B2042" s="214"/>
      <c r="C2042" s="215"/>
      <c r="D2042" s="205" t="s">
        <v>395</v>
      </c>
      <c r="E2042" s="216" t="s">
        <v>76</v>
      </c>
      <c r="F2042" s="217" t="s">
        <v>2014</v>
      </c>
      <c r="G2042" s="215"/>
      <c r="H2042" s="218">
        <v>2.9000000000000001E-2</v>
      </c>
      <c r="I2042" s="219"/>
      <c r="J2042" s="215"/>
      <c r="K2042" s="215"/>
      <c r="L2042" s="220"/>
      <c r="M2042" s="221"/>
      <c r="N2042" s="222"/>
      <c r="O2042" s="222"/>
      <c r="P2042" s="222"/>
      <c r="Q2042" s="222"/>
      <c r="R2042" s="222"/>
      <c r="S2042" s="222"/>
      <c r="T2042" s="223"/>
      <c r="AT2042" s="224" t="s">
        <v>395</v>
      </c>
      <c r="AU2042" s="224" t="s">
        <v>90</v>
      </c>
      <c r="AV2042" s="14" t="s">
        <v>90</v>
      </c>
      <c r="AW2042" s="14" t="s">
        <v>36</v>
      </c>
      <c r="AX2042" s="14" t="s">
        <v>78</v>
      </c>
      <c r="AY2042" s="224" t="s">
        <v>386</v>
      </c>
    </row>
    <row r="2043" spans="1:65" s="13" customFormat="1" ht="10">
      <c r="B2043" s="203"/>
      <c r="C2043" s="204"/>
      <c r="D2043" s="205" t="s">
        <v>395</v>
      </c>
      <c r="E2043" s="206" t="s">
        <v>76</v>
      </c>
      <c r="F2043" s="207" t="s">
        <v>777</v>
      </c>
      <c r="G2043" s="204"/>
      <c r="H2043" s="206" t="s">
        <v>76</v>
      </c>
      <c r="I2043" s="208"/>
      <c r="J2043" s="204"/>
      <c r="K2043" s="204"/>
      <c r="L2043" s="209"/>
      <c r="M2043" s="210"/>
      <c r="N2043" s="211"/>
      <c r="O2043" s="211"/>
      <c r="P2043" s="211"/>
      <c r="Q2043" s="211"/>
      <c r="R2043" s="211"/>
      <c r="S2043" s="211"/>
      <c r="T2043" s="212"/>
      <c r="AT2043" s="213" t="s">
        <v>395</v>
      </c>
      <c r="AU2043" s="213" t="s">
        <v>90</v>
      </c>
      <c r="AV2043" s="13" t="s">
        <v>85</v>
      </c>
      <c r="AW2043" s="13" t="s">
        <v>36</v>
      </c>
      <c r="AX2043" s="13" t="s">
        <v>78</v>
      </c>
      <c r="AY2043" s="213" t="s">
        <v>386</v>
      </c>
    </row>
    <row r="2044" spans="1:65" s="14" customFormat="1" ht="10">
      <c r="B2044" s="214"/>
      <c r="C2044" s="215"/>
      <c r="D2044" s="205" t="s">
        <v>395</v>
      </c>
      <c r="E2044" s="216" t="s">
        <v>76</v>
      </c>
      <c r="F2044" s="217" t="s">
        <v>2015</v>
      </c>
      <c r="G2044" s="215"/>
      <c r="H2044" s="218">
        <v>0.48799999999999999</v>
      </c>
      <c r="I2044" s="219"/>
      <c r="J2044" s="215"/>
      <c r="K2044" s="215"/>
      <c r="L2044" s="220"/>
      <c r="M2044" s="221"/>
      <c r="N2044" s="222"/>
      <c r="O2044" s="222"/>
      <c r="P2044" s="222"/>
      <c r="Q2044" s="222"/>
      <c r="R2044" s="222"/>
      <c r="S2044" s="222"/>
      <c r="T2044" s="223"/>
      <c r="AT2044" s="224" t="s">
        <v>395</v>
      </c>
      <c r="AU2044" s="224" t="s">
        <v>90</v>
      </c>
      <c r="AV2044" s="14" t="s">
        <v>90</v>
      </c>
      <c r="AW2044" s="14" t="s">
        <v>36</v>
      </c>
      <c r="AX2044" s="14" t="s">
        <v>78</v>
      </c>
      <c r="AY2044" s="224" t="s">
        <v>386</v>
      </c>
    </row>
    <row r="2045" spans="1:65" s="13" customFormat="1" ht="10">
      <c r="B2045" s="203"/>
      <c r="C2045" s="204"/>
      <c r="D2045" s="205" t="s">
        <v>395</v>
      </c>
      <c r="E2045" s="206" t="s">
        <v>76</v>
      </c>
      <c r="F2045" s="207" t="s">
        <v>779</v>
      </c>
      <c r="G2045" s="204"/>
      <c r="H2045" s="206" t="s">
        <v>76</v>
      </c>
      <c r="I2045" s="208"/>
      <c r="J2045" s="204"/>
      <c r="K2045" s="204"/>
      <c r="L2045" s="209"/>
      <c r="M2045" s="210"/>
      <c r="N2045" s="211"/>
      <c r="O2045" s="211"/>
      <c r="P2045" s="211"/>
      <c r="Q2045" s="211"/>
      <c r="R2045" s="211"/>
      <c r="S2045" s="211"/>
      <c r="T2045" s="212"/>
      <c r="AT2045" s="213" t="s">
        <v>395</v>
      </c>
      <c r="AU2045" s="213" t="s">
        <v>90</v>
      </c>
      <c r="AV2045" s="13" t="s">
        <v>85</v>
      </c>
      <c r="AW2045" s="13" t="s">
        <v>36</v>
      </c>
      <c r="AX2045" s="13" t="s">
        <v>78</v>
      </c>
      <c r="AY2045" s="213" t="s">
        <v>386</v>
      </c>
    </row>
    <row r="2046" spans="1:65" s="14" customFormat="1" ht="10">
      <c r="B2046" s="214"/>
      <c r="C2046" s="215"/>
      <c r="D2046" s="205" t="s">
        <v>395</v>
      </c>
      <c r="E2046" s="216" t="s">
        <v>76</v>
      </c>
      <c r="F2046" s="217" t="s">
        <v>2016</v>
      </c>
      <c r="G2046" s="215"/>
      <c r="H2046" s="218">
        <v>0.45</v>
      </c>
      <c r="I2046" s="219"/>
      <c r="J2046" s="215"/>
      <c r="K2046" s="215"/>
      <c r="L2046" s="220"/>
      <c r="M2046" s="221"/>
      <c r="N2046" s="222"/>
      <c r="O2046" s="222"/>
      <c r="P2046" s="222"/>
      <c r="Q2046" s="222"/>
      <c r="R2046" s="222"/>
      <c r="S2046" s="222"/>
      <c r="T2046" s="223"/>
      <c r="AT2046" s="224" t="s">
        <v>395</v>
      </c>
      <c r="AU2046" s="224" t="s">
        <v>90</v>
      </c>
      <c r="AV2046" s="14" t="s">
        <v>90</v>
      </c>
      <c r="AW2046" s="14" t="s">
        <v>36</v>
      </c>
      <c r="AX2046" s="14" t="s">
        <v>78</v>
      </c>
      <c r="AY2046" s="224" t="s">
        <v>386</v>
      </c>
    </row>
    <row r="2047" spans="1:65" s="13" customFormat="1" ht="10">
      <c r="B2047" s="203"/>
      <c r="C2047" s="204"/>
      <c r="D2047" s="205" t="s">
        <v>395</v>
      </c>
      <c r="E2047" s="206" t="s">
        <v>76</v>
      </c>
      <c r="F2047" s="207" t="s">
        <v>779</v>
      </c>
      <c r="G2047" s="204"/>
      <c r="H2047" s="206" t="s">
        <v>76</v>
      </c>
      <c r="I2047" s="208"/>
      <c r="J2047" s="204"/>
      <c r="K2047" s="204"/>
      <c r="L2047" s="209"/>
      <c r="M2047" s="210"/>
      <c r="N2047" s="211"/>
      <c r="O2047" s="211"/>
      <c r="P2047" s="211"/>
      <c r="Q2047" s="211"/>
      <c r="R2047" s="211"/>
      <c r="S2047" s="211"/>
      <c r="T2047" s="212"/>
      <c r="AT2047" s="213" t="s">
        <v>395</v>
      </c>
      <c r="AU2047" s="213" t="s">
        <v>90</v>
      </c>
      <c r="AV2047" s="13" t="s">
        <v>85</v>
      </c>
      <c r="AW2047" s="13" t="s">
        <v>36</v>
      </c>
      <c r="AX2047" s="13" t="s">
        <v>78</v>
      </c>
      <c r="AY2047" s="213" t="s">
        <v>386</v>
      </c>
    </row>
    <row r="2048" spans="1:65" s="14" customFormat="1" ht="10">
      <c r="B2048" s="214"/>
      <c r="C2048" s="215"/>
      <c r="D2048" s="205" t="s">
        <v>395</v>
      </c>
      <c r="E2048" s="216" t="s">
        <v>76</v>
      </c>
      <c r="F2048" s="217" t="s">
        <v>2017</v>
      </c>
      <c r="G2048" s="215"/>
      <c r="H2048" s="218">
        <v>0.45</v>
      </c>
      <c r="I2048" s="219"/>
      <c r="J2048" s="215"/>
      <c r="K2048" s="215"/>
      <c r="L2048" s="220"/>
      <c r="M2048" s="221"/>
      <c r="N2048" s="222"/>
      <c r="O2048" s="222"/>
      <c r="P2048" s="222"/>
      <c r="Q2048" s="222"/>
      <c r="R2048" s="222"/>
      <c r="S2048" s="222"/>
      <c r="T2048" s="223"/>
      <c r="AT2048" s="224" t="s">
        <v>395</v>
      </c>
      <c r="AU2048" s="224" t="s">
        <v>90</v>
      </c>
      <c r="AV2048" s="14" t="s">
        <v>90</v>
      </c>
      <c r="AW2048" s="14" t="s">
        <v>36</v>
      </c>
      <c r="AX2048" s="14" t="s">
        <v>78</v>
      </c>
      <c r="AY2048" s="224" t="s">
        <v>386</v>
      </c>
    </row>
    <row r="2049" spans="1:65" s="15" customFormat="1" ht="10">
      <c r="B2049" s="225"/>
      <c r="C2049" s="226"/>
      <c r="D2049" s="205" t="s">
        <v>395</v>
      </c>
      <c r="E2049" s="227" t="s">
        <v>76</v>
      </c>
      <c r="F2049" s="228" t="s">
        <v>398</v>
      </c>
      <c r="G2049" s="226"/>
      <c r="H2049" s="229">
        <v>1.417</v>
      </c>
      <c r="I2049" s="230"/>
      <c r="J2049" s="226"/>
      <c r="K2049" s="226"/>
      <c r="L2049" s="231"/>
      <c r="M2049" s="232"/>
      <c r="N2049" s="233"/>
      <c r="O2049" s="233"/>
      <c r="P2049" s="233"/>
      <c r="Q2049" s="233"/>
      <c r="R2049" s="233"/>
      <c r="S2049" s="233"/>
      <c r="T2049" s="234"/>
      <c r="AT2049" s="235" t="s">
        <v>395</v>
      </c>
      <c r="AU2049" s="235" t="s">
        <v>90</v>
      </c>
      <c r="AV2049" s="15" t="s">
        <v>102</v>
      </c>
      <c r="AW2049" s="15" t="s">
        <v>36</v>
      </c>
      <c r="AX2049" s="15" t="s">
        <v>85</v>
      </c>
      <c r="AY2049" s="235" t="s">
        <v>386</v>
      </c>
    </row>
    <row r="2050" spans="1:65" s="2" customFormat="1" ht="37.75" customHeight="1">
      <c r="A2050" s="37"/>
      <c r="B2050" s="38"/>
      <c r="C2050" s="185" t="s">
        <v>2018</v>
      </c>
      <c r="D2050" s="185" t="s">
        <v>388</v>
      </c>
      <c r="E2050" s="186" t="s">
        <v>2019</v>
      </c>
      <c r="F2050" s="187" t="s">
        <v>2020</v>
      </c>
      <c r="G2050" s="188" t="s">
        <v>167</v>
      </c>
      <c r="H2050" s="189">
        <v>27</v>
      </c>
      <c r="I2050" s="190"/>
      <c r="J2050" s="191">
        <f>ROUND(I2050*H2050,2)</f>
        <v>0</v>
      </c>
      <c r="K2050" s="187" t="s">
        <v>391</v>
      </c>
      <c r="L2050" s="42"/>
      <c r="M2050" s="192" t="s">
        <v>76</v>
      </c>
      <c r="N2050" s="193" t="s">
        <v>49</v>
      </c>
      <c r="O2050" s="67"/>
      <c r="P2050" s="194">
        <f>O2050*H2050</f>
        <v>0</v>
      </c>
      <c r="Q2050" s="194">
        <v>0</v>
      </c>
      <c r="R2050" s="194">
        <f>Q2050*H2050</f>
        <v>0</v>
      </c>
      <c r="S2050" s="194">
        <v>0.04</v>
      </c>
      <c r="T2050" s="195">
        <f>S2050*H2050</f>
        <v>1.08</v>
      </c>
      <c r="U2050" s="37"/>
      <c r="V2050" s="37"/>
      <c r="W2050" s="37"/>
      <c r="X2050" s="37"/>
      <c r="Y2050" s="37"/>
      <c r="Z2050" s="37"/>
      <c r="AA2050" s="37"/>
      <c r="AB2050" s="37"/>
      <c r="AC2050" s="37"/>
      <c r="AD2050" s="37"/>
      <c r="AE2050" s="37"/>
      <c r="AR2050" s="196" t="s">
        <v>102</v>
      </c>
      <c r="AT2050" s="196" t="s">
        <v>388</v>
      </c>
      <c r="AU2050" s="196" t="s">
        <v>90</v>
      </c>
      <c r="AY2050" s="20" t="s">
        <v>386</v>
      </c>
      <c r="BE2050" s="197">
        <f>IF(N2050="základní",J2050,0)</f>
        <v>0</v>
      </c>
      <c r="BF2050" s="197">
        <f>IF(N2050="snížená",J2050,0)</f>
        <v>0</v>
      </c>
      <c r="BG2050" s="197">
        <f>IF(N2050="zákl. přenesená",J2050,0)</f>
        <v>0</v>
      </c>
      <c r="BH2050" s="197">
        <f>IF(N2050="sníž. přenesená",J2050,0)</f>
        <v>0</v>
      </c>
      <c r="BI2050" s="197">
        <f>IF(N2050="nulová",J2050,0)</f>
        <v>0</v>
      </c>
      <c r="BJ2050" s="20" t="s">
        <v>90</v>
      </c>
      <c r="BK2050" s="197">
        <f>ROUND(I2050*H2050,2)</f>
        <v>0</v>
      </c>
      <c r="BL2050" s="20" t="s">
        <v>102</v>
      </c>
      <c r="BM2050" s="196" t="s">
        <v>2021</v>
      </c>
    </row>
    <row r="2051" spans="1:65" s="2" customFormat="1" ht="10">
      <c r="A2051" s="37"/>
      <c r="B2051" s="38"/>
      <c r="C2051" s="39"/>
      <c r="D2051" s="198" t="s">
        <v>393</v>
      </c>
      <c r="E2051" s="39"/>
      <c r="F2051" s="199" t="s">
        <v>2022</v>
      </c>
      <c r="G2051" s="39"/>
      <c r="H2051" s="39"/>
      <c r="I2051" s="200"/>
      <c r="J2051" s="39"/>
      <c r="K2051" s="39"/>
      <c r="L2051" s="42"/>
      <c r="M2051" s="201"/>
      <c r="N2051" s="202"/>
      <c r="O2051" s="67"/>
      <c r="P2051" s="67"/>
      <c r="Q2051" s="67"/>
      <c r="R2051" s="67"/>
      <c r="S2051" s="67"/>
      <c r="T2051" s="68"/>
      <c r="U2051" s="37"/>
      <c r="V2051" s="37"/>
      <c r="W2051" s="37"/>
      <c r="X2051" s="37"/>
      <c r="Y2051" s="37"/>
      <c r="Z2051" s="37"/>
      <c r="AA2051" s="37"/>
      <c r="AB2051" s="37"/>
      <c r="AC2051" s="37"/>
      <c r="AD2051" s="37"/>
      <c r="AE2051" s="37"/>
      <c r="AT2051" s="20" t="s">
        <v>393</v>
      </c>
      <c r="AU2051" s="20" t="s">
        <v>90</v>
      </c>
    </row>
    <row r="2052" spans="1:65" s="13" customFormat="1" ht="10">
      <c r="B2052" s="203"/>
      <c r="C2052" s="204"/>
      <c r="D2052" s="205" t="s">
        <v>395</v>
      </c>
      <c r="E2052" s="206" t="s">
        <v>76</v>
      </c>
      <c r="F2052" s="207" t="s">
        <v>547</v>
      </c>
      <c r="G2052" s="204"/>
      <c r="H2052" s="206" t="s">
        <v>76</v>
      </c>
      <c r="I2052" s="208"/>
      <c r="J2052" s="204"/>
      <c r="K2052" s="204"/>
      <c r="L2052" s="209"/>
      <c r="M2052" s="210"/>
      <c r="N2052" s="211"/>
      <c r="O2052" s="211"/>
      <c r="P2052" s="211"/>
      <c r="Q2052" s="211"/>
      <c r="R2052" s="211"/>
      <c r="S2052" s="211"/>
      <c r="T2052" s="212"/>
      <c r="AT2052" s="213" t="s">
        <v>395</v>
      </c>
      <c r="AU2052" s="213" t="s">
        <v>90</v>
      </c>
      <c r="AV2052" s="13" t="s">
        <v>85</v>
      </c>
      <c r="AW2052" s="13" t="s">
        <v>36</v>
      </c>
      <c r="AX2052" s="13" t="s">
        <v>78</v>
      </c>
      <c r="AY2052" s="213" t="s">
        <v>386</v>
      </c>
    </row>
    <row r="2053" spans="1:65" s="14" customFormat="1" ht="10">
      <c r="B2053" s="214"/>
      <c r="C2053" s="215"/>
      <c r="D2053" s="205" t="s">
        <v>395</v>
      </c>
      <c r="E2053" s="216" t="s">
        <v>76</v>
      </c>
      <c r="F2053" s="217" t="s">
        <v>2023</v>
      </c>
      <c r="G2053" s="215"/>
      <c r="H2053" s="218">
        <v>9</v>
      </c>
      <c r="I2053" s="219"/>
      <c r="J2053" s="215"/>
      <c r="K2053" s="215"/>
      <c r="L2053" s="220"/>
      <c r="M2053" s="221"/>
      <c r="N2053" s="222"/>
      <c r="O2053" s="222"/>
      <c r="P2053" s="222"/>
      <c r="Q2053" s="222"/>
      <c r="R2053" s="222"/>
      <c r="S2053" s="222"/>
      <c r="T2053" s="223"/>
      <c r="AT2053" s="224" t="s">
        <v>395</v>
      </c>
      <c r="AU2053" s="224" t="s">
        <v>90</v>
      </c>
      <c r="AV2053" s="14" t="s">
        <v>90</v>
      </c>
      <c r="AW2053" s="14" t="s">
        <v>36</v>
      </c>
      <c r="AX2053" s="14" t="s">
        <v>78</v>
      </c>
      <c r="AY2053" s="224" t="s">
        <v>386</v>
      </c>
    </row>
    <row r="2054" spans="1:65" s="13" customFormat="1" ht="10">
      <c r="B2054" s="203"/>
      <c r="C2054" s="204"/>
      <c r="D2054" s="205" t="s">
        <v>395</v>
      </c>
      <c r="E2054" s="206" t="s">
        <v>76</v>
      </c>
      <c r="F2054" s="207" t="s">
        <v>549</v>
      </c>
      <c r="G2054" s="204"/>
      <c r="H2054" s="206" t="s">
        <v>76</v>
      </c>
      <c r="I2054" s="208"/>
      <c r="J2054" s="204"/>
      <c r="K2054" s="204"/>
      <c r="L2054" s="209"/>
      <c r="M2054" s="210"/>
      <c r="N2054" s="211"/>
      <c r="O2054" s="211"/>
      <c r="P2054" s="211"/>
      <c r="Q2054" s="211"/>
      <c r="R2054" s="211"/>
      <c r="S2054" s="211"/>
      <c r="T2054" s="212"/>
      <c r="AT2054" s="213" t="s">
        <v>395</v>
      </c>
      <c r="AU2054" s="213" t="s">
        <v>90</v>
      </c>
      <c r="AV2054" s="13" t="s">
        <v>85</v>
      </c>
      <c r="AW2054" s="13" t="s">
        <v>36</v>
      </c>
      <c r="AX2054" s="13" t="s">
        <v>78</v>
      </c>
      <c r="AY2054" s="213" t="s">
        <v>386</v>
      </c>
    </row>
    <row r="2055" spans="1:65" s="14" customFormat="1" ht="10">
      <c r="B2055" s="214"/>
      <c r="C2055" s="215"/>
      <c r="D2055" s="205" t="s">
        <v>395</v>
      </c>
      <c r="E2055" s="216" t="s">
        <v>76</v>
      </c>
      <c r="F2055" s="217" t="s">
        <v>2023</v>
      </c>
      <c r="G2055" s="215"/>
      <c r="H2055" s="218">
        <v>9</v>
      </c>
      <c r="I2055" s="219"/>
      <c r="J2055" s="215"/>
      <c r="K2055" s="215"/>
      <c r="L2055" s="220"/>
      <c r="M2055" s="221"/>
      <c r="N2055" s="222"/>
      <c r="O2055" s="222"/>
      <c r="P2055" s="222"/>
      <c r="Q2055" s="222"/>
      <c r="R2055" s="222"/>
      <c r="S2055" s="222"/>
      <c r="T2055" s="223"/>
      <c r="AT2055" s="224" t="s">
        <v>395</v>
      </c>
      <c r="AU2055" s="224" t="s">
        <v>90</v>
      </c>
      <c r="AV2055" s="14" t="s">
        <v>90</v>
      </c>
      <c r="AW2055" s="14" t="s">
        <v>36</v>
      </c>
      <c r="AX2055" s="14" t="s">
        <v>78</v>
      </c>
      <c r="AY2055" s="224" t="s">
        <v>386</v>
      </c>
    </row>
    <row r="2056" spans="1:65" s="13" customFormat="1" ht="10">
      <c r="B2056" s="203"/>
      <c r="C2056" s="204"/>
      <c r="D2056" s="205" t="s">
        <v>395</v>
      </c>
      <c r="E2056" s="206" t="s">
        <v>76</v>
      </c>
      <c r="F2056" s="207" t="s">
        <v>552</v>
      </c>
      <c r="G2056" s="204"/>
      <c r="H2056" s="206" t="s">
        <v>76</v>
      </c>
      <c r="I2056" s="208"/>
      <c r="J2056" s="204"/>
      <c r="K2056" s="204"/>
      <c r="L2056" s="209"/>
      <c r="M2056" s="210"/>
      <c r="N2056" s="211"/>
      <c r="O2056" s="211"/>
      <c r="P2056" s="211"/>
      <c r="Q2056" s="211"/>
      <c r="R2056" s="211"/>
      <c r="S2056" s="211"/>
      <c r="T2056" s="212"/>
      <c r="AT2056" s="213" t="s">
        <v>395</v>
      </c>
      <c r="AU2056" s="213" t="s">
        <v>90</v>
      </c>
      <c r="AV2056" s="13" t="s">
        <v>85</v>
      </c>
      <c r="AW2056" s="13" t="s">
        <v>36</v>
      </c>
      <c r="AX2056" s="13" t="s">
        <v>78</v>
      </c>
      <c r="AY2056" s="213" t="s">
        <v>386</v>
      </c>
    </row>
    <row r="2057" spans="1:65" s="14" customFormat="1" ht="10">
      <c r="B2057" s="214"/>
      <c r="C2057" s="215"/>
      <c r="D2057" s="205" t="s">
        <v>395</v>
      </c>
      <c r="E2057" s="216" t="s">
        <v>76</v>
      </c>
      <c r="F2057" s="217" t="s">
        <v>2023</v>
      </c>
      <c r="G2057" s="215"/>
      <c r="H2057" s="218">
        <v>9</v>
      </c>
      <c r="I2057" s="219"/>
      <c r="J2057" s="215"/>
      <c r="K2057" s="215"/>
      <c r="L2057" s="220"/>
      <c r="M2057" s="221"/>
      <c r="N2057" s="222"/>
      <c r="O2057" s="222"/>
      <c r="P2057" s="222"/>
      <c r="Q2057" s="222"/>
      <c r="R2057" s="222"/>
      <c r="S2057" s="222"/>
      <c r="T2057" s="223"/>
      <c r="AT2057" s="224" t="s">
        <v>395</v>
      </c>
      <c r="AU2057" s="224" t="s">
        <v>90</v>
      </c>
      <c r="AV2057" s="14" t="s">
        <v>90</v>
      </c>
      <c r="AW2057" s="14" t="s">
        <v>36</v>
      </c>
      <c r="AX2057" s="14" t="s">
        <v>78</v>
      </c>
      <c r="AY2057" s="224" t="s">
        <v>386</v>
      </c>
    </row>
    <row r="2058" spans="1:65" s="15" customFormat="1" ht="10">
      <c r="B2058" s="225"/>
      <c r="C2058" s="226"/>
      <c r="D2058" s="205" t="s">
        <v>395</v>
      </c>
      <c r="E2058" s="227" t="s">
        <v>76</v>
      </c>
      <c r="F2058" s="228" t="s">
        <v>398</v>
      </c>
      <c r="G2058" s="226"/>
      <c r="H2058" s="229">
        <v>27</v>
      </c>
      <c r="I2058" s="230"/>
      <c r="J2058" s="226"/>
      <c r="K2058" s="226"/>
      <c r="L2058" s="231"/>
      <c r="M2058" s="232"/>
      <c r="N2058" s="233"/>
      <c r="O2058" s="233"/>
      <c r="P2058" s="233"/>
      <c r="Q2058" s="233"/>
      <c r="R2058" s="233"/>
      <c r="S2058" s="233"/>
      <c r="T2058" s="234"/>
      <c r="AT2058" s="235" t="s">
        <v>395</v>
      </c>
      <c r="AU2058" s="235" t="s">
        <v>90</v>
      </c>
      <c r="AV2058" s="15" t="s">
        <v>102</v>
      </c>
      <c r="AW2058" s="15" t="s">
        <v>36</v>
      </c>
      <c r="AX2058" s="15" t="s">
        <v>85</v>
      </c>
      <c r="AY2058" s="235" t="s">
        <v>386</v>
      </c>
    </row>
    <row r="2059" spans="1:65" s="2" customFormat="1" ht="49" customHeight="1">
      <c r="A2059" s="37"/>
      <c r="B2059" s="38"/>
      <c r="C2059" s="185" t="s">
        <v>2024</v>
      </c>
      <c r="D2059" s="185" t="s">
        <v>388</v>
      </c>
      <c r="E2059" s="186" t="s">
        <v>2025</v>
      </c>
      <c r="F2059" s="187" t="s">
        <v>2026</v>
      </c>
      <c r="G2059" s="188" t="s">
        <v>167</v>
      </c>
      <c r="H2059" s="189">
        <v>196.5</v>
      </c>
      <c r="I2059" s="190"/>
      <c r="J2059" s="191">
        <f>ROUND(I2059*H2059,2)</f>
        <v>0</v>
      </c>
      <c r="K2059" s="187" t="s">
        <v>391</v>
      </c>
      <c r="L2059" s="42"/>
      <c r="M2059" s="192" t="s">
        <v>76</v>
      </c>
      <c r="N2059" s="193" t="s">
        <v>49</v>
      </c>
      <c r="O2059" s="67"/>
      <c r="P2059" s="194">
        <f>O2059*H2059</f>
        <v>0</v>
      </c>
      <c r="Q2059" s="194">
        <v>0</v>
      </c>
      <c r="R2059" s="194">
        <f>Q2059*H2059</f>
        <v>0</v>
      </c>
      <c r="S2059" s="194">
        <v>6.5000000000000002E-2</v>
      </c>
      <c r="T2059" s="195">
        <f>S2059*H2059</f>
        <v>12.772500000000001</v>
      </c>
      <c r="U2059" s="37"/>
      <c r="V2059" s="37"/>
      <c r="W2059" s="37"/>
      <c r="X2059" s="37"/>
      <c r="Y2059" s="37"/>
      <c r="Z2059" s="37"/>
      <c r="AA2059" s="37"/>
      <c r="AB2059" s="37"/>
      <c r="AC2059" s="37"/>
      <c r="AD2059" s="37"/>
      <c r="AE2059" s="37"/>
      <c r="AR2059" s="196" t="s">
        <v>102</v>
      </c>
      <c r="AT2059" s="196" t="s">
        <v>388</v>
      </c>
      <c r="AU2059" s="196" t="s">
        <v>90</v>
      </c>
      <c r="AY2059" s="20" t="s">
        <v>386</v>
      </c>
      <c r="BE2059" s="197">
        <f>IF(N2059="základní",J2059,0)</f>
        <v>0</v>
      </c>
      <c r="BF2059" s="197">
        <f>IF(N2059="snížená",J2059,0)</f>
        <v>0</v>
      </c>
      <c r="BG2059" s="197">
        <f>IF(N2059="zákl. přenesená",J2059,0)</f>
        <v>0</v>
      </c>
      <c r="BH2059" s="197">
        <f>IF(N2059="sníž. přenesená",J2059,0)</f>
        <v>0</v>
      </c>
      <c r="BI2059" s="197">
        <f>IF(N2059="nulová",J2059,0)</f>
        <v>0</v>
      </c>
      <c r="BJ2059" s="20" t="s">
        <v>90</v>
      </c>
      <c r="BK2059" s="197">
        <f>ROUND(I2059*H2059,2)</f>
        <v>0</v>
      </c>
      <c r="BL2059" s="20" t="s">
        <v>102</v>
      </c>
      <c r="BM2059" s="196" t="s">
        <v>2027</v>
      </c>
    </row>
    <row r="2060" spans="1:65" s="2" customFormat="1" ht="10">
      <c r="A2060" s="37"/>
      <c r="B2060" s="38"/>
      <c r="C2060" s="39"/>
      <c r="D2060" s="198" t="s">
        <v>393</v>
      </c>
      <c r="E2060" s="39"/>
      <c r="F2060" s="199" t="s">
        <v>2028</v>
      </c>
      <c r="G2060" s="39"/>
      <c r="H2060" s="39"/>
      <c r="I2060" s="200"/>
      <c r="J2060" s="39"/>
      <c r="K2060" s="39"/>
      <c r="L2060" s="42"/>
      <c r="M2060" s="201"/>
      <c r="N2060" s="202"/>
      <c r="O2060" s="67"/>
      <c r="P2060" s="67"/>
      <c r="Q2060" s="67"/>
      <c r="R2060" s="67"/>
      <c r="S2060" s="67"/>
      <c r="T2060" s="68"/>
      <c r="U2060" s="37"/>
      <c r="V2060" s="37"/>
      <c r="W2060" s="37"/>
      <c r="X2060" s="37"/>
      <c r="Y2060" s="37"/>
      <c r="Z2060" s="37"/>
      <c r="AA2060" s="37"/>
      <c r="AB2060" s="37"/>
      <c r="AC2060" s="37"/>
      <c r="AD2060" s="37"/>
      <c r="AE2060" s="37"/>
      <c r="AT2060" s="20" t="s">
        <v>393</v>
      </c>
      <c r="AU2060" s="20" t="s">
        <v>90</v>
      </c>
    </row>
    <row r="2061" spans="1:65" s="13" customFormat="1" ht="10">
      <c r="B2061" s="203"/>
      <c r="C2061" s="204"/>
      <c r="D2061" s="205" t="s">
        <v>395</v>
      </c>
      <c r="E2061" s="206" t="s">
        <v>76</v>
      </c>
      <c r="F2061" s="207" t="s">
        <v>508</v>
      </c>
      <c r="G2061" s="204"/>
      <c r="H2061" s="206" t="s">
        <v>76</v>
      </c>
      <c r="I2061" s="208"/>
      <c r="J2061" s="204"/>
      <c r="K2061" s="204"/>
      <c r="L2061" s="209"/>
      <c r="M2061" s="210"/>
      <c r="N2061" s="211"/>
      <c r="O2061" s="211"/>
      <c r="P2061" s="211"/>
      <c r="Q2061" s="211"/>
      <c r="R2061" s="211"/>
      <c r="S2061" s="211"/>
      <c r="T2061" s="212"/>
      <c r="AT2061" s="213" t="s">
        <v>395</v>
      </c>
      <c r="AU2061" s="213" t="s">
        <v>90</v>
      </c>
      <c r="AV2061" s="13" t="s">
        <v>85</v>
      </c>
      <c r="AW2061" s="13" t="s">
        <v>36</v>
      </c>
      <c r="AX2061" s="13" t="s">
        <v>78</v>
      </c>
      <c r="AY2061" s="213" t="s">
        <v>386</v>
      </c>
    </row>
    <row r="2062" spans="1:65" s="14" customFormat="1" ht="10">
      <c r="B2062" s="214"/>
      <c r="C2062" s="215"/>
      <c r="D2062" s="205" t="s">
        <v>395</v>
      </c>
      <c r="E2062" s="216" t="s">
        <v>76</v>
      </c>
      <c r="F2062" s="217" t="s">
        <v>2029</v>
      </c>
      <c r="G2062" s="215"/>
      <c r="H2062" s="218">
        <v>40.5</v>
      </c>
      <c r="I2062" s="219"/>
      <c r="J2062" s="215"/>
      <c r="K2062" s="215"/>
      <c r="L2062" s="220"/>
      <c r="M2062" s="221"/>
      <c r="N2062" s="222"/>
      <c r="O2062" s="222"/>
      <c r="P2062" s="222"/>
      <c r="Q2062" s="222"/>
      <c r="R2062" s="222"/>
      <c r="S2062" s="222"/>
      <c r="T2062" s="223"/>
      <c r="AT2062" s="224" t="s">
        <v>395</v>
      </c>
      <c r="AU2062" s="224" t="s">
        <v>90</v>
      </c>
      <c r="AV2062" s="14" t="s">
        <v>90</v>
      </c>
      <c r="AW2062" s="14" t="s">
        <v>36</v>
      </c>
      <c r="AX2062" s="14" t="s">
        <v>78</v>
      </c>
      <c r="AY2062" s="224" t="s">
        <v>386</v>
      </c>
    </row>
    <row r="2063" spans="1:65" s="13" customFormat="1" ht="10">
      <c r="B2063" s="203"/>
      <c r="C2063" s="204"/>
      <c r="D2063" s="205" t="s">
        <v>395</v>
      </c>
      <c r="E2063" s="206" t="s">
        <v>76</v>
      </c>
      <c r="F2063" s="207" t="s">
        <v>2030</v>
      </c>
      <c r="G2063" s="204"/>
      <c r="H2063" s="206" t="s">
        <v>76</v>
      </c>
      <c r="I2063" s="208"/>
      <c r="J2063" s="204"/>
      <c r="K2063" s="204"/>
      <c r="L2063" s="209"/>
      <c r="M2063" s="210"/>
      <c r="N2063" s="211"/>
      <c r="O2063" s="211"/>
      <c r="P2063" s="211"/>
      <c r="Q2063" s="211"/>
      <c r="R2063" s="211"/>
      <c r="S2063" s="211"/>
      <c r="T2063" s="212"/>
      <c r="AT2063" s="213" t="s">
        <v>395</v>
      </c>
      <c r="AU2063" s="213" t="s">
        <v>90</v>
      </c>
      <c r="AV2063" s="13" t="s">
        <v>85</v>
      </c>
      <c r="AW2063" s="13" t="s">
        <v>36</v>
      </c>
      <c r="AX2063" s="13" t="s">
        <v>78</v>
      </c>
      <c r="AY2063" s="213" t="s">
        <v>386</v>
      </c>
    </row>
    <row r="2064" spans="1:65" s="14" customFormat="1" ht="10">
      <c r="B2064" s="214"/>
      <c r="C2064" s="215"/>
      <c r="D2064" s="205" t="s">
        <v>395</v>
      </c>
      <c r="E2064" s="216" t="s">
        <v>76</v>
      </c>
      <c r="F2064" s="217" t="s">
        <v>2031</v>
      </c>
      <c r="G2064" s="215"/>
      <c r="H2064" s="218">
        <v>78</v>
      </c>
      <c r="I2064" s="219"/>
      <c r="J2064" s="215"/>
      <c r="K2064" s="215"/>
      <c r="L2064" s="220"/>
      <c r="M2064" s="221"/>
      <c r="N2064" s="222"/>
      <c r="O2064" s="222"/>
      <c r="P2064" s="222"/>
      <c r="Q2064" s="222"/>
      <c r="R2064" s="222"/>
      <c r="S2064" s="222"/>
      <c r="T2064" s="223"/>
      <c r="AT2064" s="224" t="s">
        <v>395</v>
      </c>
      <c r="AU2064" s="224" t="s">
        <v>90</v>
      </c>
      <c r="AV2064" s="14" t="s">
        <v>90</v>
      </c>
      <c r="AW2064" s="14" t="s">
        <v>36</v>
      </c>
      <c r="AX2064" s="14" t="s">
        <v>78</v>
      </c>
      <c r="AY2064" s="224" t="s">
        <v>386</v>
      </c>
    </row>
    <row r="2065" spans="1:65" s="13" customFormat="1" ht="10">
      <c r="B2065" s="203"/>
      <c r="C2065" s="204"/>
      <c r="D2065" s="205" t="s">
        <v>395</v>
      </c>
      <c r="E2065" s="206" t="s">
        <v>76</v>
      </c>
      <c r="F2065" s="207" t="s">
        <v>2032</v>
      </c>
      <c r="G2065" s="204"/>
      <c r="H2065" s="206" t="s">
        <v>76</v>
      </c>
      <c r="I2065" s="208"/>
      <c r="J2065" s="204"/>
      <c r="K2065" s="204"/>
      <c r="L2065" s="209"/>
      <c r="M2065" s="210"/>
      <c r="N2065" s="211"/>
      <c r="O2065" s="211"/>
      <c r="P2065" s="211"/>
      <c r="Q2065" s="211"/>
      <c r="R2065" s="211"/>
      <c r="S2065" s="211"/>
      <c r="T2065" s="212"/>
      <c r="AT2065" s="213" t="s">
        <v>395</v>
      </c>
      <c r="AU2065" s="213" t="s">
        <v>90</v>
      </c>
      <c r="AV2065" s="13" t="s">
        <v>85</v>
      </c>
      <c r="AW2065" s="13" t="s">
        <v>36</v>
      </c>
      <c r="AX2065" s="13" t="s">
        <v>78</v>
      </c>
      <c r="AY2065" s="213" t="s">
        <v>386</v>
      </c>
    </row>
    <row r="2066" spans="1:65" s="14" customFormat="1" ht="10">
      <c r="B2066" s="214"/>
      <c r="C2066" s="215"/>
      <c r="D2066" s="205" t="s">
        <v>395</v>
      </c>
      <c r="E2066" s="216" t="s">
        <v>76</v>
      </c>
      <c r="F2066" s="217" t="s">
        <v>2031</v>
      </c>
      <c r="G2066" s="215"/>
      <c r="H2066" s="218">
        <v>78</v>
      </c>
      <c r="I2066" s="219"/>
      <c r="J2066" s="215"/>
      <c r="K2066" s="215"/>
      <c r="L2066" s="220"/>
      <c r="M2066" s="221"/>
      <c r="N2066" s="222"/>
      <c r="O2066" s="222"/>
      <c r="P2066" s="222"/>
      <c r="Q2066" s="222"/>
      <c r="R2066" s="222"/>
      <c r="S2066" s="222"/>
      <c r="T2066" s="223"/>
      <c r="AT2066" s="224" t="s">
        <v>395</v>
      </c>
      <c r="AU2066" s="224" t="s">
        <v>90</v>
      </c>
      <c r="AV2066" s="14" t="s">
        <v>90</v>
      </c>
      <c r="AW2066" s="14" t="s">
        <v>36</v>
      </c>
      <c r="AX2066" s="14" t="s">
        <v>78</v>
      </c>
      <c r="AY2066" s="224" t="s">
        <v>386</v>
      </c>
    </row>
    <row r="2067" spans="1:65" s="15" customFormat="1" ht="10">
      <c r="B2067" s="225"/>
      <c r="C2067" s="226"/>
      <c r="D2067" s="205" t="s">
        <v>395</v>
      </c>
      <c r="E2067" s="227" t="s">
        <v>76</v>
      </c>
      <c r="F2067" s="228" t="s">
        <v>398</v>
      </c>
      <c r="G2067" s="226"/>
      <c r="H2067" s="229">
        <v>196.5</v>
      </c>
      <c r="I2067" s="230"/>
      <c r="J2067" s="226"/>
      <c r="K2067" s="226"/>
      <c r="L2067" s="231"/>
      <c r="M2067" s="232"/>
      <c r="N2067" s="233"/>
      <c r="O2067" s="233"/>
      <c r="P2067" s="233"/>
      <c r="Q2067" s="233"/>
      <c r="R2067" s="233"/>
      <c r="S2067" s="233"/>
      <c r="T2067" s="234"/>
      <c r="AT2067" s="235" t="s">
        <v>395</v>
      </c>
      <c r="AU2067" s="235" t="s">
        <v>90</v>
      </c>
      <c r="AV2067" s="15" t="s">
        <v>102</v>
      </c>
      <c r="AW2067" s="15" t="s">
        <v>36</v>
      </c>
      <c r="AX2067" s="15" t="s">
        <v>85</v>
      </c>
      <c r="AY2067" s="235" t="s">
        <v>386</v>
      </c>
    </row>
    <row r="2068" spans="1:65" s="2" customFormat="1" ht="44.25" customHeight="1">
      <c r="A2068" s="37"/>
      <c r="B2068" s="38"/>
      <c r="C2068" s="185" t="s">
        <v>2033</v>
      </c>
      <c r="D2068" s="185" t="s">
        <v>388</v>
      </c>
      <c r="E2068" s="186" t="s">
        <v>2034</v>
      </c>
      <c r="F2068" s="187" t="s">
        <v>2035</v>
      </c>
      <c r="G2068" s="188" t="s">
        <v>167</v>
      </c>
      <c r="H2068" s="189">
        <v>0.32</v>
      </c>
      <c r="I2068" s="190"/>
      <c r="J2068" s="191">
        <f>ROUND(I2068*H2068,2)</f>
        <v>0</v>
      </c>
      <c r="K2068" s="187" t="s">
        <v>391</v>
      </c>
      <c r="L2068" s="42"/>
      <c r="M2068" s="192" t="s">
        <v>76</v>
      </c>
      <c r="N2068" s="193" t="s">
        <v>49</v>
      </c>
      <c r="O2068" s="67"/>
      <c r="P2068" s="194">
        <f>O2068*H2068</f>
        <v>0</v>
      </c>
      <c r="Q2068" s="194">
        <v>1.2750000000000001E-3</v>
      </c>
      <c r="R2068" s="194">
        <f>Q2068*H2068</f>
        <v>4.0800000000000005E-4</v>
      </c>
      <c r="S2068" s="194">
        <v>2.1000000000000001E-2</v>
      </c>
      <c r="T2068" s="195">
        <f>S2068*H2068</f>
        <v>6.7200000000000003E-3</v>
      </c>
      <c r="U2068" s="37"/>
      <c r="V2068" s="37"/>
      <c r="W2068" s="37"/>
      <c r="X2068" s="37"/>
      <c r="Y2068" s="37"/>
      <c r="Z2068" s="37"/>
      <c r="AA2068" s="37"/>
      <c r="AB2068" s="37"/>
      <c r="AC2068" s="37"/>
      <c r="AD2068" s="37"/>
      <c r="AE2068" s="37"/>
      <c r="AR2068" s="196" t="s">
        <v>102</v>
      </c>
      <c r="AT2068" s="196" t="s">
        <v>388</v>
      </c>
      <c r="AU2068" s="196" t="s">
        <v>90</v>
      </c>
      <c r="AY2068" s="20" t="s">
        <v>386</v>
      </c>
      <c r="BE2068" s="197">
        <f>IF(N2068="základní",J2068,0)</f>
        <v>0</v>
      </c>
      <c r="BF2068" s="197">
        <f>IF(N2068="snížená",J2068,0)</f>
        <v>0</v>
      </c>
      <c r="BG2068" s="197">
        <f>IF(N2068="zákl. přenesená",J2068,0)</f>
        <v>0</v>
      </c>
      <c r="BH2068" s="197">
        <f>IF(N2068="sníž. přenesená",J2068,0)</f>
        <v>0</v>
      </c>
      <c r="BI2068" s="197">
        <f>IF(N2068="nulová",J2068,0)</f>
        <v>0</v>
      </c>
      <c r="BJ2068" s="20" t="s">
        <v>90</v>
      </c>
      <c r="BK2068" s="197">
        <f>ROUND(I2068*H2068,2)</f>
        <v>0</v>
      </c>
      <c r="BL2068" s="20" t="s">
        <v>102</v>
      </c>
      <c r="BM2068" s="196" t="s">
        <v>2036</v>
      </c>
    </row>
    <row r="2069" spans="1:65" s="2" customFormat="1" ht="10">
      <c r="A2069" s="37"/>
      <c r="B2069" s="38"/>
      <c r="C2069" s="39"/>
      <c r="D2069" s="198" t="s">
        <v>393</v>
      </c>
      <c r="E2069" s="39"/>
      <c r="F2069" s="199" t="s">
        <v>2037</v>
      </c>
      <c r="G2069" s="39"/>
      <c r="H2069" s="39"/>
      <c r="I2069" s="200"/>
      <c r="J2069" s="39"/>
      <c r="K2069" s="39"/>
      <c r="L2069" s="42"/>
      <c r="M2069" s="201"/>
      <c r="N2069" s="202"/>
      <c r="O2069" s="67"/>
      <c r="P2069" s="67"/>
      <c r="Q2069" s="67"/>
      <c r="R2069" s="67"/>
      <c r="S2069" s="67"/>
      <c r="T2069" s="68"/>
      <c r="U2069" s="37"/>
      <c r="V2069" s="37"/>
      <c r="W2069" s="37"/>
      <c r="X2069" s="37"/>
      <c r="Y2069" s="37"/>
      <c r="Z2069" s="37"/>
      <c r="AA2069" s="37"/>
      <c r="AB2069" s="37"/>
      <c r="AC2069" s="37"/>
      <c r="AD2069" s="37"/>
      <c r="AE2069" s="37"/>
      <c r="AT2069" s="20" t="s">
        <v>393</v>
      </c>
      <c r="AU2069" s="20" t="s">
        <v>90</v>
      </c>
    </row>
    <row r="2070" spans="1:65" s="13" customFormat="1" ht="10">
      <c r="B2070" s="203"/>
      <c r="C2070" s="204"/>
      <c r="D2070" s="205" t="s">
        <v>395</v>
      </c>
      <c r="E2070" s="206" t="s">
        <v>76</v>
      </c>
      <c r="F2070" s="207" t="s">
        <v>1724</v>
      </c>
      <c r="G2070" s="204"/>
      <c r="H2070" s="206" t="s">
        <v>76</v>
      </c>
      <c r="I2070" s="208"/>
      <c r="J2070" s="204"/>
      <c r="K2070" s="204"/>
      <c r="L2070" s="209"/>
      <c r="M2070" s="210"/>
      <c r="N2070" s="211"/>
      <c r="O2070" s="211"/>
      <c r="P2070" s="211"/>
      <c r="Q2070" s="211"/>
      <c r="R2070" s="211"/>
      <c r="S2070" s="211"/>
      <c r="T2070" s="212"/>
      <c r="AT2070" s="213" t="s">
        <v>395</v>
      </c>
      <c r="AU2070" s="213" t="s">
        <v>90</v>
      </c>
      <c r="AV2070" s="13" t="s">
        <v>85</v>
      </c>
      <c r="AW2070" s="13" t="s">
        <v>36</v>
      </c>
      <c r="AX2070" s="13" t="s">
        <v>78</v>
      </c>
      <c r="AY2070" s="213" t="s">
        <v>386</v>
      </c>
    </row>
    <row r="2071" spans="1:65" s="14" customFormat="1" ht="10">
      <c r="B2071" s="214"/>
      <c r="C2071" s="215"/>
      <c r="D2071" s="205" t="s">
        <v>395</v>
      </c>
      <c r="E2071" s="216" t="s">
        <v>76</v>
      </c>
      <c r="F2071" s="217" t="s">
        <v>2038</v>
      </c>
      <c r="G2071" s="215"/>
      <c r="H2071" s="218">
        <v>0.32</v>
      </c>
      <c r="I2071" s="219"/>
      <c r="J2071" s="215"/>
      <c r="K2071" s="215"/>
      <c r="L2071" s="220"/>
      <c r="M2071" s="221"/>
      <c r="N2071" s="222"/>
      <c r="O2071" s="222"/>
      <c r="P2071" s="222"/>
      <c r="Q2071" s="222"/>
      <c r="R2071" s="222"/>
      <c r="S2071" s="222"/>
      <c r="T2071" s="223"/>
      <c r="AT2071" s="224" t="s">
        <v>395</v>
      </c>
      <c r="AU2071" s="224" t="s">
        <v>90</v>
      </c>
      <c r="AV2071" s="14" t="s">
        <v>90</v>
      </c>
      <c r="AW2071" s="14" t="s">
        <v>36</v>
      </c>
      <c r="AX2071" s="14" t="s">
        <v>78</v>
      </c>
      <c r="AY2071" s="224" t="s">
        <v>386</v>
      </c>
    </row>
    <row r="2072" spans="1:65" s="15" customFormat="1" ht="10">
      <c r="B2072" s="225"/>
      <c r="C2072" s="226"/>
      <c r="D2072" s="205" t="s">
        <v>395</v>
      </c>
      <c r="E2072" s="227" t="s">
        <v>76</v>
      </c>
      <c r="F2072" s="228" t="s">
        <v>398</v>
      </c>
      <c r="G2072" s="226"/>
      <c r="H2072" s="229">
        <v>0.32</v>
      </c>
      <c r="I2072" s="230"/>
      <c r="J2072" s="226"/>
      <c r="K2072" s="226"/>
      <c r="L2072" s="231"/>
      <c r="M2072" s="232"/>
      <c r="N2072" s="233"/>
      <c r="O2072" s="233"/>
      <c r="P2072" s="233"/>
      <c r="Q2072" s="233"/>
      <c r="R2072" s="233"/>
      <c r="S2072" s="233"/>
      <c r="T2072" s="234"/>
      <c r="AT2072" s="235" t="s">
        <v>395</v>
      </c>
      <c r="AU2072" s="235" t="s">
        <v>90</v>
      </c>
      <c r="AV2072" s="15" t="s">
        <v>102</v>
      </c>
      <c r="AW2072" s="15" t="s">
        <v>36</v>
      </c>
      <c r="AX2072" s="15" t="s">
        <v>85</v>
      </c>
      <c r="AY2072" s="235" t="s">
        <v>386</v>
      </c>
    </row>
    <row r="2073" spans="1:65" s="2" customFormat="1" ht="44.25" customHeight="1">
      <c r="A2073" s="37"/>
      <c r="B2073" s="38"/>
      <c r="C2073" s="185" t="s">
        <v>2039</v>
      </c>
      <c r="D2073" s="185" t="s">
        <v>388</v>
      </c>
      <c r="E2073" s="186" t="s">
        <v>2040</v>
      </c>
      <c r="F2073" s="187" t="s">
        <v>2041</v>
      </c>
      <c r="G2073" s="188" t="s">
        <v>167</v>
      </c>
      <c r="H2073" s="189">
        <v>3.25</v>
      </c>
      <c r="I2073" s="190"/>
      <c r="J2073" s="191">
        <f>ROUND(I2073*H2073,2)</f>
        <v>0</v>
      </c>
      <c r="K2073" s="187" t="s">
        <v>391</v>
      </c>
      <c r="L2073" s="42"/>
      <c r="M2073" s="192" t="s">
        <v>76</v>
      </c>
      <c r="N2073" s="193" t="s">
        <v>49</v>
      </c>
      <c r="O2073" s="67"/>
      <c r="P2073" s="194">
        <f>O2073*H2073</f>
        <v>0</v>
      </c>
      <c r="Q2073" s="194">
        <v>1.47E-3</v>
      </c>
      <c r="R2073" s="194">
        <f>Q2073*H2073</f>
        <v>4.7774999999999996E-3</v>
      </c>
      <c r="S2073" s="194">
        <v>3.9E-2</v>
      </c>
      <c r="T2073" s="195">
        <f>S2073*H2073</f>
        <v>0.12675</v>
      </c>
      <c r="U2073" s="37"/>
      <c r="V2073" s="37"/>
      <c r="W2073" s="37"/>
      <c r="X2073" s="37"/>
      <c r="Y2073" s="37"/>
      <c r="Z2073" s="37"/>
      <c r="AA2073" s="37"/>
      <c r="AB2073" s="37"/>
      <c r="AC2073" s="37"/>
      <c r="AD2073" s="37"/>
      <c r="AE2073" s="37"/>
      <c r="AR2073" s="196" t="s">
        <v>102</v>
      </c>
      <c r="AT2073" s="196" t="s">
        <v>388</v>
      </c>
      <c r="AU2073" s="196" t="s">
        <v>90</v>
      </c>
      <c r="AY2073" s="20" t="s">
        <v>386</v>
      </c>
      <c r="BE2073" s="197">
        <f>IF(N2073="základní",J2073,0)</f>
        <v>0</v>
      </c>
      <c r="BF2073" s="197">
        <f>IF(N2073="snížená",J2073,0)</f>
        <v>0</v>
      </c>
      <c r="BG2073" s="197">
        <f>IF(N2073="zákl. přenesená",J2073,0)</f>
        <v>0</v>
      </c>
      <c r="BH2073" s="197">
        <f>IF(N2073="sníž. přenesená",J2073,0)</f>
        <v>0</v>
      </c>
      <c r="BI2073" s="197">
        <f>IF(N2073="nulová",J2073,0)</f>
        <v>0</v>
      </c>
      <c r="BJ2073" s="20" t="s">
        <v>90</v>
      </c>
      <c r="BK2073" s="197">
        <f>ROUND(I2073*H2073,2)</f>
        <v>0</v>
      </c>
      <c r="BL2073" s="20" t="s">
        <v>102</v>
      </c>
      <c r="BM2073" s="196" t="s">
        <v>2042</v>
      </c>
    </row>
    <row r="2074" spans="1:65" s="2" customFormat="1" ht="10">
      <c r="A2074" s="37"/>
      <c r="B2074" s="38"/>
      <c r="C2074" s="39"/>
      <c r="D2074" s="198" t="s">
        <v>393</v>
      </c>
      <c r="E2074" s="39"/>
      <c r="F2074" s="199" t="s">
        <v>2043</v>
      </c>
      <c r="G2074" s="39"/>
      <c r="H2074" s="39"/>
      <c r="I2074" s="200"/>
      <c r="J2074" s="39"/>
      <c r="K2074" s="39"/>
      <c r="L2074" s="42"/>
      <c r="M2074" s="201"/>
      <c r="N2074" s="202"/>
      <c r="O2074" s="67"/>
      <c r="P2074" s="67"/>
      <c r="Q2074" s="67"/>
      <c r="R2074" s="67"/>
      <c r="S2074" s="67"/>
      <c r="T2074" s="68"/>
      <c r="U2074" s="37"/>
      <c r="V2074" s="37"/>
      <c r="W2074" s="37"/>
      <c r="X2074" s="37"/>
      <c r="Y2074" s="37"/>
      <c r="Z2074" s="37"/>
      <c r="AA2074" s="37"/>
      <c r="AB2074" s="37"/>
      <c r="AC2074" s="37"/>
      <c r="AD2074" s="37"/>
      <c r="AE2074" s="37"/>
      <c r="AT2074" s="20" t="s">
        <v>393</v>
      </c>
      <c r="AU2074" s="20" t="s">
        <v>90</v>
      </c>
    </row>
    <row r="2075" spans="1:65" s="13" customFormat="1" ht="10">
      <c r="B2075" s="203"/>
      <c r="C2075" s="204"/>
      <c r="D2075" s="205" t="s">
        <v>395</v>
      </c>
      <c r="E2075" s="206" t="s">
        <v>76</v>
      </c>
      <c r="F2075" s="207" t="s">
        <v>748</v>
      </c>
      <c r="G2075" s="204"/>
      <c r="H2075" s="206" t="s">
        <v>76</v>
      </c>
      <c r="I2075" s="208"/>
      <c r="J2075" s="204"/>
      <c r="K2075" s="204"/>
      <c r="L2075" s="209"/>
      <c r="M2075" s="210"/>
      <c r="N2075" s="211"/>
      <c r="O2075" s="211"/>
      <c r="P2075" s="211"/>
      <c r="Q2075" s="211"/>
      <c r="R2075" s="211"/>
      <c r="S2075" s="211"/>
      <c r="T2075" s="212"/>
      <c r="AT2075" s="213" t="s">
        <v>395</v>
      </c>
      <c r="AU2075" s="213" t="s">
        <v>90</v>
      </c>
      <c r="AV2075" s="13" t="s">
        <v>85</v>
      </c>
      <c r="AW2075" s="13" t="s">
        <v>36</v>
      </c>
      <c r="AX2075" s="13" t="s">
        <v>78</v>
      </c>
      <c r="AY2075" s="213" t="s">
        <v>386</v>
      </c>
    </row>
    <row r="2076" spans="1:65" s="14" customFormat="1" ht="10">
      <c r="B2076" s="214"/>
      <c r="C2076" s="215"/>
      <c r="D2076" s="205" t="s">
        <v>395</v>
      </c>
      <c r="E2076" s="216" t="s">
        <v>76</v>
      </c>
      <c r="F2076" s="217" t="s">
        <v>2044</v>
      </c>
      <c r="G2076" s="215"/>
      <c r="H2076" s="218">
        <v>3.25</v>
      </c>
      <c r="I2076" s="219"/>
      <c r="J2076" s="215"/>
      <c r="K2076" s="215"/>
      <c r="L2076" s="220"/>
      <c r="M2076" s="221"/>
      <c r="N2076" s="222"/>
      <c r="O2076" s="222"/>
      <c r="P2076" s="222"/>
      <c r="Q2076" s="222"/>
      <c r="R2076" s="222"/>
      <c r="S2076" s="222"/>
      <c r="T2076" s="223"/>
      <c r="AT2076" s="224" t="s">
        <v>395</v>
      </c>
      <c r="AU2076" s="224" t="s">
        <v>90</v>
      </c>
      <c r="AV2076" s="14" t="s">
        <v>90</v>
      </c>
      <c r="AW2076" s="14" t="s">
        <v>36</v>
      </c>
      <c r="AX2076" s="14" t="s">
        <v>78</v>
      </c>
      <c r="AY2076" s="224" t="s">
        <v>386</v>
      </c>
    </row>
    <row r="2077" spans="1:65" s="15" customFormat="1" ht="10">
      <c r="B2077" s="225"/>
      <c r="C2077" s="226"/>
      <c r="D2077" s="205" t="s">
        <v>395</v>
      </c>
      <c r="E2077" s="227" t="s">
        <v>76</v>
      </c>
      <c r="F2077" s="228" t="s">
        <v>398</v>
      </c>
      <c r="G2077" s="226"/>
      <c r="H2077" s="229">
        <v>3.25</v>
      </c>
      <c r="I2077" s="230"/>
      <c r="J2077" s="226"/>
      <c r="K2077" s="226"/>
      <c r="L2077" s="231"/>
      <c r="M2077" s="232"/>
      <c r="N2077" s="233"/>
      <c r="O2077" s="233"/>
      <c r="P2077" s="233"/>
      <c r="Q2077" s="233"/>
      <c r="R2077" s="233"/>
      <c r="S2077" s="233"/>
      <c r="T2077" s="234"/>
      <c r="AT2077" s="235" t="s">
        <v>395</v>
      </c>
      <c r="AU2077" s="235" t="s">
        <v>90</v>
      </c>
      <c r="AV2077" s="15" t="s">
        <v>102</v>
      </c>
      <c r="AW2077" s="15" t="s">
        <v>36</v>
      </c>
      <c r="AX2077" s="15" t="s">
        <v>85</v>
      </c>
      <c r="AY2077" s="235" t="s">
        <v>386</v>
      </c>
    </row>
    <row r="2078" spans="1:65" s="2" customFormat="1" ht="44.25" customHeight="1">
      <c r="A2078" s="37"/>
      <c r="B2078" s="38"/>
      <c r="C2078" s="185" t="s">
        <v>2045</v>
      </c>
      <c r="D2078" s="185" t="s">
        <v>388</v>
      </c>
      <c r="E2078" s="186" t="s">
        <v>2046</v>
      </c>
      <c r="F2078" s="187" t="s">
        <v>2047</v>
      </c>
      <c r="G2078" s="188" t="s">
        <v>167</v>
      </c>
      <c r="H2078" s="189">
        <v>0.25</v>
      </c>
      <c r="I2078" s="190"/>
      <c r="J2078" s="191">
        <f>ROUND(I2078*H2078,2)</f>
        <v>0</v>
      </c>
      <c r="K2078" s="187" t="s">
        <v>391</v>
      </c>
      <c r="L2078" s="42"/>
      <c r="M2078" s="192" t="s">
        <v>76</v>
      </c>
      <c r="N2078" s="193" t="s">
        <v>49</v>
      </c>
      <c r="O2078" s="67"/>
      <c r="P2078" s="194">
        <f>O2078*H2078</f>
        <v>0</v>
      </c>
      <c r="Q2078" s="194">
        <v>2.807E-3</v>
      </c>
      <c r="R2078" s="194">
        <f>Q2078*H2078</f>
        <v>7.0175000000000001E-4</v>
      </c>
      <c r="S2078" s="194">
        <v>6.9000000000000006E-2</v>
      </c>
      <c r="T2078" s="195">
        <f>S2078*H2078</f>
        <v>1.7250000000000001E-2</v>
      </c>
      <c r="U2078" s="37"/>
      <c r="V2078" s="37"/>
      <c r="W2078" s="37"/>
      <c r="X2078" s="37"/>
      <c r="Y2078" s="37"/>
      <c r="Z2078" s="37"/>
      <c r="AA2078" s="37"/>
      <c r="AB2078" s="37"/>
      <c r="AC2078" s="37"/>
      <c r="AD2078" s="37"/>
      <c r="AE2078" s="37"/>
      <c r="AR2078" s="196" t="s">
        <v>102</v>
      </c>
      <c r="AT2078" s="196" t="s">
        <v>388</v>
      </c>
      <c r="AU2078" s="196" t="s">
        <v>90</v>
      </c>
      <c r="AY2078" s="20" t="s">
        <v>386</v>
      </c>
      <c r="BE2078" s="197">
        <f>IF(N2078="základní",J2078,0)</f>
        <v>0</v>
      </c>
      <c r="BF2078" s="197">
        <f>IF(N2078="snížená",J2078,0)</f>
        <v>0</v>
      </c>
      <c r="BG2078" s="197">
        <f>IF(N2078="zákl. přenesená",J2078,0)</f>
        <v>0</v>
      </c>
      <c r="BH2078" s="197">
        <f>IF(N2078="sníž. přenesená",J2078,0)</f>
        <v>0</v>
      </c>
      <c r="BI2078" s="197">
        <f>IF(N2078="nulová",J2078,0)</f>
        <v>0</v>
      </c>
      <c r="BJ2078" s="20" t="s">
        <v>90</v>
      </c>
      <c r="BK2078" s="197">
        <f>ROUND(I2078*H2078,2)</f>
        <v>0</v>
      </c>
      <c r="BL2078" s="20" t="s">
        <v>102</v>
      </c>
      <c r="BM2078" s="196" t="s">
        <v>2048</v>
      </c>
    </row>
    <row r="2079" spans="1:65" s="2" customFormat="1" ht="10">
      <c r="A2079" s="37"/>
      <c r="B2079" s="38"/>
      <c r="C2079" s="39"/>
      <c r="D2079" s="198" t="s">
        <v>393</v>
      </c>
      <c r="E2079" s="39"/>
      <c r="F2079" s="199" t="s">
        <v>2049</v>
      </c>
      <c r="G2079" s="39"/>
      <c r="H2079" s="39"/>
      <c r="I2079" s="200"/>
      <c r="J2079" s="39"/>
      <c r="K2079" s="39"/>
      <c r="L2079" s="42"/>
      <c r="M2079" s="201"/>
      <c r="N2079" s="202"/>
      <c r="O2079" s="67"/>
      <c r="P2079" s="67"/>
      <c r="Q2079" s="67"/>
      <c r="R2079" s="67"/>
      <c r="S2079" s="67"/>
      <c r="T2079" s="68"/>
      <c r="U2079" s="37"/>
      <c r="V2079" s="37"/>
      <c r="W2079" s="37"/>
      <c r="X2079" s="37"/>
      <c r="Y2079" s="37"/>
      <c r="Z2079" s="37"/>
      <c r="AA2079" s="37"/>
      <c r="AB2079" s="37"/>
      <c r="AC2079" s="37"/>
      <c r="AD2079" s="37"/>
      <c r="AE2079" s="37"/>
      <c r="AT2079" s="20" t="s">
        <v>393</v>
      </c>
      <c r="AU2079" s="20" t="s">
        <v>90</v>
      </c>
    </row>
    <row r="2080" spans="1:65" s="13" customFormat="1" ht="10">
      <c r="B2080" s="203"/>
      <c r="C2080" s="204"/>
      <c r="D2080" s="205" t="s">
        <v>395</v>
      </c>
      <c r="E2080" s="206" t="s">
        <v>76</v>
      </c>
      <c r="F2080" s="207" t="s">
        <v>748</v>
      </c>
      <c r="G2080" s="204"/>
      <c r="H2080" s="206" t="s">
        <v>76</v>
      </c>
      <c r="I2080" s="208"/>
      <c r="J2080" s="204"/>
      <c r="K2080" s="204"/>
      <c r="L2080" s="209"/>
      <c r="M2080" s="210"/>
      <c r="N2080" s="211"/>
      <c r="O2080" s="211"/>
      <c r="P2080" s="211"/>
      <c r="Q2080" s="211"/>
      <c r="R2080" s="211"/>
      <c r="S2080" s="211"/>
      <c r="T2080" s="212"/>
      <c r="AT2080" s="213" t="s">
        <v>395</v>
      </c>
      <c r="AU2080" s="213" t="s">
        <v>90</v>
      </c>
      <c r="AV2080" s="13" t="s">
        <v>85</v>
      </c>
      <c r="AW2080" s="13" t="s">
        <v>36</v>
      </c>
      <c r="AX2080" s="13" t="s">
        <v>78</v>
      </c>
      <c r="AY2080" s="213" t="s">
        <v>386</v>
      </c>
    </row>
    <row r="2081" spans="1:65" s="14" customFormat="1" ht="10">
      <c r="B2081" s="214"/>
      <c r="C2081" s="215"/>
      <c r="D2081" s="205" t="s">
        <v>395</v>
      </c>
      <c r="E2081" s="216" t="s">
        <v>76</v>
      </c>
      <c r="F2081" s="217" t="s">
        <v>2050</v>
      </c>
      <c r="G2081" s="215"/>
      <c r="H2081" s="218">
        <v>0.25</v>
      </c>
      <c r="I2081" s="219"/>
      <c r="J2081" s="215"/>
      <c r="K2081" s="215"/>
      <c r="L2081" s="220"/>
      <c r="M2081" s="221"/>
      <c r="N2081" s="222"/>
      <c r="O2081" s="222"/>
      <c r="P2081" s="222"/>
      <c r="Q2081" s="222"/>
      <c r="R2081" s="222"/>
      <c r="S2081" s="222"/>
      <c r="T2081" s="223"/>
      <c r="AT2081" s="224" t="s">
        <v>395</v>
      </c>
      <c r="AU2081" s="224" t="s">
        <v>90</v>
      </c>
      <c r="AV2081" s="14" t="s">
        <v>90</v>
      </c>
      <c r="AW2081" s="14" t="s">
        <v>36</v>
      </c>
      <c r="AX2081" s="14" t="s">
        <v>78</v>
      </c>
      <c r="AY2081" s="224" t="s">
        <v>386</v>
      </c>
    </row>
    <row r="2082" spans="1:65" s="15" customFormat="1" ht="10">
      <c r="B2082" s="225"/>
      <c r="C2082" s="226"/>
      <c r="D2082" s="205" t="s">
        <v>395</v>
      </c>
      <c r="E2082" s="227" t="s">
        <v>76</v>
      </c>
      <c r="F2082" s="228" t="s">
        <v>398</v>
      </c>
      <c r="G2082" s="226"/>
      <c r="H2082" s="229">
        <v>0.25</v>
      </c>
      <c r="I2082" s="230"/>
      <c r="J2082" s="226"/>
      <c r="K2082" s="226"/>
      <c r="L2082" s="231"/>
      <c r="M2082" s="232"/>
      <c r="N2082" s="233"/>
      <c r="O2082" s="233"/>
      <c r="P2082" s="233"/>
      <c r="Q2082" s="233"/>
      <c r="R2082" s="233"/>
      <c r="S2082" s="233"/>
      <c r="T2082" s="234"/>
      <c r="AT2082" s="235" t="s">
        <v>395</v>
      </c>
      <c r="AU2082" s="235" t="s">
        <v>90</v>
      </c>
      <c r="AV2082" s="15" t="s">
        <v>102</v>
      </c>
      <c r="AW2082" s="15" t="s">
        <v>36</v>
      </c>
      <c r="AX2082" s="15" t="s">
        <v>85</v>
      </c>
      <c r="AY2082" s="235" t="s">
        <v>386</v>
      </c>
    </row>
    <row r="2083" spans="1:65" s="2" customFormat="1" ht="44.25" customHeight="1">
      <c r="A2083" s="37"/>
      <c r="B2083" s="38"/>
      <c r="C2083" s="185" t="s">
        <v>2051</v>
      </c>
      <c r="D2083" s="185" t="s">
        <v>388</v>
      </c>
      <c r="E2083" s="186" t="s">
        <v>2052</v>
      </c>
      <c r="F2083" s="187" t="s">
        <v>2053</v>
      </c>
      <c r="G2083" s="188" t="s">
        <v>167</v>
      </c>
      <c r="H2083" s="189">
        <v>4.5999999999999996</v>
      </c>
      <c r="I2083" s="190"/>
      <c r="J2083" s="191">
        <f>ROUND(I2083*H2083,2)</f>
        <v>0</v>
      </c>
      <c r="K2083" s="187" t="s">
        <v>391</v>
      </c>
      <c r="L2083" s="42"/>
      <c r="M2083" s="192" t="s">
        <v>76</v>
      </c>
      <c r="N2083" s="193" t="s">
        <v>49</v>
      </c>
      <c r="O2083" s="67"/>
      <c r="P2083" s="194">
        <f>O2083*H2083</f>
        <v>0</v>
      </c>
      <c r="Q2083" s="194">
        <v>2.8860000000000002E-4</v>
      </c>
      <c r="R2083" s="194">
        <f>Q2083*H2083</f>
        <v>1.32756E-3</v>
      </c>
      <c r="S2083" s="194">
        <v>0</v>
      </c>
      <c r="T2083" s="195">
        <f>S2083*H2083</f>
        <v>0</v>
      </c>
      <c r="U2083" s="37"/>
      <c r="V2083" s="37"/>
      <c r="W2083" s="37"/>
      <c r="X2083" s="37"/>
      <c r="Y2083" s="37"/>
      <c r="Z2083" s="37"/>
      <c r="AA2083" s="37"/>
      <c r="AB2083" s="37"/>
      <c r="AC2083" s="37"/>
      <c r="AD2083" s="37"/>
      <c r="AE2083" s="37"/>
      <c r="AR2083" s="196" t="s">
        <v>102</v>
      </c>
      <c r="AT2083" s="196" t="s">
        <v>388</v>
      </c>
      <c r="AU2083" s="196" t="s">
        <v>90</v>
      </c>
      <c r="AY2083" s="20" t="s">
        <v>386</v>
      </c>
      <c r="BE2083" s="197">
        <f>IF(N2083="základní",J2083,0)</f>
        <v>0</v>
      </c>
      <c r="BF2083" s="197">
        <f>IF(N2083="snížená",J2083,0)</f>
        <v>0</v>
      </c>
      <c r="BG2083" s="197">
        <f>IF(N2083="zákl. přenesená",J2083,0)</f>
        <v>0</v>
      </c>
      <c r="BH2083" s="197">
        <f>IF(N2083="sníž. přenesená",J2083,0)</f>
        <v>0</v>
      </c>
      <c r="BI2083" s="197">
        <f>IF(N2083="nulová",J2083,0)</f>
        <v>0</v>
      </c>
      <c r="BJ2083" s="20" t="s">
        <v>90</v>
      </c>
      <c r="BK2083" s="197">
        <f>ROUND(I2083*H2083,2)</f>
        <v>0</v>
      </c>
      <c r="BL2083" s="20" t="s">
        <v>102</v>
      </c>
      <c r="BM2083" s="196" t="s">
        <v>2054</v>
      </c>
    </row>
    <row r="2084" spans="1:65" s="2" customFormat="1" ht="10">
      <c r="A2084" s="37"/>
      <c r="B2084" s="38"/>
      <c r="C2084" s="39"/>
      <c r="D2084" s="198" t="s">
        <v>393</v>
      </c>
      <c r="E2084" s="39"/>
      <c r="F2084" s="199" t="s">
        <v>2055</v>
      </c>
      <c r="G2084" s="39"/>
      <c r="H2084" s="39"/>
      <c r="I2084" s="200"/>
      <c r="J2084" s="39"/>
      <c r="K2084" s="39"/>
      <c r="L2084" s="42"/>
      <c r="M2084" s="201"/>
      <c r="N2084" s="202"/>
      <c r="O2084" s="67"/>
      <c r="P2084" s="67"/>
      <c r="Q2084" s="67"/>
      <c r="R2084" s="67"/>
      <c r="S2084" s="67"/>
      <c r="T2084" s="68"/>
      <c r="U2084" s="37"/>
      <c r="V2084" s="37"/>
      <c r="W2084" s="37"/>
      <c r="X2084" s="37"/>
      <c r="Y2084" s="37"/>
      <c r="Z2084" s="37"/>
      <c r="AA2084" s="37"/>
      <c r="AB2084" s="37"/>
      <c r="AC2084" s="37"/>
      <c r="AD2084" s="37"/>
      <c r="AE2084" s="37"/>
      <c r="AT2084" s="20" t="s">
        <v>393</v>
      </c>
      <c r="AU2084" s="20" t="s">
        <v>90</v>
      </c>
    </row>
    <row r="2085" spans="1:65" s="13" customFormat="1" ht="10">
      <c r="B2085" s="203"/>
      <c r="C2085" s="204"/>
      <c r="D2085" s="205" t="s">
        <v>395</v>
      </c>
      <c r="E2085" s="206" t="s">
        <v>76</v>
      </c>
      <c r="F2085" s="207" t="s">
        <v>396</v>
      </c>
      <c r="G2085" s="204"/>
      <c r="H2085" s="206" t="s">
        <v>76</v>
      </c>
      <c r="I2085" s="208"/>
      <c r="J2085" s="204"/>
      <c r="K2085" s="204"/>
      <c r="L2085" s="209"/>
      <c r="M2085" s="210"/>
      <c r="N2085" s="211"/>
      <c r="O2085" s="211"/>
      <c r="P2085" s="211"/>
      <c r="Q2085" s="211"/>
      <c r="R2085" s="211"/>
      <c r="S2085" s="211"/>
      <c r="T2085" s="212"/>
      <c r="AT2085" s="213" t="s">
        <v>395</v>
      </c>
      <c r="AU2085" s="213" t="s">
        <v>90</v>
      </c>
      <c r="AV2085" s="13" t="s">
        <v>85</v>
      </c>
      <c r="AW2085" s="13" t="s">
        <v>36</v>
      </c>
      <c r="AX2085" s="13" t="s">
        <v>78</v>
      </c>
      <c r="AY2085" s="213" t="s">
        <v>386</v>
      </c>
    </row>
    <row r="2086" spans="1:65" s="14" customFormat="1" ht="10">
      <c r="B2086" s="214"/>
      <c r="C2086" s="215"/>
      <c r="D2086" s="205" t="s">
        <v>395</v>
      </c>
      <c r="E2086" s="216" t="s">
        <v>76</v>
      </c>
      <c r="F2086" s="217" t="s">
        <v>2056</v>
      </c>
      <c r="G2086" s="215"/>
      <c r="H2086" s="218">
        <v>4.5999999999999996</v>
      </c>
      <c r="I2086" s="219"/>
      <c r="J2086" s="215"/>
      <c r="K2086" s="215"/>
      <c r="L2086" s="220"/>
      <c r="M2086" s="221"/>
      <c r="N2086" s="222"/>
      <c r="O2086" s="222"/>
      <c r="P2086" s="222"/>
      <c r="Q2086" s="222"/>
      <c r="R2086" s="222"/>
      <c r="S2086" s="222"/>
      <c r="T2086" s="223"/>
      <c r="AT2086" s="224" t="s">
        <v>395</v>
      </c>
      <c r="AU2086" s="224" t="s">
        <v>90</v>
      </c>
      <c r="AV2086" s="14" t="s">
        <v>90</v>
      </c>
      <c r="AW2086" s="14" t="s">
        <v>36</v>
      </c>
      <c r="AX2086" s="14" t="s">
        <v>78</v>
      </c>
      <c r="AY2086" s="224" t="s">
        <v>386</v>
      </c>
    </row>
    <row r="2087" spans="1:65" s="15" customFormat="1" ht="10">
      <c r="B2087" s="225"/>
      <c r="C2087" s="226"/>
      <c r="D2087" s="205" t="s">
        <v>395</v>
      </c>
      <c r="E2087" s="227" t="s">
        <v>76</v>
      </c>
      <c r="F2087" s="228" t="s">
        <v>398</v>
      </c>
      <c r="G2087" s="226"/>
      <c r="H2087" s="229">
        <v>4.5999999999999996</v>
      </c>
      <c r="I2087" s="230"/>
      <c r="J2087" s="226"/>
      <c r="K2087" s="226"/>
      <c r="L2087" s="231"/>
      <c r="M2087" s="232"/>
      <c r="N2087" s="233"/>
      <c r="O2087" s="233"/>
      <c r="P2087" s="233"/>
      <c r="Q2087" s="233"/>
      <c r="R2087" s="233"/>
      <c r="S2087" s="233"/>
      <c r="T2087" s="234"/>
      <c r="AT2087" s="235" t="s">
        <v>395</v>
      </c>
      <c r="AU2087" s="235" t="s">
        <v>90</v>
      </c>
      <c r="AV2087" s="15" t="s">
        <v>102</v>
      </c>
      <c r="AW2087" s="15" t="s">
        <v>36</v>
      </c>
      <c r="AX2087" s="15" t="s">
        <v>85</v>
      </c>
      <c r="AY2087" s="235" t="s">
        <v>386</v>
      </c>
    </row>
    <row r="2088" spans="1:65" s="2" customFormat="1" ht="44.25" customHeight="1">
      <c r="A2088" s="37"/>
      <c r="B2088" s="38"/>
      <c r="C2088" s="185" t="s">
        <v>2057</v>
      </c>
      <c r="D2088" s="185" t="s">
        <v>388</v>
      </c>
      <c r="E2088" s="186" t="s">
        <v>2058</v>
      </c>
      <c r="F2088" s="187" t="s">
        <v>2059</v>
      </c>
      <c r="G2088" s="188" t="s">
        <v>127</v>
      </c>
      <c r="H2088" s="189">
        <v>1675.6010000000001</v>
      </c>
      <c r="I2088" s="190"/>
      <c r="J2088" s="191">
        <f>ROUND(I2088*H2088,2)</f>
        <v>0</v>
      </c>
      <c r="K2088" s="187" t="s">
        <v>391</v>
      </c>
      <c r="L2088" s="42"/>
      <c r="M2088" s="192" t="s">
        <v>76</v>
      </c>
      <c r="N2088" s="193" t="s">
        <v>49</v>
      </c>
      <c r="O2088" s="67"/>
      <c r="P2088" s="194">
        <f>O2088*H2088</f>
        <v>0</v>
      </c>
      <c r="Q2088" s="194">
        <v>0</v>
      </c>
      <c r="R2088" s="194">
        <f>Q2088*H2088</f>
        <v>0</v>
      </c>
      <c r="S2088" s="194">
        <v>4.5999999999999999E-2</v>
      </c>
      <c r="T2088" s="195">
        <f>S2088*H2088</f>
        <v>77.077646000000001</v>
      </c>
      <c r="U2088" s="37"/>
      <c r="V2088" s="37"/>
      <c r="W2088" s="37"/>
      <c r="X2088" s="37"/>
      <c r="Y2088" s="37"/>
      <c r="Z2088" s="37"/>
      <c r="AA2088" s="37"/>
      <c r="AB2088" s="37"/>
      <c r="AC2088" s="37"/>
      <c r="AD2088" s="37"/>
      <c r="AE2088" s="37"/>
      <c r="AR2088" s="196" t="s">
        <v>102</v>
      </c>
      <c r="AT2088" s="196" t="s">
        <v>388</v>
      </c>
      <c r="AU2088" s="196" t="s">
        <v>90</v>
      </c>
      <c r="AY2088" s="20" t="s">
        <v>386</v>
      </c>
      <c r="BE2088" s="197">
        <f>IF(N2088="základní",J2088,0)</f>
        <v>0</v>
      </c>
      <c r="BF2088" s="197">
        <f>IF(N2088="snížená",J2088,0)</f>
        <v>0</v>
      </c>
      <c r="BG2088" s="197">
        <f>IF(N2088="zákl. přenesená",J2088,0)</f>
        <v>0</v>
      </c>
      <c r="BH2088" s="197">
        <f>IF(N2088="sníž. přenesená",J2088,0)</f>
        <v>0</v>
      </c>
      <c r="BI2088" s="197">
        <f>IF(N2088="nulová",J2088,0)</f>
        <v>0</v>
      </c>
      <c r="BJ2088" s="20" t="s">
        <v>90</v>
      </c>
      <c r="BK2088" s="197">
        <f>ROUND(I2088*H2088,2)</f>
        <v>0</v>
      </c>
      <c r="BL2088" s="20" t="s">
        <v>102</v>
      </c>
      <c r="BM2088" s="196" t="s">
        <v>2060</v>
      </c>
    </row>
    <row r="2089" spans="1:65" s="2" customFormat="1" ht="10">
      <c r="A2089" s="37"/>
      <c r="B2089" s="38"/>
      <c r="C2089" s="39"/>
      <c r="D2089" s="198" t="s">
        <v>393</v>
      </c>
      <c r="E2089" s="39"/>
      <c r="F2089" s="199" t="s">
        <v>2061</v>
      </c>
      <c r="G2089" s="39"/>
      <c r="H2089" s="39"/>
      <c r="I2089" s="200"/>
      <c r="J2089" s="39"/>
      <c r="K2089" s="39"/>
      <c r="L2089" s="42"/>
      <c r="M2089" s="201"/>
      <c r="N2089" s="202"/>
      <c r="O2089" s="67"/>
      <c r="P2089" s="67"/>
      <c r="Q2089" s="67"/>
      <c r="R2089" s="67"/>
      <c r="S2089" s="67"/>
      <c r="T2089" s="68"/>
      <c r="U2089" s="37"/>
      <c r="V2089" s="37"/>
      <c r="W2089" s="37"/>
      <c r="X2089" s="37"/>
      <c r="Y2089" s="37"/>
      <c r="Z2089" s="37"/>
      <c r="AA2089" s="37"/>
      <c r="AB2089" s="37"/>
      <c r="AC2089" s="37"/>
      <c r="AD2089" s="37"/>
      <c r="AE2089" s="37"/>
      <c r="AT2089" s="20" t="s">
        <v>393</v>
      </c>
      <c r="AU2089" s="20" t="s">
        <v>90</v>
      </c>
    </row>
    <row r="2090" spans="1:65" s="13" customFormat="1" ht="10">
      <c r="B2090" s="203"/>
      <c r="C2090" s="204"/>
      <c r="D2090" s="205" t="s">
        <v>395</v>
      </c>
      <c r="E2090" s="206" t="s">
        <v>76</v>
      </c>
      <c r="F2090" s="207" t="s">
        <v>461</v>
      </c>
      <c r="G2090" s="204"/>
      <c r="H2090" s="206" t="s">
        <v>76</v>
      </c>
      <c r="I2090" s="208"/>
      <c r="J2090" s="204"/>
      <c r="K2090" s="204"/>
      <c r="L2090" s="209"/>
      <c r="M2090" s="210"/>
      <c r="N2090" s="211"/>
      <c r="O2090" s="211"/>
      <c r="P2090" s="211"/>
      <c r="Q2090" s="211"/>
      <c r="R2090" s="211"/>
      <c r="S2090" s="211"/>
      <c r="T2090" s="212"/>
      <c r="AT2090" s="213" t="s">
        <v>395</v>
      </c>
      <c r="AU2090" s="213" t="s">
        <v>90</v>
      </c>
      <c r="AV2090" s="13" t="s">
        <v>85</v>
      </c>
      <c r="AW2090" s="13" t="s">
        <v>36</v>
      </c>
      <c r="AX2090" s="13" t="s">
        <v>78</v>
      </c>
      <c r="AY2090" s="213" t="s">
        <v>386</v>
      </c>
    </row>
    <row r="2091" spans="1:65" s="14" customFormat="1" ht="10">
      <c r="B2091" s="214"/>
      <c r="C2091" s="215"/>
      <c r="D2091" s="205" t="s">
        <v>395</v>
      </c>
      <c r="E2091" s="216" t="s">
        <v>76</v>
      </c>
      <c r="F2091" s="217" t="s">
        <v>1025</v>
      </c>
      <c r="G2091" s="215"/>
      <c r="H2091" s="218">
        <v>131.334</v>
      </c>
      <c r="I2091" s="219"/>
      <c r="J2091" s="215"/>
      <c r="K2091" s="215"/>
      <c r="L2091" s="220"/>
      <c r="M2091" s="221"/>
      <c r="N2091" s="222"/>
      <c r="O2091" s="222"/>
      <c r="P2091" s="222"/>
      <c r="Q2091" s="222"/>
      <c r="R2091" s="222"/>
      <c r="S2091" s="222"/>
      <c r="T2091" s="223"/>
      <c r="AT2091" s="224" t="s">
        <v>395</v>
      </c>
      <c r="AU2091" s="224" t="s">
        <v>90</v>
      </c>
      <c r="AV2091" s="14" t="s">
        <v>90</v>
      </c>
      <c r="AW2091" s="14" t="s">
        <v>36</v>
      </c>
      <c r="AX2091" s="14" t="s">
        <v>78</v>
      </c>
      <c r="AY2091" s="224" t="s">
        <v>386</v>
      </c>
    </row>
    <row r="2092" spans="1:65" s="14" customFormat="1" ht="30">
      <c r="B2092" s="214"/>
      <c r="C2092" s="215"/>
      <c r="D2092" s="205" t="s">
        <v>395</v>
      </c>
      <c r="E2092" s="216" t="s">
        <v>76</v>
      </c>
      <c r="F2092" s="217" t="s">
        <v>1026</v>
      </c>
      <c r="G2092" s="215"/>
      <c r="H2092" s="218">
        <v>501.61500000000001</v>
      </c>
      <c r="I2092" s="219"/>
      <c r="J2092" s="215"/>
      <c r="K2092" s="215"/>
      <c r="L2092" s="220"/>
      <c r="M2092" s="221"/>
      <c r="N2092" s="222"/>
      <c r="O2092" s="222"/>
      <c r="P2092" s="222"/>
      <c r="Q2092" s="222"/>
      <c r="R2092" s="222"/>
      <c r="S2092" s="222"/>
      <c r="T2092" s="223"/>
      <c r="AT2092" s="224" t="s">
        <v>395</v>
      </c>
      <c r="AU2092" s="224" t="s">
        <v>90</v>
      </c>
      <c r="AV2092" s="14" t="s">
        <v>90</v>
      </c>
      <c r="AW2092" s="14" t="s">
        <v>36</v>
      </c>
      <c r="AX2092" s="14" t="s">
        <v>78</v>
      </c>
      <c r="AY2092" s="224" t="s">
        <v>386</v>
      </c>
    </row>
    <row r="2093" spans="1:65" s="16" customFormat="1" ht="10">
      <c r="B2093" s="246"/>
      <c r="C2093" s="247"/>
      <c r="D2093" s="205" t="s">
        <v>395</v>
      </c>
      <c r="E2093" s="248" t="s">
        <v>76</v>
      </c>
      <c r="F2093" s="249" t="s">
        <v>559</v>
      </c>
      <c r="G2093" s="247"/>
      <c r="H2093" s="250">
        <v>632.94899999999996</v>
      </c>
      <c r="I2093" s="251"/>
      <c r="J2093" s="247"/>
      <c r="K2093" s="247"/>
      <c r="L2093" s="252"/>
      <c r="M2093" s="253"/>
      <c r="N2093" s="254"/>
      <c r="O2093" s="254"/>
      <c r="P2093" s="254"/>
      <c r="Q2093" s="254"/>
      <c r="R2093" s="254"/>
      <c r="S2093" s="254"/>
      <c r="T2093" s="255"/>
      <c r="AT2093" s="256" t="s">
        <v>395</v>
      </c>
      <c r="AU2093" s="256" t="s">
        <v>90</v>
      </c>
      <c r="AV2093" s="16" t="s">
        <v>95</v>
      </c>
      <c r="AW2093" s="16" t="s">
        <v>36</v>
      </c>
      <c r="AX2093" s="16" t="s">
        <v>78</v>
      </c>
      <c r="AY2093" s="256" t="s">
        <v>386</v>
      </c>
    </row>
    <row r="2094" spans="1:65" s="13" customFormat="1" ht="10">
      <c r="B2094" s="203"/>
      <c r="C2094" s="204"/>
      <c r="D2094" s="205" t="s">
        <v>395</v>
      </c>
      <c r="E2094" s="206" t="s">
        <v>76</v>
      </c>
      <c r="F2094" s="207" t="s">
        <v>560</v>
      </c>
      <c r="G2094" s="204"/>
      <c r="H2094" s="206" t="s">
        <v>76</v>
      </c>
      <c r="I2094" s="208"/>
      <c r="J2094" s="204"/>
      <c r="K2094" s="204"/>
      <c r="L2094" s="209"/>
      <c r="M2094" s="210"/>
      <c r="N2094" s="211"/>
      <c r="O2094" s="211"/>
      <c r="P2094" s="211"/>
      <c r="Q2094" s="211"/>
      <c r="R2094" s="211"/>
      <c r="S2094" s="211"/>
      <c r="T2094" s="212"/>
      <c r="AT2094" s="213" t="s">
        <v>395</v>
      </c>
      <c r="AU2094" s="213" t="s">
        <v>90</v>
      </c>
      <c r="AV2094" s="13" t="s">
        <v>85</v>
      </c>
      <c r="AW2094" s="13" t="s">
        <v>36</v>
      </c>
      <c r="AX2094" s="13" t="s">
        <v>78</v>
      </c>
      <c r="AY2094" s="213" t="s">
        <v>386</v>
      </c>
    </row>
    <row r="2095" spans="1:65" s="14" customFormat="1" ht="10">
      <c r="B2095" s="214"/>
      <c r="C2095" s="215"/>
      <c r="D2095" s="205" t="s">
        <v>395</v>
      </c>
      <c r="E2095" s="216" t="s">
        <v>76</v>
      </c>
      <c r="F2095" s="217" t="s">
        <v>1027</v>
      </c>
      <c r="G2095" s="215"/>
      <c r="H2095" s="218">
        <v>168.64400000000001</v>
      </c>
      <c r="I2095" s="219"/>
      <c r="J2095" s="215"/>
      <c r="K2095" s="215"/>
      <c r="L2095" s="220"/>
      <c r="M2095" s="221"/>
      <c r="N2095" s="222"/>
      <c r="O2095" s="222"/>
      <c r="P2095" s="222"/>
      <c r="Q2095" s="222"/>
      <c r="R2095" s="222"/>
      <c r="S2095" s="222"/>
      <c r="T2095" s="223"/>
      <c r="AT2095" s="224" t="s">
        <v>395</v>
      </c>
      <c r="AU2095" s="224" t="s">
        <v>90</v>
      </c>
      <c r="AV2095" s="14" t="s">
        <v>90</v>
      </c>
      <c r="AW2095" s="14" t="s">
        <v>36</v>
      </c>
      <c r="AX2095" s="14" t="s">
        <v>78</v>
      </c>
      <c r="AY2095" s="224" t="s">
        <v>386</v>
      </c>
    </row>
    <row r="2096" spans="1:65" s="14" customFormat="1" ht="20">
      <c r="B2096" s="214"/>
      <c r="C2096" s="215"/>
      <c r="D2096" s="205" t="s">
        <v>395</v>
      </c>
      <c r="E2096" s="216" t="s">
        <v>76</v>
      </c>
      <c r="F2096" s="217" t="s">
        <v>1028</v>
      </c>
      <c r="G2096" s="215"/>
      <c r="H2096" s="218">
        <v>305.81</v>
      </c>
      <c r="I2096" s="219"/>
      <c r="J2096" s="215"/>
      <c r="K2096" s="215"/>
      <c r="L2096" s="220"/>
      <c r="M2096" s="221"/>
      <c r="N2096" s="222"/>
      <c r="O2096" s="222"/>
      <c r="P2096" s="222"/>
      <c r="Q2096" s="222"/>
      <c r="R2096" s="222"/>
      <c r="S2096" s="222"/>
      <c r="T2096" s="223"/>
      <c r="AT2096" s="224" t="s">
        <v>395</v>
      </c>
      <c r="AU2096" s="224" t="s">
        <v>90</v>
      </c>
      <c r="AV2096" s="14" t="s">
        <v>90</v>
      </c>
      <c r="AW2096" s="14" t="s">
        <v>36</v>
      </c>
      <c r="AX2096" s="14" t="s">
        <v>78</v>
      </c>
      <c r="AY2096" s="224" t="s">
        <v>386</v>
      </c>
    </row>
    <row r="2097" spans="1:65" s="16" customFormat="1" ht="10">
      <c r="B2097" s="246"/>
      <c r="C2097" s="247"/>
      <c r="D2097" s="205" t="s">
        <v>395</v>
      </c>
      <c r="E2097" s="248" t="s">
        <v>76</v>
      </c>
      <c r="F2097" s="249" t="s">
        <v>559</v>
      </c>
      <c r="G2097" s="247"/>
      <c r="H2097" s="250">
        <v>474.45400000000001</v>
      </c>
      <c r="I2097" s="251"/>
      <c r="J2097" s="247"/>
      <c r="K2097" s="247"/>
      <c r="L2097" s="252"/>
      <c r="M2097" s="253"/>
      <c r="N2097" s="254"/>
      <c r="O2097" s="254"/>
      <c r="P2097" s="254"/>
      <c r="Q2097" s="254"/>
      <c r="R2097" s="254"/>
      <c r="S2097" s="254"/>
      <c r="T2097" s="255"/>
      <c r="AT2097" s="256" t="s">
        <v>395</v>
      </c>
      <c r="AU2097" s="256" t="s">
        <v>90</v>
      </c>
      <c r="AV2097" s="16" t="s">
        <v>95</v>
      </c>
      <c r="AW2097" s="16" t="s">
        <v>36</v>
      </c>
      <c r="AX2097" s="16" t="s">
        <v>78</v>
      </c>
      <c r="AY2097" s="256" t="s">
        <v>386</v>
      </c>
    </row>
    <row r="2098" spans="1:65" s="13" customFormat="1" ht="10">
      <c r="B2098" s="203"/>
      <c r="C2098" s="204"/>
      <c r="D2098" s="205" t="s">
        <v>395</v>
      </c>
      <c r="E2098" s="206" t="s">
        <v>76</v>
      </c>
      <c r="F2098" s="207" t="s">
        <v>564</v>
      </c>
      <c r="G2098" s="204"/>
      <c r="H2098" s="206" t="s">
        <v>76</v>
      </c>
      <c r="I2098" s="208"/>
      <c r="J2098" s="204"/>
      <c r="K2098" s="204"/>
      <c r="L2098" s="209"/>
      <c r="M2098" s="210"/>
      <c r="N2098" s="211"/>
      <c r="O2098" s="211"/>
      <c r="P2098" s="211"/>
      <c r="Q2098" s="211"/>
      <c r="R2098" s="211"/>
      <c r="S2098" s="211"/>
      <c r="T2098" s="212"/>
      <c r="AT2098" s="213" t="s">
        <v>395</v>
      </c>
      <c r="AU2098" s="213" t="s">
        <v>90</v>
      </c>
      <c r="AV2098" s="13" t="s">
        <v>85</v>
      </c>
      <c r="AW2098" s="13" t="s">
        <v>36</v>
      </c>
      <c r="AX2098" s="13" t="s">
        <v>78</v>
      </c>
      <c r="AY2098" s="213" t="s">
        <v>386</v>
      </c>
    </row>
    <row r="2099" spans="1:65" s="14" customFormat="1" ht="10">
      <c r="B2099" s="214"/>
      <c r="C2099" s="215"/>
      <c r="D2099" s="205" t="s">
        <v>395</v>
      </c>
      <c r="E2099" s="216" t="s">
        <v>76</v>
      </c>
      <c r="F2099" s="217" t="s">
        <v>1027</v>
      </c>
      <c r="G2099" s="215"/>
      <c r="H2099" s="218">
        <v>168.64400000000001</v>
      </c>
      <c r="I2099" s="219"/>
      <c r="J2099" s="215"/>
      <c r="K2099" s="215"/>
      <c r="L2099" s="220"/>
      <c r="M2099" s="221"/>
      <c r="N2099" s="222"/>
      <c r="O2099" s="222"/>
      <c r="P2099" s="222"/>
      <c r="Q2099" s="222"/>
      <c r="R2099" s="222"/>
      <c r="S2099" s="222"/>
      <c r="T2099" s="223"/>
      <c r="AT2099" s="224" t="s">
        <v>395</v>
      </c>
      <c r="AU2099" s="224" t="s">
        <v>90</v>
      </c>
      <c r="AV2099" s="14" t="s">
        <v>90</v>
      </c>
      <c r="AW2099" s="14" t="s">
        <v>36</v>
      </c>
      <c r="AX2099" s="14" t="s">
        <v>78</v>
      </c>
      <c r="AY2099" s="224" t="s">
        <v>386</v>
      </c>
    </row>
    <row r="2100" spans="1:65" s="14" customFormat="1" ht="20">
      <c r="B2100" s="214"/>
      <c r="C2100" s="215"/>
      <c r="D2100" s="205" t="s">
        <v>395</v>
      </c>
      <c r="E2100" s="216" t="s">
        <v>76</v>
      </c>
      <c r="F2100" s="217" t="s">
        <v>1028</v>
      </c>
      <c r="G2100" s="215"/>
      <c r="H2100" s="218">
        <v>305.81</v>
      </c>
      <c r="I2100" s="219"/>
      <c r="J2100" s="215"/>
      <c r="K2100" s="215"/>
      <c r="L2100" s="220"/>
      <c r="M2100" s="221"/>
      <c r="N2100" s="222"/>
      <c r="O2100" s="222"/>
      <c r="P2100" s="222"/>
      <c r="Q2100" s="222"/>
      <c r="R2100" s="222"/>
      <c r="S2100" s="222"/>
      <c r="T2100" s="223"/>
      <c r="AT2100" s="224" t="s">
        <v>395</v>
      </c>
      <c r="AU2100" s="224" t="s">
        <v>90</v>
      </c>
      <c r="AV2100" s="14" t="s">
        <v>90</v>
      </c>
      <c r="AW2100" s="14" t="s">
        <v>36</v>
      </c>
      <c r="AX2100" s="14" t="s">
        <v>78</v>
      </c>
      <c r="AY2100" s="224" t="s">
        <v>386</v>
      </c>
    </row>
    <row r="2101" spans="1:65" s="16" customFormat="1" ht="10">
      <c r="B2101" s="246"/>
      <c r="C2101" s="247"/>
      <c r="D2101" s="205" t="s">
        <v>395</v>
      </c>
      <c r="E2101" s="248" t="s">
        <v>76</v>
      </c>
      <c r="F2101" s="249" t="s">
        <v>559</v>
      </c>
      <c r="G2101" s="247"/>
      <c r="H2101" s="250">
        <v>474.45400000000001</v>
      </c>
      <c r="I2101" s="251"/>
      <c r="J2101" s="247"/>
      <c r="K2101" s="247"/>
      <c r="L2101" s="252"/>
      <c r="M2101" s="253"/>
      <c r="N2101" s="254"/>
      <c r="O2101" s="254"/>
      <c r="P2101" s="254"/>
      <c r="Q2101" s="254"/>
      <c r="R2101" s="254"/>
      <c r="S2101" s="254"/>
      <c r="T2101" s="255"/>
      <c r="AT2101" s="256" t="s">
        <v>395</v>
      </c>
      <c r="AU2101" s="256" t="s">
        <v>90</v>
      </c>
      <c r="AV2101" s="16" t="s">
        <v>95</v>
      </c>
      <c r="AW2101" s="16" t="s">
        <v>36</v>
      </c>
      <c r="AX2101" s="16" t="s">
        <v>78</v>
      </c>
      <c r="AY2101" s="256" t="s">
        <v>386</v>
      </c>
    </row>
    <row r="2102" spans="1:65" s="13" customFormat="1" ht="10">
      <c r="B2102" s="203"/>
      <c r="C2102" s="204"/>
      <c r="D2102" s="205" t="s">
        <v>395</v>
      </c>
      <c r="E2102" s="206" t="s">
        <v>76</v>
      </c>
      <c r="F2102" s="207" t="s">
        <v>1029</v>
      </c>
      <c r="G2102" s="204"/>
      <c r="H2102" s="206" t="s">
        <v>76</v>
      </c>
      <c r="I2102" s="208"/>
      <c r="J2102" s="204"/>
      <c r="K2102" s="204"/>
      <c r="L2102" s="209"/>
      <c r="M2102" s="210"/>
      <c r="N2102" s="211"/>
      <c r="O2102" s="211"/>
      <c r="P2102" s="211"/>
      <c r="Q2102" s="211"/>
      <c r="R2102" s="211"/>
      <c r="S2102" s="211"/>
      <c r="T2102" s="212"/>
      <c r="AT2102" s="213" t="s">
        <v>395</v>
      </c>
      <c r="AU2102" s="213" t="s">
        <v>90</v>
      </c>
      <c r="AV2102" s="13" t="s">
        <v>85</v>
      </c>
      <c r="AW2102" s="13" t="s">
        <v>36</v>
      </c>
      <c r="AX2102" s="13" t="s">
        <v>78</v>
      </c>
      <c r="AY2102" s="213" t="s">
        <v>386</v>
      </c>
    </row>
    <row r="2103" spans="1:65" s="14" customFormat="1" ht="10">
      <c r="B2103" s="214"/>
      <c r="C2103" s="215"/>
      <c r="D2103" s="205" t="s">
        <v>395</v>
      </c>
      <c r="E2103" s="216" t="s">
        <v>76</v>
      </c>
      <c r="F2103" s="217" t="s">
        <v>1030</v>
      </c>
      <c r="G2103" s="215"/>
      <c r="H2103" s="218">
        <v>93.744</v>
      </c>
      <c r="I2103" s="219"/>
      <c r="J2103" s="215"/>
      <c r="K2103" s="215"/>
      <c r="L2103" s="220"/>
      <c r="M2103" s="221"/>
      <c r="N2103" s="222"/>
      <c r="O2103" s="222"/>
      <c r="P2103" s="222"/>
      <c r="Q2103" s="222"/>
      <c r="R2103" s="222"/>
      <c r="S2103" s="222"/>
      <c r="T2103" s="223"/>
      <c r="AT2103" s="224" t="s">
        <v>395</v>
      </c>
      <c r="AU2103" s="224" t="s">
        <v>90</v>
      </c>
      <c r="AV2103" s="14" t="s">
        <v>90</v>
      </c>
      <c r="AW2103" s="14" t="s">
        <v>36</v>
      </c>
      <c r="AX2103" s="14" t="s">
        <v>78</v>
      </c>
      <c r="AY2103" s="224" t="s">
        <v>386</v>
      </c>
    </row>
    <row r="2104" spans="1:65" s="16" customFormat="1" ht="10">
      <c r="B2104" s="246"/>
      <c r="C2104" s="247"/>
      <c r="D2104" s="205" t="s">
        <v>395</v>
      </c>
      <c r="E2104" s="248" t="s">
        <v>76</v>
      </c>
      <c r="F2104" s="249" t="s">
        <v>559</v>
      </c>
      <c r="G2104" s="247"/>
      <c r="H2104" s="250">
        <v>93.744</v>
      </c>
      <c r="I2104" s="251"/>
      <c r="J2104" s="247"/>
      <c r="K2104" s="247"/>
      <c r="L2104" s="252"/>
      <c r="M2104" s="253"/>
      <c r="N2104" s="254"/>
      <c r="O2104" s="254"/>
      <c r="P2104" s="254"/>
      <c r="Q2104" s="254"/>
      <c r="R2104" s="254"/>
      <c r="S2104" s="254"/>
      <c r="T2104" s="255"/>
      <c r="AT2104" s="256" t="s">
        <v>395</v>
      </c>
      <c r="AU2104" s="256" t="s">
        <v>90</v>
      </c>
      <c r="AV2104" s="16" t="s">
        <v>95</v>
      </c>
      <c r="AW2104" s="16" t="s">
        <v>36</v>
      </c>
      <c r="AX2104" s="16" t="s">
        <v>78</v>
      </c>
      <c r="AY2104" s="256" t="s">
        <v>386</v>
      </c>
    </row>
    <row r="2105" spans="1:65" s="15" customFormat="1" ht="10">
      <c r="B2105" s="225"/>
      <c r="C2105" s="226"/>
      <c r="D2105" s="205" t="s">
        <v>395</v>
      </c>
      <c r="E2105" s="227" t="s">
        <v>76</v>
      </c>
      <c r="F2105" s="228" t="s">
        <v>2062</v>
      </c>
      <c r="G2105" s="226"/>
      <c r="H2105" s="229">
        <v>1675.6010000000001</v>
      </c>
      <c r="I2105" s="230"/>
      <c r="J2105" s="226"/>
      <c r="K2105" s="226"/>
      <c r="L2105" s="231"/>
      <c r="M2105" s="232"/>
      <c r="N2105" s="233"/>
      <c r="O2105" s="233"/>
      <c r="P2105" s="233"/>
      <c r="Q2105" s="233"/>
      <c r="R2105" s="233"/>
      <c r="S2105" s="233"/>
      <c r="T2105" s="234"/>
      <c r="AT2105" s="235" t="s">
        <v>395</v>
      </c>
      <c r="AU2105" s="235" t="s">
        <v>90</v>
      </c>
      <c r="AV2105" s="15" t="s">
        <v>102</v>
      </c>
      <c r="AW2105" s="15" t="s">
        <v>36</v>
      </c>
      <c r="AX2105" s="15" t="s">
        <v>85</v>
      </c>
      <c r="AY2105" s="235" t="s">
        <v>386</v>
      </c>
    </row>
    <row r="2106" spans="1:65" s="2" customFormat="1" ht="37.75" customHeight="1">
      <c r="A2106" s="37"/>
      <c r="B2106" s="38"/>
      <c r="C2106" s="185" t="s">
        <v>2063</v>
      </c>
      <c r="D2106" s="185" t="s">
        <v>388</v>
      </c>
      <c r="E2106" s="186" t="s">
        <v>2064</v>
      </c>
      <c r="F2106" s="187" t="s">
        <v>2065</v>
      </c>
      <c r="G2106" s="188" t="s">
        <v>127</v>
      </c>
      <c r="H2106" s="189">
        <v>157.1</v>
      </c>
      <c r="I2106" s="190"/>
      <c r="J2106" s="191">
        <f>ROUND(I2106*H2106,2)</f>
        <v>0</v>
      </c>
      <c r="K2106" s="187" t="s">
        <v>391</v>
      </c>
      <c r="L2106" s="42"/>
      <c r="M2106" s="192" t="s">
        <v>76</v>
      </c>
      <c r="N2106" s="193" t="s">
        <v>49</v>
      </c>
      <c r="O2106" s="67"/>
      <c r="P2106" s="194">
        <f>O2106*H2106</f>
        <v>0</v>
      </c>
      <c r="Q2106" s="194">
        <v>0</v>
      </c>
      <c r="R2106" s="194">
        <f>Q2106*H2106</f>
        <v>0</v>
      </c>
      <c r="S2106" s="194">
        <v>6.8000000000000005E-2</v>
      </c>
      <c r="T2106" s="195">
        <f>S2106*H2106</f>
        <v>10.6828</v>
      </c>
      <c r="U2106" s="37"/>
      <c r="V2106" s="37"/>
      <c r="W2106" s="37"/>
      <c r="X2106" s="37"/>
      <c r="Y2106" s="37"/>
      <c r="Z2106" s="37"/>
      <c r="AA2106" s="37"/>
      <c r="AB2106" s="37"/>
      <c r="AC2106" s="37"/>
      <c r="AD2106" s="37"/>
      <c r="AE2106" s="37"/>
      <c r="AR2106" s="196" t="s">
        <v>102</v>
      </c>
      <c r="AT2106" s="196" t="s">
        <v>388</v>
      </c>
      <c r="AU2106" s="196" t="s">
        <v>90</v>
      </c>
      <c r="AY2106" s="20" t="s">
        <v>386</v>
      </c>
      <c r="BE2106" s="197">
        <f>IF(N2106="základní",J2106,0)</f>
        <v>0</v>
      </c>
      <c r="BF2106" s="197">
        <f>IF(N2106="snížená",J2106,0)</f>
        <v>0</v>
      </c>
      <c r="BG2106" s="197">
        <f>IF(N2106="zákl. přenesená",J2106,0)</f>
        <v>0</v>
      </c>
      <c r="BH2106" s="197">
        <f>IF(N2106="sníž. přenesená",J2106,0)</f>
        <v>0</v>
      </c>
      <c r="BI2106" s="197">
        <f>IF(N2106="nulová",J2106,0)</f>
        <v>0</v>
      </c>
      <c r="BJ2106" s="20" t="s">
        <v>90</v>
      </c>
      <c r="BK2106" s="197">
        <f>ROUND(I2106*H2106,2)</f>
        <v>0</v>
      </c>
      <c r="BL2106" s="20" t="s">
        <v>102</v>
      </c>
      <c r="BM2106" s="196" t="s">
        <v>2066</v>
      </c>
    </row>
    <row r="2107" spans="1:65" s="2" customFormat="1" ht="10">
      <c r="A2107" s="37"/>
      <c r="B2107" s="38"/>
      <c r="C2107" s="39"/>
      <c r="D2107" s="198" t="s">
        <v>393</v>
      </c>
      <c r="E2107" s="39"/>
      <c r="F2107" s="199" t="s">
        <v>2067</v>
      </c>
      <c r="G2107" s="39"/>
      <c r="H2107" s="39"/>
      <c r="I2107" s="200"/>
      <c r="J2107" s="39"/>
      <c r="K2107" s="39"/>
      <c r="L2107" s="42"/>
      <c r="M2107" s="201"/>
      <c r="N2107" s="202"/>
      <c r="O2107" s="67"/>
      <c r="P2107" s="67"/>
      <c r="Q2107" s="67"/>
      <c r="R2107" s="67"/>
      <c r="S2107" s="67"/>
      <c r="T2107" s="68"/>
      <c r="U2107" s="37"/>
      <c r="V2107" s="37"/>
      <c r="W2107" s="37"/>
      <c r="X2107" s="37"/>
      <c r="Y2107" s="37"/>
      <c r="Z2107" s="37"/>
      <c r="AA2107" s="37"/>
      <c r="AB2107" s="37"/>
      <c r="AC2107" s="37"/>
      <c r="AD2107" s="37"/>
      <c r="AE2107" s="37"/>
      <c r="AT2107" s="20" t="s">
        <v>393</v>
      </c>
      <c r="AU2107" s="20" t="s">
        <v>90</v>
      </c>
    </row>
    <row r="2108" spans="1:65" s="14" customFormat="1" ht="10">
      <c r="B2108" s="214"/>
      <c r="C2108" s="215"/>
      <c r="D2108" s="205" t="s">
        <v>395</v>
      </c>
      <c r="E2108" s="216" t="s">
        <v>76</v>
      </c>
      <c r="F2108" s="217" t="s">
        <v>2068</v>
      </c>
      <c r="G2108" s="215"/>
      <c r="H2108" s="218">
        <v>157.1</v>
      </c>
      <c r="I2108" s="219"/>
      <c r="J2108" s="215"/>
      <c r="K2108" s="215"/>
      <c r="L2108" s="220"/>
      <c r="M2108" s="221"/>
      <c r="N2108" s="222"/>
      <c r="O2108" s="222"/>
      <c r="P2108" s="222"/>
      <c r="Q2108" s="222"/>
      <c r="R2108" s="222"/>
      <c r="S2108" s="222"/>
      <c r="T2108" s="223"/>
      <c r="AT2108" s="224" t="s">
        <v>395</v>
      </c>
      <c r="AU2108" s="224" t="s">
        <v>90</v>
      </c>
      <c r="AV2108" s="14" t="s">
        <v>90</v>
      </c>
      <c r="AW2108" s="14" t="s">
        <v>36</v>
      </c>
      <c r="AX2108" s="14" t="s">
        <v>78</v>
      </c>
      <c r="AY2108" s="224" t="s">
        <v>386</v>
      </c>
    </row>
    <row r="2109" spans="1:65" s="15" customFormat="1" ht="10">
      <c r="B2109" s="225"/>
      <c r="C2109" s="226"/>
      <c r="D2109" s="205" t="s">
        <v>395</v>
      </c>
      <c r="E2109" s="227" t="s">
        <v>76</v>
      </c>
      <c r="F2109" s="228" t="s">
        <v>398</v>
      </c>
      <c r="G2109" s="226"/>
      <c r="H2109" s="229">
        <v>157.1</v>
      </c>
      <c r="I2109" s="230"/>
      <c r="J2109" s="226"/>
      <c r="K2109" s="226"/>
      <c r="L2109" s="231"/>
      <c r="M2109" s="232"/>
      <c r="N2109" s="233"/>
      <c r="O2109" s="233"/>
      <c r="P2109" s="233"/>
      <c r="Q2109" s="233"/>
      <c r="R2109" s="233"/>
      <c r="S2109" s="233"/>
      <c r="T2109" s="234"/>
      <c r="AT2109" s="235" t="s">
        <v>395</v>
      </c>
      <c r="AU2109" s="235" t="s">
        <v>90</v>
      </c>
      <c r="AV2109" s="15" t="s">
        <v>102</v>
      </c>
      <c r="AW2109" s="15" t="s">
        <v>36</v>
      </c>
      <c r="AX2109" s="15" t="s">
        <v>85</v>
      </c>
      <c r="AY2109" s="235" t="s">
        <v>386</v>
      </c>
    </row>
    <row r="2110" spans="1:65" s="2" customFormat="1" ht="37.75" customHeight="1">
      <c r="A2110" s="37"/>
      <c r="B2110" s="38"/>
      <c r="C2110" s="185" t="s">
        <v>2069</v>
      </c>
      <c r="D2110" s="185" t="s">
        <v>388</v>
      </c>
      <c r="E2110" s="186" t="s">
        <v>2070</v>
      </c>
      <c r="F2110" s="187" t="s">
        <v>2071</v>
      </c>
      <c r="G2110" s="188" t="s">
        <v>127</v>
      </c>
      <c r="H2110" s="189">
        <v>63.84</v>
      </c>
      <c r="I2110" s="190"/>
      <c r="J2110" s="191">
        <f>ROUND(I2110*H2110,2)</f>
        <v>0</v>
      </c>
      <c r="K2110" s="187" t="s">
        <v>391</v>
      </c>
      <c r="L2110" s="42"/>
      <c r="M2110" s="192" t="s">
        <v>76</v>
      </c>
      <c r="N2110" s="193" t="s">
        <v>49</v>
      </c>
      <c r="O2110" s="67"/>
      <c r="P2110" s="194">
        <f>O2110*H2110</f>
        <v>0</v>
      </c>
      <c r="Q2110" s="194">
        <v>0</v>
      </c>
      <c r="R2110" s="194">
        <f>Q2110*H2110</f>
        <v>0</v>
      </c>
      <c r="S2110" s="194">
        <v>8.8999999999999996E-2</v>
      </c>
      <c r="T2110" s="195">
        <f>S2110*H2110</f>
        <v>5.6817599999999997</v>
      </c>
      <c r="U2110" s="37"/>
      <c r="V2110" s="37"/>
      <c r="W2110" s="37"/>
      <c r="X2110" s="37"/>
      <c r="Y2110" s="37"/>
      <c r="Z2110" s="37"/>
      <c r="AA2110" s="37"/>
      <c r="AB2110" s="37"/>
      <c r="AC2110" s="37"/>
      <c r="AD2110" s="37"/>
      <c r="AE2110" s="37"/>
      <c r="AR2110" s="196" t="s">
        <v>102</v>
      </c>
      <c r="AT2110" s="196" t="s">
        <v>388</v>
      </c>
      <c r="AU2110" s="196" t="s">
        <v>90</v>
      </c>
      <c r="AY2110" s="20" t="s">
        <v>386</v>
      </c>
      <c r="BE2110" s="197">
        <f>IF(N2110="základní",J2110,0)</f>
        <v>0</v>
      </c>
      <c r="BF2110" s="197">
        <f>IF(N2110="snížená",J2110,0)</f>
        <v>0</v>
      </c>
      <c r="BG2110" s="197">
        <f>IF(N2110="zákl. přenesená",J2110,0)</f>
        <v>0</v>
      </c>
      <c r="BH2110" s="197">
        <f>IF(N2110="sníž. přenesená",J2110,0)</f>
        <v>0</v>
      </c>
      <c r="BI2110" s="197">
        <f>IF(N2110="nulová",J2110,0)</f>
        <v>0</v>
      </c>
      <c r="BJ2110" s="20" t="s">
        <v>90</v>
      </c>
      <c r="BK2110" s="197">
        <f>ROUND(I2110*H2110,2)</f>
        <v>0</v>
      </c>
      <c r="BL2110" s="20" t="s">
        <v>102</v>
      </c>
      <c r="BM2110" s="196" t="s">
        <v>2072</v>
      </c>
    </row>
    <row r="2111" spans="1:65" s="2" customFormat="1" ht="10">
      <c r="A2111" s="37"/>
      <c r="B2111" s="38"/>
      <c r="C2111" s="39"/>
      <c r="D2111" s="198" t="s">
        <v>393</v>
      </c>
      <c r="E2111" s="39"/>
      <c r="F2111" s="199" t="s">
        <v>2073</v>
      </c>
      <c r="G2111" s="39"/>
      <c r="H2111" s="39"/>
      <c r="I2111" s="200"/>
      <c r="J2111" s="39"/>
      <c r="K2111" s="39"/>
      <c r="L2111" s="42"/>
      <c r="M2111" s="201"/>
      <c r="N2111" s="202"/>
      <c r="O2111" s="67"/>
      <c r="P2111" s="67"/>
      <c r="Q2111" s="67"/>
      <c r="R2111" s="67"/>
      <c r="S2111" s="67"/>
      <c r="T2111" s="68"/>
      <c r="U2111" s="37"/>
      <c r="V2111" s="37"/>
      <c r="W2111" s="37"/>
      <c r="X2111" s="37"/>
      <c r="Y2111" s="37"/>
      <c r="Z2111" s="37"/>
      <c r="AA2111" s="37"/>
      <c r="AB2111" s="37"/>
      <c r="AC2111" s="37"/>
      <c r="AD2111" s="37"/>
      <c r="AE2111" s="37"/>
      <c r="AT2111" s="20" t="s">
        <v>393</v>
      </c>
      <c r="AU2111" s="20" t="s">
        <v>90</v>
      </c>
    </row>
    <row r="2112" spans="1:65" s="13" customFormat="1" ht="10">
      <c r="B2112" s="203"/>
      <c r="C2112" s="204"/>
      <c r="D2112" s="205" t="s">
        <v>395</v>
      </c>
      <c r="E2112" s="206" t="s">
        <v>76</v>
      </c>
      <c r="F2112" s="207" t="s">
        <v>2074</v>
      </c>
      <c r="G2112" s="204"/>
      <c r="H2112" s="206" t="s">
        <v>76</v>
      </c>
      <c r="I2112" s="208"/>
      <c r="J2112" s="204"/>
      <c r="K2112" s="204"/>
      <c r="L2112" s="209"/>
      <c r="M2112" s="210"/>
      <c r="N2112" s="211"/>
      <c r="O2112" s="211"/>
      <c r="P2112" s="211"/>
      <c r="Q2112" s="211"/>
      <c r="R2112" s="211"/>
      <c r="S2112" s="211"/>
      <c r="T2112" s="212"/>
      <c r="AT2112" s="213" t="s">
        <v>395</v>
      </c>
      <c r="AU2112" s="213" t="s">
        <v>90</v>
      </c>
      <c r="AV2112" s="13" t="s">
        <v>85</v>
      </c>
      <c r="AW2112" s="13" t="s">
        <v>36</v>
      </c>
      <c r="AX2112" s="13" t="s">
        <v>78</v>
      </c>
      <c r="AY2112" s="213" t="s">
        <v>386</v>
      </c>
    </row>
    <row r="2113" spans="1:65" s="13" customFormat="1" ht="10">
      <c r="B2113" s="203"/>
      <c r="C2113" s="204"/>
      <c r="D2113" s="205" t="s">
        <v>395</v>
      </c>
      <c r="E2113" s="206" t="s">
        <v>76</v>
      </c>
      <c r="F2113" s="207" t="s">
        <v>1280</v>
      </c>
      <c r="G2113" s="204"/>
      <c r="H2113" s="206" t="s">
        <v>76</v>
      </c>
      <c r="I2113" s="208"/>
      <c r="J2113" s="204"/>
      <c r="K2113" s="204"/>
      <c r="L2113" s="209"/>
      <c r="M2113" s="210"/>
      <c r="N2113" s="211"/>
      <c r="O2113" s="211"/>
      <c r="P2113" s="211"/>
      <c r="Q2113" s="211"/>
      <c r="R2113" s="211"/>
      <c r="S2113" s="211"/>
      <c r="T2113" s="212"/>
      <c r="AT2113" s="213" t="s">
        <v>395</v>
      </c>
      <c r="AU2113" s="213" t="s">
        <v>90</v>
      </c>
      <c r="AV2113" s="13" t="s">
        <v>85</v>
      </c>
      <c r="AW2113" s="13" t="s">
        <v>36</v>
      </c>
      <c r="AX2113" s="13" t="s">
        <v>78</v>
      </c>
      <c r="AY2113" s="213" t="s">
        <v>386</v>
      </c>
    </row>
    <row r="2114" spans="1:65" s="14" customFormat="1" ht="10">
      <c r="B2114" s="214"/>
      <c r="C2114" s="215"/>
      <c r="D2114" s="205" t="s">
        <v>395</v>
      </c>
      <c r="E2114" s="216" t="s">
        <v>76</v>
      </c>
      <c r="F2114" s="217" t="s">
        <v>2075</v>
      </c>
      <c r="G2114" s="215"/>
      <c r="H2114" s="218">
        <v>6</v>
      </c>
      <c r="I2114" s="219"/>
      <c r="J2114" s="215"/>
      <c r="K2114" s="215"/>
      <c r="L2114" s="220"/>
      <c r="M2114" s="221"/>
      <c r="N2114" s="222"/>
      <c r="O2114" s="222"/>
      <c r="P2114" s="222"/>
      <c r="Q2114" s="222"/>
      <c r="R2114" s="222"/>
      <c r="S2114" s="222"/>
      <c r="T2114" s="223"/>
      <c r="AT2114" s="224" t="s">
        <v>395</v>
      </c>
      <c r="AU2114" s="224" t="s">
        <v>90</v>
      </c>
      <c r="AV2114" s="14" t="s">
        <v>90</v>
      </c>
      <c r="AW2114" s="14" t="s">
        <v>36</v>
      </c>
      <c r="AX2114" s="14" t="s">
        <v>78</v>
      </c>
      <c r="AY2114" s="224" t="s">
        <v>386</v>
      </c>
    </row>
    <row r="2115" spans="1:65" s="13" customFormat="1" ht="10">
      <c r="B2115" s="203"/>
      <c r="C2115" s="204"/>
      <c r="D2115" s="205" t="s">
        <v>395</v>
      </c>
      <c r="E2115" s="206" t="s">
        <v>76</v>
      </c>
      <c r="F2115" s="207" t="s">
        <v>1282</v>
      </c>
      <c r="G2115" s="204"/>
      <c r="H2115" s="206" t="s">
        <v>76</v>
      </c>
      <c r="I2115" s="208"/>
      <c r="J2115" s="204"/>
      <c r="K2115" s="204"/>
      <c r="L2115" s="209"/>
      <c r="M2115" s="210"/>
      <c r="N2115" s="211"/>
      <c r="O2115" s="211"/>
      <c r="P2115" s="211"/>
      <c r="Q2115" s="211"/>
      <c r="R2115" s="211"/>
      <c r="S2115" s="211"/>
      <c r="T2115" s="212"/>
      <c r="AT2115" s="213" t="s">
        <v>395</v>
      </c>
      <c r="AU2115" s="213" t="s">
        <v>90</v>
      </c>
      <c r="AV2115" s="13" t="s">
        <v>85</v>
      </c>
      <c r="AW2115" s="13" t="s">
        <v>36</v>
      </c>
      <c r="AX2115" s="13" t="s">
        <v>78</v>
      </c>
      <c r="AY2115" s="213" t="s">
        <v>386</v>
      </c>
    </row>
    <row r="2116" spans="1:65" s="14" customFormat="1" ht="10">
      <c r="B2116" s="214"/>
      <c r="C2116" s="215"/>
      <c r="D2116" s="205" t="s">
        <v>395</v>
      </c>
      <c r="E2116" s="216" t="s">
        <v>76</v>
      </c>
      <c r="F2116" s="217" t="s">
        <v>2076</v>
      </c>
      <c r="G2116" s="215"/>
      <c r="H2116" s="218">
        <v>12</v>
      </c>
      <c r="I2116" s="219"/>
      <c r="J2116" s="215"/>
      <c r="K2116" s="215"/>
      <c r="L2116" s="220"/>
      <c r="M2116" s="221"/>
      <c r="N2116" s="222"/>
      <c r="O2116" s="222"/>
      <c r="P2116" s="222"/>
      <c r="Q2116" s="222"/>
      <c r="R2116" s="222"/>
      <c r="S2116" s="222"/>
      <c r="T2116" s="223"/>
      <c r="AT2116" s="224" t="s">
        <v>395</v>
      </c>
      <c r="AU2116" s="224" t="s">
        <v>90</v>
      </c>
      <c r="AV2116" s="14" t="s">
        <v>90</v>
      </c>
      <c r="AW2116" s="14" t="s">
        <v>36</v>
      </c>
      <c r="AX2116" s="14" t="s">
        <v>78</v>
      </c>
      <c r="AY2116" s="224" t="s">
        <v>386</v>
      </c>
    </row>
    <row r="2117" spans="1:65" s="16" customFormat="1" ht="10">
      <c r="B2117" s="246"/>
      <c r="C2117" s="247"/>
      <c r="D2117" s="205" t="s">
        <v>395</v>
      </c>
      <c r="E2117" s="248" t="s">
        <v>76</v>
      </c>
      <c r="F2117" s="249" t="s">
        <v>559</v>
      </c>
      <c r="G2117" s="247"/>
      <c r="H2117" s="250">
        <v>18</v>
      </c>
      <c r="I2117" s="251"/>
      <c r="J2117" s="247"/>
      <c r="K2117" s="247"/>
      <c r="L2117" s="252"/>
      <c r="M2117" s="253"/>
      <c r="N2117" s="254"/>
      <c r="O2117" s="254"/>
      <c r="P2117" s="254"/>
      <c r="Q2117" s="254"/>
      <c r="R2117" s="254"/>
      <c r="S2117" s="254"/>
      <c r="T2117" s="255"/>
      <c r="AT2117" s="256" t="s">
        <v>395</v>
      </c>
      <c r="AU2117" s="256" t="s">
        <v>90</v>
      </c>
      <c r="AV2117" s="16" t="s">
        <v>95</v>
      </c>
      <c r="AW2117" s="16" t="s">
        <v>36</v>
      </c>
      <c r="AX2117" s="16" t="s">
        <v>78</v>
      </c>
      <c r="AY2117" s="256" t="s">
        <v>386</v>
      </c>
    </row>
    <row r="2118" spans="1:65" s="13" customFormat="1" ht="10">
      <c r="B2118" s="203"/>
      <c r="C2118" s="204"/>
      <c r="D2118" s="205" t="s">
        <v>395</v>
      </c>
      <c r="E2118" s="206" t="s">
        <v>76</v>
      </c>
      <c r="F2118" s="207" t="s">
        <v>1839</v>
      </c>
      <c r="G2118" s="204"/>
      <c r="H2118" s="206" t="s">
        <v>76</v>
      </c>
      <c r="I2118" s="208"/>
      <c r="J2118" s="204"/>
      <c r="K2118" s="204"/>
      <c r="L2118" s="209"/>
      <c r="M2118" s="210"/>
      <c r="N2118" s="211"/>
      <c r="O2118" s="211"/>
      <c r="P2118" s="211"/>
      <c r="Q2118" s="211"/>
      <c r="R2118" s="211"/>
      <c r="S2118" s="211"/>
      <c r="T2118" s="212"/>
      <c r="AT2118" s="213" t="s">
        <v>395</v>
      </c>
      <c r="AU2118" s="213" t="s">
        <v>90</v>
      </c>
      <c r="AV2118" s="13" t="s">
        <v>85</v>
      </c>
      <c r="AW2118" s="13" t="s">
        <v>36</v>
      </c>
      <c r="AX2118" s="13" t="s">
        <v>78</v>
      </c>
      <c r="AY2118" s="213" t="s">
        <v>386</v>
      </c>
    </row>
    <row r="2119" spans="1:65" s="13" customFormat="1" ht="10">
      <c r="B2119" s="203"/>
      <c r="C2119" s="204"/>
      <c r="D2119" s="205" t="s">
        <v>395</v>
      </c>
      <c r="E2119" s="206" t="s">
        <v>76</v>
      </c>
      <c r="F2119" s="207" t="s">
        <v>1285</v>
      </c>
      <c r="G2119" s="204"/>
      <c r="H2119" s="206" t="s">
        <v>76</v>
      </c>
      <c r="I2119" s="208"/>
      <c r="J2119" s="204"/>
      <c r="K2119" s="204"/>
      <c r="L2119" s="209"/>
      <c r="M2119" s="210"/>
      <c r="N2119" s="211"/>
      <c r="O2119" s="211"/>
      <c r="P2119" s="211"/>
      <c r="Q2119" s="211"/>
      <c r="R2119" s="211"/>
      <c r="S2119" s="211"/>
      <c r="T2119" s="212"/>
      <c r="AT2119" s="213" t="s">
        <v>395</v>
      </c>
      <c r="AU2119" s="213" t="s">
        <v>90</v>
      </c>
      <c r="AV2119" s="13" t="s">
        <v>85</v>
      </c>
      <c r="AW2119" s="13" t="s">
        <v>36</v>
      </c>
      <c r="AX2119" s="13" t="s">
        <v>78</v>
      </c>
      <c r="AY2119" s="213" t="s">
        <v>386</v>
      </c>
    </row>
    <row r="2120" spans="1:65" s="14" customFormat="1" ht="10">
      <c r="B2120" s="214"/>
      <c r="C2120" s="215"/>
      <c r="D2120" s="205" t="s">
        <v>395</v>
      </c>
      <c r="E2120" s="216" t="s">
        <v>76</v>
      </c>
      <c r="F2120" s="217" t="s">
        <v>2077</v>
      </c>
      <c r="G2120" s="215"/>
      <c r="H2120" s="218">
        <v>33.200000000000003</v>
      </c>
      <c r="I2120" s="219"/>
      <c r="J2120" s="215"/>
      <c r="K2120" s="215"/>
      <c r="L2120" s="220"/>
      <c r="M2120" s="221"/>
      <c r="N2120" s="222"/>
      <c r="O2120" s="222"/>
      <c r="P2120" s="222"/>
      <c r="Q2120" s="222"/>
      <c r="R2120" s="222"/>
      <c r="S2120" s="222"/>
      <c r="T2120" s="223"/>
      <c r="AT2120" s="224" t="s">
        <v>395</v>
      </c>
      <c r="AU2120" s="224" t="s">
        <v>90</v>
      </c>
      <c r="AV2120" s="14" t="s">
        <v>90</v>
      </c>
      <c r="AW2120" s="14" t="s">
        <v>36</v>
      </c>
      <c r="AX2120" s="14" t="s">
        <v>78</v>
      </c>
      <c r="AY2120" s="224" t="s">
        <v>386</v>
      </c>
    </row>
    <row r="2121" spans="1:65" s="13" customFormat="1" ht="10">
      <c r="B2121" s="203"/>
      <c r="C2121" s="204"/>
      <c r="D2121" s="205" t="s">
        <v>395</v>
      </c>
      <c r="E2121" s="206" t="s">
        <v>76</v>
      </c>
      <c r="F2121" s="207" t="s">
        <v>1287</v>
      </c>
      <c r="G2121" s="204"/>
      <c r="H2121" s="206" t="s">
        <v>76</v>
      </c>
      <c r="I2121" s="208"/>
      <c r="J2121" s="204"/>
      <c r="K2121" s="204"/>
      <c r="L2121" s="209"/>
      <c r="M2121" s="210"/>
      <c r="N2121" s="211"/>
      <c r="O2121" s="211"/>
      <c r="P2121" s="211"/>
      <c r="Q2121" s="211"/>
      <c r="R2121" s="211"/>
      <c r="S2121" s="211"/>
      <c r="T2121" s="212"/>
      <c r="AT2121" s="213" t="s">
        <v>395</v>
      </c>
      <c r="AU2121" s="213" t="s">
        <v>90</v>
      </c>
      <c r="AV2121" s="13" t="s">
        <v>85</v>
      </c>
      <c r="AW2121" s="13" t="s">
        <v>36</v>
      </c>
      <c r="AX2121" s="13" t="s">
        <v>78</v>
      </c>
      <c r="AY2121" s="213" t="s">
        <v>386</v>
      </c>
    </row>
    <row r="2122" spans="1:65" s="14" customFormat="1" ht="10">
      <c r="B2122" s="214"/>
      <c r="C2122" s="215"/>
      <c r="D2122" s="205" t="s">
        <v>395</v>
      </c>
      <c r="E2122" s="216" t="s">
        <v>76</v>
      </c>
      <c r="F2122" s="217" t="s">
        <v>2078</v>
      </c>
      <c r="G2122" s="215"/>
      <c r="H2122" s="218">
        <v>12.64</v>
      </c>
      <c r="I2122" s="219"/>
      <c r="J2122" s="215"/>
      <c r="K2122" s="215"/>
      <c r="L2122" s="220"/>
      <c r="M2122" s="221"/>
      <c r="N2122" s="222"/>
      <c r="O2122" s="222"/>
      <c r="P2122" s="222"/>
      <c r="Q2122" s="222"/>
      <c r="R2122" s="222"/>
      <c r="S2122" s="222"/>
      <c r="T2122" s="223"/>
      <c r="AT2122" s="224" t="s">
        <v>395</v>
      </c>
      <c r="AU2122" s="224" t="s">
        <v>90</v>
      </c>
      <c r="AV2122" s="14" t="s">
        <v>90</v>
      </c>
      <c r="AW2122" s="14" t="s">
        <v>36</v>
      </c>
      <c r="AX2122" s="14" t="s">
        <v>78</v>
      </c>
      <c r="AY2122" s="224" t="s">
        <v>386</v>
      </c>
    </row>
    <row r="2123" spans="1:65" s="16" customFormat="1" ht="10">
      <c r="B2123" s="246"/>
      <c r="C2123" s="247"/>
      <c r="D2123" s="205" t="s">
        <v>395</v>
      </c>
      <c r="E2123" s="248" t="s">
        <v>76</v>
      </c>
      <c r="F2123" s="249" t="s">
        <v>559</v>
      </c>
      <c r="G2123" s="247"/>
      <c r="H2123" s="250">
        <v>45.84</v>
      </c>
      <c r="I2123" s="251"/>
      <c r="J2123" s="247"/>
      <c r="K2123" s="247"/>
      <c r="L2123" s="252"/>
      <c r="M2123" s="253"/>
      <c r="N2123" s="254"/>
      <c r="O2123" s="254"/>
      <c r="P2123" s="254"/>
      <c r="Q2123" s="254"/>
      <c r="R2123" s="254"/>
      <c r="S2123" s="254"/>
      <c r="T2123" s="255"/>
      <c r="AT2123" s="256" t="s">
        <v>395</v>
      </c>
      <c r="AU2123" s="256" t="s">
        <v>90</v>
      </c>
      <c r="AV2123" s="16" t="s">
        <v>95</v>
      </c>
      <c r="AW2123" s="16" t="s">
        <v>36</v>
      </c>
      <c r="AX2123" s="16" t="s">
        <v>78</v>
      </c>
      <c r="AY2123" s="256" t="s">
        <v>386</v>
      </c>
    </row>
    <row r="2124" spans="1:65" s="15" customFormat="1" ht="10">
      <c r="B2124" s="225"/>
      <c r="C2124" s="226"/>
      <c r="D2124" s="205" t="s">
        <v>395</v>
      </c>
      <c r="E2124" s="227" t="s">
        <v>76</v>
      </c>
      <c r="F2124" s="228" t="s">
        <v>398</v>
      </c>
      <c r="G2124" s="226"/>
      <c r="H2124" s="229">
        <v>63.84</v>
      </c>
      <c r="I2124" s="230"/>
      <c r="J2124" s="226"/>
      <c r="K2124" s="226"/>
      <c r="L2124" s="231"/>
      <c r="M2124" s="232"/>
      <c r="N2124" s="233"/>
      <c r="O2124" s="233"/>
      <c r="P2124" s="233"/>
      <c r="Q2124" s="233"/>
      <c r="R2124" s="233"/>
      <c r="S2124" s="233"/>
      <c r="T2124" s="234"/>
      <c r="AT2124" s="235" t="s">
        <v>395</v>
      </c>
      <c r="AU2124" s="235" t="s">
        <v>90</v>
      </c>
      <c r="AV2124" s="15" t="s">
        <v>102</v>
      </c>
      <c r="AW2124" s="15" t="s">
        <v>36</v>
      </c>
      <c r="AX2124" s="15" t="s">
        <v>85</v>
      </c>
      <c r="AY2124" s="235" t="s">
        <v>386</v>
      </c>
    </row>
    <row r="2125" spans="1:65" s="2" customFormat="1" ht="24.15" customHeight="1">
      <c r="A2125" s="37"/>
      <c r="B2125" s="38"/>
      <c r="C2125" s="185" t="s">
        <v>2079</v>
      </c>
      <c r="D2125" s="185" t="s">
        <v>388</v>
      </c>
      <c r="E2125" s="186" t="s">
        <v>2080</v>
      </c>
      <c r="F2125" s="187" t="s">
        <v>2081</v>
      </c>
      <c r="G2125" s="188" t="s">
        <v>303</v>
      </c>
      <c r="H2125" s="189">
        <v>87.75</v>
      </c>
      <c r="I2125" s="190"/>
      <c r="J2125" s="191">
        <f>ROUND(I2125*H2125,2)</f>
        <v>0</v>
      </c>
      <c r="K2125" s="187" t="s">
        <v>391</v>
      </c>
      <c r="L2125" s="42"/>
      <c r="M2125" s="192" t="s">
        <v>76</v>
      </c>
      <c r="N2125" s="193" t="s">
        <v>49</v>
      </c>
      <c r="O2125" s="67"/>
      <c r="P2125" s="194">
        <f>O2125*H2125</f>
        <v>0</v>
      </c>
      <c r="Q2125" s="194">
        <v>0</v>
      </c>
      <c r="R2125" s="194">
        <f>Q2125*H2125</f>
        <v>0</v>
      </c>
      <c r="S2125" s="194">
        <v>3.9E-2</v>
      </c>
      <c r="T2125" s="195">
        <f>S2125*H2125</f>
        <v>3.42225</v>
      </c>
      <c r="U2125" s="37"/>
      <c r="V2125" s="37"/>
      <c r="W2125" s="37"/>
      <c r="X2125" s="37"/>
      <c r="Y2125" s="37"/>
      <c r="Z2125" s="37"/>
      <c r="AA2125" s="37"/>
      <c r="AB2125" s="37"/>
      <c r="AC2125" s="37"/>
      <c r="AD2125" s="37"/>
      <c r="AE2125" s="37"/>
      <c r="AR2125" s="196" t="s">
        <v>102</v>
      </c>
      <c r="AT2125" s="196" t="s">
        <v>388</v>
      </c>
      <c r="AU2125" s="196" t="s">
        <v>90</v>
      </c>
      <c r="AY2125" s="20" t="s">
        <v>386</v>
      </c>
      <c r="BE2125" s="197">
        <f>IF(N2125="základní",J2125,0)</f>
        <v>0</v>
      </c>
      <c r="BF2125" s="197">
        <f>IF(N2125="snížená",J2125,0)</f>
        <v>0</v>
      </c>
      <c r="BG2125" s="197">
        <f>IF(N2125="zákl. přenesená",J2125,0)</f>
        <v>0</v>
      </c>
      <c r="BH2125" s="197">
        <f>IF(N2125="sníž. přenesená",J2125,0)</f>
        <v>0</v>
      </c>
      <c r="BI2125" s="197">
        <f>IF(N2125="nulová",J2125,0)</f>
        <v>0</v>
      </c>
      <c r="BJ2125" s="20" t="s">
        <v>90</v>
      </c>
      <c r="BK2125" s="197">
        <f>ROUND(I2125*H2125,2)</f>
        <v>0</v>
      </c>
      <c r="BL2125" s="20" t="s">
        <v>102</v>
      </c>
      <c r="BM2125" s="196" t="s">
        <v>2082</v>
      </c>
    </row>
    <row r="2126" spans="1:65" s="2" customFormat="1" ht="10">
      <c r="A2126" s="37"/>
      <c r="B2126" s="38"/>
      <c r="C2126" s="39"/>
      <c r="D2126" s="198" t="s">
        <v>393</v>
      </c>
      <c r="E2126" s="39"/>
      <c r="F2126" s="199" t="s">
        <v>2083</v>
      </c>
      <c r="G2126" s="39"/>
      <c r="H2126" s="39"/>
      <c r="I2126" s="200"/>
      <c r="J2126" s="39"/>
      <c r="K2126" s="39"/>
      <c r="L2126" s="42"/>
      <c r="M2126" s="201"/>
      <c r="N2126" s="202"/>
      <c r="O2126" s="67"/>
      <c r="P2126" s="67"/>
      <c r="Q2126" s="67"/>
      <c r="R2126" s="67"/>
      <c r="S2126" s="67"/>
      <c r="T2126" s="68"/>
      <c r="U2126" s="37"/>
      <c r="V2126" s="37"/>
      <c r="W2126" s="37"/>
      <c r="X2126" s="37"/>
      <c r="Y2126" s="37"/>
      <c r="Z2126" s="37"/>
      <c r="AA2126" s="37"/>
      <c r="AB2126" s="37"/>
      <c r="AC2126" s="37"/>
      <c r="AD2126" s="37"/>
      <c r="AE2126" s="37"/>
      <c r="AT2126" s="20" t="s">
        <v>393</v>
      </c>
      <c r="AU2126" s="20" t="s">
        <v>90</v>
      </c>
    </row>
    <row r="2127" spans="1:65" s="13" customFormat="1" ht="10">
      <c r="B2127" s="203"/>
      <c r="C2127" s="204"/>
      <c r="D2127" s="205" t="s">
        <v>395</v>
      </c>
      <c r="E2127" s="206" t="s">
        <v>76</v>
      </c>
      <c r="F2127" s="207" t="s">
        <v>2084</v>
      </c>
      <c r="G2127" s="204"/>
      <c r="H2127" s="206" t="s">
        <v>76</v>
      </c>
      <c r="I2127" s="208"/>
      <c r="J2127" s="204"/>
      <c r="K2127" s="204"/>
      <c r="L2127" s="209"/>
      <c r="M2127" s="210"/>
      <c r="N2127" s="211"/>
      <c r="O2127" s="211"/>
      <c r="P2127" s="211"/>
      <c r="Q2127" s="211"/>
      <c r="R2127" s="211"/>
      <c r="S2127" s="211"/>
      <c r="T2127" s="212"/>
      <c r="AT2127" s="213" t="s">
        <v>395</v>
      </c>
      <c r="AU2127" s="213" t="s">
        <v>90</v>
      </c>
      <c r="AV2127" s="13" t="s">
        <v>85</v>
      </c>
      <c r="AW2127" s="13" t="s">
        <v>36</v>
      </c>
      <c r="AX2127" s="13" t="s">
        <v>78</v>
      </c>
      <c r="AY2127" s="213" t="s">
        <v>386</v>
      </c>
    </row>
    <row r="2128" spans="1:65" s="14" customFormat="1" ht="10">
      <c r="B2128" s="214"/>
      <c r="C2128" s="215"/>
      <c r="D2128" s="205" t="s">
        <v>395</v>
      </c>
      <c r="E2128" s="216" t="s">
        <v>76</v>
      </c>
      <c r="F2128" s="217" t="s">
        <v>2085</v>
      </c>
      <c r="G2128" s="215"/>
      <c r="H2128" s="218">
        <v>87.75</v>
      </c>
      <c r="I2128" s="219"/>
      <c r="J2128" s="215"/>
      <c r="K2128" s="215"/>
      <c r="L2128" s="220"/>
      <c r="M2128" s="221"/>
      <c r="N2128" s="222"/>
      <c r="O2128" s="222"/>
      <c r="P2128" s="222"/>
      <c r="Q2128" s="222"/>
      <c r="R2128" s="222"/>
      <c r="S2128" s="222"/>
      <c r="T2128" s="223"/>
      <c r="AT2128" s="224" t="s">
        <v>395</v>
      </c>
      <c r="AU2128" s="224" t="s">
        <v>90</v>
      </c>
      <c r="AV2128" s="14" t="s">
        <v>90</v>
      </c>
      <c r="AW2128" s="14" t="s">
        <v>36</v>
      </c>
      <c r="AX2128" s="14" t="s">
        <v>78</v>
      </c>
      <c r="AY2128" s="224" t="s">
        <v>386</v>
      </c>
    </row>
    <row r="2129" spans="1:65" s="15" customFormat="1" ht="10">
      <c r="B2129" s="225"/>
      <c r="C2129" s="226"/>
      <c r="D2129" s="205" t="s">
        <v>395</v>
      </c>
      <c r="E2129" s="227" t="s">
        <v>76</v>
      </c>
      <c r="F2129" s="228" t="s">
        <v>398</v>
      </c>
      <c r="G2129" s="226"/>
      <c r="H2129" s="229">
        <v>87.75</v>
      </c>
      <c r="I2129" s="230"/>
      <c r="J2129" s="226"/>
      <c r="K2129" s="226"/>
      <c r="L2129" s="231"/>
      <c r="M2129" s="232"/>
      <c r="N2129" s="233"/>
      <c r="O2129" s="233"/>
      <c r="P2129" s="233"/>
      <c r="Q2129" s="233"/>
      <c r="R2129" s="233"/>
      <c r="S2129" s="233"/>
      <c r="T2129" s="234"/>
      <c r="AT2129" s="235" t="s">
        <v>395</v>
      </c>
      <c r="AU2129" s="235" t="s">
        <v>90</v>
      </c>
      <c r="AV2129" s="15" t="s">
        <v>102</v>
      </c>
      <c r="AW2129" s="15" t="s">
        <v>36</v>
      </c>
      <c r="AX2129" s="15" t="s">
        <v>85</v>
      </c>
      <c r="AY2129" s="235" t="s">
        <v>386</v>
      </c>
    </row>
    <row r="2130" spans="1:65" s="2" customFormat="1" ht="24.15" customHeight="1">
      <c r="A2130" s="37"/>
      <c r="B2130" s="38"/>
      <c r="C2130" s="185" t="s">
        <v>2086</v>
      </c>
      <c r="D2130" s="185" t="s">
        <v>388</v>
      </c>
      <c r="E2130" s="186" t="s">
        <v>2087</v>
      </c>
      <c r="F2130" s="187" t="s">
        <v>2088</v>
      </c>
      <c r="G2130" s="188" t="s">
        <v>127</v>
      </c>
      <c r="H2130" s="189">
        <v>532</v>
      </c>
      <c r="I2130" s="190"/>
      <c r="J2130" s="191">
        <f>ROUND(I2130*H2130,2)</f>
        <v>0</v>
      </c>
      <c r="K2130" s="187" t="s">
        <v>76</v>
      </c>
      <c r="L2130" s="42"/>
      <c r="M2130" s="192" t="s">
        <v>76</v>
      </c>
      <c r="N2130" s="193" t="s">
        <v>49</v>
      </c>
      <c r="O2130" s="67"/>
      <c r="P2130" s="194">
        <f>O2130*H2130</f>
        <v>0</v>
      </c>
      <c r="Q2130" s="194">
        <v>0</v>
      </c>
      <c r="R2130" s="194">
        <f>Q2130*H2130</f>
        <v>0</v>
      </c>
      <c r="S2130" s="194">
        <v>0</v>
      </c>
      <c r="T2130" s="195">
        <f>S2130*H2130</f>
        <v>0</v>
      </c>
      <c r="U2130" s="37"/>
      <c r="V2130" s="37"/>
      <c r="W2130" s="37"/>
      <c r="X2130" s="37"/>
      <c r="Y2130" s="37"/>
      <c r="Z2130" s="37"/>
      <c r="AA2130" s="37"/>
      <c r="AB2130" s="37"/>
      <c r="AC2130" s="37"/>
      <c r="AD2130" s="37"/>
      <c r="AE2130" s="37"/>
      <c r="AR2130" s="196" t="s">
        <v>102</v>
      </c>
      <c r="AT2130" s="196" t="s">
        <v>388</v>
      </c>
      <c r="AU2130" s="196" t="s">
        <v>90</v>
      </c>
      <c r="AY2130" s="20" t="s">
        <v>386</v>
      </c>
      <c r="BE2130" s="197">
        <f>IF(N2130="základní",J2130,0)</f>
        <v>0</v>
      </c>
      <c r="BF2130" s="197">
        <f>IF(N2130="snížená",J2130,0)</f>
        <v>0</v>
      </c>
      <c r="BG2130" s="197">
        <f>IF(N2130="zákl. přenesená",J2130,0)</f>
        <v>0</v>
      </c>
      <c r="BH2130" s="197">
        <f>IF(N2130="sníž. přenesená",J2130,0)</f>
        <v>0</v>
      </c>
      <c r="BI2130" s="197">
        <f>IF(N2130="nulová",J2130,0)</f>
        <v>0</v>
      </c>
      <c r="BJ2130" s="20" t="s">
        <v>90</v>
      </c>
      <c r="BK2130" s="197">
        <f>ROUND(I2130*H2130,2)</f>
        <v>0</v>
      </c>
      <c r="BL2130" s="20" t="s">
        <v>102</v>
      </c>
      <c r="BM2130" s="196" t="s">
        <v>2089</v>
      </c>
    </row>
    <row r="2131" spans="1:65" s="14" customFormat="1" ht="10">
      <c r="B2131" s="214"/>
      <c r="C2131" s="215"/>
      <c r="D2131" s="205" t="s">
        <v>395</v>
      </c>
      <c r="E2131" s="216" t="s">
        <v>76</v>
      </c>
      <c r="F2131" s="217" t="s">
        <v>2090</v>
      </c>
      <c r="G2131" s="215"/>
      <c r="H2131" s="218">
        <v>532</v>
      </c>
      <c r="I2131" s="219"/>
      <c r="J2131" s="215"/>
      <c r="K2131" s="215"/>
      <c r="L2131" s="220"/>
      <c r="M2131" s="221"/>
      <c r="N2131" s="222"/>
      <c r="O2131" s="222"/>
      <c r="P2131" s="222"/>
      <c r="Q2131" s="222"/>
      <c r="R2131" s="222"/>
      <c r="S2131" s="222"/>
      <c r="T2131" s="223"/>
      <c r="AT2131" s="224" t="s">
        <v>395</v>
      </c>
      <c r="AU2131" s="224" t="s">
        <v>90</v>
      </c>
      <c r="AV2131" s="14" t="s">
        <v>90</v>
      </c>
      <c r="AW2131" s="14" t="s">
        <v>36</v>
      </c>
      <c r="AX2131" s="14" t="s">
        <v>78</v>
      </c>
      <c r="AY2131" s="224" t="s">
        <v>386</v>
      </c>
    </row>
    <row r="2132" spans="1:65" s="15" customFormat="1" ht="10">
      <c r="B2132" s="225"/>
      <c r="C2132" s="226"/>
      <c r="D2132" s="205" t="s">
        <v>395</v>
      </c>
      <c r="E2132" s="227" t="s">
        <v>76</v>
      </c>
      <c r="F2132" s="228" t="s">
        <v>398</v>
      </c>
      <c r="G2132" s="226"/>
      <c r="H2132" s="229">
        <v>532</v>
      </c>
      <c r="I2132" s="230"/>
      <c r="J2132" s="226"/>
      <c r="K2132" s="226"/>
      <c r="L2132" s="231"/>
      <c r="M2132" s="232"/>
      <c r="N2132" s="233"/>
      <c r="O2132" s="233"/>
      <c r="P2132" s="233"/>
      <c r="Q2132" s="233"/>
      <c r="R2132" s="233"/>
      <c r="S2132" s="233"/>
      <c r="T2132" s="234"/>
      <c r="AT2132" s="235" t="s">
        <v>395</v>
      </c>
      <c r="AU2132" s="235" t="s">
        <v>90</v>
      </c>
      <c r="AV2132" s="15" t="s">
        <v>102</v>
      </c>
      <c r="AW2132" s="15" t="s">
        <v>36</v>
      </c>
      <c r="AX2132" s="15" t="s">
        <v>85</v>
      </c>
      <c r="AY2132" s="235" t="s">
        <v>386</v>
      </c>
    </row>
    <row r="2133" spans="1:65" s="12" customFormat="1" ht="22.75" customHeight="1">
      <c r="B2133" s="169"/>
      <c r="C2133" s="170"/>
      <c r="D2133" s="171" t="s">
        <v>77</v>
      </c>
      <c r="E2133" s="183" t="s">
        <v>2091</v>
      </c>
      <c r="F2133" s="183" t="s">
        <v>2092</v>
      </c>
      <c r="G2133" s="170"/>
      <c r="H2133" s="170"/>
      <c r="I2133" s="173"/>
      <c r="J2133" s="184">
        <f>BK2133</f>
        <v>0</v>
      </c>
      <c r="K2133" s="170"/>
      <c r="L2133" s="175"/>
      <c r="M2133" s="176"/>
      <c r="N2133" s="177"/>
      <c r="O2133" s="177"/>
      <c r="P2133" s="178">
        <f>SUM(P2134:P2160)</f>
        <v>0</v>
      </c>
      <c r="Q2133" s="177"/>
      <c r="R2133" s="178">
        <f>SUM(R2134:R2160)</f>
        <v>0</v>
      </c>
      <c r="S2133" s="177"/>
      <c r="T2133" s="179">
        <f>SUM(T2134:T2160)</f>
        <v>0</v>
      </c>
      <c r="AR2133" s="180" t="s">
        <v>85</v>
      </c>
      <c r="AT2133" s="181" t="s">
        <v>77</v>
      </c>
      <c r="AU2133" s="181" t="s">
        <v>85</v>
      </c>
      <c r="AY2133" s="180" t="s">
        <v>386</v>
      </c>
      <c r="BK2133" s="182">
        <f>SUM(BK2134:BK2160)</f>
        <v>0</v>
      </c>
    </row>
    <row r="2134" spans="1:65" s="2" customFormat="1" ht="24.15" customHeight="1">
      <c r="A2134" s="37"/>
      <c r="B2134" s="38"/>
      <c r="C2134" s="185" t="s">
        <v>2093</v>
      </c>
      <c r="D2134" s="185" t="s">
        <v>388</v>
      </c>
      <c r="E2134" s="186" t="s">
        <v>2094</v>
      </c>
      <c r="F2134" s="187" t="s">
        <v>2095</v>
      </c>
      <c r="G2134" s="188" t="s">
        <v>456</v>
      </c>
      <c r="H2134" s="189">
        <v>1186.298</v>
      </c>
      <c r="I2134" s="190"/>
      <c r="J2134" s="191">
        <f>ROUND(I2134*H2134,2)</f>
        <v>0</v>
      </c>
      <c r="K2134" s="187" t="s">
        <v>391</v>
      </c>
      <c r="L2134" s="42"/>
      <c r="M2134" s="192" t="s">
        <v>76</v>
      </c>
      <c r="N2134" s="193" t="s">
        <v>49</v>
      </c>
      <c r="O2134" s="67"/>
      <c r="P2134" s="194">
        <f>O2134*H2134</f>
        <v>0</v>
      </c>
      <c r="Q2134" s="194">
        <v>0</v>
      </c>
      <c r="R2134" s="194">
        <f>Q2134*H2134</f>
        <v>0</v>
      </c>
      <c r="S2134" s="194">
        <v>0</v>
      </c>
      <c r="T2134" s="195">
        <f>S2134*H2134</f>
        <v>0</v>
      </c>
      <c r="U2134" s="37"/>
      <c r="V2134" s="37"/>
      <c r="W2134" s="37"/>
      <c r="X2134" s="37"/>
      <c r="Y2134" s="37"/>
      <c r="Z2134" s="37"/>
      <c r="AA2134" s="37"/>
      <c r="AB2134" s="37"/>
      <c r="AC2134" s="37"/>
      <c r="AD2134" s="37"/>
      <c r="AE2134" s="37"/>
      <c r="AR2134" s="196" t="s">
        <v>102</v>
      </c>
      <c r="AT2134" s="196" t="s">
        <v>388</v>
      </c>
      <c r="AU2134" s="196" t="s">
        <v>90</v>
      </c>
      <c r="AY2134" s="20" t="s">
        <v>386</v>
      </c>
      <c r="BE2134" s="197">
        <f>IF(N2134="základní",J2134,0)</f>
        <v>0</v>
      </c>
      <c r="BF2134" s="197">
        <f>IF(N2134="snížená",J2134,0)</f>
        <v>0</v>
      </c>
      <c r="BG2134" s="197">
        <f>IF(N2134="zákl. přenesená",J2134,0)</f>
        <v>0</v>
      </c>
      <c r="BH2134" s="197">
        <f>IF(N2134="sníž. přenesená",J2134,0)</f>
        <v>0</v>
      </c>
      <c r="BI2134" s="197">
        <f>IF(N2134="nulová",J2134,0)</f>
        <v>0</v>
      </c>
      <c r="BJ2134" s="20" t="s">
        <v>90</v>
      </c>
      <c r="BK2134" s="197">
        <f>ROUND(I2134*H2134,2)</f>
        <v>0</v>
      </c>
      <c r="BL2134" s="20" t="s">
        <v>102</v>
      </c>
      <c r="BM2134" s="196" t="s">
        <v>2096</v>
      </c>
    </row>
    <row r="2135" spans="1:65" s="2" customFormat="1" ht="10">
      <c r="A2135" s="37"/>
      <c r="B2135" s="38"/>
      <c r="C2135" s="39"/>
      <c r="D2135" s="198" t="s">
        <v>393</v>
      </c>
      <c r="E2135" s="39"/>
      <c r="F2135" s="199" t="s">
        <v>2097</v>
      </c>
      <c r="G2135" s="39"/>
      <c r="H2135" s="39"/>
      <c r="I2135" s="200"/>
      <c r="J2135" s="39"/>
      <c r="K2135" s="39"/>
      <c r="L2135" s="42"/>
      <c r="M2135" s="201"/>
      <c r="N2135" s="202"/>
      <c r="O2135" s="67"/>
      <c r="P2135" s="67"/>
      <c r="Q2135" s="67"/>
      <c r="R2135" s="67"/>
      <c r="S2135" s="67"/>
      <c r="T2135" s="68"/>
      <c r="U2135" s="37"/>
      <c r="V2135" s="37"/>
      <c r="W2135" s="37"/>
      <c r="X2135" s="37"/>
      <c r="Y2135" s="37"/>
      <c r="Z2135" s="37"/>
      <c r="AA2135" s="37"/>
      <c r="AB2135" s="37"/>
      <c r="AC2135" s="37"/>
      <c r="AD2135" s="37"/>
      <c r="AE2135" s="37"/>
      <c r="AT2135" s="20" t="s">
        <v>393</v>
      </c>
      <c r="AU2135" s="20" t="s">
        <v>90</v>
      </c>
    </row>
    <row r="2136" spans="1:65" s="2" customFormat="1" ht="24.15" customHeight="1">
      <c r="A2136" s="37"/>
      <c r="B2136" s="38"/>
      <c r="C2136" s="185" t="s">
        <v>2098</v>
      </c>
      <c r="D2136" s="185" t="s">
        <v>388</v>
      </c>
      <c r="E2136" s="186" t="s">
        <v>2099</v>
      </c>
      <c r="F2136" s="187" t="s">
        <v>2100</v>
      </c>
      <c r="G2136" s="188" t="s">
        <v>456</v>
      </c>
      <c r="H2136" s="189">
        <v>59314.9</v>
      </c>
      <c r="I2136" s="190"/>
      <c r="J2136" s="191">
        <f>ROUND(I2136*H2136,2)</f>
        <v>0</v>
      </c>
      <c r="K2136" s="187" t="s">
        <v>391</v>
      </c>
      <c r="L2136" s="42"/>
      <c r="M2136" s="192" t="s">
        <v>76</v>
      </c>
      <c r="N2136" s="193" t="s">
        <v>49</v>
      </c>
      <c r="O2136" s="67"/>
      <c r="P2136" s="194">
        <f>O2136*H2136</f>
        <v>0</v>
      </c>
      <c r="Q2136" s="194">
        <v>0</v>
      </c>
      <c r="R2136" s="194">
        <f>Q2136*H2136</f>
        <v>0</v>
      </c>
      <c r="S2136" s="194">
        <v>0</v>
      </c>
      <c r="T2136" s="195">
        <f>S2136*H2136</f>
        <v>0</v>
      </c>
      <c r="U2136" s="37"/>
      <c r="V2136" s="37"/>
      <c r="W2136" s="37"/>
      <c r="X2136" s="37"/>
      <c r="Y2136" s="37"/>
      <c r="Z2136" s="37"/>
      <c r="AA2136" s="37"/>
      <c r="AB2136" s="37"/>
      <c r="AC2136" s="37"/>
      <c r="AD2136" s="37"/>
      <c r="AE2136" s="37"/>
      <c r="AR2136" s="196" t="s">
        <v>102</v>
      </c>
      <c r="AT2136" s="196" t="s">
        <v>388</v>
      </c>
      <c r="AU2136" s="196" t="s">
        <v>90</v>
      </c>
      <c r="AY2136" s="20" t="s">
        <v>386</v>
      </c>
      <c r="BE2136" s="197">
        <f>IF(N2136="základní",J2136,0)</f>
        <v>0</v>
      </c>
      <c r="BF2136" s="197">
        <f>IF(N2136="snížená",J2136,0)</f>
        <v>0</v>
      </c>
      <c r="BG2136" s="197">
        <f>IF(N2136="zákl. přenesená",J2136,0)</f>
        <v>0</v>
      </c>
      <c r="BH2136" s="197">
        <f>IF(N2136="sníž. přenesená",J2136,0)</f>
        <v>0</v>
      </c>
      <c r="BI2136" s="197">
        <f>IF(N2136="nulová",J2136,0)</f>
        <v>0</v>
      </c>
      <c r="BJ2136" s="20" t="s">
        <v>90</v>
      </c>
      <c r="BK2136" s="197">
        <f>ROUND(I2136*H2136,2)</f>
        <v>0</v>
      </c>
      <c r="BL2136" s="20" t="s">
        <v>102</v>
      </c>
      <c r="BM2136" s="196" t="s">
        <v>2101</v>
      </c>
    </row>
    <row r="2137" spans="1:65" s="2" customFormat="1" ht="10">
      <c r="A2137" s="37"/>
      <c r="B2137" s="38"/>
      <c r="C2137" s="39"/>
      <c r="D2137" s="198" t="s">
        <v>393</v>
      </c>
      <c r="E2137" s="39"/>
      <c r="F2137" s="199" t="s">
        <v>2102</v>
      </c>
      <c r="G2137" s="39"/>
      <c r="H2137" s="39"/>
      <c r="I2137" s="200"/>
      <c r="J2137" s="39"/>
      <c r="K2137" s="39"/>
      <c r="L2137" s="42"/>
      <c r="M2137" s="201"/>
      <c r="N2137" s="202"/>
      <c r="O2137" s="67"/>
      <c r="P2137" s="67"/>
      <c r="Q2137" s="67"/>
      <c r="R2137" s="67"/>
      <c r="S2137" s="67"/>
      <c r="T2137" s="68"/>
      <c r="U2137" s="37"/>
      <c r="V2137" s="37"/>
      <c r="W2137" s="37"/>
      <c r="X2137" s="37"/>
      <c r="Y2137" s="37"/>
      <c r="Z2137" s="37"/>
      <c r="AA2137" s="37"/>
      <c r="AB2137" s="37"/>
      <c r="AC2137" s="37"/>
      <c r="AD2137" s="37"/>
      <c r="AE2137" s="37"/>
      <c r="AT2137" s="20" t="s">
        <v>393</v>
      </c>
      <c r="AU2137" s="20" t="s">
        <v>90</v>
      </c>
    </row>
    <row r="2138" spans="1:65" s="14" customFormat="1" ht="10">
      <c r="B2138" s="214"/>
      <c r="C2138" s="215"/>
      <c r="D2138" s="205" t="s">
        <v>395</v>
      </c>
      <c r="E2138" s="215"/>
      <c r="F2138" s="217" t="s">
        <v>2103</v>
      </c>
      <c r="G2138" s="215"/>
      <c r="H2138" s="218">
        <v>59314.9</v>
      </c>
      <c r="I2138" s="219"/>
      <c r="J2138" s="215"/>
      <c r="K2138" s="215"/>
      <c r="L2138" s="220"/>
      <c r="M2138" s="221"/>
      <c r="N2138" s="222"/>
      <c r="O2138" s="222"/>
      <c r="P2138" s="222"/>
      <c r="Q2138" s="222"/>
      <c r="R2138" s="222"/>
      <c r="S2138" s="222"/>
      <c r="T2138" s="223"/>
      <c r="AT2138" s="224" t="s">
        <v>395</v>
      </c>
      <c r="AU2138" s="224" t="s">
        <v>90</v>
      </c>
      <c r="AV2138" s="14" t="s">
        <v>90</v>
      </c>
      <c r="AW2138" s="14" t="s">
        <v>4</v>
      </c>
      <c r="AX2138" s="14" t="s">
        <v>85</v>
      </c>
      <c r="AY2138" s="224" t="s">
        <v>386</v>
      </c>
    </row>
    <row r="2139" spans="1:65" s="2" customFormat="1" ht="37.75" customHeight="1">
      <c r="A2139" s="37"/>
      <c r="B2139" s="38"/>
      <c r="C2139" s="185" t="s">
        <v>2104</v>
      </c>
      <c r="D2139" s="185" t="s">
        <v>388</v>
      </c>
      <c r="E2139" s="186" t="s">
        <v>2105</v>
      </c>
      <c r="F2139" s="187" t="s">
        <v>2106</v>
      </c>
      <c r="G2139" s="188" t="s">
        <v>456</v>
      </c>
      <c r="H2139" s="189">
        <v>1186.298</v>
      </c>
      <c r="I2139" s="190"/>
      <c r="J2139" s="191">
        <f>ROUND(I2139*H2139,2)</f>
        <v>0</v>
      </c>
      <c r="K2139" s="187" t="s">
        <v>391</v>
      </c>
      <c r="L2139" s="42"/>
      <c r="M2139" s="192" t="s">
        <v>76</v>
      </c>
      <c r="N2139" s="193" t="s">
        <v>49</v>
      </c>
      <c r="O2139" s="67"/>
      <c r="P2139" s="194">
        <f>O2139*H2139</f>
        <v>0</v>
      </c>
      <c r="Q2139" s="194">
        <v>0</v>
      </c>
      <c r="R2139" s="194">
        <f>Q2139*H2139</f>
        <v>0</v>
      </c>
      <c r="S2139" s="194">
        <v>0</v>
      </c>
      <c r="T2139" s="195">
        <f>S2139*H2139</f>
        <v>0</v>
      </c>
      <c r="U2139" s="37"/>
      <c r="V2139" s="37"/>
      <c r="W2139" s="37"/>
      <c r="X2139" s="37"/>
      <c r="Y2139" s="37"/>
      <c r="Z2139" s="37"/>
      <c r="AA2139" s="37"/>
      <c r="AB2139" s="37"/>
      <c r="AC2139" s="37"/>
      <c r="AD2139" s="37"/>
      <c r="AE2139" s="37"/>
      <c r="AR2139" s="196" t="s">
        <v>102</v>
      </c>
      <c r="AT2139" s="196" t="s">
        <v>388</v>
      </c>
      <c r="AU2139" s="196" t="s">
        <v>90</v>
      </c>
      <c r="AY2139" s="20" t="s">
        <v>386</v>
      </c>
      <c r="BE2139" s="197">
        <f>IF(N2139="základní",J2139,0)</f>
        <v>0</v>
      </c>
      <c r="BF2139" s="197">
        <f>IF(N2139="snížená",J2139,0)</f>
        <v>0</v>
      </c>
      <c r="BG2139" s="197">
        <f>IF(N2139="zákl. přenesená",J2139,0)</f>
        <v>0</v>
      </c>
      <c r="BH2139" s="197">
        <f>IF(N2139="sníž. přenesená",J2139,0)</f>
        <v>0</v>
      </c>
      <c r="BI2139" s="197">
        <f>IF(N2139="nulová",J2139,0)</f>
        <v>0</v>
      </c>
      <c r="BJ2139" s="20" t="s">
        <v>90</v>
      </c>
      <c r="BK2139" s="197">
        <f>ROUND(I2139*H2139,2)</f>
        <v>0</v>
      </c>
      <c r="BL2139" s="20" t="s">
        <v>102</v>
      </c>
      <c r="BM2139" s="196" t="s">
        <v>2107</v>
      </c>
    </row>
    <row r="2140" spans="1:65" s="2" customFormat="1" ht="10">
      <c r="A2140" s="37"/>
      <c r="B2140" s="38"/>
      <c r="C2140" s="39"/>
      <c r="D2140" s="198" t="s">
        <v>393</v>
      </c>
      <c r="E2140" s="39"/>
      <c r="F2140" s="199" t="s">
        <v>2108</v>
      </c>
      <c r="G2140" s="39"/>
      <c r="H2140" s="39"/>
      <c r="I2140" s="200"/>
      <c r="J2140" s="39"/>
      <c r="K2140" s="39"/>
      <c r="L2140" s="42"/>
      <c r="M2140" s="201"/>
      <c r="N2140" s="202"/>
      <c r="O2140" s="67"/>
      <c r="P2140" s="67"/>
      <c r="Q2140" s="67"/>
      <c r="R2140" s="67"/>
      <c r="S2140" s="67"/>
      <c r="T2140" s="68"/>
      <c r="U2140" s="37"/>
      <c r="V2140" s="37"/>
      <c r="W2140" s="37"/>
      <c r="X2140" s="37"/>
      <c r="Y2140" s="37"/>
      <c r="Z2140" s="37"/>
      <c r="AA2140" s="37"/>
      <c r="AB2140" s="37"/>
      <c r="AC2140" s="37"/>
      <c r="AD2140" s="37"/>
      <c r="AE2140" s="37"/>
      <c r="AT2140" s="20" t="s">
        <v>393</v>
      </c>
      <c r="AU2140" s="20" t="s">
        <v>90</v>
      </c>
    </row>
    <row r="2141" spans="1:65" s="2" customFormat="1" ht="44.25" customHeight="1">
      <c r="A2141" s="37"/>
      <c r="B2141" s="38"/>
      <c r="C2141" s="185" t="s">
        <v>2109</v>
      </c>
      <c r="D2141" s="185" t="s">
        <v>388</v>
      </c>
      <c r="E2141" s="186" t="s">
        <v>2110</v>
      </c>
      <c r="F2141" s="187" t="s">
        <v>2111</v>
      </c>
      <c r="G2141" s="188" t="s">
        <v>456</v>
      </c>
      <c r="H2141" s="189">
        <v>355.815</v>
      </c>
      <c r="I2141" s="190"/>
      <c r="J2141" s="191">
        <f>ROUND(I2141*H2141,2)</f>
        <v>0</v>
      </c>
      <c r="K2141" s="187" t="s">
        <v>391</v>
      </c>
      <c r="L2141" s="42"/>
      <c r="M2141" s="192" t="s">
        <v>76</v>
      </c>
      <c r="N2141" s="193" t="s">
        <v>49</v>
      </c>
      <c r="O2141" s="67"/>
      <c r="P2141" s="194">
        <f>O2141*H2141</f>
        <v>0</v>
      </c>
      <c r="Q2141" s="194">
        <v>0</v>
      </c>
      <c r="R2141" s="194">
        <f>Q2141*H2141</f>
        <v>0</v>
      </c>
      <c r="S2141" s="194">
        <v>0</v>
      </c>
      <c r="T2141" s="195">
        <f>S2141*H2141</f>
        <v>0</v>
      </c>
      <c r="U2141" s="37"/>
      <c r="V2141" s="37"/>
      <c r="W2141" s="37"/>
      <c r="X2141" s="37"/>
      <c r="Y2141" s="37"/>
      <c r="Z2141" s="37"/>
      <c r="AA2141" s="37"/>
      <c r="AB2141" s="37"/>
      <c r="AC2141" s="37"/>
      <c r="AD2141" s="37"/>
      <c r="AE2141" s="37"/>
      <c r="AR2141" s="196" t="s">
        <v>102</v>
      </c>
      <c r="AT2141" s="196" t="s">
        <v>388</v>
      </c>
      <c r="AU2141" s="196" t="s">
        <v>90</v>
      </c>
      <c r="AY2141" s="20" t="s">
        <v>386</v>
      </c>
      <c r="BE2141" s="197">
        <f>IF(N2141="základní",J2141,0)</f>
        <v>0</v>
      </c>
      <c r="BF2141" s="197">
        <f>IF(N2141="snížená",J2141,0)</f>
        <v>0</v>
      </c>
      <c r="BG2141" s="197">
        <f>IF(N2141="zákl. přenesená",J2141,0)</f>
        <v>0</v>
      </c>
      <c r="BH2141" s="197">
        <f>IF(N2141="sníž. přenesená",J2141,0)</f>
        <v>0</v>
      </c>
      <c r="BI2141" s="197">
        <f>IF(N2141="nulová",J2141,0)</f>
        <v>0</v>
      </c>
      <c r="BJ2141" s="20" t="s">
        <v>90</v>
      </c>
      <c r="BK2141" s="197">
        <f>ROUND(I2141*H2141,2)</f>
        <v>0</v>
      </c>
      <c r="BL2141" s="20" t="s">
        <v>102</v>
      </c>
      <c r="BM2141" s="196" t="s">
        <v>2112</v>
      </c>
    </row>
    <row r="2142" spans="1:65" s="2" customFormat="1" ht="10">
      <c r="A2142" s="37"/>
      <c r="B2142" s="38"/>
      <c r="C2142" s="39"/>
      <c r="D2142" s="198" t="s">
        <v>393</v>
      </c>
      <c r="E2142" s="39"/>
      <c r="F2142" s="199" t="s">
        <v>2113</v>
      </c>
      <c r="G2142" s="39"/>
      <c r="H2142" s="39"/>
      <c r="I2142" s="200"/>
      <c r="J2142" s="39"/>
      <c r="K2142" s="39"/>
      <c r="L2142" s="42"/>
      <c r="M2142" s="201"/>
      <c r="N2142" s="202"/>
      <c r="O2142" s="67"/>
      <c r="P2142" s="67"/>
      <c r="Q2142" s="67"/>
      <c r="R2142" s="67"/>
      <c r="S2142" s="67"/>
      <c r="T2142" s="68"/>
      <c r="U2142" s="37"/>
      <c r="V2142" s="37"/>
      <c r="W2142" s="37"/>
      <c r="X2142" s="37"/>
      <c r="Y2142" s="37"/>
      <c r="Z2142" s="37"/>
      <c r="AA2142" s="37"/>
      <c r="AB2142" s="37"/>
      <c r="AC2142" s="37"/>
      <c r="AD2142" s="37"/>
      <c r="AE2142" s="37"/>
      <c r="AT2142" s="20" t="s">
        <v>393</v>
      </c>
      <c r="AU2142" s="20" t="s">
        <v>90</v>
      </c>
    </row>
    <row r="2143" spans="1:65" s="2" customFormat="1" ht="44.25" customHeight="1">
      <c r="A2143" s="37"/>
      <c r="B2143" s="38"/>
      <c r="C2143" s="185" t="s">
        <v>2114</v>
      </c>
      <c r="D2143" s="185" t="s">
        <v>388</v>
      </c>
      <c r="E2143" s="186" t="s">
        <v>2115</v>
      </c>
      <c r="F2143" s="187" t="s">
        <v>2116</v>
      </c>
      <c r="G2143" s="188" t="s">
        <v>456</v>
      </c>
      <c r="H2143" s="189">
        <v>9.3360000000000003</v>
      </c>
      <c r="I2143" s="190"/>
      <c r="J2143" s="191">
        <f>ROUND(I2143*H2143,2)</f>
        <v>0</v>
      </c>
      <c r="K2143" s="187" t="s">
        <v>391</v>
      </c>
      <c r="L2143" s="42"/>
      <c r="M2143" s="192" t="s">
        <v>76</v>
      </c>
      <c r="N2143" s="193" t="s">
        <v>49</v>
      </c>
      <c r="O2143" s="67"/>
      <c r="P2143" s="194">
        <f>O2143*H2143</f>
        <v>0</v>
      </c>
      <c r="Q2143" s="194">
        <v>0</v>
      </c>
      <c r="R2143" s="194">
        <f>Q2143*H2143</f>
        <v>0</v>
      </c>
      <c r="S2143" s="194">
        <v>0</v>
      </c>
      <c r="T2143" s="195">
        <f>S2143*H2143</f>
        <v>0</v>
      </c>
      <c r="U2143" s="37"/>
      <c r="V2143" s="37"/>
      <c r="W2143" s="37"/>
      <c r="X2143" s="37"/>
      <c r="Y2143" s="37"/>
      <c r="Z2143" s="37"/>
      <c r="AA2143" s="37"/>
      <c r="AB2143" s="37"/>
      <c r="AC2143" s="37"/>
      <c r="AD2143" s="37"/>
      <c r="AE2143" s="37"/>
      <c r="AR2143" s="196" t="s">
        <v>102</v>
      </c>
      <c r="AT2143" s="196" t="s">
        <v>388</v>
      </c>
      <c r="AU2143" s="196" t="s">
        <v>90</v>
      </c>
      <c r="AY2143" s="20" t="s">
        <v>386</v>
      </c>
      <c r="BE2143" s="197">
        <f>IF(N2143="základní",J2143,0)</f>
        <v>0</v>
      </c>
      <c r="BF2143" s="197">
        <f>IF(N2143="snížená",J2143,0)</f>
        <v>0</v>
      </c>
      <c r="BG2143" s="197">
        <f>IF(N2143="zákl. přenesená",J2143,0)</f>
        <v>0</v>
      </c>
      <c r="BH2143" s="197">
        <f>IF(N2143="sníž. přenesená",J2143,0)</f>
        <v>0</v>
      </c>
      <c r="BI2143" s="197">
        <f>IF(N2143="nulová",J2143,0)</f>
        <v>0</v>
      </c>
      <c r="BJ2143" s="20" t="s">
        <v>90</v>
      </c>
      <c r="BK2143" s="197">
        <f>ROUND(I2143*H2143,2)</f>
        <v>0</v>
      </c>
      <c r="BL2143" s="20" t="s">
        <v>102</v>
      </c>
      <c r="BM2143" s="196" t="s">
        <v>2117</v>
      </c>
    </row>
    <row r="2144" spans="1:65" s="2" customFormat="1" ht="10">
      <c r="A2144" s="37"/>
      <c r="B2144" s="38"/>
      <c r="C2144" s="39"/>
      <c r="D2144" s="198" t="s">
        <v>393</v>
      </c>
      <c r="E2144" s="39"/>
      <c r="F2144" s="199" t="s">
        <v>2118</v>
      </c>
      <c r="G2144" s="39"/>
      <c r="H2144" s="39"/>
      <c r="I2144" s="200"/>
      <c r="J2144" s="39"/>
      <c r="K2144" s="39"/>
      <c r="L2144" s="42"/>
      <c r="M2144" s="201"/>
      <c r="N2144" s="202"/>
      <c r="O2144" s="67"/>
      <c r="P2144" s="67"/>
      <c r="Q2144" s="67"/>
      <c r="R2144" s="67"/>
      <c r="S2144" s="67"/>
      <c r="T2144" s="68"/>
      <c r="U2144" s="37"/>
      <c r="V2144" s="37"/>
      <c r="W2144" s="37"/>
      <c r="X2144" s="37"/>
      <c r="Y2144" s="37"/>
      <c r="Z2144" s="37"/>
      <c r="AA2144" s="37"/>
      <c r="AB2144" s="37"/>
      <c r="AC2144" s="37"/>
      <c r="AD2144" s="37"/>
      <c r="AE2144" s="37"/>
      <c r="AT2144" s="20" t="s">
        <v>393</v>
      </c>
      <c r="AU2144" s="20" t="s">
        <v>90</v>
      </c>
    </row>
    <row r="2145" spans="1:65" s="2" customFormat="1" ht="37.75" customHeight="1">
      <c r="A2145" s="37"/>
      <c r="B2145" s="38"/>
      <c r="C2145" s="185" t="s">
        <v>2119</v>
      </c>
      <c r="D2145" s="185" t="s">
        <v>388</v>
      </c>
      <c r="E2145" s="186" t="s">
        <v>2120</v>
      </c>
      <c r="F2145" s="187" t="s">
        <v>2121</v>
      </c>
      <c r="G2145" s="188" t="s">
        <v>456</v>
      </c>
      <c r="H2145" s="189">
        <v>10.176</v>
      </c>
      <c r="I2145" s="190"/>
      <c r="J2145" s="191">
        <f>ROUND(I2145*H2145,2)</f>
        <v>0</v>
      </c>
      <c r="K2145" s="187" t="s">
        <v>391</v>
      </c>
      <c r="L2145" s="42"/>
      <c r="M2145" s="192" t="s">
        <v>76</v>
      </c>
      <c r="N2145" s="193" t="s">
        <v>49</v>
      </c>
      <c r="O2145" s="67"/>
      <c r="P2145" s="194">
        <f>O2145*H2145</f>
        <v>0</v>
      </c>
      <c r="Q2145" s="194">
        <v>0</v>
      </c>
      <c r="R2145" s="194">
        <f>Q2145*H2145</f>
        <v>0</v>
      </c>
      <c r="S2145" s="194">
        <v>0</v>
      </c>
      <c r="T2145" s="195">
        <f>S2145*H2145</f>
        <v>0</v>
      </c>
      <c r="U2145" s="37"/>
      <c r="V2145" s="37"/>
      <c r="W2145" s="37"/>
      <c r="X2145" s="37"/>
      <c r="Y2145" s="37"/>
      <c r="Z2145" s="37"/>
      <c r="AA2145" s="37"/>
      <c r="AB2145" s="37"/>
      <c r="AC2145" s="37"/>
      <c r="AD2145" s="37"/>
      <c r="AE2145" s="37"/>
      <c r="AR2145" s="196" t="s">
        <v>102</v>
      </c>
      <c r="AT2145" s="196" t="s">
        <v>388</v>
      </c>
      <c r="AU2145" s="196" t="s">
        <v>90</v>
      </c>
      <c r="AY2145" s="20" t="s">
        <v>386</v>
      </c>
      <c r="BE2145" s="197">
        <f>IF(N2145="základní",J2145,0)</f>
        <v>0</v>
      </c>
      <c r="BF2145" s="197">
        <f>IF(N2145="snížená",J2145,0)</f>
        <v>0</v>
      </c>
      <c r="BG2145" s="197">
        <f>IF(N2145="zákl. přenesená",J2145,0)</f>
        <v>0</v>
      </c>
      <c r="BH2145" s="197">
        <f>IF(N2145="sníž. přenesená",J2145,0)</f>
        <v>0</v>
      </c>
      <c r="BI2145" s="197">
        <f>IF(N2145="nulová",J2145,0)</f>
        <v>0</v>
      </c>
      <c r="BJ2145" s="20" t="s">
        <v>90</v>
      </c>
      <c r="BK2145" s="197">
        <f>ROUND(I2145*H2145,2)</f>
        <v>0</v>
      </c>
      <c r="BL2145" s="20" t="s">
        <v>102</v>
      </c>
      <c r="BM2145" s="196" t="s">
        <v>2122</v>
      </c>
    </row>
    <row r="2146" spans="1:65" s="2" customFormat="1" ht="10">
      <c r="A2146" s="37"/>
      <c r="B2146" s="38"/>
      <c r="C2146" s="39"/>
      <c r="D2146" s="198" t="s">
        <v>393</v>
      </c>
      <c r="E2146" s="39"/>
      <c r="F2146" s="199" t="s">
        <v>2123</v>
      </c>
      <c r="G2146" s="39"/>
      <c r="H2146" s="39"/>
      <c r="I2146" s="200"/>
      <c r="J2146" s="39"/>
      <c r="K2146" s="39"/>
      <c r="L2146" s="42"/>
      <c r="M2146" s="201"/>
      <c r="N2146" s="202"/>
      <c r="O2146" s="67"/>
      <c r="P2146" s="67"/>
      <c r="Q2146" s="67"/>
      <c r="R2146" s="67"/>
      <c r="S2146" s="67"/>
      <c r="T2146" s="68"/>
      <c r="U2146" s="37"/>
      <c r="V2146" s="37"/>
      <c r="W2146" s="37"/>
      <c r="X2146" s="37"/>
      <c r="Y2146" s="37"/>
      <c r="Z2146" s="37"/>
      <c r="AA2146" s="37"/>
      <c r="AB2146" s="37"/>
      <c r="AC2146" s="37"/>
      <c r="AD2146" s="37"/>
      <c r="AE2146" s="37"/>
      <c r="AT2146" s="20" t="s">
        <v>393</v>
      </c>
      <c r="AU2146" s="20" t="s">
        <v>90</v>
      </c>
    </row>
    <row r="2147" spans="1:65" s="2" customFormat="1" ht="44.25" customHeight="1">
      <c r="A2147" s="37"/>
      <c r="B2147" s="38"/>
      <c r="C2147" s="185" t="s">
        <v>2124</v>
      </c>
      <c r="D2147" s="185" t="s">
        <v>388</v>
      </c>
      <c r="E2147" s="186" t="s">
        <v>2125</v>
      </c>
      <c r="F2147" s="187" t="s">
        <v>2126</v>
      </c>
      <c r="G2147" s="188" t="s">
        <v>456</v>
      </c>
      <c r="H2147" s="189">
        <v>33.738</v>
      </c>
      <c r="I2147" s="190"/>
      <c r="J2147" s="191">
        <f>ROUND(I2147*H2147,2)</f>
        <v>0</v>
      </c>
      <c r="K2147" s="187" t="s">
        <v>391</v>
      </c>
      <c r="L2147" s="42"/>
      <c r="M2147" s="192" t="s">
        <v>76</v>
      </c>
      <c r="N2147" s="193" t="s">
        <v>49</v>
      </c>
      <c r="O2147" s="67"/>
      <c r="P2147" s="194">
        <f>O2147*H2147</f>
        <v>0</v>
      </c>
      <c r="Q2147" s="194">
        <v>0</v>
      </c>
      <c r="R2147" s="194">
        <f>Q2147*H2147</f>
        <v>0</v>
      </c>
      <c r="S2147" s="194">
        <v>0</v>
      </c>
      <c r="T2147" s="195">
        <f>S2147*H2147</f>
        <v>0</v>
      </c>
      <c r="U2147" s="37"/>
      <c r="V2147" s="37"/>
      <c r="W2147" s="37"/>
      <c r="X2147" s="37"/>
      <c r="Y2147" s="37"/>
      <c r="Z2147" s="37"/>
      <c r="AA2147" s="37"/>
      <c r="AB2147" s="37"/>
      <c r="AC2147" s="37"/>
      <c r="AD2147" s="37"/>
      <c r="AE2147" s="37"/>
      <c r="AR2147" s="196" t="s">
        <v>102</v>
      </c>
      <c r="AT2147" s="196" t="s">
        <v>388</v>
      </c>
      <c r="AU2147" s="196" t="s">
        <v>90</v>
      </c>
      <c r="AY2147" s="20" t="s">
        <v>386</v>
      </c>
      <c r="BE2147" s="197">
        <f>IF(N2147="základní",J2147,0)</f>
        <v>0</v>
      </c>
      <c r="BF2147" s="197">
        <f>IF(N2147="snížená",J2147,0)</f>
        <v>0</v>
      </c>
      <c r="BG2147" s="197">
        <f>IF(N2147="zákl. přenesená",J2147,0)</f>
        <v>0</v>
      </c>
      <c r="BH2147" s="197">
        <f>IF(N2147="sníž. přenesená",J2147,0)</f>
        <v>0</v>
      </c>
      <c r="BI2147" s="197">
        <f>IF(N2147="nulová",J2147,0)</f>
        <v>0</v>
      </c>
      <c r="BJ2147" s="20" t="s">
        <v>90</v>
      </c>
      <c r="BK2147" s="197">
        <f>ROUND(I2147*H2147,2)</f>
        <v>0</v>
      </c>
      <c r="BL2147" s="20" t="s">
        <v>102</v>
      </c>
      <c r="BM2147" s="196" t="s">
        <v>2127</v>
      </c>
    </row>
    <row r="2148" spans="1:65" s="2" customFormat="1" ht="10">
      <c r="A2148" s="37"/>
      <c r="B2148" s="38"/>
      <c r="C2148" s="39"/>
      <c r="D2148" s="198" t="s">
        <v>393</v>
      </c>
      <c r="E2148" s="39"/>
      <c r="F2148" s="199" t="s">
        <v>2128</v>
      </c>
      <c r="G2148" s="39"/>
      <c r="H2148" s="39"/>
      <c r="I2148" s="200"/>
      <c r="J2148" s="39"/>
      <c r="K2148" s="39"/>
      <c r="L2148" s="42"/>
      <c r="M2148" s="201"/>
      <c r="N2148" s="202"/>
      <c r="O2148" s="67"/>
      <c r="P2148" s="67"/>
      <c r="Q2148" s="67"/>
      <c r="R2148" s="67"/>
      <c r="S2148" s="67"/>
      <c r="T2148" s="68"/>
      <c r="U2148" s="37"/>
      <c r="V2148" s="37"/>
      <c r="W2148" s="37"/>
      <c r="X2148" s="37"/>
      <c r="Y2148" s="37"/>
      <c r="Z2148" s="37"/>
      <c r="AA2148" s="37"/>
      <c r="AB2148" s="37"/>
      <c r="AC2148" s="37"/>
      <c r="AD2148" s="37"/>
      <c r="AE2148" s="37"/>
      <c r="AT2148" s="20" t="s">
        <v>393</v>
      </c>
      <c r="AU2148" s="20" t="s">
        <v>90</v>
      </c>
    </row>
    <row r="2149" spans="1:65" s="2" customFormat="1" ht="44.25" customHeight="1">
      <c r="A2149" s="37"/>
      <c r="B2149" s="38"/>
      <c r="C2149" s="185" t="s">
        <v>2129</v>
      </c>
      <c r="D2149" s="185" t="s">
        <v>388</v>
      </c>
      <c r="E2149" s="186" t="s">
        <v>2130</v>
      </c>
      <c r="F2149" s="187" t="s">
        <v>2131</v>
      </c>
      <c r="G2149" s="188" t="s">
        <v>456</v>
      </c>
      <c r="H2149" s="189">
        <v>17.821999999999999</v>
      </c>
      <c r="I2149" s="190"/>
      <c r="J2149" s="191">
        <f>ROUND(I2149*H2149,2)</f>
        <v>0</v>
      </c>
      <c r="K2149" s="187" t="s">
        <v>391</v>
      </c>
      <c r="L2149" s="42"/>
      <c r="M2149" s="192" t="s">
        <v>76</v>
      </c>
      <c r="N2149" s="193" t="s">
        <v>49</v>
      </c>
      <c r="O2149" s="67"/>
      <c r="P2149" s="194">
        <f>O2149*H2149</f>
        <v>0</v>
      </c>
      <c r="Q2149" s="194">
        <v>0</v>
      </c>
      <c r="R2149" s="194">
        <f>Q2149*H2149</f>
        <v>0</v>
      </c>
      <c r="S2149" s="194">
        <v>0</v>
      </c>
      <c r="T2149" s="195">
        <f>S2149*H2149</f>
        <v>0</v>
      </c>
      <c r="U2149" s="37"/>
      <c r="V2149" s="37"/>
      <c r="W2149" s="37"/>
      <c r="X2149" s="37"/>
      <c r="Y2149" s="37"/>
      <c r="Z2149" s="37"/>
      <c r="AA2149" s="37"/>
      <c r="AB2149" s="37"/>
      <c r="AC2149" s="37"/>
      <c r="AD2149" s="37"/>
      <c r="AE2149" s="37"/>
      <c r="AR2149" s="196" t="s">
        <v>102</v>
      </c>
      <c r="AT2149" s="196" t="s">
        <v>388</v>
      </c>
      <c r="AU2149" s="196" t="s">
        <v>90</v>
      </c>
      <c r="AY2149" s="20" t="s">
        <v>386</v>
      </c>
      <c r="BE2149" s="197">
        <f>IF(N2149="základní",J2149,0)</f>
        <v>0</v>
      </c>
      <c r="BF2149" s="197">
        <f>IF(N2149="snížená",J2149,0)</f>
        <v>0</v>
      </c>
      <c r="BG2149" s="197">
        <f>IF(N2149="zákl. přenesená",J2149,0)</f>
        <v>0</v>
      </c>
      <c r="BH2149" s="197">
        <f>IF(N2149="sníž. přenesená",J2149,0)</f>
        <v>0</v>
      </c>
      <c r="BI2149" s="197">
        <f>IF(N2149="nulová",J2149,0)</f>
        <v>0</v>
      </c>
      <c r="BJ2149" s="20" t="s">
        <v>90</v>
      </c>
      <c r="BK2149" s="197">
        <f>ROUND(I2149*H2149,2)</f>
        <v>0</v>
      </c>
      <c r="BL2149" s="20" t="s">
        <v>102</v>
      </c>
      <c r="BM2149" s="196" t="s">
        <v>2132</v>
      </c>
    </row>
    <row r="2150" spans="1:65" s="2" customFormat="1" ht="10">
      <c r="A2150" s="37"/>
      <c r="B2150" s="38"/>
      <c r="C2150" s="39"/>
      <c r="D2150" s="198" t="s">
        <v>393</v>
      </c>
      <c r="E2150" s="39"/>
      <c r="F2150" s="199" t="s">
        <v>2133</v>
      </c>
      <c r="G2150" s="39"/>
      <c r="H2150" s="39"/>
      <c r="I2150" s="200"/>
      <c r="J2150" s="39"/>
      <c r="K2150" s="39"/>
      <c r="L2150" s="42"/>
      <c r="M2150" s="201"/>
      <c r="N2150" s="202"/>
      <c r="O2150" s="67"/>
      <c r="P2150" s="67"/>
      <c r="Q2150" s="67"/>
      <c r="R2150" s="67"/>
      <c r="S2150" s="67"/>
      <c r="T2150" s="68"/>
      <c r="U2150" s="37"/>
      <c r="V2150" s="37"/>
      <c r="W2150" s="37"/>
      <c r="X2150" s="37"/>
      <c r="Y2150" s="37"/>
      <c r="Z2150" s="37"/>
      <c r="AA2150" s="37"/>
      <c r="AB2150" s="37"/>
      <c r="AC2150" s="37"/>
      <c r="AD2150" s="37"/>
      <c r="AE2150" s="37"/>
      <c r="AT2150" s="20" t="s">
        <v>393</v>
      </c>
      <c r="AU2150" s="20" t="s">
        <v>90</v>
      </c>
    </row>
    <row r="2151" spans="1:65" s="2" customFormat="1" ht="24.15" customHeight="1">
      <c r="A2151" s="37"/>
      <c r="B2151" s="38"/>
      <c r="C2151" s="185" t="s">
        <v>2134</v>
      </c>
      <c r="D2151" s="185" t="s">
        <v>388</v>
      </c>
      <c r="E2151" s="186" t="s">
        <v>2135</v>
      </c>
      <c r="F2151" s="187" t="s">
        <v>2136</v>
      </c>
      <c r="G2151" s="188" t="s">
        <v>456</v>
      </c>
      <c r="H2151" s="189">
        <v>-21.227</v>
      </c>
      <c r="I2151" s="190"/>
      <c r="J2151" s="191">
        <f>ROUND(I2151*H2151,2)</f>
        <v>0</v>
      </c>
      <c r="K2151" s="187" t="s">
        <v>76</v>
      </c>
      <c r="L2151" s="42"/>
      <c r="M2151" s="192" t="s">
        <v>76</v>
      </c>
      <c r="N2151" s="193" t="s">
        <v>49</v>
      </c>
      <c r="O2151" s="67"/>
      <c r="P2151" s="194">
        <f>O2151*H2151</f>
        <v>0</v>
      </c>
      <c r="Q2151" s="194">
        <v>0</v>
      </c>
      <c r="R2151" s="194">
        <f>Q2151*H2151</f>
        <v>0</v>
      </c>
      <c r="S2151" s="194">
        <v>0</v>
      </c>
      <c r="T2151" s="195">
        <f>S2151*H2151</f>
        <v>0</v>
      </c>
      <c r="U2151" s="37"/>
      <c r="V2151" s="37"/>
      <c r="W2151" s="37"/>
      <c r="X2151" s="37"/>
      <c r="Y2151" s="37"/>
      <c r="Z2151" s="37"/>
      <c r="AA2151" s="37"/>
      <c r="AB2151" s="37"/>
      <c r="AC2151" s="37"/>
      <c r="AD2151" s="37"/>
      <c r="AE2151" s="37"/>
      <c r="AR2151" s="196" t="s">
        <v>102</v>
      </c>
      <c r="AT2151" s="196" t="s">
        <v>388</v>
      </c>
      <c r="AU2151" s="196" t="s">
        <v>90</v>
      </c>
      <c r="AY2151" s="20" t="s">
        <v>386</v>
      </c>
      <c r="BE2151" s="197">
        <f>IF(N2151="základní",J2151,0)</f>
        <v>0</v>
      </c>
      <c r="BF2151" s="197">
        <f>IF(N2151="snížená",J2151,0)</f>
        <v>0</v>
      </c>
      <c r="BG2151" s="197">
        <f>IF(N2151="zákl. přenesená",J2151,0)</f>
        <v>0</v>
      </c>
      <c r="BH2151" s="197">
        <f>IF(N2151="sníž. přenesená",J2151,0)</f>
        <v>0</v>
      </c>
      <c r="BI2151" s="197">
        <f>IF(N2151="nulová",J2151,0)</f>
        <v>0</v>
      </c>
      <c r="BJ2151" s="20" t="s">
        <v>90</v>
      </c>
      <c r="BK2151" s="197">
        <f>ROUND(I2151*H2151,2)</f>
        <v>0</v>
      </c>
      <c r="BL2151" s="20" t="s">
        <v>102</v>
      </c>
      <c r="BM2151" s="196" t="s">
        <v>2137</v>
      </c>
    </row>
    <row r="2152" spans="1:65" s="14" customFormat="1" ht="10">
      <c r="B2152" s="214"/>
      <c r="C2152" s="215"/>
      <c r="D2152" s="205" t="s">
        <v>395</v>
      </c>
      <c r="E2152" s="216" t="s">
        <v>76</v>
      </c>
      <c r="F2152" s="217" t="s">
        <v>2138</v>
      </c>
      <c r="G2152" s="215"/>
      <c r="H2152" s="218">
        <v>-4.4359999999999999</v>
      </c>
      <c r="I2152" s="219"/>
      <c r="J2152" s="215"/>
      <c r="K2152" s="215"/>
      <c r="L2152" s="220"/>
      <c r="M2152" s="221"/>
      <c r="N2152" s="222"/>
      <c r="O2152" s="222"/>
      <c r="P2152" s="222"/>
      <c r="Q2152" s="222"/>
      <c r="R2152" s="222"/>
      <c r="S2152" s="222"/>
      <c r="T2152" s="223"/>
      <c r="AT2152" s="224" t="s">
        <v>395</v>
      </c>
      <c r="AU2152" s="224" t="s">
        <v>90</v>
      </c>
      <c r="AV2152" s="14" t="s">
        <v>90</v>
      </c>
      <c r="AW2152" s="14" t="s">
        <v>36</v>
      </c>
      <c r="AX2152" s="14" t="s">
        <v>78</v>
      </c>
      <c r="AY2152" s="224" t="s">
        <v>386</v>
      </c>
    </row>
    <row r="2153" spans="1:65" s="14" customFormat="1" ht="10">
      <c r="B2153" s="214"/>
      <c r="C2153" s="215"/>
      <c r="D2153" s="205" t="s">
        <v>395</v>
      </c>
      <c r="E2153" s="216" t="s">
        <v>76</v>
      </c>
      <c r="F2153" s="217" t="s">
        <v>2139</v>
      </c>
      <c r="G2153" s="215"/>
      <c r="H2153" s="218">
        <v>-16.791</v>
      </c>
      <c r="I2153" s="219"/>
      <c r="J2153" s="215"/>
      <c r="K2153" s="215"/>
      <c r="L2153" s="220"/>
      <c r="M2153" s="221"/>
      <c r="N2153" s="222"/>
      <c r="O2153" s="222"/>
      <c r="P2153" s="222"/>
      <c r="Q2153" s="222"/>
      <c r="R2153" s="222"/>
      <c r="S2153" s="222"/>
      <c r="T2153" s="223"/>
      <c r="AT2153" s="224" t="s">
        <v>395</v>
      </c>
      <c r="AU2153" s="224" t="s">
        <v>90</v>
      </c>
      <c r="AV2153" s="14" t="s">
        <v>90</v>
      </c>
      <c r="AW2153" s="14" t="s">
        <v>36</v>
      </c>
      <c r="AX2153" s="14" t="s">
        <v>78</v>
      </c>
      <c r="AY2153" s="224" t="s">
        <v>386</v>
      </c>
    </row>
    <row r="2154" spans="1:65" s="15" customFormat="1" ht="10">
      <c r="B2154" s="225"/>
      <c r="C2154" s="226"/>
      <c r="D2154" s="205" t="s">
        <v>395</v>
      </c>
      <c r="E2154" s="227" t="s">
        <v>76</v>
      </c>
      <c r="F2154" s="228" t="s">
        <v>398</v>
      </c>
      <c r="G2154" s="226"/>
      <c r="H2154" s="229">
        <v>-21.227</v>
      </c>
      <c r="I2154" s="230"/>
      <c r="J2154" s="226"/>
      <c r="K2154" s="226"/>
      <c r="L2154" s="231"/>
      <c r="M2154" s="232"/>
      <c r="N2154" s="233"/>
      <c r="O2154" s="233"/>
      <c r="P2154" s="233"/>
      <c r="Q2154" s="233"/>
      <c r="R2154" s="233"/>
      <c r="S2154" s="233"/>
      <c r="T2154" s="234"/>
      <c r="AT2154" s="235" t="s">
        <v>395</v>
      </c>
      <c r="AU2154" s="235" t="s">
        <v>90</v>
      </c>
      <c r="AV2154" s="15" t="s">
        <v>102</v>
      </c>
      <c r="AW2154" s="15" t="s">
        <v>36</v>
      </c>
      <c r="AX2154" s="15" t="s">
        <v>85</v>
      </c>
      <c r="AY2154" s="235" t="s">
        <v>386</v>
      </c>
    </row>
    <row r="2155" spans="1:65" s="2" customFormat="1" ht="44.25" customHeight="1">
      <c r="A2155" s="37"/>
      <c r="B2155" s="38"/>
      <c r="C2155" s="185" t="s">
        <v>2140</v>
      </c>
      <c r="D2155" s="185" t="s">
        <v>388</v>
      </c>
      <c r="E2155" s="186" t="s">
        <v>2141</v>
      </c>
      <c r="F2155" s="187" t="s">
        <v>2142</v>
      </c>
      <c r="G2155" s="188" t="s">
        <v>456</v>
      </c>
      <c r="H2155" s="189">
        <v>24.35</v>
      </c>
      <c r="I2155" s="190"/>
      <c r="J2155" s="191">
        <f>ROUND(I2155*H2155,2)</f>
        <v>0</v>
      </c>
      <c r="K2155" s="187" t="s">
        <v>391</v>
      </c>
      <c r="L2155" s="42"/>
      <c r="M2155" s="192" t="s">
        <v>76</v>
      </c>
      <c r="N2155" s="193" t="s">
        <v>49</v>
      </c>
      <c r="O2155" s="67"/>
      <c r="P2155" s="194">
        <f>O2155*H2155</f>
        <v>0</v>
      </c>
      <c r="Q2155" s="194">
        <v>0</v>
      </c>
      <c r="R2155" s="194">
        <f>Q2155*H2155</f>
        <v>0</v>
      </c>
      <c r="S2155" s="194">
        <v>0</v>
      </c>
      <c r="T2155" s="195">
        <f>S2155*H2155</f>
        <v>0</v>
      </c>
      <c r="U2155" s="37"/>
      <c r="V2155" s="37"/>
      <c r="W2155" s="37"/>
      <c r="X2155" s="37"/>
      <c r="Y2155" s="37"/>
      <c r="Z2155" s="37"/>
      <c r="AA2155" s="37"/>
      <c r="AB2155" s="37"/>
      <c r="AC2155" s="37"/>
      <c r="AD2155" s="37"/>
      <c r="AE2155" s="37"/>
      <c r="AR2155" s="196" t="s">
        <v>102</v>
      </c>
      <c r="AT2155" s="196" t="s">
        <v>388</v>
      </c>
      <c r="AU2155" s="196" t="s">
        <v>90</v>
      </c>
      <c r="AY2155" s="20" t="s">
        <v>386</v>
      </c>
      <c r="BE2155" s="197">
        <f>IF(N2155="základní",J2155,0)</f>
        <v>0</v>
      </c>
      <c r="BF2155" s="197">
        <f>IF(N2155="snížená",J2155,0)</f>
        <v>0</v>
      </c>
      <c r="BG2155" s="197">
        <f>IF(N2155="zákl. přenesená",J2155,0)</f>
        <v>0</v>
      </c>
      <c r="BH2155" s="197">
        <f>IF(N2155="sníž. přenesená",J2155,0)</f>
        <v>0</v>
      </c>
      <c r="BI2155" s="197">
        <f>IF(N2155="nulová",J2155,0)</f>
        <v>0</v>
      </c>
      <c r="BJ2155" s="20" t="s">
        <v>90</v>
      </c>
      <c r="BK2155" s="197">
        <f>ROUND(I2155*H2155,2)</f>
        <v>0</v>
      </c>
      <c r="BL2155" s="20" t="s">
        <v>102</v>
      </c>
      <c r="BM2155" s="196" t="s">
        <v>2143</v>
      </c>
    </row>
    <row r="2156" spans="1:65" s="2" customFormat="1" ht="10">
      <c r="A2156" s="37"/>
      <c r="B2156" s="38"/>
      <c r="C2156" s="39"/>
      <c r="D2156" s="198" t="s">
        <v>393</v>
      </c>
      <c r="E2156" s="39"/>
      <c r="F2156" s="199" t="s">
        <v>2144</v>
      </c>
      <c r="G2156" s="39"/>
      <c r="H2156" s="39"/>
      <c r="I2156" s="200"/>
      <c r="J2156" s="39"/>
      <c r="K2156" s="39"/>
      <c r="L2156" s="42"/>
      <c r="M2156" s="201"/>
      <c r="N2156" s="202"/>
      <c r="O2156" s="67"/>
      <c r="P2156" s="67"/>
      <c r="Q2156" s="67"/>
      <c r="R2156" s="67"/>
      <c r="S2156" s="67"/>
      <c r="T2156" s="68"/>
      <c r="U2156" s="37"/>
      <c r="V2156" s="37"/>
      <c r="W2156" s="37"/>
      <c r="X2156" s="37"/>
      <c r="Y2156" s="37"/>
      <c r="Z2156" s="37"/>
      <c r="AA2156" s="37"/>
      <c r="AB2156" s="37"/>
      <c r="AC2156" s="37"/>
      <c r="AD2156" s="37"/>
      <c r="AE2156" s="37"/>
      <c r="AT2156" s="20" t="s">
        <v>393</v>
      </c>
      <c r="AU2156" s="20" t="s">
        <v>90</v>
      </c>
    </row>
    <row r="2157" spans="1:65" s="2" customFormat="1" ht="44.25" customHeight="1">
      <c r="A2157" s="37"/>
      <c r="B2157" s="38"/>
      <c r="C2157" s="185" t="s">
        <v>2145</v>
      </c>
      <c r="D2157" s="185" t="s">
        <v>388</v>
      </c>
      <c r="E2157" s="186" t="s">
        <v>2146</v>
      </c>
      <c r="F2157" s="187" t="s">
        <v>2147</v>
      </c>
      <c r="G2157" s="188" t="s">
        <v>456</v>
      </c>
      <c r="H2157" s="189">
        <v>405.255</v>
      </c>
      <c r="I2157" s="190"/>
      <c r="J2157" s="191">
        <f>ROUND(I2157*H2157,2)</f>
        <v>0</v>
      </c>
      <c r="K2157" s="187" t="s">
        <v>391</v>
      </c>
      <c r="L2157" s="42"/>
      <c r="M2157" s="192" t="s">
        <v>76</v>
      </c>
      <c r="N2157" s="193" t="s">
        <v>49</v>
      </c>
      <c r="O2157" s="67"/>
      <c r="P2157" s="194">
        <f>O2157*H2157</f>
        <v>0</v>
      </c>
      <c r="Q2157" s="194">
        <v>0</v>
      </c>
      <c r="R2157" s="194">
        <f>Q2157*H2157</f>
        <v>0</v>
      </c>
      <c r="S2157" s="194">
        <v>0</v>
      </c>
      <c r="T2157" s="195">
        <f>S2157*H2157</f>
        <v>0</v>
      </c>
      <c r="U2157" s="37"/>
      <c r="V2157" s="37"/>
      <c r="W2157" s="37"/>
      <c r="X2157" s="37"/>
      <c r="Y2157" s="37"/>
      <c r="Z2157" s="37"/>
      <c r="AA2157" s="37"/>
      <c r="AB2157" s="37"/>
      <c r="AC2157" s="37"/>
      <c r="AD2157" s="37"/>
      <c r="AE2157" s="37"/>
      <c r="AR2157" s="196" t="s">
        <v>102</v>
      </c>
      <c r="AT2157" s="196" t="s">
        <v>388</v>
      </c>
      <c r="AU2157" s="196" t="s">
        <v>90</v>
      </c>
      <c r="AY2157" s="20" t="s">
        <v>386</v>
      </c>
      <c r="BE2157" s="197">
        <f>IF(N2157="základní",J2157,0)</f>
        <v>0</v>
      </c>
      <c r="BF2157" s="197">
        <f>IF(N2157="snížená",J2157,0)</f>
        <v>0</v>
      </c>
      <c r="BG2157" s="197">
        <f>IF(N2157="zákl. přenesená",J2157,0)</f>
        <v>0</v>
      </c>
      <c r="BH2157" s="197">
        <f>IF(N2157="sníž. přenesená",J2157,0)</f>
        <v>0</v>
      </c>
      <c r="BI2157" s="197">
        <f>IF(N2157="nulová",J2157,0)</f>
        <v>0</v>
      </c>
      <c r="BJ2157" s="20" t="s">
        <v>90</v>
      </c>
      <c r="BK2157" s="197">
        <f>ROUND(I2157*H2157,2)</f>
        <v>0</v>
      </c>
      <c r="BL2157" s="20" t="s">
        <v>102</v>
      </c>
      <c r="BM2157" s="196" t="s">
        <v>2148</v>
      </c>
    </row>
    <row r="2158" spans="1:65" s="2" customFormat="1" ht="10">
      <c r="A2158" s="37"/>
      <c r="B2158" s="38"/>
      <c r="C2158" s="39"/>
      <c r="D2158" s="198" t="s">
        <v>393</v>
      </c>
      <c r="E2158" s="39"/>
      <c r="F2158" s="199" t="s">
        <v>2149</v>
      </c>
      <c r="G2158" s="39"/>
      <c r="H2158" s="39"/>
      <c r="I2158" s="200"/>
      <c r="J2158" s="39"/>
      <c r="K2158" s="39"/>
      <c r="L2158" s="42"/>
      <c r="M2158" s="201"/>
      <c r="N2158" s="202"/>
      <c r="O2158" s="67"/>
      <c r="P2158" s="67"/>
      <c r="Q2158" s="67"/>
      <c r="R2158" s="67"/>
      <c r="S2158" s="67"/>
      <c r="T2158" s="68"/>
      <c r="U2158" s="37"/>
      <c r="V2158" s="37"/>
      <c r="W2158" s="37"/>
      <c r="X2158" s="37"/>
      <c r="Y2158" s="37"/>
      <c r="Z2158" s="37"/>
      <c r="AA2158" s="37"/>
      <c r="AB2158" s="37"/>
      <c r="AC2158" s="37"/>
      <c r="AD2158" s="37"/>
      <c r="AE2158" s="37"/>
      <c r="AT2158" s="20" t="s">
        <v>393</v>
      </c>
      <c r="AU2158" s="20" t="s">
        <v>90</v>
      </c>
    </row>
    <row r="2159" spans="1:65" s="2" customFormat="1" ht="44.25" customHeight="1">
      <c r="A2159" s="37"/>
      <c r="B2159" s="38"/>
      <c r="C2159" s="185" t="s">
        <v>2150</v>
      </c>
      <c r="D2159" s="185" t="s">
        <v>388</v>
      </c>
      <c r="E2159" s="186" t="s">
        <v>2151</v>
      </c>
      <c r="F2159" s="187" t="s">
        <v>2152</v>
      </c>
      <c r="G2159" s="188" t="s">
        <v>456</v>
      </c>
      <c r="H2159" s="189">
        <v>516.63099999999997</v>
      </c>
      <c r="I2159" s="190"/>
      <c r="J2159" s="191">
        <f>ROUND(I2159*H2159,2)</f>
        <v>0</v>
      </c>
      <c r="K2159" s="187" t="s">
        <v>391</v>
      </c>
      <c r="L2159" s="42"/>
      <c r="M2159" s="192" t="s">
        <v>76</v>
      </c>
      <c r="N2159" s="193" t="s">
        <v>49</v>
      </c>
      <c r="O2159" s="67"/>
      <c r="P2159" s="194">
        <f>O2159*H2159</f>
        <v>0</v>
      </c>
      <c r="Q2159" s="194">
        <v>0</v>
      </c>
      <c r="R2159" s="194">
        <f>Q2159*H2159</f>
        <v>0</v>
      </c>
      <c r="S2159" s="194">
        <v>0</v>
      </c>
      <c r="T2159" s="195">
        <f>S2159*H2159</f>
        <v>0</v>
      </c>
      <c r="U2159" s="37"/>
      <c r="V2159" s="37"/>
      <c r="W2159" s="37"/>
      <c r="X2159" s="37"/>
      <c r="Y2159" s="37"/>
      <c r="Z2159" s="37"/>
      <c r="AA2159" s="37"/>
      <c r="AB2159" s="37"/>
      <c r="AC2159" s="37"/>
      <c r="AD2159" s="37"/>
      <c r="AE2159" s="37"/>
      <c r="AR2159" s="196" t="s">
        <v>102</v>
      </c>
      <c r="AT2159" s="196" t="s">
        <v>388</v>
      </c>
      <c r="AU2159" s="196" t="s">
        <v>90</v>
      </c>
      <c r="AY2159" s="20" t="s">
        <v>386</v>
      </c>
      <c r="BE2159" s="197">
        <f>IF(N2159="základní",J2159,0)</f>
        <v>0</v>
      </c>
      <c r="BF2159" s="197">
        <f>IF(N2159="snížená",J2159,0)</f>
        <v>0</v>
      </c>
      <c r="BG2159" s="197">
        <f>IF(N2159="zákl. přenesená",J2159,0)</f>
        <v>0</v>
      </c>
      <c r="BH2159" s="197">
        <f>IF(N2159="sníž. přenesená",J2159,0)</f>
        <v>0</v>
      </c>
      <c r="BI2159" s="197">
        <f>IF(N2159="nulová",J2159,0)</f>
        <v>0</v>
      </c>
      <c r="BJ2159" s="20" t="s">
        <v>90</v>
      </c>
      <c r="BK2159" s="197">
        <f>ROUND(I2159*H2159,2)</f>
        <v>0</v>
      </c>
      <c r="BL2159" s="20" t="s">
        <v>102</v>
      </c>
      <c r="BM2159" s="196" t="s">
        <v>2153</v>
      </c>
    </row>
    <row r="2160" spans="1:65" s="2" customFormat="1" ht="10">
      <c r="A2160" s="37"/>
      <c r="B2160" s="38"/>
      <c r="C2160" s="39"/>
      <c r="D2160" s="198" t="s">
        <v>393</v>
      </c>
      <c r="E2160" s="39"/>
      <c r="F2160" s="199" t="s">
        <v>2154</v>
      </c>
      <c r="G2160" s="39"/>
      <c r="H2160" s="39"/>
      <c r="I2160" s="200"/>
      <c r="J2160" s="39"/>
      <c r="K2160" s="39"/>
      <c r="L2160" s="42"/>
      <c r="M2160" s="201"/>
      <c r="N2160" s="202"/>
      <c r="O2160" s="67"/>
      <c r="P2160" s="67"/>
      <c r="Q2160" s="67"/>
      <c r="R2160" s="67"/>
      <c r="S2160" s="67"/>
      <c r="T2160" s="68"/>
      <c r="U2160" s="37"/>
      <c r="V2160" s="37"/>
      <c r="W2160" s="37"/>
      <c r="X2160" s="37"/>
      <c r="Y2160" s="37"/>
      <c r="Z2160" s="37"/>
      <c r="AA2160" s="37"/>
      <c r="AB2160" s="37"/>
      <c r="AC2160" s="37"/>
      <c r="AD2160" s="37"/>
      <c r="AE2160" s="37"/>
      <c r="AT2160" s="20" t="s">
        <v>393</v>
      </c>
      <c r="AU2160" s="20" t="s">
        <v>90</v>
      </c>
    </row>
    <row r="2161" spans="1:65" s="12" customFormat="1" ht="22.75" customHeight="1">
      <c r="B2161" s="169"/>
      <c r="C2161" s="170"/>
      <c r="D2161" s="171" t="s">
        <v>77</v>
      </c>
      <c r="E2161" s="183" t="s">
        <v>2155</v>
      </c>
      <c r="F2161" s="183" t="s">
        <v>2156</v>
      </c>
      <c r="G2161" s="170"/>
      <c r="H2161" s="170"/>
      <c r="I2161" s="173"/>
      <c r="J2161" s="184">
        <f>BK2161</f>
        <v>0</v>
      </c>
      <c r="K2161" s="170"/>
      <c r="L2161" s="175"/>
      <c r="M2161" s="176"/>
      <c r="N2161" s="177"/>
      <c r="O2161" s="177"/>
      <c r="P2161" s="178">
        <f>SUM(P2162:P2163)</f>
        <v>0</v>
      </c>
      <c r="Q2161" s="177"/>
      <c r="R2161" s="178">
        <f>SUM(R2162:R2163)</f>
        <v>0</v>
      </c>
      <c r="S2161" s="177"/>
      <c r="T2161" s="179">
        <f>SUM(T2162:T2163)</f>
        <v>0</v>
      </c>
      <c r="AR2161" s="180" t="s">
        <v>85</v>
      </c>
      <c r="AT2161" s="181" t="s">
        <v>77</v>
      </c>
      <c r="AU2161" s="181" t="s">
        <v>85</v>
      </c>
      <c r="AY2161" s="180" t="s">
        <v>386</v>
      </c>
      <c r="BK2161" s="182">
        <f>SUM(BK2162:BK2163)</f>
        <v>0</v>
      </c>
    </row>
    <row r="2162" spans="1:65" s="2" customFormat="1" ht="62.75" customHeight="1">
      <c r="A2162" s="37"/>
      <c r="B2162" s="38"/>
      <c r="C2162" s="185" t="s">
        <v>2157</v>
      </c>
      <c r="D2162" s="185" t="s">
        <v>388</v>
      </c>
      <c r="E2162" s="186" t="s">
        <v>2158</v>
      </c>
      <c r="F2162" s="187" t="s">
        <v>2159</v>
      </c>
      <c r="G2162" s="188" t="s">
        <v>456</v>
      </c>
      <c r="H2162" s="189">
        <v>1230.124</v>
      </c>
      <c r="I2162" s="190"/>
      <c r="J2162" s="191">
        <f>ROUND(I2162*H2162,2)</f>
        <v>0</v>
      </c>
      <c r="K2162" s="187" t="s">
        <v>391</v>
      </c>
      <c r="L2162" s="42"/>
      <c r="M2162" s="192" t="s">
        <v>76</v>
      </c>
      <c r="N2162" s="193" t="s">
        <v>49</v>
      </c>
      <c r="O2162" s="67"/>
      <c r="P2162" s="194">
        <f>O2162*H2162</f>
        <v>0</v>
      </c>
      <c r="Q2162" s="194">
        <v>0</v>
      </c>
      <c r="R2162" s="194">
        <f>Q2162*H2162</f>
        <v>0</v>
      </c>
      <c r="S2162" s="194">
        <v>0</v>
      </c>
      <c r="T2162" s="195">
        <f>S2162*H2162</f>
        <v>0</v>
      </c>
      <c r="U2162" s="37"/>
      <c r="V2162" s="37"/>
      <c r="W2162" s="37"/>
      <c r="X2162" s="37"/>
      <c r="Y2162" s="37"/>
      <c r="Z2162" s="37"/>
      <c r="AA2162" s="37"/>
      <c r="AB2162" s="37"/>
      <c r="AC2162" s="37"/>
      <c r="AD2162" s="37"/>
      <c r="AE2162" s="37"/>
      <c r="AR2162" s="196" t="s">
        <v>102</v>
      </c>
      <c r="AT2162" s="196" t="s">
        <v>388</v>
      </c>
      <c r="AU2162" s="196" t="s">
        <v>90</v>
      </c>
      <c r="AY2162" s="20" t="s">
        <v>386</v>
      </c>
      <c r="BE2162" s="197">
        <f>IF(N2162="základní",J2162,0)</f>
        <v>0</v>
      </c>
      <c r="BF2162" s="197">
        <f>IF(N2162="snížená",J2162,0)</f>
        <v>0</v>
      </c>
      <c r="BG2162" s="197">
        <f>IF(N2162="zákl. přenesená",J2162,0)</f>
        <v>0</v>
      </c>
      <c r="BH2162" s="197">
        <f>IF(N2162="sníž. přenesená",J2162,0)</f>
        <v>0</v>
      </c>
      <c r="BI2162" s="197">
        <f>IF(N2162="nulová",J2162,0)</f>
        <v>0</v>
      </c>
      <c r="BJ2162" s="20" t="s">
        <v>90</v>
      </c>
      <c r="BK2162" s="197">
        <f>ROUND(I2162*H2162,2)</f>
        <v>0</v>
      </c>
      <c r="BL2162" s="20" t="s">
        <v>102</v>
      </c>
      <c r="BM2162" s="196" t="s">
        <v>2160</v>
      </c>
    </row>
    <row r="2163" spans="1:65" s="2" customFormat="1" ht="10">
      <c r="A2163" s="37"/>
      <c r="B2163" s="38"/>
      <c r="C2163" s="39"/>
      <c r="D2163" s="198" t="s">
        <v>393</v>
      </c>
      <c r="E2163" s="39"/>
      <c r="F2163" s="199" t="s">
        <v>2161</v>
      </c>
      <c r="G2163" s="39"/>
      <c r="H2163" s="39"/>
      <c r="I2163" s="200"/>
      <c r="J2163" s="39"/>
      <c r="K2163" s="39"/>
      <c r="L2163" s="42"/>
      <c r="M2163" s="201"/>
      <c r="N2163" s="202"/>
      <c r="O2163" s="67"/>
      <c r="P2163" s="67"/>
      <c r="Q2163" s="67"/>
      <c r="R2163" s="67"/>
      <c r="S2163" s="67"/>
      <c r="T2163" s="68"/>
      <c r="U2163" s="37"/>
      <c r="V2163" s="37"/>
      <c r="W2163" s="37"/>
      <c r="X2163" s="37"/>
      <c r="Y2163" s="37"/>
      <c r="Z2163" s="37"/>
      <c r="AA2163" s="37"/>
      <c r="AB2163" s="37"/>
      <c r="AC2163" s="37"/>
      <c r="AD2163" s="37"/>
      <c r="AE2163" s="37"/>
      <c r="AT2163" s="20" t="s">
        <v>393</v>
      </c>
      <c r="AU2163" s="20" t="s">
        <v>90</v>
      </c>
    </row>
    <row r="2164" spans="1:65" s="12" customFormat="1" ht="25.9" customHeight="1">
      <c r="B2164" s="169"/>
      <c r="C2164" s="170"/>
      <c r="D2164" s="171" t="s">
        <v>77</v>
      </c>
      <c r="E2164" s="172" t="s">
        <v>2162</v>
      </c>
      <c r="F2164" s="172" t="s">
        <v>2163</v>
      </c>
      <c r="G2164" s="170"/>
      <c r="H2164" s="170"/>
      <c r="I2164" s="173"/>
      <c r="J2164" s="174">
        <f>BK2164</f>
        <v>0</v>
      </c>
      <c r="K2164" s="170"/>
      <c r="L2164" s="175"/>
      <c r="M2164" s="176"/>
      <c r="N2164" s="177"/>
      <c r="O2164" s="177"/>
      <c r="P2164" s="178">
        <f>P2165+P2370+P2603+P2818+P2827+P2834+P2897+P2909+P2913+P2925+P2941+P3477+P3569+P4044+P4581+P4691+P5341+P5376+P5506+P5510+P5675</f>
        <v>0</v>
      </c>
      <c r="Q2164" s="177"/>
      <c r="R2164" s="178">
        <f>R2165+R2370+R2603+R2818+R2827+R2834+R2897+R2909+R2913+R2925+R2941+R3477+R3569+R4044+R4581+R4691+R5341+R5376+R5506+R5510+R5675</f>
        <v>274.44054771983684</v>
      </c>
      <c r="S2164" s="177"/>
      <c r="T2164" s="179">
        <f>T2165+T2370+T2603+T2818+T2827+T2834+T2897+T2909+T2913+T2925+T2941+T3477+T3569+T4044+T4581+T4691+T5341+T5376+T5506+T5510+T5675</f>
        <v>80.802018090000004</v>
      </c>
      <c r="AR2164" s="180" t="s">
        <v>90</v>
      </c>
      <c r="AT2164" s="181" t="s">
        <v>77</v>
      </c>
      <c r="AU2164" s="181" t="s">
        <v>78</v>
      </c>
      <c r="AY2164" s="180" t="s">
        <v>386</v>
      </c>
      <c r="BK2164" s="182">
        <f>BK2165+BK2370+BK2603+BK2818+BK2827+BK2834+BK2897+BK2909+BK2913+BK2925+BK2941+BK3477+BK3569+BK4044+BK4581+BK4691+BK5341+BK5376+BK5506+BK5510+BK5675</f>
        <v>0</v>
      </c>
    </row>
    <row r="2165" spans="1:65" s="12" customFormat="1" ht="22.75" customHeight="1">
      <c r="B2165" s="169"/>
      <c r="C2165" s="170"/>
      <c r="D2165" s="171" t="s">
        <v>77</v>
      </c>
      <c r="E2165" s="183" t="s">
        <v>2164</v>
      </c>
      <c r="F2165" s="183" t="s">
        <v>2165</v>
      </c>
      <c r="G2165" s="170"/>
      <c r="H2165" s="170"/>
      <c r="I2165" s="173"/>
      <c r="J2165" s="184">
        <f>BK2165</f>
        <v>0</v>
      </c>
      <c r="K2165" s="170"/>
      <c r="L2165" s="175"/>
      <c r="M2165" s="176"/>
      <c r="N2165" s="177"/>
      <c r="O2165" s="177"/>
      <c r="P2165" s="178">
        <f>SUM(P2166:P2369)</f>
        <v>0</v>
      </c>
      <c r="Q2165" s="177"/>
      <c r="R2165" s="178">
        <f>SUM(R2166:R2369)</f>
        <v>7.9316987574999986</v>
      </c>
      <c r="S2165" s="177"/>
      <c r="T2165" s="179">
        <f>SUM(T2166:T2369)</f>
        <v>0</v>
      </c>
      <c r="AR2165" s="180" t="s">
        <v>90</v>
      </c>
      <c r="AT2165" s="181" t="s">
        <v>77</v>
      </c>
      <c r="AU2165" s="181" t="s">
        <v>85</v>
      </c>
      <c r="AY2165" s="180" t="s">
        <v>386</v>
      </c>
      <c r="BK2165" s="182">
        <f>SUM(BK2166:BK2369)</f>
        <v>0</v>
      </c>
    </row>
    <row r="2166" spans="1:65" s="2" customFormat="1" ht="37.75" customHeight="1">
      <c r="A2166" s="37"/>
      <c r="B2166" s="38"/>
      <c r="C2166" s="185" t="s">
        <v>2166</v>
      </c>
      <c r="D2166" s="185" t="s">
        <v>388</v>
      </c>
      <c r="E2166" s="186" t="s">
        <v>2167</v>
      </c>
      <c r="F2166" s="187" t="s">
        <v>2168</v>
      </c>
      <c r="G2166" s="188" t="s">
        <v>127</v>
      </c>
      <c r="H2166" s="189">
        <v>323.5</v>
      </c>
      <c r="I2166" s="190"/>
      <c r="J2166" s="191">
        <f>ROUND(I2166*H2166,2)</f>
        <v>0</v>
      </c>
      <c r="K2166" s="187" t="s">
        <v>391</v>
      </c>
      <c r="L2166" s="42"/>
      <c r="M2166" s="192" t="s">
        <v>76</v>
      </c>
      <c r="N2166" s="193" t="s">
        <v>49</v>
      </c>
      <c r="O2166" s="67"/>
      <c r="P2166" s="194">
        <f>O2166*H2166</f>
        <v>0</v>
      </c>
      <c r="Q2166" s="194">
        <v>0</v>
      </c>
      <c r="R2166" s="194">
        <f>Q2166*H2166</f>
        <v>0</v>
      </c>
      <c r="S2166" s="194">
        <v>0</v>
      </c>
      <c r="T2166" s="195">
        <f>S2166*H2166</f>
        <v>0</v>
      </c>
      <c r="U2166" s="37"/>
      <c r="V2166" s="37"/>
      <c r="W2166" s="37"/>
      <c r="X2166" s="37"/>
      <c r="Y2166" s="37"/>
      <c r="Z2166" s="37"/>
      <c r="AA2166" s="37"/>
      <c r="AB2166" s="37"/>
      <c r="AC2166" s="37"/>
      <c r="AD2166" s="37"/>
      <c r="AE2166" s="37"/>
      <c r="AR2166" s="196" t="s">
        <v>479</v>
      </c>
      <c r="AT2166" s="196" t="s">
        <v>388</v>
      </c>
      <c r="AU2166" s="196" t="s">
        <v>90</v>
      </c>
      <c r="AY2166" s="20" t="s">
        <v>386</v>
      </c>
      <c r="BE2166" s="197">
        <f>IF(N2166="základní",J2166,0)</f>
        <v>0</v>
      </c>
      <c r="BF2166" s="197">
        <f>IF(N2166="snížená",J2166,0)</f>
        <v>0</v>
      </c>
      <c r="BG2166" s="197">
        <f>IF(N2166="zákl. přenesená",J2166,0)</f>
        <v>0</v>
      </c>
      <c r="BH2166" s="197">
        <f>IF(N2166="sníž. přenesená",J2166,0)</f>
        <v>0</v>
      </c>
      <c r="BI2166" s="197">
        <f>IF(N2166="nulová",J2166,0)</f>
        <v>0</v>
      </c>
      <c r="BJ2166" s="20" t="s">
        <v>90</v>
      </c>
      <c r="BK2166" s="197">
        <f>ROUND(I2166*H2166,2)</f>
        <v>0</v>
      </c>
      <c r="BL2166" s="20" t="s">
        <v>479</v>
      </c>
      <c r="BM2166" s="196" t="s">
        <v>2169</v>
      </c>
    </row>
    <row r="2167" spans="1:65" s="2" customFormat="1" ht="10">
      <c r="A2167" s="37"/>
      <c r="B2167" s="38"/>
      <c r="C2167" s="39"/>
      <c r="D2167" s="198" t="s">
        <v>393</v>
      </c>
      <c r="E2167" s="39"/>
      <c r="F2167" s="199" t="s">
        <v>2170</v>
      </c>
      <c r="G2167" s="39"/>
      <c r="H2167" s="39"/>
      <c r="I2167" s="200"/>
      <c r="J2167" s="39"/>
      <c r="K2167" s="39"/>
      <c r="L2167" s="42"/>
      <c r="M2167" s="201"/>
      <c r="N2167" s="202"/>
      <c r="O2167" s="67"/>
      <c r="P2167" s="67"/>
      <c r="Q2167" s="67"/>
      <c r="R2167" s="67"/>
      <c r="S2167" s="67"/>
      <c r="T2167" s="68"/>
      <c r="U2167" s="37"/>
      <c r="V2167" s="37"/>
      <c r="W2167" s="37"/>
      <c r="X2167" s="37"/>
      <c r="Y2167" s="37"/>
      <c r="Z2167" s="37"/>
      <c r="AA2167" s="37"/>
      <c r="AB2167" s="37"/>
      <c r="AC2167" s="37"/>
      <c r="AD2167" s="37"/>
      <c r="AE2167" s="37"/>
      <c r="AT2167" s="20" t="s">
        <v>393</v>
      </c>
      <c r="AU2167" s="20" t="s">
        <v>90</v>
      </c>
    </row>
    <row r="2168" spans="1:65" s="13" customFormat="1" ht="10">
      <c r="B2168" s="203"/>
      <c r="C2168" s="204"/>
      <c r="D2168" s="205" t="s">
        <v>395</v>
      </c>
      <c r="E2168" s="206" t="s">
        <v>76</v>
      </c>
      <c r="F2168" s="207" t="s">
        <v>403</v>
      </c>
      <c r="G2168" s="204"/>
      <c r="H2168" s="206" t="s">
        <v>76</v>
      </c>
      <c r="I2168" s="208"/>
      <c r="J2168" s="204"/>
      <c r="K2168" s="204"/>
      <c r="L2168" s="209"/>
      <c r="M2168" s="210"/>
      <c r="N2168" s="211"/>
      <c r="O2168" s="211"/>
      <c r="P2168" s="211"/>
      <c r="Q2168" s="211"/>
      <c r="R2168" s="211"/>
      <c r="S2168" s="211"/>
      <c r="T2168" s="212"/>
      <c r="AT2168" s="213" t="s">
        <v>395</v>
      </c>
      <c r="AU2168" s="213" t="s">
        <v>90</v>
      </c>
      <c r="AV2168" s="13" t="s">
        <v>85</v>
      </c>
      <c r="AW2168" s="13" t="s">
        <v>36</v>
      </c>
      <c r="AX2168" s="13" t="s">
        <v>78</v>
      </c>
      <c r="AY2168" s="213" t="s">
        <v>386</v>
      </c>
    </row>
    <row r="2169" spans="1:65" s="13" customFormat="1" ht="10">
      <c r="B2169" s="203"/>
      <c r="C2169" s="204"/>
      <c r="D2169" s="205" t="s">
        <v>395</v>
      </c>
      <c r="E2169" s="206" t="s">
        <v>76</v>
      </c>
      <c r="F2169" s="207" t="s">
        <v>728</v>
      </c>
      <c r="G2169" s="204"/>
      <c r="H2169" s="206" t="s">
        <v>76</v>
      </c>
      <c r="I2169" s="208"/>
      <c r="J2169" s="204"/>
      <c r="K2169" s="204"/>
      <c r="L2169" s="209"/>
      <c r="M2169" s="210"/>
      <c r="N2169" s="211"/>
      <c r="O2169" s="211"/>
      <c r="P2169" s="211"/>
      <c r="Q2169" s="211"/>
      <c r="R2169" s="211"/>
      <c r="S2169" s="211"/>
      <c r="T2169" s="212"/>
      <c r="AT2169" s="213" t="s">
        <v>395</v>
      </c>
      <c r="AU2169" s="213" t="s">
        <v>90</v>
      </c>
      <c r="AV2169" s="13" t="s">
        <v>85</v>
      </c>
      <c r="AW2169" s="13" t="s">
        <v>36</v>
      </c>
      <c r="AX2169" s="13" t="s">
        <v>78</v>
      </c>
      <c r="AY2169" s="213" t="s">
        <v>386</v>
      </c>
    </row>
    <row r="2170" spans="1:65" s="13" customFormat="1" ht="10">
      <c r="B2170" s="203"/>
      <c r="C2170" s="204"/>
      <c r="D2170" s="205" t="s">
        <v>395</v>
      </c>
      <c r="E2170" s="206" t="s">
        <v>76</v>
      </c>
      <c r="F2170" s="207" t="s">
        <v>577</v>
      </c>
      <c r="G2170" s="204"/>
      <c r="H2170" s="206" t="s">
        <v>76</v>
      </c>
      <c r="I2170" s="208"/>
      <c r="J2170" s="204"/>
      <c r="K2170" s="204"/>
      <c r="L2170" s="209"/>
      <c r="M2170" s="210"/>
      <c r="N2170" s="211"/>
      <c r="O2170" s="211"/>
      <c r="P2170" s="211"/>
      <c r="Q2170" s="211"/>
      <c r="R2170" s="211"/>
      <c r="S2170" s="211"/>
      <c r="T2170" s="212"/>
      <c r="AT2170" s="213" t="s">
        <v>395</v>
      </c>
      <c r="AU2170" s="213" t="s">
        <v>90</v>
      </c>
      <c r="AV2170" s="13" t="s">
        <v>85</v>
      </c>
      <c r="AW2170" s="13" t="s">
        <v>36</v>
      </c>
      <c r="AX2170" s="13" t="s">
        <v>78</v>
      </c>
      <c r="AY2170" s="213" t="s">
        <v>386</v>
      </c>
    </row>
    <row r="2171" spans="1:65" s="13" customFormat="1" ht="10">
      <c r="B2171" s="203"/>
      <c r="C2171" s="204"/>
      <c r="D2171" s="205" t="s">
        <v>395</v>
      </c>
      <c r="E2171" s="206" t="s">
        <v>76</v>
      </c>
      <c r="F2171" s="207" t="s">
        <v>2171</v>
      </c>
      <c r="G2171" s="204"/>
      <c r="H2171" s="206" t="s">
        <v>76</v>
      </c>
      <c r="I2171" s="208"/>
      <c r="J2171" s="204"/>
      <c r="K2171" s="204"/>
      <c r="L2171" s="209"/>
      <c r="M2171" s="210"/>
      <c r="N2171" s="211"/>
      <c r="O2171" s="211"/>
      <c r="P2171" s="211"/>
      <c r="Q2171" s="211"/>
      <c r="R2171" s="211"/>
      <c r="S2171" s="211"/>
      <c r="T2171" s="212"/>
      <c r="AT2171" s="213" t="s">
        <v>395</v>
      </c>
      <c r="AU2171" s="213" t="s">
        <v>90</v>
      </c>
      <c r="AV2171" s="13" t="s">
        <v>85</v>
      </c>
      <c r="AW2171" s="13" t="s">
        <v>36</v>
      </c>
      <c r="AX2171" s="13" t="s">
        <v>78</v>
      </c>
      <c r="AY2171" s="213" t="s">
        <v>386</v>
      </c>
    </row>
    <row r="2172" spans="1:65" s="13" customFormat="1" ht="10">
      <c r="B2172" s="203"/>
      <c r="C2172" s="204"/>
      <c r="D2172" s="205" t="s">
        <v>395</v>
      </c>
      <c r="E2172" s="206" t="s">
        <v>76</v>
      </c>
      <c r="F2172" s="207" t="s">
        <v>1000</v>
      </c>
      <c r="G2172" s="204"/>
      <c r="H2172" s="206" t="s">
        <v>76</v>
      </c>
      <c r="I2172" s="208"/>
      <c r="J2172" s="204"/>
      <c r="K2172" s="204"/>
      <c r="L2172" s="209"/>
      <c r="M2172" s="210"/>
      <c r="N2172" s="211"/>
      <c r="O2172" s="211"/>
      <c r="P2172" s="211"/>
      <c r="Q2172" s="211"/>
      <c r="R2172" s="211"/>
      <c r="S2172" s="211"/>
      <c r="T2172" s="212"/>
      <c r="AT2172" s="213" t="s">
        <v>395</v>
      </c>
      <c r="AU2172" s="213" t="s">
        <v>90</v>
      </c>
      <c r="AV2172" s="13" t="s">
        <v>85</v>
      </c>
      <c r="AW2172" s="13" t="s">
        <v>36</v>
      </c>
      <c r="AX2172" s="13" t="s">
        <v>78</v>
      </c>
      <c r="AY2172" s="213" t="s">
        <v>386</v>
      </c>
    </row>
    <row r="2173" spans="1:65" s="13" customFormat="1" ht="10">
      <c r="B2173" s="203"/>
      <c r="C2173" s="204"/>
      <c r="D2173" s="205" t="s">
        <v>395</v>
      </c>
      <c r="E2173" s="206" t="s">
        <v>76</v>
      </c>
      <c r="F2173" s="207" t="s">
        <v>462</v>
      </c>
      <c r="G2173" s="204"/>
      <c r="H2173" s="206" t="s">
        <v>76</v>
      </c>
      <c r="I2173" s="208"/>
      <c r="J2173" s="204"/>
      <c r="K2173" s="204"/>
      <c r="L2173" s="209"/>
      <c r="M2173" s="210"/>
      <c r="N2173" s="211"/>
      <c r="O2173" s="211"/>
      <c r="P2173" s="211"/>
      <c r="Q2173" s="211"/>
      <c r="R2173" s="211"/>
      <c r="S2173" s="211"/>
      <c r="T2173" s="212"/>
      <c r="AT2173" s="213" t="s">
        <v>395</v>
      </c>
      <c r="AU2173" s="213" t="s">
        <v>90</v>
      </c>
      <c r="AV2173" s="13" t="s">
        <v>85</v>
      </c>
      <c r="AW2173" s="13" t="s">
        <v>36</v>
      </c>
      <c r="AX2173" s="13" t="s">
        <v>78</v>
      </c>
      <c r="AY2173" s="213" t="s">
        <v>386</v>
      </c>
    </row>
    <row r="2174" spans="1:65" s="14" customFormat="1" ht="10">
      <c r="B2174" s="214"/>
      <c r="C2174" s="215"/>
      <c r="D2174" s="205" t="s">
        <v>395</v>
      </c>
      <c r="E2174" s="216" t="s">
        <v>76</v>
      </c>
      <c r="F2174" s="217" t="s">
        <v>164</v>
      </c>
      <c r="G2174" s="215"/>
      <c r="H2174" s="218">
        <v>323.5</v>
      </c>
      <c r="I2174" s="219"/>
      <c r="J2174" s="215"/>
      <c r="K2174" s="215"/>
      <c r="L2174" s="220"/>
      <c r="M2174" s="221"/>
      <c r="N2174" s="222"/>
      <c r="O2174" s="222"/>
      <c r="P2174" s="222"/>
      <c r="Q2174" s="222"/>
      <c r="R2174" s="222"/>
      <c r="S2174" s="222"/>
      <c r="T2174" s="223"/>
      <c r="AT2174" s="224" t="s">
        <v>395</v>
      </c>
      <c r="AU2174" s="224" t="s">
        <v>90</v>
      </c>
      <c r="AV2174" s="14" t="s">
        <v>90</v>
      </c>
      <c r="AW2174" s="14" t="s">
        <v>36</v>
      </c>
      <c r="AX2174" s="14" t="s">
        <v>78</v>
      </c>
      <c r="AY2174" s="224" t="s">
        <v>386</v>
      </c>
    </row>
    <row r="2175" spans="1:65" s="15" customFormat="1" ht="10">
      <c r="B2175" s="225"/>
      <c r="C2175" s="226"/>
      <c r="D2175" s="205" t="s">
        <v>395</v>
      </c>
      <c r="E2175" s="227" t="s">
        <v>162</v>
      </c>
      <c r="F2175" s="228" t="s">
        <v>398</v>
      </c>
      <c r="G2175" s="226"/>
      <c r="H2175" s="229">
        <v>323.5</v>
      </c>
      <c r="I2175" s="230"/>
      <c r="J2175" s="226"/>
      <c r="K2175" s="226"/>
      <c r="L2175" s="231"/>
      <c r="M2175" s="232"/>
      <c r="N2175" s="233"/>
      <c r="O2175" s="233"/>
      <c r="P2175" s="233"/>
      <c r="Q2175" s="233"/>
      <c r="R2175" s="233"/>
      <c r="S2175" s="233"/>
      <c r="T2175" s="234"/>
      <c r="AT2175" s="235" t="s">
        <v>395</v>
      </c>
      <c r="AU2175" s="235" t="s">
        <v>90</v>
      </c>
      <c r="AV2175" s="15" t="s">
        <v>102</v>
      </c>
      <c r="AW2175" s="15" t="s">
        <v>36</v>
      </c>
      <c r="AX2175" s="15" t="s">
        <v>85</v>
      </c>
      <c r="AY2175" s="235" t="s">
        <v>386</v>
      </c>
    </row>
    <row r="2176" spans="1:65" s="2" customFormat="1" ht="16.5" customHeight="1">
      <c r="A2176" s="37"/>
      <c r="B2176" s="38"/>
      <c r="C2176" s="236" t="s">
        <v>2172</v>
      </c>
      <c r="D2176" s="236" t="s">
        <v>453</v>
      </c>
      <c r="E2176" s="237" t="s">
        <v>2173</v>
      </c>
      <c r="F2176" s="238" t="s">
        <v>2174</v>
      </c>
      <c r="G2176" s="239" t="s">
        <v>456</v>
      </c>
      <c r="H2176" s="240">
        <v>0.113</v>
      </c>
      <c r="I2176" s="241"/>
      <c r="J2176" s="242">
        <f>ROUND(I2176*H2176,2)</f>
        <v>0</v>
      </c>
      <c r="K2176" s="238" t="s">
        <v>391</v>
      </c>
      <c r="L2176" s="243"/>
      <c r="M2176" s="244" t="s">
        <v>76</v>
      </c>
      <c r="N2176" s="245" t="s">
        <v>49</v>
      </c>
      <c r="O2176" s="67"/>
      <c r="P2176" s="194">
        <f>O2176*H2176</f>
        <v>0</v>
      </c>
      <c r="Q2176" s="194">
        <v>1</v>
      </c>
      <c r="R2176" s="194">
        <f>Q2176*H2176</f>
        <v>0.113</v>
      </c>
      <c r="S2176" s="194">
        <v>0</v>
      </c>
      <c r="T2176" s="195">
        <f>S2176*H2176</f>
        <v>0</v>
      </c>
      <c r="U2176" s="37"/>
      <c r="V2176" s="37"/>
      <c r="W2176" s="37"/>
      <c r="X2176" s="37"/>
      <c r="Y2176" s="37"/>
      <c r="Z2176" s="37"/>
      <c r="AA2176" s="37"/>
      <c r="AB2176" s="37"/>
      <c r="AC2176" s="37"/>
      <c r="AD2176" s="37"/>
      <c r="AE2176" s="37"/>
      <c r="AR2176" s="196" t="s">
        <v>597</v>
      </c>
      <c r="AT2176" s="196" t="s">
        <v>453</v>
      </c>
      <c r="AU2176" s="196" t="s">
        <v>90</v>
      </c>
      <c r="AY2176" s="20" t="s">
        <v>386</v>
      </c>
      <c r="BE2176" s="197">
        <f>IF(N2176="základní",J2176,0)</f>
        <v>0</v>
      </c>
      <c r="BF2176" s="197">
        <f>IF(N2176="snížená",J2176,0)</f>
        <v>0</v>
      </c>
      <c r="BG2176" s="197">
        <f>IF(N2176="zákl. přenesená",J2176,0)</f>
        <v>0</v>
      </c>
      <c r="BH2176" s="197">
        <f>IF(N2176="sníž. přenesená",J2176,0)</f>
        <v>0</v>
      </c>
      <c r="BI2176" s="197">
        <f>IF(N2176="nulová",J2176,0)</f>
        <v>0</v>
      </c>
      <c r="BJ2176" s="20" t="s">
        <v>90</v>
      </c>
      <c r="BK2176" s="197">
        <f>ROUND(I2176*H2176,2)</f>
        <v>0</v>
      </c>
      <c r="BL2176" s="20" t="s">
        <v>479</v>
      </c>
      <c r="BM2176" s="196" t="s">
        <v>2175</v>
      </c>
    </row>
    <row r="2177" spans="1:65" s="14" customFormat="1" ht="10">
      <c r="B2177" s="214"/>
      <c r="C2177" s="215"/>
      <c r="D2177" s="205" t="s">
        <v>395</v>
      </c>
      <c r="E2177" s="216" t="s">
        <v>76</v>
      </c>
      <c r="F2177" s="217" t="s">
        <v>162</v>
      </c>
      <c r="G2177" s="215"/>
      <c r="H2177" s="218">
        <v>323.5</v>
      </c>
      <c r="I2177" s="219"/>
      <c r="J2177" s="215"/>
      <c r="K2177" s="215"/>
      <c r="L2177" s="220"/>
      <c r="M2177" s="221"/>
      <c r="N2177" s="222"/>
      <c r="O2177" s="222"/>
      <c r="P2177" s="222"/>
      <c r="Q2177" s="222"/>
      <c r="R2177" s="222"/>
      <c r="S2177" s="222"/>
      <c r="T2177" s="223"/>
      <c r="AT2177" s="224" t="s">
        <v>395</v>
      </c>
      <c r="AU2177" s="224" t="s">
        <v>90</v>
      </c>
      <c r="AV2177" s="14" t="s">
        <v>90</v>
      </c>
      <c r="AW2177" s="14" t="s">
        <v>36</v>
      </c>
      <c r="AX2177" s="14" t="s">
        <v>78</v>
      </c>
      <c r="AY2177" s="224" t="s">
        <v>386</v>
      </c>
    </row>
    <row r="2178" spans="1:65" s="15" customFormat="1" ht="10">
      <c r="B2178" s="225"/>
      <c r="C2178" s="226"/>
      <c r="D2178" s="205" t="s">
        <v>395</v>
      </c>
      <c r="E2178" s="227" t="s">
        <v>76</v>
      </c>
      <c r="F2178" s="228" t="s">
        <v>398</v>
      </c>
      <c r="G2178" s="226"/>
      <c r="H2178" s="229">
        <v>323.5</v>
      </c>
      <c r="I2178" s="230"/>
      <c r="J2178" s="226"/>
      <c r="K2178" s="226"/>
      <c r="L2178" s="231"/>
      <c r="M2178" s="232"/>
      <c r="N2178" s="233"/>
      <c r="O2178" s="233"/>
      <c r="P2178" s="233"/>
      <c r="Q2178" s="233"/>
      <c r="R2178" s="233"/>
      <c r="S2178" s="233"/>
      <c r="T2178" s="234"/>
      <c r="AT2178" s="235" t="s">
        <v>395</v>
      </c>
      <c r="AU2178" s="235" t="s">
        <v>90</v>
      </c>
      <c r="AV2178" s="15" t="s">
        <v>102</v>
      </c>
      <c r="AW2178" s="15" t="s">
        <v>36</v>
      </c>
      <c r="AX2178" s="15" t="s">
        <v>85</v>
      </c>
      <c r="AY2178" s="235" t="s">
        <v>386</v>
      </c>
    </row>
    <row r="2179" spans="1:65" s="14" customFormat="1" ht="10">
      <c r="B2179" s="214"/>
      <c r="C2179" s="215"/>
      <c r="D2179" s="205" t="s">
        <v>395</v>
      </c>
      <c r="E2179" s="215"/>
      <c r="F2179" s="217" t="s">
        <v>2176</v>
      </c>
      <c r="G2179" s="215"/>
      <c r="H2179" s="218">
        <v>0.113</v>
      </c>
      <c r="I2179" s="219"/>
      <c r="J2179" s="215"/>
      <c r="K2179" s="215"/>
      <c r="L2179" s="220"/>
      <c r="M2179" s="221"/>
      <c r="N2179" s="222"/>
      <c r="O2179" s="222"/>
      <c r="P2179" s="222"/>
      <c r="Q2179" s="222"/>
      <c r="R2179" s="222"/>
      <c r="S2179" s="222"/>
      <c r="T2179" s="223"/>
      <c r="AT2179" s="224" t="s">
        <v>395</v>
      </c>
      <c r="AU2179" s="224" t="s">
        <v>90</v>
      </c>
      <c r="AV2179" s="14" t="s">
        <v>90</v>
      </c>
      <c r="AW2179" s="14" t="s">
        <v>4</v>
      </c>
      <c r="AX2179" s="14" t="s">
        <v>85</v>
      </c>
      <c r="AY2179" s="224" t="s">
        <v>386</v>
      </c>
    </row>
    <row r="2180" spans="1:65" s="2" customFormat="1" ht="33" customHeight="1">
      <c r="A2180" s="37"/>
      <c r="B2180" s="38"/>
      <c r="C2180" s="185" t="s">
        <v>2177</v>
      </c>
      <c r="D2180" s="185" t="s">
        <v>388</v>
      </c>
      <c r="E2180" s="186" t="s">
        <v>2178</v>
      </c>
      <c r="F2180" s="187" t="s">
        <v>2179</v>
      </c>
      <c r="G2180" s="188" t="s">
        <v>127</v>
      </c>
      <c r="H2180" s="189">
        <v>91.8</v>
      </c>
      <c r="I2180" s="190"/>
      <c r="J2180" s="191">
        <f>ROUND(I2180*H2180,2)</f>
        <v>0</v>
      </c>
      <c r="K2180" s="187" t="s">
        <v>391</v>
      </c>
      <c r="L2180" s="42"/>
      <c r="M2180" s="192" t="s">
        <v>76</v>
      </c>
      <c r="N2180" s="193" t="s">
        <v>49</v>
      </c>
      <c r="O2180" s="67"/>
      <c r="P2180" s="194">
        <f>O2180*H2180</f>
        <v>0</v>
      </c>
      <c r="Q2180" s="194">
        <v>0</v>
      </c>
      <c r="R2180" s="194">
        <f>Q2180*H2180</f>
        <v>0</v>
      </c>
      <c r="S2180" s="194">
        <v>0</v>
      </c>
      <c r="T2180" s="195">
        <f>S2180*H2180</f>
        <v>0</v>
      </c>
      <c r="U2180" s="37"/>
      <c r="V2180" s="37"/>
      <c r="W2180" s="37"/>
      <c r="X2180" s="37"/>
      <c r="Y2180" s="37"/>
      <c r="Z2180" s="37"/>
      <c r="AA2180" s="37"/>
      <c r="AB2180" s="37"/>
      <c r="AC2180" s="37"/>
      <c r="AD2180" s="37"/>
      <c r="AE2180" s="37"/>
      <c r="AR2180" s="196" t="s">
        <v>479</v>
      </c>
      <c r="AT2180" s="196" t="s">
        <v>388</v>
      </c>
      <c r="AU2180" s="196" t="s">
        <v>90</v>
      </c>
      <c r="AY2180" s="20" t="s">
        <v>386</v>
      </c>
      <c r="BE2180" s="197">
        <f>IF(N2180="základní",J2180,0)</f>
        <v>0</v>
      </c>
      <c r="BF2180" s="197">
        <f>IF(N2180="snížená",J2180,0)</f>
        <v>0</v>
      </c>
      <c r="BG2180" s="197">
        <f>IF(N2180="zákl. přenesená",J2180,0)</f>
        <v>0</v>
      </c>
      <c r="BH2180" s="197">
        <f>IF(N2180="sníž. přenesená",J2180,0)</f>
        <v>0</v>
      </c>
      <c r="BI2180" s="197">
        <f>IF(N2180="nulová",J2180,0)</f>
        <v>0</v>
      </c>
      <c r="BJ2180" s="20" t="s">
        <v>90</v>
      </c>
      <c r="BK2180" s="197">
        <f>ROUND(I2180*H2180,2)</f>
        <v>0</v>
      </c>
      <c r="BL2180" s="20" t="s">
        <v>479</v>
      </c>
      <c r="BM2180" s="196" t="s">
        <v>2180</v>
      </c>
    </row>
    <row r="2181" spans="1:65" s="2" customFormat="1" ht="10">
      <c r="A2181" s="37"/>
      <c r="B2181" s="38"/>
      <c r="C2181" s="39"/>
      <c r="D2181" s="198" t="s">
        <v>393</v>
      </c>
      <c r="E2181" s="39"/>
      <c r="F2181" s="199" t="s">
        <v>2181</v>
      </c>
      <c r="G2181" s="39"/>
      <c r="H2181" s="39"/>
      <c r="I2181" s="200"/>
      <c r="J2181" s="39"/>
      <c r="K2181" s="39"/>
      <c r="L2181" s="42"/>
      <c r="M2181" s="201"/>
      <c r="N2181" s="202"/>
      <c r="O2181" s="67"/>
      <c r="P2181" s="67"/>
      <c r="Q2181" s="67"/>
      <c r="R2181" s="67"/>
      <c r="S2181" s="67"/>
      <c r="T2181" s="68"/>
      <c r="U2181" s="37"/>
      <c r="V2181" s="37"/>
      <c r="W2181" s="37"/>
      <c r="X2181" s="37"/>
      <c r="Y2181" s="37"/>
      <c r="Z2181" s="37"/>
      <c r="AA2181" s="37"/>
      <c r="AB2181" s="37"/>
      <c r="AC2181" s="37"/>
      <c r="AD2181" s="37"/>
      <c r="AE2181" s="37"/>
      <c r="AT2181" s="20" t="s">
        <v>393</v>
      </c>
      <c r="AU2181" s="20" t="s">
        <v>90</v>
      </c>
    </row>
    <row r="2182" spans="1:65" s="13" customFormat="1" ht="10">
      <c r="B2182" s="203"/>
      <c r="C2182" s="204"/>
      <c r="D2182" s="205" t="s">
        <v>395</v>
      </c>
      <c r="E2182" s="206" t="s">
        <v>76</v>
      </c>
      <c r="F2182" s="207" t="s">
        <v>403</v>
      </c>
      <c r="G2182" s="204"/>
      <c r="H2182" s="206" t="s">
        <v>76</v>
      </c>
      <c r="I2182" s="208"/>
      <c r="J2182" s="204"/>
      <c r="K2182" s="204"/>
      <c r="L2182" s="209"/>
      <c r="M2182" s="210"/>
      <c r="N2182" s="211"/>
      <c r="O2182" s="211"/>
      <c r="P2182" s="211"/>
      <c r="Q2182" s="211"/>
      <c r="R2182" s="211"/>
      <c r="S2182" s="211"/>
      <c r="T2182" s="212"/>
      <c r="AT2182" s="213" t="s">
        <v>395</v>
      </c>
      <c r="AU2182" s="213" t="s">
        <v>90</v>
      </c>
      <c r="AV2182" s="13" t="s">
        <v>85</v>
      </c>
      <c r="AW2182" s="13" t="s">
        <v>36</v>
      </c>
      <c r="AX2182" s="13" t="s">
        <v>78</v>
      </c>
      <c r="AY2182" s="213" t="s">
        <v>386</v>
      </c>
    </row>
    <row r="2183" spans="1:65" s="13" customFormat="1" ht="10">
      <c r="B2183" s="203"/>
      <c r="C2183" s="204"/>
      <c r="D2183" s="205" t="s">
        <v>395</v>
      </c>
      <c r="E2183" s="206" t="s">
        <v>76</v>
      </c>
      <c r="F2183" s="207" t="s">
        <v>728</v>
      </c>
      <c r="G2183" s="204"/>
      <c r="H2183" s="206" t="s">
        <v>76</v>
      </c>
      <c r="I2183" s="208"/>
      <c r="J2183" s="204"/>
      <c r="K2183" s="204"/>
      <c r="L2183" s="209"/>
      <c r="M2183" s="210"/>
      <c r="N2183" s="211"/>
      <c r="O2183" s="211"/>
      <c r="P2183" s="211"/>
      <c r="Q2183" s="211"/>
      <c r="R2183" s="211"/>
      <c r="S2183" s="211"/>
      <c r="T2183" s="212"/>
      <c r="AT2183" s="213" t="s">
        <v>395</v>
      </c>
      <c r="AU2183" s="213" t="s">
        <v>90</v>
      </c>
      <c r="AV2183" s="13" t="s">
        <v>85</v>
      </c>
      <c r="AW2183" s="13" t="s">
        <v>36</v>
      </c>
      <c r="AX2183" s="13" t="s">
        <v>78</v>
      </c>
      <c r="AY2183" s="213" t="s">
        <v>386</v>
      </c>
    </row>
    <row r="2184" spans="1:65" s="13" customFormat="1" ht="10">
      <c r="B2184" s="203"/>
      <c r="C2184" s="204"/>
      <c r="D2184" s="205" t="s">
        <v>395</v>
      </c>
      <c r="E2184" s="206" t="s">
        <v>76</v>
      </c>
      <c r="F2184" s="207" t="s">
        <v>577</v>
      </c>
      <c r="G2184" s="204"/>
      <c r="H2184" s="206" t="s">
        <v>76</v>
      </c>
      <c r="I2184" s="208"/>
      <c r="J2184" s="204"/>
      <c r="K2184" s="204"/>
      <c r="L2184" s="209"/>
      <c r="M2184" s="210"/>
      <c r="N2184" s="211"/>
      <c r="O2184" s="211"/>
      <c r="P2184" s="211"/>
      <c r="Q2184" s="211"/>
      <c r="R2184" s="211"/>
      <c r="S2184" s="211"/>
      <c r="T2184" s="212"/>
      <c r="AT2184" s="213" t="s">
        <v>395</v>
      </c>
      <c r="AU2184" s="213" t="s">
        <v>90</v>
      </c>
      <c r="AV2184" s="13" t="s">
        <v>85</v>
      </c>
      <c r="AW2184" s="13" t="s">
        <v>36</v>
      </c>
      <c r="AX2184" s="13" t="s">
        <v>78</v>
      </c>
      <c r="AY2184" s="213" t="s">
        <v>386</v>
      </c>
    </row>
    <row r="2185" spans="1:65" s="13" customFormat="1" ht="10">
      <c r="B2185" s="203"/>
      <c r="C2185" s="204"/>
      <c r="D2185" s="205" t="s">
        <v>395</v>
      </c>
      <c r="E2185" s="206" t="s">
        <v>76</v>
      </c>
      <c r="F2185" s="207" t="s">
        <v>1309</v>
      </c>
      <c r="G2185" s="204"/>
      <c r="H2185" s="206" t="s">
        <v>76</v>
      </c>
      <c r="I2185" s="208"/>
      <c r="J2185" s="204"/>
      <c r="K2185" s="204"/>
      <c r="L2185" s="209"/>
      <c r="M2185" s="210"/>
      <c r="N2185" s="211"/>
      <c r="O2185" s="211"/>
      <c r="P2185" s="211"/>
      <c r="Q2185" s="211"/>
      <c r="R2185" s="211"/>
      <c r="S2185" s="211"/>
      <c r="T2185" s="212"/>
      <c r="AT2185" s="213" t="s">
        <v>395</v>
      </c>
      <c r="AU2185" s="213" t="s">
        <v>90</v>
      </c>
      <c r="AV2185" s="13" t="s">
        <v>85</v>
      </c>
      <c r="AW2185" s="13" t="s">
        <v>36</v>
      </c>
      <c r="AX2185" s="13" t="s">
        <v>78</v>
      </c>
      <c r="AY2185" s="213" t="s">
        <v>386</v>
      </c>
    </row>
    <row r="2186" spans="1:65" s="13" customFormat="1" ht="10">
      <c r="B2186" s="203"/>
      <c r="C2186" s="204"/>
      <c r="D2186" s="205" t="s">
        <v>395</v>
      </c>
      <c r="E2186" s="206" t="s">
        <v>76</v>
      </c>
      <c r="F2186" s="207" t="s">
        <v>1000</v>
      </c>
      <c r="G2186" s="204"/>
      <c r="H2186" s="206" t="s">
        <v>76</v>
      </c>
      <c r="I2186" s="208"/>
      <c r="J2186" s="204"/>
      <c r="K2186" s="204"/>
      <c r="L2186" s="209"/>
      <c r="M2186" s="210"/>
      <c r="N2186" s="211"/>
      <c r="O2186" s="211"/>
      <c r="P2186" s="211"/>
      <c r="Q2186" s="211"/>
      <c r="R2186" s="211"/>
      <c r="S2186" s="211"/>
      <c r="T2186" s="212"/>
      <c r="AT2186" s="213" t="s">
        <v>395</v>
      </c>
      <c r="AU2186" s="213" t="s">
        <v>90</v>
      </c>
      <c r="AV2186" s="13" t="s">
        <v>85</v>
      </c>
      <c r="AW2186" s="13" t="s">
        <v>36</v>
      </c>
      <c r="AX2186" s="13" t="s">
        <v>78</v>
      </c>
      <c r="AY2186" s="213" t="s">
        <v>386</v>
      </c>
    </row>
    <row r="2187" spans="1:65" s="13" customFormat="1" ht="10">
      <c r="B2187" s="203"/>
      <c r="C2187" s="204"/>
      <c r="D2187" s="205" t="s">
        <v>395</v>
      </c>
      <c r="E2187" s="206" t="s">
        <v>76</v>
      </c>
      <c r="F2187" s="207" t="s">
        <v>462</v>
      </c>
      <c r="G2187" s="204"/>
      <c r="H2187" s="206" t="s">
        <v>76</v>
      </c>
      <c r="I2187" s="208"/>
      <c r="J2187" s="204"/>
      <c r="K2187" s="204"/>
      <c r="L2187" s="209"/>
      <c r="M2187" s="210"/>
      <c r="N2187" s="211"/>
      <c r="O2187" s="211"/>
      <c r="P2187" s="211"/>
      <c r="Q2187" s="211"/>
      <c r="R2187" s="211"/>
      <c r="S2187" s="211"/>
      <c r="T2187" s="212"/>
      <c r="AT2187" s="213" t="s">
        <v>395</v>
      </c>
      <c r="AU2187" s="213" t="s">
        <v>90</v>
      </c>
      <c r="AV2187" s="13" t="s">
        <v>85</v>
      </c>
      <c r="AW2187" s="13" t="s">
        <v>36</v>
      </c>
      <c r="AX2187" s="13" t="s">
        <v>78</v>
      </c>
      <c r="AY2187" s="213" t="s">
        <v>386</v>
      </c>
    </row>
    <row r="2188" spans="1:65" s="14" customFormat="1" ht="10">
      <c r="B2188" s="214"/>
      <c r="C2188" s="215"/>
      <c r="D2188" s="205" t="s">
        <v>395</v>
      </c>
      <c r="E2188" s="216" t="s">
        <v>76</v>
      </c>
      <c r="F2188" s="217" t="s">
        <v>2182</v>
      </c>
      <c r="G2188" s="215"/>
      <c r="H2188" s="218">
        <v>91.8</v>
      </c>
      <c r="I2188" s="219"/>
      <c r="J2188" s="215"/>
      <c r="K2188" s="215"/>
      <c r="L2188" s="220"/>
      <c r="M2188" s="221"/>
      <c r="N2188" s="222"/>
      <c r="O2188" s="222"/>
      <c r="P2188" s="222"/>
      <c r="Q2188" s="222"/>
      <c r="R2188" s="222"/>
      <c r="S2188" s="222"/>
      <c r="T2188" s="223"/>
      <c r="AT2188" s="224" t="s">
        <v>395</v>
      </c>
      <c r="AU2188" s="224" t="s">
        <v>90</v>
      </c>
      <c r="AV2188" s="14" t="s">
        <v>90</v>
      </c>
      <c r="AW2188" s="14" t="s">
        <v>36</v>
      </c>
      <c r="AX2188" s="14" t="s">
        <v>78</v>
      </c>
      <c r="AY2188" s="224" t="s">
        <v>386</v>
      </c>
    </row>
    <row r="2189" spans="1:65" s="15" customFormat="1" ht="10">
      <c r="B2189" s="225"/>
      <c r="C2189" s="226"/>
      <c r="D2189" s="205" t="s">
        <v>395</v>
      </c>
      <c r="E2189" s="227" t="s">
        <v>158</v>
      </c>
      <c r="F2189" s="228" t="s">
        <v>398</v>
      </c>
      <c r="G2189" s="226"/>
      <c r="H2189" s="229">
        <v>91.8</v>
      </c>
      <c r="I2189" s="230"/>
      <c r="J2189" s="226"/>
      <c r="K2189" s="226"/>
      <c r="L2189" s="231"/>
      <c r="M2189" s="232"/>
      <c r="N2189" s="233"/>
      <c r="O2189" s="233"/>
      <c r="P2189" s="233"/>
      <c r="Q2189" s="233"/>
      <c r="R2189" s="233"/>
      <c r="S2189" s="233"/>
      <c r="T2189" s="234"/>
      <c r="AT2189" s="235" t="s">
        <v>395</v>
      </c>
      <c r="AU2189" s="235" t="s">
        <v>90</v>
      </c>
      <c r="AV2189" s="15" t="s">
        <v>102</v>
      </c>
      <c r="AW2189" s="15" t="s">
        <v>36</v>
      </c>
      <c r="AX2189" s="15" t="s">
        <v>85</v>
      </c>
      <c r="AY2189" s="235" t="s">
        <v>386</v>
      </c>
    </row>
    <row r="2190" spans="1:65" s="2" customFormat="1" ht="16.5" customHeight="1">
      <c r="A2190" s="37"/>
      <c r="B2190" s="38"/>
      <c r="C2190" s="236" t="s">
        <v>2183</v>
      </c>
      <c r="D2190" s="236" t="s">
        <v>453</v>
      </c>
      <c r="E2190" s="237" t="s">
        <v>2173</v>
      </c>
      <c r="F2190" s="238" t="s">
        <v>2174</v>
      </c>
      <c r="G2190" s="239" t="s">
        <v>456</v>
      </c>
      <c r="H2190" s="240">
        <v>3.2000000000000001E-2</v>
      </c>
      <c r="I2190" s="241"/>
      <c r="J2190" s="242">
        <f>ROUND(I2190*H2190,2)</f>
        <v>0</v>
      </c>
      <c r="K2190" s="238" t="s">
        <v>391</v>
      </c>
      <c r="L2190" s="243"/>
      <c r="M2190" s="244" t="s">
        <v>76</v>
      </c>
      <c r="N2190" s="245" t="s">
        <v>49</v>
      </c>
      <c r="O2190" s="67"/>
      <c r="P2190" s="194">
        <f>O2190*H2190</f>
        <v>0</v>
      </c>
      <c r="Q2190" s="194">
        <v>1</v>
      </c>
      <c r="R2190" s="194">
        <f>Q2190*H2190</f>
        <v>3.2000000000000001E-2</v>
      </c>
      <c r="S2190" s="194">
        <v>0</v>
      </c>
      <c r="T2190" s="195">
        <f>S2190*H2190</f>
        <v>0</v>
      </c>
      <c r="U2190" s="37"/>
      <c r="V2190" s="37"/>
      <c r="W2190" s="37"/>
      <c r="X2190" s="37"/>
      <c r="Y2190" s="37"/>
      <c r="Z2190" s="37"/>
      <c r="AA2190" s="37"/>
      <c r="AB2190" s="37"/>
      <c r="AC2190" s="37"/>
      <c r="AD2190" s="37"/>
      <c r="AE2190" s="37"/>
      <c r="AR2190" s="196" t="s">
        <v>597</v>
      </c>
      <c r="AT2190" s="196" t="s">
        <v>453</v>
      </c>
      <c r="AU2190" s="196" t="s">
        <v>90</v>
      </c>
      <c r="AY2190" s="20" t="s">
        <v>386</v>
      </c>
      <c r="BE2190" s="197">
        <f>IF(N2190="základní",J2190,0)</f>
        <v>0</v>
      </c>
      <c r="BF2190" s="197">
        <f>IF(N2190="snížená",J2190,0)</f>
        <v>0</v>
      </c>
      <c r="BG2190" s="197">
        <f>IF(N2190="zákl. přenesená",J2190,0)</f>
        <v>0</v>
      </c>
      <c r="BH2190" s="197">
        <f>IF(N2190="sníž. přenesená",J2190,0)</f>
        <v>0</v>
      </c>
      <c r="BI2190" s="197">
        <f>IF(N2190="nulová",J2190,0)</f>
        <v>0</v>
      </c>
      <c r="BJ2190" s="20" t="s">
        <v>90</v>
      </c>
      <c r="BK2190" s="197">
        <f>ROUND(I2190*H2190,2)</f>
        <v>0</v>
      </c>
      <c r="BL2190" s="20" t="s">
        <v>479</v>
      </c>
      <c r="BM2190" s="196" t="s">
        <v>2184</v>
      </c>
    </row>
    <row r="2191" spans="1:65" s="14" customFormat="1" ht="10">
      <c r="B2191" s="214"/>
      <c r="C2191" s="215"/>
      <c r="D2191" s="205" t="s">
        <v>395</v>
      </c>
      <c r="E2191" s="216" t="s">
        <v>76</v>
      </c>
      <c r="F2191" s="217" t="s">
        <v>2185</v>
      </c>
      <c r="G2191" s="215"/>
      <c r="H2191" s="218">
        <v>91.8</v>
      </c>
      <c r="I2191" s="219"/>
      <c r="J2191" s="215"/>
      <c r="K2191" s="215"/>
      <c r="L2191" s="220"/>
      <c r="M2191" s="221"/>
      <c r="N2191" s="222"/>
      <c r="O2191" s="222"/>
      <c r="P2191" s="222"/>
      <c r="Q2191" s="222"/>
      <c r="R2191" s="222"/>
      <c r="S2191" s="222"/>
      <c r="T2191" s="223"/>
      <c r="AT2191" s="224" t="s">
        <v>395</v>
      </c>
      <c r="AU2191" s="224" t="s">
        <v>90</v>
      </c>
      <c r="AV2191" s="14" t="s">
        <v>90</v>
      </c>
      <c r="AW2191" s="14" t="s">
        <v>36</v>
      </c>
      <c r="AX2191" s="14" t="s">
        <v>78</v>
      </c>
      <c r="AY2191" s="224" t="s">
        <v>386</v>
      </c>
    </row>
    <row r="2192" spans="1:65" s="15" customFormat="1" ht="10">
      <c r="B2192" s="225"/>
      <c r="C2192" s="226"/>
      <c r="D2192" s="205" t="s">
        <v>395</v>
      </c>
      <c r="E2192" s="227" t="s">
        <v>76</v>
      </c>
      <c r="F2192" s="228" t="s">
        <v>398</v>
      </c>
      <c r="G2192" s="226"/>
      <c r="H2192" s="229">
        <v>91.8</v>
      </c>
      <c r="I2192" s="230"/>
      <c r="J2192" s="226"/>
      <c r="K2192" s="226"/>
      <c r="L2192" s="231"/>
      <c r="M2192" s="232"/>
      <c r="N2192" s="233"/>
      <c r="O2192" s="233"/>
      <c r="P2192" s="233"/>
      <c r="Q2192" s="233"/>
      <c r="R2192" s="233"/>
      <c r="S2192" s="233"/>
      <c r="T2192" s="234"/>
      <c r="AT2192" s="235" t="s">
        <v>395</v>
      </c>
      <c r="AU2192" s="235" t="s">
        <v>90</v>
      </c>
      <c r="AV2192" s="15" t="s">
        <v>102</v>
      </c>
      <c r="AW2192" s="15" t="s">
        <v>36</v>
      </c>
      <c r="AX2192" s="15" t="s">
        <v>85</v>
      </c>
      <c r="AY2192" s="235" t="s">
        <v>386</v>
      </c>
    </row>
    <row r="2193" spans="1:65" s="14" customFormat="1" ht="10">
      <c r="B2193" s="214"/>
      <c r="C2193" s="215"/>
      <c r="D2193" s="205" t="s">
        <v>395</v>
      </c>
      <c r="E2193" s="215"/>
      <c r="F2193" s="217" t="s">
        <v>2186</v>
      </c>
      <c r="G2193" s="215"/>
      <c r="H2193" s="218">
        <v>3.2000000000000001E-2</v>
      </c>
      <c r="I2193" s="219"/>
      <c r="J2193" s="215"/>
      <c r="K2193" s="215"/>
      <c r="L2193" s="220"/>
      <c r="M2193" s="221"/>
      <c r="N2193" s="222"/>
      <c r="O2193" s="222"/>
      <c r="P2193" s="222"/>
      <c r="Q2193" s="222"/>
      <c r="R2193" s="222"/>
      <c r="S2193" s="222"/>
      <c r="T2193" s="223"/>
      <c r="AT2193" s="224" t="s">
        <v>395</v>
      </c>
      <c r="AU2193" s="224" t="s">
        <v>90</v>
      </c>
      <c r="AV2193" s="14" t="s">
        <v>90</v>
      </c>
      <c r="AW2193" s="14" t="s">
        <v>4</v>
      </c>
      <c r="AX2193" s="14" t="s">
        <v>85</v>
      </c>
      <c r="AY2193" s="224" t="s">
        <v>386</v>
      </c>
    </row>
    <row r="2194" spans="1:65" s="2" customFormat="1" ht="76.400000000000006" customHeight="1">
      <c r="A2194" s="37"/>
      <c r="B2194" s="38"/>
      <c r="C2194" s="185" t="s">
        <v>2187</v>
      </c>
      <c r="D2194" s="185" t="s">
        <v>388</v>
      </c>
      <c r="E2194" s="186" t="s">
        <v>2188</v>
      </c>
      <c r="F2194" s="187" t="s">
        <v>2189</v>
      </c>
      <c r="G2194" s="188" t="s">
        <v>127</v>
      </c>
      <c r="H2194" s="189">
        <v>323.5</v>
      </c>
      <c r="I2194" s="190"/>
      <c r="J2194" s="191">
        <f>ROUND(I2194*H2194,2)</f>
        <v>0</v>
      </c>
      <c r="K2194" s="187" t="s">
        <v>76</v>
      </c>
      <c r="L2194" s="42"/>
      <c r="M2194" s="192" t="s">
        <v>76</v>
      </c>
      <c r="N2194" s="193" t="s">
        <v>49</v>
      </c>
      <c r="O2194" s="67"/>
      <c r="P2194" s="194">
        <f>O2194*H2194</f>
        <v>0</v>
      </c>
      <c r="Q2194" s="194">
        <v>4.0000000000000002E-4</v>
      </c>
      <c r="R2194" s="194">
        <f>Q2194*H2194</f>
        <v>0.12940000000000002</v>
      </c>
      <c r="S2194" s="194">
        <v>0</v>
      </c>
      <c r="T2194" s="195">
        <f>S2194*H2194</f>
        <v>0</v>
      </c>
      <c r="U2194" s="37"/>
      <c r="V2194" s="37"/>
      <c r="W2194" s="37"/>
      <c r="X2194" s="37"/>
      <c r="Y2194" s="37"/>
      <c r="Z2194" s="37"/>
      <c r="AA2194" s="37"/>
      <c r="AB2194" s="37"/>
      <c r="AC2194" s="37"/>
      <c r="AD2194" s="37"/>
      <c r="AE2194" s="37"/>
      <c r="AR2194" s="196" t="s">
        <v>479</v>
      </c>
      <c r="AT2194" s="196" t="s">
        <v>388</v>
      </c>
      <c r="AU2194" s="196" t="s">
        <v>90</v>
      </c>
      <c r="AY2194" s="20" t="s">
        <v>386</v>
      </c>
      <c r="BE2194" s="197">
        <f>IF(N2194="základní",J2194,0)</f>
        <v>0</v>
      </c>
      <c r="BF2194" s="197">
        <f>IF(N2194="snížená",J2194,0)</f>
        <v>0</v>
      </c>
      <c r="BG2194" s="197">
        <f>IF(N2194="zákl. přenesená",J2194,0)</f>
        <v>0</v>
      </c>
      <c r="BH2194" s="197">
        <f>IF(N2194="sníž. přenesená",J2194,0)</f>
        <v>0</v>
      </c>
      <c r="BI2194" s="197">
        <f>IF(N2194="nulová",J2194,0)</f>
        <v>0</v>
      </c>
      <c r="BJ2194" s="20" t="s">
        <v>90</v>
      </c>
      <c r="BK2194" s="197">
        <f>ROUND(I2194*H2194,2)</f>
        <v>0</v>
      </c>
      <c r="BL2194" s="20" t="s">
        <v>479</v>
      </c>
      <c r="BM2194" s="196" t="s">
        <v>2190</v>
      </c>
    </row>
    <row r="2195" spans="1:65" s="13" customFormat="1" ht="10">
      <c r="B2195" s="203"/>
      <c r="C2195" s="204"/>
      <c r="D2195" s="205" t="s">
        <v>395</v>
      </c>
      <c r="E2195" s="206" t="s">
        <v>76</v>
      </c>
      <c r="F2195" s="207" t="s">
        <v>403</v>
      </c>
      <c r="G2195" s="204"/>
      <c r="H2195" s="206" t="s">
        <v>76</v>
      </c>
      <c r="I2195" s="208"/>
      <c r="J2195" s="204"/>
      <c r="K2195" s="204"/>
      <c r="L2195" s="209"/>
      <c r="M2195" s="210"/>
      <c r="N2195" s="211"/>
      <c r="O2195" s="211"/>
      <c r="P2195" s="211"/>
      <c r="Q2195" s="211"/>
      <c r="R2195" s="211"/>
      <c r="S2195" s="211"/>
      <c r="T2195" s="212"/>
      <c r="AT2195" s="213" t="s">
        <v>395</v>
      </c>
      <c r="AU2195" s="213" t="s">
        <v>90</v>
      </c>
      <c r="AV2195" s="13" t="s">
        <v>85</v>
      </c>
      <c r="AW2195" s="13" t="s">
        <v>36</v>
      </c>
      <c r="AX2195" s="13" t="s">
        <v>78</v>
      </c>
      <c r="AY2195" s="213" t="s">
        <v>386</v>
      </c>
    </row>
    <row r="2196" spans="1:65" s="13" customFormat="1" ht="10">
      <c r="B2196" s="203"/>
      <c r="C2196" s="204"/>
      <c r="D2196" s="205" t="s">
        <v>395</v>
      </c>
      <c r="E2196" s="206" t="s">
        <v>76</v>
      </c>
      <c r="F2196" s="207" t="s">
        <v>728</v>
      </c>
      <c r="G2196" s="204"/>
      <c r="H2196" s="206" t="s">
        <v>76</v>
      </c>
      <c r="I2196" s="208"/>
      <c r="J2196" s="204"/>
      <c r="K2196" s="204"/>
      <c r="L2196" s="209"/>
      <c r="M2196" s="210"/>
      <c r="N2196" s="211"/>
      <c r="O2196" s="211"/>
      <c r="P2196" s="211"/>
      <c r="Q2196" s="211"/>
      <c r="R2196" s="211"/>
      <c r="S2196" s="211"/>
      <c r="T2196" s="212"/>
      <c r="AT2196" s="213" t="s">
        <v>395</v>
      </c>
      <c r="AU2196" s="213" t="s">
        <v>90</v>
      </c>
      <c r="AV2196" s="13" t="s">
        <v>85</v>
      </c>
      <c r="AW2196" s="13" t="s">
        <v>36</v>
      </c>
      <c r="AX2196" s="13" t="s">
        <v>78</v>
      </c>
      <c r="AY2196" s="213" t="s">
        <v>386</v>
      </c>
    </row>
    <row r="2197" spans="1:65" s="13" customFormat="1" ht="10">
      <c r="B2197" s="203"/>
      <c r="C2197" s="204"/>
      <c r="D2197" s="205" t="s">
        <v>395</v>
      </c>
      <c r="E2197" s="206" t="s">
        <v>76</v>
      </c>
      <c r="F2197" s="207" t="s">
        <v>577</v>
      </c>
      <c r="G2197" s="204"/>
      <c r="H2197" s="206" t="s">
        <v>76</v>
      </c>
      <c r="I2197" s="208"/>
      <c r="J2197" s="204"/>
      <c r="K2197" s="204"/>
      <c r="L2197" s="209"/>
      <c r="M2197" s="210"/>
      <c r="N2197" s="211"/>
      <c r="O2197" s="211"/>
      <c r="P2197" s="211"/>
      <c r="Q2197" s="211"/>
      <c r="R2197" s="211"/>
      <c r="S2197" s="211"/>
      <c r="T2197" s="212"/>
      <c r="AT2197" s="213" t="s">
        <v>395</v>
      </c>
      <c r="AU2197" s="213" t="s">
        <v>90</v>
      </c>
      <c r="AV2197" s="13" t="s">
        <v>85</v>
      </c>
      <c r="AW2197" s="13" t="s">
        <v>36</v>
      </c>
      <c r="AX2197" s="13" t="s">
        <v>78</v>
      </c>
      <c r="AY2197" s="213" t="s">
        <v>386</v>
      </c>
    </row>
    <row r="2198" spans="1:65" s="13" customFormat="1" ht="10">
      <c r="B2198" s="203"/>
      <c r="C2198" s="204"/>
      <c r="D2198" s="205" t="s">
        <v>395</v>
      </c>
      <c r="E2198" s="206" t="s">
        <v>76</v>
      </c>
      <c r="F2198" s="207" t="s">
        <v>2191</v>
      </c>
      <c r="G2198" s="204"/>
      <c r="H2198" s="206" t="s">
        <v>76</v>
      </c>
      <c r="I2198" s="208"/>
      <c r="J2198" s="204"/>
      <c r="K2198" s="204"/>
      <c r="L2198" s="209"/>
      <c r="M2198" s="210"/>
      <c r="N2198" s="211"/>
      <c r="O2198" s="211"/>
      <c r="P2198" s="211"/>
      <c r="Q2198" s="211"/>
      <c r="R2198" s="211"/>
      <c r="S2198" s="211"/>
      <c r="T2198" s="212"/>
      <c r="AT2198" s="213" t="s">
        <v>395</v>
      </c>
      <c r="AU2198" s="213" t="s">
        <v>90</v>
      </c>
      <c r="AV2198" s="13" t="s">
        <v>85</v>
      </c>
      <c r="AW2198" s="13" t="s">
        <v>36</v>
      </c>
      <c r="AX2198" s="13" t="s">
        <v>78</v>
      </c>
      <c r="AY2198" s="213" t="s">
        <v>386</v>
      </c>
    </row>
    <row r="2199" spans="1:65" s="13" customFormat="1" ht="10">
      <c r="B2199" s="203"/>
      <c r="C2199" s="204"/>
      <c r="D2199" s="205" t="s">
        <v>395</v>
      </c>
      <c r="E2199" s="206" t="s">
        <v>76</v>
      </c>
      <c r="F2199" s="207" t="s">
        <v>2192</v>
      </c>
      <c r="G2199" s="204"/>
      <c r="H2199" s="206" t="s">
        <v>76</v>
      </c>
      <c r="I2199" s="208"/>
      <c r="J2199" s="204"/>
      <c r="K2199" s="204"/>
      <c r="L2199" s="209"/>
      <c r="M2199" s="210"/>
      <c r="N2199" s="211"/>
      <c r="O2199" s="211"/>
      <c r="P2199" s="211"/>
      <c r="Q2199" s="211"/>
      <c r="R2199" s="211"/>
      <c r="S2199" s="211"/>
      <c r="T2199" s="212"/>
      <c r="AT2199" s="213" t="s">
        <v>395</v>
      </c>
      <c r="AU2199" s="213" t="s">
        <v>90</v>
      </c>
      <c r="AV2199" s="13" t="s">
        <v>85</v>
      </c>
      <c r="AW2199" s="13" t="s">
        <v>36</v>
      </c>
      <c r="AX2199" s="13" t="s">
        <v>78</v>
      </c>
      <c r="AY2199" s="213" t="s">
        <v>386</v>
      </c>
    </row>
    <row r="2200" spans="1:65" s="14" customFormat="1" ht="10">
      <c r="B2200" s="214"/>
      <c r="C2200" s="215"/>
      <c r="D2200" s="205" t="s">
        <v>395</v>
      </c>
      <c r="E2200" s="216" t="s">
        <v>76</v>
      </c>
      <c r="F2200" s="217" t="s">
        <v>162</v>
      </c>
      <c r="G2200" s="215"/>
      <c r="H2200" s="218">
        <v>323.5</v>
      </c>
      <c r="I2200" s="219"/>
      <c r="J2200" s="215"/>
      <c r="K2200" s="215"/>
      <c r="L2200" s="220"/>
      <c r="M2200" s="221"/>
      <c r="N2200" s="222"/>
      <c r="O2200" s="222"/>
      <c r="P2200" s="222"/>
      <c r="Q2200" s="222"/>
      <c r="R2200" s="222"/>
      <c r="S2200" s="222"/>
      <c r="T2200" s="223"/>
      <c r="AT2200" s="224" t="s">
        <v>395</v>
      </c>
      <c r="AU2200" s="224" t="s">
        <v>90</v>
      </c>
      <c r="AV2200" s="14" t="s">
        <v>90</v>
      </c>
      <c r="AW2200" s="14" t="s">
        <v>36</v>
      </c>
      <c r="AX2200" s="14" t="s">
        <v>78</v>
      </c>
      <c r="AY2200" s="224" t="s">
        <v>386</v>
      </c>
    </row>
    <row r="2201" spans="1:65" s="15" customFormat="1" ht="10">
      <c r="B2201" s="225"/>
      <c r="C2201" s="226"/>
      <c r="D2201" s="205" t="s">
        <v>395</v>
      </c>
      <c r="E2201" s="227" t="s">
        <v>76</v>
      </c>
      <c r="F2201" s="228" t="s">
        <v>398</v>
      </c>
      <c r="G2201" s="226"/>
      <c r="H2201" s="229">
        <v>323.5</v>
      </c>
      <c r="I2201" s="230"/>
      <c r="J2201" s="226"/>
      <c r="K2201" s="226"/>
      <c r="L2201" s="231"/>
      <c r="M2201" s="232"/>
      <c r="N2201" s="233"/>
      <c r="O2201" s="233"/>
      <c r="P2201" s="233"/>
      <c r="Q2201" s="233"/>
      <c r="R2201" s="233"/>
      <c r="S2201" s="233"/>
      <c r="T2201" s="234"/>
      <c r="AT2201" s="235" t="s">
        <v>395</v>
      </c>
      <c r="AU2201" s="235" t="s">
        <v>90</v>
      </c>
      <c r="AV2201" s="15" t="s">
        <v>102</v>
      </c>
      <c r="AW2201" s="15" t="s">
        <v>36</v>
      </c>
      <c r="AX2201" s="15" t="s">
        <v>85</v>
      </c>
      <c r="AY2201" s="235" t="s">
        <v>386</v>
      </c>
    </row>
    <row r="2202" spans="1:65" s="2" customFormat="1" ht="78" customHeight="1">
      <c r="A2202" s="37"/>
      <c r="B2202" s="38"/>
      <c r="C2202" s="185" t="s">
        <v>2193</v>
      </c>
      <c r="D2202" s="185" t="s">
        <v>388</v>
      </c>
      <c r="E2202" s="186" t="s">
        <v>2194</v>
      </c>
      <c r="F2202" s="187" t="s">
        <v>2195</v>
      </c>
      <c r="G2202" s="188" t="s">
        <v>127</v>
      </c>
      <c r="H2202" s="189">
        <v>323.5</v>
      </c>
      <c r="I2202" s="190"/>
      <c r="J2202" s="191">
        <f>ROUND(I2202*H2202,2)</f>
        <v>0</v>
      </c>
      <c r="K2202" s="187" t="s">
        <v>76</v>
      </c>
      <c r="L2202" s="42"/>
      <c r="M2202" s="192" t="s">
        <v>76</v>
      </c>
      <c r="N2202" s="193" t="s">
        <v>49</v>
      </c>
      <c r="O2202" s="67"/>
      <c r="P2202" s="194">
        <f>O2202*H2202</f>
        <v>0</v>
      </c>
      <c r="Q2202" s="194">
        <v>4.0000000000000002E-4</v>
      </c>
      <c r="R2202" s="194">
        <f>Q2202*H2202</f>
        <v>0.12940000000000002</v>
      </c>
      <c r="S2202" s="194">
        <v>0</v>
      </c>
      <c r="T2202" s="195">
        <f>S2202*H2202</f>
        <v>0</v>
      </c>
      <c r="U2202" s="37"/>
      <c r="V2202" s="37"/>
      <c r="W2202" s="37"/>
      <c r="X2202" s="37"/>
      <c r="Y2202" s="37"/>
      <c r="Z2202" s="37"/>
      <c r="AA2202" s="37"/>
      <c r="AB2202" s="37"/>
      <c r="AC2202" s="37"/>
      <c r="AD2202" s="37"/>
      <c r="AE2202" s="37"/>
      <c r="AR2202" s="196" t="s">
        <v>479</v>
      </c>
      <c r="AT2202" s="196" t="s">
        <v>388</v>
      </c>
      <c r="AU2202" s="196" t="s">
        <v>90</v>
      </c>
      <c r="AY2202" s="20" t="s">
        <v>386</v>
      </c>
      <c r="BE2202" s="197">
        <f>IF(N2202="základní",J2202,0)</f>
        <v>0</v>
      </c>
      <c r="BF2202" s="197">
        <f>IF(N2202="snížená",J2202,0)</f>
        <v>0</v>
      </c>
      <c r="BG2202" s="197">
        <f>IF(N2202="zákl. přenesená",J2202,0)</f>
        <v>0</v>
      </c>
      <c r="BH2202" s="197">
        <f>IF(N2202="sníž. přenesená",J2202,0)</f>
        <v>0</v>
      </c>
      <c r="BI2202" s="197">
        <f>IF(N2202="nulová",J2202,0)</f>
        <v>0</v>
      </c>
      <c r="BJ2202" s="20" t="s">
        <v>90</v>
      </c>
      <c r="BK2202" s="197">
        <f>ROUND(I2202*H2202,2)</f>
        <v>0</v>
      </c>
      <c r="BL2202" s="20" t="s">
        <v>479</v>
      </c>
      <c r="BM2202" s="196" t="s">
        <v>2196</v>
      </c>
    </row>
    <row r="2203" spans="1:65" s="13" customFormat="1" ht="10">
      <c r="B2203" s="203"/>
      <c r="C2203" s="204"/>
      <c r="D2203" s="205" t="s">
        <v>395</v>
      </c>
      <c r="E2203" s="206" t="s">
        <v>76</v>
      </c>
      <c r="F2203" s="207" t="s">
        <v>403</v>
      </c>
      <c r="G2203" s="204"/>
      <c r="H2203" s="206" t="s">
        <v>76</v>
      </c>
      <c r="I2203" s="208"/>
      <c r="J2203" s="204"/>
      <c r="K2203" s="204"/>
      <c r="L2203" s="209"/>
      <c r="M2203" s="210"/>
      <c r="N2203" s="211"/>
      <c r="O2203" s="211"/>
      <c r="P2203" s="211"/>
      <c r="Q2203" s="211"/>
      <c r="R2203" s="211"/>
      <c r="S2203" s="211"/>
      <c r="T2203" s="212"/>
      <c r="AT2203" s="213" t="s">
        <v>395</v>
      </c>
      <c r="AU2203" s="213" t="s">
        <v>90</v>
      </c>
      <c r="AV2203" s="13" t="s">
        <v>85</v>
      </c>
      <c r="AW2203" s="13" t="s">
        <v>36</v>
      </c>
      <c r="AX2203" s="13" t="s">
        <v>78</v>
      </c>
      <c r="AY2203" s="213" t="s">
        <v>386</v>
      </c>
    </row>
    <row r="2204" spans="1:65" s="13" customFormat="1" ht="10">
      <c r="B2204" s="203"/>
      <c r="C2204" s="204"/>
      <c r="D2204" s="205" t="s">
        <v>395</v>
      </c>
      <c r="E2204" s="206" t="s">
        <v>76</v>
      </c>
      <c r="F2204" s="207" t="s">
        <v>728</v>
      </c>
      <c r="G2204" s="204"/>
      <c r="H2204" s="206" t="s">
        <v>76</v>
      </c>
      <c r="I2204" s="208"/>
      <c r="J2204" s="204"/>
      <c r="K2204" s="204"/>
      <c r="L2204" s="209"/>
      <c r="M2204" s="210"/>
      <c r="N2204" s="211"/>
      <c r="O2204" s="211"/>
      <c r="P2204" s="211"/>
      <c r="Q2204" s="211"/>
      <c r="R2204" s="211"/>
      <c r="S2204" s="211"/>
      <c r="T2204" s="212"/>
      <c r="AT2204" s="213" t="s">
        <v>395</v>
      </c>
      <c r="AU2204" s="213" t="s">
        <v>90</v>
      </c>
      <c r="AV2204" s="13" t="s">
        <v>85</v>
      </c>
      <c r="AW2204" s="13" t="s">
        <v>36</v>
      </c>
      <c r="AX2204" s="13" t="s">
        <v>78</v>
      </c>
      <c r="AY2204" s="213" t="s">
        <v>386</v>
      </c>
    </row>
    <row r="2205" spans="1:65" s="13" customFormat="1" ht="10">
      <c r="B2205" s="203"/>
      <c r="C2205" s="204"/>
      <c r="D2205" s="205" t="s">
        <v>395</v>
      </c>
      <c r="E2205" s="206" t="s">
        <v>76</v>
      </c>
      <c r="F2205" s="207" t="s">
        <v>577</v>
      </c>
      <c r="G2205" s="204"/>
      <c r="H2205" s="206" t="s">
        <v>76</v>
      </c>
      <c r="I2205" s="208"/>
      <c r="J2205" s="204"/>
      <c r="K2205" s="204"/>
      <c r="L2205" s="209"/>
      <c r="M2205" s="210"/>
      <c r="N2205" s="211"/>
      <c r="O2205" s="211"/>
      <c r="P2205" s="211"/>
      <c r="Q2205" s="211"/>
      <c r="R2205" s="211"/>
      <c r="S2205" s="211"/>
      <c r="T2205" s="212"/>
      <c r="AT2205" s="213" t="s">
        <v>395</v>
      </c>
      <c r="AU2205" s="213" t="s">
        <v>90</v>
      </c>
      <c r="AV2205" s="13" t="s">
        <v>85</v>
      </c>
      <c r="AW2205" s="13" t="s">
        <v>36</v>
      </c>
      <c r="AX2205" s="13" t="s">
        <v>78</v>
      </c>
      <c r="AY2205" s="213" t="s">
        <v>386</v>
      </c>
    </row>
    <row r="2206" spans="1:65" s="13" customFormat="1" ht="10">
      <c r="B2206" s="203"/>
      <c r="C2206" s="204"/>
      <c r="D2206" s="205" t="s">
        <v>395</v>
      </c>
      <c r="E2206" s="206" t="s">
        <v>76</v>
      </c>
      <c r="F2206" s="207" t="s">
        <v>2191</v>
      </c>
      <c r="G2206" s="204"/>
      <c r="H2206" s="206" t="s">
        <v>76</v>
      </c>
      <c r="I2206" s="208"/>
      <c r="J2206" s="204"/>
      <c r="K2206" s="204"/>
      <c r="L2206" s="209"/>
      <c r="M2206" s="210"/>
      <c r="N2206" s="211"/>
      <c r="O2206" s="211"/>
      <c r="P2206" s="211"/>
      <c r="Q2206" s="211"/>
      <c r="R2206" s="211"/>
      <c r="S2206" s="211"/>
      <c r="T2206" s="212"/>
      <c r="AT2206" s="213" t="s">
        <v>395</v>
      </c>
      <c r="AU2206" s="213" t="s">
        <v>90</v>
      </c>
      <c r="AV2206" s="13" t="s">
        <v>85</v>
      </c>
      <c r="AW2206" s="13" t="s">
        <v>36</v>
      </c>
      <c r="AX2206" s="13" t="s">
        <v>78</v>
      </c>
      <c r="AY2206" s="213" t="s">
        <v>386</v>
      </c>
    </row>
    <row r="2207" spans="1:65" s="13" customFormat="1" ht="10">
      <c r="B2207" s="203"/>
      <c r="C2207" s="204"/>
      <c r="D2207" s="205" t="s">
        <v>395</v>
      </c>
      <c r="E2207" s="206" t="s">
        <v>76</v>
      </c>
      <c r="F2207" s="207" t="s">
        <v>2192</v>
      </c>
      <c r="G2207" s="204"/>
      <c r="H2207" s="206" t="s">
        <v>76</v>
      </c>
      <c r="I2207" s="208"/>
      <c r="J2207" s="204"/>
      <c r="K2207" s="204"/>
      <c r="L2207" s="209"/>
      <c r="M2207" s="210"/>
      <c r="N2207" s="211"/>
      <c r="O2207" s="211"/>
      <c r="P2207" s="211"/>
      <c r="Q2207" s="211"/>
      <c r="R2207" s="211"/>
      <c r="S2207" s="211"/>
      <c r="T2207" s="212"/>
      <c r="AT2207" s="213" t="s">
        <v>395</v>
      </c>
      <c r="AU2207" s="213" t="s">
        <v>90</v>
      </c>
      <c r="AV2207" s="13" t="s">
        <v>85</v>
      </c>
      <c r="AW2207" s="13" t="s">
        <v>36</v>
      </c>
      <c r="AX2207" s="13" t="s">
        <v>78</v>
      </c>
      <c r="AY2207" s="213" t="s">
        <v>386</v>
      </c>
    </row>
    <row r="2208" spans="1:65" s="14" customFormat="1" ht="10">
      <c r="B2208" s="214"/>
      <c r="C2208" s="215"/>
      <c r="D2208" s="205" t="s">
        <v>395</v>
      </c>
      <c r="E2208" s="216" t="s">
        <v>76</v>
      </c>
      <c r="F2208" s="217" t="s">
        <v>162</v>
      </c>
      <c r="G2208" s="215"/>
      <c r="H2208" s="218">
        <v>323.5</v>
      </c>
      <c r="I2208" s="219"/>
      <c r="J2208" s="215"/>
      <c r="K2208" s="215"/>
      <c r="L2208" s="220"/>
      <c r="M2208" s="221"/>
      <c r="N2208" s="222"/>
      <c r="O2208" s="222"/>
      <c r="P2208" s="222"/>
      <c r="Q2208" s="222"/>
      <c r="R2208" s="222"/>
      <c r="S2208" s="222"/>
      <c r="T2208" s="223"/>
      <c r="AT2208" s="224" t="s">
        <v>395</v>
      </c>
      <c r="AU2208" s="224" t="s">
        <v>90</v>
      </c>
      <c r="AV2208" s="14" t="s">
        <v>90</v>
      </c>
      <c r="AW2208" s="14" t="s">
        <v>36</v>
      </c>
      <c r="AX2208" s="14" t="s">
        <v>78</v>
      </c>
      <c r="AY2208" s="224" t="s">
        <v>386</v>
      </c>
    </row>
    <row r="2209" spans="1:65" s="15" customFormat="1" ht="10">
      <c r="B2209" s="225"/>
      <c r="C2209" s="226"/>
      <c r="D2209" s="205" t="s">
        <v>395</v>
      </c>
      <c r="E2209" s="227" t="s">
        <v>76</v>
      </c>
      <c r="F2209" s="228" t="s">
        <v>398</v>
      </c>
      <c r="G2209" s="226"/>
      <c r="H2209" s="229">
        <v>323.5</v>
      </c>
      <c r="I2209" s="230"/>
      <c r="J2209" s="226"/>
      <c r="K2209" s="226"/>
      <c r="L2209" s="231"/>
      <c r="M2209" s="232"/>
      <c r="N2209" s="233"/>
      <c r="O2209" s="233"/>
      <c r="P2209" s="233"/>
      <c r="Q2209" s="233"/>
      <c r="R2209" s="233"/>
      <c r="S2209" s="233"/>
      <c r="T2209" s="234"/>
      <c r="AT2209" s="235" t="s">
        <v>395</v>
      </c>
      <c r="AU2209" s="235" t="s">
        <v>90</v>
      </c>
      <c r="AV2209" s="15" t="s">
        <v>102</v>
      </c>
      <c r="AW2209" s="15" t="s">
        <v>36</v>
      </c>
      <c r="AX2209" s="15" t="s">
        <v>85</v>
      </c>
      <c r="AY2209" s="235" t="s">
        <v>386</v>
      </c>
    </row>
    <row r="2210" spans="1:65" s="2" customFormat="1" ht="24.15" customHeight="1">
      <c r="A2210" s="37"/>
      <c r="B2210" s="38"/>
      <c r="C2210" s="236" t="s">
        <v>2197</v>
      </c>
      <c r="D2210" s="236" t="s">
        <v>453</v>
      </c>
      <c r="E2210" s="237" t="s">
        <v>2198</v>
      </c>
      <c r="F2210" s="238" t="s">
        <v>2199</v>
      </c>
      <c r="G2210" s="239" t="s">
        <v>127</v>
      </c>
      <c r="H2210" s="240">
        <v>1084.6600000000001</v>
      </c>
      <c r="I2210" s="241"/>
      <c r="J2210" s="242">
        <f>ROUND(I2210*H2210,2)</f>
        <v>0</v>
      </c>
      <c r="K2210" s="238" t="s">
        <v>76</v>
      </c>
      <c r="L2210" s="243"/>
      <c r="M2210" s="244" t="s">
        <v>76</v>
      </c>
      <c r="N2210" s="245" t="s">
        <v>49</v>
      </c>
      <c r="O2210" s="67"/>
      <c r="P2210" s="194">
        <f>O2210*H2210</f>
        <v>0</v>
      </c>
      <c r="Q2210" s="194">
        <v>4.4999999999999997E-3</v>
      </c>
      <c r="R2210" s="194">
        <f>Q2210*H2210</f>
        <v>4.8809699999999996</v>
      </c>
      <c r="S2210" s="194">
        <v>0</v>
      </c>
      <c r="T2210" s="195">
        <f>S2210*H2210</f>
        <v>0</v>
      </c>
      <c r="U2210" s="37"/>
      <c r="V2210" s="37"/>
      <c r="W2210" s="37"/>
      <c r="X2210" s="37"/>
      <c r="Y2210" s="37"/>
      <c r="Z2210" s="37"/>
      <c r="AA2210" s="37"/>
      <c r="AB2210" s="37"/>
      <c r="AC2210" s="37"/>
      <c r="AD2210" s="37"/>
      <c r="AE2210" s="37"/>
      <c r="AR2210" s="196" t="s">
        <v>597</v>
      </c>
      <c r="AT2210" s="196" t="s">
        <v>453</v>
      </c>
      <c r="AU2210" s="196" t="s">
        <v>90</v>
      </c>
      <c r="AY2210" s="20" t="s">
        <v>386</v>
      </c>
      <c r="BE2210" s="197">
        <f>IF(N2210="základní",J2210,0)</f>
        <v>0</v>
      </c>
      <c r="BF2210" s="197">
        <f>IF(N2210="snížená",J2210,0)</f>
        <v>0</v>
      </c>
      <c r="BG2210" s="197">
        <f>IF(N2210="zákl. přenesená",J2210,0)</f>
        <v>0</v>
      </c>
      <c r="BH2210" s="197">
        <f>IF(N2210="sníž. přenesená",J2210,0)</f>
        <v>0</v>
      </c>
      <c r="BI2210" s="197">
        <f>IF(N2210="nulová",J2210,0)</f>
        <v>0</v>
      </c>
      <c r="BJ2210" s="20" t="s">
        <v>90</v>
      </c>
      <c r="BK2210" s="197">
        <f>ROUND(I2210*H2210,2)</f>
        <v>0</v>
      </c>
      <c r="BL2210" s="20" t="s">
        <v>479</v>
      </c>
      <c r="BM2210" s="196" t="s">
        <v>2200</v>
      </c>
    </row>
    <row r="2211" spans="1:65" s="14" customFormat="1" ht="10">
      <c r="B2211" s="214"/>
      <c r="C2211" s="215"/>
      <c r="D2211" s="205" t="s">
        <v>395</v>
      </c>
      <c r="E2211" s="216" t="s">
        <v>76</v>
      </c>
      <c r="F2211" s="217" t="s">
        <v>2201</v>
      </c>
      <c r="G2211" s="215"/>
      <c r="H2211" s="218">
        <v>647</v>
      </c>
      <c r="I2211" s="219"/>
      <c r="J2211" s="215"/>
      <c r="K2211" s="215"/>
      <c r="L2211" s="220"/>
      <c r="M2211" s="221"/>
      <c r="N2211" s="222"/>
      <c r="O2211" s="222"/>
      <c r="P2211" s="222"/>
      <c r="Q2211" s="222"/>
      <c r="R2211" s="222"/>
      <c r="S2211" s="222"/>
      <c r="T2211" s="223"/>
      <c r="AT2211" s="224" t="s">
        <v>395</v>
      </c>
      <c r="AU2211" s="224" t="s">
        <v>90</v>
      </c>
      <c r="AV2211" s="14" t="s">
        <v>90</v>
      </c>
      <c r="AW2211" s="14" t="s">
        <v>36</v>
      </c>
      <c r="AX2211" s="14" t="s">
        <v>78</v>
      </c>
      <c r="AY2211" s="224" t="s">
        <v>386</v>
      </c>
    </row>
    <row r="2212" spans="1:65" s="14" customFormat="1" ht="10">
      <c r="B2212" s="214"/>
      <c r="C2212" s="215"/>
      <c r="D2212" s="205" t="s">
        <v>395</v>
      </c>
      <c r="E2212" s="216" t="s">
        <v>76</v>
      </c>
      <c r="F2212" s="217" t="s">
        <v>2202</v>
      </c>
      <c r="G2212" s="215"/>
      <c r="H2212" s="218">
        <v>296.18299999999999</v>
      </c>
      <c r="I2212" s="219"/>
      <c r="J2212" s="215"/>
      <c r="K2212" s="215"/>
      <c r="L2212" s="220"/>
      <c r="M2212" s="221"/>
      <c r="N2212" s="222"/>
      <c r="O2212" s="222"/>
      <c r="P2212" s="222"/>
      <c r="Q2212" s="222"/>
      <c r="R2212" s="222"/>
      <c r="S2212" s="222"/>
      <c r="T2212" s="223"/>
      <c r="AT2212" s="224" t="s">
        <v>395</v>
      </c>
      <c r="AU2212" s="224" t="s">
        <v>90</v>
      </c>
      <c r="AV2212" s="14" t="s">
        <v>90</v>
      </c>
      <c r="AW2212" s="14" t="s">
        <v>36</v>
      </c>
      <c r="AX2212" s="14" t="s">
        <v>78</v>
      </c>
      <c r="AY2212" s="224" t="s">
        <v>386</v>
      </c>
    </row>
    <row r="2213" spans="1:65" s="15" customFormat="1" ht="10">
      <c r="B2213" s="225"/>
      <c r="C2213" s="226"/>
      <c r="D2213" s="205" t="s">
        <v>395</v>
      </c>
      <c r="E2213" s="227" t="s">
        <v>76</v>
      </c>
      <c r="F2213" s="228" t="s">
        <v>398</v>
      </c>
      <c r="G2213" s="226"/>
      <c r="H2213" s="229">
        <v>943.18299999999999</v>
      </c>
      <c r="I2213" s="230"/>
      <c r="J2213" s="226"/>
      <c r="K2213" s="226"/>
      <c r="L2213" s="231"/>
      <c r="M2213" s="232"/>
      <c r="N2213" s="233"/>
      <c r="O2213" s="233"/>
      <c r="P2213" s="233"/>
      <c r="Q2213" s="233"/>
      <c r="R2213" s="233"/>
      <c r="S2213" s="233"/>
      <c r="T2213" s="234"/>
      <c r="AT2213" s="235" t="s">
        <v>395</v>
      </c>
      <c r="AU2213" s="235" t="s">
        <v>90</v>
      </c>
      <c r="AV2213" s="15" t="s">
        <v>102</v>
      </c>
      <c r="AW2213" s="15" t="s">
        <v>36</v>
      </c>
      <c r="AX2213" s="15" t="s">
        <v>85</v>
      </c>
      <c r="AY2213" s="235" t="s">
        <v>386</v>
      </c>
    </row>
    <row r="2214" spans="1:65" s="14" customFormat="1" ht="10">
      <c r="B2214" s="214"/>
      <c r="C2214" s="215"/>
      <c r="D2214" s="205" t="s">
        <v>395</v>
      </c>
      <c r="E2214" s="215"/>
      <c r="F2214" s="217" t="s">
        <v>2203</v>
      </c>
      <c r="G2214" s="215"/>
      <c r="H2214" s="218">
        <v>1084.6600000000001</v>
      </c>
      <c r="I2214" s="219"/>
      <c r="J2214" s="215"/>
      <c r="K2214" s="215"/>
      <c r="L2214" s="220"/>
      <c r="M2214" s="221"/>
      <c r="N2214" s="222"/>
      <c r="O2214" s="222"/>
      <c r="P2214" s="222"/>
      <c r="Q2214" s="222"/>
      <c r="R2214" s="222"/>
      <c r="S2214" s="222"/>
      <c r="T2214" s="223"/>
      <c r="AT2214" s="224" t="s">
        <v>395</v>
      </c>
      <c r="AU2214" s="224" t="s">
        <v>90</v>
      </c>
      <c r="AV2214" s="14" t="s">
        <v>90</v>
      </c>
      <c r="AW2214" s="14" t="s">
        <v>4</v>
      </c>
      <c r="AX2214" s="14" t="s">
        <v>85</v>
      </c>
      <c r="AY2214" s="224" t="s">
        <v>386</v>
      </c>
    </row>
    <row r="2215" spans="1:65" s="2" customFormat="1" ht="76.400000000000006" customHeight="1">
      <c r="A2215" s="37"/>
      <c r="B2215" s="38"/>
      <c r="C2215" s="185" t="s">
        <v>2204</v>
      </c>
      <c r="D2215" s="185" t="s">
        <v>388</v>
      </c>
      <c r="E2215" s="186" t="s">
        <v>2205</v>
      </c>
      <c r="F2215" s="187" t="s">
        <v>2206</v>
      </c>
      <c r="G2215" s="188" t="s">
        <v>127</v>
      </c>
      <c r="H2215" s="189">
        <v>91.8</v>
      </c>
      <c r="I2215" s="190"/>
      <c r="J2215" s="191">
        <f>ROUND(I2215*H2215,2)</f>
        <v>0</v>
      </c>
      <c r="K2215" s="187" t="s">
        <v>76</v>
      </c>
      <c r="L2215" s="42"/>
      <c r="M2215" s="192" t="s">
        <v>76</v>
      </c>
      <c r="N2215" s="193" t="s">
        <v>49</v>
      </c>
      <c r="O2215" s="67"/>
      <c r="P2215" s="194">
        <f>O2215*H2215</f>
        <v>0</v>
      </c>
      <c r="Q2215" s="194">
        <v>4.0000000000000002E-4</v>
      </c>
      <c r="R2215" s="194">
        <f>Q2215*H2215</f>
        <v>3.6720000000000003E-2</v>
      </c>
      <c r="S2215" s="194">
        <v>0</v>
      </c>
      <c r="T2215" s="195">
        <f>S2215*H2215</f>
        <v>0</v>
      </c>
      <c r="U2215" s="37"/>
      <c r="V2215" s="37"/>
      <c r="W2215" s="37"/>
      <c r="X2215" s="37"/>
      <c r="Y2215" s="37"/>
      <c r="Z2215" s="37"/>
      <c r="AA2215" s="37"/>
      <c r="AB2215" s="37"/>
      <c r="AC2215" s="37"/>
      <c r="AD2215" s="37"/>
      <c r="AE2215" s="37"/>
      <c r="AR2215" s="196" t="s">
        <v>479</v>
      </c>
      <c r="AT2215" s="196" t="s">
        <v>388</v>
      </c>
      <c r="AU2215" s="196" t="s">
        <v>90</v>
      </c>
      <c r="AY2215" s="20" t="s">
        <v>386</v>
      </c>
      <c r="BE2215" s="197">
        <f>IF(N2215="základní",J2215,0)</f>
        <v>0</v>
      </c>
      <c r="BF2215" s="197">
        <f>IF(N2215="snížená",J2215,0)</f>
        <v>0</v>
      </c>
      <c r="BG2215" s="197">
        <f>IF(N2215="zákl. přenesená",J2215,0)</f>
        <v>0</v>
      </c>
      <c r="BH2215" s="197">
        <f>IF(N2215="sníž. přenesená",J2215,0)</f>
        <v>0</v>
      </c>
      <c r="BI2215" s="197">
        <f>IF(N2215="nulová",J2215,0)</f>
        <v>0</v>
      </c>
      <c r="BJ2215" s="20" t="s">
        <v>90</v>
      </c>
      <c r="BK2215" s="197">
        <f>ROUND(I2215*H2215,2)</f>
        <v>0</v>
      </c>
      <c r="BL2215" s="20" t="s">
        <v>479</v>
      </c>
      <c r="BM2215" s="196" t="s">
        <v>2207</v>
      </c>
    </row>
    <row r="2216" spans="1:65" s="13" customFormat="1" ht="10">
      <c r="B2216" s="203"/>
      <c r="C2216" s="204"/>
      <c r="D2216" s="205" t="s">
        <v>395</v>
      </c>
      <c r="E2216" s="206" t="s">
        <v>76</v>
      </c>
      <c r="F2216" s="207" t="s">
        <v>403</v>
      </c>
      <c r="G2216" s="204"/>
      <c r="H2216" s="206" t="s">
        <v>76</v>
      </c>
      <c r="I2216" s="208"/>
      <c r="J2216" s="204"/>
      <c r="K2216" s="204"/>
      <c r="L2216" s="209"/>
      <c r="M2216" s="210"/>
      <c r="N2216" s="211"/>
      <c r="O2216" s="211"/>
      <c r="P2216" s="211"/>
      <c r="Q2216" s="211"/>
      <c r="R2216" s="211"/>
      <c r="S2216" s="211"/>
      <c r="T2216" s="212"/>
      <c r="AT2216" s="213" t="s">
        <v>395</v>
      </c>
      <c r="AU2216" s="213" t="s">
        <v>90</v>
      </c>
      <c r="AV2216" s="13" t="s">
        <v>85</v>
      </c>
      <c r="AW2216" s="13" t="s">
        <v>36</v>
      </c>
      <c r="AX2216" s="13" t="s">
        <v>78</v>
      </c>
      <c r="AY2216" s="213" t="s">
        <v>386</v>
      </c>
    </row>
    <row r="2217" spans="1:65" s="13" customFormat="1" ht="10">
      <c r="B2217" s="203"/>
      <c r="C2217" s="204"/>
      <c r="D2217" s="205" t="s">
        <v>395</v>
      </c>
      <c r="E2217" s="206" t="s">
        <v>76</v>
      </c>
      <c r="F2217" s="207" t="s">
        <v>728</v>
      </c>
      <c r="G2217" s="204"/>
      <c r="H2217" s="206" t="s">
        <v>76</v>
      </c>
      <c r="I2217" s="208"/>
      <c r="J2217" s="204"/>
      <c r="K2217" s="204"/>
      <c r="L2217" s="209"/>
      <c r="M2217" s="210"/>
      <c r="N2217" s="211"/>
      <c r="O2217" s="211"/>
      <c r="P2217" s="211"/>
      <c r="Q2217" s="211"/>
      <c r="R2217" s="211"/>
      <c r="S2217" s="211"/>
      <c r="T2217" s="212"/>
      <c r="AT2217" s="213" t="s">
        <v>395</v>
      </c>
      <c r="AU2217" s="213" t="s">
        <v>90</v>
      </c>
      <c r="AV2217" s="13" t="s">
        <v>85</v>
      </c>
      <c r="AW2217" s="13" t="s">
        <v>36</v>
      </c>
      <c r="AX2217" s="13" t="s">
        <v>78</v>
      </c>
      <c r="AY2217" s="213" t="s">
        <v>386</v>
      </c>
    </row>
    <row r="2218" spans="1:65" s="13" customFormat="1" ht="10">
      <c r="B2218" s="203"/>
      <c r="C2218" s="204"/>
      <c r="D2218" s="205" t="s">
        <v>395</v>
      </c>
      <c r="E2218" s="206" t="s">
        <v>76</v>
      </c>
      <c r="F2218" s="207" t="s">
        <v>577</v>
      </c>
      <c r="G2218" s="204"/>
      <c r="H2218" s="206" t="s">
        <v>76</v>
      </c>
      <c r="I2218" s="208"/>
      <c r="J2218" s="204"/>
      <c r="K2218" s="204"/>
      <c r="L2218" s="209"/>
      <c r="M2218" s="210"/>
      <c r="N2218" s="211"/>
      <c r="O2218" s="211"/>
      <c r="P2218" s="211"/>
      <c r="Q2218" s="211"/>
      <c r="R2218" s="211"/>
      <c r="S2218" s="211"/>
      <c r="T2218" s="212"/>
      <c r="AT2218" s="213" t="s">
        <v>395</v>
      </c>
      <c r="AU2218" s="213" t="s">
        <v>90</v>
      </c>
      <c r="AV2218" s="13" t="s">
        <v>85</v>
      </c>
      <c r="AW2218" s="13" t="s">
        <v>36</v>
      </c>
      <c r="AX2218" s="13" t="s">
        <v>78</v>
      </c>
      <c r="AY2218" s="213" t="s">
        <v>386</v>
      </c>
    </row>
    <row r="2219" spans="1:65" s="13" customFormat="1" ht="10">
      <c r="B2219" s="203"/>
      <c r="C2219" s="204"/>
      <c r="D2219" s="205" t="s">
        <v>395</v>
      </c>
      <c r="E2219" s="206" t="s">
        <v>76</v>
      </c>
      <c r="F2219" s="207" t="s">
        <v>1309</v>
      </c>
      <c r="G2219" s="204"/>
      <c r="H2219" s="206" t="s">
        <v>76</v>
      </c>
      <c r="I2219" s="208"/>
      <c r="J2219" s="204"/>
      <c r="K2219" s="204"/>
      <c r="L2219" s="209"/>
      <c r="M2219" s="210"/>
      <c r="N2219" s="211"/>
      <c r="O2219" s="211"/>
      <c r="P2219" s="211"/>
      <c r="Q2219" s="211"/>
      <c r="R2219" s="211"/>
      <c r="S2219" s="211"/>
      <c r="T2219" s="212"/>
      <c r="AT2219" s="213" t="s">
        <v>395</v>
      </c>
      <c r="AU2219" s="213" t="s">
        <v>90</v>
      </c>
      <c r="AV2219" s="13" t="s">
        <v>85</v>
      </c>
      <c r="AW2219" s="13" t="s">
        <v>36</v>
      </c>
      <c r="AX2219" s="13" t="s">
        <v>78</v>
      </c>
      <c r="AY2219" s="213" t="s">
        <v>386</v>
      </c>
    </row>
    <row r="2220" spans="1:65" s="13" customFormat="1" ht="10">
      <c r="B2220" s="203"/>
      <c r="C2220" s="204"/>
      <c r="D2220" s="205" t="s">
        <v>395</v>
      </c>
      <c r="E2220" s="206" t="s">
        <v>76</v>
      </c>
      <c r="F2220" s="207" t="s">
        <v>1000</v>
      </c>
      <c r="G2220" s="204"/>
      <c r="H2220" s="206" t="s">
        <v>76</v>
      </c>
      <c r="I2220" s="208"/>
      <c r="J2220" s="204"/>
      <c r="K2220" s="204"/>
      <c r="L2220" s="209"/>
      <c r="M2220" s="210"/>
      <c r="N2220" s="211"/>
      <c r="O2220" s="211"/>
      <c r="P2220" s="211"/>
      <c r="Q2220" s="211"/>
      <c r="R2220" s="211"/>
      <c r="S2220" s="211"/>
      <c r="T2220" s="212"/>
      <c r="AT2220" s="213" t="s">
        <v>395</v>
      </c>
      <c r="AU2220" s="213" t="s">
        <v>90</v>
      </c>
      <c r="AV2220" s="13" t="s">
        <v>85</v>
      </c>
      <c r="AW2220" s="13" t="s">
        <v>36</v>
      </c>
      <c r="AX2220" s="13" t="s">
        <v>78</v>
      </c>
      <c r="AY2220" s="213" t="s">
        <v>386</v>
      </c>
    </row>
    <row r="2221" spans="1:65" s="13" customFormat="1" ht="10">
      <c r="B2221" s="203"/>
      <c r="C2221" s="204"/>
      <c r="D2221" s="205" t="s">
        <v>395</v>
      </c>
      <c r="E2221" s="206" t="s">
        <v>76</v>
      </c>
      <c r="F2221" s="207" t="s">
        <v>462</v>
      </c>
      <c r="G2221" s="204"/>
      <c r="H2221" s="206" t="s">
        <v>76</v>
      </c>
      <c r="I2221" s="208"/>
      <c r="J2221" s="204"/>
      <c r="K2221" s="204"/>
      <c r="L2221" s="209"/>
      <c r="M2221" s="210"/>
      <c r="N2221" s="211"/>
      <c r="O2221" s="211"/>
      <c r="P2221" s="211"/>
      <c r="Q2221" s="211"/>
      <c r="R2221" s="211"/>
      <c r="S2221" s="211"/>
      <c r="T2221" s="212"/>
      <c r="AT2221" s="213" t="s">
        <v>395</v>
      </c>
      <c r="AU2221" s="213" t="s">
        <v>90</v>
      </c>
      <c r="AV2221" s="13" t="s">
        <v>85</v>
      </c>
      <c r="AW2221" s="13" t="s">
        <v>36</v>
      </c>
      <c r="AX2221" s="13" t="s">
        <v>78</v>
      </c>
      <c r="AY2221" s="213" t="s">
        <v>386</v>
      </c>
    </row>
    <row r="2222" spans="1:65" s="14" customFormat="1" ht="10">
      <c r="B2222" s="214"/>
      <c r="C2222" s="215"/>
      <c r="D2222" s="205" t="s">
        <v>395</v>
      </c>
      <c r="E2222" s="216" t="s">
        <v>76</v>
      </c>
      <c r="F2222" s="217" t="s">
        <v>158</v>
      </c>
      <c r="G2222" s="215"/>
      <c r="H2222" s="218">
        <v>91.8</v>
      </c>
      <c r="I2222" s="219"/>
      <c r="J2222" s="215"/>
      <c r="K2222" s="215"/>
      <c r="L2222" s="220"/>
      <c r="M2222" s="221"/>
      <c r="N2222" s="222"/>
      <c r="O2222" s="222"/>
      <c r="P2222" s="222"/>
      <c r="Q2222" s="222"/>
      <c r="R2222" s="222"/>
      <c r="S2222" s="222"/>
      <c r="T2222" s="223"/>
      <c r="AT2222" s="224" t="s">
        <v>395</v>
      </c>
      <c r="AU2222" s="224" t="s">
        <v>90</v>
      </c>
      <c r="AV2222" s="14" t="s">
        <v>90</v>
      </c>
      <c r="AW2222" s="14" t="s">
        <v>36</v>
      </c>
      <c r="AX2222" s="14" t="s">
        <v>78</v>
      </c>
      <c r="AY2222" s="224" t="s">
        <v>386</v>
      </c>
    </row>
    <row r="2223" spans="1:65" s="15" customFormat="1" ht="10">
      <c r="B2223" s="225"/>
      <c r="C2223" s="226"/>
      <c r="D2223" s="205" t="s">
        <v>395</v>
      </c>
      <c r="E2223" s="227" t="s">
        <v>76</v>
      </c>
      <c r="F2223" s="228" t="s">
        <v>398</v>
      </c>
      <c r="G2223" s="226"/>
      <c r="H2223" s="229">
        <v>91.8</v>
      </c>
      <c r="I2223" s="230"/>
      <c r="J2223" s="226"/>
      <c r="K2223" s="226"/>
      <c r="L2223" s="231"/>
      <c r="M2223" s="232"/>
      <c r="N2223" s="233"/>
      <c r="O2223" s="233"/>
      <c r="P2223" s="233"/>
      <c r="Q2223" s="233"/>
      <c r="R2223" s="233"/>
      <c r="S2223" s="233"/>
      <c r="T2223" s="234"/>
      <c r="AT2223" s="235" t="s">
        <v>395</v>
      </c>
      <c r="AU2223" s="235" t="s">
        <v>90</v>
      </c>
      <c r="AV2223" s="15" t="s">
        <v>102</v>
      </c>
      <c r="AW2223" s="15" t="s">
        <v>36</v>
      </c>
      <c r="AX2223" s="15" t="s">
        <v>85</v>
      </c>
      <c r="AY2223" s="235" t="s">
        <v>386</v>
      </c>
    </row>
    <row r="2224" spans="1:65" s="2" customFormat="1" ht="24.15" customHeight="1">
      <c r="A2224" s="37"/>
      <c r="B2224" s="38"/>
      <c r="C2224" s="236" t="s">
        <v>2208</v>
      </c>
      <c r="D2224" s="236" t="s">
        <v>453</v>
      </c>
      <c r="E2224" s="237" t="s">
        <v>2209</v>
      </c>
      <c r="F2224" s="238" t="s">
        <v>2199</v>
      </c>
      <c r="G2224" s="239" t="s">
        <v>127</v>
      </c>
      <c r="H2224" s="240">
        <v>110.16</v>
      </c>
      <c r="I2224" s="241"/>
      <c r="J2224" s="242">
        <f>ROUND(I2224*H2224,2)</f>
        <v>0</v>
      </c>
      <c r="K2224" s="238" t="s">
        <v>76</v>
      </c>
      <c r="L2224" s="243"/>
      <c r="M2224" s="244" t="s">
        <v>76</v>
      </c>
      <c r="N2224" s="245" t="s">
        <v>49</v>
      </c>
      <c r="O2224" s="67"/>
      <c r="P2224" s="194">
        <f>O2224*H2224</f>
        <v>0</v>
      </c>
      <c r="Q2224" s="194">
        <v>4.4999999999999997E-3</v>
      </c>
      <c r="R2224" s="194">
        <f>Q2224*H2224</f>
        <v>0.49571999999999994</v>
      </c>
      <c r="S2224" s="194">
        <v>0</v>
      </c>
      <c r="T2224" s="195">
        <f>S2224*H2224</f>
        <v>0</v>
      </c>
      <c r="U2224" s="37"/>
      <c r="V2224" s="37"/>
      <c r="W2224" s="37"/>
      <c r="X2224" s="37"/>
      <c r="Y2224" s="37"/>
      <c r="Z2224" s="37"/>
      <c r="AA2224" s="37"/>
      <c r="AB2224" s="37"/>
      <c r="AC2224" s="37"/>
      <c r="AD2224" s="37"/>
      <c r="AE2224" s="37"/>
      <c r="AR2224" s="196" t="s">
        <v>597</v>
      </c>
      <c r="AT2224" s="196" t="s">
        <v>453</v>
      </c>
      <c r="AU2224" s="196" t="s">
        <v>90</v>
      </c>
      <c r="AY2224" s="20" t="s">
        <v>386</v>
      </c>
      <c r="BE2224" s="197">
        <f>IF(N2224="základní",J2224,0)</f>
        <v>0</v>
      </c>
      <c r="BF2224" s="197">
        <f>IF(N2224="snížená",J2224,0)</f>
        <v>0</v>
      </c>
      <c r="BG2224" s="197">
        <f>IF(N2224="zákl. přenesená",J2224,0)</f>
        <v>0</v>
      </c>
      <c r="BH2224" s="197">
        <f>IF(N2224="sníž. přenesená",J2224,0)</f>
        <v>0</v>
      </c>
      <c r="BI2224" s="197">
        <f>IF(N2224="nulová",J2224,0)</f>
        <v>0</v>
      </c>
      <c r="BJ2224" s="20" t="s">
        <v>90</v>
      </c>
      <c r="BK2224" s="197">
        <f>ROUND(I2224*H2224,2)</f>
        <v>0</v>
      </c>
      <c r="BL2224" s="20" t="s">
        <v>479</v>
      </c>
      <c r="BM2224" s="196" t="s">
        <v>2210</v>
      </c>
    </row>
    <row r="2225" spans="1:65" s="14" customFormat="1" ht="10">
      <c r="B2225" s="214"/>
      <c r="C2225" s="215"/>
      <c r="D2225" s="205" t="s">
        <v>395</v>
      </c>
      <c r="E2225" s="216" t="s">
        <v>76</v>
      </c>
      <c r="F2225" s="217" t="s">
        <v>2185</v>
      </c>
      <c r="G2225" s="215"/>
      <c r="H2225" s="218">
        <v>91.8</v>
      </c>
      <c r="I2225" s="219"/>
      <c r="J2225" s="215"/>
      <c r="K2225" s="215"/>
      <c r="L2225" s="220"/>
      <c r="M2225" s="221"/>
      <c r="N2225" s="222"/>
      <c r="O2225" s="222"/>
      <c r="P2225" s="222"/>
      <c r="Q2225" s="222"/>
      <c r="R2225" s="222"/>
      <c r="S2225" s="222"/>
      <c r="T2225" s="223"/>
      <c r="AT2225" s="224" t="s">
        <v>395</v>
      </c>
      <c r="AU2225" s="224" t="s">
        <v>90</v>
      </c>
      <c r="AV2225" s="14" t="s">
        <v>90</v>
      </c>
      <c r="AW2225" s="14" t="s">
        <v>36</v>
      </c>
      <c r="AX2225" s="14" t="s">
        <v>78</v>
      </c>
      <c r="AY2225" s="224" t="s">
        <v>386</v>
      </c>
    </row>
    <row r="2226" spans="1:65" s="15" customFormat="1" ht="10">
      <c r="B2226" s="225"/>
      <c r="C2226" s="226"/>
      <c r="D2226" s="205" t="s">
        <v>395</v>
      </c>
      <c r="E2226" s="227" t="s">
        <v>76</v>
      </c>
      <c r="F2226" s="228" t="s">
        <v>398</v>
      </c>
      <c r="G2226" s="226"/>
      <c r="H2226" s="229">
        <v>91.8</v>
      </c>
      <c r="I2226" s="230"/>
      <c r="J2226" s="226"/>
      <c r="K2226" s="226"/>
      <c r="L2226" s="231"/>
      <c r="M2226" s="232"/>
      <c r="N2226" s="233"/>
      <c r="O2226" s="233"/>
      <c r="P2226" s="233"/>
      <c r="Q2226" s="233"/>
      <c r="R2226" s="233"/>
      <c r="S2226" s="233"/>
      <c r="T2226" s="234"/>
      <c r="AT2226" s="235" t="s">
        <v>395</v>
      </c>
      <c r="AU2226" s="235" t="s">
        <v>90</v>
      </c>
      <c r="AV2226" s="15" t="s">
        <v>102</v>
      </c>
      <c r="AW2226" s="15" t="s">
        <v>36</v>
      </c>
      <c r="AX2226" s="15" t="s">
        <v>85</v>
      </c>
      <c r="AY2226" s="235" t="s">
        <v>386</v>
      </c>
    </row>
    <row r="2227" spans="1:65" s="14" customFormat="1" ht="10">
      <c r="B2227" s="214"/>
      <c r="C2227" s="215"/>
      <c r="D2227" s="205" t="s">
        <v>395</v>
      </c>
      <c r="E2227" s="215"/>
      <c r="F2227" s="217" t="s">
        <v>2211</v>
      </c>
      <c r="G2227" s="215"/>
      <c r="H2227" s="218">
        <v>110.16</v>
      </c>
      <c r="I2227" s="219"/>
      <c r="J2227" s="215"/>
      <c r="K2227" s="215"/>
      <c r="L2227" s="220"/>
      <c r="M2227" s="221"/>
      <c r="N2227" s="222"/>
      <c r="O2227" s="222"/>
      <c r="P2227" s="222"/>
      <c r="Q2227" s="222"/>
      <c r="R2227" s="222"/>
      <c r="S2227" s="222"/>
      <c r="T2227" s="223"/>
      <c r="AT2227" s="224" t="s">
        <v>395</v>
      </c>
      <c r="AU2227" s="224" t="s">
        <v>90</v>
      </c>
      <c r="AV2227" s="14" t="s">
        <v>90</v>
      </c>
      <c r="AW2227" s="14" t="s">
        <v>4</v>
      </c>
      <c r="AX2227" s="14" t="s">
        <v>85</v>
      </c>
      <c r="AY2227" s="224" t="s">
        <v>386</v>
      </c>
    </row>
    <row r="2228" spans="1:65" s="2" customFormat="1" ht="76.400000000000006" customHeight="1">
      <c r="A2228" s="37"/>
      <c r="B2228" s="38"/>
      <c r="C2228" s="185" t="s">
        <v>2212</v>
      </c>
      <c r="D2228" s="185" t="s">
        <v>388</v>
      </c>
      <c r="E2228" s="186" t="s">
        <v>2213</v>
      </c>
      <c r="F2228" s="187" t="s">
        <v>2214</v>
      </c>
      <c r="G2228" s="188" t="s">
        <v>127</v>
      </c>
      <c r="H2228" s="189">
        <v>91.8</v>
      </c>
      <c r="I2228" s="190"/>
      <c r="J2228" s="191">
        <f>ROUND(I2228*H2228,2)</f>
        <v>0</v>
      </c>
      <c r="K2228" s="187" t="s">
        <v>76</v>
      </c>
      <c r="L2228" s="42"/>
      <c r="M2228" s="192" t="s">
        <v>76</v>
      </c>
      <c r="N2228" s="193" t="s">
        <v>49</v>
      </c>
      <c r="O2228" s="67"/>
      <c r="P2228" s="194">
        <f>O2228*H2228</f>
        <v>0</v>
      </c>
      <c r="Q2228" s="194">
        <v>4.0000000000000002E-4</v>
      </c>
      <c r="R2228" s="194">
        <f>Q2228*H2228</f>
        <v>3.6720000000000003E-2</v>
      </c>
      <c r="S2228" s="194">
        <v>0</v>
      </c>
      <c r="T2228" s="195">
        <f>S2228*H2228</f>
        <v>0</v>
      </c>
      <c r="U2228" s="37"/>
      <c r="V2228" s="37"/>
      <c r="W2228" s="37"/>
      <c r="X2228" s="37"/>
      <c r="Y2228" s="37"/>
      <c r="Z2228" s="37"/>
      <c r="AA2228" s="37"/>
      <c r="AB2228" s="37"/>
      <c r="AC2228" s="37"/>
      <c r="AD2228" s="37"/>
      <c r="AE2228" s="37"/>
      <c r="AR2228" s="196" t="s">
        <v>479</v>
      </c>
      <c r="AT2228" s="196" t="s">
        <v>388</v>
      </c>
      <c r="AU2228" s="196" t="s">
        <v>90</v>
      </c>
      <c r="AY2228" s="20" t="s">
        <v>386</v>
      </c>
      <c r="BE2228" s="197">
        <f>IF(N2228="základní",J2228,0)</f>
        <v>0</v>
      </c>
      <c r="BF2228" s="197">
        <f>IF(N2228="snížená",J2228,0)</f>
        <v>0</v>
      </c>
      <c r="BG2228" s="197">
        <f>IF(N2228="zákl. přenesená",J2228,0)</f>
        <v>0</v>
      </c>
      <c r="BH2228" s="197">
        <f>IF(N2228="sníž. přenesená",J2228,0)</f>
        <v>0</v>
      </c>
      <c r="BI2228" s="197">
        <f>IF(N2228="nulová",J2228,0)</f>
        <v>0</v>
      </c>
      <c r="BJ2228" s="20" t="s">
        <v>90</v>
      </c>
      <c r="BK2228" s="197">
        <f>ROUND(I2228*H2228,2)</f>
        <v>0</v>
      </c>
      <c r="BL2228" s="20" t="s">
        <v>479</v>
      </c>
      <c r="BM2228" s="196" t="s">
        <v>2215</v>
      </c>
    </row>
    <row r="2229" spans="1:65" s="13" customFormat="1" ht="10">
      <c r="B2229" s="203"/>
      <c r="C2229" s="204"/>
      <c r="D2229" s="205" t="s">
        <v>395</v>
      </c>
      <c r="E2229" s="206" t="s">
        <v>76</v>
      </c>
      <c r="F2229" s="207" t="s">
        <v>403</v>
      </c>
      <c r="G2229" s="204"/>
      <c r="H2229" s="206" t="s">
        <v>76</v>
      </c>
      <c r="I2229" s="208"/>
      <c r="J2229" s="204"/>
      <c r="K2229" s="204"/>
      <c r="L2229" s="209"/>
      <c r="M2229" s="210"/>
      <c r="N2229" s="211"/>
      <c r="O2229" s="211"/>
      <c r="P2229" s="211"/>
      <c r="Q2229" s="211"/>
      <c r="R2229" s="211"/>
      <c r="S2229" s="211"/>
      <c r="T2229" s="212"/>
      <c r="AT2229" s="213" t="s">
        <v>395</v>
      </c>
      <c r="AU2229" s="213" t="s">
        <v>90</v>
      </c>
      <c r="AV2229" s="13" t="s">
        <v>85</v>
      </c>
      <c r="AW2229" s="13" t="s">
        <v>36</v>
      </c>
      <c r="AX2229" s="13" t="s">
        <v>78</v>
      </c>
      <c r="AY2229" s="213" t="s">
        <v>386</v>
      </c>
    </row>
    <row r="2230" spans="1:65" s="13" customFormat="1" ht="10">
      <c r="B2230" s="203"/>
      <c r="C2230" s="204"/>
      <c r="D2230" s="205" t="s">
        <v>395</v>
      </c>
      <c r="E2230" s="206" t="s">
        <v>76</v>
      </c>
      <c r="F2230" s="207" t="s">
        <v>728</v>
      </c>
      <c r="G2230" s="204"/>
      <c r="H2230" s="206" t="s">
        <v>76</v>
      </c>
      <c r="I2230" s="208"/>
      <c r="J2230" s="204"/>
      <c r="K2230" s="204"/>
      <c r="L2230" s="209"/>
      <c r="M2230" s="210"/>
      <c r="N2230" s="211"/>
      <c r="O2230" s="211"/>
      <c r="P2230" s="211"/>
      <c r="Q2230" s="211"/>
      <c r="R2230" s="211"/>
      <c r="S2230" s="211"/>
      <c r="T2230" s="212"/>
      <c r="AT2230" s="213" t="s">
        <v>395</v>
      </c>
      <c r="AU2230" s="213" t="s">
        <v>90</v>
      </c>
      <c r="AV2230" s="13" t="s">
        <v>85</v>
      </c>
      <c r="AW2230" s="13" t="s">
        <v>36</v>
      </c>
      <c r="AX2230" s="13" t="s">
        <v>78</v>
      </c>
      <c r="AY2230" s="213" t="s">
        <v>386</v>
      </c>
    </row>
    <row r="2231" spans="1:65" s="13" customFormat="1" ht="10">
      <c r="B2231" s="203"/>
      <c r="C2231" s="204"/>
      <c r="D2231" s="205" t="s">
        <v>395</v>
      </c>
      <c r="E2231" s="206" t="s">
        <v>76</v>
      </c>
      <c r="F2231" s="207" t="s">
        <v>577</v>
      </c>
      <c r="G2231" s="204"/>
      <c r="H2231" s="206" t="s">
        <v>76</v>
      </c>
      <c r="I2231" s="208"/>
      <c r="J2231" s="204"/>
      <c r="K2231" s="204"/>
      <c r="L2231" s="209"/>
      <c r="M2231" s="210"/>
      <c r="N2231" s="211"/>
      <c r="O2231" s="211"/>
      <c r="P2231" s="211"/>
      <c r="Q2231" s="211"/>
      <c r="R2231" s="211"/>
      <c r="S2231" s="211"/>
      <c r="T2231" s="212"/>
      <c r="AT2231" s="213" t="s">
        <v>395</v>
      </c>
      <c r="AU2231" s="213" t="s">
        <v>90</v>
      </c>
      <c r="AV2231" s="13" t="s">
        <v>85</v>
      </c>
      <c r="AW2231" s="13" t="s">
        <v>36</v>
      </c>
      <c r="AX2231" s="13" t="s">
        <v>78</v>
      </c>
      <c r="AY2231" s="213" t="s">
        <v>386</v>
      </c>
    </row>
    <row r="2232" spans="1:65" s="13" customFormat="1" ht="10">
      <c r="B2232" s="203"/>
      <c r="C2232" s="204"/>
      <c r="D2232" s="205" t="s">
        <v>395</v>
      </c>
      <c r="E2232" s="206" t="s">
        <v>76</v>
      </c>
      <c r="F2232" s="207" t="s">
        <v>1309</v>
      </c>
      <c r="G2232" s="204"/>
      <c r="H2232" s="206" t="s">
        <v>76</v>
      </c>
      <c r="I2232" s="208"/>
      <c r="J2232" s="204"/>
      <c r="K2232" s="204"/>
      <c r="L2232" s="209"/>
      <c r="M2232" s="210"/>
      <c r="N2232" s="211"/>
      <c r="O2232" s="211"/>
      <c r="P2232" s="211"/>
      <c r="Q2232" s="211"/>
      <c r="R2232" s="211"/>
      <c r="S2232" s="211"/>
      <c r="T2232" s="212"/>
      <c r="AT2232" s="213" t="s">
        <v>395</v>
      </c>
      <c r="AU2232" s="213" t="s">
        <v>90</v>
      </c>
      <c r="AV2232" s="13" t="s">
        <v>85</v>
      </c>
      <c r="AW2232" s="13" t="s">
        <v>36</v>
      </c>
      <c r="AX2232" s="13" t="s">
        <v>78</v>
      </c>
      <c r="AY2232" s="213" t="s">
        <v>386</v>
      </c>
    </row>
    <row r="2233" spans="1:65" s="13" customFormat="1" ht="10">
      <c r="B2233" s="203"/>
      <c r="C2233" s="204"/>
      <c r="D2233" s="205" t="s">
        <v>395</v>
      </c>
      <c r="E2233" s="206" t="s">
        <v>76</v>
      </c>
      <c r="F2233" s="207" t="s">
        <v>1000</v>
      </c>
      <c r="G2233" s="204"/>
      <c r="H2233" s="206" t="s">
        <v>76</v>
      </c>
      <c r="I2233" s="208"/>
      <c r="J2233" s="204"/>
      <c r="K2233" s="204"/>
      <c r="L2233" s="209"/>
      <c r="M2233" s="210"/>
      <c r="N2233" s="211"/>
      <c r="O2233" s="211"/>
      <c r="P2233" s="211"/>
      <c r="Q2233" s="211"/>
      <c r="R2233" s="211"/>
      <c r="S2233" s="211"/>
      <c r="T2233" s="212"/>
      <c r="AT2233" s="213" t="s">
        <v>395</v>
      </c>
      <c r="AU2233" s="213" t="s">
        <v>90</v>
      </c>
      <c r="AV2233" s="13" t="s">
        <v>85</v>
      </c>
      <c r="AW2233" s="13" t="s">
        <v>36</v>
      </c>
      <c r="AX2233" s="13" t="s">
        <v>78</v>
      </c>
      <c r="AY2233" s="213" t="s">
        <v>386</v>
      </c>
    </row>
    <row r="2234" spans="1:65" s="13" customFormat="1" ht="10">
      <c r="B2234" s="203"/>
      <c r="C2234" s="204"/>
      <c r="D2234" s="205" t="s">
        <v>395</v>
      </c>
      <c r="E2234" s="206" t="s">
        <v>76</v>
      </c>
      <c r="F2234" s="207" t="s">
        <v>462</v>
      </c>
      <c r="G2234" s="204"/>
      <c r="H2234" s="206" t="s">
        <v>76</v>
      </c>
      <c r="I2234" s="208"/>
      <c r="J2234" s="204"/>
      <c r="K2234" s="204"/>
      <c r="L2234" s="209"/>
      <c r="M2234" s="210"/>
      <c r="N2234" s="211"/>
      <c r="O2234" s="211"/>
      <c r="P2234" s="211"/>
      <c r="Q2234" s="211"/>
      <c r="R2234" s="211"/>
      <c r="S2234" s="211"/>
      <c r="T2234" s="212"/>
      <c r="AT2234" s="213" t="s">
        <v>395</v>
      </c>
      <c r="AU2234" s="213" t="s">
        <v>90</v>
      </c>
      <c r="AV2234" s="13" t="s">
        <v>85</v>
      </c>
      <c r="AW2234" s="13" t="s">
        <v>36</v>
      </c>
      <c r="AX2234" s="13" t="s">
        <v>78</v>
      </c>
      <c r="AY2234" s="213" t="s">
        <v>386</v>
      </c>
    </row>
    <row r="2235" spans="1:65" s="14" customFormat="1" ht="10">
      <c r="B2235" s="214"/>
      <c r="C2235" s="215"/>
      <c r="D2235" s="205" t="s">
        <v>395</v>
      </c>
      <c r="E2235" s="216" t="s">
        <v>76</v>
      </c>
      <c r="F2235" s="217" t="s">
        <v>158</v>
      </c>
      <c r="G2235" s="215"/>
      <c r="H2235" s="218">
        <v>91.8</v>
      </c>
      <c r="I2235" s="219"/>
      <c r="J2235" s="215"/>
      <c r="K2235" s="215"/>
      <c r="L2235" s="220"/>
      <c r="M2235" s="221"/>
      <c r="N2235" s="222"/>
      <c r="O2235" s="222"/>
      <c r="P2235" s="222"/>
      <c r="Q2235" s="222"/>
      <c r="R2235" s="222"/>
      <c r="S2235" s="222"/>
      <c r="T2235" s="223"/>
      <c r="AT2235" s="224" t="s">
        <v>395</v>
      </c>
      <c r="AU2235" s="224" t="s">
        <v>90</v>
      </c>
      <c r="AV2235" s="14" t="s">
        <v>90</v>
      </c>
      <c r="AW2235" s="14" t="s">
        <v>36</v>
      </c>
      <c r="AX2235" s="14" t="s">
        <v>78</v>
      </c>
      <c r="AY2235" s="224" t="s">
        <v>386</v>
      </c>
    </row>
    <row r="2236" spans="1:65" s="15" customFormat="1" ht="10">
      <c r="B2236" s="225"/>
      <c r="C2236" s="226"/>
      <c r="D2236" s="205" t="s">
        <v>395</v>
      </c>
      <c r="E2236" s="227" t="s">
        <v>76</v>
      </c>
      <c r="F2236" s="228" t="s">
        <v>398</v>
      </c>
      <c r="G2236" s="226"/>
      <c r="H2236" s="229">
        <v>91.8</v>
      </c>
      <c r="I2236" s="230"/>
      <c r="J2236" s="226"/>
      <c r="K2236" s="226"/>
      <c r="L2236" s="231"/>
      <c r="M2236" s="232"/>
      <c r="N2236" s="233"/>
      <c r="O2236" s="233"/>
      <c r="P2236" s="233"/>
      <c r="Q2236" s="233"/>
      <c r="R2236" s="233"/>
      <c r="S2236" s="233"/>
      <c r="T2236" s="234"/>
      <c r="AT2236" s="235" t="s">
        <v>395</v>
      </c>
      <c r="AU2236" s="235" t="s">
        <v>90</v>
      </c>
      <c r="AV2236" s="15" t="s">
        <v>102</v>
      </c>
      <c r="AW2236" s="15" t="s">
        <v>36</v>
      </c>
      <c r="AX2236" s="15" t="s">
        <v>85</v>
      </c>
      <c r="AY2236" s="235" t="s">
        <v>386</v>
      </c>
    </row>
    <row r="2237" spans="1:65" s="2" customFormat="1" ht="24.15" customHeight="1">
      <c r="A2237" s="37"/>
      <c r="B2237" s="38"/>
      <c r="C2237" s="236" t="s">
        <v>2216</v>
      </c>
      <c r="D2237" s="236" t="s">
        <v>453</v>
      </c>
      <c r="E2237" s="237" t="s">
        <v>2217</v>
      </c>
      <c r="F2237" s="238" t="s">
        <v>2218</v>
      </c>
      <c r="G2237" s="239" t="s">
        <v>127</v>
      </c>
      <c r="H2237" s="240">
        <v>110.16</v>
      </c>
      <c r="I2237" s="241"/>
      <c r="J2237" s="242">
        <f>ROUND(I2237*H2237,2)</f>
        <v>0</v>
      </c>
      <c r="K2237" s="238" t="s">
        <v>76</v>
      </c>
      <c r="L2237" s="243"/>
      <c r="M2237" s="244" t="s">
        <v>76</v>
      </c>
      <c r="N2237" s="245" t="s">
        <v>49</v>
      </c>
      <c r="O2237" s="67"/>
      <c r="P2237" s="194">
        <f>O2237*H2237</f>
        <v>0</v>
      </c>
      <c r="Q2237" s="194">
        <v>5.0000000000000001E-3</v>
      </c>
      <c r="R2237" s="194">
        <f>Q2237*H2237</f>
        <v>0.55079999999999996</v>
      </c>
      <c r="S2237" s="194">
        <v>0</v>
      </c>
      <c r="T2237" s="195">
        <f>S2237*H2237</f>
        <v>0</v>
      </c>
      <c r="U2237" s="37"/>
      <c r="V2237" s="37"/>
      <c r="W2237" s="37"/>
      <c r="X2237" s="37"/>
      <c r="Y2237" s="37"/>
      <c r="Z2237" s="37"/>
      <c r="AA2237" s="37"/>
      <c r="AB2237" s="37"/>
      <c r="AC2237" s="37"/>
      <c r="AD2237" s="37"/>
      <c r="AE2237" s="37"/>
      <c r="AR2237" s="196" t="s">
        <v>597</v>
      </c>
      <c r="AT2237" s="196" t="s">
        <v>453</v>
      </c>
      <c r="AU2237" s="196" t="s">
        <v>90</v>
      </c>
      <c r="AY2237" s="20" t="s">
        <v>386</v>
      </c>
      <c r="BE2237" s="197">
        <f>IF(N2237="základní",J2237,0)</f>
        <v>0</v>
      </c>
      <c r="BF2237" s="197">
        <f>IF(N2237="snížená",J2237,0)</f>
        <v>0</v>
      </c>
      <c r="BG2237" s="197">
        <f>IF(N2237="zákl. přenesená",J2237,0)</f>
        <v>0</v>
      </c>
      <c r="BH2237" s="197">
        <f>IF(N2237="sníž. přenesená",J2237,0)</f>
        <v>0</v>
      </c>
      <c r="BI2237" s="197">
        <f>IF(N2237="nulová",J2237,0)</f>
        <v>0</v>
      </c>
      <c r="BJ2237" s="20" t="s">
        <v>90</v>
      </c>
      <c r="BK2237" s="197">
        <f>ROUND(I2237*H2237,2)</f>
        <v>0</v>
      </c>
      <c r="BL2237" s="20" t="s">
        <v>479</v>
      </c>
      <c r="BM2237" s="196" t="s">
        <v>2219</v>
      </c>
    </row>
    <row r="2238" spans="1:65" s="14" customFormat="1" ht="10">
      <c r="B2238" s="214"/>
      <c r="C2238" s="215"/>
      <c r="D2238" s="205" t="s">
        <v>395</v>
      </c>
      <c r="E2238" s="216" t="s">
        <v>76</v>
      </c>
      <c r="F2238" s="217" t="s">
        <v>2185</v>
      </c>
      <c r="G2238" s="215"/>
      <c r="H2238" s="218">
        <v>91.8</v>
      </c>
      <c r="I2238" s="219"/>
      <c r="J2238" s="215"/>
      <c r="K2238" s="215"/>
      <c r="L2238" s="220"/>
      <c r="M2238" s="221"/>
      <c r="N2238" s="222"/>
      <c r="O2238" s="222"/>
      <c r="P2238" s="222"/>
      <c r="Q2238" s="222"/>
      <c r="R2238" s="222"/>
      <c r="S2238" s="222"/>
      <c r="T2238" s="223"/>
      <c r="AT2238" s="224" t="s">
        <v>395</v>
      </c>
      <c r="AU2238" s="224" t="s">
        <v>90</v>
      </c>
      <c r="AV2238" s="14" t="s">
        <v>90</v>
      </c>
      <c r="AW2238" s="14" t="s">
        <v>36</v>
      </c>
      <c r="AX2238" s="14" t="s">
        <v>78</v>
      </c>
      <c r="AY2238" s="224" t="s">
        <v>386</v>
      </c>
    </row>
    <row r="2239" spans="1:65" s="15" customFormat="1" ht="10">
      <c r="B2239" s="225"/>
      <c r="C2239" s="226"/>
      <c r="D2239" s="205" t="s">
        <v>395</v>
      </c>
      <c r="E2239" s="227" t="s">
        <v>76</v>
      </c>
      <c r="F2239" s="228" t="s">
        <v>398</v>
      </c>
      <c r="G2239" s="226"/>
      <c r="H2239" s="229">
        <v>91.8</v>
      </c>
      <c r="I2239" s="230"/>
      <c r="J2239" s="226"/>
      <c r="K2239" s="226"/>
      <c r="L2239" s="231"/>
      <c r="M2239" s="232"/>
      <c r="N2239" s="233"/>
      <c r="O2239" s="233"/>
      <c r="P2239" s="233"/>
      <c r="Q2239" s="233"/>
      <c r="R2239" s="233"/>
      <c r="S2239" s="233"/>
      <c r="T2239" s="234"/>
      <c r="AT2239" s="235" t="s">
        <v>395</v>
      </c>
      <c r="AU2239" s="235" t="s">
        <v>90</v>
      </c>
      <c r="AV2239" s="15" t="s">
        <v>102</v>
      </c>
      <c r="AW2239" s="15" t="s">
        <v>36</v>
      </c>
      <c r="AX2239" s="15" t="s">
        <v>85</v>
      </c>
      <c r="AY2239" s="235" t="s">
        <v>386</v>
      </c>
    </row>
    <row r="2240" spans="1:65" s="14" customFormat="1" ht="10">
      <c r="B2240" s="214"/>
      <c r="C2240" s="215"/>
      <c r="D2240" s="205" t="s">
        <v>395</v>
      </c>
      <c r="E2240" s="215"/>
      <c r="F2240" s="217" t="s">
        <v>2211</v>
      </c>
      <c r="G2240" s="215"/>
      <c r="H2240" s="218">
        <v>110.16</v>
      </c>
      <c r="I2240" s="219"/>
      <c r="J2240" s="215"/>
      <c r="K2240" s="215"/>
      <c r="L2240" s="220"/>
      <c r="M2240" s="221"/>
      <c r="N2240" s="222"/>
      <c r="O2240" s="222"/>
      <c r="P2240" s="222"/>
      <c r="Q2240" s="222"/>
      <c r="R2240" s="222"/>
      <c r="S2240" s="222"/>
      <c r="T2240" s="223"/>
      <c r="AT2240" s="224" t="s">
        <v>395</v>
      </c>
      <c r="AU2240" s="224" t="s">
        <v>90</v>
      </c>
      <c r="AV2240" s="14" t="s">
        <v>90</v>
      </c>
      <c r="AW2240" s="14" t="s">
        <v>4</v>
      </c>
      <c r="AX2240" s="14" t="s">
        <v>85</v>
      </c>
      <c r="AY2240" s="224" t="s">
        <v>386</v>
      </c>
    </row>
    <row r="2241" spans="1:65" s="2" customFormat="1" ht="44.25" customHeight="1">
      <c r="A2241" s="37"/>
      <c r="B2241" s="38"/>
      <c r="C2241" s="185" t="s">
        <v>2220</v>
      </c>
      <c r="D2241" s="185" t="s">
        <v>388</v>
      </c>
      <c r="E2241" s="186" t="s">
        <v>2221</v>
      </c>
      <c r="F2241" s="187" t="s">
        <v>2222</v>
      </c>
      <c r="G2241" s="188" t="s">
        <v>127</v>
      </c>
      <c r="H2241" s="189">
        <v>102.377</v>
      </c>
      <c r="I2241" s="190"/>
      <c r="J2241" s="191">
        <f>ROUND(I2241*H2241,2)</f>
        <v>0</v>
      </c>
      <c r="K2241" s="187" t="s">
        <v>391</v>
      </c>
      <c r="L2241" s="42"/>
      <c r="M2241" s="192" t="s">
        <v>76</v>
      </c>
      <c r="N2241" s="193" t="s">
        <v>49</v>
      </c>
      <c r="O2241" s="67"/>
      <c r="P2241" s="194">
        <f>O2241*H2241</f>
        <v>0</v>
      </c>
      <c r="Q2241" s="194">
        <v>7.9750000000000003E-4</v>
      </c>
      <c r="R2241" s="194">
        <f>Q2241*H2241</f>
        <v>8.1645657499999996E-2</v>
      </c>
      <c r="S2241" s="194">
        <v>0</v>
      </c>
      <c r="T2241" s="195">
        <f>S2241*H2241</f>
        <v>0</v>
      </c>
      <c r="U2241" s="37"/>
      <c r="V2241" s="37"/>
      <c r="W2241" s="37"/>
      <c r="X2241" s="37"/>
      <c r="Y2241" s="37"/>
      <c r="Z2241" s="37"/>
      <c r="AA2241" s="37"/>
      <c r="AB2241" s="37"/>
      <c r="AC2241" s="37"/>
      <c r="AD2241" s="37"/>
      <c r="AE2241" s="37"/>
      <c r="AR2241" s="196" t="s">
        <v>479</v>
      </c>
      <c r="AT2241" s="196" t="s">
        <v>388</v>
      </c>
      <c r="AU2241" s="196" t="s">
        <v>90</v>
      </c>
      <c r="AY2241" s="20" t="s">
        <v>386</v>
      </c>
      <c r="BE2241" s="197">
        <f>IF(N2241="základní",J2241,0)</f>
        <v>0</v>
      </c>
      <c r="BF2241" s="197">
        <f>IF(N2241="snížená",J2241,0)</f>
        <v>0</v>
      </c>
      <c r="BG2241" s="197">
        <f>IF(N2241="zákl. přenesená",J2241,0)</f>
        <v>0</v>
      </c>
      <c r="BH2241" s="197">
        <f>IF(N2241="sníž. přenesená",J2241,0)</f>
        <v>0</v>
      </c>
      <c r="BI2241" s="197">
        <f>IF(N2241="nulová",J2241,0)</f>
        <v>0</v>
      </c>
      <c r="BJ2241" s="20" t="s">
        <v>90</v>
      </c>
      <c r="BK2241" s="197">
        <f>ROUND(I2241*H2241,2)</f>
        <v>0</v>
      </c>
      <c r="BL2241" s="20" t="s">
        <v>479</v>
      </c>
      <c r="BM2241" s="196" t="s">
        <v>2223</v>
      </c>
    </row>
    <row r="2242" spans="1:65" s="2" customFormat="1" ht="10">
      <c r="A2242" s="37"/>
      <c r="B2242" s="38"/>
      <c r="C2242" s="39"/>
      <c r="D2242" s="198" t="s">
        <v>393</v>
      </c>
      <c r="E2242" s="39"/>
      <c r="F2242" s="199" t="s">
        <v>2224</v>
      </c>
      <c r="G2242" s="39"/>
      <c r="H2242" s="39"/>
      <c r="I2242" s="200"/>
      <c r="J2242" s="39"/>
      <c r="K2242" s="39"/>
      <c r="L2242" s="42"/>
      <c r="M2242" s="201"/>
      <c r="N2242" s="202"/>
      <c r="O2242" s="67"/>
      <c r="P2242" s="67"/>
      <c r="Q2242" s="67"/>
      <c r="R2242" s="67"/>
      <c r="S2242" s="67"/>
      <c r="T2242" s="68"/>
      <c r="U2242" s="37"/>
      <c r="V2242" s="37"/>
      <c r="W2242" s="37"/>
      <c r="X2242" s="37"/>
      <c r="Y2242" s="37"/>
      <c r="Z2242" s="37"/>
      <c r="AA2242" s="37"/>
      <c r="AB2242" s="37"/>
      <c r="AC2242" s="37"/>
      <c r="AD2242" s="37"/>
      <c r="AE2242" s="37"/>
      <c r="AT2242" s="20" t="s">
        <v>393</v>
      </c>
      <c r="AU2242" s="20" t="s">
        <v>90</v>
      </c>
    </row>
    <row r="2243" spans="1:65" s="13" customFormat="1" ht="10">
      <c r="B2243" s="203"/>
      <c r="C2243" s="204"/>
      <c r="D2243" s="205" t="s">
        <v>395</v>
      </c>
      <c r="E2243" s="206" t="s">
        <v>76</v>
      </c>
      <c r="F2243" s="207" t="s">
        <v>403</v>
      </c>
      <c r="G2243" s="204"/>
      <c r="H2243" s="206" t="s">
        <v>76</v>
      </c>
      <c r="I2243" s="208"/>
      <c r="J2243" s="204"/>
      <c r="K2243" s="204"/>
      <c r="L2243" s="209"/>
      <c r="M2243" s="210"/>
      <c r="N2243" s="211"/>
      <c r="O2243" s="211"/>
      <c r="P2243" s="211"/>
      <c r="Q2243" s="211"/>
      <c r="R2243" s="211"/>
      <c r="S2243" s="211"/>
      <c r="T2243" s="212"/>
      <c r="AT2243" s="213" t="s">
        <v>395</v>
      </c>
      <c r="AU2243" s="213" t="s">
        <v>90</v>
      </c>
      <c r="AV2243" s="13" t="s">
        <v>85</v>
      </c>
      <c r="AW2243" s="13" t="s">
        <v>36</v>
      </c>
      <c r="AX2243" s="13" t="s">
        <v>78</v>
      </c>
      <c r="AY2243" s="213" t="s">
        <v>386</v>
      </c>
    </row>
    <row r="2244" spans="1:65" s="13" customFormat="1" ht="10">
      <c r="B2244" s="203"/>
      <c r="C2244" s="204"/>
      <c r="D2244" s="205" t="s">
        <v>395</v>
      </c>
      <c r="E2244" s="206" t="s">
        <v>76</v>
      </c>
      <c r="F2244" s="207" t="s">
        <v>728</v>
      </c>
      <c r="G2244" s="204"/>
      <c r="H2244" s="206" t="s">
        <v>76</v>
      </c>
      <c r="I2244" s="208"/>
      <c r="J2244" s="204"/>
      <c r="K2244" s="204"/>
      <c r="L2244" s="209"/>
      <c r="M2244" s="210"/>
      <c r="N2244" s="211"/>
      <c r="O2244" s="211"/>
      <c r="P2244" s="211"/>
      <c r="Q2244" s="211"/>
      <c r="R2244" s="211"/>
      <c r="S2244" s="211"/>
      <c r="T2244" s="212"/>
      <c r="AT2244" s="213" t="s">
        <v>395</v>
      </c>
      <c r="AU2244" s="213" t="s">
        <v>90</v>
      </c>
      <c r="AV2244" s="13" t="s">
        <v>85</v>
      </c>
      <c r="AW2244" s="13" t="s">
        <v>36</v>
      </c>
      <c r="AX2244" s="13" t="s">
        <v>78</v>
      </c>
      <c r="AY2244" s="213" t="s">
        <v>386</v>
      </c>
    </row>
    <row r="2245" spans="1:65" s="13" customFormat="1" ht="10">
      <c r="B2245" s="203"/>
      <c r="C2245" s="204"/>
      <c r="D2245" s="205" t="s">
        <v>395</v>
      </c>
      <c r="E2245" s="206" t="s">
        <v>76</v>
      </c>
      <c r="F2245" s="207" t="s">
        <v>577</v>
      </c>
      <c r="G2245" s="204"/>
      <c r="H2245" s="206" t="s">
        <v>76</v>
      </c>
      <c r="I2245" s="208"/>
      <c r="J2245" s="204"/>
      <c r="K2245" s="204"/>
      <c r="L2245" s="209"/>
      <c r="M2245" s="210"/>
      <c r="N2245" s="211"/>
      <c r="O2245" s="211"/>
      <c r="P2245" s="211"/>
      <c r="Q2245" s="211"/>
      <c r="R2245" s="211"/>
      <c r="S2245" s="211"/>
      <c r="T2245" s="212"/>
      <c r="AT2245" s="213" t="s">
        <v>395</v>
      </c>
      <c r="AU2245" s="213" t="s">
        <v>90</v>
      </c>
      <c r="AV2245" s="13" t="s">
        <v>85</v>
      </c>
      <c r="AW2245" s="13" t="s">
        <v>36</v>
      </c>
      <c r="AX2245" s="13" t="s">
        <v>78</v>
      </c>
      <c r="AY2245" s="213" t="s">
        <v>386</v>
      </c>
    </row>
    <row r="2246" spans="1:65" s="13" customFormat="1" ht="10">
      <c r="B2246" s="203"/>
      <c r="C2246" s="204"/>
      <c r="D2246" s="205" t="s">
        <v>395</v>
      </c>
      <c r="E2246" s="206" t="s">
        <v>76</v>
      </c>
      <c r="F2246" s="207" t="s">
        <v>1309</v>
      </c>
      <c r="G2246" s="204"/>
      <c r="H2246" s="206" t="s">
        <v>76</v>
      </c>
      <c r="I2246" s="208"/>
      <c r="J2246" s="204"/>
      <c r="K2246" s="204"/>
      <c r="L2246" s="209"/>
      <c r="M2246" s="210"/>
      <c r="N2246" s="211"/>
      <c r="O2246" s="211"/>
      <c r="P2246" s="211"/>
      <c r="Q2246" s="211"/>
      <c r="R2246" s="211"/>
      <c r="S2246" s="211"/>
      <c r="T2246" s="212"/>
      <c r="AT2246" s="213" t="s">
        <v>395</v>
      </c>
      <c r="AU2246" s="213" t="s">
        <v>90</v>
      </c>
      <c r="AV2246" s="13" t="s">
        <v>85</v>
      </c>
      <c r="AW2246" s="13" t="s">
        <v>36</v>
      </c>
      <c r="AX2246" s="13" t="s">
        <v>78</v>
      </c>
      <c r="AY2246" s="213" t="s">
        <v>386</v>
      </c>
    </row>
    <row r="2247" spans="1:65" s="13" customFormat="1" ht="10">
      <c r="B2247" s="203"/>
      <c r="C2247" s="204"/>
      <c r="D2247" s="205" t="s">
        <v>395</v>
      </c>
      <c r="E2247" s="206" t="s">
        <v>76</v>
      </c>
      <c r="F2247" s="207" t="s">
        <v>1000</v>
      </c>
      <c r="G2247" s="204"/>
      <c r="H2247" s="206" t="s">
        <v>76</v>
      </c>
      <c r="I2247" s="208"/>
      <c r="J2247" s="204"/>
      <c r="K2247" s="204"/>
      <c r="L2247" s="209"/>
      <c r="M2247" s="210"/>
      <c r="N2247" s="211"/>
      <c r="O2247" s="211"/>
      <c r="P2247" s="211"/>
      <c r="Q2247" s="211"/>
      <c r="R2247" s="211"/>
      <c r="S2247" s="211"/>
      <c r="T2247" s="212"/>
      <c r="AT2247" s="213" t="s">
        <v>395</v>
      </c>
      <c r="AU2247" s="213" t="s">
        <v>90</v>
      </c>
      <c r="AV2247" s="13" t="s">
        <v>85</v>
      </c>
      <c r="AW2247" s="13" t="s">
        <v>36</v>
      </c>
      <c r="AX2247" s="13" t="s">
        <v>78</v>
      </c>
      <c r="AY2247" s="213" t="s">
        <v>386</v>
      </c>
    </row>
    <row r="2248" spans="1:65" s="13" customFormat="1" ht="10">
      <c r="B2248" s="203"/>
      <c r="C2248" s="204"/>
      <c r="D2248" s="205" t="s">
        <v>395</v>
      </c>
      <c r="E2248" s="206" t="s">
        <v>76</v>
      </c>
      <c r="F2248" s="207" t="s">
        <v>462</v>
      </c>
      <c r="G2248" s="204"/>
      <c r="H2248" s="206" t="s">
        <v>76</v>
      </c>
      <c r="I2248" s="208"/>
      <c r="J2248" s="204"/>
      <c r="K2248" s="204"/>
      <c r="L2248" s="209"/>
      <c r="M2248" s="210"/>
      <c r="N2248" s="211"/>
      <c r="O2248" s="211"/>
      <c r="P2248" s="211"/>
      <c r="Q2248" s="211"/>
      <c r="R2248" s="211"/>
      <c r="S2248" s="211"/>
      <c r="T2248" s="212"/>
      <c r="AT2248" s="213" t="s">
        <v>395</v>
      </c>
      <c r="AU2248" s="213" t="s">
        <v>90</v>
      </c>
      <c r="AV2248" s="13" t="s">
        <v>85</v>
      </c>
      <c r="AW2248" s="13" t="s">
        <v>36</v>
      </c>
      <c r="AX2248" s="13" t="s">
        <v>78</v>
      </c>
      <c r="AY2248" s="213" t="s">
        <v>386</v>
      </c>
    </row>
    <row r="2249" spans="1:65" s="14" customFormat="1" ht="10">
      <c r="B2249" s="214"/>
      <c r="C2249" s="215"/>
      <c r="D2249" s="205" t="s">
        <v>395</v>
      </c>
      <c r="E2249" s="216" t="s">
        <v>76</v>
      </c>
      <c r="F2249" s="217" t="s">
        <v>2225</v>
      </c>
      <c r="G2249" s="215"/>
      <c r="H2249" s="218">
        <v>55.08</v>
      </c>
      <c r="I2249" s="219"/>
      <c r="J2249" s="215"/>
      <c r="K2249" s="215"/>
      <c r="L2249" s="220"/>
      <c r="M2249" s="221"/>
      <c r="N2249" s="222"/>
      <c r="O2249" s="222"/>
      <c r="P2249" s="222"/>
      <c r="Q2249" s="222"/>
      <c r="R2249" s="222"/>
      <c r="S2249" s="222"/>
      <c r="T2249" s="223"/>
      <c r="AT2249" s="224" t="s">
        <v>395</v>
      </c>
      <c r="AU2249" s="224" t="s">
        <v>90</v>
      </c>
      <c r="AV2249" s="14" t="s">
        <v>90</v>
      </c>
      <c r="AW2249" s="14" t="s">
        <v>36</v>
      </c>
      <c r="AX2249" s="14" t="s">
        <v>78</v>
      </c>
      <c r="AY2249" s="224" t="s">
        <v>386</v>
      </c>
    </row>
    <row r="2250" spans="1:65" s="14" customFormat="1" ht="10">
      <c r="B2250" s="214"/>
      <c r="C2250" s="215"/>
      <c r="D2250" s="205" t="s">
        <v>395</v>
      </c>
      <c r="E2250" s="216" t="s">
        <v>76</v>
      </c>
      <c r="F2250" s="217" t="s">
        <v>2226</v>
      </c>
      <c r="G2250" s="215"/>
      <c r="H2250" s="218">
        <v>42.12</v>
      </c>
      <c r="I2250" s="219"/>
      <c r="J2250" s="215"/>
      <c r="K2250" s="215"/>
      <c r="L2250" s="220"/>
      <c r="M2250" s="221"/>
      <c r="N2250" s="222"/>
      <c r="O2250" s="222"/>
      <c r="P2250" s="222"/>
      <c r="Q2250" s="222"/>
      <c r="R2250" s="222"/>
      <c r="S2250" s="222"/>
      <c r="T2250" s="223"/>
      <c r="AT2250" s="224" t="s">
        <v>395</v>
      </c>
      <c r="AU2250" s="224" t="s">
        <v>90</v>
      </c>
      <c r="AV2250" s="14" t="s">
        <v>90</v>
      </c>
      <c r="AW2250" s="14" t="s">
        <v>36</v>
      </c>
      <c r="AX2250" s="14" t="s">
        <v>78</v>
      </c>
      <c r="AY2250" s="224" t="s">
        <v>386</v>
      </c>
    </row>
    <row r="2251" spans="1:65" s="14" customFormat="1" ht="10">
      <c r="B2251" s="214"/>
      <c r="C2251" s="215"/>
      <c r="D2251" s="205" t="s">
        <v>395</v>
      </c>
      <c r="E2251" s="216" t="s">
        <v>76</v>
      </c>
      <c r="F2251" s="217" t="s">
        <v>2227</v>
      </c>
      <c r="G2251" s="215"/>
      <c r="H2251" s="218">
        <v>5.1769999999999996</v>
      </c>
      <c r="I2251" s="219"/>
      <c r="J2251" s="215"/>
      <c r="K2251" s="215"/>
      <c r="L2251" s="220"/>
      <c r="M2251" s="221"/>
      <c r="N2251" s="222"/>
      <c r="O2251" s="222"/>
      <c r="P2251" s="222"/>
      <c r="Q2251" s="222"/>
      <c r="R2251" s="222"/>
      <c r="S2251" s="222"/>
      <c r="T2251" s="223"/>
      <c r="AT2251" s="224" t="s">
        <v>395</v>
      </c>
      <c r="AU2251" s="224" t="s">
        <v>90</v>
      </c>
      <c r="AV2251" s="14" t="s">
        <v>90</v>
      </c>
      <c r="AW2251" s="14" t="s">
        <v>36</v>
      </c>
      <c r="AX2251" s="14" t="s">
        <v>78</v>
      </c>
      <c r="AY2251" s="224" t="s">
        <v>386</v>
      </c>
    </row>
    <row r="2252" spans="1:65" s="15" customFormat="1" ht="10">
      <c r="B2252" s="225"/>
      <c r="C2252" s="226"/>
      <c r="D2252" s="205" t="s">
        <v>395</v>
      </c>
      <c r="E2252" s="227" t="s">
        <v>76</v>
      </c>
      <c r="F2252" s="228" t="s">
        <v>398</v>
      </c>
      <c r="G2252" s="226"/>
      <c r="H2252" s="229">
        <v>102.377</v>
      </c>
      <c r="I2252" s="230"/>
      <c r="J2252" s="226"/>
      <c r="K2252" s="226"/>
      <c r="L2252" s="231"/>
      <c r="M2252" s="232"/>
      <c r="N2252" s="233"/>
      <c r="O2252" s="233"/>
      <c r="P2252" s="233"/>
      <c r="Q2252" s="233"/>
      <c r="R2252" s="233"/>
      <c r="S2252" s="233"/>
      <c r="T2252" s="234"/>
      <c r="AT2252" s="235" t="s">
        <v>395</v>
      </c>
      <c r="AU2252" s="235" t="s">
        <v>90</v>
      </c>
      <c r="AV2252" s="15" t="s">
        <v>102</v>
      </c>
      <c r="AW2252" s="15" t="s">
        <v>36</v>
      </c>
      <c r="AX2252" s="15" t="s">
        <v>85</v>
      </c>
      <c r="AY2252" s="235" t="s">
        <v>386</v>
      </c>
    </row>
    <row r="2253" spans="1:65" s="2" customFormat="1" ht="24.15" customHeight="1">
      <c r="A2253" s="37"/>
      <c r="B2253" s="38"/>
      <c r="C2253" s="185" t="s">
        <v>2228</v>
      </c>
      <c r="D2253" s="185" t="s">
        <v>388</v>
      </c>
      <c r="E2253" s="186" t="s">
        <v>2229</v>
      </c>
      <c r="F2253" s="187" t="s">
        <v>2230</v>
      </c>
      <c r="G2253" s="188" t="s">
        <v>167</v>
      </c>
      <c r="H2253" s="189">
        <v>25.5</v>
      </c>
      <c r="I2253" s="190"/>
      <c r="J2253" s="191">
        <f>ROUND(I2253*H2253,2)</f>
        <v>0</v>
      </c>
      <c r="K2253" s="187" t="s">
        <v>391</v>
      </c>
      <c r="L2253" s="42"/>
      <c r="M2253" s="192" t="s">
        <v>76</v>
      </c>
      <c r="N2253" s="193" t="s">
        <v>49</v>
      </c>
      <c r="O2253" s="67"/>
      <c r="P2253" s="194">
        <f>O2253*H2253</f>
        <v>0</v>
      </c>
      <c r="Q2253" s="194">
        <v>1.6000000000000001E-4</v>
      </c>
      <c r="R2253" s="194">
        <f>Q2253*H2253</f>
        <v>4.0800000000000003E-3</v>
      </c>
      <c r="S2253" s="194">
        <v>0</v>
      </c>
      <c r="T2253" s="195">
        <f>S2253*H2253</f>
        <v>0</v>
      </c>
      <c r="U2253" s="37"/>
      <c r="V2253" s="37"/>
      <c r="W2253" s="37"/>
      <c r="X2253" s="37"/>
      <c r="Y2253" s="37"/>
      <c r="Z2253" s="37"/>
      <c r="AA2253" s="37"/>
      <c r="AB2253" s="37"/>
      <c r="AC2253" s="37"/>
      <c r="AD2253" s="37"/>
      <c r="AE2253" s="37"/>
      <c r="AR2253" s="196" t="s">
        <v>479</v>
      </c>
      <c r="AT2253" s="196" t="s">
        <v>388</v>
      </c>
      <c r="AU2253" s="196" t="s">
        <v>90</v>
      </c>
      <c r="AY2253" s="20" t="s">
        <v>386</v>
      </c>
      <c r="BE2253" s="197">
        <f>IF(N2253="základní",J2253,0)</f>
        <v>0</v>
      </c>
      <c r="BF2253" s="197">
        <f>IF(N2253="snížená",J2253,0)</f>
        <v>0</v>
      </c>
      <c r="BG2253" s="197">
        <f>IF(N2253="zákl. přenesená",J2253,0)</f>
        <v>0</v>
      </c>
      <c r="BH2253" s="197">
        <f>IF(N2253="sníž. přenesená",J2253,0)</f>
        <v>0</v>
      </c>
      <c r="BI2253" s="197">
        <f>IF(N2253="nulová",J2253,0)</f>
        <v>0</v>
      </c>
      <c r="BJ2253" s="20" t="s">
        <v>90</v>
      </c>
      <c r="BK2253" s="197">
        <f>ROUND(I2253*H2253,2)</f>
        <v>0</v>
      </c>
      <c r="BL2253" s="20" t="s">
        <v>479</v>
      </c>
      <c r="BM2253" s="196" t="s">
        <v>2231</v>
      </c>
    </row>
    <row r="2254" spans="1:65" s="2" customFormat="1" ht="10">
      <c r="A2254" s="37"/>
      <c r="B2254" s="38"/>
      <c r="C2254" s="39"/>
      <c r="D2254" s="198" t="s">
        <v>393</v>
      </c>
      <c r="E2254" s="39"/>
      <c r="F2254" s="199" t="s">
        <v>2232</v>
      </c>
      <c r="G2254" s="39"/>
      <c r="H2254" s="39"/>
      <c r="I2254" s="200"/>
      <c r="J2254" s="39"/>
      <c r="K2254" s="39"/>
      <c r="L2254" s="42"/>
      <c r="M2254" s="201"/>
      <c r="N2254" s="202"/>
      <c r="O2254" s="67"/>
      <c r="P2254" s="67"/>
      <c r="Q2254" s="67"/>
      <c r="R2254" s="67"/>
      <c r="S2254" s="67"/>
      <c r="T2254" s="68"/>
      <c r="U2254" s="37"/>
      <c r="V2254" s="37"/>
      <c r="W2254" s="37"/>
      <c r="X2254" s="37"/>
      <c r="Y2254" s="37"/>
      <c r="Z2254" s="37"/>
      <c r="AA2254" s="37"/>
      <c r="AB2254" s="37"/>
      <c r="AC2254" s="37"/>
      <c r="AD2254" s="37"/>
      <c r="AE2254" s="37"/>
      <c r="AT2254" s="20" t="s">
        <v>393</v>
      </c>
      <c r="AU2254" s="20" t="s">
        <v>90</v>
      </c>
    </row>
    <row r="2255" spans="1:65" s="13" customFormat="1" ht="10">
      <c r="B2255" s="203"/>
      <c r="C2255" s="204"/>
      <c r="D2255" s="205" t="s">
        <v>395</v>
      </c>
      <c r="E2255" s="206" t="s">
        <v>76</v>
      </c>
      <c r="F2255" s="207" t="s">
        <v>403</v>
      </c>
      <c r="G2255" s="204"/>
      <c r="H2255" s="206" t="s">
        <v>76</v>
      </c>
      <c r="I2255" s="208"/>
      <c r="J2255" s="204"/>
      <c r="K2255" s="204"/>
      <c r="L2255" s="209"/>
      <c r="M2255" s="210"/>
      <c r="N2255" s="211"/>
      <c r="O2255" s="211"/>
      <c r="P2255" s="211"/>
      <c r="Q2255" s="211"/>
      <c r="R2255" s="211"/>
      <c r="S2255" s="211"/>
      <c r="T2255" s="212"/>
      <c r="AT2255" s="213" t="s">
        <v>395</v>
      </c>
      <c r="AU2255" s="213" t="s">
        <v>90</v>
      </c>
      <c r="AV2255" s="13" t="s">
        <v>85</v>
      </c>
      <c r="AW2255" s="13" t="s">
        <v>36</v>
      </c>
      <c r="AX2255" s="13" t="s">
        <v>78</v>
      </c>
      <c r="AY2255" s="213" t="s">
        <v>386</v>
      </c>
    </row>
    <row r="2256" spans="1:65" s="13" customFormat="1" ht="10">
      <c r="B2256" s="203"/>
      <c r="C2256" s="204"/>
      <c r="D2256" s="205" t="s">
        <v>395</v>
      </c>
      <c r="E2256" s="206" t="s">
        <v>76</v>
      </c>
      <c r="F2256" s="207" t="s">
        <v>728</v>
      </c>
      <c r="G2256" s="204"/>
      <c r="H2256" s="206" t="s">
        <v>76</v>
      </c>
      <c r="I2256" s="208"/>
      <c r="J2256" s="204"/>
      <c r="K2256" s="204"/>
      <c r="L2256" s="209"/>
      <c r="M2256" s="210"/>
      <c r="N2256" s="211"/>
      <c r="O2256" s="211"/>
      <c r="P2256" s="211"/>
      <c r="Q2256" s="211"/>
      <c r="R2256" s="211"/>
      <c r="S2256" s="211"/>
      <c r="T2256" s="212"/>
      <c r="AT2256" s="213" t="s">
        <v>395</v>
      </c>
      <c r="AU2256" s="213" t="s">
        <v>90</v>
      </c>
      <c r="AV2256" s="13" t="s">
        <v>85</v>
      </c>
      <c r="AW2256" s="13" t="s">
        <v>36</v>
      </c>
      <c r="AX2256" s="13" t="s">
        <v>78</v>
      </c>
      <c r="AY2256" s="213" t="s">
        <v>386</v>
      </c>
    </row>
    <row r="2257" spans="1:65" s="13" customFormat="1" ht="10">
      <c r="B2257" s="203"/>
      <c r="C2257" s="204"/>
      <c r="D2257" s="205" t="s">
        <v>395</v>
      </c>
      <c r="E2257" s="206" t="s">
        <v>76</v>
      </c>
      <c r="F2257" s="207" t="s">
        <v>577</v>
      </c>
      <c r="G2257" s="204"/>
      <c r="H2257" s="206" t="s">
        <v>76</v>
      </c>
      <c r="I2257" s="208"/>
      <c r="J2257" s="204"/>
      <c r="K2257" s="204"/>
      <c r="L2257" s="209"/>
      <c r="M2257" s="210"/>
      <c r="N2257" s="211"/>
      <c r="O2257" s="211"/>
      <c r="P2257" s="211"/>
      <c r="Q2257" s="211"/>
      <c r="R2257" s="211"/>
      <c r="S2257" s="211"/>
      <c r="T2257" s="212"/>
      <c r="AT2257" s="213" t="s">
        <v>395</v>
      </c>
      <c r="AU2257" s="213" t="s">
        <v>90</v>
      </c>
      <c r="AV2257" s="13" t="s">
        <v>85</v>
      </c>
      <c r="AW2257" s="13" t="s">
        <v>36</v>
      </c>
      <c r="AX2257" s="13" t="s">
        <v>78</v>
      </c>
      <c r="AY2257" s="213" t="s">
        <v>386</v>
      </c>
    </row>
    <row r="2258" spans="1:65" s="13" customFormat="1" ht="10">
      <c r="B2258" s="203"/>
      <c r="C2258" s="204"/>
      <c r="D2258" s="205" t="s">
        <v>395</v>
      </c>
      <c r="E2258" s="206" t="s">
        <v>76</v>
      </c>
      <c r="F2258" s="207" t="s">
        <v>1309</v>
      </c>
      <c r="G2258" s="204"/>
      <c r="H2258" s="206" t="s">
        <v>76</v>
      </c>
      <c r="I2258" s="208"/>
      <c r="J2258" s="204"/>
      <c r="K2258" s="204"/>
      <c r="L2258" s="209"/>
      <c r="M2258" s="210"/>
      <c r="N2258" s="211"/>
      <c r="O2258" s="211"/>
      <c r="P2258" s="211"/>
      <c r="Q2258" s="211"/>
      <c r="R2258" s="211"/>
      <c r="S2258" s="211"/>
      <c r="T2258" s="212"/>
      <c r="AT2258" s="213" t="s">
        <v>395</v>
      </c>
      <c r="AU2258" s="213" t="s">
        <v>90</v>
      </c>
      <c r="AV2258" s="13" t="s">
        <v>85</v>
      </c>
      <c r="AW2258" s="13" t="s">
        <v>36</v>
      </c>
      <c r="AX2258" s="13" t="s">
        <v>78</v>
      </c>
      <c r="AY2258" s="213" t="s">
        <v>386</v>
      </c>
    </row>
    <row r="2259" spans="1:65" s="13" customFormat="1" ht="10">
      <c r="B2259" s="203"/>
      <c r="C2259" s="204"/>
      <c r="D2259" s="205" t="s">
        <v>395</v>
      </c>
      <c r="E2259" s="206" t="s">
        <v>76</v>
      </c>
      <c r="F2259" s="207" t="s">
        <v>1000</v>
      </c>
      <c r="G2259" s="204"/>
      <c r="H2259" s="206" t="s">
        <v>76</v>
      </c>
      <c r="I2259" s="208"/>
      <c r="J2259" s="204"/>
      <c r="K2259" s="204"/>
      <c r="L2259" s="209"/>
      <c r="M2259" s="210"/>
      <c r="N2259" s="211"/>
      <c r="O2259" s="211"/>
      <c r="P2259" s="211"/>
      <c r="Q2259" s="211"/>
      <c r="R2259" s="211"/>
      <c r="S2259" s="211"/>
      <c r="T2259" s="212"/>
      <c r="AT2259" s="213" t="s">
        <v>395</v>
      </c>
      <c r="AU2259" s="213" t="s">
        <v>90</v>
      </c>
      <c r="AV2259" s="13" t="s">
        <v>85</v>
      </c>
      <c r="AW2259" s="13" t="s">
        <v>36</v>
      </c>
      <c r="AX2259" s="13" t="s">
        <v>78</v>
      </c>
      <c r="AY2259" s="213" t="s">
        <v>386</v>
      </c>
    </row>
    <row r="2260" spans="1:65" s="13" customFormat="1" ht="10">
      <c r="B2260" s="203"/>
      <c r="C2260" s="204"/>
      <c r="D2260" s="205" t="s">
        <v>395</v>
      </c>
      <c r="E2260" s="206" t="s">
        <v>76</v>
      </c>
      <c r="F2260" s="207" t="s">
        <v>462</v>
      </c>
      <c r="G2260" s="204"/>
      <c r="H2260" s="206" t="s">
        <v>76</v>
      </c>
      <c r="I2260" s="208"/>
      <c r="J2260" s="204"/>
      <c r="K2260" s="204"/>
      <c r="L2260" s="209"/>
      <c r="M2260" s="210"/>
      <c r="N2260" s="211"/>
      <c r="O2260" s="211"/>
      <c r="P2260" s="211"/>
      <c r="Q2260" s="211"/>
      <c r="R2260" s="211"/>
      <c r="S2260" s="211"/>
      <c r="T2260" s="212"/>
      <c r="AT2260" s="213" t="s">
        <v>395</v>
      </c>
      <c r="AU2260" s="213" t="s">
        <v>90</v>
      </c>
      <c r="AV2260" s="13" t="s">
        <v>85</v>
      </c>
      <c r="AW2260" s="13" t="s">
        <v>36</v>
      </c>
      <c r="AX2260" s="13" t="s">
        <v>78</v>
      </c>
      <c r="AY2260" s="213" t="s">
        <v>386</v>
      </c>
    </row>
    <row r="2261" spans="1:65" s="14" customFormat="1" ht="10">
      <c r="B2261" s="214"/>
      <c r="C2261" s="215"/>
      <c r="D2261" s="205" t="s">
        <v>395</v>
      </c>
      <c r="E2261" s="216" t="s">
        <v>76</v>
      </c>
      <c r="F2261" s="217" t="s">
        <v>2233</v>
      </c>
      <c r="G2261" s="215"/>
      <c r="H2261" s="218">
        <v>25.5</v>
      </c>
      <c r="I2261" s="219"/>
      <c r="J2261" s="215"/>
      <c r="K2261" s="215"/>
      <c r="L2261" s="220"/>
      <c r="M2261" s="221"/>
      <c r="N2261" s="222"/>
      <c r="O2261" s="222"/>
      <c r="P2261" s="222"/>
      <c r="Q2261" s="222"/>
      <c r="R2261" s="222"/>
      <c r="S2261" s="222"/>
      <c r="T2261" s="223"/>
      <c r="AT2261" s="224" t="s">
        <v>395</v>
      </c>
      <c r="AU2261" s="224" t="s">
        <v>90</v>
      </c>
      <c r="AV2261" s="14" t="s">
        <v>90</v>
      </c>
      <c r="AW2261" s="14" t="s">
        <v>36</v>
      </c>
      <c r="AX2261" s="14" t="s">
        <v>78</v>
      </c>
      <c r="AY2261" s="224" t="s">
        <v>386</v>
      </c>
    </row>
    <row r="2262" spans="1:65" s="15" customFormat="1" ht="10">
      <c r="B2262" s="225"/>
      <c r="C2262" s="226"/>
      <c r="D2262" s="205" t="s">
        <v>395</v>
      </c>
      <c r="E2262" s="227" t="s">
        <v>76</v>
      </c>
      <c r="F2262" s="228" t="s">
        <v>398</v>
      </c>
      <c r="G2262" s="226"/>
      <c r="H2262" s="229">
        <v>25.5</v>
      </c>
      <c r="I2262" s="230"/>
      <c r="J2262" s="226"/>
      <c r="K2262" s="226"/>
      <c r="L2262" s="231"/>
      <c r="M2262" s="232"/>
      <c r="N2262" s="233"/>
      <c r="O2262" s="233"/>
      <c r="P2262" s="233"/>
      <c r="Q2262" s="233"/>
      <c r="R2262" s="233"/>
      <c r="S2262" s="233"/>
      <c r="T2262" s="234"/>
      <c r="AT2262" s="235" t="s">
        <v>395</v>
      </c>
      <c r="AU2262" s="235" t="s">
        <v>90</v>
      </c>
      <c r="AV2262" s="15" t="s">
        <v>102</v>
      </c>
      <c r="AW2262" s="15" t="s">
        <v>36</v>
      </c>
      <c r="AX2262" s="15" t="s">
        <v>85</v>
      </c>
      <c r="AY2262" s="235" t="s">
        <v>386</v>
      </c>
    </row>
    <row r="2263" spans="1:65" s="2" customFormat="1" ht="33" customHeight="1">
      <c r="A2263" s="37"/>
      <c r="B2263" s="38"/>
      <c r="C2263" s="185" t="s">
        <v>2234</v>
      </c>
      <c r="D2263" s="185" t="s">
        <v>388</v>
      </c>
      <c r="E2263" s="186" t="s">
        <v>2235</v>
      </c>
      <c r="F2263" s="187" t="s">
        <v>2236</v>
      </c>
      <c r="G2263" s="188" t="s">
        <v>127</v>
      </c>
      <c r="H2263" s="189">
        <v>134.77699999999999</v>
      </c>
      <c r="I2263" s="190"/>
      <c r="J2263" s="191">
        <f>ROUND(I2263*H2263,2)</f>
        <v>0</v>
      </c>
      <c r="K2263" s="187" t="s">
        <v>391</v>
      </c>
      <c r="L2263" s="42"/>
      <c r="M2263" s="192" t="s">
        <v>76</v>
      </c>
      <c r="N2263" s="193" t="s">
        <v>49</v>
      </c>
      <c r="O2263" s="67"/>
      <c r="P2263" s="194">
        <f>O2263*H2263</f>
        <v>0</v>
      </c>
      <c r="Q2263" s="194">
        <v>0</v>
      </c>
      <c r="R2263" s="194">
        <f>Q2263*H2263</f>
        <v>0</v>
      </c>
      <c r="S2263" s="194">
        <v>0</v>
      </c>
      <c r="T2263" s="195">
        <f>S2263*H2263</f>
        <v>0</v>
      </c>
      <c r="U2263" s="37"/>
      <c r="V2263" s="37"/>
      <c r="W2263" s="37"/>
      <c r="X2263" s="37"/>
      <c r="Y2263" s="37"/>
      <c r="Z2263" s="37"/>
      <c r="AA2263" s="37"/>
      <c r="AB2263" s="37"/>
      <c r="AC2263" s="37"/>
      <c r="AD2263" s="37"/>
      <c r="AE2263" s="37"/>
      <c r="AR2263" s="196" t="s">
        <v>479</v>
      </c>
      <c r="AT2263" s="196" t="s">
        <v>388</v>
      </c>
      <c r="AU2263" s="196" t="s">
        <v>90</v>
      </c>
      <c r="AY2263" s="20" t="s">
        <v>386</v>
      </c>
      <c r="BE2263" s="197">
        <f>IF(N2263="základní",J2263,0)</f>
        <v>0</v>
      </c>
      <c r="BF2263" s="197">
        <f>IF(N2263="snížená",J2263,0)</f>
        <v>0</v>
      </c>
      <c r="BG2263" s="197">
        <f>IF(N2263="zákl. přenesená",J2263,0)</f>
        <v>0</v>
      </c>
      <c r="BH2263" s="197">
        <f>IF(N2263="sníž. přenesená",J2263,0)</f>
        <v>0</v>
      </c>
      <c r="BI2263" s="197">
        <f>IF(N2263="nulová",J2263,0)</f>
        <v>0</v>
      </c>
      <c r="BJ2263" s="20" t="s">
        <v>90</v>
      </c>
      <c r="BK2263" s="197">
        <f>ROUND(I2263*H2263,2)</f>
        <v>0</v>
      </c>
      <c r="BL2263" s="20" t="s">
        <v>479</v>
      </c>
      <c r="BM2263" s="196" t="s">
        <v>2237</v>
      </c>
    </row>
    <row r="2264" spans="1:65" s="2" customFormat="1" ht="10">
      <c r="A2264" s="37"/>
      <c r="B2264" s="38"/>
      <c r="C2264" s="39"/>
      <c r="D2264" s="198" t="s">
        <v>393</v>
      </c>
      <c r="E2264" s="39"/>
      <c r="F2264" s="199" t="s">
        <v>2238</v>
      </c>
      <c r="G2264" s="39"/>
      <c r="H2264" s="39"/>
      <c r="I2264" s="200"/>
      <c r="J2264" s="39"/>
      <c r="K2264" s="39"/>
      <c r="L2264" s="42"/>
      <c r="M2264" s="201"/>
      <c r="N2264" s="202"/>
      <c r="O2264" s="67"/>
      <c r="P2264" s="67"/>
      <c r="Q2264" s="67"/>
      <c r="R2264" s="67"/>
      <c r="S2264" s="67"/>
      <c r="T2264" s="68"/>
      <c r="U2264" s="37"/>
      <c r="V2264" s="37"/>
      <c r="W2264" s="37"/>
      <c r="X2264" s="37"/>
      <c r="Y2264" s="37"/>
      <c r="Z2264" s="37"/>
      <c r="AA2264" s="37"/>
      <c r="AB2264" s="37"/>
      <c r="AC2264" s="37"/>
      <c r="AD2264" s="37"/>
      <c r="AE2264" s="37"/>
      <c r="AT2264" s="20" t="s">
        <v>393</v>
      </c>
      <c r="AU2264" s="20" t="s">
        <v>90</v>
      </c>
    </row>
    <row r="2265" spans="1:65" s="14" customFormat="1" ht="10">
      <c r="B2265" s="214"/>
      <c r="C2265" s="215"/>
      <c r="D2265" s="205" t="s">
        <v>395</v>
      </c>
      <c r="E2265" s="216" t="s">
        <v>76</v>
      </c>
      <c r="F2265" s="217" t="s">
        <v>253</v>
      </c>
      <c r="G2265" s="215"/>
      <c r="H2265" s="218">
        <v>134.77699999999999</v>
      </c>
      <c r="I2265" s="219"/>
      <c r="J2265" s="215"/>
      <c r="K2265" s="215"/>
      <c r="L2265" s="220"/>
      <c r="M2265" s="221"/>
      <c r="N2265" s="222"/>
      <c r="O2265" s="222"/>
      <c r="P2265" s="222"/>
      <c r="Q2265" s="222"/>
      <c r="R2265" s="222"/>
      <c r="S2265" s="222"/>
      <c r="T2265" s="223"/>
      <c r="AT2265" s="224" t="s">
        <v>395</v>
      </c>
      <c r="AU2265" s="224" t="s">
        <v>90</v>
      </c>
      <c r="AV2265" s="14" t="s">
        <v>90</v>
      </c>
      <c r="AW2265" s="14" t="s">
        <v>36</v>
      </c>
      <c r="AX2265" s="14" t="s">
        <v>78</v>
      </c>
      <c r="AY2265" s="224" t="s">
        <v>386</v>
      </c>
    </row>
    <row r="2266" spans="1:65" s="15" customFormat="1" ht="10">
      <c r="B2266" s="225"/>
      <c r="C2266" s="226"/>
      <c r="D2266" s="205" t="s">
        <v>395</v>
      </c>
      <c r="E2266" s="227" t="s">
        <v>76</v>
      </c>
      <c r="F2266" s="228" t="s">
        <v>398</v>
      </c>
      <c r="G2266" s="226"/>
      <c r="H2266" s="229">
        <v>134.77699999999999</v>
      </c>
      <c r="I2266" s="230"/>
      <c r="J2266" s="226"/>
      <c r="K2266" s="226"/>
      <c r="L2266" s="231"/>
      <c r="M2266" s="232"/>
      <c r="N2266" s="233"/>
      <c r="O2266" s="233"/>
      <c r="P2266" s="233"/>
      <c r="Q2266" s="233"/>
      <c r="R2266" s="233"/>
      <c r="S2266" s="233"/>
      <c r="T2266" s="234"/>
      <c r="AT2266" s="235" t="s">
        <v>395</v>
      </c>
      <c r="AU2266" s="235" t="s">
        <v>90</v>
      </c>
      <c r="AV2266" s="15" t="s">
        <v>102</v>
      </c>
      <c r="AW2266" s="15" t="s">
        <v>36</v>
      </c>
      <c r="AX2266" s="15" t="s">
        <v>85</v>
      </c>
      <c r="AY2266" s="235" t="s">
        <v>386</v>
      </c>
    </row>
    <row r="2267" spans="1:65" s="2" customFormat="1" ht="24.15" customHeight="1">
      <c r="A2267" s="37"/>
      <c r="B2267" s="38"/>
      <c r="C2267" s="236" t="s">
        <v>2239</v>
      </c>
      <c r="D2267" s="236" t="s">
        <v>453</v>
      </c>
      <c r="E2267" s="237" t="s">
        <v>2240</v>
      </c>
      <c r="F2267" s="238" t="s">
        <v>2241</v>
      </c>
      <c r="G2267" s="239" t="s">
        <v>476</v>
      </c>
      <c r="H2267" s="240">
        <v>458.24200000000002</v>
      </c>
      <c r="I2267" s="241"/>
      <c r="J2267" s="242">
        <f>ROUND(I2267*H2267,2)</f>
        <v>0</v>
      </c>
      <c r="K2267" s="238" t="s">
        <v>391</v>
      </c>
      <c r="L2267" s="243"/>
      <c r="M2267" s="244" t="s">
        <v>76</v>
      </c>
      <c r="N2267" s="245" t="s">
        <v>49</v>
      </c>
      <c r="O2267" s="67"/>
      <c r="P2267" s="194">
        <f>O2267*H2267</f>
        <v>0</v>
      </c>
      <c r="Q2267" s="194">
        <v>1E-3</v>
      </c>
      <c r="R2267" s="194">
        <f>Q2267*H2267</f>
        <v>0.45824200000000004</v>
      </c>
      <c r="S2267" s="194">
        <v>0</v>
      </c>
      <c r="T2267" s="195">
        <f>S2267*H2267</f>
        <v>0</v>
      </c>
      <c r="U2267" s="37"/>
      <c r="V2267" s="37"/>
      <c r="W2267" s="37"/>
      <c r="X2267" s="37"/>
      <c r="Y2267" s="37"/>
      <c r="Z2267" s="37"/>
      <c r="AA2267" s="37"/>
      <c r="AB2267" s="37"/>
      <c r="AC2267" s="37"/>
      <c r="AD2267" s="37"/>
      <c r="AE2267" s="37"/>
      <c r="AR2267" s="196" t="s">
        <v>597</v>
      </c>
      <c r="AT2267" s="196" t="s">
        <v>453</v>
      </c>
      <c r="AU2267" s="196" t="s">
        <v>90</v>
      </c>
      <c r="AY2267" s="20" t="s">
        <v>386</v>
      </c>
      <c r="BE2267" s="197">
        <f>IF(N2267="základní",J2267,0)</f>
        <v>0</v>
      </c>
      <c r="BF2267" s="197">
        <f>IF(N2267="snížená",J2267,0)</f>
        <v>0</v>
      </c>
      <c r="BG2267" s="197">
        <f>IF(N2267="zákl. přenesená",J2267,0)</f>
        <v>0</v>
      </c>
      <c r="BH2267" s="197">
        <f>IF(N2267="sníž. přenesená",J2267,0)</f>
        <v>0</v>
      </c>
      <c r="BI2267" s="197">
        <f>IF(N2267="nulová",J2267,0)</f>
        <v>0</v>
      </c>
      <c r="BJ2267" s="20" t="s">
        <v>90</v>
      </c>
      <c r="BK2267" s="197">
        <f>ROUND(I2267*H2267,2)</f>
        <v>0</v>
      </c>
      <c r="BL2267" s="20" t="s">
        <v>479</v>
      </c>
      <c r="BM2267" s="196" t="s">
        <v>2242</v>
      </c>
    </row>
    <row r="2268" spans="1:65" s="14" customFormat="1" ht="10">
      <c r="B2268" s="214"/>
      <c r="C2268" s="215"/>
      <c r="D2268" s="205" t="s">
        <v>395</v>
      </c>
      <c r="E2268" s="216" t="s">
        <v>76</v>
      </c>
      <c r="F2268" s="217" t="s">
        <v>253</v>
      </c>
      <c r="G2268" s="215"/>
      <c r="H2268" s="218">
        <v>134.77699999999999</v>
      </c>
      <c r="I2268" s="219"/>
      <c r="J2268" s="215"/>
      <c r="K2268" s="215"/>
      <c r="L2268" s="220"/>
      <c r="M2268" s="221"/>
      <c r="N2268" s="222"/>
      <c r="O2268" s="222"/>
      <c r="P2268" s="222"/>
      <c r="Q2268" s="222"/>
      <c r="R2268" s="222"/>
      <c r="S2268" s="222"/>
      <c r="T2268" s="223"/>
      <c r="AT2268" s="224" t="s">
        <v>395</v>
      </c>
      <c r="AU2268" s="224" t="s">
        <v>90</v>
      </c>
      <c r="AV2268" s="14" t="s">
        <v>90</v>
      </c>
      <c r="AW2268" s="14" t="s">
        <v>36</v>
      </c>
      <c r="AX2268" s="14" t="s">
        <v>78</v>
      </c>
      <c r="AY2268" s="224" t="s">
        <v>386</v>
      </c>
    </row>
    <row r="2269" spans="1:65" s="15" customFormat="1" ht="10">
      <c r="B2269" s="225"/>
      <c r="C2269" s="226"/>
      <c r="D2269" s="205" t="s">
        <v>395</v>
      </c>
      <c r="E2269" s="227" t="s">
        <v>76</v>
      </c>
      <c r="F2269" s="228" t="s">
        <v>398</v>
      </c>
      <c r="G2269" s="226"/>
      <c r="H2269" s="229">
        <v>134.77699999999999</v>
      </c>
      <c r="I2269" s="230"/>
      <c r="J2269" s="226"/>
      <c r="K2269" s="226"/>
      <c r="L2269" s="231"/>
      <c r="M2269" s="232"/>
      <c r="N2269" s="233"/>
      <c r="O2269" s="233"/>
      <c r="P2269" s="233"/>
      <c r="Q2269" s="233"/>
      <c r="R2269" s="233"/>
      <c r="S2269" s="233"/>
      <c r="T2269" s="234"/>
      <c r="AT2269" s="235" t="s">
        <v>395</v>
      </c>
      <c r="AU2269" s="235" t="s">
        <v>90</v>
      </c>
      <c r="AV2269" s="15" t="s">
        <v>102</v>
      </c>
      <c r="AW2269" s="15" t="s">
        <v>36</v>
      </c>
      <c r="AX2269" s="15" t="s">
        <v>85</v>
      </c>
      <c r="AY2269" s="235" t="s">
        <v>386</v>
      </c>
    </row>
    <row r="2270" spans="1:65" s="14" customFormat="1" ht="10">
      <c r="B2270" s="214"/>
      <c r="C2270" s="215"/>
      <c r="D2270" s="205" t="s">
        <v>395</v>
      </c>
      <c r="E2270" s="215"/>
      <c r="F2270" s="217" t="s">
        <v>2243</v>
      </c>
      <c r="G2270" s="215"/>
      <c r="H2270" s="218">
        <v>458.24200000000002</v>
      </c>
      <c r="I2270" s="219"/>
      <c r="J2270" s="215"/>
      <c r="K2270" s="215"/>
      <c r="L2270" s="220"/>
      <c r="M2270" s="221"/>
      <c r="N2270" s="222"/>
      <c r="O2270" s="222"/>
      <c r="P2270" s="222"/>
      <c r="Q2270" s="222"/>
      <c r="R2270" s="222"/>
      <c r="S2270" s="222"/>
      <c r="T2270" s="223"/>
      <c r="AT2270" s="224" t="s">
        <v>395</v>
      </c>
      <c r="AU2270" s="224" t="s">
        <v>90</v>
      </c>
      <c r="AV2270" s="14" t="s">
        <v>90</v>
      </c>
      <c r="AW2270" s="14" t="s">
        <v>4</v>
      </c>
      <c r="AX2270" s="14" t="s">
        <v>85</v>
      </c>
      <c r="AY2270" s="224" t="s">
        <v>386</v>
      </c>
    </row>
    <row r="2271" spans="1:65" s="2" customFormat="1" ht="33" customHeight="1">
      <c r="A2271" s="37"/>
      <c r="B2271" s="38"/>
      <c r="C2271" s="185" t="s">
        <v>2244</v>
      </c>
      <c r="D2271" s="185" t="s">
        <v>388</v>
      </c>
      <c r="E2271" s="186" t="s">
        <v>2245</v>
      </c>
      <c r="F2271" s="187" t="s">
        <v>2246</v>
      </c>
      <c r="G2271" s="188" t="s">
        <v>127</v>
      </c>
      <c r="H2271" s="189">
        <v>74.507000000000005</v>
      </c>
      <c r="I2271" s="190"/>
      <c r="J2271" s="191">
        <f>ROUND(I2271*H2271,2)</f>
        <v>0</v>
      </c>
      <c r="K2271" s="187" t="s">
        <v>391</v>
      </c>
      <c r="L2271" s="42"/>
      <c r="M2271" s="192" t="s">
        <v>76</v>
      </c>
      <c r="N2271" s="193" t="s">
        <v>49</v>
      </c>
      <c r="O2271" s="67"/>
      <c r="P2271" s="194">
        <f>O2271*H2271</f>
        <v>0</v>
      </c>
      <c r="Q2271" s="194">
        <v>0</v>
      </c>
      <c r="R2271" s="194">
        <f>Q2271*H2271</f>
        <v>0</v>
      </c>
      <c r="S2271" s="194">
        <v>0</v>
      </c>
      <c r="T2271" s="195">
        <f>S2271*H2271</f>
        <v>0</v>
      </c>
      <c r="U2271" s="37"/>
      <c r="V2271" s="37"/>
      <c r="W2271" s="37"/>
      <c r="X2271" s="37"/>
      <c r="Y2271" s="37"/>
      <c r="Z2271" s="37"/>
      <c r="AA2271" s="37"/>
      <c r="AB2271" s="37"/>
      <c r="AC2271" s="37"/>
      <c r="AD2271" s="37"/>
      <c r="AE2271" s="37"/>
      <c r="AR2271" s="196" t="s">
        <v>479</v>
      </c>
      <c r="AT2271" s="196" t="s">
        <v>388</v>
      </c>
      <c r="AU2271" s="196" t="s">
        <v>90</v>
      </c>
      <c r="AY2271" s="20" t="s">
        <v>386</v>
      </c>
      <c r="BE2271" s="197">
        <f>IF(N2271="základní",J2271,0)</f>
        <v>0</v>
      </c>
      <c r="BF2271" s="197">
        <f>IF(N2271="snížená",J2271,0)</f>
        <v>0</v>
      </c>
      <c r="BG2271" s="197">
        <f>IF(N2271="zákl. přenesená",J2271,0)</f>
        <v>0</v>
      </c>
      <c r="BH2271" s="197">
        <f>IF(N2271="sníž. přenesená",J2271,0)</f>
        <v>0</v>
      </c>
      <c r="BI2271" s="197">
        <f>IF(N2271="nulová",J2271,0)</f>
        <v>0</v>
      </c>
      <c r="BJ2271" s="20" t="s">
        <v>90</v>
      </c>
      <c r="BK2271" s="197">
        <f>ROUND(I2271*H2271,2)</f>
        <v>0</v>
      </c>
      <c r="BL2271" s="20" t="s">
        <v>479</v>
      </c>
      <c r="BM2271" s="196" t="s">
        <v>2247</v>
      </c>
    </row>
    <row r="2272" spans="1:65" s="2" customFormat="1" ht="10">
      <c r="A2272" s="37"/>
      <c r="B2272" s="38"/>
      <c r="C2272" s="39"/>
      <c r="D2272" s="198" t="s">
        <v>393</v>
      </c>
      <c r="E2272" s="39"/>
      <c r="F2272" s="199" t="s">
        <v>2248</v>
      </c>
      <c r="G2272" s="39"/>
      <c r="H2272" s="39"/>
      <c r="I2272" s="200"/>
      <c r="J2272" s="39"/>
      <c r="K2272" s="39"/>
      <c r="L2272" s="42"/>
      <c r="M2272" s="201"/>
      <c r="N2272" s="202"/>
      <c r="O2272" s="67"/>
      <c r="P2272" s="67"/>
      <c r="Q2272" s="67"/>
      <c r="R2272" s="67"/>
      <c r="S2272" s="67"/>
      <c r="T2272" s="68"/>
      <c r="U2272" s="37"/>
      <c r="V2272" s="37"/>
      <c r="W2272" s="37"/>
      <c r="X2272" s="37"/>
      <c r="Y2272" s="37"/>
      <c r="Z2272" s="37"/>
      <c r="AA2272" s="37"/>
      <c r="AB2272" s="37"/>
      <c r="AC2272" s="37"/>
      <c r="AD2272" s="37"/>
      <c r="AE2272" s="37"/>
      <c r="AT2272" s="20" t="s">
        <v>393</v>
      </c>
      <c r="AU2272" s="20" t="s">
        <v>90</v>
      </c>
    </row>
    <row r="2273" spans="2:51" s="13" customFormat="1" ht="10">
      <c r="B2273" s="203"/>
      <c r="C2273" s="204"/>
      <c r="D2273" s="205" t="s">
        <v>395</v>
      </c>
      <c r="E2273" s="206" t="s">
        <v>76</v>
      </c>
      <c r="F2273" s="207" t="s">
        <v>403</v>
      </c>
      <c r="G2273" s="204"/>
      <c r="H2273" s="206" t="s">
        <v>76</v>
      </c>
      <c r="I2273" s="208"/>
      <c r="J2273" s="204"/>
      <c r="K2273" s="204"/>
      <c r="L2273" s="209"/>
      <c r="M2273" s="210"/>
      <c r="N2273" s="211"/>
      <c r="O2273" s="211"/>
      <c r="P2273" s="211"/>
      <c r="Q2273" s="211"/>
      <c r="R2273" s="211"/>
      <c r="S2273" s="211"/>
      <c r="T2273" s="212"/>
      <c r="AT2273" s="213" t="s">
        <v>395</v>
      </c>
      <c r="AU2273" s="213" t="s">
        <v>90</v>
      </c>
      <c r="AV2273" s="13" t="s">
        <v>85</v>
      </c>
      <c r="AW2273" s="13" t="s">
        <v>36</v>
      </c>
      <c r="AX2273" s="13" t="s">
        <v>78</v>
      </c>
      <c r="AY2273" s="213" t="s">
        <v>386</v>
      </c>
    </row>
    <row r="2274" spans="2:51" s="13" customFormat="1" ht="10">
      <c r="B2274" s="203"/>
      <c r="C2274" s="204"/>
      <c r="D2274" s="205" t="s">
        <v>395</v>
      </c>
      <c r="E2274" s="206" t="s">
        <v>76</v>
      </c>
      <c r="F2274" s="207" t="s">
        <v>728</v>
      </c>
      <c r="G2274" s="204"/>
      <c r="H2274" s="206" t="s">
        <v>76</v>
      </c>
      <c r="I2274" s="208"/>
      <c r="J2274" s="204"/>
      <c r="K2274" s="204"/>
      <c r="L2274" s="209"/>
      <c r="M2274" s="210"/>
      <c r="N2274" s="211"/>
      <c r="O2274" s="211"/>
      <c r="P2274" s="211"/>
      <c r="Q2274" s="211"/>
      <c r="R2274" s="211"/>
      <c r="S2274" s="211"/>
      <c r="T2274" s="212"/>
      <c r="AT2274" s="213" t="s">
        <v>395</v>
      </c>
      <c r="AU2274" s="213" t="s">
        <v>90</v>
      </c>
      <c r="AV2274" s="13" t="s">
        <v>85</v>
      </c>
      <c r="AW2274" s="13" t="s">
        <v>36</v>
      </c>
      <c r="AX2274" s="13" t="s">
        <v>78</v>
      </c>
      <c r="AY2274" s="213" t="s">
        <v>386</v>
      </c>
    </row>
    <row r="2275" spans="2:51" s="13" customFormat="1" ht="10">
      <c r="B2275" s="203"/>
      <c r="C2275" s="204"/>
      <c r="D2275" s="205" t="s">
        <v>395</v>
      </c>
      <c r="E2275" s="206" t="s">
        <v>76</v>
      </c>
      <c r="F2275" s="207" t="s">
        <v>2249</v>
      </c>
      <c r="G2275" s="204"/>
      <c r="H2275" s="206" t="s">
        <v>76</v>
      </c>
      <c r="I2275" s="208"/>
      <c r="J2275" s="204"/>
      <c r="K2275" s="204"/>
      <c r="L2275" s="209"/>
      <c r="M2275" s="210"/>
      <c r="N2275" s="211"/>
      <c r="O2275" s="211"/>
      <c r="P2275" s="211"/>
      <c r="Q2275" s="211"/>
      <c r="R2275" s="211"/>
      <c r="S2275" s="211"/>
      <c r="T2275" s="212"/>
      <c r="AT2275" s="213" t="s">
        <v>395</v>
      </c>
      <c r="AU2275" s="213" t="s">
        <v>90</v>
      </c>
      <c r="AV2275" s="13" t="s">
        <v>85</v>
      </c>
      <c r="AW2275" s="13" t="s">
        <v>36</v>
      </c>
      <c r="AX2275" s="13" t="s">
        <v>78</v>
      </c>
      <c r="AY2275" s="213" t="s">
        <v>386</v>
      </c>
    </row>
    <row r="2276" spans="2:51" s="14" customFormat="1" ht="10">
      <c r="B2276" s="214"/>
      <c r="C2276" s="215"/>
      <c r="D2276" s="205" t="s">
        <v>395</v>
      </c>
      <c r="E2276" s="216" t="s">
        <v>76</v>
      </c>
      <c r="F2276" s="217" t="s">
        <v>2250</v>
      </c>
      <c r="G2276" s="215"/>
      <c r="H2276" s="218">
        <v>8.4369999999999994</v>
      </c>
      <c r="I2276" s="219"/>
      <c r="J2276" s="215"/>
      <c r="K2276" s="215"/>
      <c r="L2276" s="220"/>
      <c r="M2276" s="221"/>
      <c r="N2276" s="222"/>
      <c r="O2276" s="222"/>
      <c r="P2276" s="222"/>
      <c r="Q2276" s="222"/>
      <c r="R2276" s="222"/>
      <c r="S2276" s="222"/>
      <c r="T2276" s="223"/>
      <c r="AT2276" s="224" t="s">
        <v>395</v>
      </c>
      <c r="AU2276" s="224" t="s">
        <v>90</v>
      </c>
      <c r="AV2276" s="14" t="s">
        <v>90</v>
      </c>
      <c r="AW2276" s="14" t="s">
        <v>36</v>
      </c>
      <c r="AX2276" s="14" t="s">
        <v>78</v>
      </c>
      <c r="AY2276" s="224" t="s">
        <v>386</v>
      </c>
    </row>
    <row r="2277" spans="2:51" s="14" customFormat="1" ht="10">
      <c r="B2277" s="214"/>
      <c r="C2277" s="215"/>
      <c r="D2277" s="205" t="s">
        <v>395</v>
      </c>
      <c r="E2277" s="216" t="s">
        <v>76</v>
      </c>
      <c r="F2277" s="217" t="s">
        <v>2251</v>
      </c>
      <c r="G2277" s="215"/>
      <c r="H2277" s="218">
        <v>7.1</v>
      </c>
      <c r="I2277" s="219"/>
      <c r="J2277" s="215"/>
      <c r="K2277" s="215"/>
      <c r="L2277" s="220"/>
      <c r="M2277" s="221"/>
      <c r="N2277" s="222"/>
      <c r="O2277" s="222"/>
      <c r="P2277" s="222"/>
      <c r="Q2277" s="222"/>
      <c r="R2277" s="222"/>
      <c r="S2277" s="222"/>
      <c r="T2277" s="223"/>
      <c r="AT2277" s="224" t="s">
        <v>395</v>
      </c>
      <c r="AU2277" s="224" t="s">
        <v>90</v>
      </c>
      <c r="AV2277" s="14" t="s">
        <v>90</v>
      </c>
      <c r="AW2277" s="14" t="s">
        <v>36</v>
      </c>
      <c r="AX2277" s="14" t="s">
        <v>78</v>
      </c>
      <c r="AY2277" s="224" t="s">
        <v>386</v>
      </c>
    </row>
    <row r="2278" spans="2:51" s="14" customFormat="1" ht="10">
      <c r="B2278" s="214"/>
      <c r="C2278" s="215"/>
      <c r="D2278" s="205" t="s">
        <v>395</v>
      </c>
      <c r="E2278" s="216" t="s">
        <v>76</v>
      </c>
      <c r="F2278" s="217" t="s">
        <v>2252</v>
      </c>
      <c r="G2278" s="215"/>
      <c r="H2278" s="218">
        <v>11.04</v>
      </c>
      <c r="I2278" s="219"/>
      <c r="J2278" s="215"/>
      <c r="K2278" s="215"/>
      <c r="L2278" s="220"/>
      <c r="M2278" s="221"/>
      <c r="N2278" s="222"/>
      <c r="O2278" s="222"/>
      <c r="P2278" s="222"/>
      <c r="Q2278" s="222"/>
      <c r="R2278" s="222"/>
      <c r="S2278" s="222"/>
      <c r="T2278" s="223"/>
      <c r="AT2278" s="224" t="s">
        <v>395</v>
      </c>
      <c r="AU2278" s="224" t="s">
        <v>90</v>
      </c>
      <c r="AV2278" s="14" t="s">
        <v>90</v>
      </c>
      <c r="AW2278" s="14" t="s">
        <v>36</v>
      </c>
      <c r="AX2278" s="14" t="s">
        <v>78</v>
      </c>
      <c r="AY2278" s="224" t="s">
        <v>386</v>
      </c>
    </row>
    <row r="2279" spans="2:51" s="14" customFormat="1" ht="20">
      <c r="B2279" s="214"/>
      <c r="C2279" s="215"/>
      <c r="D2279" s="205" t="s">
        <v>395</v>
      </c>
      <c r="E2279" s="216" t="s">
        <v>76</v>
      </c>
      <c r="F2279" s="217" t="s">
        <v>2253</v>
      </c>
      <c r="G2279" s="215"/>
      <c r="H2279" s="218">
        <v>15.12</v>
      </c>
      <c r="I2279" s="219"/>
      <c r="J2279" s="215"/>
      <c r="K2279" s="215"/>
      <c r="L2279" s="220"/>
      <c r="M2279" s="221"/>
      <c r="N2279" s="222"/>
      <c r="O2279" s="222"/>
      <c r="P2279" s="222"/>
      <c r="Q2279" s="222"/>
      <c r="R2279" s="222"/>
      <c r="S2279" s="222"/>
      <c r="T2279" s="223"/>
      <c r="AT2279" s="224" t="s">
        <v>395</v>
      </c>
      <c r="AU2279" s="224" t="s">
        <v>90</v>
      </c>
      <c r="AV2279" s="14" t="s">
        <v>90</v>
      </c>
      <c r="AW2279" s="14" t="s">
        <v>36</v>
      </c>
      <c r="AX2279" s="14" t="s">
        <v>78</v>
      </c>
      <c r="AY2279" s="224" t="s">
        <v>386</v>
      </c>
    </row>
    <row r="2280" spans="2:51" s="14" customFormat="1" ht="10">
      <c r="B2280" s="214"/>
      <c r="C2280" s="215"/>
      <c r="D2280" s="205" t="s">
        <v>395</v>
      </c>
      <c r="E2280" s="216" t="s">
        <v>76</v>
      </c>
      <c r="F2280" s="217" t="s">
        <v>2254</v>
      </c>
      <c r="G2280" s="215"/>
      <c r="H2280" s="218">
        <v>199.244</v>
      </c>
      <c r="I2280" s="219"/>
      <c r="J2280" s="215"/>
      <c r="K2280" s="215"/>
      <c r="L2280" s="220"/>
      <c r="M2280" s="221"/>
      <c r="N2280" s="222"/>
      <c r="O2280" s="222"/>
      <c r="P2280" s="222"/>
      <c r="Q2280" s="222"/>
      <c r="R2280" s="222"/>
      <c r="S2280" s="222"/>
      <c r="T2280" s="223"/>
      <c r="AT2280" s="224" t="s">
        <v>395</v>
      </c>
      <c r="AU2280" s="224" t="s">
        <v>90</v>
      </c>
      <c r="AV2280" s="14" t="s">
        <v>90</v>
      </c>
      <c r="AW2280" s="14" t="s">
        <v>36</v>
      </c>
      <c r="AX2280" s="14" t="s">
        <v>78</v>
      </c>
      <c r="AY2280" s="224" t="s">
        <v>386</v>
      </c>
    </row>
    <row r="2281" spans="2:51" s="14" customFormat="1" ht="10">
      <c r="B2281" s="214"/>
      <c r="C2281" s="215"/>
      <c r="D2281" s="205" t="s">
        <v>395</v>
      </c>
      <c r="E2281" s="216" t="s">
        <v>76</v>
      </c>
      <c r="F2281" s="217" t="s">
        <v>2255</v>
      </c>
      <c r="G2281" s="215"/>
      <c r="H2281" s="218">
        <v>8.52</v>
      </c>
      <c r="I2281" s="219"/>
      <c r="J2281" s="215"/>
      <c r="K2281" s="215"/>
      <c r="L2281" s="220"/>
      <c r="M2281" s="221"/>
      <c r="N2281" s="222"/>
      <c r="O2281" s="222"/>
      <c r="P2281" s="222"/>
      <c r="Q2281" s="222"/>
      <c r="R2281" s="222"/>
      <c r="S2281" s="222"/>
      <c r="T2281" s="223"/>
      <c r="AT2281" s="224" t="s">
        <v>395</v>
      </c>
      <c r="AU2281" s="224" t="s">
        <v>90</v>
      </c>
      <c r="AV2281" s="14" t="s">
        <v>90</v>
      </c>
      <c r="AW2281" s="14" t="s">
        <v>36</v>
      </c>
      <c r="AX2281" s="14" t="s">
        <v>78</v>
      </c>
      <c r="AY2281" s="224" t="s">
        <v>386</v>
      </c>
    </row>
    <row r="2282" spans="2:51" s="14" customFormat="1" ht="10">
      <c r="B2282" s="214"/>
      <c r="C2282" s="215"/>
      <c r="D2282" s="205" t="s">
        <v>395</v>
      </c>
      <c r="E2282" s="216" t="s">
        <v>76</v>
      </c>
      <c r="F2282" s="217" t="s">
        <v>2255</v>
      </c>
      <c r="G2282" s="215"/>
      <c r="H2282" s="218">
        <v>8.52</v>
      </c>
      <c r="I2282" s="219"/>
      <c r="J2282" s="215"/>
      <c r="K2282" s="215"/>
      <c r="L2282" s="220"/>
      <c r="M2282" s="221"/>
      <c r="N2282" s="222"/>
      <c r="O2282" s="222"/>
      <c r="P2282" s="222"/>
      <c r="Q2282" s="222"/>
      <c r="R2282" s="222"/>
      <c r="S2282" s="222"/>
      <c r="T2282" s="223"/>
      <c r="AT2282" s="224" t="s">
        <v>395</v>
      </c>
      <c r="AU2282" s="224" t="s">
        <v>90</v>
      </c>
      <c r="AV2282" s="14" t="s">
        <v>90</v>
      </c>
      <c r="AW2282" s="14" t="s">
        <v>36</v>
      </c>
      <c r="AX2282" s="14" t="s">
        <v>78</v>
      </c>
      <c r="AY2282" s="224" t="s">
        <v>386</v>
      </c>
    </row>
    <row r="2283" spans="2:51" s="14" customFormat="1" ht="10">
      <c r="B2283" s="214"/>
      <c r="C2283" s="215"/>
      <c r="D2283" s="205" t="s">
        <v>395</v>
      </c>
      <c r="E2283" s="216" t="s">
        <v>76</v>
      </c>
      <c r="F2283" s="217" t="s">
        <v>2256</v>
      </c>
      <c r="G2283" s="215"/>
      <c r="H2283" s="218">
        <v>16.282</v>
      </c>
      <c r="I2283" s="219"/>
      <c r="J2283" s="215"/>
      <c r="K2283" s="215"/>
      <c r="L2283" s="220"/>
      <c r="M2283" s="221"/>
      <c r="N2283" s="222"/>
      <c r="O2283" s="222"/>
      <c r="P2283" s="222"/>
      <c r="Q2283" s="222"/>
      <c r="R2283" s="222"/>
      <c r="S2283" s="222"/>
      <c r="T2283" s="223"/>
      <c r="AT2283" s="224" t="s">
        <v>395</v>
      </c>
      <c r="AU2283" s="224" t="s">
        <v>90</v>
      </c>
      <c r="AV2283" s="14" t="s">
        <v>90</v>
      </c>
      <c r="AW2283" s="14" t="s">
        <v>36</v>
      </c>
      <c r="AX2283" s="14" t="s">
        <v>78</v>
      </c>
      <c r="AY2283" s="224" t="s">
        <v>386</v>
      </c>
    </row>
    <row r="2284" spans="2:51" s="14" customFormat="1" ht="10">
      <c r="B2284" s="214"/>
      <c r="C2284" s="215"/>
      <c r="D2284" s="205" t="s">
        <v>395</v>
      </c>
      <c r="E2284" s="216" t="s">
        <v>76</v>
      </c>
      <c r="F2284" s="217" t="s">
        <v>2257</v>
      </c>
      <c r="G2284" s="215"/>
      <c r="H2284" s="218">
        <v>58.171999999999997</v>
      </c>
      <c r="I2284" s="219"/>
      <c r="J2284" s="215"/>
      <c r="K2284" s="215"/>
      <c r="L2284" s="220"/>
      <c r="M2284" s="221"/>
      <c r="N2284" s="222"/>
      <c r="O2284" s="222"/>
      <c r="P2284" s="222"/>
      <c r="Q2284" s="222"/>
      <c r="R2284" s="222"/>
      <c r="S2284" s="222"/>
      <c r="T2284" s="223"/>
      <c r="AT2284" s="224" t="s">
        <v>395</v>
      </c>
      <c r="AU2284" s="224" t="s">
        <v>90</v>
      </c>
      <c r="AV2284" s="14" t="s">
        <v>90</v>
      </c>
      <c r="AW2284" s="14" t="s">
        <v>36</v>
      </c>
      <c r="AX2284" s="14" t="s">
        <v>78</v>
      </c>
      <c r="AY2284" s="224" t="s">
        <v>386</v>
      </c>
    </row>
    <row r="2285" spans="2:51" s="14" customFormat="1" ht="10">
      <c r="B2285" s="214"/>
      <c r="C2285" s="215"/>
      <c r="D2285" s="205" t="s">
        <v>395</v>
      </c>
      <c r="E2285" s="216" t="s">
        <v>76</v>
      </c>
      <c r="F2285" s="217" t="s">
        <v>2252</v>
      </c>
      <c r="G2285" s="215"/>
      <c r="H2285" s="218">
        <v>11.04</v>
      </c>
      <c r="I2285" s="219"/>
      <c r="J2285" s="215"/>
      <c r="K2285" s="215"/>
      <c r="L2285" s="220"/>
      <c r="M2285" s="221"/>
      <c r="N2285" s="222"/>
      <c r="O2285" s="222"/>
      <c r="P2285" s="222"/>
      <c r="Q2285" s="222"/>
      <c r="R2285" s="222"/>
      <c r="S2285" s="222"/>
      <c r="T2285" s="223"/>
      <c r="AT2285" s="224" t="s">
        <v>395</v>
      </c>
      <c r="AU2285" s="224" t="s">
        <v>90</v>
      </c>
      <c r="AV2285" s="14" t="s">
        <v>90</v>
      </c>
      <c r="AW2285" s="14" t="s">
        <v>36</v>
      </c>
      <c r="AX2285" s="14" t="s">
        <v>78</v>
      </c>
      <c r="AY2285" s="224" t="s">
        <v>386</v>
      </c>
    </row>
    <row r="2286" spans="2:51" s="14" customFormat="1" ht="10">
      <c r="B2286" s="214"/>
      <c r="C2286" s="215"/>
      <c r="D2286" s="205" t="s">
        <v>395</v>
      </c>
      <c r="E2286" s="216" t="s">
        <v>76</v>
      </c>
      <c r="F2286" s="217" t="s">
        <v>2258</v>
      </c>
      <c r="G2286" s="215"/>
      <c r="H2286" s="218">
        <v>5.36</v>
      </c>
      <c r="I2286" s="219"/>
      <c r="J2286" s="215"/>
      <c r="K2286" s="215"/>
      <c r="L2286" s="220"/>
      <c r="M2286" s="221"/>
      <c r="N2286" s="222"/>
      <c r="O2286" s="222"/>
      <c r="P2286" s="222"/>
      <c r="Q2286" s="222"/>
      <c r="R2286" s="222"/>
      <c r="S2286" s="222"/>
      <c r="T2286" s="223"/>
      <c r="AT2286" s="224" t="s">
        <v>395</v>
      </c>
      <c r="AU2286" s="224" t="s">
        <v>90</v>
      </c>
      <c r="AV2286" s="14" t="s">
        <v>90</v>
      </c>
      <c r="AW2286" s="14" t="s">
        <v>36</v>
      </c>
      <c r="AX2286" s="14" t="s">
        <v>78</v>
      </c>
      <c r="AY2286" s="224" t="s">
        <v>386</v>
      </c>
    </row>
    <row r="2287" spans="2:51" s="14" customFormat="1" ht="10">
      <c r="B2287" s="214"/>
      <c r="C2287" s="215"/>
      <c r="D2287" s="205" t="s">
        <v>395</v>
      </c>
      <c r="E2287" s="216" t="s">
        <v>76</v>
      </c>
      <c r="F2287" s="217" t="s">
        <v>2259</v>
      </c>
      <c r="G2287" s="215"/>
      <c r="H2287" s="218">
        <v>4.8</v>
      </c>
      <c r="I2287" s="219"/>
      <c r="J2287" s="215"/>
      <c r="K2287" s="215"/>
      <c r="L2287" s="220"/>
      <c r="M2287" s="221"/>
      <c r="N2287" s="222"/>
      <c r="O2287" s="222"/>
      <c r="P2287" s="222"/>
      <c r="Q2287" s="222"/>
      <c r="R2287" s="222"/>
      <c r="S2287" s="222"/>
      <c r="T2287" s="223"/>
      <c r="AT2287" s="224" t="s">
        <v>395</v>
      </c>
      <c r="AU2287" s="224" t="s">
        <v>90</v>
      </c>
      <c r="AV2287" s="14" t="s">
        <v>90</v>
      </c>
      <c r="AW2287" s="14" t="s">
        <v>36</v>
      </c>
      <c r="AX2287" s="14" t="s">
        <v>78</v>
      </c>
      <c r="AY2287" s="224" t="s">
        <v>386</v>
      </c>
    </row>
    <row r="2288" spans="2:51" s="14" customFormat="1" ht="10">
      <c r="B2288" s="214"/>
      <c r="C2288" s="215"/>
      <c r="D2288" s="205" t="s">
        <v>395</v>
      </c>
      <c r="E2288" s="216" t="s">
        <v>76</v>
      </c>
      <c r="F2288" s="217" t="s">
        <v>2260</v>
      </c>
      <c r="G2288" s="215"/>
      <c r="H2288" s="218">
        <v>10.218</v>
      </c>
      <c r="I2288" s="219"/>
      <c r="J2288" s="215"/>
      <c r="K2288" s="215"/>
      <c r="L2288" s="220"/>
      <c r="M2288" s="221"/>
      <c r="N2288" s="222"/>
      <c r="O2288" s="222"/>
      <c r="P2288" s="222"/>
      <c r="Q2288" s="222"/>
      <c r="R2288" s="222"/>
      <c r="S2288" s="222"/>
      <c r="T2288" s="223"/>
      <c r="AT2288" s="224" t="s">
        <v>395</v>
      </c>
      <c r="AU2288" s="224" t="s">
        <v>90</v>
      </c>
      <c r="AV2288" s="14" t="s">
        <v>90</v>
      </c>
      <c r="AW2288" s="14" t="s">
        <v>36</v>
      </c>
      <c r="AX2288" s="14" t="s">
        <v>78</v>
      </c>
      <c r="AY2288" s="224" t="s">
        <v>386</v>
      </c>
    </row>
    <row r="2289" spans="1:65" s="14" customFormat="1" ht="10">
      <c r="B2289" s="214"/>
      <c r="C2289" s="215"/>
      <c r="D2289" s="205" t="s">
        <v>395</v>
      </c>
      <c r="E2289" s="216" t="s">
        <v>76</v>
      </c>
      <c r="F2289" s="217" t="s">
        <v>2261</v>
      </c>
      <c r="G2289" s="215"/>
      <c r="H2289" s="218">
        <v>8.68</v>
      </c>
      <c r="I2289" s="219"/>
      <c r="J2289" s="215"/>
      <c r="K2289" s="215"/>
      <c r="L2289" s="220"/>
      <c r="M2289" s="221"/>
      <c r="N2289" s="222"/>
      <c r="O2289" s="222"/>
      <c r="P2289" s="222"/>
      <c r="Q2289" s="222"/>
      <c r="R2289" s="222"/>
      <c r="S2289" s="222"/>
      <c r="T2289" s="223"/>
      <c r="AT2289" s="224" t="s">
        <v>395</v>
      </c>
      <c r="AU2289" s="224" t="s">
        <v>90</v>
      </c>
      <c r="AV2289" s="14" t="s">
        <v>90</v>
      </c>
      <c r="AW2289" s="14" t="s">
        <v>36</v>
      </c>
      <c r="AX2289" s="14" t="s">
        <v>78</v>
      </c>
      <c r="AY2289" s="224" t="s">
        <v>386</v>
      </c>
    </row>
    <row r="2290" spans="1:65" s="16" customFormat="1" ht="10">
      <c r="B2290" s="246"/>
      <c r="C2290" s="247"/>
      <c r="D2290" s="205" t="s">
        <v>395</v>
      </c>
      <c r="E2290" s="248" t="s">
        <v>76</v>
      </c>
      <c r="F2290" s="249" t="s">
        <v>559</v>
      </c>
      <c r="G2290" s="247"/>
      <c r="H2290" s="250">
        <v>372.53300000000002</v>
      </c>
      <c r="I2290" s="251"/>
      <c r="J2290" s="247"/>
      <c r="K2290" s="247"/>
      <c r="L2290" s="252"/>
      <c r="M2290" s="253"/>
      <c r="N2290" s="254"/>
      <c r="O2290" s="254"/>
      <c r="P2290" s="254"/>
      <c r="Q2290" s="254"/>
      <c r="R2290" s="254"/>
      <c r="S2290" s="254"/>
      <c r="T2290" s="255"/>
      <c r="AT2290" s="256" t="s">
        <v>395</v>
      </c>
      <c r="AU2290" s="256" t="s">
        <v>90</v>
      </c>
      <c r="AV2290" s="16" t="s">
        <v>95</v>
      </c>
      <c r="AW2290" s="16" t="s">
        <v>36</v>
      </c>
      <c r="AX2290" s="16" t="s">
        <v>78</v>
      </c>
      <c r="AY2290" s="256" t="s">
        <v>386</v>
      </c>
    </row>
    <row r="2291" spans="1:65" s="15" customFormat="1" ht="10">
      <c r="B2291" s="225"/>
      <c r="C2291" s="226"/>
      <c r="D2291" s="205" t="s">
        <v>395</v>
      </c>
      <c r="E2291" s="227" t="s">
        <v>76</v>
      </c>
      <c r="F2291" s="228" t="s">
        <v>398</v>
      </c>
      <c r="G2291" s="226"/>
      <c r="H2291" s="229">
        <v>372.53300000000002</v>
      </c>
      <c r="I2291" s="230"/>
      <c r="J2291" s="226"/>
      <c r="K2291" s="226"/>
      <c r="L2291" s="231"/>
      <c r="M2291" s="232"/>
      <c r="N2291" s="233"/>
      <c r="O2291" s="233"/>
      <c r="P2291" s="233"/>
      <c r="Q2291" s="233"/>
      <c r="R2291" s="233"/>
      <c r="S2291" s="233"/>
      <c r="T2291" s="234"/>
      <c r="AT2291" s="235" t="s">
        <v>395</v>
      </c>
      <c r="AU2291" s="235" t="s">
        <v>90</v>
      </c>
      <c r="AV2291" s="15" t="s">
        <v>102</v>
      </c>
      <c r="AW2291" s="15" t="s">
        <v>36</v>
      </c>
      <c r="AX2291" s="15" t="s">
        <v>78</v>
      </c>
      <c r="AY2291" s="235" t="s">
        <v>386</v>
      </c>
    </row>
    <row r="2292" spans="1:65" s="14" customFormat="1" ht="10">
      <c r="B2292" s="214"/>
      <c r="C2292" s="215"/>
      <c r="D2292" s="205" t="s">
        <v>395</v>
      </c>
      <c r="E2292" s="216" t="s">
        <v>76</v>
      </c>
      <c r="F2292" s="217" t="s">
        <v>2262</v>
      </c>
      <c r="G2292" s="215"/>
      <c r="H2292" s="218">
        <v>74.507000000000005</v>
      </c>
      <c r="I2292" s="219"/>
      <c r="J2292" s="215"/>
      <c r="K2292" s="215"/>
      <c r="L2292" s="220"/>
      <c r="M2292" s="221"/>
      <c r="N2292" s="222"/>
      <c r="O2292" s="222"/>
      <c r="P2292" s="222"/>
      <c r="Q2292" s="222"/>
      <c r="R2292" s="222"/>
      <c r="S2292" s="222"/>
      <c r="T2292" s="223"/>
      <c r="AT2292" s="224" t="s">
        <v>395</v>
      </c>
      <c r="AU2292" s="224" t="s">
        <v>90</v>
      </c>
      <c r="AV2292" s="14" t="s">
        <v>90</v>
      </c>
      <c r="AW2292" s="14" t="s">
        <v>36</v>
      </c>
      <c r="AX2292" s="14" t="s">
        <v>78</v>
      </c>
      <c r="AY2292" s="224" t="s">
        <v>386</v>
      </c>
    </row>
    <row r="2293" spans="1:65" s="15" customFormat="1" ht="10">
      <c r="B2293" s="225"/>
      <c r="C2293" s="226"/>
      <c r="D2293" s="205" t="s">
        <v>395</v>
      </c>
      <c r="E2293" s="227" t="s">
        <v>76</v>
      </c>
      <c r="F2293" s="228" t="s">
        <v>398</v>
      </c>
      <c r="G2293" s="226"/>
      <c r="H2293" s="229">
        <v>74.507000000000005</v>
      </c>
      <c r="I2293" s="230"/>
      <c r="J2293" s="226"/>
      <c r="K2293" s="226"/>
      <c r="L2293" s="231"/>
      <c r="M2293" s="232"/>
      <c r="N2293" s="233"/>
      <c r="O2293" s="233"/>
      <c r="P2293" s="233"/>
      <c r="Q2293" s="233"/>
      <c r="R2293" s="233"/>
      <c r="S2293" s="233"/>
      <c r="T2293" s="234"/>
      <c r="AT2293" s="235" t="s">
        <v>395</v>
      </c>
      <c r="AU2293" s="235" t="s">
        <v>90</v>
      </c>
      <c r="AV2293" s="15" t="s">
        <v>102</v>
      </c>
      <c r="AW2293" s="15" t="s">
        <v>36</v>
      </c>
      <c r="AX2293" s="15" t="s">
        <v>85</v>
      </c>
      <c r="AY2293" s="235" t="s">
        <v>386</v>
      </c>
    </row>
    <row r="2294" spans="1:65" s="2" customFormat="1" ht="16.5" customHeight="1">
      <c r="A2294" s="37"/>
      <c r="B2294" s="38"/>
      <c r="C2294" s="236" t="s">
        <v>2263</v>
      </c>
      <c r="D2294" s="236" t="s">
        <v>453</v>
      </c>
      <c r="E2294" s="237" t="s">
        <v>2264</v>
      </c>
      <c r="F2294" s="238" t="s">
        <v>2265</v>
      </c>
      <c r="G2294" s="239" t="s">
        <v>476</v>
      </c>
      <c r="H2294" s="240">
        <v>260.77499999999998</v>
      </c>
      <c r="I2294" s="241"/>
      <c r="J2294" s="242">
        <f>ROUND(I2294*H2294,2)</f>
        <v>0</v>
      </c>
      <c r="K2294" s="238" t="s">
        <v>76</v>
      </c>
      <c r="L2294" s="243"/>
      <c r="M2294" s="244" t="s">
        <v>76</v>
      </c>
      <c r="N2294" s="245" t="s">
        <v>49</v>
      </c>
      <c r="O2294" s="67"/>
      <c r="P2294" s="194">
        <f>O2294*H2294</f>
        <v>0</v>
      </c>
      <c r="Q2294" s="194">
        <v>1E-3</v>
      </c>
      <c r="R2294" s="194">
        <f>Q2294*H2294</f>
        <v>0.26077499999999998</v>
      </c>
      <c r="S2294" s="194">
        <v>0</v>
      </c>
      <c r="T2294" s="195">
        <f>S2294*H2294</f>
        <v>0</v>
      </c>
      <c r="U2294" s="37"/>
      <c r="V2294" s="37"/>
      <c r="W2294" s="37"/>
      <c r="X2294" s="37"/>
      <c r="Y2294" s="37"/>
      <c r="Z2294" s="37"/>
      <c r="AA2294" s="37"/>
      <c r="AB2294" s="37"/>
      <c r="AC2294" s="37"/>
      <c r="AD2294" s="37"/>
      <c r="AE2294" s="37"/>
      <c r="AR2294" s="196" t="s">
        <v>597</v>
      </c>
      <c r="AT2294" s="196" t="s">
        <v>453</v>
      </c>
      <c r="AU2294" s="196" t="s">
        <v>90</v>
      </c>
      <c r="AY2294" s="20" t="s">
        <v>386</v>
      </c>
      <c r="BE2294" s="197">
        <f>IF(N2294="základní",J2294,0)</f>
        <v>0</v>
      </c>
      <c r="BF2294" s="197">
        <f>IF(N2294="snížená",J2294,0)</f>
        <v>0</v>
      </c>
      <c r="BG2294" s="197">
        <f>IF(N2294="zákl. přenesená",J2294,0)</f>
        <v>0</v>
      </c>
      <c r="BH2294" s="197">
        <f>IF(N2294="sníž. přenesená",J2294,0)</f>
        <v>0</v>
      </c>
      <c r="BI2294" s="197">
        <f>IF(N2294="nulová",J2294,0)</f>
        <v>0</v>
      </c>
      <c r="BJ2294" s="20" t="s">
        <v>90</v>
      </c>
      <c r="BK2294" s="197">
        <f>ROUND(I2294*H2294,2)</f>
        <v>0</v>
      </c>
      <c r="BL2294" s="20" t="s">
        <v>479</v>
      </c>
      <c r="BM2294" s="196" t="s">
        <v>2266</v>
      </c>
    </row>
    <row r="2295" spans="1:65" s="14" customFormat="1" ht="10">
      <c r="B2295" s="214"/>
      <c r="C2295" s="215"/>
      <c r="D2295" s="205" t="s">
        <v>395</v>
      </c>
      <c r="E2295" s="215"/>
      <c r="F2295" s="217" t="s">
        <v>2267</v>
      </c>
      <c r="G2295" s="215"/>
      <c r="H2295" s="218">
        <v>260.77499999999998</v>
      </c>
      <c r="I2295" s="219"/>
      <c r="J2295" s="215"/>
      <c r="K2295" s="215"/>
      <c r="L2295" s="220"/>
      <c r="M2295" s="221"/>
      <c r="N2295" s="222"/>
      <c r="O2295" s="222"/>
      <c r="P2295" s="222"/>
      <c r="Q2295" s="222"/>
      <c r="R2295" s="222"/>
      <c r="S2295" s="222"/>
      <c r="T2295" s="223"/>
      <c r="AT2295" s="224" t="s">
        <v>395</v>
      </c>
      <c r="AU2295" s="224" t="s">
        <v>90</v>
      </c>
      <c r="AV2295" s="14" t="s">
        <v>90</v>
      </c>
      <c r="AW2295" s="14" t="s">
        <v>4</v>
      </c>
      <c r="AX2295" s="14" t="s">
        <v>85</v>
      </c>
      <c r="AY2295" s="224" t="s">
        <v>386</v>
      </c>
    </row>
    <row r="2296" spans="1:65" s="2" customFormat="1" ht="37.75" customHeight="1">
      <c r="A2296" s="37"/>
      <c r="B2296" s="38"/>
      <c r="C2296" s="185" t="s">
        <v>2268</v>
      </c>
      <c r="D2296" s="185" t="s">
        <v>388</v>
      </c>
      <c r="E2296" s="186" t="s">
        <v>2269</v>
      </c>
      <c r="F2296" s="187" t="s">
        <v>2270</v>
      </c>
      <c r="G2296" s="188" t="s">
        <v>167</v>
      </c>
      <c r="H2296" s="189">
        <v>178</v>
      </c>
      <c r="I2296" s="190"/>
      <c r="J2296" s="191">
        <f>ROUND(I2296*H2296,2)</f>
        <v>0</v>
      </c>
      <c r="K2296" s="187" t="s">
        <v>391</v>
      </c>
      <c r="L2296" s="42"/>
      <c r="M2296" s="192" t="s">
        <v>76</v>
      </c>
      <c r="N2296" s="193" t="s">
        <v>49</v>
      </c>
      <c r="O2296" s="67"/>
      <c r="P2296" s="194">
        <f>O2296*H2296</f>
        <v>0</v>
      </c>
      <c r="Q2296" s="194">
        <v>0</v>
      </c>
      <c r="R2296" s="194">
        <f>Q2296*H2296</f>
        <v>0</v>
      </c>
      <c r="S2296" s="194">
        <v>0</v>
      </c>
      <c r="T2296" s="195">
        <f>S2296*H2296</f>
        <v>0</v>
      </c>
      <c r="U2296" s="37"/>
      <c r="V2296" s="37"/>
      <c r="W2296" s="37"/>
      <c r="X2296" s="37"/>
      <c r="Y2296" s="37"/>
      <c r="Z2296" s="37"/>
      <c r="AA2296" s="37"/>
      <c r="AB2296" s="37"/>
      <c r="AC2296" s="37"/>
      <c r="AD2296" s="37"/>
      <c r="AE2296" s="37"/>
      <c r="AR2296" s="196" t="s">
        <v>479</v>
      </c>
      <c r="AT2296" s="196" t="s">
        <v>388</v>
      </c>
      <c r="AU2296" s="196" t="s">
        <v>90</v>
      </c>
      <c r="AY2296" s="20" t="s">
        <v>386</v>
      </c>
      <c r="BE2296" s="197">
        <f>IF(N2296="základní",J2296,0)</f>
        <v>0</v>
      </c>
      <c r="BF2296" s="197">
        <f>IF(N2296="snížená",J2296,0)</f>
        <v>0</v>
      </c>
      <c r="BG2296" s="197">
        <f>IF(N2296="zákl. přenesená",J2296,0)</f>
        <v>0</v>
      </c>
      <c r="BH2296" s="197">
        <f>IF(N2296="sníž. přenesená",J2296,0)</f>
        <v>0</v>
      </c>
      <c r="BI2296" s="197">
        <f>IF(N2296="nulová",J2296,0)</f>
        <v>0</v>
      </c>
      <c r="BJ2296" s="20" t="s">
        <v>90</v>
      </c>
      <c r="BK2296" s="197">
        <f>ROUND(I2296*H2296,2)</f>
        <v>0</v>
      </c>
      <c r="BL2296" s="20" t="s">
        <v>479</v>
      </c>
      <c r="BM2296" s="196" t="s">
        <v>2271</v>
      </c>
    </row>
    <row r="2297" spans="1:65" s="2" customFormat="1" ht="10">
      <c r="A2297" s="37"/>
      <c r="B2297" s="38"/>
      <c r="C2297" s="39"/>
      <c r="D2297" s="198" t="s">
        <v>393</v>
      </c>
      <c r="E2297" s="39"/>
      <c r="F2297" s="199" t="s">
        <v>2272</v>
      </c>
      <c r="G2297" s="39"/>
      <c r="H2297" s="39"/>
      <c r="I2297" s="200"/>
      <c r="J2297" s="39"/>
      <c r="K2297" s="39"/>
      <c r="L2297" s="42"/>
      <c r="M2297" s="201"/>
      <c r="N2297" s="202"/>
      <c r="O2297" s="67"/>
      <c r="P2297" s="67"/>
      <c r="Q2297" s="67"/>
      <c r="R2297" s="67"/>
      <c r="S2297" s="67"/>
      <c r="T2297" s="68"/>
      <c r="U2297" s="37"/>
      <c r="V2297" s="37"/>
      <c r="W2297" s="37"/>
      <c r="X2297" s="37"/>
      <c r="Y2297" s="37"/>
      <c r="Z2297" s="37"/>
      <c r="AA2297" s="37"/>
      <c r="AB2297" s="37"/>
      <c r="AC2297" s="37"/>
      <c r="AD2297" s="37"/>
      <c r="AE2297" s="37"/>
      <c r="AT2297" s="20" t="s">
        <v>393</v>
      </c>
      <c r="AU2297" s="20" t="s">
        <v>90</v>
      </c>
    </row>
    <row r="2298" spans="1:65" s="13" customFormat="1" ht="10">
      <c r="B2298" s="203"/>
      <c r="C2298" s="204"/>
      <c r="D2298" s="205" t="s">
        <v>395</v>
      </c>
      <c r="E2298" s="206" t="s">
        <v>76</v>
      </c>
      <c r="F2298" s="207" t="s">
        <v>2273</v>
      </c>
      <c r="G2298" s="204"/>
      <c r="H2298" s="206" t="s">
        <v>76</v>
      </c>
      <c r="I2298" s="208"/>
      <c r="J2298" s="204"/>
      <c r="K2298" s="204"/>
      <c r="L2298" s="209"/>
      <c r="M2298" s="210"/>
      <c r="N2298" s="211"/>
      <c r="O2298" s="211"/>
      <c r="P2298" s="211"/>
      <c r="Q2298" s="211"/>
      <c r="R2298" s="211"/>
      <c r="S2298" s="211"/>
      <c r="T2298" s="212"/>
      <c r="AT2298" s="213" t="s">
        <v>395</v>
      </c>
      <c r="AU2298" s="213" t="s">
        <v>90</v>
      </c>
      <c r="AV2298" s="13" t="s">
        <v>85</v>
      </c>
      <c r="AW2298" s="13" t="s">
        <v>36</v>
      </c>
      <c r="AX2298" s="13" t="s">
        <v>78</v>
      </c>
      <c r="AY2298" s="213" t="s">
        <v>386</v>
      </c>
    </row>
    <row r="2299" spans="1:65" s="13" customFormat="1" ht="10">
      <c r="B2299" s="203"/>
      <c r="C2299" s="204"/>
      <c r="D2299" s="205" t="s">
        <v>395</v>
      </c>
      <c r="E2299" s="206" t="s">
        <v>76</v>
      </c>
      <c r="F2299" s="207" t="s">
        <v>2274</v>
      </c>
      <c r="G2299" s="204"/>
      <c r="H2299" s="206" t="s">
        <v>76</v>
      </c>
      <c r="I2299" s="208"/>
      <c r="J2299" s="204"/>
      <c r="K2299" s="204"/>
      <c r="L2299" s="209"/>
      <c r="M2299" s="210"/>
      <c r="N2299" s="211"/>
      <c r="O2299" s="211"/>
      <c r="P2299" s="211"/>
      <c r="Q2299" s="211"/>
      <c r="R2299" s="211"/>
      <c r="S2299" s="211"/>
      <c r="T2299" s="212"/>
      <c r="AT2299" s="213" t="s">
        <v>395</v>
      </c>
      <c r="AU2299" s="213" t="s">
        <v>90</v>
      </c>
      <c r="AV2299" s="13" t="s">
        <v>85</v>
      </c>
      <c r="AW2299" s="13" t="s">
        <v>36</v>
      </c>
      <c r="AX2299" s="13" t="s">
        <v>78</v>
      </c>
      <c r="AY2299" s="213" t="s">
        <v>386</v>
      </c>
    </row>
    <row r="2300" spans="1:65" s="13" customFormat="1" ht="10">
      <c r="B2300" s="203"/>
      <c r="C2300" s="204"/>
      <c r="D2300" s="205" t="s">
        <v>395</v>
      </c>
      <c r="E2300" s="206" t="s">
        <v>76</v>
      </c>
      <c r="F2300" s="207" t="s">
        <v>2275</v>
      </c>
      <c r="G2300" s="204"/>
      <c r="H2300" s="206" t="s">
        <v>76</v>
      </c>
      <c r="I2300" s="208"/>
      <c r="J2300" s="204"/>
      <c r="K2300" s="204"/>
      <c r="L2300" s="209"/>
      <c r="M2300" s="210"/>
      <c r="N2300" s="211"/>
      <c r="O2300" s="211"/>
      <c r="P2300" s="211"/>
      <c r="Q2300" s="211"/>
      <c r="R2300" s="211"/>
      <c r="S2300" s="211"/>
      <c r="T2300" s="212"/>
      <c r="AT2300" s="213" t="s">
        <v>395</v>
      </c>
      <c r="AU2300" s="213" t="s">
        <v>90</v>
      </c>
      <c r="AV2300" s="13" t="s">
        <v>85</v>
      </c>
      <c r="AW2300" s="13" t="s">
        <v>36</v>
      </c>
      <c r="AX2300" s="13" t="s">
        <v>78</v>
      </c>
      <c r="AY2300" s="213" t="s">
        <v>386</v>
      </c>
    </row>
    <row r="2301" spans="1:65" s="13" customFormat="1" ht="10">
      <c r="B2301" s="203"/>
      <c r="C2301" s="204"/>
      <c r="D2301" s="205" t="s">
        <v>395</v>
      </c>
      <c r="E2301" s="206" t="s">
        <v>76</v>
      </c>
      <c r="F2301" s="207" t="s">
        <v>2276</v>
      </c>
      <c r="G2301" s="204"/>
      <c r="H2301" s="206" t="s">
        <v>76</v>
      </c>
      <c r="I2301" s="208"/>
      <c r="J2301" s="204"/>
      <c r="K2301" s="204"/>
      <c r="L2301" s="209"/>
      <c r="M2301" s="210"/>
      <c r="N2301" s="211"/>
      <c r="O2301" s="211"/>
      <c r="P2301" s="211"/>
      <c r="Q2301" s="211"/>
      <c r="R2301" s="211"/>
      <c r="S2301" s="211"/>
      <c r="T2301" s="212"/>
      <c r="AT2301" s="213" t="s">
        <v>395</v>
      </c>
      <c r="AU2301" s="213" t="s">
        <v>90</v>
      </c>
      <c r="AV2301" s="13" t="s">
        <v>85</v>
      </c>
      <c r="AW2301" s="13" t="s">
        <v>36</v>
      </c>
      <c r="AX2301" s="13" t="s">
        <v>78</v>
      </c>
      <c r="AY2301" s="213" t="s">
        <v>386</v>
      </c>
    </row>
    <row r="2302" spans="1:65" s="13" customFormat="1" ht="10">
      <c r="B2302" s="203"/>
      <c r="C2302" s="204"/>
      <c r="D2302" s="205" t="s">
        <v>395</v>
      </c>
      <c r="E2302" s="206" t="s">
        <v>76</v>
      </c>
      <c r="F2302" s="207" t="s">
        <v>2277</v>
      </c>
      <c r="G2302" s="204"/>
      <c r="H2302" s="206" t="s">
        <v>76</v>
      </c>
      <c r="I2302" s="208"/>
      <c r="J2302" s="204"/>
      <c r="K2302" s="204"/>
      <c r="L2302" s="209"/>
      <c r="M2302" s="210"/>
      <c r="N2302" s="211"/>
      <c r="O2302" s="211"/>
      <c r="P2302" s="211"/>
      <c r="Q2302" s="211"/>
      <c r="R2302" s="211"/>
      <c r="S2302" s="211"/>
      <c r="T2302" s="212"/>
      <c r="AT2302" s="213" t="s">
        <v>395</v>
      </c>
      <c r="AU2302" s="213" t="s">
        <v>90</v>
      </c>
      <c r="AV2302" s="13" t="s">
        <v>85</v>
      </c>
      <c r="AW2302" s="13" t="s">
        <v>36</v>
      </c>
      <c r="AX2302" s="13" t="s">
        <v>78</v>
      </c>
      <c r="AY2302" s="213" t="s">
        <v>386</v>
      </c>
    </row>
    <row r="2303" spans="1:65" s="13" customFormat="1" ht="10">
      <c r="B2303" s="203"/>
      <c r="C2303" s="204"/>
      <c r="D2303" s="205" t="s">
        <v>395</v>
      </c>
      <c r="E2303" s="206" t="s">
        <v>76</v>
      </c>
      <c r="F2303" s="207" t="s">
        <v>577</v>
      </c>
      <c r="G2303" s="204"/>
      <c r="H2303" s="206" t="s">
        <v>76</v>
      </c>
      <c r="I2303" s="208"/>
      <c r="J2303" s="204"/>
      <c r="K2303" s="204"/>
      <c r="L2303" s="209"/>
      <c r="M2303" s="210"/>
      <c r="N2303" s="211"/>
      <c r="O2303" s="211"/>
      <c r="P2303" s="211"/>
      <c r="Q2303" s="211"/>
      <c r="R2303" s="211"/>
      <c r="S2303" s="211"/>
      <c r="T2303" s="212"/>
      <c r="AT2303" s="213" t="s">
        <v>395</v>
      </c>
      <c r="AU2303" s="213" t="s">
        <v>90</v>
      </c>
      <c r="AV2303" s="13" t="s">
        <v>85</v>
      </c>
      <c r="AW2303" s="13" t="s">
        <v>36</v>
      </c>
      <c r="AX2303" s="13" t="s">
        <v>78</v>
      </c>
      <c r="AY2303" s="213" t="s">
        <v>386</v>
      </c>
    </row>
    <row r="2304" spans="1:65" s="13" customFormat="1" ht="10">
      <c r="B2304" s="203"/>
      <c r="C2304" s="204"/>
      <c r="D2304" s="205" t="s">
        <v>395</v>
      </c>
      <c r="E2304" s="206" t="s">
        <v>76</v>
      </c>
      <c r="F2304" s="207" t="s">
        <v>808</v>
      </c>
      <c r="G2304" s="204"/>
      <c r="H2304" s="206" t="s">
        <v>76</v>
      </c>
      <c r="I2304" s="208"/>
      <c r="J2304" s="204"/>
      <c r="K2304" s="204"/>
      <c r="L2304" s="209"/>
      <c r="M2304" s="210"/>
      <c r="N2304" s="211"/>
      <c r="O2304" s="211"/>
      <c r="P2304" s="211"/>
      <c r="Q2304" s="211"/>
      <c r="R2304" s="211"/>
      <c r="S2304" s="211"/>
      <c r="T2304" s="212"/>
      <c r="AT2304" s="213" t="s">
        <v>395</v>
      </c>
      <c r="AU2304" s="213" t="s">
        <v>90</v>
      </c>
      <c r="AV2304" s="13" t="s">
        <v>85</v>
      </c>
      <c r="AW2304" s="13" t="s">
        <v>36</v>
      </c>
      <c r="AX2304" s="13" t="s">
        <v>78</v>
      </c>
      <c r="AY2304" s="213" t="s">
        <v>386</v>
      </c>
    </row>
    <row r="2305" spans="1:65" s="13" customFormat="1" ht="10">
      <c r="B2305" s="203"/>
      <c r="C2305" s="204"/>
      <c r="D2305" s="205" t="s">
        <v>395</v>
      </c>
      <c r="E2305" s="206" t="s">
        <v>76</v>
      </c>
      <c r="F2305" s="207" t="s">
        <v>809</v>
      </c>
      <c r="G2305" s="204"/>
      <c r="H2305" s="206" t="s">
        <v>76</v>
      </c>
      <c r="I2305" s="208"/>
      <c r="J2305" s="204"/>
      <c r="K2305" s="204"/>
      <c r="L2305" s="209"/>
      <c r="M2305" s="210"/>
      <c r="N2305" s="211"/>
      <c r="O2305" s="211"/>
      <c r="P2305" s="211"/>
      <c r="Q2305" s="211"/>
      <c r="R2305" s="211"/>
      <c r="S2305" s="211"/>
      <c r="T2305" s="212"/>
      <c r="AT2305" s="213" t="s">
        <v>395</v>
      </c>
      <c r="AU2305" s="213" t="s">
        <v>90</v>
      </c>
      <c r="AV2305" s="13" t="s">
        <v>85</v>
      </c>
      <c r="AW2305" s="13" t="s">
        <v>36</v>
      </c>
      <c r="AX2305" s="13" t="s">
        <v>78</v>
      </c>
      <c r="AY2305" s="213" t="s">
        <v>386</v>
      </c>
    </row>
    <row r="2306" spans="1:65" s="14" customFormat="1" ht="10">
      <c r="B2306" s="214"/>
      <c r="C2306" s="215"/>
      <c r="D2306" s="205" t="s">
        <v>395</v>
      </c>
      <c r="E2306" s="216" t="s">
        <v>76</v>
      </c>
      <c r="F2306" s="217" t="s">
        <v>2278</v>
      </c>
      <c r="G2306" s="215"/>
      <c r="H2306" s="218">
        <v>39.6</v>
      </c>
      <c r="I2306" s="219"/>
      <c r="J2306" s="215"/>
      <c r="K2306" s="215"/>
      <c r="L2306" s="220"/>
      <c r="M2306" s="221"/>
      <c r="N2306" s="222"/>
      <c r="O2306" s="222"/>
      <c r="P2306" s="222"/>
      <c r="Q2306" s="222"/>
      <c r="R2306" s="222"/>
      <c r="S2306" s="222"/>
      <c r="T2306" s="223"/>
      <c r="AT2306" s="224" t="s">
        <v>395</v>
      </c>
      <c r="AU2306" s="224" t="s">
        <v>90</v>
      </c>
      <c r="AV2306" s="14" t="s">
        <v>90</v>
      </c>
      <c r="AW2306" s="14" t="s">
        <v>36</v>
      </c>
      <c r="AX2306" s="14" t="s">
        <v>78</v>
      </c>
      <c r="AY2306" s="224" t="s">
        <v>386</v>
      </c>
    </row>
    <row r="2307" spans="1:65" s="13" customFormat="1" ht="10">
      <c r="B2307" s="203"/>
      <c r="C2307" s="204"/>
      <c r="D2307" s="205" t="s">
        <v>395</v>
      </c>
      <c r="E2307" s="206" t="s">
        <v>76</v>
      </c>
      <c r="F2307" s="207" t="s">
        <v>811</v>
      </c>
      <c r="G2307" s="204"/>
      <c r="H2307" s="206" t="s">
        <v>76</v>
      </c>
      <c r="I2307" s="208"/>
      <c r="J2307" s="204"/>
      <c r="K2307" s="204"/>
      <c r="L2307" s="209"/>
      <c r="M2307" s="210"/>
      <c r="N2307" s="211"/>
      <c r="O2307" s="211"/>
      <c r="P2307" s="211"/>
      <c r="Q2307" s="211"/>
      <c r="R2307" s="211"/>
      <c r="S2307" s="211"/>
      <c r="T2307" s="212"/>
      <c r="AT2307" s="213" t="s">
        <v>395</v>
      </c>
      <c r="AU2307" s="213" t="s">
        <v>90</v>
      </c>
      <c r="AV2307" s="13" t="s">
        <v>85</v>
      </c>
      <c r="AW2307" s="13" t="s">
        <v>36</v>
      </c>
      <c r="AX2307" s="13" t="s">
        <v>78</v>
      </c>
      <c r="AY2307" s="213" t="s">
        <v>386</v>
      </c>
    </row>
    <row r="2308" spans="1:65" s="14" customFormat="1" ht="10">
      <c r="B2308" s="214"/>
      <c r="C2308" s="215"/>
      <c r="D2308" s="205" t="s">
        <v>395</v>
      </c>
      <c r="E2308" s="216" t="s">
        <v>76</v>
      </c>
      <c r="F2308" s="217" t="s">
        <v>2279</v>
      </c>
      <c r="G2308" s="215"/>
      <c r="H2308" s="218">
        <v>69.2</v>
      </c>
      <c r="I2308" s="219"/>
      <c r="J2308" s="215"/>
      <c r="K2308" s="215"/>
      <c r="L2308" s="220"/>
      <c r="M2308" s="221"/>
      <c r="N2308" s="222"/>
      <c r="O2308" s="222"/>
      <c r="P2308" s="222"/>
      <c r="Q2308" s="222"/>
      <c r="R2308" s="222"/>
      <c r="S2308" s="222"/>
      <c r="T2308" s="223"/>
      <c r="AT2308" s="224" t="s">
        <v>395</v>
      </c>
      <c r="AU2308" s="224" t="s">
        <v>90</v>
      </c>
      <c r="AV2308" s="14" t="s">
        <v>90</v>
      </c>
      <c r="AW2308" s="14" t="s">
        <v>36</v>
      </c>
      <c r="AX2308" s="14" t="s">
        <v>78</v>
      </c>
      <c r="AY2308" s="224" t="s">
        <v>386</v>
      </c>
    </row>
    <row r="2309" spans="1:65" s="13" customFormat="1" ht="10">
      <c r="B2309" s="203"/>
      <c r="C2309" s="204"/>
      <c r="D2309" s="205" t="s">
        <v>395</v>
      </c>
      <c r="E2309" s="206" t="s">
        <v>76</v>
      </c>
      <c r="F2309" s="207" t="s">
        <v>571</v>
      </c>
      <c r="G2309" s="204"/>
      <c r="H2309" s="206" t="s">
        <v>76</v>
      </c>
      <c r="I2309" s="208"/>
      <c r="J2309" s="204"/>
      <c r="K2309" s="204"/>
      <c r="L2309" s="209"/>
      <c r="M2309" s="210"/>
      <c r="N2309" s="211"/>
      <c r="O2309" s="211"/>
      <c r="P2309" s="211"/>
      <c r="Q2309" s="211"/>
      <c r="R2309" s="211"/>
      <c r="S2309" s="211"/>
      <c r="T2309" s="212"/>
      <c r="AT2309" s="213" t="s">
        <v>395</v>
      </c>
      <c r="AU2309" s="213" t="s">
        <v>90</v>
      </c>
      <c r="AV2309" s="13" t="s">
        <v>85</v>
      </c>
      <c r="AW2309" s="13" t="s">
        <v>36</v>
      </c>
      <c r="AX2309" s="13" t="s">
        <v>78</v>
      </c>
      <c r="AY2309" s="213" t="s">
        <v>386</v>
      </c>
    </row>
    <row r="2310" spans="1:65" s="14" customFormat="1" ht="10">
      <c r="B2310" s="214"/>
      <c r="C2310" s="215"/>
      <c r="D2310" s="205" t="s">
        <v>395</v>
      </c>
      <c r="E2310" s="216" t="s">
        <v>76</v>
      </c>
      <c r="F2310" s="217" t="s">
        <v>2279</v>
      </c>
      <c r="G2310" s="215"/>
      <c r="H2310" s="218">
        <v>69.2</v>
      </c>
      <c r="I2310" s="219"/>
      <c r="J2310" s="215"/>
      <c r="K2310" s="215"/>
      <c r="L2310" s="220"/>
      <c r="M2310" s="221"/>
      <c r="N2310" s="222"/>
      <c r="O2310" s="222"/>
      <c r="P2310" s="222"/>
      <c r="Q2310" s="222"/>
      <c r="R2310" s="222"/>
      <c r="S2310" s="222"/>
      <c r="T2310" s="223"/>
      <c r="AT2310" s="224" t="s">
        <v>395</v>
      </c>
      <c r="AU2310" s="224" t="s">
        <v>90</v>
      </c>
      <c r="AV2310" s="14" t="s">
        <v>90</v>
      </c>
      <c r="AW2310" s="14" t="s">
        <v>36</v>
      </c>
      <c r="AX2310" s="14" t="s">
        <v>78</v>
      </c>
      <c r="AY2310" s="224" t="s">
        <v>386</v>
      </c>
    </row>
    <row r="2311" spans="1:65" s="15" customFormat="1" ht="10">
      <c r="B2311" s="225"/>
      <c r="C2311" s="226"/>
      <c r="D2311" s="205" t="s">
        <v>395</v>
      </c>
      <c r="E2311" s="227" t="s">
        <v>76</v>
      </c>
      <c r="F2311" s="228" t="s">
        <v>398</v>
      </c>
      <c r="G2311" s="226"/>
      <c r="H2311" s="229">
        <v>178</v>
      </c>
      <c r="I2311" s="230"/>
      <c r="J2311" s="226"/>
      <c r="K2311" s="226"/>
      <c r="L2311" s="231"/>
      <c r="M2311" s="232"/>
      <c r="N2311" s="233"/>
      <c r="O2311" s="233"/>
      <c r="P2311" s="233"/>
      <c r="Q2311" s="233"/>
      <c r="R2311" s="233"/>
      <c r="S2311" s="233"/>
      <c r="T2311" s="234"/>
      <c r="AT2311" s="235" t="s">
        <v>395</v>
      </c>
      <c r="AU2311" s="235" t="s">
        <v>90</v>
      </c>
      <c r="AV2311" s="15" t="s">
        <v>102</v>
      </c>
      <c r="AW2311" s="15" t="s">
        <v>36</v>
      </c>
      <c r="AX2311" s="15" t="s">
        <v>85</v>
      </c>
      <c r="AY2311" s="235" t="s">
        <v>386</v>
      </c>
    </row>
    <row r="2312" spans="1:65" s="2" customFormat="1" ht="16.5" customHeight="1">
      <c r="A2312" s="37"/>
      <c r="B2312" s="38"/>
      <c r="C2312" s="236" t="s">
        <v>2280</v>
      </c>
      <c r="D2312" s="236" t="s">
        <v>453</v>
      </c>
      <c r="E2312" s="237" t="s">
        <v>2281</v>
      </c>
      <c r="F2312" s="238" t="s">
        <v>2282</v>
      </c>
      <c r="G2312" s="239" t="s">
        <v>167</v>
      </c>
      <c r="H2312" s="240">
        <v>195.8</v>
      </c>
      <c r="I2312" s="241"/>
      <c r="J2312" s="242">
        <f>ROUND(I2312*H2312,2)</f>
        <v>0</v>
      </c>
      <c r="K2312" s="238" t="s">
        <v>391</v>
      </c>
      <c r="L2312" s="243"/>
      <c r="M2312" s="244" t="s">
        <v>76</v>
      </c>
      <c r="N2312" s="245" t="s">
        <v>49</v>
      </c>
      <c r="O2312" s="67"/>
      <c r="P2312" s="194">
        <f>O2312*H2312</f>
        <v>0</v>
      </c>
      <c r="Q2312" s="194">
        <v>9.1E-4</v>
      </c>
      <c r="R2312" s="194">
        <f>Q2312*H2312</f>
        <v>0.178178</v>
      </c>
      <c r="S2312" s="194">
        <v>0</v>
      </c>
      <c r="T2312" s="195">
        <f>S2312*H2312</f>
        <v>0</v>
      </c>
      <c r="U2312" s="37"/>
      <c r="V2312" s="37"/>
      <c r="W2312" s="37"/>
      <c r="X2312" s="37"/>
      <c r="Y2312" s="37"/>
      <c r="Z2312" s="37"/>
      <c r="AA2312" s="37"/>
      <c r="AB2312" s="37"/>
      <c r="AC2312" s="37"/>
      <c r="AD2312" s="37"/>
      <c r="AE2312" s="37"/>
      <c r="AR2312" s="196" t="s">
        <v>597</v>
      </c>
      <c r="AT2312" s="196" t="s">
        <v>453</v>
      </c>
      <c r="AU2312" s="196" t="s">
        <v>90</v>
      </c>
      <c r="AY2312" s="20" t="s">
        <v>386</v>
      </c>
      <c r="BE2312" s="197">
        <f>IF(N2312="základní",J2312,0)</f>
        <v>0</v>
      </c>
      <c r="BF2312" s="197">
        <f>IF(N2312="snížená",J2312,0)</f>
        <v>0</v>
      </c>
      <c r="BG2312" s="197">
        <f>IF(N2312="zákl. přenesená",J2312,0)</f>
        <v>0</v>
      </c>
      <c r="BH2312" s="197">
        <f>IF(N2312="sníž. přenesená",J2312,0)</f>
        <v>0</v>
      </c>
      <c r="BI2312" s="197">
        <f>IF(N2312="nulová",J2312,0)</f>
        <v>0</v>
      </c>
      <c r="BJ2312" s="20" t="s">
        <v>90</v>
      </c>
      <c r="BK2312" s="197">
        <f>ROUND(I2312*H2312,2)</f>
        <v>0</v>
      </c>
      <c r="BL2312" s="20" t="s">
        <v>479</v>
      </c>
      <c r="BM2312" s="196" t="s">
        <v>2283</v>
      </c>
    </row>
    <row r="2313" spans="1:65" s="13" customFormat="1" ht="10">
      <c r="B2313" s="203"/>
      <c r="C2313" s="204"/>
      <c r="D2313" s="205" t="s">
        <v>395</v>
      </c>
      <c r="E2313" s="206" t="s">
        <v>76</v>
      </c>
      <c r="F2313" s="207" t="s">
        <v>2273</v>
      </c>
      <c r="G2313" s="204"/>
      <c r="H2313" s="206" t="s">
        <v>76</v>
      </c>
      <c r="I2313" s="208"/>
      <c r="J2313" s="204"/>
      <c r="K2313" s="204"/>
      <c r="L2313" s="209"/>
      <c r="M2313" s="210"/>
      <c r="N2313" s="211"/>
      <c r="O2313" s="211"/>
      <c r="P2313" s="211"/>
      <c r="Q2313" s="211"/>
      <c r="R2313" s="211"/>
      <c r="S2313" s="211"/>
      <c r="T2313" s="212"/>
      <c r="AT2313" s="213" t="s">
        <v>395</v>
      </c>
      <c r="AU2313" s="213" t="s">
        <v>90</v>
      </c>
      <c r="AV2313" s="13" t="s">
        <v>85</v>
      </c>
      <c r="AW2313" s="13" t="s">
        <v>36</v>
      </c>
      <c r="AX2313" s="13" t="s">
        <v>78</v>
      </c>
      <c r="AY2313" s="213" t="s">
        <v>386</v>
      </c>
    </row>
    <row r="2314" spans="1:65" s="13" customFormat="1" ht="10">
      <c r="B2314" s="203"/>
      <c r="C2314" s="204"/>
      <c r="D2314" s="205" t="s">
        <v>395</v>
      </c>
      <c r="E2314" s="206" t="s">
        <v>76</v>
      </c>
      <c r="F2314" s="207" t="s">
        <v>2274</v>
      </c>
      <c r="G2314" s="204"/>
      <c r="H2314" s="206" t="s">
        <v>76</v>
      </c>
      <c r="I2314" s="208"/>
      <c r="J2314" s="204"/>
      <c r="K2314" s="204"/>
      <c r="L2314" s="209"/>
      <c r="M2314" s="210"/>
      <c r="N2314" s="211"/>
      <c r="O2314" s="211"/>
      <c r="P2314" s="211"/>
      <c r="Q2314" s="211"/>
      <c r="R2314" s="211"/>
      <c r="S2314" s="211"/>
      <c r="T2314" s="212"/>
      <c r="AT2314" s="213" t="s">
        <v>395</v>
      </c>
      <c r="AU2314" s="213" t="s">
        <v>90</v>
      </c>
      <c r="AV2314" s="13" t="s">
        <v>85</v>
      </c>
      <c r="AW2314" s="13" t="s">
        <v>36</v>
      </c>
      <c r="AX2314" s="13" t="s">
        <v>78</v>
      </c>
      <c r="AY2314" s="213" t="s">
        <v>386</v>
      </c>
    </row>
    <row r="2315" spans="1:65" s="13" customFormat="1" ht="10">
      <c r="B2315" s="203"/>
      <c r="C2315" s="204"/>
      <c r="D2315" s="205" t="s">
        <v>395</v>
      </c>
      <c r="E2315" s="206" t="s">
        <v>76</v>
      </c>
      <c r="F2315" s="207" t="s">
        <v>2275</v>
      </c>
      <c r="G2315" s="204"/>
      <c r="H2315" s="206" t="s">
        <v>76</v>
      </c>
      <c r="I2315" s="208"/>
      <c r="J2315" s="204"/>
      <c r="K2315" s="204"/>
      <c r="L2315" s="209"/>
      <c r="M2315" s="210"/>
      <c r="N2315" s="211"/>
      <c r="O2315" s="211"/>
      <c r="P2315" s="211"/>
      <c r="Q2315" s="211"/>
      <c r="R2315" s="211"/>
      <c r="S2315" s="211"/>
      <c r="T2315" s="212"/>
      <c r="AT2315" s="213" t="s">
        <v>395</v>
      </c>
      <c r="AU2315" s="213" t="s">
        <v>90</v>
      </c>
      <c r="AV2315" s="13" t="s">
        <v>85</v>
      </c>
      <c r="AW2315" s="13" t="s">
        <v>36</v>
      </c>
      <c r="AX2315" s="13" t="s">
        <v>78</v>
      </c>
      <c r="AY2315" s="213" t="s">
        <v>386</v>
      </c>
    </row>
    <row r="2316" spans="1:65" s="13" customFormat="1" ht="10">
      <c r="B2316" s="203"/>
      <c r="C2316" s="204"/>
      <c r="D2316" s="205" t="s">
        <v>395</v>
      </c>
      <c r="E2316" s="206" t="s">
        <v>76</v>
      </c>
      <c r="F2316" s="207" t="s">
        <v>2276</v>
      </c>
      <c r="G2316" s="204"/>
      <c r="H2316" s="206" t="s">
        <v>76</v>
      </c>
      <c r="I2316" s="208"/>
      <c r="J2316" s="204"/>
      <c r="K2316" s="204"/>
      <c r="L2316" s="209"/>
      <c r="M2316" s="210"/>
      <c r="N2316" s="211"/>
      <c r="O2316" s="211"/>
      <c r="P2316" s="211"/>
      <c r="Q2316" s="211"/>
      <c r="R2316" s="211"/>
      <c r="S2316" s="211"/>
      <c r="T2316" s="212"/>
      <c r="AT2316" s="213" t="s">
        <v>395</v>
      </c>
      <c r="AU2316" s="213" t="s">
        <v>90</v>
      </c>
      <c r="AV2316" s="13" t="s">
        <v>85</v>
      </c>
      <c r="AW2316" s="13" t="s">
        <v>36</v>
      </c>
      <c r="AX2316" s="13" t="s">
        <v>78</v>
      </c>
      <c r="AY2316" s="213" t="s">
        <v>386</v>
      </c>
    </row>
    <row r="2317" spans="1:65" s="13" customFormat="1" ht="10">
      <c r="B2317" s="203"/>
      <c r="C2317" s="204"/>
      <c r="D2317" s="205" t="s">
        <v>395</v>
      </c>
      <c r="E2317" s="206" t="s">
        <v>76</v>
      </c>
      <c r="F2317" s="207" t="s">
        <v>2277</v>
      </c>
      <c r="G2317" s="204"/>
      <c r="H2317" s="206" t="s">
        <v>76</v>
      </c>
      <c r="I2317" s="208"/>
      <c r="J2317" s="204"/>
      <c r="K2317" s="204"/>
      <c r="L2317" s="209"/>
      <c r="M2317" s="210"/>
      <c r="N2317" s="211"/>
      <c r="O2317" s="211"/>
      <c r="P2317" s="211"/>
      <c r="Q2317" s="211"/>
      <c r="R2317" s="211"/>
      <c r="S2317" s="211"/>
      <c r="T2317" s="212"/>
      <c r="AT2317" s="213" t="s">
        <v>395</v>
      </c>
      <c r="AU2317" s="213" t="s">
        <v>90</v>
      </c>
      <c r="AV2317" s="13" t="s">
        <v>85</v>
      </c>
      <c r="AW2317" s="13" t="s">
        <v>36</v>
      </c>
      <c r="AX2317" s="13" t="s">
        <v>78</v>
      </c>
      <c r="AY2317" s="213" t="s">
        <v>386</v>
      </c>
    </row>
    <row r="2318" spans="1:65" s="13" customFormat="1" ht="10">
      <c r="B2318" s="203"/>
      <c r="C2318" s="204"/>
      <c r="D2318" s="205" t="s">
        <v>395</v>
      </c>
      <c r="E2318" s="206" t="s">
        <v>76</v>
      </c>
      <c r="F2318" s="207" t="s">
        <v>577</v>
      </c>
      <c r="G2318" s="204"/>
      <c r="H2318" s="206" t="s">
        <v>76</v>
      </c>
      <c r="I2318" s="208"/>
      <c r="J2318" s="204"/>
      <c r="K2318" s="204"/>
      <c r="L2318" s="209"/>
      <c r="M2318" s="210"/>
      <c r="N2318" s="211"/>
      <c r="O2318" s="211"/>
      <c r="P2318" s="211"/>
      <c r="Q2318" s="211"/>
      <c r="R2318" s="211"/>
      <c r="S2318" s="211"/>
      <c r="T2318" s="212"/>
      <c r="AT2318" s="213" t="s">
        <v>395</v>
      </c>
      <c r="AU2318" s="213" t="s">
        <v>90</v>
      </c>
      <c r="AV2318" s="13" t="s">
        <v>85</v>
      </c>
      <c r="AW2318" s="13" t="s">
        <v>36</v>
      </c>
      <c r="AX2318" s="13" t="s">
        <v>78</v>
      </c>
      <c r="AY2318" s="213" t="s">
        <v>386</v>
      </c>
    </row>
    <row r="2319" spans="1:65" s="13" customFormat="1" ht="10">
      <c r="B2319" s="203"/>
      <c r="C2319" s="204"/>
      <c r="D2319" s="205" t="s">
        <v>395</v>
      </c>
      <c r="E2319" s="206" t="s">
        <v>76</v>
      </c>
      <c r="F2319" s="207" t="s">
        <v>808</v>
      </c>
      <c r="G2319" s="204"/>
      <c r="H2319" s="206" t="s">
        <v>76</v>
      </c>
      <c r="I2319" s="208"/>
      <c r="J2319" s="204"/>
      <c r="K2319" s="204"/>
      <c r="L2319" s="209"/>
      <c r="M2319" s="210"/>
      <c r="N2319" s="211"/>
      <c r="O2319" s="211"/>
      <c r="P2319" s="211"/>
      <c r="Q2319" s="211"/>
      <c r="R2319" s="211"/>
      <c r="S2319" s="211"/>
      <c r="T2319" s="212"/>
      <c r="AT2319" s="213" t="s">
        <v>395</v>
      </c>
      <c r="AU2319" s="213" t="s">
        <v>90</v>
      </c>
      <c r="AV2319" s="13" t="s">
        <v>85</v>
      </c>
      <c r="AW2319" s="13" t="s">
        <v>36</v>
      </c>
      <c r="AX2319" s="13" t="s">
        <v>78</v>
      </c>
      <c r="AY2319" s="213" t="s">
        <v>386</v>
      </c>
    </row>
    <row r="2320" spans="1:65" s="13" customFormat="1" ht="10">
      <c r="B2320" s="203"/>
      <c r="C2320" s="204"/>
      <c r="D2320" s="205" t="s">
        <v>395</v>
      </c>
      <c r="E2320" s="206" t="s">
        <v>76</v>
      </c>
      <c r="F2320" s="207" t="s">
        <v>809</v>
      </c>
      <c r="G2320" s="204"/>
      <c r="H2320" s="206" t="s">
        <v>76</v>
      </c>
      <c r="I2320" s="208"/>
      <c r="J2320" s="204"/>
      <c r="K2320" s="204"/>
      <c r="L2320" s="209"/>
      <c r="M2320" s="210"/>
      <c r="N2320" s="211"/>
      <c r="O2320" s="211"/>
      <c r="P2320" s="211"/>
      <c r="Q2320" s="211"/>
      <c r="R2320" s="211"/>
      <c r="S2320" s="211"/>
      <c r="T2320" s="212"/>
      <c r="AT2320" s="213" t="s">
        <v>395</v>
      </c>
      <c r="AU2320" s="213" t="s">
        <v>90</v>
      </c>
      <c r="AV2320" s="13" t="s">
        <v>85</v>
      </c>
      <c r="AW2320" s="13" t="s">
        <v>36</v>
      </c>
      <c r="AX2320" s="13" t="s">
        <v>78</v>
      </c>
      <c r="AY2320" s="213" t="s">
        <v>386</v>
      </c>
    </row>
    <row r="2321" spans="1:65" s="14" customFormat="1" ht="10">
      <c r="B2321" s="214"/>
      <c r="C2321" s="215"/>
      <c r="D2321" s="205" t="s">
        <v>395</v>
      </c>
      <c r="E2321" s="216" t="s">
        <v>76</v>
      </c>
      <c r="F2321" s="217" t="s">
        <v>2278</v>
      </c>
      <c r="G2321" s="215"/>
      <c r="H2321" s="218">
        <v>39.6</v>
      </c>
      <c r="I2321" s="219"/>
      <c r="J2321" s="215"/>
      <c r="K2321" s="215"/>
      <c r="L2321" s="220"/>
      <c r="M2321" s="221"/>
      <c r="N2321" s="222"/>
      <c r="O2321" s="222"/>
      <c r="P2321" s="222"/>
      <c r="Q2321" s="222"/>
      <c r="R2321" s="222"/>
      <c r="S2321" s="222"/>
      <c r="T2321" s="223"/>
      <c r="AT2321" s="224" t="s">
        <v>395</v>
      </c>
      <c r="AU2321" s="224" t="s">
        <v>90</v>
      </c>
      <c r="AV2321" s="14" t="s">
        <v>90</v>
      </c>
      <c r="AW2321" s="14" t="s">
        <v>36</v>
      </c>
      <c r="AX2321" s="14" t="s">
        <v>78</v>
      </c>
      <c r="AY2321" s="224" t="s">
        <v>386</v>
      </c>
    </row>
    <row r="2322" spans="1:65" s="13" customFormat="1" ht="10">
      <c r="B2322" s="203"/>
      <c r="C2322" s="204"/>
      <c r="D2322" s="205" t="s">
        <v>395</v>
      </c>
      <c r="E2322" s="206" t="s">
        <v>76</v>
      </c>
      <c r="F2322" s="207" t="s">
        <v>811</v>
      </c>
      <c r="G2322" s="204"/>
      <c r="H2322" s="206" t="s">
        <v>76</v>
      </c>
      <c r="I2322" s="208"/>
      <c r="J2322" s="204"/>
      <c r="K2322" s="204"/>
      <c r="L2322" s="209"/>
      <c r="M2322" s="210"/>
      <c r="N2322" s="211"/>
      <c r="O2322" s="211"/>
      <c r="P2322" s="211"/>
      <c r="Q2322" s="211"/>
      <c r="R2322" s="211"/>
      <c r="S2322" s="211"/>
      <c r="T2322" s="212"/>
      <c r="AT2322" s="213" t="s">
        <v>395</v>
      </c>
      <c r="AU2322" s="213" t="s">
        <v>90</v>
      </c>
      <c r="AV2322" s="13" t="s">
        <v>85</v>
      </c>
      <c r="AW2322" s="13" t="s">
        <v>36</v>
      </c>
      <c r="AX2322" s="13" t="s">
        <v>78</v>
      </c>
      <c r="AY2322" s="213" t="s">
        <v>386</v>
      </c>
    </row>
    <row r="2323" spans="1:65" s="14" customFormat="1" ht="10">
      <c r="B2323" s="214"/>
      <c r="C2323" s="215"/>
      <c r="D2323" s="205" t="s">
        <v>395</v>
      </c>
      <c r="E2323" s="216" t="s">
        <v>76</v>
      </c>
      <c r="F2323" s="217" t="s">
        <v>2279</v>
      </c>
      <c r="G2323" s="215"/>
      <c r="H2323" s="218">
        <v>69.2</v>
      </c>
      <c r="I2323" s="219"/>
      <c r="J2323" s="215"/>
      <c r="K2323" s="215"/>
      <c r="L2323" s="220"/>
      <c r="M2323" s="221"/>
      <c r="N2323" s="222"/>
      <c r="O2323" s="222"/>
      <c r="P2323" s="222"/>
      <c r="Q2323" s="222"/>
      <c r="R2323" s="222"/>
      <c r="S2323" s="222"/>
      <c r="T2323" s="223"/>
      <c r="AT2323" s="224" t="s">
        <v>395</v>
      </c>
      <c r="AU2323" s="224" t="s">
        <v>90</v>
      </c>
      <c r="AV2323" s="14" t="s">
        <v>90</v>
      </c>
      <c r="AW2323" s="14" t="s">
        <v>36</v>
      </c>
      <c r="AX2323" s="14" t="s">
        <v>78</v>
      </c>
      <c r="AY2323" s="224" t="s">
        <v>386</v>
      </c>
    </row>
    <row r="2324" spans="1:65" s="13" customFormat="1" ht="10">
      <c r="B2324" s="203"/>
      <c r="C2324" s="204"/>
      <c r="D2324" s="205" t="s">
        <v>395</v>
      </c>
      <c r="E2324" s="206" t="s">
        <v>76</v>
      </c>
      <c r="F2324" s="207" t="s">
        <v>571</v>
      </c>
      <c r="G2324" s="204"/>
      <c r="H2324" s="206" t="s">
        <v>76</v>
      </c>
      <c r="I2324" s="208"/>
      <c r="J2324" s="204"/>
      <c r="K2324" s="204"/>
      <c r="L2324" s="209"/>
      <c r="M2324" s="210"/>
      <c r="N2324" s="211"/>
      <c r="O2324" s="211"/>
      <c r="P2324" s="211"/>
      <c r="Q2324" s="211"/>
      <c r="R2324" s="211"/>
      <c r="S2324" s="211"/>
      <c r="T2324" s="212"/>
      <c r="AT2324" s="213" t="s">
        <v>395</v>
      </c>
      <c r="AU2324" s="213" t="s">
        <v>90</v>
      </c>
      <c r="AV2324" s="13" t="s">
        <v>85</v>
      </c>
      <c r="AW2324" s="13" t="s">
        <v>36</v>
      </c>
      <c r="AX2324" s="13" t="s">
        <v>78</v>
      </c>
      <c r="AY2324" s="213" t="s">
        <v>386</v>
      </c>
    </row>
    <row r="2325" spans="1:65" s="14" customFormat="1" ht="10">
      <c r="B2325" s="214"/>
      <c r="C2325" s="215"/>
      <c r="D2325" s="205" t="s">
        <v>395</v>
      </c>
      <c r="E2325" s="216" t="s">
        <v>76</v>
      </c>
      <c r="F2325" s="217" t="s">
        <v>2279</v>
      </c>
      <c r="G2325" s="215"/>
      <c r="H2325" s="218">
        <v>69.2</v>
      </c>
      <c r="I2325" s="219"/>
      <c r="J2325" s="215"/>
      <c r="K2325" s="215"/>
      <c r="L2325" s="220"/>
      <c r="M2325" s="221"/>
      <c r="N2325" s="222"/>
      <c r="O2325" s="222"/>
      <c r="P2325" s="222"/>
      <c r="Q2325" s="222"/>
      <c r="R2325" s="222"/>
      <c r="S2325" s="222"/>
      <c r="T2325" s="223"/>
      <c r="AT2325" s="224" t="s">
        <v>395</v>
      </c>
      <c r="AU2325" s="224" t="s">
        <v>90</v>
      </c>
      <c r="AV2325" s="14" t="s">
        <v>90</v>
      </c>
      <c r="AW2325" s="14" t="s">
        <v>36</v>
      </c>
      <c r="AX2325" s="14" t="s">
        <v>78</v>
      </c>
      <c r="AY2325" s="224" t="s">
        <v>386</v>
      </c>
    </row>
    <row r="2326" spans="1:65" s="15" customFormat="1" ht="10">
      <c r="B2326" s="225"/>
      <c r="C2326" s="226"/>
      <c r="D2326" s="205" t="s">
        <v>395</v>
      </c>
      <c r="E2326" s="227" t="s">
        <v>76</v>
      </c>
      <c r="F2326" s="228" t="s">
        <v>398</v>
      </c>
      <c r="G2326" s="226"/>
      <c r="H2326" s="229">
        <v>178</v>
      </c>
      <c r="I2326" s="230"/>
      <c r="J2326" s="226"/>
      <c r="K2326" s="226"/>
      <c r="L2326" s="231"/>
      <c r="M2326" s="232"/>
      <c r="N2326" s="233"/>
      <c r="O2326" s="233"/>
      <c r="P2326" s="233"/>
      <c r="Q2326" s="233"/>
      <c r="R2326" s="233"/>
      <c r="S2326" s="233"/>
      <c r="T2326" s="234"/>
      <c r="AT2326" s="235" t="s">
        <v>395</v>
      </c>
      <c r="AU2326" s="235" t="s">
        <v>90</v>
      </c>
      <c r="AV2326" s="15" t="s">
        <v>102</v>
      </c>
      <c r="AW2326" s="15" t="s">
        <v>36</v>
      </c>
      <c r="AX2326" s="15" t="s">
        <v>85</v>
      </c>
      <c r="AY2326" s="235" t="s">
        <v>386</v>
      </c>
    </row>
    <row r="2327" spans="1:65" s="14" customFormat="1" ht="10">
      <c r="B2327" s="214"/>
      <c r="C2327" s="215"/>
      <c r="D2327" s="205" t="s">
        <v>395</v>
      </c>
      <c r="E2327" s="215"/>
      <c r="F2327" s="217" t="s">
        <v>2284</v>
      </c>
      <c r="G2327" s="215"/>
      <c r="H2327" s="218">
        <v>195.8</v>
      </c>
      <c r="I2327" s="219"/>
      <c r="J2327" s="215"/>
      <c r="K2327" s="215"/>
      <c r="L2327" s="220"/>
      <c r="M2327" s="221"/>
      <c r="N2327" s="222"/>
      <c r="O2327" s="222"/>
      <c r="P2327" s="222"/>
      <c r="Q2327" s="222"/>
      <c r="R2327" s="222"/>
      <c r="S2327" s="222"/>
      <c r="T2327" s="223"/>
      <c r="AT2327" s="224" t="s">
        <v>395</v>
      </c>
      <c r="AU2327" s="224" t="s">
        <v>90</v>
      </c>
      <c r="AV2327" s="14" t="s">
        <v>90</v>
      </c>
      <c r="AW2327" s="14" t="s">
        <v>4</v>
      </c>
      <c r="AX2327" s="14" t="s">
        <v>85</v>
      </c>
      <c r="AY2327" s="224" t="s">
        <v>386</v>
      </c>
    </row>
    <row r="2328" spans="1:65" s="2" customFormat="1" ht="24.15" customHeight="1">
      <c r="A2328" s="37"/>
      <c r="B2328" s="38"/>
      <c r="C2328" s="185" t="s">
        <v>2285</v>
      </c>
      <c r="D2328" s="185" t="s">
        <v>388</v>
      </c>
      <c r="E2328" s="186" t="s">
        <v>2286</v>
      </c>
      <c r="F2328" s="187" t="s">
        <v>2287</v>
      </c>
      <c r="G2328" s="188" t="s">
        <v>167</v>
      </c>
      <c r="H2328" s="189">
        <v>372.53300000000002</v>
      </c>
      <c r="I2328" s="190"/>
      <c r="J2328" s="191">
        <f>ROUND(I2328*H2328,2)</f>
        <v>0</v>
      </c>
      <c r="K2328" s="187" t="s">
        <v>76</v>
      </c>
      <c r="L2328" s="42"/>
      <c r="M2328" s="192" t="s">
        <v>76</v>
      </c>
      <c r="N2328" s="193" t="s">
        <v>49</v>
      </c>
      <c r="O2328" s="67"/>
      <c r="P2328" s="194">
        <f>O2328*H2328</f>
        <v>0</v>
      </c>
      <c r="Q2328" s="194">
        <v>0</v>
      </c>
      <c r="R2328" s="194">
        <f>Q2328*H2328</f>
        <v>0</v>
      </c>
      <c r="S2328" s="194">
        <v>0</v>
      </c>
      <c r="T2328" s="195">
        <f>S2328*H2328</f>
        <v>0</v>
      </c>
      <c r="U2328" s="37"/>
      <c r="V2328" s="37"/>
      <c r="W2328" s="37"/>
      <c r="X2328" s="37"/>
      <c r="Y2328" s="37"/>
      <c r="Z2328" s="37"/>
      <c r="AA2328" s="37"/>
      <c r="AB2328" s="37"/>
      <c r="AC2328" s="37"/>
      <c r="AD2328" s="37"/>
      <c r="AE2328" s="37"/>
      <c r="AR2328" s="196" t="s">
        <v>479</v>
      </c>
      <c r="AT2328" s="196" t="s">
        <v>388</v>
      </c>
      <c r="AU2328" s="196" t="s">
        <v>90</v>
      </c>
      <c r="AY2328" s="20" t="s">
        <v>386</v>
      </c>
      <c r="BE2328" s="197">
        <f>IF(N2328="základní",J2328,0)</f>
        <v>0</v>
      </c>
      <c r="BF2328" s="197">
        <f>IF(N2328="snížená",J2328,0)</f>
        <v>0</v>
      </c>
      <c r="BG2328" s="197">
        <f>IF(N2328="zákl. přenesená",J2328,0)</f>
        <v>0</v>
      </c>
      <c r="BH2328" s="197">
        <f>IF(N2328="sníž. přenesená",J2328,0)</f>
        <v>0</v>
      </c>
      <c r="BI2328" s="197">
        <f>IF(N2328="nulová",J2328,0)</f>
        <v>0</v>
      </c>
      <c r="BJ2328" s="20" t="s">
        <v>90</v>
      </c>
      <c r="BK2328" s="197">
        <f>ROUND(I2328*H2328,2)</f>
        <v>0</v>
      </c>
      <c r="BL2328" s="20" t="s">
        <v>479</v>
      </c>
      <c r="BM2328" s="196" t="s">
        <v>2288</v>
      </c>
    </row>
    <row r="2329" spans="1:65" s="13" customFormat="1" ht="10">
      <c r="B2329" s="203"/>
      <c r="C2329" s="204"/>
      <c r="D2329" s="205" t="s">
        <v>395</v>
      </c>
      <c r="E2329" s="206" t="s">
        <v>76</v>
      </c>
      <c r="F2329" s="207" t="s">
        <v>403</v>
      </c>
      <c r="G2329" s="204"/>
      <c r="H2329" s="206" t="s">
        <v>76</v>
      </c>
      <c r="I2329" s="208"/>
      <c r="J2329" s="204"/>
      <c r="K2329" s="204"/>
      <c r="L2329" s="209"/>
      <c r="M2329" s="210"/>
      <c r="N2329" s="211"/>
      <c r="O2329" s="211"/>
      <c r="P2329" s="211"/>
      <c r="Q2329" s="211"/>
      <c r="R2329" s="211"/>
      <c r="S2329" s="211"/>
      <c r="T2329" s="212"/>
      <c r="AT2329" s="213" t="s">
        <v>395</v>
      </c>
      <c r="AU2329" s="213" t="s">
        <v>90</v>
      </c>
      <c r="AV2329" s="13" t="s">
        <v>85</v>
      </c>
      <c r="AW2329" s="13" t="s">
        <v>36</v>
      </c>
      <c r="AX2329" s="13" t="s">
        <v>78</v>
      </c>
      <c r="AY2329" s="213" t="s">
        <v>386</v>
      </c>
    </row>
    <row r="2330" spans="1:65" s="13" customFormat="1" ht="10">
      <c r="B2330" s="203"/>
      <c r="C2330" s="204"/>
      <c r="D2330" s="205" t="s">
        <v>395</v>
      </c>
      <c r="E2330" s="206" t="s">
        <v>76</v>
      </c>
      <c r="F2330" s="207" t="s">
        <v>728</v>
      </c>
      <c r="G2330" s="204"/>
      <c r="H2330" s="206" t="s">
        <v>76</v>
      </c>
      <c r="I2330" s="208"/>
      <c r="J2330" s="204"/>
      <c r="K2330" s="204"/>
      <c r="L2330" s="209"/>
      <c r="M2330" s="210"/>
      <c r="N2330" s="211"/>
      <c r="O2330" s="211"/>
      <c r="P2330" s="211"/>
      <c r="Q2330" s="211"/>
      <c r="R2330" s="211"/>
      <c r="S2330" s="211"/>
      <c r="T2330" s="212"/>
      <c r="AT2330" s="213" t="s">
        <v>395</v>
      </c>
      <c r="AU2330" s="213" t="s">
        <v>90</v>
      </c>
      <c r="AV2330" s="13" t="s">
        <v>85</v>
      </c>
      <c r="AW2330" s="13" t="s">
        <v>36</v>
      </c>
      <c r="AX2330" s="13" t="s">
        <v>78</v>
      </c>
      <c r="AY2330" s="213" t="s">
        <v>386</v>
      </c>
    </row>
    <row r="2331" spans="1:65" s="13" customFormat="1" ht="10">
      <c r="B2331" s="203"/>
      <c r="C2331" s="204"/>
      <c r="D2331" s="205" t="s">
        <v>395</v>
      </c>
      <c r="E2331" s="206" t="s">
        <v>76</v>
      </c>
      <c r="F2331" s="207" t="s">
        <v>2249</v>
      </c>
      <c r="G2331" s="204"/>
      <c r="H2331" s="206" t="s">
        <v>76</v>
      </c>
      <c r="I2331" s="208"/>
      <c r="J2331" s="204"/>
      <c r="K2331" s="204"/>
      <c r="L2331" s="209"/>
      <c r="M2331" s="210"/>
      <c r="N2331" s="211"/>
      <c r="O2331" s="211"/>
      <c r="P2331" s="211"/>
      <c r="Q2331" s="211"/>
      <c r="R2331" s="211"/>
      <c r="S2331" s="211"/>
      <c r="T2331" s="212"/>
      <c r="AT2331" s="213" t="s">
        <v>395</v>
      </c>
      <c r="AU2331" s="213" t="s">
        <v>90</v>
      </c>
      <c r="AV2331" s="13" t="s">
        <v>85</v>
      </c>
      <c r="AW2331" s="13" t="s">
        <v>36</v>
      </c>
      <c r="AX2331" s="13" t="s">
        <v>78</v>
      </c>
      <c r="AY2331" s="213" t="s">
        <v>386</v>
      </c>
    </row>
    <row r="2332" spans="1:65" s="14" customFormat="1" ht="10">
      <c r="B2332" s="214"/>
      <c r="C2332" s="215"/>
      <c r="D2332" s="205" t="s">
        <v>395</v>
      </c>
      <c r="E2332" s="216" t="s">
        <v>76</v>
      </c>
      <c r="F2332" s="217" t="s">
        <v>2250</v>
      </c>
      <c r="G2332" s="215"/>
      <c r="H2332" s="218">
        <v>8.4369999999999994</v>
      </c>
      <c r="I2332" s="219"/>
      <c r="J2332" s="215"/>
      <c r="K2332" s="215"/>
      <c r="L2332" s="220"/>
      <c r="M2332" s="221"/>
      <c r="N2332" s="222"/>
      <c r="O2332" s="222"/>
      <c r="P2332" s="222"/>
      <c r="Q2332" s="222"/>
      <c r="R2332" s="222"/>
      <c r="S2332" s="222"/>
      <c r="T2332" s="223"/>
      <c r="AT2332" s="224" t="s">
        <v>395</v>
      </c>
      <c r="AU2332" s="224" t="s">
        <v>90</v>
      </c>
      <c r="AV2332" s="14" t="s">
        <v>90</v>
      </c>
      <c r="AW2332" s="14" t="s">
        <v>36</v>
      </c>
      <c r="AX2332" s="14" t="s">
        <v>78</v>
      </c>
      <c r="AY2332" s="224" t="s">
        <v>386</v>
      </c>
    </row>
    <row r="2333" spans="1:65" s="14" customFormat="1" ht="10">
      <c r="B2333" s="214"/>
      <c r="C2333" s="215"/>
      <c r="D2333" s="205" t="s">
        <v>395</v>
      </c>
      <c r="E2333" s="216" t="s">
        <v>76</v>
      </c>
      <c r="F2333" s="217" t="s">
        <v>2251</v>
      </c>
      <c r="G2333" s="215"/>
      <c r="H2333" s="218">
        <v>7.1</v>
      </c>
      <c r="I2333" s="219"/>
      <c r="J2333" s="215"/>
      <c r="K2333" s="215"/>
      <c r="L2333" s="220"/>
      <c r="M2333" s="221"/>
      <c r="N2333" s="222"/>
      <c r="O2333" s="222"/>
      <c r="P2333" s="222"/>
      <c r="Q2333" s="222"/>
      <c r="R2333" s="222"/>
      <c r="S2333" s="222"/>
      <c r="T2333" s="223"/>
      <c r="AT2333" s="224" t="s">
        <v>395</v>
      </c>
      <c r="AU2333" s="224" t="s">
        <v>90</v>
      </c>
      <c r="AV2333" s="14" t="s">
        <v>90</v>
      </c>
      <c r="AW2333" s="14" t="s">
        <v>36</v>
      </c>
      <c r="AX2333" s="14" t="s">
        <v>78</v>
      </c>
      <c r="AY2333" s="224" t="s">
        <v>386</v>
      </c>
    </row>
    <row r="2334" spans="1:65" s="14" customFormat="1" ht="10">
      <c r="B2334" s="214"/>
      <c r="C2334" s="215"/>
      <c r="D2334" s="205" t="s">
        <v>395</v>
      </c>
      <c r="E2334" s="216" t="s">
        <v>76</v>
      </c>
      <c r="F2334" s="217" t="s">
        <v>2252</v>
      </c>
      <c r="G2334" s="215"/>
      <c r="H2334" s="218">
        <v>11.04</v>
      </c>
      <c r="I2334" s="219"/>
      <c r="J2334" s="215"/>
      <c r="K2334" s="215"/>
      <c r="L2334" s="220"/>
      <c r="M2334" s="221"/>
      <c r="N2334" s="222"/>
      <c r="O2334" s="222"/>
      <c r="P2334" s="222"/>
      <c r="Q2334" s="222"/>
      <c r="R2334" s="222"/>
      <c r="S2334" s="222"/>
      <c r="T2334" s="223"/>
      <c r="AT2334" s="224" t="s">
        <v>395</v>
      </c>
      <c r="AU2334" s="224" t="s">
        <v>90</v>
      </c>
      <c r="AV2334" s="14" t="s">
        <v>90</v>
      </c>
      <c r="AW2334" s="14" t="s">
        <v>36</v>
      </c>
      <c r="AX2334" s="14" t="s">
        <v>78</v>
      </c>
      <c r="AY2334" s="224" t="s">
        <v>386</v>
      </c>
    </row>
    <row r="2335" spans="1:65" s="14" customFormat="1" ht="20">
      <c r="B2335" s="214"/>
      <c r="C2335" s="215"/>
      <c r="D2335" s="205" t="s">
        <v>395</v>
      </c>
      <c r="E2335" s="216" t="s">
        <v>76</v>
      </c>
      <c r="F2335" s="217" t="s">
        <v>2253</v>
      </c>
      <c r="G2335" s="215"/>
      <c r="H2335" s="218">
        <v>15.12</v>
      </c>
      <c r="I2335" s="219"/>
      <c r="J2335" s="215"/>
      <c r="K2335" s="215"/>
      <c r="L2335" s="220"/>
      <c r="M2335" s="221"/>
      <c r="N2335" s="222"/>
      <c r="O2335" s="222"/>
      <c r="P2335" s="222"/>
      <c r="Q2335" s="222"/>
      <c r="R2335" s="222"/>
      <c r="S2335" s="222"/>
      <c r="T2335" s="223"/>
      <c r="AT2335" s="224" t="s">
        <v>395</v>
      </c>
      <c r="AU2335" s="224" t="s">
        <v>90</v>
      </c>
      <c r="AV2335" s="14" t="s">
        <v>90</v>
      </c>
      <c r="AW2335" s="14" t="s">
        <v>36</v>
      </c>
      <c r="AX2335" s="14" t="s">
        <v>78</v>
      </c>
      <c r="AY2335" s="224" t="s">
        <v>386</v>
      </c>
    </row>
    <row r="2336" spans="1:65" s="14" customFormat="1" ht="10">
      <c r="B2336" s="214"/>
      <c r="C2336" s="215"/>
      <c r="D2336" s="205" t="s">
        <v>395</v>
      </c>
      <c r="E2336" s="216" t="s">
        <v>76</v>
      </c>
      <c r="F2336" s="217" t="s">
        <v>2254</v>
      </c>
      <c r="G2336" s="215"/>
      <c r="H2336" s="218">
        <v>199.244</v>
      </c>
      <c r="I2336" s="219"/>
      <c r="J2336" s="215"/>
      <c r="K2336" s="215"/>
      <c r="L2336" s="220"/>
      <c r="M2336" s="221"/>
      <c r="N2336" s="222"/>
      <c r="O2336" s="222"/>
      <c r="P2336" s="222"/>
      <c r="Q2336" s="222"/>
      <c r="R2336" s="222"/>
      <c r="S2336" s="222"/>
      <c r="T2336" s="223"/>
      <c r="AT2336" s="224" t="s">
        <v>395</v>
      </c>
      <c r="AU2336" s="224" t="s">
        <v>90</v>
      </c>
      <c r="AV2336" s="14" t="s">
        <v>90</v>
      </c>
      <c r="AW2336" s="14" t="s">
        <v>36</v>
      </c>
      <c r="AX2336" s="14" t="s">
        <v>78</v>
      </c>
      <c r="AY2336" s="224" t="s">
        <v>386</v>
      </c>
    </row>
    <row r="2337" spans="1:65" s="14" customFormat="1" ht="10">
      <c r="B2337" s="214"/>
      <c r="C2337" s="215"/>
      <c r="D2337" s="205" t="s">
        <v>395</v>
      </c>
      <c r="E2337" s="216" t="s">
        <v>76</v>
      </c>
      <c r="F2337" s="217" t="s">
        <v>2255</v>
      </c>
      <c r="G2337" s="215"/>
      <c r="H2337" s="218">
        <v>8.52</v>
      </c>
      <c r="I2337" s="219"/>
      <c r="J2337" s="215"/>
      <c r="K2337" s="215"/>
      <c r="L2337" s="220"/>
      <c r="M2337" s="221"/>
      <c r="N2337" s="222"/>
      <c r="O2337" s="222"/>
      <c r="P2337" s="222"/>
      <c r="Q2337" s="222"/>
      <c r="R2337" s="222"/>
      <c r="S2337" s="222"/>
      <c r="T2337" s="223"/>
      <c r="AT2337" s="224" t="s">
        <v>395</v>
      </c>
      <c r="AU2337" s="224" t="s">
        <v>90</v>
      </c>
      <c r="AV2337" s="14" t="s">
        <v>90</v>
      </c>
      <c r="AW2337" s="14" t="s">
        <v>36</v>
      </c>
      <c r="AX2337" s="14" t="s">
        <v>78</v>
      </c>
      <c r="AY2337" s="224" t="s">
        <v>386</v>
      </c>
    </row>
    <row r="2338" spans="1:65" s="14" customFormat="1" ht="10">
      <c r="B2338" s="214"/>
      <c r="C2338" s="215"/>
      <c r="D2338" s="205" t="s">
        <v>395</v>
      </c>
      <c r="E2338" s="216" t="s">
        <v>76</v>
      </c>
      <c r="F2338" s="217" t="s">
        <v>2255</v>
      </c>
      <c r="G2338" s="215"/>
      <c r="H2338" s="218">
        <v>8.52</v>
      </c>
      <c r="I2338" s="219"/>
      <c r="J2338" s="215"/>
      <c r="K2338" s="215"/>
      <c r="L2338" s="220"/>
      <c r="M2338" s="221"/>
      <c r="N2338" s="222"/>
      <c r="O2338" s="222"/>
      <c r="P2338" s="222"/>
      <c r="Q2338" s="222"/>
      <c r="R2338" s="222"/>
      <c r="S2338" s="222"/>
      <c r="T2338" s="223"/>
      <c r="AT2338" s="224" t="s">
        <v>395</v>
      </c>
      <c r="AU2338" s="224" t="s">
        <v>90</v>
      </c>
      <c r="AV2338" s="14" t="s">
        <v>90</v>
      </c>
      <c r="AW2338" s="14" t="s">
        <v>36</v>
      </c>
      <c r="AX2338" s="14" t="s">
        <v>78</v>
      </c>
      <c r="AY2338" s="224" t="s">
        <v>386</v>
      </c>
    </row>
    <row r="2339" spans="1:65" s="14" customFormat="1" ht="10">
      <c r="B2339" s="214"/>
      <c r="C2339" s="215"/>
      <c r="D2339" s="205" t="s">
        <v>395</v>
      </c>
      <c r="E2339" s="216" t="s">
        <v>76</v>
      </c>
      <c r="F2339" s="217" t="s">
        <v>2256</v>
      </c>
      <c r="G2339" s="215"/>
      <c r="H2339" s="218">
        <v>16.282</v>
      </c>
      <c r="I2339" s="219"/>
      <c r="J2339" s="215"/>
      <c r="K2339" s="215"/>
      <c r="L2339" s="220"/>
      <c r="M2339" s="221"/>
      <c r="N2339" s="222"/>
      <c r="O2339" s="222"/>
      <c r="P2339" s="222"/>
      <c r="Q2339" s="222"/>
      <c r="R2339" s="222"/>
      <c r="S2339" s="222"/>
      <c r="T2339" s="223"/>
      <c r="AT2339" s="224" t="s">
        <v>395</v>
      </c>
      <c r="AU2339" s="224" t="s">
        <v>90</v>
      </c>
      <c r="AV2339" s="14" t="s">
        <v>90</v>
      </c>
      <c r="AW2339" s="14" t="s">
        <v>36</v>
      </c>
      <c r="AX2339" s="14" t="s">
        <v>78</v>
      </c>
      <c r="AY2339" s="224" t="s">
        <v>386</v>
      </c>
    </row>
    <row r="2340" spans="1:65" s="14" customFormat="1" ht="10">
      <c r="B2340" s="214"/>
      <c r="C2340" s="215"/>
      <c r="D2340" s="205" t="s">
        <v>395</v>
      </c>
      <c r="E2340" s="216" t="s">
        <v>76</v>
      </c>
      <c r="F2340" s="217" t="s">
        <v>2257</v>
      </c>
      <c r="G2340" s="215"/>
      <c r="H2340" s="218">
        <v>58.171999999999997</v>
      </c>
      <c r="I2340" s="219"/>
      <c r="J2340" s="215"/>
      <c r="K2340" s="215"/>
      <c r="L2340" s="220"/>
      <c r="M2340" s="221"/>
      <c r="N2340" s="222"/>
      <c r="O2340" s="222"/>
      <c r="P2340" s="222"/>
      <c r="Q2340" s="222"/>
      <c r="R2340" s="222"/>
      <c r="S2340" s="222"/>
      <c r="T2340" s="223"/>
      <c r="AT2340" s="224" t="s">
        <v>395</v>
      </c>
      <c r="AU2340" s="224" t="s">
        <v>90</v>
      </c>
      <c r="AV2340" s="14" t="s">
        <v>90</v>
      </c>
      <c r="AW2340" s="14" t="s">
        <v>36</v>
      </c>
      <c r="AX2340" s="14" t="s">
        <v>78</v>
      </c>
      <c r="AY2340" s="224" t="s">
        <v>386</v>
      </c>
    </row>
    <row r="2341" spans="1:65" s="14" customFormat="1" ht="10">
      <c r="B2341" s="214"/>
      <c r="C2341" s="215"/>
      <c r="D2341" s="205" t="s">
        <v>395</v>
      </c>
      <c r="E2341" s="216" t="s">
        <v>76</v>
      </c>
      <c r="F2341" s="217" t="s">
        <v>2252</v>
      </c>
      <c r="G2341" s="215"/>
      <c r="H2341" s="218">
        <v>11.04</v>
      </c>
      <c r="I2341" s="219"/>
      <c r="J2341" s="215"/>
      <c r="K2341" s="215"/>
      <c r="L2341" s="220"/>
      <c r="M2341" s="221"/>
      <c r="N2341" s="222"/>
      <c r="O2341" s="222"/>
      <c r="P2341" s="222"/>
      <c r="Q2341" s="222"/>
      <c r="R2341" s="222"/>
      <c r="S2341" s="222"/>
      <c r="T2341" s="223"/>
      <c r="AT2341" s="224" t="s">
        <v>395</v>
      </c>
      <c r="AU2341" s="224" t="s">
        <v>90</v>
      </c>
      <c r="AV2341" s="14" t="s">
        <v>90</v>
      </c>
      <c r="AW2341" s="14" t="s">
        <v>36</v>
      </c>
      <c r="AX2341" s="14" t="s">
        <v>78</v>
      </c>
      <c r="AY2341" s="224" t="s">
        <v>386</v>
      </c>
    </row>
    <row r="2342" spans="1:65" s="14" customFormat="1" ht="10">
      <c r="B2342" s="214"/>
      <c r="C2342" s="215"/>
      <c r="D2342" s="205" t="s">
        <v>395</v>
      </c>
      <c r="E2342" s="216" t="s">
        <v>76</v>
      </c>
      <c r="F2342" s="217" t="s">
        <v>2258</v>
      </c>
      <c r="G2342" s="215"/>
      <c r="H2342" s="218">
        <v>5.36</v>
      </c>
      <c r="I2342" s="219"/>
      <c r="J2342" s="215"/>
      <c r="K2342" s="215"/>
      <c r="L2342" s="220"/>
      <c r="M2342" s="221"/>
      <c r="N2342" s="222"/>
      <c r="O2342" s="222"/>
      <c r="P2342" s="222"/>
      <c r="Q2342" s="222"/>
      <c r="R2342" s="222"/>
      <c r="S2342" s="222"/>
      <c r="T2342" s="223"/>
      <c r="AT2342" s="224" t="s">
        <v>395</v>
      </c>
      <c r="AU2342" s="224" t="s">
        <v>90</v>
      </c>
      <c r="AV2342" s="14" t="s">
        <v>90</v>
      </c>
      <c r="AW2342" s="14" t="s">
        <v>36</v>
      </c>
      <c r="AX2342" s="14" t="s">
        <v>78</v>
      </c>
      <c r="AY2342" s="224" t="s">
        <v>386</v>
      </c>
    </row>
    <row r="2343" spans="1:65" s="14" customFormat="1" ht="10">
      <c r="B2343" s="214"/>
      <c r="C2343" s="215"/>
      <c r="D2343" s="205" t="s">
        <v>395</v>
      </c>
      <c r="E2343" s="216" t="s">
        <v>76</v>
      </c>
      <c r="F2343" s="217" t="s">
        <v>2259</v>
      </c>
      <c r="G2343" s="215"/>
      <c r="H2343" s="218">
        <v>4.8</v>
      </c>
      <c r="I2343" s="219"/>
      <c r="J2343" s="215"/>
      <c r="K2343" s="215"/>
      <c r="L2343" s="220"/>
      <c r="M2343" s="221"/>
      <c r="N2343" s="222"/>
      <c r="O2343" s="222"/>
      <c r="P2343" s="222"/>
      <c r="Q2343" s="222"/>
      <c r="R2343" s="222"/>
      <c r="S2343" s="222"/>
      <c r="T2343" s="223"/>
      <c r="AT2343" s="224" t="s">
        <v>395</v>
      </c>
      <c r="AU2343" s="224" t="s">
        <v>90</v>
      </c>
      <c r="AV2343" s="14" t="s">
        <v>90</v>
      </c>
      <c r="AW2343" s="14" t="s">
        <v>36</v>
      </c>
      <c r="AX2343" s="14" t="s">
        <v>78</v>
      </c>
      <c r="AY2343" s="224" t="s">
        <v>386</v>
      </c>
    </row>
    <row r="2344" spans="1:65" s="14" customFormat="1" ht="10">
      <c r="B2344" s="214"/>
      <c r="C2344" s="215"/>
      <c r="D2344" s="205" t="s">
        <v>395</v>
      </c>
      <c r="E2344" s="216" t="s">
        <v>76</v>
      </c>
      <c r="F2344" s="217" t="s">
        <v>2260</v>
      </c>
      <c r="G2344" s="215"/>
      <c r="H2344" s="218">
        <v>10.218</v>
      </c>
      <c r="I2344" s="219"/>
      <c r="J2344" s="215"/>
      <c r="K2344" s="215"/>
      <c r="L2344" s="220"/>
      <c r="M2344" s="221"/>
      <c r="N2344" s="222"/>
      <c r="O2344" s="222"/>
      <c r="P2344" s="222"/>
      <c r="Q2344" s="222"/>
      <c r="R2344" s="222"/>
      <c r="S2344" s="222"/>
      <c r="T2344" s="223"/>
      <c r="AT2344" s="224" t="s">
        <v>395</v>
      </c>
      <c r="AU2344" s="224" t="s">
        <v>90</v>
      </c>
      <c r="AV2344" s="14" t="s">
        <v>90</v>
      </c>
      <c r="AW2344" s="14" t="s">
        <v>36</v>
      </c>
      <c r="AX2344" s="14" t="s">
        <v>78</v>
      </c>
      <c r="AY2344" s="224" t="s">
        <v>386</v>
      </c>
    </row>
    <row r="2345" spans="1:65" s="14" customFormat="1" ht="10">
      <c r="B2345" s="214"/>
      <c r="C2345" s="215"/>
      <c r="D2345" s="205" t="s">
        <v>395</v>
      </c>
      <c r="E2345" s="216" t="s">
        <v>76</v>
      </c>
      <c r="F2345" s="217" t="s">
        <v>2261</v>
      </c>
      <c r="G2345" s="215"/>
      <c r="H2345" s="218">
        <v>8.68</v>
      </c>
      <c r="I2345" s="219"/>
      <c r="J2345" s="215"/>
      <c r="K2345" s="215"/>
      <c r="L2345" s="220"/>
      <c r="M2345" s="221"/>
      <c r="N2345" s="222"/>
      <c r="O2345" s="222"/>
      <c r="P2345" s="222"/>
      <c r="Q2345" s="222"/>
      <c r="R2345" s="222"/>
      <c r="S2345" s="222"/>
      <c r="T2345" s="223"/>
      <c r="AT2345" s="224" t="s">
        <v>395</v>
      </c>
      <c r="AU2345" s="224" t="s">
        <v>90</v>
      </c>
      <c r="AV2345" s="14" t="s">
        <v>90</v>
      </c>
      <c r="AW2345" s="14" t="s">
        <v>36</v>
      </c>
      <c r="AX2345" s="14" t="s">
        <v>78</v>
      </c>
      <c r="AY2345" s="224" t="s">
        <v>386</v>
      </c>
    </row>
    <row r="2346" spans="1:65" s="16" customFormat="1" ht="10">
      <c r="B2346" s="246"/>
      <c r="C2346" s="247"/>
      <c r="D2346" s="205" t="s">
        <v>395</v>
      </c>
      <c r="E2346" s="248" t="s">
        <v>76</v>
      </c>
      <c r="F2346" s="249" t="s">
        <v>559</v>
      </c>
      <c r="G2346" s="247"/>
      <c r="H2346" s="250">
        <v>372.53300000000002</v>
      </c>
      <c r="I2346" s="251"/>
      <c r="J2346" s="247"/>
      <c r="K2346" s="247"/>
      <c r="L2346" s="252"/>
      <c r="M2346" s="253"/>
      <c r="N2346" s="254"/>
      <c r="O2346" s="254"/>
      <c r="P2346" s="254"/>
      <c r="Q2346" s="254"/>
      <c r="R2346" s="254"/>
      <c r="S2346" s="254"/>
      <c r="T2346" s="255"/>
      <c r="AT2346" s="256" t="s">
        <v>395</v>
      </c>
      <c r="AU2346" s="256" t="s">
        <v>90</v>
      </c>
      <c r="AV2346" s="16" t="s">
        <v>95</v>
      </c>
      <c r="AW2346" s="16" t="s">
        <v>36</v>
      </c>
      <c r="AX2346" s="16" t="s">
        <v>78</v>
      </c>
      <c r="AY2346" s="256" t="s">
        <v>386</v>
      </c>
    </row>
    <row r="2347" spans="1:65" s="15" customFormat="1" ht="10">
      <c r="B2347" s="225"/>
      <c r="C2347" s="226"/>
      <c r="D2347" s="205" t="s">
        <v>395</v>
      </c>
      <c r="E2347" s="227" t="s">
        <v>76</v>
      </c>
      <c r="F2347" s="228" t="s">
        <v>398</v>
      </c>
      <c r="G2347" s="226"/>
      <c r="H2347" s="229">
        <v>372.53300000000002</v>
      </c>
      <c r="I2347" s="230"/>
      <c r="J2347" s="226"/>
      <c r="K2347" s="226"/>
      <c r="L2347" s="231"/>
      <c r="M2347" s="232"/>
      <c r="N2347" s="233"/>
      <c r="O2347" s="233"/>
      <c r="P2347" s="233"/>
      <c r="Q2347" s="233"/>
      <c r="R2347" s="233"/>
      <c r="S2347" s="233"/>
      <c r="T2347" s="234"/>
      <c r="AT2347" s="235" t="s">
        <v>395</v>
      </c>
      <c r="AU2347" s="235" t="s">
        <v>90</v>
      </c>
      <c r="AV2347" s="15" t="s">
        <v>102</v>
      </c>
      <c r="AW2347" s="15" t="s">
        <v>36</v>
      </c>
      <c r="AX2347" s="15" t="s">
        <v>85</v>
      </c>
      <c r="AY2347" s="235" t="s">
        <v>386</v>
      </c>
    </row>
    <row r="2348" spans="1:65" s="2" customFormat="1" ht="16.5" customHeight="1">
      <c r="A2348" s="37"/>
      <c r="B2348" s="38"/>
      <c r="C2348" s="236" t="s">
        <v>2289</v>
      </c>
      <c r="D2348" s="236" t="s">
        <v>453</v>
      </c>
      <c r="E2348" s="237" t="s">
        <v>2290</v>
      </c>
      <c r="F2348" s="238" t="s">
        <v>2291</v>
      </c>
      <c r="G2348" s="239" t="s">
        <v>167</v>
      </c>
      <c r="H2348" s="240">
        <v>391.16</v>
      </c>
      <c r="I2348" s="241"/>
      <c r="J2348" s="242">
        <f>ROUND(I2348*H2348,2)</f>
        <v>0</v>
      </c>
      <c r="K2348" s="238" t="s">
        <v>76</v>
      </c>
      <c r="L2348" s="243"/>
      <c r="M2348" s="244" t="s">
        <v>76</v>
      </c>
      <c r="N2348" s="245" t="s">
        <v>49</v>
      </c>
      <c r="O2348" s="67"/>
      <c r="P2348" s="194">
        <f>O2348*H2348</f>
        <v>0</v>
      </c>
      <c r="Q2348" s="194">
        <v>9.1E-4</v>
      </c>
      <c r="R2348" s="194">
        <f>Q2348*H2348</f>
        <v>0.35595560000000004</v>
      </c>
      <c r="S2348" s="194">
        <v>0</v>
      </c>
      <c r="T2348" s="195">
        <f>S2348*H2348</f>
        <v>0</v>
      </c>
      <c r="U2348" s="37"/>
      <c r="V2348" s="37"/>
      <c r="W2348" s="37"/>
      <c r="X2348" s="37"/>
      <c r="Y2348" s="37"/>
      <c r="Z2348" s="37"/>
      <c r="AA2348" s="37"/>
      <c r="AB2348" s="37"/>
      <c r="AC2348" s="37"/>
      <c r="AD2348" s="37"/>
      <c r="AE2348" s="37"/>
      <c r="AR2348" s="196" t="s">
        <v>597</v>
      </c>
      <c r="AT2348" s="196" t="s">
        <v>453</v>
      </c>
      <c r="AU2348" s="196" t="s">
        <v>90</v>
      </c>
      <c r="AY2348" s="20" t="s">
        <v>386</v>
      </c>
      <c r="BE2348" s="197">
        <f>IF(N2348="základní",J2348,0)</f>
        <v>0</v>
      </c>
      <c r="BF2348" s="197">
        <f>IF(N2348="snížená",J2348,0)</f>
        <v>0</v>
      </c>
      <c r="BG2348" s="197">
        <f>IF(N2348="zákl. přenesená",J2348,0)</f>
        <v>0</v>
      </c>
      <c r="BH2348" s="197">
        <f>IF(N2348="sníž. přenesená",J2348,0)</f>
        <v>0</v>
      </c>
      <c r="BI2348" s="197">
        <f>IF(N2348="nulová",J2348,0)</f>
        <v>0</v>
      </c>
      <c r="BJ2348" s="20" t="s">
        <v>90</v>
      </c>
      <c r="BK2348" s="197">
        <f>ROUND(I2348*H2348,2)</f>
        <v>0</v>
      </c>
      <c r="BL2348" s="20" t="s">
        <v>479</v>
      </c>
      <c r="BM2348" s="196" t="s">
        <v>2292</v>
      </c>
    </row>
    <row r="2349" spans="1:65" s="14" customFormat="1" ht="10">
      <c r="B2349" s="214"/>
      <c r="C2349" s="215"/>
      <c r="D2349" s="205" t="s">
        <v>395</v>
      </c>
      <c r="E2349" s="215"/>
      <c r="F2349" s="217" t="s">
        <v>2293</v>
      </c>
      <c r="G2349" s="215"/>
      <c r="H2349" s="218">
        <v>391.16</v>
      </c>
      <c r="I2349" s="219"/>
      <c r="J2349" s="215"/>
      <c r="K2349" s="215"/>
      <c r="L2349" s="220"/>
      <c r="M2349" s="221"/>
      <c r="N2349" s="222"/>
      <c r="O2349" s="222"/>
      <c r="P2349" s="222"/>
      <c r="Q2349" s="222"/>
      <c r="R2349" s="222"/>
      <c r="S2349" s="222"/>
      <c r="T2349" s="223"/>
      <c r="AT2349" s="224" t="s">
        <v>395</v>
      </c>
      <c r="AU2349" s="224" t="s">
        <v>90</v>
      </c>
      <c r="AV2349" s="14" t="s">
        <v>90</v>
      </c>
      <c r="AW2349" s="14" t="s">
        <v>4</v>
      </c>
      <c r="AX2349" s="14" t="s">
        <v>85</v>
      </c>
      <c r="AY2349" s="224" t="s">
        <v>386</v>
      </c>
    </row>
    <row r="2350" spans="1:65" s="2" customFormat="1" ht="37.75" customHeight="1">
      <c r="A2350" s="37"/>
      <c r="B2350" s="38"/>
      <c r="C2350" s="185" t="s">
        <v>2294</v>
      </c>
      <c r="D2350" s="185" t="s">
        <v>388</v>
      </c>
      <c r="E2350" s="186" t="s">
        <v>2295</v>
      </c>
      <c r="F2350" s="187" t="s">
        <v>2296</v>
      </c>
      <c r="G2350" s="188" t="s">
        <v>624</v>
      </c>
      <c r="H2350" s="189">
        <v>66</v>
      </c>
      <c r="I2350" s="190"/>
      <c r="J2350" s="191">
        <f>ROUND(I2350*H2350,2)</f>
        <v>0</v>
      </c>
      <c r="K2350" s="187" t="s">
        <v>391</v>
      </c>
      <c r="L2350" s="42"/>
      <c r="M2350" s="192" t="s">
        <v>76</v>
      </c>
      <c r="N2350" s="193" t="s">
        <v>49</v>
      </c>
      <c r="O2350" s="67"/>
      <c r="P2350" s="194">
        <f>O2350*H2350</f>
        <v>0</v>
      </c>
      <c r="Q2350" s="194">
        <v>0</v>
      </c>
      <c r="R2350" s="194">
        <f>Q2350*H2350</f>
        <v>0</v>
      </c>
      <c r="S2350" s="194">
        <v>0</v>
      </c>
      <c r="T2350" s="195">
        <f>S2350*H2350</f>
        <v>0</v>
      </c>
      <c r="U2350" s="37"/>
      <c r="V2350" s="37"/>
      <c r="W2350" s="37"/>
      <c r="X2350" s="37"/>
      <c r="Y2350" s="37"/>
      <c r="Z2350" s="37"/>
      <c r="AA2350" s="37"/>
      <c r="AB2350" s="37"/>
      <c r="AC2350" s="37"/>
      <c r="AD2350" s="37"/>
      <c r="AE2350" s="37"/>
      <c r="AR2350" s="196" t="s">
        <v>479</v>
      </c>
      <c r="AT2350" s="196" t="s">
        <v>388</v>
      </c>
      <c r="AU2350" s="196" t="s">
        <v>90</v>
      </c>
      <c r="AY2350" s="20" t="s">
        <v>386</v>
      </c>
      <c r="BE2350" s="197">
        <f>IF(N2350="základní",J2350,0)</f>
        <v>0</v>
      </c>
      <c r="BF2350" s="197">
        <f>IF(N2350="snížená",J2350,0)</f>
        <v>0</v>
      </c>
      <c r="BG2350" s="197">
        <f>IF(N2350="zákl. přenesená",J2350,0)</f>
        <v>0</v>
      </c>
      <c r="BH2350" s="197">
        <f>IF(N2350="sníž. přenesená",J2350,0)</f>
        <v>0</v>
      </c>
      <c r="BI2350" s="197">
        <f>IF(N2350="nulová",J2350,0)</f>
        <v>0</v>
      </c>
      <c r="BJ2350" s="20" t="s">
        <v>90</v>
      </c>
      <c r="BK2350" s="197">
        <f>ROUND(I2350*H2350,2)</f>
        <v>0</v>
      </c>
      <c r="BL2350" s="20" t="s">
        <v>479</v>
      </c>
      <c r="BM2350" s="196" t="s">
        <v>2297</v>
      </c>
    </row>
    <row r="2351" spans="1:65" s="2" customFormat="1" ht="10">
      <c r="A2351" s="37"/>
      <c r="B2351" s="38"/>
      <c r="C2351" s="39"/>
      <c r="D2351" s="198" t="s">
        <v>393</v>
      </c>
      <c r="E2351" s="39"/>
      <c r="F2351" s="199" t="s">
        <v>2298</v>
      </c>
      <c r="G2351" s="39"/>
      <c r="H2351" s="39"/>
      <c r="I2351" s="200"/>
      <c r="J2351" s="39"/>
      <c r="K2351" s="39"/>
      <c r="L2351" s="42"/>
      <c r="M2351" s="201"/>
      <c r="N2351" s="202"/>
      <c r="O2351" s="67"/>
      <c r="P2351" s="67"/>
      <c r="Q2351" s="67"/>
      <c r="R2351" s="67"/>
      <c r="S2351" s="67"/>
      <c r="T2351" s="68"/>
      <c r="U2351" s="37"/>
      <c r="V2351" s="37"/>
      <c r="W2351" s="37"/>
      <c r="X2351" s="37"/>
      <c r="Y2351" s="37"/>
      <c r="Z2351" s="37"/>
      <c r="AA2351" s="37"/>
      <c r="AB2351" s="37"/>
      <c r="AC2351" s="37"/>
      <c r="AD2351" s="37"/>
      <c r="AE2351" s="37"/>
      <c r="AT2351" s="20" t="s">
        <v>393</v>
      </c>
      <c r="AU2351" s="20" t="s">
        <v>90</v>
      </c>
    </row>
    <row r="2352" spans="1:65" s="2" customFormat="1" ht="16.5" customHeight="1">
      <c r="A2352" s="37"/>
      <c r="B2352" s="38"/>
      <c r="C2352" s="236" t="s">
        <v>2299</v>
      </c>
      <c r="D2352" s="236" t="s">
        <v>453</v>
      </c>
      <c r="E2352" s="237" t="s">
        <v>2300</v>
      </c>
      <c r="F2352" s="238" t="s">
        <v>2301</v>
      </c>
      <c r="G2352" s="239" t="s">
        <v>624</v>
      </c>
      <c r="H2352" s="240">
        <v>16</v>
      </c>
      <c r="I2352" s="241"/>
      <c r="J2352" s="242">
        <f>ROUND(I2352*H2352,2)</f>
        <v>0</v>
      </c>
      <c r="K2352" s="238" t="s">
        <v>391</v>
      </c>
      <c r="L2352" s="243"/>
      <c r="M2352" s="244" t="s">
        <v>76</v>
      </c>
      <c r="N2352" s="245" t="s">
        <v>49</v>
      </c>
      <c r="O2352" s="67"/>
      <c r="P2352" s="194">
        <f>O2352*H2352</f>
        <v>0</v>
      </c>
      <c r="Q2352" s="194">
        <v>3.0000000000000001E-5</v>
      </c>
      <c r="R2352" s="194">
        <f>Q2352*H2352</f>
        <v>4.8000000000000001E-4</v>
      </c>
      <c r="S2352" s="194">
        <v>0</v>
      </c>
      <c r="T2352" s="195">
        <f>S2352*H2352</f>
        <v>0</v>
      </c>
      <c r="U2352" s="37"/>
      <c r="V2352" s="37"/>
      <c r="W2352" s="37"/>
      <c r="X2352" s="37"/>
      <c r="Y2352" s="37"/>
      <c r="Z2352" s="37"/>
      <c r="AA2352" s="37"/>
      <c r="AB2352" s="37"/>
      <c r="AC2352" s="37"/>
      <c r="AD2352" s="37"/>
      <c r="AE2352" s="37"/>
      <c r="AR2352" s="196" t="s">
        <v>597</v>
      </c>
      <c r="AT2352" s="196" t="s">
        <v>453</v>
      </c>
      <c r="AU2352" s="196" t="s">
        <v>90</v>
      </c>
      <c r="AY2352" s="20" t="s">
        <v>386</v>
      </c>
      <c r="BE2352" s="197">
        <f>IF(N2352="základní",J2352,0)</f>
        <v>0</v>
      </c>
      <c r="BF2352" s="197">
        <f>IF(N2352="snížená",J2352,0)</f>
        <v>0</v>
      </c>
      <c r="BG2352" s="197">
        <f>IF(N2352="zákl. přenesená",J2352,0)</f>
        <v>0</v>
      </c>
      <c r="BH2352" s="197">
        <f>IF(N2352="sníž. přenesená",J2352,0)</f>
        <v>0</v>
      </c>
      <c r="BI2352" s="197">
        <f>IF(N2352="nulová",J2352,0)</f>
        <v>0</v>
      </c>
      <c r="BJ2352" s="20" t="s">
        <v>90</v>
      </c>
      <c r="BK2352" s="197">
        <f>ROUND(I2352*H2352,2)</f>
        <v>0</v>
      </c>
      <c r="BL2352" s="20" t="s">
        <v>479</v>
      </c>
      <c r="BM2352" s="196" t="s">
        <v>2302</v>
      </c>
    </row>
    <row r="2353" spans="1:65" s="2" customFormat="1" ht="16.5" customHeight="1">
      <c r="A2353" s="37"/>
      <c r="B2353" s="38"/>
      <c r="C2353" s="236" t="s">
        <v>2303</v>
      </c>
      <c r="D2353" s="236" t="s">
        <v>453</v>
      </c>
      <c r="E2353" s="237" t="s">
        <v>2304</v>
      </c>
      <c r="F2353" s="238" t="s">
        <v>2305</v>
      </c>
      <c r="G2353" s="239" t="s">
        <v>624</v>
      </c>
      <c r="H2353" s="240">
        <v>40</v>
      </c>
      <c r="I2353" s="241"/>
      <c r="J2353" s="242">
        <f>ROUND(I2353*H2353,2)</f>
        <v>0</v>
      </c>
      <c r="K2353" s="238" t="s">
        <v>391</v>
      </c>
      <c r="L2353" s="243"/>
      <c r="M2353" s="244" t="s">
        <v>76</v>
      </c>
      <c r="N2353" s="245" t="s">
        <v>49</v>
      </c>
      <c r="O2353" s="67"/>
      <c r="P2353" s="194">
        <f>O2353*H2353</f>
        <v>0</v>
      </c>
      <c r="Q2353" s="194">
        <v>4.0000000000000003E-5</v>
      </c>
      <c r="R2353" s="194">
        <f>Q2353*H2353</f>
        <v>1.6000000000000001E-3</v>
      </c>
      <c r="S2353" s="194">
        <v>0</v>
      </c>
      <c r="T2353" s="195">
        <f>S2353*H2353</f>
        <v>0</v>
      </c>
      <c r="U2353" s="37"/>
      <c r="V2353" s="37"/>
      <c r="W2353" s="37"/>
      <c r="X2353" s="37"/>
      <c r="Y2353" s="37"/>
      <c r="Z2353" s="37"/>
      <c r="AA2353" s="37"/>
      <c r="AB2353" s="37"/>
      <c r="AC2353" s="37"/>
      <c r="AD2353" s="37"/>
      <c r="AE2353" s="37"/>
      <c r="AR2353" s="196" t="s">
        <v>597</v>
      </c>
      <c r="AT2353" s="196" t="s">
        <v>453</v>
      </c>
      <c r="AU2353" s="196" t="s">
        <v>90</v>
      </c>
      <c r="AY2353" s="20" t="s">
        <v>386</v>
      </c>
      <c r="BE2353" s="197">
        <f>IF(N2353="základní",J2353,0)</f>
        <v>0</v>
      </c>
      <c r="BF2353" s="197">
        <f>IF(N2353="snížená",J2353,0)</f>
        <v>0</v>
      </c>
      <c r="BG2353" s="197">
        <f>IF(N2353="zákl. přenesená",J2353,0)</f>
        <v>0</v>
      </c>
      <c r="BH2353" s="197">
        <f>IF(N2353="sníž. přenesená",J2353,0)</f>
        <v>0</v>
      </c>
      <c r="BI2353" s="197">
        <f>IF(N2353="nulová",J2353,0)</f>
        <v>0</v>
      </c>
      <c r="BJ2353" s="20" t="s">
        <v>90</v>
      </c>
      <c r="BK2353" s="197">
        <f>ROUND(I2353*H2353,2)</f>
        <v>0</v>
      </c>
      <c r="BL2353" s="20" t="s">
        <v>479</v>
      </c>
      <c r="BM2353" s="196" t="s">
        <v>2306</v>
      </c>
    </row>
    <row r="2354" spans="1:65" s="2" customFormat="1" ht="24.15" customHeight="1">
      <c r="A2354" s="37"/>
      <c r="B2354" s="38"/>
      <c r="C2354" s="185" t="s">
        <v>2307</v>
      </c>
      <c r="D2354" s="185" t="s">
        <v>388</v>
      </c>
      <c r="E2354" s="186" t="s">
        <v>2308</v>
      </c>
      <c r="F2354" s="187" t="s">
        <v>2309</v>
      </c>
      <c r="G2354" s="188" t="s">
        <v>127</v>
      </c>
      <c r="H2354" s="189">
        <v>323.5</v>
      </c>
      <c r="I2354" s="190"/>
      <c r="J2354" s="191">
        <f>ROUND(I2354*H2354,2)</f>
        <v>0</v>
      </c>
      <c r="K2354" s="187" t="s">
        <v>391</v>
      </c>
      <c r="L2354" s="42"/>
      <c r="M2354" s="192" t="s">
        <v>76</v>
      </c>
      <c r="N2354" s="193" t="s">
        <v>49</v>
      </c>
      <c r="O2354" s="67"/>
      <c r="P2354" s="194">
        <f>O2354*H2354</f>
        <v>0</v>
      </c>
      <c r="Q2354" s="194">
        <v>0</v>
      </c>
      <c r="R2354" s="194">
        <f>Q2354*H2354</f>
        <v>0</v>
      </c>
      <c r="S2354" s="194">
        <v>0</v>
      </c>
      <c r="T2354" s="195">
        <f>S2354*H2354</f>
        <v>0</v>
      </c>
      <c r="U2354" s="37"/>
      <c r="V2354" s="37"/>
      <c r="W2354" s="37"/>
      <c r="X2354" s="37"/>
      <c r="Y2354" s="37"/>
      <c r="Z2354" s="37"/>
      <c r="AA2354" s="37"/>
      <c r="AB2354" s="37"/>
      <c r="AC2354" s="37"/>
      <c r="AD2354" s="37"/>
      <c r="AE2354" s="37"/>
      <c r="AR2354" s="196" t="s">
        <v>479</v>
      </c>
      <c r="AT2354" s="196" t="s">
        <v>388</v>
      </c>
      <c r="AU2354" s="196" t="s">
        <v>90</v>
      </c>
      <c r="AY2354" s="20" t="s">
        <v>386</v>
      </c>
      <c r="BE2354" s="197">
        <f>IF(N2354="základní",J2354,0)</f>
        <v>0</v>
      </c>
      <c r="BF2354" s="197">
        <f>IF(N2354="snížená",J2354,0)</f>
        <v>0</v>
      </c>
      <c r="BG2354" s="197">
        <f>IF(N2354="zákl. přenesená",J2354,0)</f>
        <v>0</v>
      </c>
      <c r="BH2354" s="197">
        <f>IF(N2354="sníž. přenesená",J2354,0)</f>
        <v>0</v>
      </c>
      <c r="BI2354" s="197">
        <f>IF(N2354="nulová",J2354,0)</f>
        <v>0</v>
      </c>
      <c r="BJ2354" s="20" t="s">
        <v>90</v>
      </c>
      <c r="BK2354" s="197">
        <f>ROUND(I2354*H2354,2)</f>
        <v>0</v>
      </c>
      <c r="BL2354" s="20" t="s">
        <v>479</v>
      </c>
      <c r="BM2354" s="196" t="s">
        <v>2310</v>
      </c>
    </row>
    <row r="2355" spans="1:65" s="2" customFormat="1" ht="10">
      <c r="A2355" s="37"/>
      <c r="B2355" s="38"/>
      <c r="C2355" s="39"/>
      <c r="D2355" s="198" t="s">
        <v>393</v>
      </c>
      <c r="E2355" s="39"/>
      <c r="F2355" s="199" t="s">
        <v>2311</v>
      </c>
      <c r="G2355" s="39"/>
      <c r="H2355" s="39"/>
      <c r="I2355" s="200"/>
      <c r="J2355" s="39"/>
      <c r="K2355" s="39"/>
      <c r="L2355" s="42"/>
      <c r="M2355" s="201"/>
      <c r="N2355" s="202"/>
      <c r="O2355" s="67"/>
      <c r="P2355" s="67"/>
      <c r="Q2355" s="67"/>
      <c r="R2355" s="67"/>
      <c r="S2355" s="67"/>
      <c r="T2355" s="68"/>
      <c r="U2355" s="37"/>
      <c r="V2355" s="37"/>
      <c r="W2355" s="37"/>
      <c r="X2355" s="37"/>
      <c r="Y2355" s="37"/>
      <c r="Z2355" s="37"/>
      <c r="AA2355" s="37"/>
      <c r="AB2355" s="37"/>
      <c r="AC2355" s="37"/>
      <c r="AD2355" s="37"/>
      <c r="AE2355" s="37"/>
      <c r="AT2355" s="20" t="s">
        <v>393</v>
      </c>
      <c r="AU2355" s="20" t="s">
        <v>90</v>
      </c>
    </row>
    <row r="2356" spans="1:65" s="13" customFormat="1" ht="10">
      <c r="B2356" s="203"/>
      <c r="C2356" s="204"/>
      <c r="D2356" s="205" t="s">
        <v>395</v>
      </c>
      <c r="E2356" s="206" t="s">
        <v>76</v>
      </c>
      <c r="F2356" s="207" t="s">
        <v>403</v>
      </c>
      <c r="G2356" s="204"/>
      <c r="H2356" s="206" t="s">
        <v>76</v>
      </c>
      <c r="I2356" s="208"/>
      <c r="J2356" s="204"/>
      <c r="K2356" s="204"/>
      <c r="L2356" s="209"/>
      <c r="M2356" s="210"/>
      <c r="N2356" s="211"/>
      <c r="O2356" s="211"/>
      <c r="P2356" s="211"/>
      <c r="Q2356" s="211"/>
      <c r="R2356" s="211"/>
      <c r="S2356" s="211"/>
      <c r="T2356" s="212"/>
      <c r="AT2356" s="213" t="s">
        <v>395</v>
      </c>
      <c r="AU2356" s="213" t="s">
        <v>90</v>
      </c>
      <c r="AV2356" s="13" t="s">
        <v>85</v>
      </c>
      <c r="AW2356" s="13" t="s">
        <v>36</v>
      </c>
      <c r="AX2356" s="13" t="s">
        <v>78</v>
      </c>
      <c r="AY2356" s="213" t="s">
        <v>386</v>
      </c>
    </row>
    <row r="2357" spans="1:65" s="13" customFormat="1" ht="10">
      <c r="B2357" s="203"/>
      <c r="C2357" s="204"/>
      <c r="D2357" s="205" t="s">
        <v>395</v>
      </c>
      <c r="E2357" s="206" t="s">
        <v>76</v>
      </c>
      <c r="F2357" s="207" t="s">
        <v>728</v>
      </c>
      <c r="G2357" s="204"/>
      <c r="H2357" s="206" t="s">
        <v>76</v>
      </c>
      <c r="I2357" s="208"/>
      <c r="J2357" s="204"/>
      <c r="K2357" s="204"/>
      <c r="L2357" s="209"/>
      <c r="M2357" s="210"/>
      <c r="N2357" s="211"/>
      <c r="O2357" s="211"/>
      <c r="P2357" s="211"/>
      <c r="Q2357" s="211"/>
      <c r="R2357" s="211"/>
      <c r="S2357" s="211"/>
      <c r="T2357" s="212"/>
      <c r="AT2357" s="213" t="s">
        <v>395</v>
      </c>
      <c r="AU2357" s="213" t="s">
        <v>90</v>
      </c>
      <c r="AV2357" s="13" t="s">
        <v>85</v>
      </c>
      <c r="AW2357" s="13" t="s">
        <v>36</v>
      </c>
      <c r="AX2357" s="13" t="s">
        <v>78</v>
      </c>
      <c r="AY2357" s="213" t="s">
        <v>386</v>
      </c>
    </row>
    <row r="2358" spans="1:65" s="13" customFormat="1" ht="10">
      <c r="B2358" s="203"/>
      <c r="C2358" s="204"/>
      <c r="D2358" s="205" t="s">
        <v>395</v>
      </c>
      <c r="E2358" s="206" t="s">
        <v>76</v>
      </c>
      <c r="F2358" s="207" t="s">
        <v>2312</v>
      </c>
      <c r="G2358" s="204"/>
      <c r="H2358" s="206" t="s">
        <v>76</v>
      </c>
      <c r="I2358" s="208"/>
      <c r="J2358" s="204"/>
      <c r="K2358" s="204"/>
      <c r="L2358" s="209"/>
      <c r="M2358" s="210"/>
      <c r="N2358" s="211"/>
      <c r="O2358" s="211"/>
      <c r="P2358" s="211"/>
      <c r="Q2358" s="211"/>
      <c r="R2358" s="211"/>
      <c r="S2358" s="211"/>
      <c r="T2358" s="212"/>
      <c r="AT2358" s="213" t="s">
        <v>395</v>
      </c>
      <c r="AU2358" s="213" t="s">
        <v>90</v>
      </c>
      <c r="AV2358" s="13" t="s">
        <v>85</v>
      </c>
      <c r="AW2358" s="13" t="s">
        <v>36</v>
      </c>
      <c r="AX2358" s="13" t="s">
        <v>78</v>
      </c>
      <c r="AY2358" s="213" t="s">
        <v>386</v>
      </c>
    </row>
    <row r="2359" spans="1:65" s="14" customFormat="1" ht="10">
      <c r="B2359" s="214"/>
      <c r="C2359" s="215"/>
      <c r="D2359" s="205" t="s">
        <v>395</v>
      </c>
      <c r="E2359" s="216" t="s">
        <v>76</v>
      </c>
      <c r="F2359" s="217" t="s">
        <v>162</v>
      </c>
      <c r="G2359" s="215"/>
      <c r="H2359" s="218">
        <v>323.5</v>
      </c>
      <c r="I2359" s="219"/>
      <c r="J2359" s="215"/>
      <c r="K2359" s="215"/>
      <c r="L2359" s="220"/>
      <c r="M2359" s="221"/>
      <c r="N2359" s="222"/>
      <c r="O2359" s="222"/>
      <c r="P2359" s="222"/>
      <c r="Q2359" s="222"/>
      <c r="R2359" s="222"/>
      <c r="S2359" s="222"/>
      <c r="T2359" s="223"/>
      <c r="AT2359" s="224" t="s">
        <v>395</v>
      </c>
      <c r="AU2359" s="224" t="s">
        <v>90</v>
      </c>
      <c r="AV2359" s="14" t="s">
        <v>90</v>
      </c>
      <c r="AW2359" s="14" t="s">
        <v>36</v>
      </c>
      <c r="AX2359" s="14" t="s">
        <v>78</v>
      </c>
      <c r="AY2359" s="224" t="s">
        <v>386</v>
      </c>
    </row>
    <row r="2360" spans="1:65" s="15" customFormat="1" ht="10">
      <c r="B2360" s="225"/>
      <c r="C2360" s="226"/>
      <c r="D2360" s="205" t="s">
        <v>395</v>
      </c>
      <c r="E2360" s="227" t="s">
        <v>76</v>
      </c>
      <c r="F2360" s="228" t="s">
        <v>398</v>
      </c>
      <c r="G2360" s="226"/>
      <c r="H2360" s="229">
        <v>323.5</v>
      </c>
      <c r="I2360" s="230"/>
      <c r="J2360" s="226"/>
      <c r="K2360" s="226"/>
      <c r="L2360" s="231"/>
      <c r="M2360" s="232"/>
      <c r="N2360" s="233"/>
      <c r="O2360" s="233"/>
      <c r="P2360" s="233"/>
      <c r="Q2360" s="233"/>
      <c r="R2360" s="233"/>
      <c r="S2360" s="233"/>
      <c r="T2360" s="234"/>
      <c r="AT2360" s="235" t="s">
        <v>395</v>
      </c>
      <c r="AU2360" s="235" t="s">
        <v>90</v>
      </c>
      <c r="AV2360" s="15" t="s">
        <v>102</v>
      </c>
      <c r="AW2360" s="15" t="s">
        <v>36</v>
      </c>
      <c r="AX2360" s="15" t="s">
        <v>85</v>
      </c>
      <c r="AY2360" s="235" t="s">
        <v>386</v>
      </c>
    </row>
    <row r="2361" spans="1:65" s="2" customFormat="1" ht="24.15" customHeight="1">
      <c r="A2361" s="37"/>
      <c r="B2361" s="38"/>
      <c r="C2361" s="236" t="s">
        <v>2313</v>
      </c>
      <c r="D2361" s="236" t="s">
        <v>453</v>
      </c>
      <c r="E2361" s="237" t="s">
        <v>2314</v>
      </c>
      <c r="F2361" s="238" t="s">
        <v>2315</v>
      </c>
      <c r="G2361" s="239" t="s">
        <v>127</v>
      </c>
      <c r="H2361" s="240">
        <v>372.02499999999998</v>
      </c>
      <c r="I2361" s="241"/>
      <c r="J2361" s="242">
        <f>ROUND(I2361*H2361,2)</f>
        <v>0</v>
      </c>
      <c r="K2361" s="238" t="s">
        <v>391</v>
      </c>
      <c r="L2361" s="243"/>
      <c r="M2361" s="244" t="s">
        <v>76</v>
      </c>
      <c r="N2361" s="245" t="s">
        <v>49</v>
      </c>
      <c r="O2361" s="67"/>
      <c r="P2361" s="194">
        <f>O2361*H2361</f>
        <v>0</v>
      </c>
      <c r="Q2361" s="194">
        <v>5.0000000000000001E-4</v>
      </c>
      <c r="R2361" s="194">
        <f>Q2361*H2361</f>
        <v>0.1860125</v>
      </c>
      <c r="S2361" s="194">
        <v>0</v>
      </c>
      <c r="T2361" s="195">
        <f>S2361*H2361</f>
        <v>0</v>
      </c>
      <c r="U2361" s="37"/>
      <c r="V2361" s="37"/>
      <c r="W2361" s="37"/>
      <c r="X2361" s="37"/>
      <c r="Y2361" s="37"/>
      <c r="Z2361" s="37"/>
      <c r="AA2361" s="37"/>
      <c r="AB2361" s="37"/>
      <c r="AC2361" s="37"/>
      <c r="AD2361" s="37"/>
      <c r="AE2361" s="37"/>
      <c r="AR2361" s="196" t="s">
        <v>597</v>
      </c>
      <c r="AT2361" s="196" t="s">
        <v>453</v>
      </c>
      <c r="AU2361" s="196" t="s">
        <v>90</v>
      </c>
      <c r="AY2361" s="20" t="s">
        <v>386</v>
      </c>
      <c r="BE2361" s="197">
        <f>IF(N2361="základní",J2361,0)</f>
        <v>0</v>
      </c>
      <c r="BF2361" s="197">
        <f>IF(N2361="snížená",J2361,0)</f>
        <v>0</v>
      </c>
      <c r="BG2361" s="197">
        <f>IF(N2361="zákl. přenesená",J2361,0)</f>
        <v>0</v>
      </c>
      <c r="BH2361" s="197">
        <f>IF(N2361="sníž. přenesená",J2361,0)</f>
        <v>0</v>
      </c>
      <c r="BI2361" s="197">
        <f>IF(N2361="nulová",J2361,0)</f>
        <v>0</v>
      </c>
      <c r="BJ2361" s="20" t="s">
        <v>90</v>
      </c>
      <c r="BK2361" s="197">
        <f>ROUND(I2361*H2361,2)</f>
        <v>0</v>
      </c>
      <c r="BL2361" s="20" t="s">
        <v>479</v>
      </c>
      <c r="BM2361" s="196" t="s">
        <v>2316</v>
      </c>
    </row>
    <row r="2362" spans="1:65" s="13" customFormat="1" ht="10">
      <c r="B2362" s="203"/>
      <c r="C2362" s="204"/>
      <c r="D2362" s="205" t="s">
        <v>395</v>
      </c>
      <c r="E2362" s="206" t="s">
        <v>76</v>
      </c>
      <c r="F2362" s="207" t="s">
        <v>403</v>
      </c>
      <c r="G2362" s="204"/>
      <c r="H2362" s="206" t="s">
        <v>76</v>
      </c>
      <c r="I2362" s="208"/>
      <c r="J2362" s="204"/>
      <c r="K2362" s="204"/>
      <c r="L2362" s="209"/>
      <c r="M2362" s="210"/>
      <c r="N2362" s="211"/>
      <c r="O2362" s="211"/>
      <c r="P2362" s="211"/>
      <c r="Q2362" s="211"/>
      <c r="R2362" s="211"/>
      <c r="S2362" s="211"/>
      <c r="T2362" s="212"/>
      <c r="AT2362" s="213" t="s">
        <v>395</v>
      </c>
      <c r="AU2362" s="213" t="s">
        <v>90</v>
      </c>
      <c r="AV2362" s="13" t="s">
        <v>85</v>
      </c>
      <c r="AW2362" s="13" t="s">
        <v>36</v>
      </c>
      <c r="AX2362" s="13" t="s">
        <v>78</v>
      </c>
      <c r="AY2362" s="213" t="s">
        <v>386</v>
      </c>
    </row>
    <row r="2363" spans="1:65" s="13" customFormat="1" ht="10">
      <c r="B2363" s="203"/>
      <c r="C2363" s="204"/>
      <c r="D2363" s="205" t="s">
        <v>395</v>
      </c>
      <c r="E2363" s="206" t="s">
        <v>76</v>
      </c>
      <c r="F2363" s="207" t="s">
        <v>728</v>
      </c>
      <c r="G2363" s="204"/>
      <c r="H2363" s="206" t="s">
        <v>76</v>
      </c>
      <c r="I2363" s="208"/>
      <c r="J2363" s="204"/>
      <c r="K2363" s="204"/>
      <c r="L2363" s="209"/>
      <c r="M2363" s="210"/>
      <c r="N2363" s="211"/>
      <c r="O2363" s="211"/>
      <c r="P2363" s="211"/>
      <c r="Q2363" s="211"/>
      <c r="R2363" s="211"/>
      <c r="S2363" s="211"/>
      <c r="T2363" s="212"/>
      <c r="AT2363" s="213" t="s">
        <v>395</v>
      </c>
      <c r="AU2363" s="213" t="s">
        <v>90</v>
      </c>
      <c r="AV2363" s="13" t="s">
        <v>85</v>
      </c>
      <c r="AW2363" s="13" t="s">
        <v>36</v>
      </c>
      <c r="AX2363" s="13" t="s">
        <v>78</v>
      </c>
      <c r="AY2363" s="213" t="s">
        <v>386</v>
      </c>
    </row>
    <row r="2364" spans="1:65" s="13" customFormat="1" ht="10">
      <c r="B2364" s="203"/>
      <c r="C2364" s="204"/>
      <c r="D2364" s="205" t="s">
        <v>395</v>
      </c>
      <c r="E2364" s="206" t="s">
        <v>76</v>
      </c>
      <c r="F2364" s="207" t="s">
        <v>2312</v>
      </c>
      <c r="G2364" s="204"/>
      <c r="H2364" s="206" t="s">
        <v>76</v>
      </c>
      <c r="I2364" s="208"/>
      <c r="J2364" s="204"/>
      <c r="K2364" s="204"/>
      <c r="L2364" s="209"/>
      <c r="M2364" s="210"/>
      <c r="N2364" s="211"/>
      <c r="O2364" s="211"/>
      <c r="P2364" s="211"/>
      <c r="Q2364" s="211"/>
      <c r="R2364" s="211"/>
      <c r="S2364" s="211"/>
      <c r="T2364" s="212"/>
      <c r="AT2364" s="213" t="s">
        <v>395</v>
      </c>
      <c r="AU2364" s="213" t="s">
        <v>90</v>
      </c>
      <c r="AV2364" s="13" t="s">
        <v>85</v>
      </c>
      <c r="AW2364" s="13" t="s">
        <v>36</v>
      </c>
      <c r="AX2364" s="13" t="s">
        <v>78</v>
      </c>
      <c r="AY2364" s="213" t="s">
        <v>386</v>
      </c>
    </row>
    <row r="2365" spans="1:65" s="14" customFormat="1" ht="10">
      <c r="B2365" s="214"/>
      <c r="C2365" s="215"/>
      <c r="D2365" s="205" t="s">
        <v>395</v>
      </c>
      <c r="E2365" s="216" t="s">
        <v>76</v>
      </c>
      <c r="F2365" s="217" t="s">
        <v>162</v>
      </c>
      <c r="G2365" s="215"/>
      <c r="H2365" s="218">
        <v>323.5</v>
      </c>
      <c r="I2365" s="219"/>
      <c r="J2365" s="215"/>
      <c r="K2365" s="215"/>
      <c r="L2365" s="220"/>
      <c r="M2365" s="221"/>
      <c r="N2365" s="222"/>
      <c r="O2365" s="222"/>
      <c r="P2365" s="222"/>
      <c r="Q2365" s="222"/>
      <c r="R2365" s="222"/>
      <c r="S2365" s="222"/>
      <c r="T2365" s="223"/>
      <c r="AT2365" s="224" t="s">
        <v>395</v>
      </c>
      <c r="AU2365" s="224" t="s">
        <v>90</v>
      </c>
      <c r="AV2365" s="14" t="s">
        <v>90</v>
      </c>
      <c r="AW2365" s="14" t="s">
        <v>36</v>
      </c>
      <c r="AX2365" s="14" t="s">
        <v>78</v>
      </c>
      <c r="AY2365" s="224" t="s">
        <v>386</v>
      </c>
    </row>
    <row r="2366" spans="1:65" s="15" customFormat="1" ht="10">
      <c r="B2366" s="225"/>
      <c r="C2366" s="226"/>
      <c r="D2366" s="205" t="s">
        <v>395</v>
      </c>
      <c r="E2366" s="227" t="s">
        <v>76</v>
      </c>
      <c r="F2366" s="228" t="s">
        <v>398</v>
      </c>
      <c r="G2366" s="226"/>
      <c r="H2366" s="229">
        <v>323.5</v>
      </c>
      <c r="I2366" s="230"/>
      <c r="J2366" s="226"/>
      <c r="K2366" s="226"/>
      <c r="L2366" s="231"/>
      <c r="M2366" s="232"/>
      <c r="N2366" s="233"/>
      <c r="O2366" s="233"/>
      <c r="P2366" s="233"/>
      <c r="Q2366" s="233"/>
      <c r="R2366" s="233"/>
      <c r="S2366" s="233"/>
      <c r="T2366" s="234"/>
      <c r="AT2366" s="235" t="s">
        <v>395</v>
      </c>
      <c r="AU2366" s="235" t="s">
        <v>90</v>
      </c>
      <c r="AV2366" s="15" t="s">
        <v>102</v>
      </c>
      <c r="AW2366" s="15" t="s">
        <v>36</v>
      </c>
      <c r="AX2366" s="15" t="s">
        <v>85</v>
      </c>
      <c r="AY2366" s="235" t="s">
        <v>386</v>
      </c>
    </row>
    <row r="2367" spans="1:65" s="14" customFormat="1" ht="10">
      <c r="B2367" s="214"/>
      <c r="C2367" s="215"/>
      <c r="D2367" s="205" t="s">
        <v>395</v>
      </c>
      <c r="E2367" s="215"/>
      <c r="F2367" s="217" t="s">
        <v>2317</v>
      </c>
      <c r="G2367" s="215"/>
      <c r="H2367" s="218">
        <v>372.02499999999998</v>
      </c>
      <c r="I2367" s="219"/>
      <c r="J2367" s="215"/>
      <c r="K2367" s="215"/>
      <c r="L2367" s="220"/>
      <c r="M2367" s="221"/>
      <c r="N2367" s="222"/>
      <c r="O2367" s="222"/>
      <c r="P2367" s="222"/>
      <c r="Q2367" s="222"/>
      <c r="R2367" s="222"/>
      <c r="S2367" s="222"/>
      <c r="T2367" s="223"/>
      <c r="AT2367" s="224" t="s">
        <v>395</v>
      </c>
      <c r="AU2367" s="224" t="s">
        <v>90</v>
      </c>
      <c r="AV2367" s="14" t="s">
        <v>90</v>
      </c>
      <c r="AW2367" s="14" t="s">
        <v>4</v>
      </c>
      <c r="AX2367" s="14" t="s">
        <v>85</v>
      </c>
      <c r="AY2367" s="224" t="s">
        <v>386</v>
      </c>
    </row>
    <row r="2368" spans="1:65" s="2" customFormat="1" ht="49" customHeight="1">
      <c r="A2368" s="37"/>
      <c r="B2368" s="38"/>
      <c r="C2368" s="185" t="s">
        <v>2318</v>
      </c>
      <c r="D2368" s="185" t="s">
        <v>388</v>
      </c>
      <c r="E2368" s="186" t="s">
        <v>2319</v>
      </c>
      <c r="F2368" s="187" t="s">
        <v>2320</v>
      </c>
      <c r="G2368" s="188" t="s">
        <v>2321</v>
      </c>
      <c r="H2368" s="257"/>
      <c r="I2368" s="190"/>
      <c r="J2368" s="191">
        <f>ROUND(I2368*H2368,2)</f>
        <v>0</v>
      </c>
      <c r="K2368" s="187" t="s">
        <v>391</v>
      </c>
      <c r="L2368" s="42"/>
      <c r="M2368" s="192" t="s">
        <v>76</v>
      </c>
      <c r="N2368" s="193" t="s">
        <v>49</v>
      </c>
      <c r="O2368" s="67"/>
      <c r="P2368" s="194">
        <f>O2368*H2368</f>
        <v>0</v>
      </c>
      <c r="Q2368" s="194">
        <v>0</v>
      </c>
      <c r="R2368" s="194">
        <f>Q2368*H2368</f>
        <v>0</v>
      </c>
      <c r="S2368" s="194">
        <v>0</v>
      </c>
      <c r="T2368" s="195">
        <f>S2368*H2368</f>
        <v>0</v>
      </c>
      <c r="U2368" s="37"/>
      <c r="V2368" s="37"/>
      <c r="W2368" s="37"/>
      <c r="X2368" s="37"/>
      <c r="Y2368" s="37"/>
      <c r="Z2368" s="37"/>
      <c r="AA2368" s="37"/>
      <c r="AB2368" s="37"/>
      <c r="AC2368" s="37"/>
      <c r="AD2368" s="37"/>
      <c r="AE2368" s="37"/>
      <c r="AR2368" s="196" t="s">
        <v>479</v>
      </c>
      <c r="AT2368" s="196" t="s">
        <v>388</v>
      </c>
      <c r="AU2368" s="196" t="s">
        <v>90</v>
      </c>
      <c r="AY2368" s="20" t="s">
        <v>386</v>
      </c>
      <c r="BE2368" s="197">
        <f>IF(N2368="základní",J2368,0)</f>
        <v>0</v>
      </c>
      <c r="BF2368" s="197">
        <f>IF(N2368="snížená",J2368,0)</f>
        <v>0</v>
      </c>
      <c r="BG2368" s="197">
        <f>IF(N2368="zákl. přenesená",J2368,0)</f>
        <v>0</v>
      </c>
      <c r="BH2368" s="197">
        <f>IF(N2368="sníž. přenesená",J2368,0)</f>
        <v>0</v>
      </c>
      <c r="BI2368" s="197">
        <f>IF(N2368="nulová",J2368,0)</f>
        <v>0</v>
      </c>
      <c r="BJ2368" s="20" t="s">
        <v>90</v>
      </c>
      <c r="BK2368" s="197">
        <f>ROUND(I2368*H2368,2)</f>
        <v>0</v>
      </c>
      <c r="BL2368" s="20" t="s">
        <v>479</v>
      </c>
      <c r="BM2368" s="196" t="s">
        <v>2322</v>
      </c>
    </row>
    <row r="2369" spans="1:65" s="2" customFormat="1" ht="10">
      <c r="A2369" s="37"/>
      <c r="B2369" s="38"/>
      <c r="C2369" s="39"/>
      <c r="D2369" s="198" t="s">
        <v>393</v>
      </c>
      <c r="E2369" s="39"/>
      <c r="F2369" s="199" t="s">
        <v>2323</v>
      </c>
      <c r="G2369" s="39"/>
      <c r="H2369" s="39"/>
      <c r="I2369" s="200"/>
      <c r="J2369" s="39"/>
      <c r="K2369" s="39"/>
      <c r="L2369" s="42"/>
      <c r="M2369" s="201"/>
      <c r="N2369" s="202"/>
      <c r="O2369" s="67"/>
      <c r="P2369" s="67"/>
      <c r="Q2369" s="67"/>
      <c r="R2369" s="67"/>
      <c r="S2369" s="67"/>
      <c r="T2369" s="68"/>
      <c r="U2369" s="37"/>
      <c r="V2369" s="37"/>
      <c r="W2369" s="37"/>
      <c r="X2369" s="37"/>
      <c r="Y2369" s="37"/>
      <c r="Z2369" s="37"/>
      <c r="AA2369" s="37"/>
      <c r="AB2369" s="37"/>
      <c r="AC2369" s="37"/>
      <c r="AD2369" s="37"/>
      <c r="AE2369" s="37"/>
      <c r="AT2369" s="20" t="s">
        <v>393</v>
      </c>
      <c r="AU2369" s="20" t="s">
        <v>90</v>
      </c>
    </row>
    <row r="2370" spans="1:65" s="12" customFormat="1" ht="22.75" customHeight="1">
      <c r="B2370" s="169"/>
      <c r="C2370" s="170"/>
      <c r="D2370" s="171" t="s">
        <v>77</v>
      </c>
      <c r="E2370" s="183" t="s">
        <v>2324</v>
      </c>
      <c r="F2370" s="183" t="s">
        <v>2325</v>
      </c>
      <c r="G2370" s="170"/>
      <c r="H2370" s="170"/>
      <c r="I2370" s="173"/>
      <c r="J2370" s="184">
        <f>BK2370</f>
        <v>0</v>
      </c>
      <c r="K2370" s="170"/>
      <c r="L2370" s="175"/>
      <c r="M2370" s="176"/>
      <c r="N2370" s="177"/>
      <c r="O2370" s="177"/>
      <c r="P2370" s="178">
        <f>SUM(P2371:P2602)</f>
        <v>0</v>
      </c>
      <c r="Q2370" s="177"/>
      <c r="R2370" s="178">
        <f>SUM(R2371:R2602)</f>
        <v>112.31591876117399</v>
      </c>
      <c r="S2370" s="177"/>
      <c r="T2370" s="179">
        <f>SUM(T2371:T2602)</f>
        <v>0.12479999999999999</v>
      </c>
      <c r="AR2370" s="180" t="s">
        <v>90</v>
      </c>
      <c r="AT2370" s="181" t="s">
        <v>77</v>
      </c>
      <c r="AU2370" s="181" t="s">
        <v>85</v>
      </c>
      <c r="AY2370" s="180" t="s">
        <v>386</v>
      </c>
      <c r="BK2370" s="182">
        <f>SUM(BK2371:BK2602)</f>
        <v>0</v>
      </c>
    </row>
    <row r="2371" spans="1:65" s="2" customFormat="1" ht="37.75" customHeight="1">
      <c r="A2371" s="37"/>
      <c r="B2371" s="38"/>
      <c r="C2371" s="185" t="s">
        <v>2326</v>
      </c>
      <c r="D2371" s="185" t="s">
        <v>388</v>
      </c>
      <c r="E2371" s="186" t="s">
        <v>2327</v>
      </c>
      <c r="F2371" s="187" t="s">
        <v>2328</v>
      </c>
      <c r="G2371" s="188" t="s">
        <v>127</v>
      </c>
      <c r="H2371" s="189">
        <v>581.423</v>
      </c>
      <c r="I2371" s="190"/>
      <c r="J2371" s="191">
        <f>ROUND(I2371*H2371,2)</f>
        <v>0</v>
      </c>
      <c r="K2371" s="187" t="s">
        <v>391</v>
      </c>
      <c r="L2371" s="42"/>
      <c r="M2371" s="192" t="s">
        <v>76</v>
      </c>
      <c r="N2371" s="193" t="s">
        <v>49</v>
      </c>
      <c r="O2371" s="67"/>
      <c r="P2371" s="194">
        <f>O2371*H2371</f>
        <v>0</v>
      </c>
      <c r="Q2371" s="194">
        <v>0</v>
      </c>
      <c r="R2371" s="194">
        <f>Q2371*H2371</f>
        <v>0</v>
      </c>
      <c r="S2371" s="194">
        <v>0</v>
      </c>
      <c r="T2371" s="195">
        <f>S2371*H2371</f>
        <v>0</v>
      </c>
      <c r="U2371" s="37"/>
      <c r="V2371" s="37"/>
      <c r="W2371" s="37"/>
      <c r="X2371" s="37"/>
      <c r="Y2371" s="37"/>
      <c r="Z2371" s="37"/>
      <c r="AA2371" s="37"/>
      <c r="AB2371" s="37"/>
      <c r="AC2371" s="37"/>
      <c r="AD2371" s="37"/>
      <c r="AE2371" s="37"/>
      <c r="AR2371" s="196" t="s">
        <v>479</v>
      </c>
      <c r="AT2371" s="196" t="s">
        <v>388</v>
      </c>
      <c r="AU2371" s="196" t="s">
        <v>90</v>
      </c>
      <c r="AY2371" s="20" t="s">
        <v>386</v>
      </c>
      <c r="BE2371" s="197">
        <f>IF(N2371="základní",J2371,0)</f>
        <v>0</v>
      </c>
      <c r="BF2371" s="197">
        <f>IF(N2371="snížená",J2371,0)</f>
        <v>0</v>
      </c>
      <c r="BG2371" s="197">
        <f>IF(N2371="zákl. přenesená",J2371,0)</f>
        <v>0</v>
      </c>
      <c r="BH2371" s="197">
        <f>IF(N2371="sníž. přenesená",J2371,0)</f>
        <v>0</v>
      </c>
      <c r="BI2371" s="197">
        <f>IF(N2371="nulová",J2371,0)</f>
        <v>0</v>
      </c>
      <c r="BJ2371" s="20" t="s">
        <v>90</v>
      </c>
      <c r="BK2371" s="197">
        <f>ROUND(I2371*H2371,2)</f>
        <v>0</v>
      </c>
      <c r="BL2371" s="20" t="s">
        <v>479</v>
      </c>
      <c r="BM2371" s="196" t="s">
        <v>2329</v>
      </c>
    </row>
    <row r="2372" spans="1:65" s="2" customFormat="1" ht="10">
      <c r="A2372" s="37"/>
      <c r="B2372" s="38"/>
      <c r="C2372" s="39"/>
      <c r="D2372" s="198" t="s">
        <v>393</v>
      </c>
      <c r="E2372" s="39"/>
      <c r="F2372" s="199" t="s">
        <v>2330</v>
      </c>
      <c r="G2372" s="39"/>
      <c r="H2372" s="39"/>
      <c r="I2372" s="200"/>
      <c r="J2372" s="39"/>
      <c r="K2372" s="39"/>
      <c r="L2372" s="42"/>
      <c r="M2372" s="201"/>
      <c r="N2372" s="202"/>
      <c r="O2372" s="67"/>
      <c r="P2372" s="67"/>
      <c r="Q2372" s="67"/>
      <c r="R2372" s="67"/>
      <c r="S2372" s="67"/>
      <c r="T2372" s="68"/>
      <c r="U2372" s="37"/>
      <c r="V2372" s="37"/>
      <c r="W2372" s="37"/>
      <c r="X2372" s="37"/>
      <c r="Y2372" s="37"/>
      <c r="Z2372" s="37"/>
      <c r="AA2372" s="37"/>
      <c r="AB2372" s="37"/>
      <c r="AC2372" s="37"/>
      <c r="AD2372" s="37"/>
      <c r="AE2372" s="37"/>
      <c r="AT2372" s="20" t="s">
        <v>393</v>
      </c>
      <c r="AU2372" s="20" t="s">
        <v>90</v>
      </c>
    </row>
    <row r="2373" spans="1:65" s="13" customFormat="1" ht="10">
      <c r="B2373" s="203"/>
      <c r="C2373" s="204"/>
      <c r="D2373" s="205" t="s">
        <v>395</v>
      </c>
      <c r="E2373" s="206" t="s">
        <v>76</v>
      </c>
      <c r="F2373" s="207" t="s">
        <v>403</v>
      </c>
      <c r="G2373" s="204"/>
      <c r="H2373" s="206" t="s">
        <v>76</v>
      </c>
      <c r="I2373" s="208"/>
      <c r="J2373" s="204"/>
      <c r="K2373" s="204"/>
      <c r="L2373" s="209"/>
      <c r="M2373" s="210"/>
      <c r="N2373" s="211"/>
      <c r="O2373" s="211"/>
      <c r="P2373" s="211"/>
      <c r="Q2373" s="211"/>
      <c r="R2373" s="211"/>
      <c r="S2373" s="211"/>
      <c r="T2373" s="212"/>
      <c r="AT2373" s="213" t="s">
        <v>395</v>
      </c>
      <c r="AU2373" s="213" t="s">
        <v>90</v>
      </c>
      <c r="AV2373" s="13" t="s">
        <v>85</v>
      </c>
      <c r="AW2373" s="13" t="s">
        <v>36</v>
      </c>
      <c r="AX2373" s="13" t="s">
        <v>78</v>
      </c>
      <c r="AY2373" s="213" t="s">
        <v>386</v>
      </c>
    </row>
    <row r="2374" spans="1:65" s="13" customFormat="1" ht="10">
      <c r="B2374" s="203"/>
      <c r="C2374" s="204"/>
      <c r="D2374" s="205" t="s">
        <v>395</v>
      </c>
      <c r="E2374" s="206" t="s">
        <v>76</v>
      </c>
      <c r="F2374" s="207" t="s">
        <v>821</v>
      </c>
      <c r="G2374" s="204"/>
      <c r="H2374" s="206" t="s">
        <v>76</v>
      </c>
      <c r="I2374" s="208"/>
      <c r="J2374" s="204"/>
      <c r="K2374" s="204"/>
      <c r="L2374" s="209"/>
      <c r="M2374" s="210"/>
      <c r="N2374" s="211"/>
      <c r="O2374" s="211"/>
      <c r="P2374" s="211"/>
      <c r="Q2374" s="211"/>
      <c r="R2374" s="211"/>
      <c r="S2374" s="211"/>
      <c r="T2374" s="212"/>
      <c r="AT2374" s="213" t="s">
        <v>395</v>
      </c>
      <c r="AU2374" s="213" t="s">
        <v>90</v>
      </c>
      <c r="AV2374" s="13" t="s">
        <v>85</v>
      </c>
      <c r="AW2374" s="13" t="s">
        <v>36</v>
      </c>
      <c r="AX2374" s="13" t="s">
        <v>78</v>
      </c>
      <c r="AY2374" s="213" t="s">
        <v>386</v>
      </c>
    </row>
    <row r="2375" spans="1:65" s="13" customFormat="1" ht="10">
      <c r="B2375" s="203"/>
      <c r="C2375" s="204"/>
      <c r="D2375" s="205" t="s">
        <v>395</v>
      </c>
      <c r="E2375" s="206" t="s">
        <v>76</v>
      </c>
      <c r="F2375" s="207" t="s">
        <v>577</v>
      </c>
      <c r="G2375" s="204"/>
      <c r="H2375" s="206" t="s">
        <v>76</v>
      </c>
      <c r="I2375" s="208"/>
      <c r="J2375" s="204"/>
      <c r="K2375" s="204"/>
      <c r="L2375" s="209"/>
      <c r="M2375" s="210"/>
      <c r="N2375" s="211"/>
      <c r="O2375" s="211"/>
      <c r="P2375" s="211"/>
      <c r="Q2375" s="211"/>
      <c r="R2375" s="211"/>
      <c r="S2375" s="211"/>
      <c r="T2375" s="212"/>
      <c r="AT2375" s="213" t="s">
        <v>395</v>
      </c>
      <c r="AU2375" s="213" t="s">
        <v>90</v>
      </c>
      <c r="AV2375" s="13" t="s">
        <v>85</v>
      </c>
      <c r="AW2375" s="13" t="s">
        <v>36</v>
      </c>
      <c r="AX2375" s="13" t="s">
        <v>78</v>
      </c>
      <c r="AY2375" s="213" t="s">
        <v>386</v>
      </c>
    </row>
    <row r="2376" spans="1:65" s="13" customFormat="1" ht="10">
      <c r="B2376" s="203"/>
      <c r="C2376" s="204"/>
      <c r="D2376" s="205" t="s">
        <v>395</v>
      </c>
      <c r="E2376" s="206" t="s">
        <v>76</v>
      </c>
      <c r="F2376" s="207" t="s">
        <v>2331</v>
      </c>
      <c r="G2376" s="204"/>
      <c r="H2376" s="206" t="s">
        <v>76</v>
      </c>
      <c r="I2376" s="208"/>
      <c r="J2376" s="204"/>
      <c r="K2376" s="204"/>
      <c r="L2376" s="209"/>
      <c r="M2376" s="210"/>
      <c r="N2376" s="211"/>
      <c r="O2376" s="211"/>
      <c r="P2376" s="211"/>
      <c r="Q2376" s="211"/>
      <c r="R2376" s="211"/>
      <c r="S2376" s="211"/>
      <c r="T2376" s="212"/>
      <c r="AT2376" s="213" t="s">
        <v>395</v>
      </c>
      <c r="AU2376" s="213" t="s">
        <v>90</v>
      </c>
      <c r="AV2376" s="13" t="s">
        <v>85</v>
      </c>
      <c r="AW2376" s="13" t="s">
        <v>36</v>
      </c>
      <c r="AX2376" s="13" t="s">
        <v>78</v>
      </c>
      <c r="AY2376" s="213" t="s">
        <v>386</v>
      </c>
    </row>
    <row r="2377" spans="1:65" s="13" customFormat="1" ht="10">
      <c r="B2377" s="203"/>
      <c r="C2377" s="204"/>
      <c r="D2377" s="205" t="s">
        <v>395</v>
      </c>
      <c r="E2377" s="206" t="s">
        <v>76</v>
      </c>
      <c r="F2377" s="207" t="s">
        <v>579</v>
      </c>
      <c r="G2377" s="204"/>
      <c r="H2377" s="206" t="s">
        <v>76</v>
      </c>
      <c r="I2377" s="208"/>
      <c r="J2377" s="204"/>
      <c r="K2377" s="204"/>
      <c r="L2377" s="209"/>
      <c r="M2377" s="210"/>
      <c r="N2377" s="211"/>
      <c r="O2377" s="211"/>
      <c r="P2377" s="211"/>
      <c r="Q2377" s="211"/>
      <c r="R2377" s="211"/>
      <c r="S2377" s="211"/>
      <c r="T2377" s="212"/>
      <c r="AT2377" s="213" t="s">
        <v>395</v>
      </c>
      <c r="AU2377" s="213" t="s">
        <v>90</v>
      </c>
      <c r="AV2377" s="13" t="s">
        <v>85</v>
      </c>
      <c r="AW2377" s="13" t="s">
        <v>36</v>
      </c>
      <c r="AX2377" s="13" t="s">
        <v>78</v>
      </c>
      <c r="AY2377" s="213" t="s">
        <v>386</v>
      </c>
    </row>
    <row r="2378" spans="1:65" s="13" customFormat="1" ht="10">
      <c r="B2378" s="203"/>
      <c r="C2378" s="204"/>
      <c r="D2378" s="205" t="s">
        <v>395</v>
      </c>
      <c r="E2378" s="206" t="s">
        <v>76</v>
      </c>
      <c r="F2378" s="207" t="s">
        <v>823</v>
      </c>
      <c r="G2378" s="204"/>
      <c r="H2378" s="206" t="s">
        <v>76</v>
      </c>
      <c r="I2378" s="208"/>
      <c r="J2378" s="204"/>
      <c r="K2378" s="204"/>
      <c r="L2378" s="209"/>
      <c r="M2378" s="210"/>
      <c r="N2378" s="211"/>
      <c r="O2378" s="211"/>
      <c r="P2378" s="211"/>
      <c r="Q2378" s="211"/>
      <c r="R2378" s="211"/>
      <c r="S2378" s="211"/>
      <c r="T2378" s="212"/>
      <c r="AT2378" s="213" t="s">
        <v>395</v>
      </c>
      <c r="AU2378" s="213" t="s">
        <v>90</v>
      </c>
      <c r="AV2378" s="13" t="s">
        <v>85</v>
      </c>
      <c r="AW2378" s="13" t="s">
        <v>36</v>
      </c>
      <c r="AX2378" s="13" t="s">
        <v>78</v>
      </c>
      <c r="AY2378" s="213" t="s">
        <v>386</v>
      </c>
    </row>
    <row r="2379" spans="1:65" s="13" customFormat="1" ht="10">
      <c r="B2379" s="203"/>
      <c r="C2379" s="204"/>
      <c r="D2379" s="205" t="s">
        <v>395</v>
      </c>
      <c r="E2379" s="206" t="s">
        <v>76</v>
      </c>
      <c r="F2379" s="207" t="s">
        <v>2332</v>
      </c>
      <c r="G2379" s="204"/>
      <c r="H2379" s="206" t="s">
        <v>76</v>
      </c>
      <c r="I2379" s="208"/>
      <c r="J2379" s="204"/>
      <c r="K2379" s="204"/>
      <c r="L2379" s="209"/>
      <c r="M2379" s="210"/>
      <c r="N2379" s="211"/>
      <c r="O2379" s="211"/>
      <c r="P2379" s="211"/>
      <c r="Q2379" s="211"/>
      <c r="R2379" s="211"/>
      <c r="S2379" s="211"/>
      <c r="T2379" s="212"/>
      <c r="AT2379" s="213" t="s">
        <v>395</v>
      </c>
      <c r="AU2379" s="213" t="s">
        <v>90</v>
      </c>
      <c r="AV2379" s="13" t="s">
        <v>85</v>
      </c>
      <c r="AW2379" s="13" t="s">
        <v>36</v>
      </c>
      <c r="AX2379" s="13" t="s">
        <v>78</v>
      </c>
      <c r="AY2379" s="213" t="s">
        <v>386</v>
      </c>
    </row>
    <row r="2380" spans="1:65" s="14" customFormat="1" ht="10">
      <c r="B2380" s="214"/>
      <c r="C2380" s="215"/>
      <c r="D2380" s="205" t="s">
        <v>395</v>
      </c>
      <c r="E2380" s="216" t="s">
        <v>76</v>
      </c>
      <c r="F2380" s="217" t="s">
        <v>257</v>
      </c>
      <c r="G2380" s="215"/>
      <c r="H2380" s="218">
        <v>570.75</v>
      </c>
      <c r="I2380" s="219"/>
      <c r="J2380" s="215"/>
      <c r="K2380" s="215"/>
      <c r="L2380" s="220"/>
      <c r="M2380" s="221"/>
      <c r="N2380" s="222"/>
      <c r="O2380" s="222"/>
      <c r="P2380" s="222"/>
      <c r="Q2380" s="222"/>
      <c r="R2380" s="222"/>
      <c r="S2380" s="222"/>
      <c r="T2380" s="223"/>
      <c r="AT2380" s="224" t="s">
        <v>395</v>
      </c>
      <c r="AU2380" s="224" t="s">
        <v>90</v>
      </c>
      <c r="AV2380" s="14" t="s">
        <v>90</v>
      </c>
      <c r="AW2380" s="14" t="s">
        <v>36</v>
      </c>
      <c r="AX2380" s="14" t="s">
        <v>78</v>
      </c>
      <c r="AY2380" s="224" t="s">
        <v>386</v>
      </c>
    </row>
    <row r="2381" spans="1:65" s="16" customFormat="1" ht="10">
      <c r="B2381" s="246"/>
      <c r="C2381" s="247"/>
      <c r="D2381" s="205" t="s">
        <v>395</v>
      </c>
      <c r="E2381" s="248" t="s">
        <v>255</v>
      </c>
      <c r="F2381" s="249" t="s">
        <v>559</v>
      </c>
      <c r="G2381" s="247"/>
      <c r="H2381" s="250">
        <v>570.75</v>
      </c>
      <c r="I2381" s="251"/>
      <c r="J2381" s="247"/>
      <c r="K2381" s="247"/>
      <c r="L2381" s="252"/>
      <c r="M2381" s="253"/>
      <c r="N2381" s="254"/>
      <c r="O2381" s="254"/>
      <c r="P2381" s="254"/>
      <c r="Q2381" s="254"/>
      <c r="R2381" s="254"/>
      <c r="S2381" s="254"/>
      <c r="T2381" s="255"/>
      <c r="AT2381" s="256" t="s">
        <v>395</v>
      </c>
      <c r="AU2381" s="256" t="s">
        <v>90</v>
      </c>
      <c r="AV2381" s="16" t="s">
        <v>95</v>
      </c>
      <c r="AW2381" s="16" t="s">
        <v>36</v>
      </c>
      <c r="AX2381" s="16" t="s">
        <v>78</v>
      </c>
      <c r="AY2381" s="256" t="s">
        <v>386</v>
      </c>
    </row>
    <row r="2382" spans="1:65" s="14" customFormat="1" ht="10">
      <c r="B2382" s="214"/>
      <c r="C2382" s="215"/>
      <c r="D2382" s="205" t="s">
        <v>395</v>
      </c>
      <c r="E2382" s="216" t="s">
        <v>76</v>
      </c>
      <c r="F2382" s="217" t="s">
        <v>2333</v>
      </c>
      <c r="G2382" s="215"/>
      <c r="H2382" s="218">
        <v>10.673</v>
      </c>
      <c r="I2382" s="219"/>
      <c r="J2382" s="215"/>
      <c r="K2382" s="215"/>
      <c r="L2382" s="220"/>
      <c r="M2382" s="221"/>
      <c r="N2382" s="222"/>
      <c r="O2382" s="222"/>
      <c r="P2382" s="222"/>
      <c r="Q2382" s="222"/>
      <c r="R2382" s="222"/>
      <c r="S2382" s="222"/>
      <c r="T2382" s="223"/>
      <c r="AT2382" s="224" t="s">
        <v>395</v>
      </c>
      <c r="AU2382" s="224" t="s">
        <v>90</v>
      </c>
      <c r="AV2382" s="14" t="s">
        <v>90</v>
      </c>
      <c r="AW2382" s="14" t="s">
        <v>36</v>
      </c>
      <c r="AX2382" s="14" t="s">
        <v>78</v>
      </c>
      <c r="AY2382" s="224" t="s">
        <v>386</v>
      </c>
    </row>
    <row r="2383" spans="1:65" s="16" customFormat="1" ht="10">
      <c r="B2383" s="246"/>
      <c r="C2383" s="247"/>
      <c r="D2383" s="205" t="s">
        <v>395</v>
      </c>
      <c r="E2383" s="248" t="s">
        <v>258</v>
      </c>
      <c r="F2383" s="249" t="s">
        <v>559</v>
      </c>
      <c r="G2383" s="247"/>
      <c r="H2383" s="250">
        <v>10.673</v>
      </c>
      <c r="I2383" s="251"/>
      <c r="J2383" s="247"/>
      <c r="K2383" s="247"/>
      <c r="L2383" s="252"/>
      <c r="M2383" s="253"/>
      <c r="N2383" s="254"/>
      <c r="O2383" s="254"/>
      <c r="P2383" s="254"/>
      <c r="Q2383" s="254"/>
      <c r="R2383" s="254"/>
      <c r="S2383" s="254"/>
      <c r="T2383" s="255"/>
      <c r="AT2383" s="256" t="s">
        <v>395</v>
      </c>
      <c r="AU2383" s="256" t="s">
        <v>90</v>
      </c>
      <c r="AV2383" s="16" t="s">
        <v>95</v>
      </c>
      <c r="AW2383" s="16" t="s">
        <v>36</v>
      </c>
      <c r="AX2383" s="16" t="s">
        <v>78</v>
      </c>
      <c r="AY2383" s="256" t="s">
        <v>386</v>
      </c>
    </row>
    <row r="2384" spans="1:65" s="15" customFormat="1" ht="10">
      <c r="B2384" s="225"/>
      <c r="C2384" s="226"/>
      <c r="D2384" s="205" t="s">
        <v>395</v>
      </c>
      <c r="E2384" s="227" t="s">
        <v>76</v>
      </c>
      <c r="F2384" s="228" t="s">
        <v>398</v>
      </c>
      <c r="G2384" s="226"/>
      <c r="H2384" s="229">
        <v>581.423</v>
      </c>
      <c r="I2384" s="230"/>
      <c r="J2384" s="226"/>
      <c r="K2384" s="226"/>
      <c r="L2384" s="231"/>
      <c r="M2384" s="232"/>
      <c r="N2384" s="233"/>
      <c r="O2384" s="233"/>
      <c r="P2384" s="233"/>
      <c r="Q2384" s="233"/>
      <c r="R2384" s="233"/>
      <c r="S2384" s="233"/>
      <c r="T2384" s="234"/>
      <c r="AT2384" s="235" t="s">
        <v>395</v>
      </c>
      <c r="AU2384" s="235" t="s">
        <v>90</v>
      </c>
      <c r="AV2384" s="15" t="s">
        <v>102</v>
      </c>
      <c r="AW2384" s="15" t="s">
        <v>36</v>
      </c>
      <c r="AX2384" s="15" t="s">
        <v>85</v>
      </c>
      <c r="AY2384" s="235" t="s">
        <v>386</v>
      </c>
    </row>
    <row r="2385" spans="1:65" s="2" customFormat="1" ht="16.5" customHeight="1">
      <c r="A2385" s="37"/>
      <c r="B2385" s="38"/>
      <c r="C2385" s="236" t="s">
        <v>2334</v>
      </c>
      <c r="D2385" s="236" t="s">
        <v>453</v>
      </c>
      <c r="E2385" s="237" t="s">
        <v>2173</v>
      </c>
      <c r="F2385" s="238" t="s">
        <v>2174</v>
      </c>
      <c r="G2385" s="239" t="s">
        <v>456</v>
      </c>
      <c r="H2385" s="240">
        <v>0.17399999999999999</v>
      </c>
      <c r="I2385" s="241"/>
      <c r="J2385" s="242">
        <f>ROUND(I2385*H2385,2)</f>
        <v>0</v>
      </c>
      <c r="K2385" s="238" t="s">
        <v>391</v>
      </c>
      <c r="L2385" s="243"/>
      <c r="M2385" s="244" t="s">
        <v>76</v>
      </c>
      <c r="N2385" s="245" t="s">
        <v>49</v>
      </c>
      <c r="O2385" s="67"/>
      <c r="P2385" s="194">
        <f>O2385*H2385</f>
        <v>0</v>
      </c>
      <c r="Q2385" s="194">
        <v>1</v>
      </c>
      <c r="R2385" s="194">
        <f>Q2385*H2385</f>
        <v>0.17399999999999999</v>
      </c>
      <c r="S2385" s="194">
        <v>0</v>
      </c>
      <c r="T2385" s="195">
        <f>S2385*H2385</f>
        <v>0</v>
      </c>
      <c r="U2385" s="37"/>
      <c r="V2385" s="37"/>
      <c r="W2385" s="37"/>
      <c r="X2385" s="37"/>
      <c r="Y2385" s="37"/>
      <c r="Z2385" s="37"/>
      <c r="AA2385" s="37"/>
      <c r="AB2385" s="37"/>
      <c r="AC2385" s="37"/>
      <c r="AD2385" s="37"/>
      <c r="AE2385" s="37"/>
      <c r="AR2385" s="196" t="s">
        <v>597</v>
      </c>
      <c r="AT2385" s="196" t="s">
        <v>453</v>
      </c>
      <c r="AU2385" s="196" t="s">
        <v>90</v>
      </c>
      <c r="AY2385" s="20" t="s">
        <v>386</v>
      </c>
      <c r="BE2385" s="197">
        <f>IF(N2385="základní",J2385,0)</f>
        <v>0</v>
      </c>
      <c r="BF2385" s="197">
        <f>IF(N2385="snížená",J2385,0)</f>
        <v>0</v>
      </c>
      <c r="BG2385" s="197">
        <f>IF(N2385="zákl. přenesená",J2385,0)</f>
        <v>0</v>
      </c>
      <c r="BH2385" s="197">
        <f>IF(N2385="sníž. přenesená",J2385,0)</f>
        <v>0</v>
      </c>
      <c r="BI2385" s="197">
        <f>IF(N2385="nulová",J2385,0)</f>
        <v>0</v>
      </c>
      <c r="BJ2385" s="20" t="s">
        <v>90</v>
      </c>
      <c r="BK2385" s="197">
        <f>ROUND(I2385*H2385,2)</f>
        <v>0</v>
      </c>
      <c r="BL2385" s="20" t="s">
        <v>479</v>
      </c>
      <c r="BM2385" s="196" t="s">
        <v>2335</v>
      </c>
    </row>
    <row r="2386" spans="1:65" s="14" customFormat="1" ht="10">
      <c r="B2386" s="214"/>
      <c r="C2386" s="215"/>
      <c r="D2386" s="205" t="s">
        <v>395</v>
      </c>
      <c r="E2386" s="215"/>
      <c r="F2386" s="217" t="s">
        <v>2336</v>
      </c>
      <c r="G2386" s="215"/>
      <c r="H2386" s="218">
        <v>0.17399999999999999</v>
      </c>
      <c r="I2386" s="219"/>
      <c r="J2386" s="215"/>
      <c r="K2386" s="215"/>
      <c r="L2386" s="220"/>
      <c r="M2386" s="221"/>
      <c r="N2386" s="222"/>
      <c r="O2386" s="222"/>
      <c r="P2386" s="222"/>
      <c r="Q2386" s="222"/>
      <c r="R2386" s="222"/>
      <c r="S2386" s="222"/>
      <c r="T2386" s="223"/>
      <c r="AT2386" s="224" t="s">
        <v>395</v>
      </c>
      <c r="AU2386" s="224" t="s">
        <v>90</v>
      </c>
      <c r="AV2386" s="14" t="s">
        <v>90</v>
      </c>
      <c r="AW2386" s="14" t="s">
        <v>4</v>
      </c>
      <c r="AX2386" s="14" t="s">
        <v>85</v>
      </c>
      <c r="AY2386" s="224" t="s">
        <v>386</v>
      </c>
    </row>
    <row r="2387" spans="1:65" s="2" customFormat="1" ht="24.15" customHeight="1">
      <c r="A2387" s="37"/>
      <c r="B2387" s="38"/>
      <c r="C2387" s="185" t="s">
        <v>2337</v>
      </c>
      <c r="D2387" s="185" t="s">
        <v>388</v>
      </c>
      <c r="E2387" s="186" t="s">
        <v>2338</v>
      </c>
      <c r="F2387" s="187" t="s">
        <v>2339</v>
      </c>
      <c r="G2387" s="188" t="s">
        <v>127</v>
      </c>
      <c r="H2387" s="189">
        <v>581.423</v>
      </c>
      <c r="I2387" s="190"/>
      <c r="J2387" s="191">
        <f>ROUND(I2387*H2387,2)</f>
        <v>0</v>
      </c>
      <c r="K2387" s="187" t="s">
        <v>391</v>
      </c>
      <c r="L2387" s="42"/>
      <c r="M2387" s="192" t="s">
        <v>76</v>
      </c>
      <c r="N2387" s="193" t="s">
        <v>49</v>
      </c>
      <c r="O2387" s="67"/>
      <c r="P2387" s="194">
        <f>O2387*H2387</f>
        <v>0</v>
      </c>
      <c r="Q2387" s="194">
        <v>8.8312999999999998E-4</v>
      </c>
      <c r="R2387" s="194">
        <f>Q2387*H2387</f>
        <v>0.51347209399000004</v>
      </c>
      <c r="S2387" s="194">
        <v>0</v>
      </c>
      <c r="T2387" s="195">
        <f>S2387*H2387</f>
        <v>0</v>
      </c>
      <c r="U2387" s="37"/>
      <c r="V2387" s="37"/>
      <c r="W2387" s="37"/>
      <c r="X2387" s="37"/>
      <c r="Y2387" s="37"/>
      <c r="Z2387" s="37"/>
      <c r="AA2387" s="37"/>
      <c r="AB2387" s="37"/>
      <c r="AC2387" s="37"/>
      <c r="AD2387" s="37"/>
      <c r="AE2387" s="37"/>
      <c r="AR2387" s="196" t="s">
        <v>479</v>
      </c>
      <c r="AT2387" s="196" t="s">
        <v>388</v>
      </c>
      <c r="AU2387" s="196" t="s">
        <v>90</v>
      </c>
      <c r="AY2387" s="20" t="s">
        <v>386</v>
      </c>
      <c r="BE2387" s="197">
        <f>IF(N2387="základní",J2387,0)</f>
        <v>0</v>
      </c>
      <c r="BF2387" s="197">
        <f>IF(N2387="snížená",J2387,0)</f>
        <v>0</v>
      </c>
      <c r="BG2387" s="197">
        <f>IF(N2387="zákl. přenesená",J2387,0)</f>
        <v>0</v>
      </c>
      <c r="BH2387" s="197">
        <f>IF(N2387="sníž. přenesená",J2387,0)</f>
        <v>0</v>
      </c>
      <c r="BI2387" s="197">
        <f>IF(N2387="nulová",J2387,0)</f>
        <v>0</v>
      </c>
      <c r="BJ2387" s="20" t="s">
        <v>90</v>
      </c>
      <c r="BK2387" s="197">
        <f>ROUND(I2387*H2387,2)</f>
        <v>0</v>
      </c>
      <c r="BL2387" s="20" t="s">
        <v>479</v>
      </c>
      <c r="BM2387" s="196" t="s">
        <v>2340</v>
      </c>
    </row>
    <row r="2388" spans="1:65" s="2" customFormat="1" ht="10">
      <c r="A2388" s="37"/>
      <c r="B2388" s="38"/>
      <c r="C2388" s="39"/>
      <c r="D2388" s="198" t="s">
        <v>393</v>
      </c>
      <c r="E2388" s="39"/>
      <c r="F2388" s="199" t="s">
        <v>2341</v>
      </c>
      <c r="G2388" s="39"/>
      <c r="H2388" s="39"/>
      <c r="I2388" s="200"/>
      <c r="J2388" s="39"/>
      <c r="K2388" s="39"/>
      <c r="L2388" s="42"/>
      <c r="M2388" s="201"/>
      <c r="N2388" s="202"/>
      <c r="O2388" s="67"/>
      <c r="P2388" s="67"/>
      <c r="Q2388" s="67"/>
      <c r="R2388" s="67"/>
      <c r="S2388" s="67"/>
      <c r="T2388" s="68"/>
      <c r="U2388" s="37"/>
      <c r="V2388" s="37"/>
      <c r="W2388" s="37"/>
      <c r="X2388" s="37"/>
      <c r="Y2388" s="37"/>
      <c r="Z2388" s="37"/>
      <c r="AA2388" s="37"/>
      <c r="AB2388" s="37"/>
      <c r="AC2388" s="37"/>
      <c r="AD2388" s="37"/>
      <c r="AE2388" s="37"/>
      <c r="AT2388" s="20" t="s">
        <v>393</v>
      </c>
      <c r="AU2388" s="20" t="s">
        <v>90</v>
      </c>
    </row>
    <row r="2389" spans="1:65" s="14" customFormat="1" ht="10">
      <c r="B2389" s="214"/>
      <c r="C2389" s="215"/>
      <c r="D2389" s="205" t="s">
        <v>395</v>
      </c>
      <c r="E2389" s="216" t="s">
        <v>76</v>
      </c>
      <c r="F2389" s="217" t="s">
        <v>255</v>
      </c>
      <c r="G2389" s="215"/>
      <c r="H2389" s="218">
        <v>570.75</v>
      </c>
      <c r="I2389" s="219"/>
      <c r="J2389" s="215"/>
      <c r="K2389" s="215"/>
      <c r="L2389" s="220"/>
      <c r="M2389" s="221"/>
      <c r="N2389" s="222"/>
      <c r="O2389" s="222"/>
      <c r="P2389" s="222"/>
      <c r="Q2389" s="222"/>
      <c r="R2389" s="222"/>
      <c r="S2389" s="222"/>
      <c r="T2389" s="223"/>
      <c r="AT2389" s="224" t="s">
        <v>395</v>
      </c>
      <c r="AU2389" s="224" t="s">
        <v>90</v>
      </c>
      <c r="AV2389" s="14" t="s">
        <v>90</v>
      </c>
      <c r="AW2389" s="14" t="s">
        <v>36</v>
      </c>
      <c r="AX2389" s="14" t="s">
        <v>78</v>
      </c>
      <c r="AY2389" s="224" t="s">
        <v>386</v>
      </c>
    </row>
    <row r="2390" spans="1:65" s="14" customFormat="1" ht="10">
      <c r="B2390" s="214"/>
      <c r="C2390" s="215"/>
      <c r="D2390" s="205" t="s">
        <v>395</v>
      </c>
      <c r="E2390" s="216" t="s">
        <v>76</v>
      </c>
      <c r="F2390" s="217" t="s">
        <v>258</v>
      </c>
      <c r="G2390" s="215"/>
      <c r="H2390" s="218">
        <v>10.673</v>
      </c>
      <c r="I2390" s="219"/>
      <c r="J2390" s="215"/>
      <c r="K2390" s="215"/>
      <c r="L2390" s="220"/>
      <c r="M2390" s="221"/>
      <c r="N2390" s="222"/>
      <c r="O2390" s="222"/>
      <c r="P2390" s="222"/>
      <c r="Q2390" s="222"/>
      <c r="R2390" s="222"/>
      <c r="S2390" s="222"/>
      <c r="T2390" s="223"/>
      <c r="AT2390" s="224" t="s">
        <v>395</v>
      </c>
      <c r="AU2390" s="224" t="s">
        <v>90</v>
      </c>
      <c r="AV2390" s="14" t="s">
        <v>90</v>
      </c>
      <c r="AW2390" s="14" t="s">
        <v>36</v>
      </c>
      <c r="AX2390" s="14" t="s">
        <v>78</v>
      </c>
      <c r="AY2390" s="224" t="s">
        <v>386</v>
      </c>
    </row>
    <row r="2391" spans="1:65" s="15" customFormat="1" ht="10">
      <c r="B2391" s="225"/>
      <c r="C2391" s="226"/>
      <c r="D2391" s="205" t="s">
        <v>395</v>
      </c>
      <c r="E2391" s="227" t="s">
        <v>76</v>
      </c>
      <c r="F2391" s="228" t="s">
        <v>398</v>
      </c>
      <c r="G2391" s="226"/>
      <c r="H2391" s="229">
        <v>581.423</v>
      </c>
      <c r="I2391" s="230"/>
      <c r="J2391" s="226"/>
      <c r="K2391" s="226"/>
      <c r="L2391" s="231"/>
      <c r="M2391" s="232"/>
      <c r="N2391" s="233"/>
      <c r="O2391" s="233"/>
      <c r="P2391" s="233"/>
      <c r="Q2391" s="233"/>
      <c r="R2391" s="233"/>
      <c r="S2391" s="233"/>
      <c r="T2391" s="234"/>
      <c r="AT2391" s="235" t="s">
        <v>395</v>
      </c>
      <c r="AU2391" s="235" t="s">
        <v>90</v>
      </c>
      <c r="AV2391" s="15" t="s">
        <v>102</v>
      </c>
      <c r="AW2391" s="15" t="s">
        <v>36</v>
      </c>
      <c r="AX2391" s="15" t="s">
        <v>85</v>
      </c>
      <c r="AY2391" s="235" t="s">
        <v>386</v>
      </c>
    </row>
    <row r="2392" spans="1:65" s="2" customFormat="1" ht="49" customHeight="1">
      <c r="A2392" s="37"/>
      <c r="B2392" s="38"/>
      <c r="C2392" s="236" t="s">
        <v>2342</v>
      </c>
      <c r="D2392" s="236" t="s">
        <v>453</v>
      </c>
      <c r="E2392" s="237" t="s">
        <v>2343</v>
      </c>
      <c r="F2392" s="238" t="s">
        <v>2344</v>
      </c>
      <c r="G2392" s="239" t="s">
        <v>127</v>
      </c>
      <c r="H2392" s="240">
        <v>668.63599999999997</v>
      </c>
      <c r="I2392" s="241"/>
      <c r="J2392" s="242">
        <f>ROUND(I2392*H2392,2)</f>
        <v>0</v>
      </c>
      <c r="K2392" s="238" t="s">
        <v>391</v>
      </c>
      <c r="L2392" s="243"/>
      <c r="M2392" s="244" t="s">
        <v>76</v>
      </c>
      <c r="N2392" s="245" t="s">
        <v>49</v>
      </c>
      <c r="O2392" s="67"/>
      <c r="P2392" s="194">
        <f>O2392*H2392</f>
        <v>0</v>
      </c>
      <c r="Q2392" s="194">
        <v>5.4000000000000003E-3</v>
      </c>
      <c r="R2392" s="194">
        <f>Q2392*H2392</f>
        <v>3.6106343999999999</v>
      </c>
      <c r="S2392" s="194">
        <v>0</v>
      </c>
      <c r="T2392" s="195">
        <f>S2392*H2392</f>
        <v>0</v>
      </c>
      <c r="U2392" s="37"/>
      <c r="V2392" s="37"/>
      <c r="W2392" s="37"/>
      <c r="X2392" s="37"/>
      <c r="Y2392" s="37"/>
      <c r="Z2392" s="37"/>
      <c r="AA2392" s="37"/>
      <c r="AB2392" s="37"/>
      <c r="AC2392" s="37"/>
      <c r="AD2392" s="37"/>
      <c r="AE2392" s="37"/>
      <c r="AR2392" s="196" t="s">
        <v>597</v>
      </c>
      <c r="AT2392" s="196" t="s">
        <v>453</v>
      </c>
      <c r="AU2392" s="196" t="s">
        <v>90</v>
      </c>
      <c r="AY2392" s="20" t="s">
        <v>386</v>
      </c>
      <c r="BE2392" s="197">
        <f>IF(N2392="základní",J2392,0)</f>
        <v>0</v>
      </c>
      <c r="BF2392" s="197">
        <f>IF(N2392="snížená",J2392,0)</f>
        <v>0</v>
      </c>
      <c r="BG2392" s="197">
        <f>IF(N2392="zákl. přenesená",J2392,0)</f>
        <v>0</v>
      </c>
      <c r="BH2392" s="197">
        <f>IF(N2392="sníž. přenesená",J2392,0)</f>
        <v>0</v>
      </c>
      <c r="BI2392" s="197">
        <f>IF(N2392="nulová",J2392,0)</f>
        <v>0</v>
      </c>
      <c r="BJ2392" s="20" t="s">
        <v>90</v>
      </c>
      <c r="BK2392" s="197">
        <f>ROUND(I2392*H2392,2)</f>
        <v>0</v>
      </c>
      <c r="BL2392" s="20" t="s">
        <v>479</v>
      </c>
      <c r="BM2392" s="196" t="s">
        <v>2345</v>
      </c>
    </row>
    <row r="2393" spans="1:65" s="14" customFormat="1" ht="10">
      <c r="B2393" s="214"/>
      <c r="C2393" s="215"/>
      <c r="D2393" s="205" t="s">
        <v>395</v>
      </c>
      <c r="E2393" s="216" t="s">
        <v>76</v>
      </c>
      <c r="F2393" s="217" t="s">
        <v>255</v>
      </c>
      <c r="G2393" s="215"/>
      <c r="H2393" s="218">
        <v>570.75</v>
      </c>
      <c r="I2393" s="219"/>
      <c r="J2393" s="215"/>
      <c r="K2393" s="215"/>
      <c r="L2393" s="220"/>
      <c r="M2393" s="221"/>
      <c r="N2393" s="222"/>
      <c r="O2393" s="222"/>
      <c r="P2393" s="222"/>
      <c r="Q2393" s="222"/>
      <c r="R2393" s="222"/>
      <c r="S2393" s="222"/>
      <c r="T2393" s="223"/>
      <c r="AT2393" s="224" t="s">
        <v>395</v>
      </c>
      <c r="AU2393" s="224" t="s">
        <v>90</v>
      </c>
      <c r="AV2393" s="14" t="s">
        <v>90</v>
      </c>
      <c r="AW2393" s="14" t="s">
        <v>36</v>
      </c>
      <c r="AX2393" s="14" t="s">
        <v>78</v>
      </c>
      <c r="AY2393" s="224" t="s">
        <v>386</v>
      </c>
    </row>
    <row r="2394" spans="1:65" s="14" customFormat="1" ht="10">
      <c r="B2394" s="214"/>
      <c r="C2394" s="215"/>
      <c r="D2394" s="205" t="s">
        <v>395</v>
      </c>
      <c r="E2394" s="216" t="s">
        <v>76</v>
      </c>
      <c r="F2394" s="217" t="s">
        <v>258</v>
      </c>
      <c r="G2394" s="215"/>
      <c r="H2394" s="218">
        <v>10.673</v>
      </c>
      <c r="I2394" s="219"/>
      <c r="J2394" s="215"/>
      <c r="K2394" s="215"/>
      <c r="L2394" s="220"/>
      <c r="M2394" s="221"/>
      <c r="N2394" s="222"/>
      <c r="O2394" s="222"/>
      <c r="P2394" s="222"/>
      <c r="Q2394" s="222"/>
      <c r="R2394" s="222"/>
      <c r="S2394" s="222"/>
      <c r="T2394" s="223"/>
      <c r="AT2394" s="224" t="s">
        <v>395</v>
      </c>
      <c r="AU2394" s="224" t="s">
        <v>90</v>
      </c>
      <c r="AV2394" s="14" t="s">
        <v>90</v>
      </c>
      <c r="AW2394" s="14" t="s">
        <v>36</v>
      </c>
      <c r="AX2394" s="14" t="s">
        <v>78</v>
      </c>
      <c r="AY2394" s="224" t="s">
        <v>386</v>
      </c>
    </row>
    <row r="2395" spans="1:65" s="15" customFormat="1" ht="10">
      <c r="B2395" s="225"/>
      <c r="C2395" s="226"/>
      <c r="D2395" s="205" t="s">
        <v>395</v>
      </c>
      <c r="E2395" s="227" t="s">
        <v>76</v>
      </c>
      <c r="F2395" s="228" t="s">
        <v>398</v>
      </c>
      <c r="G2395" s="226"/>
      <c r="H2395" s="229">
        <v>581.423</v>
      </c>
      <c r="I2395" s="230"/>
      <c r="J2395" s="226"/>
      <c r="K2395" s="226"/>
      <c r="L2395" s="231"/>
      <c r="M2395" s="232"/>
      <c r="N2395" s="233"/>
      <c r="O2395" s="233"/>
      <c r="P2395" s="233"/>
      <c r="Q2395" s="233"/>
      <c r="R2395" s="233"/>
      <c r="S2395" s="233"/>
      <c r="T2395" s="234"/>
      <c r="AT2395" s="235" t="s">
        <v>395</v>
      </c>
      <c r="AU2395" s="235" t="s">
        <v>90</v>
      </c>
      <c r="AV2395" s="15" t="s">
        <v>102</v>
      </c>
      <c r="AW2395" s="15" t="s">
        <v>36</v>
      </c>
      <c r="AX2395" s="15" t="s">
        <v>85</v>
      </c>
      <c r="AY2395" s="235" t="s">
        <v>386</v>
      </c>
    </row>
    <row r="2396" spans="1:65" s="14" customFormat="1" ht="10">
      <c r="B2396" s="214"/>
      <c r="C2396" s="215"/>
      <c r="D2396" s="205" t="s">
        <v>395</v>
      </c>
      <c r="E2396" s="215"/>
      <c r="F2396" s="217" t="s">
        <v>2346</v>
      </c>
      <c r="G2396" s="215"/>
      <c r="H2396" s="218">
        <v>668.63599999999997</v>
      </c>
      <c r="I2396" s="219"/>
      <c r="J2396" s="215"/>
      <c r="K2396" s="215"/>
      <c r="L2396" s="220"/>
      <c r="M2396" s="221"/>
      <c r="N2396" s="222"/>
      <c r="O2396" s="222"/>
      <c r="P2396" s="222"/>
      <c r="Q2396" s="222"/>
      <c r="R2396" s="222"/>
      <c r="S2396" s="222"/>
      <c r="T2396" s="223"/>
      <c r="AT2396" s="224" t="s">
        <v>395</v>
      </c>
      <c r="AU2396" s="224" t="s">
        <v>90</v>
      </c>
      <c r="AV2396" s="14" t="s">
        <v>90</v>
      </c>
      <c r="AW2396" s="14" t="s">
        <v>4</v>
      </c>
      <c r="AX2396" s="14" t="s">
        <v>85</v>
      </c>
      <c r="AY2396" s="224" t="s">
        <v>386</v>
      </c>
    </row>
    <row r="2397" spans="1:65" s="2" customFormat="1" ht="55.5" customHeight="1">
      <c r="A2397" s="37"/>
      <c r="B2397" s="38"/>
      <c r="C2397" s="185" t="s">
        <v>2347</v>
      </c>
      <c r="D2397" s="185" t="s">
        <v>388</v>
      </c>
      <c r="E2397" s="186" t="s">
        <v>2348</v>
      </c>
      <c r="F2397" s="187" t="s">
        <v>2349</v>
      </c>
      <c r="G2397" s="188" t="s">
        <v>624</v>
      </c>
      <c r="H2397" s="189">
        <v>3</v>
      </c>
      <c r="I2397" s="190"/>
      <c r="J2397" s="191">
        <f>ROUND(I2397*H2397,2)</f>
        <v>0</v>
      </c>
      <c r="K2397" s="187" t="s">
        <v>391</v>
      </c>
      <c r="L2397" s="42"/>
      <c r="M2397" s="192" t="s">
        <v>76</v>
      </c>
      <c r="N2397" s="193" t="s">
        <v>49</v>
      </c>
      <c r="O2397" s="67"/>
      <c r="P2397" s="194">
        <f>O2397*H2397</f>
        <v>0</v>
      </c>
      <c r="Q2397" s="194">
        <v>1.08E-3</v>
      </c>
      <c r="R2397" s="194">
        <f>Q2397*H2397</f>
        <v>3.2399999999999998E-3</v>
      </c>
      <c r="S2397" s="194">
        <v>0</v>
      </c>
      <c r="T2397" s="195">
        <f>S2397*H2397</f>
        <v>0</v>
      </c>
      <c r="U2397" s="37"/>
      <c r="V2397" s="37"/>
      <c r="W2397" s="37"/>
      <c r="X2397" s="37"/>
      <c r="Y2397" s="37"/>
      <c r="Z2397" s="37"/>
      <c r="AA2397" s="37"/>
      <c r="AB2397" s="37"/>
      <c r="AC2397" s="37"/>
      <c r="AD2397" s="37"/>
      <c r="AE2397" s="37"/>
      <c r="AR2397" s="196" t="s">
        <v>479</v>
      </c>
      <c r="AT2397" s="196" t="s">
        <v>388</v>
      </c>
      <c r="AU2397" s="196" t="s">
        <v>90</v>
      </c>
      <c r="AY2397" s="20" t="s">
        <v>386</v>
      </c>
      <c r="BE2397" s="197">
        <f>IF(N2397="základní",J2397,0)</f>
        <v>0</v>
      </c>
      <c r="BF2397" s="197">
        <f>IF(N2397="snížená",J2397,0)</f>
        <v>0</v>
      </c>
      <c r="BG2397" s="197">
        <f>IF(N2397="zákl. přenesená",J2397,0)</f>
        <v>0</v>
      </c>
      <c r="BH2397" s="197">
        <f>IF(N2397="sníž. přenesená",J2397,0)</f>
        <v>0</v>
      </c>
      <c r="BI2397" s="197">
        <f>IF(N2397="nulová",J2397,0)</f>
        <v>0</v>
      </c>
      <c r="BJ2397" s="20" t="s">
        <v>90</v>
      </c>
      <c r="BK2397" s="197">
        <f>ROUND(I2397*H2397,2)</f>
        <v>0</v>
      </c>
      <c r="BL2397" s="20" t="s">
        <v>479</v>
      </c>
      <c r="BM2397" s="196" t="s">
        <v>2350</v>
      </c>
    </row>
    <row r="2398" spans="1:65" s="2" customFormat="1" ht="10">
      <c r="A2398" s="37"/>
      <c r="B2398" s="38"/>
      <c r="C2398" s="39"/>
      <c r="D2398" s="198" t="s">
        <v>393</v>
      </c>
      <c r="E2398" s="39"/>
      <c r="F2398" s="199" t="s">
        <v>2351</v>
      </c>
      <c r="G2398" s="39"/>
      <c r="H2398" s="39"/>
      <c r="I2398" s="200"/>
      <c r="J2398" s="39"/>
      <c r="K2398" s="39"/>
      <c r="L2398" s="42"/>
      <c r="M2398" s="201"/>
      <c r="N2398" s="202"/>
      <c r="O2398" s="67"/>
      <c r="P2398" s="67"/>
      <c r="Q2398" s="67"/>
      <c r="R2398" s="67"/>
      <c r="S2398" s="67"/>
      <c r="T2398" s="68"/>
      <c r="U2398" s="37"/>
      <c r="V2398" s="37"/>
      <c r="W2398" s="37"/>
      <c r="X2398" s="37"/>
      <c r="Y2398" s="37"/>
      <c r="Z2398" s="37"/>
      <c r="AA2398" s="37"/>
      <c r="AB2398" s="37"/>
      <c r="AC2398" s="37"/>
      <c r="AD2398" s="37"/>
      <c r="AE2398" s="37"/>
      <c r="AT2398" s="20" t="s">
        <v>393</v>
      </c>
      <c r="AU2398" s="20" t="s">
        <v>90</v>
      </c>
    </row>
    <row r="2399" spans="1:65" s="13" customFormat="1" ht="10">
      <c r="B2399" s="203"/>
      <c r="C2399" s="204"/>
      <c r="D2399" s="205" t="s">
        <v>395</v>
      </c>
      <c r="E2399" s="206" t="s">
        <v>76</v>
      </c>
      <c r="F2399" s="207" t="s">
        <v>1722</v>
      </c>
      <c r="G2399" s="204"/>
      <c r="H2399" s="206" t="s">
        <v>76</v>
      </c>
      <c r="I2399" s="208"/>
      <c r="J2399" s="204"/>
      <c r="K2399" s="204"/>
      <c r="L2399" s="209"/>
      <c r="M2399" s="210"/>
      <c r="N2399" s="211"/>
      <c r="O2399" s="211"/>
      <c r="P2399" s="211"/>
      <c r="Q2399" s="211"/>
      <c r="R2399" s="211"/>
      <c r="S2399" s="211"/>
      <c r="T2399" s="212"/>
      <c r="AT2399" s="213" t="s">
        <v>395</v>
      </c>
      <c r="AU2399" s="213" t="s">
        <v>90</v>
      </c>
      <c r="AV2399" s="13" t="s">
        <v>85</v>
      </c>
      <c r="AW2399" s="13" t="s">
        <v>36</v>
      </c>
      <c r="AX2399" s="13" t="s">
        <v>78</v>
      </c>
      <c r="AY2399" s="213" t="s">
        <v>386</v>
      </c>
    </row>
    <row r="2400" spans="1:65" s="14" customFormat="1" ht="10">
      <c r="B2400" s="214"/>
      <c r="C2400" s="215"/>
      <c r="D2400" s="205" t="s">
        <v>395</v>
      </c>
      <c r="E2400" s="216" t="s">
        <v>76</v>
      </c>
      <c r="F2400" s="217" t="s">
        <v>2352</v>
      </c>
      <c r="G2400" s="215"/>
      <c r="H2400" s="218">
        <v>1</v>
      </c>
      <c r="I2400" s="219"/>
      <c r="J2400" s="215"/>
      <c r="K2400" s="215"/>
      <c r="L2400" s="220"/>
      <c r="M2400" s="221"/>
      <c r="N2400" s="222"/>
      <c r="O2400" s="222"/>
      <c r="P2400" s="222"/>
      <c r="Q2400" s="222"/>
      <c r="R2400" s="222"/>
      <c r="S2400" s="222"/>
      <c r="T2400" s="223"/>
      <c r="AT2400" s="224" t="s">
        <v>395</v>
      </c>
      <c r="AU2400" s="224" t="s">
        <v>90</v>
      </c>
      <c r="AV2400" s="14" t="s">
        <v>90</v>
      </c>
      <c r="AW2400" s="14" t="s">
        <v>36</v>
      </c>
      <c r="AX2400" s="14" t="s">
        <v>78</v>
      </c>
      <c r="AY2400" s="224" t="s">
        <v>386</v>
      </c>
    </row>
    <row r="2401" spans="1:65" s="14" customFormat="1" ht="10">
      <c r="B2401" s="214"/>
      <c r="C2401" s="215"/>
      <c r="D2401" s="205" t="s">
        <v>395</v>
      </c>
      <c r="E2401" s="216" t="s">
        <v>76</v>
      </c>
      <c r="F2401" s="217" t="s">
        <v>2353</v>
      </c>
      <c r="G2401" s="215"/>
      <c r="H2401" s="218">
        <v>1</v>
      </c>
      <c r="I2401" s="219"/>
      <c r="J2401" s="215"/>
      <c r="K2401" s="215"/>
      <c r="L2401" s="220"/>
      <c r="M2401" s="221"/>
      <c r="N2401" s="222"/>
      <c r="O2401" s="222"/>
      <c r="P2401" s="222"/>
      <c r="Q2401" s="222"/>
      <c r="R2401" s="222"/>
      <c r="S2401" s="222"/>
      <c r="T2401" s="223"/>
      <c r="AT2401" s="224" t="s">
        <v>395</v>
      </c>
      <c r="AU2401" s="224" t="s">
        <v>90</v>
      </c>
      <c r="AV2401" s="14" t="s">
        <v>90</v>
      </c>
      <c r="AW2401" s="14" t="s">
        <v>36</v>
      </c>
      <c r="AX2401" s="14" t="s">
        <v>78</v>
      </c>
      <c r="AY2401" s="224" t="s">
        <v>386</v>
      </c>
    </row>
    <row r="2402" spans="1:65" s="14" customFormat="1" ht="10">
      <c r="B2402" s="214"/>
      <c r="C2402" s="215"/>
      <c r="D2402" s="205" t="s">
        <v>395</v>
      </c>
      <c r="E2402" s="216" t="s">
        <v>76</v>
      </c>
      <c r="F2402" s="217" t="s">
        <v>2354</v>
      </c>
      <c r="G2402" s="215"/>
      <c r="H2402" s="218">
        <v>1</v>
      </c>
      <c r="I2402" s="219"/>
      <c r="J2402" s="215"/>
      <c r="K2402" s="215"/>
      <c r="L2402" s="220"/>
      <c r="M2402" s="221"/>
      <c r="N2402" s="222"/>
      <c r="O2402" s="222"/>
      <c r="P2402" s="222"/>
      <c r="Q2402" s="222"/>
      <c r="R2402" s="222"/>
      <c r="S2402" s="222"/>
      <c r="T2402" s="223"/>
      <c r="AT2402" s="224" t="s">
        <v>395</v>
      </c>
      <c r="AU2402" s="224" t="s">
        <v>90</v>
      </c>
      <c r="AV2402" s="14" t="s">
        <v>90</v>
      </c>
      <c r="AW2402" s="14" t="s">
        <v>36</v>
      </c>
      <c r="AX2402" s="14" t="s">
        <v>78</v>
      </c>
      <c r="AY2402" s="224" t="s">
        <v>386</v>
      </c>
    </row>
    <row r="2403" spans="1:65" s="15" customFormat="1" ht="10">
      <c r="B2403" s="225"/>
      <c r="C2403" s="226"/>
      <c r="D2403" s="205" t="s">
        <v>395</v>
      </c>
      <c r="E2403" s="227" t="s">
        <v>76</v>
      </c>
      <c r="F2403" s="228" t="s">
        <v>398</v>
      </c>
      <c r="G2403" s="226"/>
      <c r="H2403" s="229">
        <v>3</v>
      </c>
      <c r="I2403" s="230"/>
      <c r="J2403" s="226"/>
      <c r="K2403" s="226"/>
      <c r="L2403" s="231"/>
      <c r="M2403" s="232"/>
      <c r="N2403" s="233"/>
      <c r="O2403" s="233"/>
      <c r="P2403" s="233"/>
      <c r="Q2403" s="233"/>
      <c r="R2403" s="233"/>
      <c r="S2403" s="233"/>
      <c r="T2403" s="234"/>
      <c r="AT2403" s="235" t="s">
        <v>395</v>
      </c>
      <c r="AU2403" s="235" t="s">
        <v>90</v>
      </c>
      <c r="AV2403" s="15" t="s">
        <v>102</v>
      </c>
      <c r="AW2403" s="15" t="s">
        <v>36</v>
      </c>
      <c r="AX2403" s="15" t="s">
        <v>85</v>
      </c>
      <c r="AY2403" s="235" t="s">
        <v>386</v>
      </c>
    </row>
    <row r="2404" spans="1:65" s="2" customFormat="1" ht="24.15" customHeight="1">
      <c r="A2404" s="37"/>
      <c r="B2404" s="38"/>
      <c r="C2404" s="236" t="s">
        <v>2355</v>
      </c>
      <c r="D2404" s="236" t="s">
        <v>453</v>
      </c>
      <c r="E2404" s="237" t="s">
        <v>2356</v>
      </c>
      <c r="F2404" s="238" t="s">
        <v>2357</v>
      </c>
      <c r="G2404" s="239" t="s">
        <v>624</v>
      </c>
      <c r="H2404" s="240">
        <v>1</v>
      </c>
      <c r="I2404" s="241"/>
      <c r="J2404" s="242">
        <f>ROUND(I2404*H2404,2)</f>
        <v>0</v>
      </c>
      <c r="K2404" s="238" t="s">
        <v>391</v>
      </c>
      <c r="L2404" s="243"/>
      <c r="M2404" s="244" t="s">
        <v>76</v>
      </c>
      <c r="N2404" s="245" t="s">
        <v>49</v>
      </c>
      <c r="O2404" s="67"/>
      <c r="P2404" s="194">
        <f>O2404*H2404</f>
        <v>0</v>
      </c>
      <c r="Q2404" s="194">
        <v>1.66E-3</v>
      </c>
      <c r="R2404" s="194">
        <f>Q2404*H2404</f>
        <v>1.66E-3</v>
      </c>
      <c r="S2404" s="194">
        <v>0</v>
      </c>
      <c r="T2404" s="195">
        <f>S2404*H2404</f>
        <v>0</v>
      </c>
      <c r="U2404" s="37"/>
      <c r="V2404" s="37"/>
      <c r="W2404" s="37"/>
      <c r="X2404" s="37"/>
      <c r="Y2404" s="37"/>
      <c r="Z2404" s="37"/>
      <c r="AA2404" s="37"/>
      <c r="AB2404" s="37"/>
      <c r="AC2404" s="37"/>
      <c r="AD2404" s="37"/>
      <c r="AE2404" s="37"/>
      <c r="AR2404" s="196" t="s">
        <v>597</v>
      </c>
      <c r="AT2404" s="196" t="s">
        <v>453</v>
      </c>
      <c r="AU2404" s="196" t="s">
        <v>90</v>
      </c>
      <c r="AY2404" s="20" t="s">
        <v>386</v>
      </c>
      <c r="BE2404" s="197">
        <f>IF(N2404="základní",J2404,0)</f>
        <v>0</v>
      </c>
      <c r="BF2404" s="197">
        <f>IF(N2404="snížená",J2404,0)</f>
        <v>0</v>
      </c>
      <c r="BG2404" s="197">
        <f>IF(N2404="zákl. přenesená",J2404,0)</f>
        <v>0</v>
      </c>
      <c r="BH2404" s="197">
        <f>IF(N2404="sníž. přenesená",J2404,0)</f>
        <v>0</v>
      </c>
      <c r="BI2404" s="197">
        <f>IF(N2404="nulová",J2404,0)</f>
        <v>0</v>
      </c>
      <c r="BJ2404" s="20" t="s">
        <v>90</v>
      </c>
      <c r="BK2404" s="197">
        <f>ROUND(I2404*H2404,2)</f>
        <v>0</v>
      </c>
      <c r="BL2404" s="20" t="s">
        <v>479</v>
      </c>
      <c r="BM2404" s="196" t="s">
        <v>2358</v>
      </c>
    </row>
    <row r="2405" spans="1:65" s="13" customFormat="1" ht="10">
      <c r="B2405" s="203"/>
      <c r="C2405" s="204"/>
      <c r="D2405" s="205" t="s">
        <v>395</v>
      </c>
      <c r="E2405" s="206" t="s">
        <v>76</v>
      </c>
      <c r="F2405" s="207" t="s">
        <v>1722</v>
      </c>
      <c r="G2405" s="204"/>
      <c r="H2405" s="206" t="s">
        <v>76</v>
      </c>
      <c r="I2405" s="208"/>
      <c r="J2405" s="204"/>
      <c r="K2405" s="204"/>
      <c r="L2405" s="209"/>
      <c r="M2405" s="210"/>
      <c r="N2405" s="211"/>
      <c r="O2405" s="211"/>
      <c r="P2405" s="211"/>
      <c r="Q2405" s="211"/>
      <c r="R2405" s="211"/>
      <c r="S2405" s="211"/>
      <c r="T2405" s="212"/>
      <c r="AT2405" s="213" t="s">
        <v>395</v>
      </c>
      <c r="AU2405" s="213" t="s">
        <v>90</v>
      </c>
      <c r="AV2405" s="13" t="s">
        <v>85</v>
      </c>
      <c r="AW2405" s="13" t="s">
        <v>36</v>
      </c>
      <c r="AX2405" s="13" t="s">
        <v>78</v>
      </c>
      <c r="AY2405" s="213" t="s">
        <v>386</v>
      </c>
    </row>
    <row r="2406" spans="1:65" s="14" customFormat="1" ht="10">
      <c r="B2406" s="214"/>
      <c r="C2406" s="215"/>
      <c r="D2406" s="205" t="s">
        <v>395</v>
      </c>
      <c r="E2406" s="216" t="s">
        <v>76</v>
      </c>
      <c r="F2406" s="217" t="s">
        <v>2354</v>
      </c>
      <c r="G2406" s="215"/>
      <c r="H2406" s="218">
        <v>1</v>
      </c>
      <c r="I2406" s="219"/>
      <c r="J2406" s="215"/>
      <c r="K2406" s="215"/>
      <c r="L2406" s="220"/>
      <c r="M2406" s="221"/>
      <c r="N2406" s="222"/>
      <c r="O2406" s="222"/>
      <c r="P2406" s="222"/>
      <c r="Q2406" s="222"/>
      <c r="R2406" s="222"/>
      <c r="S2406" s="222"/>
      <c r="T2406" s="223"/>
      <c r="AT2406" s="224" t="s">
        <v>395</v>
      </c>
      <c r="AU2406" s="224" t="s">
        <v>90</v>
      </c>
      <c r="AV2406" s="14" t="s">
        <v>90</v>
      </c>
      <c r="AW2406" s="14" t="s">
        <v>36</v>
      </c>
      <c r="AX2406" s="14" t="s">
        <v>78</v>
      </c>
      <c r="AY2406" s="224" t="s">
        <v>386</v>
      </c>
    </row>
    <row r="2407" spans="1:65" s="15" customFormat="1" ht="10">
      <c r="B2407" s="225"/>
      <c r="C2407" s="226"/>
      <c r="D2407" s="205" t="s">
        <v>395</v>
      </c>
      <c r="E2407" s="227" t="s">
        <v>76</v>
      </c>
      <c r="F2407" s="228" t="s">
        <v>398</v>
      </c>
      <c r="G2407" s="226"/>
      <c r="H2407" s="229">
        <v>1</v>
      </c>
      <c r="I2407" s="230"/>
      <c r="J2407" s="226"/>
      <c r="K2407" s="226"/>
      <c r="L2407" s="231"/>
      <c r="M2407" s="232"/>
      <c r="N2407" s="233"/>
      <c r="O2407" s="233"/>
      <c r="P2407" s="233"/>
      <c r="Q2407" s="233"/>
      <c r="R2407" s="233"/>
      <c r="S2407" s="233"/>
      <c r="T2407" s="234"/>
      <c r="AT2407" s="235" t="s">
        <v>395</v>
      </c>
      <c r="AU2407" s="235" t="s">
        <v>90</v>
      </c>
      <c r="AV2407" s="15" t="s">
        <v>102</v>
      </c>
      <c r="AW2407" s="15" t="s">
        <v>36</v>
      </c>
      <c r="AX2407" s="15" t="s">
        <v>85</v>
      </c>
      <c r="AY2407" s="235" t="s">
        <v>386</v>
      </c>
    </row>
    <row r="2408" spans="1:65" s="2" customFormat="1" ht="24.15" customHeight="1">
      <c r="A2408" s="37"/>
      <c r="B2408" s="38"/>
      <c r="C2408" s="236" t="s">
        <v>2359</v>
      </c>
      <c r="D2408" s="236" t="s">
        <v>453</v>
      </c>
      <c r="E2408" s="237" t="s">
        <v>2360</v>
      </c>
      <c r="F2408" s="238" t="s">
        <v>2361</v>
      </c>
      <c r="G2408" s="239" t="s">
        <v>624</v>
      </c>
      <c r="H2408" s="240">
        <v>2</v>
      </c>
      <c r="I2408" s="241"/>
      <c r="J2408" s="242">
        <f>ROUND(I2408*H2408,2)</f>
        <v>0</v>
      </c>
      <c r="K2408" s="238" t="s">
        <v>76</v>
      </c>
      <c r="L2408" s="243"/>
      <c r="M2408" s="244" t="s">
        <v>76</v>
      </c>
      <c r="N2408" s="245" t="s">
        <v>49</v>
      </c>
      <c r="O2408" s="67"/>
      <c r="P2408" s="194">
        <f>O2408*H2408</f>
        <v>0</v>
      </c>
      <c r="Q2408" s="194">
        <v>3.0000000000000001E-3</v>
      </c>
      <c r="R2408" s="194">
        <f>Q2408*H2408</f>
        <v>6.0000000000000001E-3</v>
      </c>
      <c r="S2408" s="194">
        <v>0</v>
      </c>
      <c r="T2408" s="195">
        <f>S2408*H2408</f>
        <v>0</v>
      </c>
      <c r="U2408" s="37"/>
      <c r="V2408" s="37"/>
      <c r="W2408" s="37"/>
      <c r="X2408" s="37"/>
      <c r="Y2408" s="37"/>
      <c r="Z2408" s="37"/>
      <c r="AA2408" s="37"/>
      <c r="AB2408" s="37"/>
      <c r="AC2408" s="37"/>
      <c r="AD2408" s="37"/>
      <c r="AE2408" s="37"/>
      <c r="AR2408" s="196" t="s">
        <v>597</v>
      </c>
      <c r="AT2408" s="196" t="s">
        <v>453</v>
      </c>
      <c r="AU2408" s="196" t="s">
        <v>90</v>
      </c>
      <c r="AY2408" s="20" t="s">
        <v>386</v>
      </c>
      <c r="BE2408" s="197">
        <f>IF(N2408="základní",J2408,0)</f>
        <v>0</v>
      </c>
      <c r="BF2408" s="197">
        <f>IF(N2408="snížená",J2408,0)</f>
        <v>0</v>
      </c>
      <c r="BG2408" s="197">
        <f>IF(N2408="zákl. přenesená",J2408,0)</f>
        <v>0</v>
      </c>
      <c r="BH2408" s="197">
        <f>IF(N2408="sníž. přenesená",J2408,0)</f>
        <v>0</v>
      </c>
      <c r="BI2408" s="197">
        <f>IF(N2408="nulová",J2408,0)</f>
        <v>0</v>
      </c>
      <c r="BJ2408" s="20" t="s">
        <v>90</v>
      </c>
      <c r="BK2408" s="197">
        <f>ROUND(I2408*H2408,2)</f>
        <v>0</v>
      </c>
      <c r="BL2408" s="20" t="s">
        <v>479</v>
      </c>
      <c r="BM2408" s="196" t="s">
        <v>2362</v>
      </c>
    </row>
    <row r="2409" spans="1:65" s="13" customFormat="1" ht="10">
      <c r="B2409" s="203"/>
      <c r="C2409" s="204"/>
      <c r="D2409" s="205" t="s">
        <v>395</v>
      </c>
      <c r="E2409" s="206" t="s">
        <v>76</v>
      </c>
      <c r="F2409" s="207" t="s">
        <v>1722</v>
      </c>
      <c r="G2409" s="204"/>
      <c r="H2409" s="206" t="s">
        <v>76</v>
      </c>
      <c r="I2409" s="208"/>
      <c r="J2409" s="204"/>
      <c r="K2409" s="204"/>
      <c r="L2409" s="209"/>
      <c r="M2409" s="210"/>
      <c r="N2409" s="211"/>
      <c r="O2409" s="211"/>
      <c r="P2409" s="211"/>
      <c r="Q2409" s="211"/>
      <c r="R2409" s="211"/>
      <c r="S2409" s="211"/>
      <c r="T2409" s="212"/>
      <c r="AT2409" s="213" t="s">
        <v>395</v>
      </c>
      <c r="AU2409" s="213" t="s">
        <v>90</v>
      </c>
      <c r="AV2409" s="13" t="s">
        <v>85</v>
      </c>
      <c r="AW2409" s="13" t="s">
        <v>36</v>
      </c>
      <c r="AX2409" s="13" t="s">
        <v>78</v>
      </c>
      <c r="AY2409" s="213" t="s">
        <v>386</v>
      </c>
    </row>
    <row r="2410" spans="1:65" s="14" customFormat="1" ht="10">
      <c r="B2410" s="214"/>
      <c r="C2410" s="215"/>
      <c r="D2410" s="205" t="s">
        <v>395</v>
      </c>
      <c r="E2410" s="216" t="s">
        <v>76</v>
      </c>
      <c r="F2410" s="217" t="s">
        <v>2352</v>
      </c>
      <c r="G2410" s="215"/>
      <c r="H2410" s="218">
        <v>1</v>
      </c>
      <c r="I2410" s="219"/>
      <c r="J2410" s="215"/>
      <c r="K2410" s="215"/>
      <c r="L2410" s="220"/>
      <c r="M2410" s="221"/>
      <c r="N2410" s="222"/>
      <c r="O2410" s="222"/>
      <c r="P2410" s="222"/>
      <c r="Q2410" s="222"/>
      <c r="R2410" s="222"/>
      <c r="S2410" s="222"/>
      <c r="T2410" s="223"/>
      <c r="AT2410" s="224" t="s">
        <v>395</v>
      </c>
      <c r="AU2410" s="224" t="s">
        <v>90</v>
      </c>
      <c r="AV2410" s="14" t="s">
        <v>90</v>
      </c>
      <c r="AW2410" s="14" t="s">
        <v>36</v>
      </c>
      <c r="AX2410" s="14" t="s">
        <v>78</v>
      </c>
      <c r="AY2410" s="224" t="s">
        <v>386</v>
      </c>
    </row>
    <row r="2411" spans="1:65" s="14" customFormat="1" ht="10">
      <c r="B2411" s="214"/>
      <c r="C2411" s="215"/>
      <c r="D2411" s="205" t="s">
        <v>395</v>
      </c>
      <c r="E2411" s="216" t="s">
        <v>76</v>
      </c>
      <c r="F2411" s="217" t="s">
        <v>2353</v>
      </c>
      <c r="G2411" s="215"/>
      <c r="H2411" s="218">
        <v>1</v>
      </c>
      <c r="I2411" s="219"/>
      <c r="J2411" s="215"/>
      <c r="K2411" s="215"/>
      <c r="L2411" s="220"/>
      <c r="M2411" s="221"/>
      <c r="N2411" s="222"/>
      <c r="O2411" s="222"/>
      <c r="P2411" s="222"/>
      <c r="Q2411" s="222"/>
      <c r="R2411" s="222"/>
      <c r="S2411" s="222"/>
      <c r="T2411" s="223"/>
      <c r="AT2411" s="224" t="s">
        <v>395</v>
      </c>
      <c r="AU2411" s="224" t="s">
        <v>90</v>
      </c>
      <c r="AV2411" s="14" t="s">
        <v>90</v>
      </c>
      <c r="AW2411" s="14" t="s">
        <v>36</v>
      </c>
      <c r="AX2411" s="14" t="s">
        <v>78</v>
      </c>
      <c r="AY2411" s="224" t="s">
        <v>386</v>
      </c>
    </row>
    <row r="2412" spans="1:65" s="15" customFormat="1" ht="10">
      <c r="B2412" s="225"/>
      <c r="C2412" s="226"/>
      <c r="D2412" s="205" t="s">
        <v>395</v>
      </c>
      <c r="E2412" s="227" t="s">
        <v>76</v>
      </c>
      <c r="F2412" s="228" t="s">
        <v>398</v>
      </c>
      <c r="G2412" s="226"/>
      <c r="H2412" s="229">
        <v>2</v>
      </c>
      <c r="I2412" s="230"/>
      <c r="J2412" s="226"/>
      <c r="K2412" s="226"/>
      <c r="L2412" s="231"/>
      <c r="M2412" s="232"/>
      <c r="N2412" s="233"/>
      <c r="O2412" s="233"/>
      <c r="P2412" s="233"/>
      <c r="Q2412" s="233"/>
      <c r="R2412" s="233"/>
      <c r="S2412" s="233"/>
      <c r="T2412" s="234"/>
      <c r="AT2412" s="235" t="s">
        <v>395</v>
      </c>
      <c r="AU2412" s="235" t="s">
        <v>90</v>
      </c>
      <c r="AV2412" s="15" t="s">
        <v>102</v>
      </c>
      <c r="AW2412" s="15" t="s">
        <v>36</v>
      </c>
      <c r="AX2412" s="15" t="s">
        <v>85</v>
      </c>
      <c r="AY2412" s="235" t="s">
        <v>386</v>
      </c>
    </row>
    <row r="2413" spans="1:65" s="2" customFormat="1" ht="55.5" customHeight="1">
      <c r="A2413" s="37"/>
      <c r="B2413" s="38"/>
      <c r="C2413" s="185" t="s">
        <v>2363</v>
      </c>
      <c r="D2413" s="185" t="s">
        <v>388</v>
      </c>
      <c r="E2413" s="186" t="s">
        <v>2364</v>
      </c>
      <c r="F2413" s="187" t="s">
        <v>2365</v>
      </c>
      <c r="G2413" s="188" t="s">
        <v>127</v>
      </c>
      <c r="H2413" s="189">
        <v>570.75</v>
      </c>
      <c r="I2413" s="190"/>
      <c r="J2413" s="191">
        <f>ROUND(I2413*H2413,2)</f>
        <v>0</v>
      </c>
      <c r="K2413" s="187" t="s">
        <v>76</v>
      </c>
      <c r="L2413" s="42"/>
      <c r="M2413" s="192" t="s">
        <v>76</v>
      </c>
      <c r="N2413" s="193" t="s">
        <v>49</v>
      </c>
      <c r="O2413" s="67"/>
      <c r="P2413" s="194">
        <f>O2413*H2413</f>
        <v>0</v>
      </c>
      <c r="Q2413" s="194">
        <v>1.9000000000000001E-4</v>
      </c>
      <c r="R2413" s="194">
        <f>Q2413*H2413</f>
        <v>0.10844250000000001</v>
      </c>
      <c r="S2413" s="194">
        <v>0</v>
      </c>
      <c r="T2413" s="195">
        <f>S2413*H2413</f>
        <v>0</v>
      </c>
      <c r="U2413" s="37"/>
      <c r="V2413" s="37"/>
      <c r="W2413" s="37"/>
      <c r="X2413" s="37"/>
      <c r="Y2413" s="37"/>
      <c r="Z2413" s="37"/>
      <c r="AA2413" s="37"/>
      <c r="AB2413" s="37"/>
      <c r="AC2413" s="37"/>
      <c r="AD2413" s="37"/>
      <c r="AE2413" s="37"/>
      <c r="AR2413" s="196" t="s">
        <v>479</v>
      </c>
      <c r="AT2413" s="196" t="s">
        <v>388</v>
      </c>
      <c r="AU2413" s="196" t="s">
        <v>90</v>
      </c>
      <c r="AY2413" s="20" t="s">
        <v>386</v>
      </c>
      <c r="BE2413" s="197">
        <f>IF(N2413="základní",J2413,0)</f>
        <v>0</v>
      </c>
      <c r="BF2413" s="197">
        <f>IF(N2413="snížená",J2413,0)</f>
        <v>0</v>
      </c>
      <c r="BG2413" s="197">
        <f>IF(N2413="zákl. přenesená",J2413,0)</f>
        <v>0</v>
      </c>
      <c r="BH2413" s="197">
        <f>IF(N2413="sníž. přenesená",J2413,0)</f>
        <v>0</v>
      </c>
      <c r="BI2413" s="197">
        <f>IF(N2413="nulová",J2413,0)</f>
        <v>0</v>
      </c>
      <c r="BJ2413" s="20" t="s">
        <v>90</v>
      </c>
      <c r="BK2413" s="197">
        <f>ROUND(I2413*H2413,2)</f>
        <v>0</v>
      </c>
      <c r="BL2413" s="20" t="s">
        <v>479</v>
      </c>
      <c r="BM2413" s="196" t="s">
        <v>2366</v>
      </c>
    </row>
    <row r="2414" spans="1:65" s="14" customFormat="1" ht="10">
      <c r="B2414" s="214"/>
      <c r="C2414" s="215"/>
      <c r="D2414" s="205" t="s">
        <v>395</v>
      </c>
      <c r="E2414" s="216" t="s">
        <v>76</v>
      </c>
      <c r="F2414" s="217" t="s">
        <v>255</v>
      </c>
      <c r="G2414" s="215"/>
      <c r="H2414" s="218">
        <v>570.75</v>
      </c>
      <c r="I2414" s="219"/>
      <c r="J2414" s="215"/>
      <c r="K2414" s="215"/>
      <c r="L2414" s="220"/>
      <c r="M2414" s="221"/>
      <c r="N2414" s="222"/>
      <c r="O2414" s="222"/>
      <c r="P2414" s="222"/>
      <c r="Q2414" s="222"/>
      <c r="R2414" s="222"/>
      <c r="S2414" s="222"/>
      <c r="T2414" s="223"/>
      <c r="AT2414" s="224" t="s">
        <v>395</v>
      </c>
      <c r="AU2414" s="224" t="s">
        <v>90</v>
      </c>
      <c r="AV2414" s="14" t="s">
        <v>90</v>
      </c>
      <c r="AW2414" s="14" t="s">
        <v>36</v>
      </c>
      <c r="AX2414" s="14" t="s">
        <v>78</v>
      </c>
      <c r="AY2414" s="224" t="s">
        <v>386</v>
      </c>
    </row>
    <row r="2415" spans="1:65" s="15" customFormat="1" ht="10">
      <c r="B2415" s="225"/>
      <c r="C2415" s="226"/>
      <c r="D2415" s="205" t="s">
        <v>395</v>
      </c>
      <c r="E2415" s="227" t="s">
        <v>76</v>
      </c>
      <c r="F2415" s="228" t="s">
        <v>398</v>
      </c>
      <c r="G2415" s="226"/>
      <c r="H2415" s="229">
        <v>570.75</v>
      </c>
      <c r="I2415" s="230"/>
      <c r="J2415" s="226"/>
      <c r="K2415" s="226"/>
      <c r="L2415" s="231"/>
      <c r="M2415" s="232"/>
      <c r="N2415" s="233"/>
      <c r="O2415" s="233"/>
      <c r="P2415" s="233"/>
      <c r="Q2415" s="233"/>
      <c r="R2415" s="233"/>
      <c r="S2415" s="233"/>
      <c r="T2415" s="234"/>
      <c r="AT2415" s="235" t="s">
        <v>395</v>
      </c>
      <c r="AU2415" s="235" t="s">
        <v>90</v>
      </c>
      <c r="AV2415" s="15" t="s">
        <v>102</v>
      </c>
      <c r="AW2415" s="15" t="s">
        <v>36</v>
      </c>
      <c r="AX2415" s="15" t="s">
        <v>85</v>
      </c>
      <c r="AY2415" s="235" t="s">
        <v>386</v>
      </c>
    </row>
    <row r="2416" spans="1:65" s="2" customFormat="1" ht="33" customHeight="1">
      <c r="A2416" s="37"/>
      <c r="B2416" s="38"/>
      <c r="C2416" s="236" t="s">
        <v>2367</v>
      </c>
      <c r="D2416" s="236" t="s">
        <v>453</v>
      </c>
      <c r="E2416" s="237" t="s">
        <v>2368</v>
      </c>
      <c r="F2416" s="238" t="s">
        <v>2369</v>
      </c>
      <c r="G2416" s="239" t="s">
        <v>127</v>
      </c>
      <c r="H2416" s="240">
        <v>656.36300000000006</v>
      </c>
      <c r="I2416" s="241"/>
      <c r="J2416" s="242">
        <f>ROUND(I2416*H2416,2)</f>
        <v>0</v>
      </c>
      <c r="K2416" s="238" t="s">
        <v>391</v>
      </c>
      <c r="L2416" s="243"/>
      <c r="M2416" s="244" t="s">
        <v>76</v>
      </c>
      <c r="N2416" s="245" t="s">
        <v>49</v>
      </c>
      <c r="O2416" s="67"/>
      <c r="P2416" s="194">
        <f>O2416*H2416</f>
        <v>0</v>
      </c>
      <c r="Q2416" s="194">
        <v>1.9E-3</v>
      </c>
      <c r="R2416" s="194">
        <f>Q2416*H2416</f>
        <v>1.2470897000000001</v>
      </c>
      <c r="S2416" s="194">
        <v>0</v>
      </c>
      <c r="T2416" s="195">
        <f>S2416*H2416</f>
        <v>0</v>
      </c>
      <c r="U2416" s="37"/>
      <c r="V2416" s="37"/>
      <c r="W2416" s="37"/>
      <c r="X2416" s="37"/>
      <c r="Y2416" s="37"/>
      <c r="Z2416" s="37"/>
      <c r="AA2416" s="37"/>
      <c r="AB2416" s="37"/>
      <c r="AC2416" s="37"/>
      <c r="AD2416" s="37"/>
      <c r="AE2416" s="37"/>
      <c r="AR2416" s="196" t="s">
        <v>597</v>
      </c>
      <c r="AT2416" s="196" t="s">
        <v>453</v>
      </c>
      <c r="AU2416" s="196" t="s">
        <v>90</v>
      </c>
      <c r="AY2416" s="20" t="s">
        <v>386</v>
      </c>
      <c r="BE2416" s="197">
        <f>IF(N2416="základní",J2416,0)</f>
        <v>0</v>
      </c>
      <c r="BF2416" s="197">
        <f>IF(N2416="snížená",J2416,0)</f>
        <v>0</v>
      </c>
      <c r="BG2416" s="197">
        <f>IF(N2416="zákl. přenesená",J2416,0)</f>
        <v>0</v>
      </c>
      <c r="BH2416" s="197">
        <f>IF(N2416="sníž. přenesená",J2416,0)</f>
        <v>0</v>
      </c>
      <c r="BI2416" s="197">
        <f>IF(N2416="nulová",J2416,0)</f>
        <v>0</v>
      </c>
      <c r="BJ2416" s="20" t="s">
        <v>90</v>
      </c>
      <c r="BK2416" s="197">
        <f>ROUND(I2416*H2416,2)</f>
        <v>0</v>
      </c>
      <c r="BL2416" s="20" t="s">
        <v>479</v>
      </c>
      <c r="BM2416" s="196" t="s">
        <v>2370</v>
      </c>
    </row>
    <row r="2417" spans="1:65" s="14" customFormat="1" ht="10">
      <c r="B2417" s="214"/>
      <c r="C2417" s="215"/>
      <c r="D2417" s="205" t="s">
        <v>395</v>
      </c>
      <c r="E2417" s="216" t="s">
        <v>76</v>
      </c>
      <c r="F2417" s="217" t="s">
        <v>255</v>
      </c>
      <c r="G2417" s="215"/>
      <c r="H2417" s="218">
        <v>570.75</v>
      </c>
      <c r="I2417" s="219"/>
      <c r="J2417" s="215"/>
      <c r="K2417" s="215"/>
      <c r="L2417" s="220"/>
      <c r="M2417" s="221"/>
      <c r="N2417" s="222"/>
      <c r="O2417" s="222"/>
      <c r="P2417" s="222"/>
      <c r="Q2417" s="222"/>
      <c r="R2417" s="222"/>
      <c r="S2417" s="222"/>
      <c r="T2417" s="223"/>
      <c r="AT2417" s="224" t="s">
        <v>395</v>
      </c>
      <c r="AU2417" s="224" t="s">
        <v>90</v>
      </c>
      <c r="AV2417" s="14" t="s">
        <v>90</v>
      </c>
      <c r="AW2417" s="14" t="s">
        <v>36</v>
      </c>
      <c r="AX2417" s="14" t="s">
        <v>78</v>
      </c>
      <c r="AY2417" s="224" t="s">
        <v>386</v>
      </c>
    </row>
    <row r="2418" spans="1:65" s="15" customFormat="1" ht="10">
      <c r="B2418" s="225"/>
      <c r="C2418" s="226"/>
      <c r="D2418" s="205" t="s">
        <v>395</v>
      </c>
      <c r="E2418" s="227" t="s">
        <v>76</v>
      </c>
      <c r="F2418" s="228" t="s">
        <v>398</v>
      </c>
      <c r="G2418" s="226"/>
      <c r="H2418" s="229">
        <v>570.75</v>
      </c>
      <c r="I2418" s="230"/>
      <c r="J2418" s="226"/>
      <c r="K2418" s="226"/>
      <c r="L2418" s="231"/>
      <c r="M2418" s="232"/>
      <c r="N2418" s="233"/>
      <c r="O2418" s="233"/>
      <c r="P2418" s="233"/>
      <c r="Q2418" s="233"/>
      <c r="R2418" s="233"/>
      <c r="S2418" s="233"/>
      <c r="T2418" s="234"/>
      <c r="AT2418" s="235" t="s">
        <v>395</v>
      </c>
      <c r="AU2418" s="235" t="s">
        <v>90</v>
      </c>
      <c r="AV2418" s="15" t="s">
        <v>102</v>
      </c>
      <c r="AW2418" s="15" t="s">
        <v>36</v>
      </c>
      <c r="AX2418" s="15" t="s">
        <v>85</v>
      </c>
      <c r="AY2418" s="235" t="s">
        <v>386</v>
      </c>
    </row>
    <row r="2419" spans="1:65" s="14" customFormat="1" ht="10">
      <c r="B2419" s="214"/>
      <c r="C2419" s="215"/>
      <c r="D2419" s="205" t="s">
        <v>395</v>
      </c>
      <c r="E2419" s="215"/>
      <c r="F2419" s="217" t="s">
        <v>2371</v>
      </c>
      <c r="G2419" s="215"/>
      <c r="H2419" s="218">
        <v>656.36300000000006</v>
      </c>
      <c r="I2419" s="219"/>
      <c r="J2419" s="215"/>
      <c r="K2419" s="215"/>
      <c r="L2419" s="220"/>
      <c r="M2419" s="221"/>
      <c r="N2419" s="222"/>
      <c r="O2419" s="222"/>
      <c r="P2419" s="222"/>
      <c r="Q2419" s="222"/>
      <c r="R2419" s="222"/>
      <c r="S2419" s="222"/>
      <c r="T2419" s="223"/>
      <c r="AT2419" s="224" t="s">
        <v>395</v>
      </c>
      <c r="AU2419" s="224" t="s">
        <v>90</v>
      </c>
      <c r="AV2419" s="14" t="s">
        <v>90</v>
      </c>
      <c r="AW2419" s="14" t="s">
        <v>4</v>
      </c>
      <c r="AX2419" s="14" t="s">
        <v>85</v>
      </c>
      <c r="AY2419" s="224" t="s">
        <v>386</v>
      </c>
    </row>
    <row r="2420" spans="1:65" s="2" customFormat="1" ht="24.15" customHeight="1">
      <c r="A2420" s="37"/>
      <c r="B2420" s="38"/>
      <c r="C2420" s="185" t="s">
        <v>2372</v>
      </c>
      <c r="D2420" s="185" t="s">
        <v>388</v>
      </c>
      <c r="E2420" s="186" t="s">
        <v>2373</v>
      </c>
      <c r="F2420" s="187" t="s">
        <v>2374</v>
      </c>
      <c r="G2420" s="188" t="s">
        <v>127</v>
      </c>
      <c r="H2420" s="189">
        <v>34.116</v>
      </c>
      <c r="I2420" s="190"/>
      <c r="J2420" s="191">
        <f>ROUND(I2420*H2420,2)</f>
        <v>0</v>
      </c>
      <c r="K2420" s="187" t="s">
        <v>391</v>
      </c>
      <c r="L2420" s="42"/>
      <c r="M2420" s="192" t="s">
        <v>76</v>
      </c>
      <c r="N2420" s="193" t="s">
        <v>49</v>
      </c>
      <c r="O2420" s="67"/>
      <c r="P2420" s="194">
        <f>O2420*H2420</f>
        <v>0</v>
      </c>
      <c r="Q2420" s="194">
        <v>7.1949999999999998E-4</v>
      </c>
      <c r="R2420" s="194">
        <f>Q2420*H2420</f>
        <v>2.4546461999999998E-2</v>
      </c>
      <c r="S2420" s="194">
        <v>0</v>
      </c>
      <c r="T2420" s="195">
        <f>S2420*H2420</f>
        <v>0</v>
      </c>
      <c r="U2420" s="37"/>
      <c r="V2420" s="37"/>
      <c r="W2420" s="37"/>
      <c r="X2420" s="37"/>
      <c r="Y2420" s="37"/>
      <c r="Z2420" s="37"/>
      <c r="AA2420" s="37"/>
      <c r="AB2420" s="37"/>
      <c r="AC2420" s="37"/>
      <c r="AD2420" s="37"/>
      <c r="AE2420" s="37"/>
      <c r="AR2420" s="196" t="s">
        <v>479</v>
      </c>
      <c r="AT2420" s="196" t="s">
        <v>388</v>
      </c>
      <c r="AU2420" s="196" t="s">
        <v>90</v>
      </c>
      <c r="AY2420" s="20" t="s">
        <v>386</v>
      </c>
      <c r="BE2420" s="197">
        <f>IF(N2420="základní",J2420,0)</f>
        <v>0</v>
      </c>
      <c r="BF2420" s="197">
        <f>IF(N2420="snížená",J2420,0)</f>
        <v>0</v>
      </c>
      <c r="BG2420" s="197">
        <f>IF(N2420="zákl. přenesená",J2420,0)</f>
        <v>0</v>
      </c>
      <c r="BH2420" s="197">
        <f>IF(N2420="sníž. přenesená",J2420,0)</f>
        <v>0</v>
      </c>
      <c r="BI2420" s="197">
        <f>IF(N2420="nulová",J2420,0)</f>
        <v>0</v>
      </c>
      <c r="BJ2420" s="20" t="s">
        <v>90</v>
      </c>
      <c r="BK2420" s="197">
        <f>ROUND(I2420*H2420,2)</f>
        <v>0</v>
      </c>
      <c r="BL2420" s="20" t="s">
        <v>479</v>
      </c>
      <c r="BM2420" s="196" t="s">
        <v>2375</v>
      </c>
    </row>
    <row r="2421" spans="1:65" s="2" customFormat="1" ht="10">
      <c r="A2421" s="37"/>
      <c r="B2421" s="38"/>
      <c r="C2421" s="39"/>
      <c r="D2421" s="198" t="s">
        <v>393</v>
      </c>
      <c r="E2421" s="39"/>
      <c r="F2421" s="199" t="s">
        <v>2376</v>
      </c>
      <c r="G2421" s="39"/>
      <c r="H2421" s="39"/>
      <c r="I2421" s="200"/>
      <c r="J2421" s="39"/>
      <c r="K2421" s="39"/>
      <c r="L2421" s="42"/>
      <c r="M2421" s="201"/>
      <c r="N2421" s="202"/>
      <c r="O2421" s="67"/>
      <c r="P2421" s="67"/>
      <c r="Q2421" s="67"/>
      <c r="R2421" s="67"/>
      <c r="S2421" s="67"/>
      <c r="T2421" s="68"/>
      <c r="U2421" s="37"/>
      <c r="V2421" s="37"/>
      <c r="W2421" s="37"/>
      <c r="X2421" s="37"/>
      <c r="Y2421" s="37"/>
      <c r="Z2421" s="37"/>
      <c r="AA2421" s="37"/>
      <c r="AB2421" s="37"/>
      <c r="AC2421" s="37"/>
      <c r="AD2421" s="37"/>
      <c r="AE2421" s="37"/>
      <c r="AT2421" s="20" t="s">
        <v>393</v>
      </c>
      <c r="AU2421" s="20" t="s">
        <v>90</v>
      </c>
    </row>
    <row r="2422" spans="1:65" s="14" customFormat="1" ht="10">
      <c r="B2422" s="214"/>
      <c r="C2422" s="215"/>
      <c r="D2422" s="205" t="s">
        <v>395</v>
      </c>
      <c r="E2422" s="216" t="s">
        <v>76</v>
      </c>
      <c r="F2422" s="217" t="s">
        <v>258</v>
      </c>
      <c r="G2422" s="215"/>
      <c r="H2422" s="218">
        <v>10.673</v>
      </c>
      <c r="I2422" s="219"/>
      <c r="J2422" s="215"/>
      <c r="K2422" s="215"/>
      <c r="L2422" s="220"/>
      <c r="M2422" s="221"/>
      <c r="N2422" s="222"/>
      <c r="O2422" s="222"/>
      <c r="P2422" s="222"/>
      <c r="Q2422" s="222"/>
      <c r="R2422" s="222"/>
      <c r="S2422" s="222"/>
      <c r="T2422" s="223"/>
      <c r="AT2422" s="224" t="s">
        <v>395</v>
      </c>
      <c r="AU2422" s="224" t="s">
        <v>90</v>
      </c>
      <c r="AV2422" s="14" t="s">
        <v>90</v>
      </c>
      <c r="AW2422" s="14" t="s">
        <v>36</v>
      </c>
      <c r="AX2422" s="14" t="s">
        <v>78</v>
      </c>
      <c r="AY2422" s="224" t="s">
        <v>386</v>
      </c>
    </row>
    <row r="2423" spans="1:65" s="14" customFormat="1" ht="10">
      <c r="B2423" s="214"/>
      <c r="C2423" s="215"/>
      <c r="D2423" s="205" t="s">
        <v>395</v>
      </c>
      <c r="E2423" s="216" t="s">
        <v>76</v>
      </c>
      <c r="F2423" s="217" t="s">
        <v>260</v>
      </c>
      <c r="G2423" s="215"/>
      <c r="H2423" s="218">
        <v>23.443000000000001</v>
      </c>
      <c r="I2423" s="219"/>
      <c r="J2423" s="215"/>
      <c r="K2423" s="215"/>
      <c r="L2423" s="220"/>
      <c r="M2423" s="221"/>
      <c r="N2423" s="222"/>
      <c r="O2423" s="222"/>
      <c r="P2423" s="222"/>
      <c r="Q2423" s="222"/>
      <c r="R2423" s="222"/>
      <c r="S2423" s="222"/>
      <c r="T2423" s="223"/>
      <c r="AT2423" s="224" t="s">
        <v>395</v>
      </c>
      <c r="AU2423" s="224" t="s">
        <v>90</v>
      </c>
      <c r="AV2423" s="14" t="s">
        <v>90</v>
      </c>
      <c r="AW2423" s="14" t="s">
        <v>36</v>
      </c>
      <c r="AX2423" s="14" t="s">
        <v>78</v>
      </c>
      <c r="AY2423" s="224" t="s">
        <v>386</v>
      </c>
    </row>
    <row r="2424" spans="1:65" s="15" customFormat="1" ht="10">
      <c r="B2424" s="225"/>
      <c r="C2424" s="226"/>
      <c r="D2424" s="205" t="s">
        <v>395</v>
      </c>
      <c r="E2424" s="227" t="s">
        <v>76</v>
      </c>
      <c r="F2424" s="228" t="s">
        <v>398</v>
      </c>
      <c r="G2424" s="226"/>
      <c r="H2424" s="229">
        <v>34.116</v>
      </c>
      <c r="I2424" s="230"/>
      <c r="J2424" s="226"/>
      <c r="K2424" s="226"/>
      <c r="L2424" s="231"/>
      <c r="M2424" s="232"/>
      <c r="N2424" s="233"/>
      <c r="O2424" s="233"/>
      <c r="P2424" s="233"/>
      <c r="Q2424" s="233"/>
      <c r="R2424" s="233"/>
      <c r="S2424" s="233"/>
      <c r="T2424" s="234"/>
      <c r="AT2424" s="235" t="s">
        <v>395</v>
      </c>
      <c r="AU2424" s="235" t="s">
        <v>90</v>
      </c>
      <c r="AV2424" s="15" t="s">
        <v>102</v>
      </c>
      <c r="AW2424" s="15" t="s">
        <v>36</v>
      </c>
      <c r="AX2424" s="15" t="s">
        <v>85</v>
      </c>
      <c r="AY2424" s="235" t="s">
        <v>386</v>
      </c>
    </row>
    <row r="2425" spans="1:65" s="2" customFormat="1" ht="24.15" customHeight="1">
      <c r="A2425" s="37"/>
      <c r="B2425" s="38"/>
      <c r="C2425" s="236" t="s">
        <v>2377</v>
      </c>
      <c r="D2425" s="236" t="s">
        <v>453</v>
      </c>
      <c r="E2425" s="237" t="s">
        <v>2378</v>
      </c>
      <c r="F2425" s="238" t="s">
        <v>2379</v>
      </c>
      <c r="G2425" s="239" t="s">
        <v>127</v>
      </c>
      <c r="H2425" s="240">
        <v>39.232999999999997</v>
      </c>
      <c r="I2425" s="241"/>
      <c r="J2425" s="242">
        <f>ROUND(I2425*H2425,2)</f>
        <v>0</v>
      </c>
      <c r="K2425" s="238" t="s">
        <v>391</v>
      </c>
      <c r="L2425" s="243"/>
      <c r="M2425" s="244" t="s">
        <v>76</v>
      </c>
      <c r="N2425" s="245" t="s">
        <v>49</v>
      </c>
      <c r="O2425" s="67"/>
      <c r="P2425" s="194">
        <f>O2425*H2425</f>
        <v>0</v>
      </c>
      <c r="Q2425" s="194">
        <v>2.0999999999999999E-3</v>
      </c>
      <c r="R2425" s="194">
        <f>Q2425*H2425</f>
        <v>8.2389299999999985E-2</v>
      </c>
      <c r="S2425" s="194">
        <v>0</v>
      </c>
      <c r="T2425" s="195">
        <f>S2425*H2425</f>
        <v>0</v>
      </c>
      <c r="U2425" s="37"/>
      <c r="V2425" s="37"/>
      <c r="W2425" s="37"/>
      <c r="X2425" s="37"/>
      <c r="Y2425" s="37"/>
      <c r="Z2425" s="37"/>
      <c r="AA2425" s="37"/>
      <c r="AB2425" s="37"/>
      <c r="AC2425" s="37"/>
      <c r="AD2425" s="37"/>
      <c r="AE2425" s="37"/>
      <c r="AR2425" s="196" t="s">
        <v>597</v>
      </c>
      <c r="AT2425" s="196" t="s">
        <v>453</v>
      </c>
      <c r="AU2425" s="196" t="s">
        <v>90</v>
      </c>
      <c r="AY2425" s="20" t="s">
        <v>386</v>
      </c>
      <c r="BE2425" s="197">
        <f>IF(N2425="základní",J2425,0)</f>
        <v>0</v>
      </c>
      <c r="BF2425" s="197">
        <f>IF(N2425="snížená",J2425,0)</f>
        <v>0</v>
      </c>
      <c r="BG2425" s="197">
        <f>IF(N2425="zákl. přenesená",J2425,0)</f>
        <v>0</v>
      </c>
      <c r="BH2425" s="197">
        <f>IF(N2425="sníž. přenesená",J2425,0)</f>
        <v>0</v>
      </c>
      <c r="BI2425" s="197">
        <f>IF(N2425="nulová",J2425,0)</f>
        <v>0</v>
      </c>
      <c r="BJ2425" s="20" t="s">
        <v>90</v>
      </c>
      <c r="BK2425" s="197">
        <f>ROUND(I2425*H2425,2)</f>
        <v>0</v>
      </c>
      <c r="BL2425" s="20" t="s">
        <v>479</v>
      </c>
      <c r="BM2425" s="196" t="s">
        <v>2380</v>
      </c>
    </row>
    <row r="2426" spans="1:65" s="14" customFormat="1" ht="10">
      <c r="B2426" s="214"/>
      <c r="C2426" s="215"/>
      <c r="D2426" s="205" t="s">
        <v>395</v>
      </c>
      <c r="E2426" s="215"/>
      <c r="F2426" s="217" t="s">
        <v>2381</v>
      </c>
      <c r="G2426" s="215"/>
      <c r="H2426" s="218">
        <v>39.232999999999997</v>
      </c>
      <c r="I2426" s="219"/>
      <c r="J2426" s="215"/>
      <c r="K2426" s="215"/>
      <c r="L2426" s="220"/>
      <c r="M2426" s="221"/>
      <c r="N2426" s="222"/>
      <c r="O2426" s="222"/>
      <c r="P2426" s="222"/>
      <c r="Q2426" s="222"/>
      <c r="R2426" s="222"/>
      <c r="S2426" s="222"/>
      <c r="T2426" s="223"/>
      <c r="AT2426" s="224" t="s">
        <v>395</v>
      </c>
      <c r="AU2426" s="224" t="s">
        <v>90</v>
      </c>
      <c r="AV2426" s="14" t="s">
        <v>90</v>
      </c>
      <c r="AW2426" s="14" t="s">
        <v>4</v>
      </c>
      <c r="AX2426" s="14" t="s">
        <v>85</v>
      </c>
      <c r="AY2426" s="224" t="s">
        <v>386</v>
      </c>
    </row>
    <row r="2427" spans="1:65" s="2" customFormat="1" ht="55.5" customHeight="1">
      <c r="A2427" s="37"/>
      <c r="B2427" s="38"/>
      <c r="C2427" s="185" t="s">
        <v>2382</v>
      </c>
      <c r="D2427" s="185" t="s">
        <v>388</v>
      </c>
      <c r="E2427" s="186" t="s">
        <v>2383</v>
      </c>
      <c r="F2427" s="187" t="s">
        <v>2384</v>
      </c>
      <c r="G2427" s="188" t="s">
        <v>624</v>
      </c>
      <c r="H2427" s="189">
        <v>13</v>
      </c>
      <c r="I2427" s="190"/>
      <c r="J2427" s="191">
        <f>ROUND(I2427*H2427,2)</f>
        <v>0</v>
      </c>
      <c r="K2427" s="187" t="s">
        <v>391</v>
      </c>
      <c r="L2427" s="42"/>
      <c r="M2427" s="192" t="s">
        <v>76</v>
      </c>
      <c r="N2427" s="193" t="s">
        <v>49</v>
      </c>
      <c r="O2427" s="67"/>
      <c r="P2427" s="194">
        <f>O2427*H2427</f>
        <v>0</v>
      </c>
      <c r="Q2427" s="194">
        <v>7.4999999999999997E-3</v>
      </c>
      <c r="R2427" s="194">
        <f>Q2427*H2427</f>
        <v>9.7500000000000003E-2</v>
      </c>
      <c r="S2427" s="194">
        <v>0</v>
      </c>
      <c r="T2427" s="195">
        <f>S2427*H2427</f>
        <v>0</v>
      </c>
      <c r="U2427" s="37"/>
      <c r="V2427" s="37"/>
      <c r="W2427" s="37"/>
      <c r="X2427" s="37"/>
      <c r="Y2427" s="37"/>
      <c r="Z2427" s="37"/>
      <c r="AA2427" s="37"/>
      <c r="AB2427" s="37"/>
      <c r="AC2427" s="37"/>
      <c r="AD2427" s="37"/>
      <c r="AE2427" s="37"/>
      <c r="AR2427" s="196" t="s">
        <v>479</v>
      </c>
      <c r="AT2427" s="196" t="s">
        <v>388</v>
      </c>
      <c r="AU2427" s="196" t="s">
        <v>90</v>
      </c>
      <c r="AY2427" s="20" t="s">
        <v>386</v>
      </c>
      <c r="BE2427" s="197">
        <f>IF(N2427="základní",J2427,0)</f>
        <v>0</v>
      </c>
      <c r="BF2427" s="197">
        <f>IF(N2427="snížená",J2427,0)</f>
        <v>0</v>
      </c>
      <c r="BG2427" s="197">
        <f>IF(N2427="zákl. přenesená",J2427,0)</f>
        <v>0</v>
      </c>
      <c r="BH2427" s="197">
        <f>IF(N2427="sníž. přenesená",J2427,0)</f>
        <v>0</v>
      </c>
      <c r="BI2427" s="197">
        <f>IF(N2427="nulová",J2427,0)</f>
        <v>0</v>
      </c>
      <c r="BJ2427" s="20" t="s">
        <v>90</v>
      </c>
      <c r="BK2427" s="197">
        <f>ROUND(I2427*H2427,2)</f>
        <v>0</v>
      </c>
      <c r="BL2427" s="20" t="s">
        <v>479</v>
      </c>
      <c r="BM2427" s="196" t="s">
        <v>2385</v>
      </c>
    </row>
    <row r="2428" spans="1:65" s="2" customFormat="1" ht="10">
      <c r="A2428" s="37"/>
      <c r="B2428" s="38"/>
      <c r="C2428" s="39"/>
      <c r="D2428" s="198" t="s">
        <v>393</v>
      </c>
      <c r="E2428" s="39"/>
      <c r="F2428" s="199" t="s">
        <v>2386</v>
      </c>
      <c r="G2428" s="39"/>
      <c r="H2428" s="39"/>
      <c r="I2428" s="200"/>
      <c r="J2428" s="39"/>
      <c r="K2428" s="39"/>
      <c r="L2428" s="42"/>
      <c r="M2428" s="201"/>
      <c r="N2428" s="202"/>
      <c r="O2428" s="67"/>
      <c r="P2428" s="67"/>
      <c r="Q2428" s="67"/>
      <c r="R2428" s="67"/>
      <c r="S2428" s="67"/>
      <c r="T2428" s="68"/>
      <c r="U2428" s="37"/>
      <c r="V2428" s="37"/>
      <c r="W2428" s="37"/>
      <c r="X2428" s="37"/>
      <c r="Y2428" s="37"/>
      <c r="Z2428" s="37"/>
      <c r="AA2428" s="37"/>
      <c r="AB2428" s="37"/>
      <c r="AC2428" s="37"/>
      <c r="AD2428" s="37"/>
      <c r="AE2428" s="37"/>
      <c r="AT2428" s="20" t="s">
        <v>393</v>
      </c>
      <c r="AU2428" s="20" t="s">
        <v>90</v>
      </c>
    </row>
    <row r="2429" spans="1:65" s="13" customFormat="1" ht="10">
      <c r="B2429" s="203"/>
      <c r="C2429" s="204"/>
      <c r="D2429" s="205" t="s">
        <v>395</v>
      </c>
      <c r="E2429" s="206" t="s">
        <v>76</v>
      </c>
      <c r="F2429" s="207" t="s">
        <v>1722</v>
      </c>
      <c r="G2429" s="204"/>
      <c r="H2429" s="206" t="s">
        <v>76</v>
      </c>
      <c r="I2429" s="208"/>
      <c r="J2429" s="204"/>
      <c r="K2429" s="204"/>
      <c r="L2429" s="209"/>
      <c r="M2429" s="210"/>
      <c r="N2429" s="211"/>
      <c r="O2429" s="211"/>
      <c r="P2429" s="211"/>
      <c r="Q2429" s="211"/>
      <c r="R2429" s="211"/>
      <c r="S2429" s="211"/>
      <c r="T2429" s="212"/>
      <c r="AT2429" s="213" t="s">
        <v>395</v>
      </c>
      <c r="AU2429" s="213" t="s">
        <v>90</v>
      </c>
      <c r="AV2429" s="13" t="s">
        <v>85</v>
      </c>
      <c r="AW2429" s="13" t="s">
        <v>36</v>
      </c>
      <c r="AX2429" s="13" t="s">
        <v>78</v>
      </c>
      <c r="AY2429" s="213" t="s">
        <v>386</v>
      </c>
    </row>
    <row r="2430" spans="1:65" s="14" customFormat="1" ht="10">
      <c r="B2430" s="214"/>
      <c r="C2430" s="215"/>
      <c r="D2430" s="205" t="s">
        <v>395</v>
      </c>
      <c r="E2430" s="216" t="s">
        <v>76</v>
      </c>
      <c r="F2430" s="217" t="s">
        <v>2387</v>
      </c>
      <c r="G2430" s="215"/>
      <c r="H2430" s="218">
        <v>10</v>
      </c>
      <c r="I2430" s="219"/>
      <c r="J2430" s="215"/>
      <c r="K2430" s="215"/>
      <c r="L2430" s="220"/>
      <c r="M2430" s="221"/>
      <c r="N2430" s="222"/>
      <c r="O2430" s="222"/>
      <c r="P2430" s="222"/>
      <c r="Q2430" s="222"/>
      <c r="R2430" s="222"/>
      <c r="S2430" s="222"/>
      <c r="T2430" s="223"/>
      <c r="AT2430" s="224" t="s">
        <v>395</v>
      </c>
      <c r="AU2430" s="224" t="s">
        <v>90</v>
      </c>
      <c r="AV2430" s="14" t="s">
        <v>90</v>
      </c>
      <c r="AW2430" s="14" t="s">
        <v>36</v>
      </c>
      <c r="AX2430" s="14" t="s">
        <v>78</v>
      </c>
      <c r="AY2430" s="224" t="s">
        <v>386</v>
      </c>
    </row>
    <row r="2431" spans="1:65" s="14" customFormat="1" ht="10">
      <c r="B2431" s="214"/>
      <c r="C2431" s="215"/>
      <c r="D2431" s="205" t="s">
        <v>395</v>
      </c>
      <c r="E2431" s="216" t="s">
        <v>76</v>
      </c>
      <c r="F2431" s="217" t="s">
        <v>2352</v>
      </c>
      <c r="G2431" s="215"/>
      <c r="H2431" s="218">
        <v>1</v>
      </c>
      <c r="I2431" s="219"/>
      <c r="J2431" s="215"/>
      <c r="K2431" s="215"/>
      <c r="L2431" s="220"/>
      <c r="M2431" s="221"/>
      <c r="N2431" s="222"/>
      <c r="O2431" s="222"/>
      <c r="P2431" s="222"/>
      <c r="Q2431" s="222"/>
      <c r="R2431" s="222"/>
      <c r="S2431" s="222"/>
      <c r="T2431" s="223"/>
      <c r="AT2431" s="224" t="s">
        <v>395</v>
      </c>
      <c r="AU2431" s="224" t="s">
        <v>90</v>
      </c>
      <c r="AV2431" s="14" t="s">
        <v>90</v>
      </c>
      <c r="AW2431" s="14" t="s">
        <v>36</v>
      </c>
      <c r="AX2431" s="14" t="s">
        <v>78</v>
      </c>
      <c r="AY2431" s="224" t="s">
        <v>386</v>
      </c>
    </row>
    <row r="2432" spans="1:65" s="14" customFormat="1" ht="10">
      <c r="B2432" s="214"/>
      <c r="C2432" s="215"/>
      <c r="D2432" s="205" t="s">
        <v>395</v>
      </c>
      <c r="E2432" s="216" t="s">
        <v>76</v>
      </c>
      <c r="F2432" s="217" t="s">
        <v>2353</v>
      </c>
      <c r="G2432" s="215"/>
      <c r="H2432" s="218">
        <v>1</v>
      </c>
      <c r="I2432" s="219"/>
      <c r="J2432" s="215"/>
      <c r="K2432" s="215"/>
      <c r="L2432" s="220"/>
      <c r="M2432" s="221"/>
      <c r="N2432" s="222"/>
      <c r="O2432" s="222"/>
      <c r="P2432" s="222"/>
      <c r="Q2432" s="222"/>
      <c r="R2432" s="222"/>
      <c r="S2432" s="222"/>
      <c r="T2432" s="223"/>
      <c r="AT2432" s="224" t="s">
        <v>395</v>
      </c>
      <c r="AU2432" s="224" t="s">
        <v>90</v>
      </c>
      <c r="AV2432" s="14" t="s">
        <v>90</v>
      </c>
      <c r="AW2432" s="14" t="s">
        <v>36</v>
      </c>
      <c r="AX2432" s="14" t="s">
        <v>78</v>
      </c>
      <c r="AY2432" s="224" t="s">
        <v>386</v>
      </c>
    </row>
    <row r="2433" spans="1:65" s="14" customFormat="1" ht="10">
      <c r="B2433" s="214"/>
      <c r="C2433" s="215"/>
      <c r="D2433" s="205" t="s">
        <v>395</v>
      </c>
      <c r="E2433" s="216" t="s">
        <v>76</v>
      </c>
      <c r="F2433" s="217" t="s">
        <v>2354</v>
      </c>
      <c r="G2433" s="215"/>
      <c r="H2433" s="218">
        <v>1</v>
      </c>
      <c r="I2433" s="219"/>
      <c r="J2433" s="215"/>
      <c r="K2433" s="215"/>
      <c r="L2433" s="220"/>
      <c r="M2433" s="221"/>
      <c r="N2433" s="222"/>
      <c r="O2433" s="222"/>
      <c r="P2433" s="222"/>
      <c r="Q2433" s="222"/>
      <c r="R2433" s="222"/>
      <c r="S2433" s="222"/>
      <c r="T2433" s="223"/>
      <c r="AT2433" s="224" t="s">
        <v>395</v>
      </c>
      <c r="AU2433" s="224" t="s">
        <v>90</v>
      </c>
      <c r="AV2433" s="14" t="s">
        <v>90</v>
      </c>
      <c r="AW2433" s="14" t="s">
        <v>36</v>
      </c>
      <c r="AX2433" s="14" t="s">
        <v>78</v>
      </c>
      <c r="AY2433" s="224" t="s">
        <v>386</v>
      </c>
    </row>
    <row r="2434" spans="1:65" s="15" customFormat="1" ht="10">
      <c r="B2434" s="225"/>
      <c r="C2434" s="226"/>
      <c r="D2434" s="205" t="s">
        <v>395</v>
      </c>
      <c r="E2434" s="227" t="s">
        <v>76</v>
      </c>
      <c r="F2434" s="228" t="s">
        <v>398</v>
      </c>
      <c r="G2434" s="226"/>
      <c r="H2434" s="229">
        <v>13</v>
      </c>
      <c r="I2434" s="230"/>
      <c r="J2434" s="226"/>
      <c r="K2434" s="226"/>
      <c r="L2434" s="231"/>
      <c r="M2434" s="232"/>
      <c r="N2434" s="233"/>
      <c r="O2434" s="233"/>
      <c r="P2434" s="233"/>
      <c r="Q2434" s="233"/>
      <c r="R2434" s="233"/>
      <c r="S2434" s="233"/>
      <c r="T2434" s="234"/>
      <c r="AT2434" s="235" t="s">
        <v>395</v>
      </c>
      <c r="AU2434" s="235" t="s">
        <v>90</v>
      </c>
      <c r="AV2434" s="15" t="s">
        <v>102</v>
      </c>
      <c r="AW2434" s="15" t="s">
        <v>36</v>
      </c>
      <c r="AX2434" s="15" t="s">
        <v>85</v>
      </c>
      <c r="AY2434" s="235" t="s">
        <v>386</v>
      </c>
    </row>
    <row r="2435" spans="1:65" s="2" customFormat="1" ht="24.15" customHeight="1">
      <c r="A2435" s="37"/>
      <c r="B2435" s="38"/>
      <c r="C2435" s="236" t="s">
        <v>2388</v>
      </c>
      <c r="D2435" s="236" t="s">
        <v>453</v>
      </c>
      <c r="E2435" s="237" t="s">
        <v>2389</v>
      </c>
      <c r="F2435" s="238" t="s">
        <v>2390</v>
      </c>
      <c r="G2435" s="239" t="s">
        <v>624</v>
      </c>
      <c r="H2435" s="240">
        <v>10</v>
      </c>
      <c r="I2435" s="241"/>
      <c r="J2435" s="242">
        <f>ROUND(I2435*H2435,2)</f>
        <v>0</v>
      </c>
      <c r="K2435" s="238" t="s">
        <v>391</v>
      </c>
      <c r="L2435" s="243"/>
      <c r="M2435" s="244" t="s">
        <v>76</v>
      </c>
      <c r="N2435" s="245" t="s">
        <v>49</v>
      </c>
      <c r="O2435" s="67"/>
      <c r="P2435" s="194">
        <f>O2435*H2435</f>
        <v>0</v>
      </c>
      <c r="Q2435" s="194">
        <v>2.3000000000000001E-4</v>
      </c>
      <c r="R2435" s="194">
        <f>Q2435*H2435</f>
        <v>2.3E-3</v>
      </c>
      <c r="S2435" s="194">
        <v>0</v>
      </c>
      <c r="T2435" s="195">
        <f>S2435*H2435</f>
        <v>0</v>
      </c>
      <c r="U2435" s="37"/>
      <c r="V2435" s="37"/>
      <c r="W2435" s="37"/>
      <c r="X2435" s="37"/>
      <c r="Y2435" s="37"/>
      <c r="Z2435" s="37"/>
      <c r="AA2435" s="37"/>
      <c r="AB2435" s="37"/>
      <c r="AC2435" s="37"/>
      <c r="AD2435" s="37"/>
      <c r="AE2435" s="37"/>
      <c r="AR2435" s="196" t="s">
        <v>597</v>
      </c>
      <c r="AT2435" s="196" t="s">
        <v>453</v>
      </c>
      <c r="AU2435" s="196" t="s">
        <v>90</v>
      </c>
      <c r="AY2435" s="20" t="s">
        <v>386</v>
      </c>
      <c r="BE2435" s="197">
        <f>IF(N2435="základní",J2435,0)</f>
        <v>0</v>
      </c>
      <c r="BF2435" s="197">
        <f>IF(N2435="snížená",J2435,0)</f>
        <v>0</v>
      </c>
      <c r="BG2435" s="197">
        <f>IF(N2435="zákl. přenesená",J2435,0)</f>
        <v>0</v>
      </c>
      <c r="BH2435" s="197">
        <f>IF(N2435="sníž. přenesená",J2435,0)</f>
        <v>0</v>
      </c>
      <c r="BI2435" s="197">
        <f>IF(N2435="nulová",J2435,0)</f>
        <v>0</v>
      </c>
      <c r="BJ2435" s="20" t="s">
        <v>90</v>
      </c>
      <c r="BK2435" s="197">
        <f>ROUND(I2435*H2435,2)</f>
        <v>0</v>
      </c>
      <c r="BL2435" s="20" t="s">
        <v>479</v>
      </c>
      <c r="BM2435" s="196" t="s">
        <v>2391</v>
      </c>
    </row>
    <row r="2436" spans="1:65" s="13" customFormat="1" ht="10">
      <c r="B2436" s="203"/>
      <c r="C2436" s="204"/>
      <c r="D2436" s="205" t="s">
        <v>395</v>
      </c>
      <c r="E2436" s="206" t="s">
        <v>76</v>
      </c>
      <c r="F2436" s="207" t="s">
        <v>1722</v>
      </c>
      <c r="G2436" s="204"/>
      <c r="H2436" s="206" t="s">
        <v>76</v>
      </c>
      <c r="I2436" s="208"/>
      <c r="J2436" s="204"/>
      <c r="K2436" s="204"/>
      <c r="L2436" s="209"/>
      <c r="M2436" s="210"/>
      <c r="N2436" s="211"/>
      <c r="O2436" s="211"/>
      <c r="P2436" s="211"/>
      <c r="Q2436" s="211"/>
      <c r="R2436" s="211"/>
      <c r="S2436" s="211"/>
      <c r="T2436" s="212"/>
      <c r="AT2436" s="213" t="s">
        <v>395</v>
      </c>
      <c r="AU2436" s="213" t="s">
        <v>90</v>
      </c>
      <c r="AV2436" s="13" t="s">
        <v>85</v>
      </c>
      <c r="AW2436" s="13" t="s">
        <v>36</v>
      </c>
      <c r="AX2436" s="13" t="s">
        <v>78</v>
      </c>
      <c r="AY2436" s="213" t="s">
        <v>386</v>
      </c>
    </row>
    <row r="2437" spans="1:65" s="14" customFormat="1" ht="10">
      <c r="B2437" s="214"/>
      <c r="C2437" s="215"/>
      <c r="D2437" s="205" t="s">
        <v>395</v>
      </c>
      <c r="E2437" s="216" t="s">
        <v>76</v>
      </c>
      <c r="F2437" s="217" t="s">
        <v>2392</v>
      </c>
      <c r="G2437" s="215"/>
      <c r="H2437" s="218">
        <v>10</v>
      </c>
      <c r="I2437" s="219"/>
      <c r="J2437" s="215"/>
      <c r="K2437" s="215"/>
      <c r="L2437" s="220"/>
      <c r="M2437" s="221"/>
      <c r="N2437" s="222"/>
      <c r="O2437" s="222"/>
      <c r="P2437" s="222"/>
      <c r="Q2437" s="222"/>
      <c r="R2437" s="222"/>
      <c r="S2437" s="222"/>
      <c r="T2437" s="223"/>
      <c r="AT2437" s="224" t="s">
        <v>395</v>
      </c>
      <c r="AU2437" s="224" t="s">
        <v>90</v>
      </c>
      <c r="AV2437" s="14" t="s">
        <v>90</v>
      </c>
      <c r="AW2437" s="14" t="s">
        <v>36</v>
      </c>
      <c r="AX2437" s="14" t="s">
        <v>78</v>
      </c>
      <c r="AY2437" s="224" t="s">
        <v>386</v>
      </c>
    </row>
    <row r="2438" spans="1:65" s="15" customFormat="1" ht="10">
      <c r="B2438" s="225"/>
      <c r="C2438" s="226"/>
      <c r="D2438" s="205" t="s">
        <v>395</v>
      </c>
      <c r="E2438" s="227" t="s">
        <v>76</v>
      </c>
      <c r="F2438" s="228" t="s">
        <v>398</v>
      </c>
      <c r="G2438" s="226"/>
      <c r="H2438" s="229">
        <v>10</v>
      </c>
      <c r="I2438" s="230"/>
      <c r="J2438" s="226"/>
      <c r="K2438" s="226"/>
      <c r="L2438" s="231"/>
      <c r="M2438" s="232"/>
      <c r="N2438" s="233"/>
      <c r="O2438" s="233"/>
      <c r="P2438" s="233"/>
      <c r="Q2438" s="233"/>
      <c r="R2438" s="233"/>
      <c r="S2438" s="233"/>
      <c r="T2438" s="234"/>
      <c r="AT2438" s="235" t="s">
        <v>395</v>
      </c>
      <c r="AU2438" s="235" t="s">
        <v>90</v>
      </c>
      <c r="AV2438" s="15" t="s">
        <v>102</v>
      </c>
      <c r="AW2438" s="15" t="s">
        <v>36</v>
      </c>
      <c r="AX2438" s="15" t="s">
        <v>85</v>
      </c>
      <c r="AY2438" s="235" t="s">
        <v>386</v>
      </c>
    </row>
    <row r="2439" spans="1:65" s="2" customFormat="1" ht="37.75" customHeight="1">
      <c r="A2439" s="37"/>
      <c r="B2439" s="38"/>
      <c r="C2439" s="236" t="s">
        <v>2393</v>
      </c>
      <c r="D2439" s="236" t="s">
        <v>453</v>
      </c>
      <c r="E2439" s="237" t="s">
        <v>2394</v>
      </c>
      <c r="F2439" s="238" t="s">
        <v>2395</v>
      </c>
      <c r="G2439" s="239" t="s">
        <v>624</v>
      </c>
      <c r="H2439" s="240">
        <v>2</v>
      </c>
      <c r="I2439" s="241"/>
      <c r="J2439" s="242">
        <f>ROUND(I2439*H2439,2)</f>
        <v>0</v>
      </c>
      <c r="K2439" s="238" t="s">
        <v>76</v>
      </c>
      <c r="L2439" s="243"/>
      <c r="M2439" s="244" t="s">
        <v>76</v>
      </c>
      <c r="N2439" s="245" t="s">
        <v>49</v>
      </c>
      <c r="O2439" s="67"/>
      <c r="P2439" s="194">
        <f>O2439*H2439</f>
        <v>0</v>
      </c>
      <c r="Q2439" s="194">
        <v>2.0000000000000001E-4</v>
      </c>
      <c r="R2439" s="194">
        <f>Q2439*H2439</f>
        <v>4.0000000000000002E-4</v>
      </c>
      <c r="S2439" s="194">
        <v>0</v>
      </c>
      <c r="T2439" s="195">
        <f>S2439*H2439</f>
        <v>0</v>
      </c>
      <c r="U2439" s="37"/>
      <c r="V2439" s="37"/>
      <c r="W2439" s="37"/>
      <c r="X2439" s="37"/>
      <c r="Y2439" s="37"/>
      <c r="Z2439" s="37"/>
      <c r="AA2439" s="37"/>
      <c r="AB2439" s="37"/>
      <c r="AC2439" s="37"/>
      <c r="AD2439" s="37"/>
      <c r="AE2439" s="37"/>
      <c r="AR2439" s="196" t="s">
        <v>597</v>
      </c>
      <c r="AT2439" s="196" t="s">
        <v>453</v>
      </c>
      <c r="AU2439" s="196" t="s">
        <v>90</v>
      </c>
      <c r="AY2439" s="20" t="s">
        <v>386</v>
      </c>
      <c r="BE2439" s="197">
        <f>IF(N2439="základní",J2439,0)</f>
        <v>0</v>
      </c>
      <c r="BF2439" s="197">
        <f>IF(N2439="snížená",J2439,0)</f>
        <v>0</v>
      </c>
      <c r="BG2439" s="197">
        <f>IF(N2439="zákl. přenesená",J2439,0)</f>
        <v>0</v>
      </c>
      <c r="BH2439" s="197">
        <f>IF(N2439="sníž. přenesená",J2439,0)</f>
        <v>0</v>
      </c>
      <c r="BI2439" s="197">
        <f>IF(N2439="nulová",J2439,0)</f>
        <v>0</v>
      </c>
      <c r="BJ2439" s="20" t="s">
        <v>90</v>
      </c>
      <c r="BK2439" s="197">
        <f>ROUND(I2439*H2439,2)</f>
        <v>0</v>
      </c>
      <c r="BL2439" s="20" t="s">
        <v>479</v>
      </c>
      <c r="BM2439" s="196" t="s">
        <v>2396</v>
      </c>
    </row>
    <row r="2440" spans="1:65" s="13" customFormat="1" ht="10">
      <c r="B2440" s="203"/>
      <c r="C2440" s="204"/>
      <c r="D2440" s="205" t="s">
        <v>395</v>
      </c>
      <c r="E2440" s="206" t="s">
        <v>76</v>
      </c>
      <c r="F2440" s="207" t="s">
        <v>1722</v>
      </c>
      <c r="G2440" s="204"/>
      <c r="H2440" s="206" t="s">
        <v>76</v>
      </c>
      <c r="I2440" s="208"/>
      <c r="J2440" s="204"/>
      <c r="K2440" s="204"/>
      <c r="L2440" s="209"/>
      <c r="M2440" s="210"/>
      <c r="N2440" s="211"/>
      <c r="O2440" s="211"/>
      <c r="P2440" s="211"/>
      <c r="Q2440" s="211"/>
      <c r="R2440" s="211"/>
      <c r="S2440" s="211"/>
      <c r="T2440" s="212"/>
      <c r="AT2440" s="213" t="s">
        <v>395</v>
      </c>
      <c r="AU2440" s="213" t="s">
        <v>90</v>
      </c>
      <c r="AV2440" s="13" t="s">
        <v>85</v>
      </c>
      <c r="AW2440" s="13" t="s">
        <v>36</v>
      </c>
      <c r="AX2440" s="13" t="s">
        <v>78</v>
      </c>
      <c r="AY2440" s="213" t="s">
        <v>386</v>
      </c>
    </row>
    <row r="2441" spans="1:65" s="14" customFormat="1" ht="10">
      <c r="B2441" s="214"/>
      <c r="C2441" s="215"/>
      <c r="D2441" s="205" t="s">
        <v>395</v>
      </c>
      <c r="E2441" s="216" t="s">
        <v>76</v>
      </c>
      <c r="F2441" s="217" t="s">
        <v>2352</v>
      </c>
      <c r="G2441" s="215"/>
      <c r="H2441" s="218">
        <v>1</v>
      </c>
      <c r="I2441" s="219"/>
      <c r="J2441" s="215"/>
      <c r="K2441" s="215"/>
      <c r="L2441" s="220"/>
      <c r="M2441" s="221"/>
      <c r="N2441" s="222"/>
      <c r="O2441" s="222"/>
      <c r="P2441" s="222"/>
      <c r="Q2441" s="222"/>
      <c r="R2441" s="222"/>
      <c r="S2441" s="222"/>
      <c r="T2441" s="223"/>
      <c r="AT2441" s="224" t="s">
        <v>395</v>
      </c>
      <c r="AU2441" s="224" t="s">
        <v>90</v>
      </c>
      <c r="AV2441" s="14" t="s">
        <v>90</v>
      </c>
      <c r="AW2441" s="14" t="s">
        <v>36</v>
      </c>
      <c r="AX2441" s="14" t="s">
        <v>78</v>
      </c>
      <c r="AY2441" s="224" t="s">
        <v>386</v>
      </c>
    </row>
    <row r="2442" spans="1:65" s="14" customFormat="1" ht="10">
      <c r="B2442" s="214"/>
      <c r="C2442" s="215"/>
      <c r="D2442" s="205" t="s">
        <v>395</v>
      </c>
      <c r="E2442" s="216" t="s">
        <v>76</v>
      </c>
      <c r="F2442" s="217" t="s">
        <v>2353</v>
      </c>
      <c r="G2442" s="215"/>
      <c r="H2442" s="218">
        <v>1</v>
      </c>
      <c r="I2442" s="219"/>
      <c r="J2442" s="215"/>
      <c r="K2442" s="215"/>
      <c r="L2442" s="220"/>
      <c r="M2442" s="221"/>
      <c r="N2442" s="222"/>
      <c r="O2442" s="222"/>
      <c r="P2442" s="222"/>
      <c r="Q2442" s="222"/>
      <c r="R2442" s="222"/>
      <c r="S2442" s="222"/>
      <c r="T2442" s="223"/>
      <c r="AT2442" s="224" t="s">
        <v>395</v>
      </c>
      <c r="AU2442" s="224" t="s">
        <v>90</v>
      </c>
      <c r="AV2442" s="14" t="s">
        <v>90</v>
      </c>
      <c r="AW2442" s="14" t="s">
        <v>36</v>
      </c>
      <c r="AX2442" s="14" t="s">
        <v>78</v>
      </c>
      <c r="AY2442" s="224" t="s">
        <v>386</v>
      </c>
    </row>
    <row r="2443" spans="1:65" s="15" customFormat="1" ht="10">
      <c r="B2443" s="225"/>
      <c r="C2443" s="226"/>
      <c r="D2443" s="205" t="s">
        <v>395</v>
      </c>
      <c r="E2443" s="227" t="s">
        <v>76</v>
      </c>
      <c r="F2443" s="228" t="s">
        <v>398</v>
      </c>
      <c r="G2443" s="226"/>
      <c r="H2443" s="229">
        <v>2</v>
      </c>
      <c r="I2443" s="230"/>
      <c r="J2443" s="226"/>
      <c r="K2443" s="226"/>
      <c r="L2443" s="231"/>
      <c r="M2443" s="232"/>
      <c r="N2443" s="233"/>
      <c r="O2443" s="233"/>
      <c r="P2443" s="233"/>
      <c r="Q2443" s="233"/>
      <c r="R2443" s="233"/>
      <c r="S2443" s="233"/>
      <c r="T2443" s="234"/>
      <c r="AT2443" s="235" t="s">
        <v>395</v>
      </c>
      <c r="AU2443" s="235" t="s">
        <v>90</v>
      </c>
      <c r="AV2443" s="15" t="s">
        <v>102</v>
      </c>
      <c r="AW2443" s="15" t="s">
        <v>36</v>
      </c>
      <c r="AX2443" s="15" t="s">
        <v>85</v>
      </c>
      <c r="AY2443" s="235" t="s">
        <v>386</v>
      </c>
    </row>
    <row r="2444" spans="1:65" s="2" customFormat="1" ht="33" customHeight="1">
      <c r="A2444" s="37"/>
      <c r="B2444" s="38"/>
      <c r="C2444" s="236" t="s">
        <v>2397</v>
      </c>
      <c r="D2444" s="236" t="s">
        <v>453</v>
      </c>
      <c r="E2444" s="237" t="s">
        <v>2398</v>
      </c>
      <c r="F2444" s="238" t="s">
        <v>2399</v>
      </c>
      <c r="G2444" s="239" t="s">
        <v>624</v>
      </c>
      <c r="H2444" s="240">
        <v>1</v>
      </c>
      <c r="I2444" s="241"/>
      <c r="J2444" s="242">
        <f>ROUND(I2444*H2444,2)</f>
        <v>0</v>
      </c>
      <c r="K2444" s="238" t="s">
        <v>76</v>
      </c>
      <c r="L2444" s="243"/>
      <c r="M2444" s="244" t="s">
        <v>76</v>
      </c>
      <c r="N2444" s="245" t="s">
        <v>49</v>
      </c>
      <c r="O2444" s="67"/>
      <c r="P2444" s="194">
        <f>O2444*H2444</f>
        <v>0</v>
      </c>
      <c r="Q2444" s="194">
        <v>2.0000000000000001E-4</v>
      </c>
      <c r="R2444" s="194">
        <f>Q2444*H2444</f>
        <v>2.0000000000000001E-4</v>
      </c>
      <c r="S2444" s="194">
        <v>0</v>
      </c>
      <c r="T2444" s="195">
        <f>S2444*H2444</f>
        <v>0</v>
      </c>
      <c r="U2444" s="37"/>
      <c r="V2444" s="37"/>
      <c r="W2444" s="37"/>
      <c r="X2444" s="37"/>
      <c r="Y2444" s="37"/>
      <c r="Z2444" s="37"/>
      <c r="AA2444" s="37"/>
      <c r="AB2444" s="37"/>
      <c r="AC2444" s="37"/>
      <c r="AD2444" s="37"/>
      <c r="AE2444" s="37"/>
      <c r="AR2444" s="196" t="s">
        <v>597</v>
      </c>
      <c r="AT2444" s="196" t="s">
        <v>453</v>
      </c>
      <c r="AU2444" s="196" t="s">
        <v>90</v>
      </c>
      <c r="AY2444" s="20" t="s">
        <v>386</v>
      </c>
      <c r="BE2444" s="197">
        <f>IF(N2444="základní",J2444,0)</f>
        <v>0</v>
      </c>
      <c r="BF2444" s="197">
        <f>IF(N2444="snížená",J2444,0)</f>
        <v>0</v>
      </c>
      <c r="BG2444" s="197">
        <f>IF(N2444="zákl. přenesená",J2444,0)</f>
        <v>0</v>
      </c>
      <c r="BH2444" s="197">
        <f>IF(N2444="sníž. přenesená",J2444,0)</f>
        <v>0</v>
      </c>
      <c r="BI2444" s="197">
        <f>IF(N2444="nulová",J2444,0)</f>
        <v>0</v>
      </c>
      <c r="BJ2444" s="20" t="s">
        <v>90</v>
      </c>
      <c r="BK2444" s="197">
        <f>ROUND(I2444*H2444,2)</f>
        <v>0</v>
      </c>
      <c r="BL2444" s="20" t="s">
        <v>479</v>
      </c>
      <c r="BM2444" s="196" t="s">
        <v>2400</v>
      </c>
    </row>
    <row r="2445" spans="1:65" s="13" customFormat="1" ht="10">
      <c r="B2445" s="203"/>
      <c r="C2445" s="204"/>
      <c r="D2445" s="205" t="s">
        <v>395</v>
      </c>
      <c r="E2445" s="206" t="s">
        <v>76</v>
      </c>
      <c r="F2445" s="207" t="s">
        <v>1722</v>
      </c>
      <c r="G2445" s="204"/>
      <c r="H2445" s="206" t="s">
        <v>76</v>
      </c>
      <c r="I2445" s="208"/>
      <c r="J2445" s="204"/>
      <c r="K2445" s="204"/>
      <c r="L2445" s="209"/>
      <c r="M2445" s="210"/>
      <c r="N2445" s="211"/>
      <c r="O2445" s="211"/>
      <c r="P2445" s="211"/>
      <c r="Q2445" s="211"/>
      <c r="R2445" s="211"/>
      <c r="S2445" s="211"/>
      <c r="T2445" s="212"/>
      <c r="AT2445" s="213" t="s">
        <v>395</v>
      </c>
      <c r="AU2445" s="213" t="s">
        <v>90</v>
      </c>
      <c r="AV2445" s="13" t="s">
        <v>85</v>
      </c>
      <c r="AW2445" s="13" t="s">
        <v>36</v>
      </c>
      <c r="AX2445" s="13" t="s">
        <v>78</v>
      </c>
      <c r="AY2445" s="213" t="s">
        <v>386</v>
      </c>
    </row>
    <row r="2446" spans="1:65" s="14" customFormat="1" ht="10">
      <c r="B2446" s="214"/>
      <c r="C2446" s="215"/>
      <c r="D2446" s="205" t="s">
        <v>395</v>
      </c>
      <c r="E2446" s="216" t="s">
        <v>76</v>
      </c>
      <c r="F2446" s="217" t="s">
        <v>2354</v>
      </c>
      <c r="G2446" s="215"/>
      <c r="H2446" s="218">
        <v>1</v>
      </c>
      <c r="I2446" s="219"/>
      <c r="J2446" s="215"/>
      <c r="K2446" s="215"/>
      <c r="L2446" s="220"/>
      <c r="M2446" s="221"/>
      <c r="N2446" s="222"/>
      <c r="O2446" s="222"/>
      <c r="P2446" s="222"/>
      <c r="Q2446" s="222"/>
      <c r="R2446" s="222"/>
      <c r="S2446" s="222"/>
      <c r="T2446" s="223"/>
      <c r="AT2446" s="224" t="s">
        <v>395</v>
      </c>
      <c r="AU2446" s="224" t="s">
        <v>90</v>
      </c>
      <c r="AV2446" s="14" t="s">
        <v>90</v>
      </c>
      <c r="AW2446" s="14" t="s">
        <v>36</v>
      </c>
      <c r="AX2446" s="14" t="s">
        <v>78</v>
      </c>
      <c r="AY2446" s="224" t="s">
        <v>386</v>
      </c>
    </row>
    <row r="2447" spans="1:65" s="15" customFormat="1" ht="10">
      <c r="B2447" s="225"/>
      <c r="C2447" s="226"/>
      <c r="D2447" s="205" t="s">
        <v>395</v>
      </c>
      <c r="E2447" s="227" t="s">
        <v>76</v>
      </c>
      <c r="F2447" s="228" t="s">
        <v>398</v>
      </c>
      <c r="G2447" s="226"/>
      <c r="H2447" s="229">
        <v>1</v>
      </c>
      <c r="I2447" s="230"/>
      <c r="J2447" s="226"/>
      <c r="K2447" s="226"/>
      <c r="L2447" s="231"/>
      <c r="M2447" s="232"/>
      <c r="N2447" s="233"/>
      <c r="O2447" s="233"/>
      <c r="P2447" s="233"/>
      <c r="Q2447" s="233"/>
      <c r="R2447" s="233"/>
      <c r="S2447" s="233"/>
      <c r="T2447" s="234"/>
      <c r="AT2447" s="235" t="s">
        <v>395</v>
      </c>
      <c r="AU2447" s="235" t="s">
        <v>90</v>
      </c>
      <c r="AV2447" s="15" t="s">
        <v>102</v>
      </c>
      <c r="AW2447" s="15" t="s">
        <v>36</v>
      </c>
      <c r="AX2447" s="15" t="s">
        <v>85</v>
      </c>
      <c r="AY2447" s="235" t="s">
        <v>386</v>
      </c>
    </row>
    <row r="2448" spans="1:65" s="2" customFormat="1" ht="37.75" customHeight="1">
      <c r="A2448" s="37"/>
      <c r="B2448" s="38"/>
      <c r="C2448" s="185" t="s">
        <v>2401</v>
      </c>
      <c r="D2448" s="185" t="s">
        <v>388</v>
      </c>
      <c r="E2448" s="186" t="s">
        <v>2402</v>
      </c>
      <c r="F2448" s="187" t="s">
        <v>2403</v>
      </c>
      <c r="G2448" s="188" t="s">
        <v>167</v>
      </c>
      <c r="H2448" s="189">
        <v>91.7</v>
      </c>
      <c r="I2448" s="190"/>
      <c r="J2448" s="191">
        <f>ROUND(I2448*H2448,2)</f>
        <v>0</v>
      </c>
      <c r="K2448" s="187" t="s">
        <v>391</v>
      </c>
      <c r="L2448" s="42"/>
      <c r="M2448" s="192" t="s">
        <v>76</v>
      </c>
      <c r="N2448" s="193" t="s">
        <v>49</v>
      </c>
      <c r="O2448" s="67"/>
      <c r="P2448" s="194">
        <f>O2448*H2448</f>
        <v>0</v>
      </c>
      <c r="Q2448" s="194">
        <v>1.1544000000000001E-3</v>
      </c>
      <c r="R2448" s="194">
        <f>Q2448*H2448</f>
        <v>0.10585848</v>
      </c>
      <c r="S2448" s="194">
        <v>0</v>
      </c>
      <c r="T2448" s="195">
        <f>S2448*H2448</f>
        <v>0</v>
      </c>
      <c r="U2448" s="37"/>
      <c r="V2448" s="37"/>
      <c r="W2448" s="37"/>
      <c r="X2448" s="37"/>
      <c r="Y2448" s="37"/>
      <c r="Z2448" s="37"/>
      <c r="AA2448" s="37"/>
      <c r="AB2448" s="37"/>
      <c r="AC2448" s="37"/>
      <c r="AD2448" s="37"/>
      <c r="AE2448" s="37"/>
      <c r="AR2448" s="196" t="s">
        <v>479</v>
      </c>
      <c r="AT2448" s="196" t="s">
        <v>388</v>
      </c>
      <c r="AU2448" s="196" t="s">
        <v>90</v>
      </c>
      <c r="AY2448" s="20" t="s">
        <v>386</v>
      </c>
      <c r="BE2448" s="197">
        <f>IF(N2448="základní",J2448,0)</f>
        <v>0</v>
      </c>
      <c r="BF2448" s="197">
        <f>IF(N2448="snížená",J2448,0)</f>
        <v>0</v>
      </c>
      <c r="BG2448" s="197">
        <f>IF(N2448="zákl. přenesená",J2448,0)</f>
        <v>0</v>
      </c>
      <c r="BH2448" s="197">
        <f>IF(N2448="sníž. přenesená",J2448,0)</f>
        <v>0</v>
      </c>
      <c r="BI2448" s="197">
        <f>IF(N2448="nulová",J2448,0)</f>
        <v>0</v>
      </c>
      <c r="BJ2448" s="20" t="s">
        <v>90</v>
      </c>
      <c r="BK2448" s="197">
        <f>ROUND(I2448*H2448,2)</f>
        <v>0</v>
      </c>
      <c r="BL2448" s="20" t="s">
        <v>479</v>
      </c>
      <c r="BM2448" s="196" t="s">
        <v>2404</v>
      </c>
    </row>
    <row r="2449" spans="1:65" s="2" customFormat="1" ht="10">
      <c r="A2449" s="37"/>
      <c r="B2449" s="38"/>
      <c r="C2449" s="39"/>
      <c r="D2449" s="198" t="s">
        <v>393</v>
      </c>
      <c r="E2449" s="39"/>
      <c r="F2449" s="199" t="s">
        <v>2405</v>
      </c>
      <c r="G2449" s="39"/>
      <c r="H2449" s="39"/>
      <c r="I2449" s="200"/>
      <c r="J2449" s="39"/>
      <c r="K2449" s="39"/>
      <c r="L2449" s="42"/>
      <c r="M2449" s="201"/>
      <c r="N2449" s="202"/>
      <c r="O2449" s="67"/>
      <c r="P2449" s="67"/>
      <c r="Q2449" s="67"/>
      <c r="R2449" s="67"/>
      <c r="S2449" s="67"/>
      <c r="T2449" s="68"/>
      <c r="U2449" s="37"/>
      <c r="V2449" s="37"/>
      <c r="W2449" s="37"/>
      <c r="X2449" s="37"/>
      <c r="Y2449" s="37"/>
      <c r="Z2449" s="37"/>
      <c r="AA2449" s="37"/>
      <c r="AB2449" s="37"/>
      <c r="AC2449" s="37"/>
      <c r="AD2449" s="37"/>
      <c r="AE2449" s="37"/>
      <c r="AT2449" s="20" t="s">
        <v>393</v>
      </c>
      <c r="AU2449" s="20" t="s">
        <v>90</v>
      </c>
    </row>
    <row r="2450" spans="1:65" s="13" customFormat="1" ht="10">
      <c r="B2450" s="203"/>
      <c r="C2450" s="204"/>
      <c r="D2450" s="205" t="s">
        <v>395</v>
      </c>
      <c r="E2450" s="206" t="s">
        <v>76</v>
      </c>
      <c r="F2450" s="207" t="s">
        <v>403</v>
      </c>
      <c r="G2450" s="204"/>
      <c r="H2450" s="206" t="s">
        <v>76</v>
      </c>
      <c r="I2450" s="208"/>
      <c r="J2450" s="204"/>
      <c r="K2450" s="204"/>
      <c r="L2450" s="209"/>
      <c r="M2450" s="210"/>
      <c r="N2450" s="211"/>
      <c r="O2450" s="211"/>
      <c r="P2450" s="211"/>
      <c r="Q2450" s="211"/>
      <c r="R2450" s="211"/>
      <c r="S2450" s="211"/>
      <c r="T2450" s="212"/>
      <c r="AT2450" s="213" t="s">
        <v>395</v>
      </c>
      <c r="AU2450" s="213" t="s">
        <v>90</v>
      </c>
      <c r="AV2450" s="13" t="s">
        <v>85</v>
      </c>
      <c r="AW2450" s="13" t="s">
        <v>36</v>
      </c>
      <c r="AX2450" s="13" t="s">
        <v>78</v>
      </c>
      <c r="AY2450" s="213" t="s">
        <v>386</v>
      </c>
    </row>
    <row r="2451" spans="1:65" s="13" customFormat="1" ht="10">
      <c r="B2451" s="203"/>
      <c r="C2451" s="204"/>
      <c r="D2451" s="205" t="s">
        <v>395</v>
      </c>
      <c r="E2451" s="206" t="s">
        <v>76</v>
      </c>
      <c r="F2451" s="207" t="s">
        <v>1057</v>
      </c>
      <c r="G2451" s="204"/>
      <c r="H2451" s="206" t="s">
        <v>76</v>
      </c>
      <c r="I2451" s="208"/>
      <c r="J2451" s="204"/>
      <c r="K2451" s="204"/>
      <c r="L2451" s="209"/>
      <c r="M2451" s="210"/>
      <c r="N2451" s="211"/>
      <c r="O2451" s="211"/>
      <c r="P2451" s="211"/>
      <c r="Q2451" s="211"/>
      <c r="R2451" s="211"/>
      <c r="S2451" s="211"/>
      <c r="T2451" s="212"/>
      <c r="AT2451" s="213" t="s">
        <v>395</v>
      </c>
      <c r="AU2451" s="213" t="s">
        <v>90</v>
      </c>
      <c r="AV2451" s="13" t="s">
        <v>85</v>
      </c>
      <c r="AW2451" s="13" t="s">
        <v>36</v>
      </c>
      <c r="AX2451" s="13" t="s">
        <v>78</v>
      </c>
      <c r="AY2451" s="213" t="s">
        <v>386</v>
      </c>
    </row>
    <row r="2452" spans="1:65" s="13" customFormat="1" ht="10">
      <c r="B2452" s="203"/>
      <c r="C2452" s="204"/>
      <c r="D2452" s="205" t="s">
        <v>395</v>
      </c>
      <c r="E2452" s="206" t="s">
        <v>76</v>
      </c>
      <c r="F2452" s="207" t="s">
        <v>2406</v>
      </c>
      <c r="G2452" s="204"/>
      <c r="H2452" s="206" t="s">
        <v>76</v>
      </c>
      <c r="I2452" s="208"/>
      <c r="J2452" s="204"/>
      <c r="K2452" s="204"/>
      <c r="L2452" s="209"/>
      <c r="M2452" s="210"/>
      <c r="N2452" s="211"/>
      <c r="O2452" s="211"/>
      <c r="P2452" s="211"/>
      <c r="Q2452" s="211"/>
      <c r="R2452" s="211"/>
      <c r="S2452" s="211"/>
      <c r="T2452" s="212"/>
      <c r="AT2452" s="213" t="s">
        <v>395</v>
      </c>
      <c r="AU2452" s="213" t="s">
        <v>90</v>
      </c>
      <c r="AV2452" s="13" t="s">
        <v>85</v>
      </c>
      <c r="AW2452" s="13" t="s">
        <v>36</v>
      </c>
      <c r="AX2452" s="13" t="s">
        <v>78</v>
      </c>
      <c r="AY2452" s="213" t="s">
        <v>386</v>
      </c>
    </row>
    <row r="2453" spans="1:65" s="13" customFormat="1" ht="10">
      <c r="B2453" s="203"/>
      <c r="C2453" s="204"/>
      <c r="D2453" s="205" t="s">
        <v>395</v>
      </c>
      <c r="E2453" s="206" t="s">
        <v>76</v>
      </c>
      <c r="F2453" s="207" t="s">
        <v>2407</v>
      </c>
      <c r="G2453" s="204"/>
      <c r="H2453" s="206" t="s">
        <v>76</v>
      </c>
      <c r="I2453" s="208"/>
      <c r="J2453" s="204"/>
      <c r="K2453" s="204"/>
      <c r="L2453" s="209"/>
      <c r="M2453" s="210"/>
      <c r="N2453" s="211"/>
      <c r="O2453" s="211"/>
      <c r="P2453" s="211"/>
      <c r="Q2453" s="211"/>
      <c r="R2453" s="211"/>
      <c r="S2453" s="211"/>
      <c r="T2453" s="212"/>
      <c r="AT2453" s="213" t="s">
        <v>395</v>
      </c>
      <c r="AU2453" s="213" t="s">
        <v>90</v>
      </c>
      <c r="AV2453" s="13" t="s">
        <v>85</v>
      </c>
      <c r="AW2453" s="13" t="s">
        <v>36</v>
      </c>
      <c r="AX2453" s="13" t="s">
        <v>78</v>
      </c>
      <c r="AY2453" s="213" t="s">
        <v>386</v>
      </c>
    </row>
    <row r="2454" spans="1:65" s="14" customFormat="1" ht="10">
      <c r="B2454" s="214"/>
      <c r="C2454" s="215"/>
      <c r="D2454" s="205" t="s">
        <v>395</v>
      </c>
      <c r="E2454" s="216" t="s">
        <v>76</v>
      </c>
      <c r="F2454" s="217" t="s">
        <v>2408</v>
      </c>
      <c r="G2454" s="215"/>
      <c r="H2454" s="218">
        <v>78.599999999999994</v>
      </c>
      <c r="I2454" s="219"/>
      <c r="J2454" s="215"/>
      <c r="K2454" s="215"/>
      <c r="L2454" s="220"/>
      <c r="M2454" s="221"/>
      <c r="N2454" s="222"/>
      <c r="O2454" s="222"/>
      <c r="P2454" s="222"/>
      <c r="Q2454" s="222"/>
      <c r="R2454" s="222"/>
      <c r="S2454" s="222"/>
      <c r="T2454" s="223"/>
      <c r="AT2454" s="224" t="s">
        <v>395</v>
      </c>
      <c r="AU2454" s="224" t="s">
        <v>90</v>
      </c>
      <c r="AV2454" s="14" t="s">
        <v>90</v>
      </c>
      <c r="AW2454" s="14" t="s">
        <v>36</v>
      </c>
      <c r="AX2454" s="14" t="s">
        <v>78</v>
      </c>
      <c r="AY2454" s="224" t="s">
        <v>386</v>
      </c>
    </row>
    <row r="2455" spans="1:65" s="14" customFormat="1" ht="10">
      <c r="B2455" s="214"/>
      <c r="C2455" s="215"/>
      <c r="D2455" s="205" t="s">
        <v>395</v>
      </c>
      <c r="E2455" s="216" t="s">
        <v>76</v>
      </c>
      <c r="F2455" s="217" t="s">
        <v>2409</v>
      </c>
      <c r="G2455" s="215"/>
      <c r="H2455" s="218">
        <v>13.1</v>
      </c>
      <c r="I2455" s="219"/>
      <c r="J2455" s="215"/>
      <c r="K2455" s="215"/>
      <c r="L2455" s="220"/>
      <c r="M2455" s="221"/>
      <c r="N2455" s="222"/>
      <c r="O2455" s="222"/>
      <c r="P2455" s="222"/>
      <c r="Q2455" s="222"/>
      <c r="R2455" s="222"/>
      <c r="S2455" s="222"/>
      <c r="T2455" s="223"/>
      <c r="AT2455" s="224" t="s">
        <v>395</v>
      </c>
      <c r="AU2455" s="224" t="s">
        <v>90</v>
      </c>
      <c r="AV2455" s="14" t="s">
        <v>90</v>
      </c>
      <c r="AW2455" s="14" t="s">
        <v>36</v>
      </c>
      <c r="AX2455" s="14" t="s">
        <v>78</v>
      </c>
      <c r="AY2455" s="224" t="s">
        <v>386</v>
      </c>
    </row>
    <row r="2456" spans="1:65" s="15" customFormat="1" ht="10">
      <c r="B2456" s="225"/>
      <c r="C2456" s="226"/>
      <c r="D2456" s="205" t="s">
        <v>395</v>
      </c>
      <c r="E2456" s="227" t="s">
        <v>76</v>
      </c>
      <c r="F2456" s="228" t="s">
        <v>398</v>
      </c>
      <c r="G2456" s="226"/>
      <c r="H2456" s="229">
        <v>91.7</v>
      </c>
      <c r="I2456" s="230"/>
      <c r="J2456" s="226"/>
      <c r="K2456" s="226"/>
      <c r="L2456" s="231"/>
      <c r="M2456" s="232"/>
      <c r="N2456" s="233"/>
      <c r="O2456" s="233"/>
      <c r="P2456" s="233"/>
      <c r="Q2456" s="233"/>
      <c r="R2456" s="233"/>
      <c r="S2456" s="233"/>
      <c r="T2456" s="234"/>
      <c r="AT2456" s="235" t="s">
        <v>395</v>
      </c>
      <c r="AU2456" s="235" t="s">
        <v>90</v>
      </c>
      <c r="AV2456" s="15" t="s">
        <v>102</v>
      </c>
      <c r="AW2456" s="15" t="s">
        <v>36</v>
      </c>
      <c r="AX2456" s="15" t="s">
        <v>85</v>
      </c>
      <c r="AY2456" s="235" t="s">
        <v>386</v>
      </c>
    </row>
    <row r="2457" spans="1:65" s="2" customFormat="1" ht="37.75" customHeight="1">
      <c r="A2457" s="37"/>
      <c r="B2457" s="38"/>
      <c r="C2457" s="185" t="s">
        <v>2410</v>
      </c>
      <c r="D2457" s="185" t="s">
        <v>388</v>
      </c>
      <c r="E2457" s="186" t="s">
        <v>2411</v>
      </c>
      <c r="F2457" s="187" t="s">
        <v>2412</v>
      </c>
      <c r="G2457" s="188" t="s">
        <v>167</v>
      </c>
      <c r="H2457" s="189">
        <v>91.7</v>
      </c>
      <c r="I2457" s="190"/>
      <c r="J2457" s="191">
        <f>ROUND(I2457*H2457,2)</f>
        <v>0</v>
      </c>
      <c r="K2457" s="187" t="s">
        <v>76</v>
      </c>
      <c r="L2457" s="42"/>
      <c r="M2457" s="192" t="s">
        <v>76</v>
      </c>
      <c r="N2457" s="193" t="s">
        <v>49</v>
      </c>
      <c r="O2457" s="67"/>
      <c r="P2457" s="194">
        <f>O2457*H2457</f>
        <v>0</v>
      </c>
      <c r="Q2457" s="194">
        <v>5.9999999999999995E-4</v>
      </c>
      <c r="R2457" s="194">
        <f>Q2457*H2457</f>
        <v>5.5019999999999999E-2</v>
      </c>
      <c r="S2457" s="194">
        <v>0</v>
      </c>
      <c r="T2457" s="195">
        <f>S2457*H2457</f>
        <v>0</v>
      </c>
      <c r="U2457" s="37"/>
      <c r="V2457" s="37"/>
      <c r="W2457" s="37"/>
      <c r="X2457" s="37"/>
      <c r="Y2457" s="37"/>
      <c r="Z2457" s="37"/>
      <c r="AA2457" s="37"/>
      <c r="AB2457" s="37"/>
      <c r="AC2457" s="37"/>
      <c r="AD2457" s="37"/>
      <c r="AE2457" s="37"/>
      <c r="AR2457" s="196" t="s">
        <v>479</v>
      </c>
      <c r="AT2457" s="196" t="s">
        <v>388</v>
      </c>
      <c r="AU2457" s="196" t="s">
        <v>90</v>
      </c>
      <c r="AY2457" s="20" t="s">
        <v>386</v>
      </c>
      <c r="BE2457" s="197">
        <f>IF(N2457="základní",J2457,0)</f>
        <v>0</v>
      </c>
      <c r="BF2457" s="197">
        <f>IF(N2457="snížená",J2457,0)</f>
        <v>0</v>
      </c>
      <c r="BG2457" s="197">
        <f>IF(N2457="zákl. přenesená",J2457,0)</f>
        <v>0</v>
      </c>
      <c r="BH2457" s="197">
        <f>IF(N2457="sníž. přenesená",J2457,0)</f>
        <v>0</v>
      </c>
      <c r="BI2457" s="197">
        <f>IF(N2457="nulová",J2457,0)</f>
        <v>0</v>
      </c>
      <c r="BJ2457" s="20" t="s">
        <v>90</v>
      </c>
      <c r="BK2457" s="197">
        <f>ROUND(I2457*H2457,2)</f>
        <v>0</v>
      </c>
      <c r="BL2457" s="20" t="s">
        <v>479</v>
      </c>
      <c r="BM2457" s="196" t="s">
        <v>2413</v>
      </c>
    </row>
    <row r="2458" spans="1:65" s="13" customFormat="1" ht="10">
      <c r="B2458" s="203"/>
      <c r="C2458" s="204"/>
      <c r="D2458" s="205" t="s">
        <v>395</v>
      </c>
      <c r="E2458" s="206" t="s">
        <v>76</v>
      </c>
      <c r="F2458" s="207" t="s">
        <v>403</v>
      </c>
      <c r="G2458" s="204"/>
      <c r="H2458" s="206" t="s">
        <v>76</v>
      </c>
      <c r="I2458" s="208"/>
      <c r="J2458" s="204"/>
      <c r="K2458" s="204"/>
      <c r="L2458" s="209"/>
      <c r="M2458" s="210"/>
      <c r="N2458" s="211"/>
      <c r="O2458" s="211"/>
      <c r="P2458" s="211"/>
      <c r="Q2458" s="211"/>
      <c r="R2458" s="211"/>
      <c r="S2458" s="211"/>
      <c r="T2458" s="212"/>
      <c r="AT2458" s="213" t="s">
        <v>395</v>
      </c>
      <c r="AU2458" s="213" t="s">
        <v>90</v>
      </c>
      <c r="AV2458" s="13" t="s">
        <v>85</v>
      </c>
      <c r="AW2458" s="13" t="s">
        <v>36</v>
      </c>
      <c r="AX2458" s="13" t="s">
        <v>78</v>
      </c>
      <c r="AY2458" s="213" t="s">
        <v>386</v>
      </c>
    </row>
    <row r="2459" spans="1:65" s="13" customFormat="1" ht="10">
      <c r="B2459" s="203"/>
      <c r="C2459" s="204"/>
      <c r="D2459" s="205" t="s">
        <v>395</v>
      </c>
      <c r="E2459" s="206" t="s">
        <v>76</v>
      </c>
      <c r="F2459" s="207" t="s">
        <v>1057</v>
      </c>
      <c r="G2459" s="204"/>
      <c r="H2459" s="206" t="s">
        <v>76</v>
      </c>
      <c r="I2459" s="208"/>
      <c r="J2459" s="204"/>
      <c r="K2459" s="204"/>
      <c r="L2459" s="209"/>
      <c r="M2459" s="210"/>
      <c r="N2459" s="211"/>
      <c r="O2459" s="211"/>
      <c r="P2459" s="211"/>
      <c r="Q2459" s="211"/>
      <c r="R2459" s="211"/>
      <c r="S2459" s="211"/>
      <c r="T2459" s="212"/>
      <c r="AT2459" s="213" t="s">
        <v>395</v>
      </c>
      <c r="AU2459" s="213" t="s">
        <v>90</v>
      </c>
      <c r="AV2459" s="13" t="s">
        <v>85</v>
      </c>
      <c r="AW2459" s="13" t="s">
        <v>36</v>
      </c>
      <c r="AX2459" s="13" t="s">
        <v>78</v>
      </c>
      <c r="AY2459" s="213" t="s">
        <v>386</v>
      </c>
    </row>
    <row r="2460" spans="1:65" s="13" customFormat="1" ht="10">
      <c r="B2460" s="203"/>
      <c r="C2460" s="204"/>
      <c r="D2460" s="205" t="s">
        <v>395</v>
      </c>
      <c r="E2460" s="206" t="s">
        <v>76</v>
      </c>
      <c r="F2460" s="207" t="s">
        <v>2406</v>
      </c>
      <c r="G2460" s="204"/>
      <c r="H2460" s="206" t="s">
        <v>76</v>
      </c>
      <c r="I2460" s="208"/>
      <c r="J2460" s="204"/>
      <c r="K2460" s="204"/>
      <c r="L2460" s="209"/>
      <c r="M2460" s="210"/>
      <c r="N2460" s="211"/>
      <c r="O2460" s="211"/>
      <c r="P2460" s="211"/>
      <c r="Q2460" s="211"/>
      <c r="R2460" s="211"/>
      <c r="S2460" s="211"/>
      <c r="T2460" s="212"/>
      <c r="AT2460" s="213" t="s">
        <v>395</v>
      </c>
      <c r="AU2460" s="213" t="s">
        <v>90</v>
      </c>
      <c r="AV2460" s="13" t="s">
        <v>85</v>
      </c>
      <c r="AW2460" s="13" t="s">
        <v>36</v>
      </c>
      <c r="AX2460" s="13" t="s">
        <v>78</v>
      </c>
      <c r="AY2460" s="213" t="s">
        <v>386</v>
      </c>
    </row>
    <row r="2461" spans="1:65" s="13" customFormat="1" ht="10">
      <c r="B2461" s="203"/>
      <c r="C2461" s="204"/>
      <c r="D2461" s="205" t="s">
        <v>395</v>
      </c>
      <c r="E2461" s="206" t="s">
        <v>76</v>
      </c>
      <c r="F2461" s="207" t="s">
        <v>2407</v>
      </c>
      <c r="G2461" s="204"/>
      <c r="H2461" s="206" t="s">
        <v>76</v>
      </c>
      <c r="I2461" s="208"/>
      <c r="J2461" s="204"/>
      <c r="K2461" s="204"/>
      <c r="L2461" s="209"/>
      <c r="M2461" s="210"/>
      <c r="N2461" s="211"/>
      <c r="O2461" s="211"/>
      <c r="P2461" s="211"/>
      <c r="Q2461" s="211"/>
      <c r="R2461" s="211"/>
      <c r="S2461" s="211"/>
      <c r="T2461" s="212"/>
      <c r="AT2461" s="213" t="s">
        <v>395</v>
      </c>
      <c r="AU2461" s="213" t="s">
        <v>90</v>
      </c>
      <c r="AV2461" s="13" t="s">
        <v>85</v>
      </c>
      <c r="AW2461" s="13" t="s">
        <v>36</v>
      </c>
      <c r="AX2461" s="13" t="s">
        <v>78</v>
      </c>
      <c r="AY2461" s="213" t="s">
        <v>386</v>
      </c>
    </row>
    <row r="2462" spans="1:65" s="14" customFormat="1" ht="10">
      <c r="B2462" s="214"/>
      <c r="C2462" s="215"/>
      <c r="D2462" s="205" t="s">
        <v>395</v>
      </c>
      <c r="E2462" s="216" t="s">
        <v>76</v>
      </c>
      <c r="F2462" s="217" t="s">
        <v>2408</v>
      </c>
      <c r="G2462" s="215"/>
      <c r="H2462" s="218">
        <v>78.599999999999994</v>
      </c>
      <c r="I2462" s="219"/>
      <c r="J2462" s="215"/>
      <c r="K2462" s="215"/>
      <c r="L2462" s="220"/>
      <c r="M2462" s="221"/>
      <c r="N2462" s="222"/>
      <c r="O2462" s="222"/>
      <c r="P2462" s="222"/>
      <c r="Q2462" s="222"/>
      <c r="R2462" s="222"/>
      <c r="S2462" s="222"/>
      <c r="T2462" s="223"/>
      <c r="AT2462" s="224" t="s">
        <v>395</v>
      </c>
      <c r="AU2462" s="224" t="s">
        <v>90</v>
      </c>
      <c r="AV2462" s="14" t="s">
        <v>90</v>
      </c>
      <c r="AW2462" s="14" t="s">
        <v>36</v>
      </c>
      <c r="AX2462" s="14" t="s">
        <v>78</v>
      </c>
      <c r="AY2462" s="224" t="s">
        <v>386</v>
      </c>
    </row>
    <row r="2463" spans="1:65" s="14" customFormat="1" ht="10">
      <c r="B2463" s="214"/>
      <c r="C2463" s="215"/>
      <c r="D2463" s="205" t="s">
        <v>395</v>
      </c>
      <c r="E2463" s="216" t="s">
        <v>76</v>
      </c>
      <c r="F2463" s="217" t="s">
        <v>2409</v>
      </c>
      <c r="G2463" s="215"/>
      <c r="H2463" s="218">
        <v>13.1</v>
      </c>
      <c r="I2463" s="219"/>
      <c r="J2463" s="215"/>
      <c r="K2463" s="215"/>
      <c r="L2463" s="220"/>
      <c r="M2463" s="221"/>
      <c r="N2463" s="222"/>
      <c r="O2463" s="222"/>
      <c r="P2463" s="222"/>
      <c r="Q2463" s="222"/>
      <c r="R2463" s="222"/>
      <c r="S2463" s="222"/>
      <c r="T2463" s="223"/>
      <c r="AT2463" s="224" t="s">
        <v>395</v>
      </c>
      <c r="AU2463" s="224" t="s">
        <v>90</v>
      </c>
      <c r="AV2463" s="14" t="s">
        <v>90</v>
      </c>
      <c r="AW2463" s="14" t="s">
        <v>36</v>
      </c>
      <c r="AX2463" s="14" t="s">
        <v>78</v>
      </c>
      <c r="AY2463" s="224" t="s">
        <v>386</v>
      </c>
    </row>
    <row r="2464" spans="1:65" s="15" customFormat="1" ht="10">
      <c r="B2464" s="225"/>
      <c r="C2464" s="226"/>
      <c r="D2464" s="205" t="s">
        <v>395</v>
      </c>
      <c r="E2464" s="227" t="s">
        <v>76</v>
      </c>
      <c r="F2464" s="228" t="s">
        <v>398</v>
      </c>
      <c r="G2464" s="226"/>
      <c r="H2464" s="229">
        <v>91.7</v>
      </c>
      <c r="I2464" s="230"/>
      <c r="J2464" s="226"/>
      <c r="K2464" s="226"/>
      <c r="L2464" s="231"/>
      <c r="M2464" s="232"/>
      <c r="N2464" s="233"/>
      <c r="O2464" s="233"/>
      <c r="P2464" s="233"/>
      <c r="Q2464" s="233"/>
      <c r="R2464" s="233"/>
      <c r="S2464" s="233"/>
      <c r="T2464" s="234"/>
      <c r="AT2464" s="235" t="s">
        <v>395</v>
      </c>
      <c r="AU2464" s="235" t="s">
        <v>90</v>
      </c>
      <c r="AV2464" s="15" t="s">
        <v>102</v>
      </c>
      <c r="AW2464" s="15" t="s">
        <v>36</v>
      </c>
      <c r="AX2464" s="15" t="s">
        <v>85</v>
      </c>
      <c r="AY2464" s="235" t="s">
        <v>386</v>
      </c>
    </row>
    <row r="2465" spans="1:65" s="2" customFormat="1" ht="37.75" customHeight="1">
      <c r="A2465" s="37"/>
      <c r="B2465" s="38"/>
      <c r="C2465" s="185" t="s">
        <v>2414</v>
      </c>
      <c r="D2465" s="185" t="s">
        <v>388</v>
      </c>
      <c r="E2465" s="186" t="s">
        <v>2415</v>
      </c>
      <c r="F2465" s="187" t="s">
        <v>2416</v>
      </c>
      <c r="G2465" s="188" t="s">
        <v>167</v>
      </c>
      <c r="H2465" s="189">
        <v>91.7</v>
      </c>
      <c r="I2465" s="190"/>
      <c r="J2465" s="191">
        <f>ROUND(I2465*H2465,2)</f>
        <v>0</v>
      </c>
      <c r="K2465" s="187" t="s">
        <v>76</v>
      </c>
      <c r="L2465" s="42"/>
      <c r="M2465" s="192" t="s">
        <v>76</v>
      </c>
      <c r="N2465" s="193" t="s">
        <v>49</v>
      </c>
      <c r="O2465" s="67"/>
      <c r="P2465" s="194">
        <f>O2465*H2465</f>
        <v>0</v>
      </c>
      <c r="Q2465" s="194">
        <v>5.9999999999999995E-4</v>
      </c>
      <c r="R2465" s="194">
        <f>Q2465*H2465</f>
        <v>5.5019999999999999E-2</v>
      </c>
      <c r="S2465" s="194">
        <v>0</v>
      </c>
      <c r="T2465" s="195">
        <f>S2465*H2465</f>
        <v>0</v>
      </c>
      <c r="U2465" s="37"/>
      <c r="V2465" s="37"/>
      <c r="W2465" s="37"/>
      <c r="X2465" s="37"/>
      <c r="Y2465" s="37"/>
      <c r="Z2465" s="37"/>
      <c r="AA2465" s="37"/>
      <c r="AB2465" s="37"/>
      <c r="AC2465" s="37"/>
      <c r="AD2465" s="37"/>
      <c r="AE2465" s="37"/>
      <c r="AR2465" s="196" t="s">
        <v>479</v>
      </c>
      <c r="AT2465" s="196" t="s">
        <v>388</v>
      </c>
      <c r="AU2465" s="196" t="s">
        <v>90</v>
      </c>
      <c r="AY2465" s="20" t="s">
        <v>386</v>
      </c>
      <c r="BE2465" s="197">
        <f>IF(N2465="základní",J2465,0)</f>
        <v>0</v>
      </c>
      <c r="BF2465" s="197">
        <f>IF(N2465="snížená",J2465,0)</f>
        <v>0</v>
      </c>
      <c r="BG2465" s="197">
        <f>IF(N2465="zákl. přenesená",J2465,0)</f>
        <v>0</v>
      </c>
      <c r="BH2465" s="197">
        <f>IF(N2465="sníž. přenesená",J2465,0)</f>
        <v>0</v>
      </c>
      <c r="BI2465" s="197">
        <f>IF(N2465="nulová",J2465,0)</f>
        <v>0</v>
      </c>
      <c r="BJ2465" s="20" t="s">
        <v>90</v>
      </c>
      <c r="BK2465" s="197">
        <f>ROUND(I2465*H2465,2)</f>
        <v>0</v>
      </c>
      <c r="BL2465" s="20" t="s">
        <v>479</v>
      </c>
      <c r="BM2465" s="196" t="s">
        <v>2417</v>
      </c>
    </row>
    <row r="2466" spans="1:65" s="13" customFormat="1" ht="10">
      <c r="B2466" s="203"/>
      <c r="C2466" s="204"/>
      <c r="D2466" s="205" t="s">
        <v>395</v>
      </c>
      <c r="E2466" s="206" t="s">
        <v>76</v>
      </c>
      <c r="F2466" s="207" t="s">
        <v>403</v>
      </c>
      <c r="G2466" s="204"/>
      <c r="H2466" s="206" t="s">
        <v>76</v>
      </c>
      <c r="I2466" s="208"/>
      <c r="J2466" s="204"/>
      <c r="K2466" s="204"/>
      <c r="L2466" s="209"/>
      <c r="M2466" s="210"/>
      <c r="N2466" s="211"/>
      <c r="O2466" s="211"/>
      <c r="P2466" s="211"/>
      <c r="Q2466" s="211"/>
      <c r="R2466" s="211"/>
      <c r="S2466" s="211"/>
      <c r="T2466" s="212"/>
      <c r="AT2466" s="213" t="s">
        <v>395</v>
      </c>
      <c r="AU2466" s="213" t="s">
        <v>90</v>
      </c>
      <c r="AV2466" s="13" t="s">
        <v>85</v>
      </c>
      <c r="AW2466" s="13" t="s">
        <v>36</v>
      </c>
      <c r="AX2466" s="13" t="s">
        <v>78</v>
      </c>
      <c r="AY2466" s="213" t="s">
        <v>386</v>
      </c>
    </row>
    <row r="2467" spans="1:65" s="13" customFormat="1" ht="10">
      <c r="B2467" s="203"/>
      <c r="C2467" s="204"/>
      <c r="D2467" s="205" t="s">
        <v>395</v>
      </c>
      <c r="E2467" s="206" t="s">
        <v>76</v>
      </c>
      <c r="F2467" s="207" t="s">
        <v>1057</v>
      </c>
      <c r="G2467" s="204"/>
      <c r="H2467" s="206" t="s">
        <v>76</v>
      </c>
      <c r="I2467" s="208"/>
      <c r="J2467" s="204"/>
      <c r="K2467" s="204"/>
      <c r="L2467" s="209"/>
      <c r="M2467" s="210"/>
      <c r="N2467" s="211"/>
      <c r="O2467" s="211"/>
      <c r="P2467" s="211"/>
      <c r="Q2467" s="211"/>
      <c r="R2467" s="211"/>
      <c r="S2467" s="211"/>
      <c r="T2467" s="212"/>
      <c r="AT2467" s="213" t="s">
        <v>395</v>
      </c>
      <c r="AU2467" s="213" t="s">
        <v>90</v>
      </c>
      <c r="AV2467" s="13" t="s">
        <v>85</v>
      </c>
      <c r="AW2467" s="13" t="s">
        <v>36</v>
      </c>
      <c r="AX2467" s="13" t="s">
        <v>78</v>
      </c>
      <c r="AY2467" s="213" t="s">
        <v>386</v>
      </c>
    </row>
    <row r="2468" spans="1:65" s="13" customFormat="1" ht="10">
      <c r="B2468" s="203"/>
      <c r="C2468" s="204"/>
      <c r="D2468" s="205" t="s">
        <v>395</v>
      </c>
      <c r="E2468" s="206" t="s">
        <v>76</v>
      </c>
      <c r="F2468" s="207" t="s">
        <v>2406</v>
      </c>
      <c r="G2468" s="204"/>
      <c r="H2468" s="206" t="s">
        <v>76</v>
      </c>
      <c r="I2468" s="208"/>
      <c r="J2468" s="204"/>
      <c r="K2468" s="204"/>
      <c r="L2468" s="209"/>
      <c r="M2468" s="210"/>
      <c r="N2468" s="211"/>
      <c r="O2468" s="211"/>
      <c r="P2468" s="211"/>
      <c r="Q2468" s="211"/>
      <c r="R2468" s="211"/>
      <c r="S2468" s="211"/>
      <c r="T2468" s="212"/>
      <c r="AT2468" s="213" t="s">
        <v>395</v>
      </c>
      <c r="AU2468" s="213" t="s">
        <v>90</v>
      </c>
      <c r="AV2468" s="13" t="s">
        <v>85</v>
      </c>
      <c r="AW2468" s="13" t="s">
        <v>36</v>
      </c>
      <c r="AX2468" s="13" t="s">
        <v>78</v>
      </c>
      <c r="AY2468" s="213" t="s">
        <v>386</v>
      </c>
    </row>
    <row r="2469" spans="1:65" s="13" customFormat="1" ht="10">
      <c r="B2469" s="203"/>
      <c r="C2469" s="204"/>
      <c r="D2469" s="205" t="s">
        <v>395</v>
      </c>
      <c r="E2469" s="206" t="s">
        <v>76</v>
      </c>
      <c r="F2469" s="207" t="s">
        <v>2407</v>
      </c>
      <c r="G2469" s="204"/>
      <c r="H2469" s="206" t="s">
        <v>76</v>
      </c>
      <c r="I2469" s="208"/>
      <c r="J2469" s="204"/>
      <c r="K2469" s="204"/>
      <c r="L2469" s="209"/>
      <c r="M2469" s="210"/>
      <c r="N2469" s="211"/>
      <c r="O2469" s="211"/>
      <c r="P2469" s="211"/>
      <c r="Q2469" s="211"/>
      <c r="R2469" s="211"/>
      <c r="S2469" s="211"/>
      <c r="T2469" s="212"/>
      <c r="AT2469" s="213" t="s">
        <v>395</v>
      </c>
      <c r="AU2469" s="213" t="s">
        <v>90</v>
      </c>
      <c r="AV2469" s="13" t="s">
        <v>85</v>
      </c>
      <c r="AW2469" s="13" t="s">
        <v>36</v>
      </c>
      <c r="AX2469" s="13" t="s">
        <v>78</v>
      </c>
      <c r="AY2469" s="213" t="s">
        <v>386</v>
      </c>
    </row>
    <row r="2470" spans="1:65" s="14" customFormat="1" ht="10">
      <c r="B2470" s="214"/>
      <c r="C2470" s="215"/>
      <c r="D2470" s="205" t="s">
        <v>395</v>
      </c>
      <c r="E2470" s="216" t="s">
        <v>76</v>
      </c>
      <c r="F2470" s="217" t="s">
        <v>2408</v>
      </c>
      <c r="G2470" s="215"/>
      <c r="H2470" s="218">
        <v>78.599999999999994</v>
      </c>
      <c r="I2470" s="219"/>
      <c r="J2470" s="215"/>
      <c r="K2470" s="215"/>
      <c r="L2470" s="220"/>
      <c r="M2470" s="221"/>
      <c r="N2470" s="222"/>
      <c r="O2470" s="222"/>
      <c r="P2470" s="222"/>
      <c r="Q2470" s="222"/>
      <c r="R2470" s="222"/>
      <c r="S2470" s="222"/>
      <c r="T2470" s="223"/>
      <c r="AT2470" s="224" t="s">
        <v>395</v>
      </c>
      <c r="AU2470" s="224" t="s">
        <v>90</v>
      </c>
      <c r="AV2470" s="14" t="s">
        <v>90</v>
      </c>
      <c r="AW2470" s="14" t="s">
        <v>36</v>
      </c>
      <c r="AX2470" s="14" t="s">
        <v>78</v>
      </c>
      <c r="AY2470" s="224" t="s">
        <v>386</v>
      </c>
    </row>
    <row r="2471" spans="1:65" s="14" customFormat="1" ht="10">
      <c r="B2471" s="214"/>
      <c r="C2471" s="215"/>
      <c r="D2471" s="205" t="s">
        <v>395</v>
      </c>
      <c r="E2471" s="216" t="s">
        <v>76</v>
      </c>
      <c r="F2471" s="217" t="s">
        <v>2409</v>
      </c>
      <c r="G2471" s="215"/>
      <c r="H2471" s="218">
        <v>13.1</v>
      </c>
      <c r="I2471" s="219"/>
      <c r="J2471" s="215"/>
      <c r="K2471" s="215"/>
      <c r="L2471" s="220"/>
      <c r="M2471" s="221"/>
      <c r="N2471" s="222"/>
      <c r="O2471" s="222"/>
      <c r="P2471" s="222"/>
      <c r="Q2471" s="222"/>
      <c r="R2471" s="222"/>
      <c r="S2471" s="222"/>
      <c r="T2471" s="223"/>
      <c r="AT2471" s="224" t="s">
        <v>395</v>
      </c>
      <c r="AU2471" s="224" t="s">
        <v>90</v>
      </c>
      <c r="AV2471" s="14" t="s">
        <v>90</v>
      </c>
      <c r="AW2471" s="14" t="s">
        <v>36</v>
      </c>
      <c r="AX2471" s="14" t="s">
        <v>78</v>
      </c>
      <c r="AY2471" s="224" t="s">
        <v>386</v>
      </c>
    </row>
    <row r="2472" spans="1:65" s="15" customFormat="1" ht="10">
      <c r="B2472" s="225"/>
      <c r="C2472" s="226"/>
      <c r="D2472" s="205" t="s">
        <v>395</v>
      </c>
      <c r="E2472" s="227" t="s">
        <v>76</v>
      </c>
      <c r="F2472" s="228" t="s">
        <v>398</v>
      </c>
      <c r="G2472" s="226"/>
      <c r="H2472" s="229">
        <v>91.7</v>
      </c>
      <c r="I2472" s="230"/>
      <c r="J2472" s="226"/>
      <c r="K2472" s="226"/>
      <c r="L2472" s="231"/>
      <c r="M2472" s="232"/>
      <c r="N2472" s="233"/>
      <c r="O2472" s="233"/>
      <c r="P2472" s="233"/>
      <c r="Q2472" s="233"/>
      <c r="R2472" s="233"/>
      <c r="S2472" s="233"/>
      <c r="T2472" s="234"/>
      <c r="AT2472" s="235" t="s">
        <v>395</v>
      </c>
      <c r="AU2472" s="235" t="s">
        <v>90</v>
      </c>
      <c r="AV2472" s="15" t="s">
        <v>102</v>
      </c>
      <c r="AW2472" s="15" t="s">
        <v>36</v>
      </c>
      <c r="AX2472" s="15" t="s">
        <v>85</v>
      </c>
      <c r="AY2472" s="235" t="s">
        <v>386</v>
      </c>
    </row>
    <row r="2473" spans="1:65" s="2" customFormat="1" ht="33" customHeight="1">
      <c r="A2473" s="37"/>
      <c r="B2473" s="38"/>
      <c r="C2473" s="185" t="s">
        <v>2418</v>
      </c>
      <c r="D2473" s="185" t="s">
        <v>388</v>
      </c>
      <c r="E2473" s="186" t="s">
        <v>2419</v>
      </c>
      <c r="F2473" s="187" t="s">
        <v>2420</v>
      </c>
      <c r="G2473" s="188" t="s">
        <v>167</v>
      </c>
      <c r="H2473" s="189">
        <v>78.599999999999994</v>
      </c>
      <c r="I2473" s="190"/>
      <c r="J2473" s="191">
        <f>ROUND(I2473*H2473,2)</f>
        <v>0</v>
      </c>
      <c r="K2473" s="187" t="s">
        <v>391</v>
      </c>
      <c r="L2473" s="42"/>
      <c r="M2473" s="192" t="s">
        <v>76</v>
      </c>
      <c r="N2473" s="193" t="s">
        <v>49</v>
      </c>
      <c r="O2473" s="67"/>
      <c r="P2473" s="194">
        <f>O2473*H2473</f>
        <v>0</v>
      </c>
      <c r="Q2473" s="194">
        <v>1.5284000000000001E-3</v>
      </c>
      <c r="R2473" s="194">
        <f>Q2473*H2473</f>
        <v>0.12013224</v>
      </c>
      <c r="S2473" s="194">
        <v>0</v>
      </c>
      <c r="T2473" s="195">
        <f>S2473*H2473</f>
        <v>0</v>
      </c>
      <c r="U2473" s="37"/>
      <c r="V2473" s="37"/>
      <c r="W2473" s="37"/>
      <c r="X2473" s="37"/>
      <c r="Y2473" s="37"/>
      <c r="Z2473" s="37"/>
      <c r="AA2473" s="37"/>
      <c r="AB2473" s="37"/>
      <c r="AC2473" s="37"/>
      <c r="AD2473" s="37"/>
      <c r="AE2473" s="37"/>
      <c r="AR2473" s="196" t="s">
        <v>479</v>
      </c>
      <c r="AT2473" s="196" t="s">
        <v>388</v>
      </c>
      <c r="AU2473" s="196" t="s">
        <v>90</v>
      </c>
      <c r="AY2473" s="20" t="s">
        <v>386</v>
      </c>
      <c r="BE2473" s="197">
        <f>IF(N2473="základní",J2473,0)</f>
        <v>0</v>
      </c>
      <c r="BF2473" s="197">
        <f>IF(N2473="snížená",J2473,0)</f>
        <v>0</v>
      </c>
      <c r="BG2473" s="197">
        <f>IF(N2473="zákl. přenesená",J2473,0)</f>
        <v>0</v>
      </c>
      <c r="BH2473" s="197">
        <f>IF(N2473="sníž. přenesená",J2473,0)</f>
        <v>0</v>
      </c>
      <c r="BI2473" s="197">
        <f>IF(N2473="nulová",J2473,0)</f>
        <v>0</v>
      </c>
      <c r="BJ2473" s="20" t="s">
        <v>90</v>
      </c>
      <c r="BK2473" s="197">
        <f>ROUND(I2473*H2473,2)</f>
        <v>0</v>
      </c>
      <c r="BL2473" s="20" t="s">
        <v>479</v>
      </c>
      <c r="BM2473" s="196" t="s">
        <v>2421</v>
      </c>
    </row>
    <row r="2474" spans="1:65" s="2" customFormat="1" ht="10">
      <c r="A2474" s="37"/>
      <c r="B2474" s="38"/>
      <c r="C2474" s="39"/>
      <c r="D2474" s="198" t="s">
        <v>393</v>
      </c>
      <c r="E2474" s="39"/>
      <c r="F2474" s="199" t="s">
        <v>2422</v>
      </c>
      <c r="G2474" s="39"/>
      <c r="H2474" s="39"/>
      <c r="I2474" s="200"/>
      <c r="J2474" s="39"/>
      <c r="K2474" s="39"/>
      <c r="L2474" s="42"/>
      <c r="M2474" s="201"/>
      <c r="N2474" s="202"/>
      <c r="O2474" s="67"/>
      <c r="P2474" s="67"/>
      <c r="Q2474" s="67"/>
      <c r="R2474" s="67"/>
      <c r="S2474" s="67"/>
      <c r="T2474" s="68"/>
      <c r="U2474" s="37"/>
      <c r="V2474" s="37"/>
      <c r="W2474" s="37"/>
      <c r="X2474" s="37"/>
      <c r="Y2474" s="37"/>
      <c r="Z2474" s="37"/>
      <c r="AA2474" s="37"/>
      <c r="AB2474" s="37"/>
      <c r="AC2474" s="37"/>
      <c r="AD2474" s="37"/>
      <c r="AE2474" s="37"/>
      <c r="AT2474" s="20" t="s">
        <v>393</v>
      </c>
      <c r="AU2474" s="20" t="s">
        <v>90</v>
      </c>
    </row>
    <row r="2475" spans="1:65" s="13" customFormat="1" ht="10">
      <c r="B2475" s="203"/>
      <c r="C2475" s="204"/>
      <c r="D2475" s="205" t="s">
        <v>395</v>
      </c>
      <c r="E2475" s="206" t="s">
        <v>76</v>
      </c>
      <c r="F2475" s="207" t="s">
        <v>403</v>
      </c>
      <c r="G2475" s="204"/>
      <c r="H2475" s="206" t="s">
        <v>76</v>
      </c>
      <c r="I2475" s="208"/>
      <c r="J2475" s="204"/>
      <c r="K2475" s="204"/>
      <c r="L2475" s="209"/>
      <c r="M2475" s="210"/>
      <c r="N2475" s="211"/>
      <c r="O2475" s="211"/>
      <c r="P2475" s="211"/>
      <c r="Q2475" s="211"/>
      <c r="R2475" s="211"/>
      <c r="S2475" s="211"/>
      <c r="T2475" s="212"/>
      <c r="AT2475" s="213" t="s">
        <v>395</v>
      </c>
      <c r="AU2475" s="213" t="s">
        <v>90</v>
      </c>
      <c r="AV2475" s="13" t="s">
        <v>85</v>
      </c>
      <c r="AW2475" s="13" t="s">
        <v>36</v>
      </c>
      <c r="AX2475" s="13" t="s">
        <v>78</v>
      </c>
      <c r="AY2475" s="213" t="s">
        <v>386</v>
      </c>
    </row>
    <row r="2476" spans="1:65" s="13" customFormat="1" ht="10">
      <c r="B2476" s="203"/>
      <c r="C2476" s="204"/>
      <c r="D2476" s="205" t="s">
        <v>395</v>
      </c>
      <c r="E2476" s="206" t="s">
        <v>76</v>
      </c>
      <c r="F2476" s="207" t="s">
        <v>1057</v>
      </c>
      <c r="G2476" s="204"/>
      <c r="H2476" s="206" t="s">
        <v>76</v>
      </c>
      <c r="I2476" s="208"/>
      <c r="J2476" s="204"/>
      <c r="K2476" s="204"/>
      <c r="L2476" s="209"/>
      <c r="M2476" s="210"/>
      <c r="N2476" s="211"/>
      <c r="O2476" s="211"/>
      <c r="P2476" s="211"/>
      <c r="Q2476" s="211"/>
      <c r="R2476" s="211"/>
      <c r="S2476" s="211"/>
      <c r="T2476" s="212"/>
      <c r="AT2476" s="213" t="s">
        <v>395</v>
      </c>
      <c r="AU2476" s="213" t="s">
        <v>90</v>
      </c>
      <c r="AV2476" s="13" t="s">
        <v>85</v>
      </c>
      <c r="AW2476" s="13" t="s">
        <v>36</v>
      </c>
      <c r="AX2476" s="13" t="s">
        <v>78</v>
      </c>
      <c r="AY2476" s="213" t="s">
        <v>386</v>
      </c>
    </row>
    <row r="2477" spans="1:65" s="13" customFormat="1" ht="10">
      <c r="B2477" s="203"/>
      <c r="C2477" s="204"/>
      <c r="D2477" s="205" t="s">
        <v>395</v>
      </c>
      <c r="E2477" s="206" t="s">
        <v>76</v>
      </c>
      <c r="F2477" s="207" t="s">
        <v>2406</v>
      </c>
      <c r="G2477" s="204"/>
      <c r="H2477" s="206" t="s">
        <v>76</v>
      </c>
      <c r="I2477" s="208"/>
      <c r="J2477" s="204"/>
      <c r="K2477" s="204"/>
      <c r="L2477" s="209"/>
      <c r="M2477" s="210"/>
      <c r="N2477" s="211"/>
      <c r="O2477" s="211"/>
      <c r="P2477" s="211"/>
      <c r="Q2477" s="211"/>
      <c r="R2477" s="211"/>
      <c r="S2477" s="211"/>
      <c r="T2477" s="212"/>
      <c r="AT2477" s="213" t="s">
        <v>395</v>
      </c>
      <c r="AU2477" s="213" t="s">
        <v>90</v>
      </c>
      <c r="AV2477" s="13" t="s">
        <v>85</v>
      </c>
      <c r="AW2477" s="13" t="s">
        <v>36</v>
      </c>
      <c r="AX2477" s="13" t="s">
        <v>78</v>
      </c>
      <c r="AY2477" s="213" t="s">
        <v>386</v>
      </c>
    </row>
    <row r="2478" spans="1:65" s="13" customFormat="1" ht="10">
      <c r="B2478" s="203"/>
      <c r="C2478" s="204"/>
      <c r="D2478" s="205" t="s">
        <v>395</v>
      </c>
      <c r="E2478" s="206" t="s">
        <v>76</v>
      </c>
      <c r="F2478" s="207" t="s">
        <v>2407</v>
      </c>
      <c r="G2478" s="204"/>
      <c r="H2478" s="206" t="s">
        <v>76</v>
      </c>
      <c r="I2478" s="208"/>
      <c r="J2478" s="204"/>
      <c r="K2478" s="204"/>
      <c r="L2478" s="209"/>
      <c r="M2478" s="210"/>
      <c r="N2478" s="211"/>
      <c r="O2478" s="211"/>
      <c r="P2478" s="211"/>
      <c r="Q2478" s="211"/>
      <c r="R2478" s="211"/>
      <c r="S2478" s="211"/>
      <c r="T2478" s="212"/>
      <c r="AT2478" s="213" t="s">
        <v>395</v>
      </c>
      <c r="AU2478" s="213" t="s">
        <v>90</v>
      </c>
      <c r="AV2478" s="13" t="s">
        <v>85</v>
      </c>
      <c r="AW2478" s="13" t="s">
        <v>36</v>
      </c>
      <c r="AX2478" s="13" t="s">
        <v>78</v>
      </c>
      <c r="AY2478" s="213" t="s">
        <v>386</v>
      </c>
    </row>
    <row r="2479" spans="1:65" s="14" customFormat="1" ht="10">
      <c r="B2479" s="214"/>
      <c r="C2479" s="215"/>
      <c r="D2479" s="205" t="s">
        <v>395</v>
      </c>
      <c r="E2479" s="216" t="s">
        <v>76</v>
      </c>
      <c r="F2479" s="217" t="s">
        <v>2408</v>
      </c>
      <c r="G2479" s="215"/>
      <c r="H2479" s="218">
        <v>78.599999999999994</v>
      </c>
      <c r="I2479" s="219"/>
      <c r="J2479" s="215"/>
      <c r="K2479" s="215"/>
      <c r="L2479" s="220"/>
      <c r="M2479" s="221"/>
      <c r="N2479" s="222"/>
      <c r="O2479" s="222"/>
      <c r="P2479" s="222"/>
      <c r="Q2479" s="222"/>
      <c r="R2479" s="222"/>
      <c r="S2479" s="222"/>
      <c r="T2479" s="223"/>
      <c r="AT2479" s="224" t="s">
        <v>395</v>
      </c>
      <c r="AU2479" s="224" t="s">
        <v>90</v>
      </c>
      <c r="AV2479" s="14" t="s">
        <v>90</v>
      </c>
      <c r="AW2479" s="14" t="s">
        <v>36</v>
      </c>
      <c r="AX2479" s="14" t="s">
        <v>78</v>
      </c>
      <c r="AY2479" s="224" t="s">
        <v>386</v>
      </c>
    </row>
    <row r="2480" spans="1:65" s="15" customFormat="1" ht="10">
      <c r="B2480" s="225"/>
      <c r="C2480" s="226"/>
      <c r="D2480" s="205" t="s">
        <v>395</v>
      </c>
      <c r="E2480" s="227" t="s">
        <v>76</v>
      </c>
      <c r="F2480" s="228" t="s">
        <v>398</v>
      </c>
      <c r="G2480" s="226"/>
      <c r="H2480" s="229">
        <v>78.599999999999994</v>
      </c>
      <c r="I2480" s="230"/>
      <c r="J2480" s="226"/>
      <c r="K2480" s="226"/>
      <c r="L2480" s="231"/>
      <c r="M2480" s="232"/>
      <c r="N2480" s="233"/>
      <c r="O2480" s="233"/>
      <c r="P2480" s="233"/>
      <c r="Q2480" s="233"/>
      <c r="R2480" s="233"/>
      <c r="S2480" s="233"/>
      <c r="T2480" s="234"/>
      <c r="AT2480" s="235" t="s">
        <v>395</v>
      </c>
      <c r="AU2480" s="235" t="s">
        <v>90</v>
      </c>
      <c r="AV2480" s="15" t="s">
        <v>102</v>
      </c>
      <c r="AW2480" s="15" t="s">
        <v>36</v>
      </c>
      <c r="AX2480" s="15" t="s">
        <v>85</v>
      </c>
      <c r="AY2480" s="235" t="s">
        <v>386</v>
      </c>
    </row>
    <row r="2481" spans="1:65" s="2" customFormat="1" ht="33" customHeight="1">
      <c r="A2481" s="37"/>
      <c r="B2481" s="38"/>
      <c r="C2481" s="185" t="s">
        <v>2423</v>
      </c>
      <c r="D2481" s="185" t="s">
        <v>388</v>
      </c>
      <c r="E2481" s="186" t="s">
        <v>2424</v>
      </c>
      <c r="F2481" s="187" t="s">
        <v>2425</v>
      </c>
      <c r="G2481" s="188" t="s">
        <v>127</v>
      </c>
      <c r="H2481" s="189">
        <v>10.673</v>
      </c>
      <c r="I2481" s="190"/>
      <c r="J2481" s="191">
        <f>ROUND(I2481*H2481,2)</f>
        <v>0</v>
      </c>
      <c r="K2481" s="187" t="s">
        <v>391</v>
      </c>
      <c r="L2481" s="42"/>
      <c r="M2481" s="192" t="s">
        <v>76</v>
      </c>
      <c r="N2481" s="193" t="s">
        <v>49</v>
      </c>
      <c r="O2481" s="67"/>
      <c r="P2481" s="194">
        <f>O2481*H2481</f>
        <v>0</v>
      </c>
      <c r="Q2481" s="194">
        <v>0</v>
      </c>
      <c r="R2481" s="194">
        <f>Q2481*H2481</f>
        <v>0</v>
      </c>
      <c r="S2481" s="194">
        <v>0</v>
      </c>
      <c r="T2481" s="195">
        <f>S2481*H2481</f>
        <v>0</v>
      </c>
      <c r="U2481" s="37"/>
      <c r="V2481" s="37"/>
      <c r="W2481" s="37"/>
      <c r="X2481" s="37"/>
      <c r="Y2481" s="37"/>
      <c r="Z2481" s="37"/>
      <c r="AA2481" s="37"/>
      <c r="AB2481" s="37"/>
      <c r="AC2481" s="37"/>
      <c r="AD2481" s="37"/>
      <c r="AE2481" s="37"/>
      <c r="AR2481" s="196" t="s">
        <v>479</v>
      </c>
      <c r="AT2481" s="196" t="s">
        <v>388</v>
      </c>
      <c r="AU2481" s="196" t="s">
        <v>90</v>
      </c>
      <c r="AY2481" s="20" t="s">
        <v>386</v>
      </c>
      <c r="BE2481" s="197">
        <f>IF(N2481="základní",J2481,0)</f>
        <v>0</v>
      </c>
      <c r="BF2481" s="197">
        <f>IF(N2481="snížená",J2481,0)</f>
        <v>0</v>
      </c>
      <c r="BG2481" s="197">
        <f>IF(N2481="zákl. přenesená",J2481,0)</f>
        <v>0</v>
      </c>
      <c r="BH2481" s="197">
        <f>IF(N2481="sníž. přenesená",J2481,0)</f>
        <v>0</v>
      </c>
      <c r="BI2481" s="197">
        <f>IF(N2481="nulová",J2481,0)</f>
        <v>0</v>
      </c>
      <c r="BJ2481" s="20" t="s">
        <v>90</v>
      </c>
      <c r="BK2481" s="197">
        <f>ROUND(I2481*H2481,2)</f>
        <v>0</v>
      </c>
      <c r="BL2481" s="20" t="s">
        <v>479</v>
      </c>
      <c r="BM2481" s="196" t="s">
        <v>2426</v>
      </c>
    </row>
    <row r="2482" spans="1:65" s="2" customFormat="1" ht="10">
      <c r="A2482" s="37"/>
      <c r="B2482" s="38"/>
      <c r="C2482" s="39"/>
      <c r="D2482" s="198" t="s">
        <v>393</v>
      </c>
      <c r="E2482" s="39"/>
      <c r="F2482" s="199" t="s">
        <v>2427</v>
      </c>
      <c r="G2482" s="39"/>
      <c r="H2482" s="39"/>
      <c r="I2482" s="200"/>
      <c r="J2482" s="39"/>
      <c r="K2482" s="39"/>
      <c r="L2482" s="42"/>
      <c r="M2482" s="201"/>
      <c r="N2482" s="202"/>
      <c r="O2482" s="67"/>
      <c r="P2482" s="67"/>
      <c r="Q2482" s="67"/>
      <c r="R2482" s="67"/>
      <c r="S2482" s="67"/>
      <c r="T2482" s="68"/>
      <c r="U2482" s="37"/>
      <c r="V2482" s="37"/>
      <c r="W2482" s="37"/>
      <c r="X2482" s="37"/>
      <c r="Y2482" s="37"/>
      <c r="Z2482" s="37"/>
      <c r="AA2482" s="37"/>
      <c r="AB2482" s="37"/>
      <c r="AC2482" s="37"/>
      <c r="AD2482" s="37"/>
      <c r="AE2482" s="37"/>
      <c r="AT2482" s="20" t="s">
        <v>393</v>
      </c>
      <c r="AU2482" s="20" t="s">
        <v>90</v>
      </c>
    </row>
    <row r="2483" spans="1:65" s="13" customFormat="1" ht="10">
      <c r="B2483" s="203"/>
      <c r="C2483" s="204"/>
      <c r="D2483" s="205" t="s">
        <v>395</v>
      </c>
      <c r="E2483" s="206" t="s">
        <v>76</v>
      </c>
      <c r="F2483" s="207" t="s">
        <v>2428</v>
      </c>
      <c r="G2483" s="204"/>
      <c r="H2483" s="206" t="s">
        <v>76</v>
      </c>
      <c r="I2483" s="208"/>
      <c r="J2483" s="204"/>
      <c r="K2483" s="204"/>
      <c r="L2483" s="209"/>
      <c r="M2483" s="210"/>
      <c r="N2483" s="211"/>
      <c r="O2483" s="211"/>
      <c r="P2483" s="211"/>
      <c r="Q2483" s="211"/>
      <c r="R2483" s="211"/>
      <c r="S2483" s="211"/>
      <c r="T2483" s="212"/>
      <c r="AT2483" s="213" t="s">
        <v>395</v>
      </c>
      <c r="AU2483" s="213" t="s">
        <v>90</v>
      </c>
      <c r="AV2483" s="13" t="s">
        <v>85</v>
      </c>
      <c r="AW2483" s="13" t="s">
        <v>36</v>
      </c>
      <c r="AX2483" s="13" t="s">
        <v>78</v>
      </c>
      <c r="AY2483" s="213" t="s">
        <v>386</v>
      </c>
    </row>
    <row r="2484" spans="1:65" s="14" customFormat="1" ht="10">
      <c r="B2484" s="214"/>
      <c r="C2484" s="215"/>
      <c r="D2484" s="205" t="s">
        <v>395</v>
      </c>
      <c r="E2484" s="216" t="s">
        <v>76</v>
      </c>
      <c r="F2484" s="217" t="s">
        <v>258</v>
      </c>
      <c r="G2484" s="215"/>
      <c r="H2484" s="218">
        <v>10.673</v>
      </c>
      <c r="I2484" s="219"/>
      <c r="J2484" s="215"/>
      <c r="K2484" s="215"/>
      <c r="L2484" s="220"/>
      <c r="M2484" s="221"/>
      <c r="N2484" s="222"/>
      <c r="O2484" s="222"/>
      <c r="P2484" s="222"/>
      <c r="Q2484" s="222"/>
      <c r="R2484" s="222"/>
      <c r="S2484" s="222"/>
      <c r="T2484" s="223"/>
      <c r="AT2484" s="224" t="s">
        <v>395</v>
      </c>
      <c r="AU2484" s="224" t="s">
        <v>90</v>
      </c>
      <c r="AV2484" s="14" t="s">
        <v>90</v>
      </c>
      <c r="AW2484" s="14" t="s">
        <v>36</v>
      </c>
      <c r="AX2484" s="14" t="s">
        <v>78</v>
      </c>
      <c r="AY2484" s="224" t="s">
        <v>386</v>
      </c>
    </row>
    <row r="2485" spans="1:65" s="15" customFormat="1" ht="10">
      <c r="B2485" s="225"/>
      <c r="C2485" s="226"/>
      <c r="D2485" s="205" t="s">
        <v>395</v>
      </c>
      <c r="E2485" s="227" t="s">
        <v>76</v>
      </c>
      <c r="F2485" s="228" t="s">
        <v>398</v>
      </c>
      <c r="G2485" s="226"/>
      <c r="H2485" s="229">
        <v>10.673</v>
      </c>
      <c r="I2485" s="230"/>
      <c r="J2485" s="226"/>
      <c r="K2485" s="226"/>
      <c r="L2485" s="231"/>
      <c r="M2485" s="232"/>
      <c r="N2485" s="233"/>
      <c r="O2485" s="233"/>
      <c r="P2485" s="233"/>
      <c r="Q2485" s="233"/>
      <c r="R2485" s="233"/>
      <c r="S2485" s="233"/>
      <c r="T2485" s="234"/>
      <c r="AT2485" s="235" t="s">
        <v>395</v>
      </c>
      <c r="AU2485" s="235" t="s">
        <v>90</v>
      </c>
      <c r="AV2485" s="15" t="s">
        <v>102</v>
      </c>
      <c r="AW2485" s="15" t="s">
        <v>36</v>
      </c>
      <c r="AX2485" s="15" t="s">
        <v>85</v>
      </c>
      <c r="AY2485" s="235" t="s">
        <v>386</v>
      </c>
    </row>
    <row r="2486" spans="1:65" s="2" customFormat="1" ht="24.15" customHeight="1">
      <c r="A2486" s="37"/>
      <c r="B2486" s="38"/>
      <c r="C2486" s="236" t="s">
        <v>2429</v>
      </c>
      <c r="D2486" s="236" t="s">
        <v>453</v>
      </c>
      <c r="E2486" s="237" t="s">
        <v>2430</v>
      </c>
      <c r="F2486" s="238" t="s">
        <v>2431</v>
      </c>
      <c r="G2486" s="239" t="s">
        <v>127</v>
      </c>
      <c r="H2486" s="240">
        <v>12.273999999999999</v>
      </c>
      <c r="I2486" s="241"/>
      <c r="J2486" s="242">
        <f>ROUND(I2486*H2486,2)</f>
        <v>0</v>
      </c>
      <c r="K2486" s="238" t="s">
        <v>391</v>
      </c>
      <c r="L2486" s="243"/>
      <c r="M2486" s="244" t="s">
        <v>76</v>
      </c>
      <c r="N2486" s="245" t="s">
        <v>49</v>
      </c>
      <c r="O2486" s="67"/>
      <c r="P2486" s="194">
        <f>O2486*H2486</f>
        <v>0</v>
      </c>
      <c r="Q2486" s="194">
        <v>1E-4</v>
      </c>
      <c r="R2486" s="194">
        <f>Q2486*H2486</f>
        <v>1.2274E-3</v>
      </c>
      <c r="S2486" s="194">
        <v>0</v>
      </c>
      <c r="T2486" s="195">
        <f>S2486*H2486</f>
        <v>0</v>
      </c>
      <c r="U2486" s="37"/>
      <c r="V2486" s="37"/>
      <c r="W2486" s="37"/>
      <c r="X2486" s="37"/>
      <c r="Y2486" s="37"/>
      <c r="Z2486" s="37"/>
      <c r="AA2486" s="37"/>
      <c r="AB2486" s="37"/>
      <c r="AC2486" s="37"/>
      <c r="AD2486" s="37"/>
      <c r="AE2486" s="37"/>
      <c r="AR2486" s="196" t="s">
        <v>597</v>
      </c>
      <c r="AT2486" s="196" t="s">
        <v>453</v>
      </c>
      <c r="AU2486" s="196" t="s">
        <v>90</v>
      </c>
      <c r="AY2486" s="20" t="s">
        <v>386</v>
      </c>
      <c r="BE2486" s="197">
        <f>IF(N2486="základní",J2486,0)</f>
        <v>0</v>
      </c>
      <c r="BF2486" s="197">
        <f>IF(N2486="snížená",J2486,0)</f>
        <v>0</v>
      </c>
      <c r="BG2486" s="197">
        <f>IF(N2486="zákl. přenesená",J2486,0)</f>
        <v>0</v>
      </c>
      <c r="BH2486" s="197">
        <f>IF(N2486="sníž. přenesená",J2486,0)</f>
        <v>0</v>
      </c>
      <c r="BI2486" s="197">
        <f>IF(N2486="nulová",J2486,0)</f>
        <v>0</v>
      </c>
      <c r="BJ2486" s="20" t="s">
        <v>90</v>
      </c>
      <c r="BK2486" s="197">
        <f>ROUND(I2486*H2486,2)</f>
        <v>0</v>
      </c>
      <c r="BL2486" s="20" t="s">
        <v>479</v>
      </c>
      <c r="BM2486" s="196" t="s">
        <v>2432</v>
      </c>
    </row>
    <row r="2487" spans="1:65" s="13" customFormat="1" ht="10">
      <c r="B2487" s="203"/>
      <c r="C2487" s="204"/>
      <c r="D2487" s="205" t="s">
        <v>395</v>
      </c>
      <c r="E2487" s="206" t="s">
        <v>76</v>
      </c>
      <c r="F2487" s="207" t="s">
        <v>2428</v>
      </c>
      <c r="G2487" s="204"/>
      <c r="H2487" s="206" t="s">
        <v>76</v>
      </c>
      <c r="I2487" s="208"/>
      <c r="J2487" s="204"/>
      <c r="K2487" s="204"/>
      <c r="L2487" s="209"/>
      <c r="M2487" s="210"/>
      <c r="N2487" s="211"/>
      <c r="O2487" s="211"/>
      <c r="P2487" s="211"/>
      <c r="Q2487" s="211"/>
      <c r="R2487" s="211"/>
      <c r="S2487" s="211"/>
      <c r="T2487" s="212"/>
      <c r="AT2487" s="213" t="s">
        <v>395</v>
      </c>
      <c r="AU2487" s="213" t="s">
        <v>90</v>
      </c>
      <c r="AV2487" s="13" t="s">
        <v>85</v>
      </c>
      <c r="AW2487" s="13" t="s">
        <v>36</v>
      </c>
      <c r="AX2487" s="13" t="s">
        <v>78</v>
      </c>
      <c r="AY2487" s="213" t="s">
        <v>386</v>
      </c>
    </row>
    <row r="2488" spans="1:65" s="14" customFormat="1" ht="10">
      <c r="B2488" s="214"/>
      <c r="C2488" s="215"/>
      <c r="D2488" s="205" t="s">
        <v>395</v>
      </c>
      <c r="E2488" s="216" t="s">
        <v>76</v>
      </c>
      <c r="F2488" s="217" t="s">
        <v>258</v>
      </c>
      <c r="G2488" s="215"/>
      <c r="H2488" s="218">
        <v>10.673</v>
      </c>
      <c r="I2488" s="219"/>
      <c r="J2488" s="215"/>
      <c r="K2488" s="215"/>
      <c r="L2488" s="220"/>
      <c r="M2488" s="221"/>
      <c r="N2488" s="222"/>
      <c r="O2488" s="222"/>
      <c r="P2488" s="222"/>
      <c r="Q2488" s="222"/>
      <c r="R2488" s="222"/>
      <c r="S2488" s="222"/>
      <c r="T2488" s="223"/>
      <c r="AT2488" s="224" t="s">
        <v>395</v>
      </c>
      <c r="AU2488" s="224" t="s">
        <v>90</v>
      </c>
      <c r="AV2488" s="14" t="s">
        <v>90</v>
      </c>
      <c r="AW2488" s="14" t="s">
        <v>36</v>
      </c>
      <c r="AX2488" s="14" t="s">
        <v>78</v>
      </c>
      <c r="AY2488" s="224" t="s">
        <v>386</v>
      </c>
    </row>
    <row r="2489" spans="1:65" s="15" customFormat="1" ht="10">
      <c r="B2489" s="225"/>
      <c r="C2489" s="226"/>
      <c r="D2489" s="205" t="s">
        <v>395</v>
      </c>
      <c r="E2489" s="227" t="s">
        <v>76</v>
      </c>
      <c r="F2489" s="228" t="s">
        <v>398</v>
      </c>
      <c r="G2489" s="226"/>
      <c r="H2489" s="229">
        <v>10.673</v>
      </c>
      <c r="I2489" s="230"/>
      <c r="J2489" s="226"/>
      <c r="K2489" s="226"/>
      <c r="L2489" s="231"/>
      <c r="M2489" s="232"/>
      <c r="N2489" s="233"/>
      <c r="O2489" s="233"/>
      <c r="P2489" s="233"/>
      <c r="Q2489" s="233"/>
      <c r="R2489" s="233"/>
      <c r="S2489" s="233"/>
      <c r="T2489" s="234"/>
      <c r="AT2489" s="235" t="s">
        <v>395</v>
      </c>
      <c r="AU2489" s="235" t="s">
        <v>90</v>
      </c>
      <c r="AV2489" s="15" t="s">
        <v>102</v>
      </c>
      <c r="AW2489" s="15" t="s">
        <v>36</v>
      </c>
      <c r="AX2489" s="15" t="s">
        <v>85</v>
      </c>
      <c r="AY2489" s="235" t="s">
        <v>386</v>
      </c>
    </row>
    <row r="2490" spans="1:65" s="14" customFormat="1" ht="10">
      <c r="B2490" s="214"/>
      <c r="C2490" s="215"/>
      <c r="D2490" s="205" t="s">
        <v>395</v>
      </c>
      <c r="E2490" s="215"/>
      <c r="F2490" s="217" t="s">
        <v>2433</v>
      </c>
      <c r="G2490" s="215"/>
      <c r="H2490" s="218">
        <v>12.273999999999999</v>
      </c>
      <c r="I2490" s="219"/>
      <c r="J2490" s="215"/>
      <c r="K2490" s="215"/>
      <c r="L2490" s="220"/>
      <c r="M2490" s="221"/>
      <c r="N2490" s="222"/>
      <c r="O2490" s="222"/>
      <c r="P2490" s="222"/>
      <c r="Q2490" s="222"/>
      <c r="R2490" s="222"/>
      <c r="S2490" s="222"/>
      <c r="T2490" s="223"/>
      <c r="AT2490" s="224" t="s">
        <v>395</v>
      </c>
      <c r="AU2490" s="224" t="s">
        <v>90</v>
      </c>
      <c r="AV2490" s="14" t="s">
        <v>90</v>
      </c>
      <c r="AW2490" s="14" t="s">
        <v>4</v>
      </c>
      <c r="AX2490" s="14" t="s">
        <v>85</v>
      </c>
      <c r="AY2490" s="224" t="s">
        <v>386</v>
      </c>
    </row>
    <row r="2491" spans="1:65" s="2" customFormat="1" ht="33" customHeight="1">
      <c r="A2491" s="37"/>
      <c r="B2491" s="38"/>
      <c r="C2491" s="185" t="s">
        <v>2434</v>
      </c>
      <c r="D2491" s="185" t="s">
        <v>388</v>
      </c>
      <c r="E2491" s="186" t="s">
        <v>2435</v>
      </c>
      <c r="F2491" s="187" t="s">
        <v>2436</v>
      </c>
      <c r="G2491" s="188" t="s">
        <v>127</v>
      </c>
      <c r="H2491" s="189">
        <v>594.19299999999998</v>
      </c>
      <c r="I2491" s="190"/>
      <c r="J2491" s="191">
        <f>ROUND(I2491*H2491,2)</f>
        <v>0</v>
      </c>
      <c r="K2491" s="187" t="s">
        <v>391</v>
      </c>
      <c r="L2491" s="42"/>
      <c r="M2491" s="192" t="s">
        <v>76</v>
      </c>
      <c r="N2491" s="193" t="s">
        <v>49</v>
      </c>
      <c r="O2491" s="67"/>
      <c r="P2491" s="194">
        <f>O2491*H2491</f>
        <v>0</v>
      </c>
      <c r="Q2491" s="194">
        <v>0</v>
      </c>
      <c r="R2491" s="194">
        <f>Q2491*H2491</f>
        <v>0</v>
      </c>
      <c r="S2491" s="194">
        <v>0</v>
      </c>
      <c r="T2491" s="195">
        <f>S2491*H2491</f>
        <v>0</v>
      </c>
      <c r="U2491" s="37"/>
      <c r="V2491" s="37"/>
      <c r="W2491" s="37"/>
      <c r="X2491" s="37"/>
      <c r="Y2491" s="37"/>
      <c r="Z2491" s="37"/>
      <c r="AA2491" s="37"/>
      <c r="AB2491" s="37"/>
      <c r="AC2491" s="37"/>
      <c r="AD2491" s="37"/>
      <c r="AE2491" s="37"/>
      <c r="AR2491" s="196" t="s">
        <v>479</v>
      </c>
      <c r="AT2491" s="196" t="s">
        <v>388</v>
      </c>
      <c r="AU2491" s="196" t="s">
        <v>90</v>
      </c>
      <c r="AY2491" s="20" t="s">
        <v>386</v>
      </c>
      <c r="BE2491" s="197">
        <f>IF(N2491="základní",J2491,0)</f>
        <v>0</v>
      </c>
      <c r="BF2491" s="197">
        <f>IF(N2491="snížená",J2491,0)</f>
        <v>0</v>
      </c>
      <c r="BG2491" s="197">
        <f>IF(N2491="zákl. přenesená",J2491,0)</f>
        <v>0</v>
      </c>
      <c r="BH2491" s="197">
        <f>IF(N2491="sníž. přenesená",J2491,0)</f>
        <v>0</v>
      </c>
      <c r="BI2491" s="197">
        <f>IF(N2491="nulová",J2491,0)</f>
        <v>0</v>
      </c>
      <c r="BJ2491" s="20" t="s">
        <v>90</v>
      </c>
      <c r="BK2491" s="197">
        <f>ROUND(I2491*H2491,2)</f>
        <v>0</v>
      </c>
      <c r="BL2491" s="20" t="s">
        <v>479</v>
      </c>
      <c r="BM2491" s="196" t="s">
        <v>2437</v>
      </c>
    </row>
    <row r="2492" spans="1:65" s="2" customFormat="1" ht="10">
      <c r="A2492" s="37"/>
      <c r="B2492" s="38"/>
      <c r="C2492" s="39"/>
      <c r="D2492" s="198" t="s">
        <v>393</v>
      </c>
      <c r="E2492" s="39"/>
      <c r="F2492" s="199" t="s">
        <v>2438</v>
      </c>
      <c r="G2492" s="39"/>
      <c r="H2492" s="39"/>
      <c r="I2492" s="200"/>
      <c r="J2492" s="39"/>
      <c r="K2492" s="39"/>
      <c r="L2492" s="42"/>
      <c r="M2492" s="201"/>
      <c r="N2492" s="202"/>
      <c r="O2492" s="67"/>
      <c r="P2492" s="67"/>
      <c r="Q2492" s="67"/>
      <c r="R2492" s="67"/>
      <c r="S2492" s="67"/>
      <c r="T2492" s="68"/>
      <c r="U2492" s="37"/>
      <c r="V2492" s="37"/>
      <c r="W2492" s="37"/>
      <c r="X2492" s="37"/>
      <c r="Y2492" s="37"/>
      <c r="Z2492" s="37"/>
      <c r="AA2492" s="37"/>
      <c r="AB2492" s="37"/>
      <c r="AC2492" s="37"/>
      <c r="AD2492" s="37"/>
      <c r="AE2492" s="37"/>
      <c r="AT2492" s="20" t="s">
        <v>393</v>
      </c>
      <c r="AU2492" s="20" t="s">
        <v>90</v>
      </c>
    </row>
    <row r="2493" spans="1:65" s="14" customFormat="1" ht="10">
      <c r="B2493" s="214"/>
      <c r="C2493" s="215"/>
      <c r="D2493" s="205" t="s">
        <v>395</v>
      </c>
      <c r="E2493" s="216" t="s">
        <v>76</v>
      </c>
      <c r="F2493" s="217" t="s">
        <v>255</v>
      </c>
      <c r="G2493" s="215"/>
      <c r="H2493" s="218">
        <v>570.75</v>
      </c>
      <c r="I2493" s="219"/>
      <c r="J2493" s="215"/>
      <c r="K2493" s="215"/>
      <c r="L2493" s="220"/>
      <c r="M2493" s="221"/>
      <c r="N2493" s="222"/>
      <c r="O2493" s="222"/>
      <c r="P2493" s="222"/>
      <c r="Q2493" s="222"/>
      <c r="R2493" s="222"/>
      <c r="S2493" s="222"/>
      <c r="T2493" s="223"/>
      <c r="AT2493" s="224" t="s">
        <v>395</v>
      </c>
      <c r="AU2493" s="224" t="s">
        <v>90</v>
      </c>
      <c r="AV2493" s="14" t="s">
        <v>90</v>
      </c>
      <c r="AW2493" s="14" t="s">
        <v>36</v>
      </c>
      <c r="AX2493" s="14" t="s">
        <v>78</v>
      </c>
      <c r="AY2493" s="224" t="s">
        <v>386</v>
      </c>
    </row>
    <row r="2494" spans="1:65" s="14" customFormat="1" ht="10">
      <c r="B2494" s="214"/>
      <c r="C2494" s="215"/>
      <c r="D2494" s="205" t="s">
        <v>395</v>
      </c>
      <c r="E2494" s="216" t="s">
        <v>76</v>
      </c>
      <c r="F2494" s="217" t="s">
        <v>260</v>
      </c>
      <c r="G2494" s="215"/>
      <c r="H2494" s="218">
        <v>23.443000000000001</v>
      </c>
      <c r="I2494" s="219"/>
      <c r="J2494" s="215"/>
      <c r="K2494" s="215"/>
      <c r="L2494" s="220"/>
      <c r="M2494" s="221"/>
      <c r="N2494" s="222"/>
      <c r="O2494" s="222"/>
      <c r="P2494" s="222"/>
      <c r="Q2494" s="222"/>
      <c r="R2494" s="222"/>
      <c r="S2494" s="222"/>
      <c r="T2494" s="223"/>
      <c r="AT2494" s="224" t="s">
        <v>395</v>
      </c>
      <c r="AU2494" s="224" t="s">
        <v>90</v>
      </c>
      <c r="AV2494" s="14" t="s">
        <v>90</v>
      </c>
      <c r="AW2494" s="14" t="s">
        <v>36</v>
      </c>
      <c r="AX2494" s="14" t="s">
        <v>78</v>
      </c>
      <c r="AY2494" s="224" t="s">
        <v>386</v>
      </c>
    </row>
    <row r="2495" spans="1:65" s="15" customFormat="1" ht="10">
      <c r="B2495" s="225"/>
      <c r="C2495" s="226"/>
      <c r="D2495" s="205" t="s">
        <v>395</v>
      </c>
      <c r="E2495" s="227" t="s">
        <v>76</v>
      </c>
      <c r="F2495" s="228" t="s">
        <v>398</v>
      </c>
      <c r="G2495" s="226"/>
      <c r="H2495" s="229">
        <v>594.19299999999998</v>
      </c>
      <c r="I2495" s="230"/>
      <c r="J2495" s="226"/>
      <c r="K2495" s="226"/>
      <c r="L2495" s="231"/>
      <c r="M2495" s="232"/>
      <c r="N2495" s="233"/>
      <c r="O2495" s="233"/>
      <c r="P2495" s="233"/>
      <c r="Q2495" s="233"/>
      <c r="R2495" s="233"/>
      <c r="S2495" s="233"/>
      <c r="T2495" s="234"/>
      <c r="AT2495" s="235" t="s">
        <v>395</v>
      </c>
      <c r="AU2495" s="235" t="s">
        <v>90</v>
      </c>
      <c r="AV2495" s="15" t="s">
        <v>102</v>
      </c>
      <c r="AW2495" s="15" t="s">
        <v>36</v>
      </c>
      <c r="AX2495" s="15" t="s">
        <v>85</v>
      </c>
      <c r="AY2495" s="235" t="s">
        <v>386</v>
      </c>
    </row>
    <row r="2496" spans="1:65" s="2" customFormat="1" ht="24.15" customHeight="1">
      <c r="A2496" s="37"/>
      <c r="B2496" s="38"/>
      <c r="C2496" s="236" t="s">
        <v>2439</v>
      </c>
      <c r="D2496" s="236" t="s">
        <v>453</v>
      </c>
      <c r="E2496" s="237" t="s">
        <v>2440</v>
      </c>
      <c r="F2496" s="238" t="s">
        <v>2441</v>
      </c>
      <c r="G2496" s="239" t="s">
        <v>127</v>
      </c>
      <c r="H2496" s="240">
        <v>683.322</v>
      </c>
      <c r="I2496" s="241"/>
      <c r="J2496" s="242">
        <f>ROUND(I2496*H2496,2)</f>
        <v>0</v>
      </c>
      <c r="K2496" s="238" t="s">
        <v>391</v>
      </c>
      <c r="L2496" s="243"/>
      <c r="M2496" s="244" t="s">
        <v>76</v>
      </c>
      <c r="N2496" s="245" t="s">
        <v>49</v>
      </c>
      <c r="O2496" s="67"/>
      <c r="P2496" s="194">
        <f>O2496*H2496</f>
        <v>0</v>
      </c>
      <c r="Q2496" s="194">
        <v>2.9999999999999997E-4</v>
      </c>
      <c r="R2496" s="194">
        <f>Q2496*H2496</f>
        <v>0.20499659999999997</v>
      </c>
      <c r="S2496" s="194">
        <v>0</v>
      </c>
      <c r="T2496" s="195">
        <f>S2496*H2496</f>
        <v>0</v>
      </c>
      <c r="U2496" s="37"/>
      <c r="V2496" s="37"/>
      <c r="W2496" s="37"/>
      <c r="X2496" s="37"/>
      <c r="Y2496" s="37"/>
      <c r="Z2496" s="37"/>
      <c r="AA2496" s="37"/>
      <c r="AB2496" s="37"/>
      <c r="AC2496" s="37"/>
      <c r="AD2496" s="37"/>
      <c r="AE2496" s="37"/>
      <c r="AR2496" s="196" t="s">
        <v>597</v>
      </c>
      <c r="AT2496" s="196" t="s">
        <v>453</v>
      </c>
      <c r="AU2496" s="196" t="s">
        <v>90</v>
      </c>
      <c r="AY2496" s="20" t="s">
        <v>386</v>
      </c>
      <c r="BE2496" s="197">
        <f>IF(N2496="základní",J2496,0)</f>
        <v>0</v>
      </c>
      <c r="BF2496" s="197">
        <f>IF(N2496="snížená",J2496,0)</f>
        <v>0</v>
      </c>
      <c r="BG2496" s="197">
        <f>IF(N2496="zákl. přenesená",J2496,0)</f>
        <v>0</v>
      </c>
      <c r="BH2496" s="197">
        <f>IF(N2496="sníž. přenesená",J2496,0)</f>
        <v>0</v>
      </c>
      <c r="BI2496" s="197">
        <f>IF(N2496="nulová",J2496,0)</f>
        <v>0</v>
      </c>
      <c r="BJ2496" s="20" t="s">
        <v>90</v>
      </c>
      <c r="BK2496" s="197">
        <f>ROUND(I2496*H2496,2)</f>
        <v>0</v>
      </c>
      <c r="BL2496" s="20" t="s">
        <v>479</v>
      </c>
      <c r="BM2496" s="196" t="s">
        <v>2442</v>
      </c>
    </row>
    <row r="2497" spans="1:65" s="14" customFormat="1" ht="10">
      <c r="B2497" s="214"/>
      <c r="C2497" s="215"/>
      <c r="D2497" s="205" t="s">
        <v>395</v>
      </c>
      <c r="E2497" s="216" t="s">
        <v>76</v>
      </c>
      <c r="F2497" s="217" t="s">
        <v>255</v>
      </c>
      <c r="G2497" s="215"/>
      <c r="H2497" s="218">
        <v>570.75</v>
      </c>
      <c r="I2497" s="219"/>
      <c r="J2497" s="215"/>
      <c r="K2497" s="215"/>
      <c r="L2497" s="220"/>
      <c r="M2497" s="221"/>
      <c r="N2497" s="222"/>
      <c r="O2497" s="222"/>
      <c r="P2497" s="222"/>
      <c r="Q2497" s="222"/>
      <c r="R2497" s="222"/>
      <c r="S2497" s="222"/>
      <c r="T2497" s="223"/>
      <c r="AT2497" s="224" t="s">
        <v>395</v>
      </c>
      <c r="AU2497" s="224" t="s">
        <v>90</v>
      </c>
      <c r="AV2497" s="14" t="s">
        <v>90</v>
      </c>
      <c r="AW2497" s="14" t="s">
        <v>36</v>
      </c>
      <c r="AX2497" s="14" t="s">
        <v>78</v>
      </c>
      <c r="AY2497" s="224" t="s">
        <v>386</v>
      </c>
    </row>
    <row r="2498" spans="1:65" s="14" customFormat="1" ht="10">
      <c r="B2498" s="214"/>
      <c r="C2498" s="215"/>
      <c r="D2498" s="205" t="s">
        <v>395</v>
      </c>
      <c r="E2498" s="216" t="s">
        <v>76</v>
      </c>
      <c r="F2498" s="217" t="s">
        <v>260</v>
      </c>
      <c r="G2498" s="215"/>
      <c r="H2498" s="218">
        <v>23.443000000000001</v>
      </c>
      <c r="I2498" s="219"/>
      <c r="J2498" s="215"/>
      <c r="K2498" s="215"/>
      <c r="L2498" s="220"/>
      <c r="M2498" s="221"/>
      <c r="N2498" s="222"/>
      <c r="O2498" s="222"/>
      <c r="P2498" s="222"/>
      <c r="Q2498" s="222"/>
      <c r="R2498" s="222"/>
      <c r="S2498" s="222"/>
      <c r="T2498" s="223"/>
      <c r="AT2498" s="224" t="s">
        <v>395</v>
      </c>
      <c r="AU2498" s="224" t="s">
        <v>90</v>
      </c>
      <c r="AV2498" s="14" t="s">
        <v>90</v>
      </c>
      <c r="AW2498" s="14" t="s">
        <v>36</v>
      </c>
      <c r="AX2498" s="14" t="s">
        <v>78</v>
      </c>
      <c r="AY2498" s="224" t="s">
        <v>386</v>
      </c>
    </row>
    <row r="2499" spans="1:65" s="15" customFormat="1" ht="10">
      <c r="B2499" s="225"/>
      <c r="C2499" s="226"/>
      <c r="D2499" s="205" t="s">
        <v>395</v>
      </c>
      <c r="E2499" s="227" t="s">
        <v>76</v>
      </c>
      <c r="F2499" s="228" t="s">
        <v>398</v>
      </c>
      <c r="G2499" s="226"/>
      <c r="H2499" s="229">
        <v>594.19299999999998</v>
      </c>
      <c r="I2499" s="230"/>
      <c r="J2499" s="226"/>
      <c r="K2499" s="226"/>
      <c r="L2499" s="231"/>
      <c r="M2499" s="232"/>
      <c r="N2499" s="233"/>
      <c r="O2499" s="233"/>
      <c r="P2499" s="233"/>
      <c r="Q2499" s="233"/>
      <c r="R2499" s="233"/>
      <c r="S2499" s="233"/>
      <c r="T2499" s="234"/>
      <c r="AT2499" s="235" t="s">
        <v>395</v>
      </c>
      <c r="AU2499" s="235" t="s">
        <v>90</v>
      </c>
      <c r="AV2499" s="15" t="s">
        <v>102</v>
      </c>
      <c r="AW2499" s="15" t="s">
        <v>36</v>
      </c>
      <c r="AX2499" s="15" t="s">
        <v>85</v>
      </c>
      <c r="AY2499" s="235" t="s">
        <v>386</v>
      </c>
    </row>
    <row r="2500" spans="1:65" s="14" customFormat="1" ht="10">
      <c r="B2500" s="214"/>
      <c r="C2500" s="215"/>
      <c r="D2500" s="205" t="s">
        <v>395</v>
      </c>
      <c r="E2500" s="215"/>
      <c r="F2500" s="217" t="s">
        <v>2443</v>
      </c>
      <c r="G2500" s="215"/>
      <c r="H2500" s="218">
        <v>683.322</v>
      </c>
      <c r="I2500" s="219"/>
      <c r="J2500" s="215"/>
      <c r="K2500" s="215"/>
      <c r="L2500" s="220"/>
      <c r="M2500" s="221"/>
      <c r="N2500" s="222"/>
      <c r="O2500" s="222"/>
      <c r="P2500" s="222"/>
      <c r="Q2500" s="222"/>
      <c r="R2500" s="222"/>
      <c r="S2500" s="222"/>
      <c r="T2500" s="223"/>
      <c r="AT2500" s="224" t="s">
        <v>395</v>
      </c>
      <c r="AU2500" s="224" t="s">
        <v>90</v>
      </c>
      <c r="AV2500" s="14" t="s">
        <v>90</v>
      </c>
      <c r="AW2500" s="14" t="s">
        <v>4</v>
      </c>
      <c r="AX2500" s="14" t="s">
        <v>85</v>
      </c>
      <c r="AY2500" s="224" t="s">
        <v>386</v>
      </c>
    </row>
    <row r="2501" spans="1:65" s="2" customFormat="1" ht="33" customHeight="1">
      <c r="A2501" s="37"/>
      <c r="B2501" s="38"/>
      <c r="C2501" s="185" t="s">
        <v>2444</v>
      </c>
      <c r="D2501" s="185" t="s">
        <v>388</v>
      </c>
      <c r="E2501" s="186" t="s">
        <v>2435</v>
      </c>
      <c r="F2501" s="187" t="s">
        <v>2436</v>
      </c>
      <c r="G2501" s="188" t="s">
        <v>127</v>
      </c>
      <c r="H2501" s="189">
        <v>570.75</v>
      </c>
      <c r="I2501" s="190"/>
      <c r="J2501" s="191">
        <f>ROUND(I2501*H2501,2)</f>
        <v>0</v>
      </c>
      <c r="K2501" s="187" t="s">
        <v>391</v>
      </c>
      <c r="L2501" s="42"/>
      <c r="M2501" s="192" t="s">
        <v>76</v>
      </c>
      <c r="N2501" s="193" t="s">
        <v>49</v>
      </c>
      <c r="O2501" s="67"/>
      <c r="P2501" s="194">
        <f>O2501*H2501</f>
        <v>0</v>
      </c>
      <c r="Q2501" s="194">
        <v>0</v>
      </c>
      <c r="R2501" s="194">
        <f>Q2501*H2501</f>
        <v>0</v>
      </c>
      <c r="S2501" s="194">
        <v>0</v>
      </c>
      <c r="T2501" s="195">
        <f>S2501*H2501</f>
        <v>0</v>
      </c>
      <c r="U2501" s="37"/>
      <c r="V2501" s="37"/>
      <c r="W2501" s="37"/>
      <c r="X2501" s="37"/>
      <c r="Y2501" s="37"/>
      <c r="Z2501" s="37"/>
      <c r="AA2501" s="37"/>
      <c r="AB2501" s="37"/>
      <c r="AC2501" s="37"/>
      <c r="AD2501" s="37"/>
      <c r="AE2501" s="37"/>
      <c r="AR2501" s="196" t="s">
        <v>479</v>
      </c>
      <c r="AT2501" s="196" t="s">
        <v>388</v>
      </c>
      <c r="AU2501" s="196" t="s">
        <v>90</v>
      </c>
      <c r="AY2501" s="20" t="s">
        <v>386</v>
      </c>
      <c r="BE2501" s="197">
        <f>IF(N2501="základní",J2501,0)</f>
        <v>0</v>
      </c>
      <c r="BF2501" s="197">
        <f>IF(N2501="snížená",J2501,0)</f>
        <v>0</v>
      </c>
      <c r="BG2501" s="197">
        <f>IF(N2501="zákl. přenesená",J2501,0)</f>
        <v>0</v>
      </c>
      <c r="BH2501" s="197">
        <f>IF(N2501="sníž. přenesená",J2501,0)</f>
        <v>0</v>
      </c>
      <c r="BI2501" s="197">
        <f>IF(N2501="nulová",J2501,0)</f>
        <v>0</v>
      </c>
      <c r="BJ2501" s="20" t="s">
        <v>90</v>
      </c>
      <c r="BK2501" s="197">
        <f>ROUND(I2501*H2501,2)</f>
        <v>0</v>
      </c>
      <c r="BL2501" s="20" t="s">
        <v>479</v>
      </c>
      <c r="BM2501" s="196" t="s">
        <v>2445</v>
      </c>
    </row>
    <row r="2502" spans="1:65" s="2" customFormat="1" ht="10">
      <c r="A2502" s="37"/>
      <c r="B2502" s="38"/>
      <c r="C2502" s="39"/>
      <c r="D2502" s="198" t="s">
        <v>393</v>
      </c>
      <c r="E2502" s="39"/>
      <c r="F2502" s="199" t="s">
        <v>2438</v>
      </c>
      <c r="G2502" s="39"/>
      <c r="H2502" s="39"/>
      <c r="I2502" s="200"/>
      <c r="J2502" s="39"/>
      <c r="K2502" s="39"/>
      <c r="L2502" s="42"/>
      <c r="M2502" s="201"/>
      <c r="N2502" s="202"/>
      <c r="O2502" s="67"/>
      <c r="P2502" s="67"/>
      <c r="Q2502" s="67"/>
      <c r="R2502" s="67"/>
      <c r="S2502" s="67"/>
      <c r="T2502" s="68"/>
      <c r="U2502" s="37"/>
      <c r="V2502" s="37"/>
      <c r="W2502" s="37"/>
      <c r="X2502" s="37"/>
      <c r="Y2502" s="37"/>
      <c r="Z2502" s="37"/>
      <c r="AA2502" s="37"/>
      <c r="AB2502" s="37"/>
      <c r="AC2502" s="37"/>
      <c r="AD2502" s="37"/>
      <c r="AE2502" s="37"/>
      <c r="AT2502" s="20" t="s">
        <v>393</v>
      </c>
      <c r="AU2502" s="20" t="s">
        <v>90</v>
      </c>
    </row>
    <row r="2503" spans="1:65" s="14" customFormat="1" ht="10">
      <c r="B2503" s="214"/>
      <c r="C2503" s="215"/>
      <c r="D2503" s="205" t="s">
        <v>395</v>
      </c>
      <c r="E2503" s="216" t="s">
        <v>76</v>
      </c>
      <c r="F2503" s="217" t="s">
        <v>255</v>
      </c>
      <c r="G2503" s="215"/>
      <c r="H2503" s="218">
        <v>570.75</v>
      </c>
      <c r="I2503" s="219"/>
      <c r="J2503" s="215"/>
      <c r="K2503" s="215"/>
      <c r="L2503" s="220"/>
      <c r="M2503" s="221"/>
      <c r="N2503" s="222"/>
      <c r="O2503" s="222"/>
      <c r="P2503" s="222"/>
      <c r="Q2503" s="222"/>
      <c r="R2503" s="222"/>
      <c r="S2503" s="222"/>
      <c r="T2503" s="223"/>
      <c r="AT2503" s="224" t="s">
        <v>395</v>
      </c>
      <c r="AU2503" s="224" t="s">
        <v>90</v>
      </c>
      <c r="AV2503" s="14" t="s">
        <v>90</v>
      </c>
      <c r="AW2503" s="14" t="s">
        <v>36</v>
      </c>
      <c r="AX2503" s="14" t="s">
        <v>78</v>
      </c>
      <c r="AY2503" s="224" t="s">
        <v>386</v>
      </c>
    </row>
    <row r="2504" spans="1:65" s="15" customFormat="1" ht="10">
      <c r="B2504" s="225"/>
      <c r="C2504" s="226"/>
      <c r="D2504" s="205" t="s">
        <v>395</v>
      </c>
      <c r="E2504" s="227" t="s">
        <v>76</v>
      </c>
      <c r="F2504" s="228" t="s">
        <v>398</v>
      </c>
      <c r="G2504" s="226"/>
      <c r="H2504" s="229">
        <v>570.75</v>
      </c>
      <c r="I2504" s="230"/>
      <c r="J2504" s="226"/>
      <c r="K2504" s="226"/>
      <c r="L2504" s="231"/>
      <c r="M2504" s="232"/>
      <c r="N2504" s="233"/>
      <c r="O2504" s="233"/>
      <c r="P2504" s="233"/>
      <c r="Q2504" s="233"/>
      <c r="R2504" s="233"/>
      <c r="S2504" s="233"/>
      <c r="T2504" s="234"/>
      <c r="AT2504" s="235" t="s">
        <v>395</v>
      </c>
      <c r="AU2504" s="235" t="s">
        <v>90</v>
      </c>
      <c r="AV2504" s="15" t="s">
        <v>102</v>
      </c>
      <c r="AW2504" s="15" t="s">
        <v>36</v>
      </c>
      <c r="AX2504" s="15" t="s">
        <v>85</v>
      </c>
      <c r="AY2504" s="235" t="s">
        <v>386</v>
      </c>
    </row>
    <row r="2505" spans="1:65" s="2" customFormat="1" ht="24.15" customHeight="1">
      <c r="A2505" s="37"/>
      <c r="B2505" s="38"/>
      <c r="C2505" s="236" t="s">
        <v>2446</v>
      </c>
      <c r="D2505" s="236" t="s">
        <v>453</v>
      </c>
      <c r="E2505" s="237" t="s">
        <v>2447</v>
      </c>
      <c r="F2505" s="238" t="s">
        <v>2448</v>
      </c>
      <c r="G2505" s="239" t="s">
        <v>127</v>
      </c>
      <c r="H2505" s="240">
        <v>656.36300000000006</v>
      </c>
      <c r="I2505" s="241"/>
      <c r="J2505" s="242">
        <f>ROUND(I2505*H2505,2)</f>
        <v>0</v>
      </c>
      <c r="K2505" s="238" t="s">
        <v>391</v>
      </c>
      <c r="L2505" s="243"/>
      <c r="M2505" s="244" t="s">
        <v>76</v>
      </c>
      <c r="N2505" s="245" t="s">
        <v>49</v>
      </c>
      <c r="O2505" s="67"/>
      <c r="P2505" s="194">
        <f>O2505*H2505</f>
        <v>0</v>
      </c>
      <c r="Q2505" s="194">
        <v>5.0000000000000001E-4</v>
      </c>
      <c r="R2505" s="194">
        <f>Q2505*H2505</f>
        <v>0.32818150000000001</v>
      </c>
      <c r="S2505" s="194">
        <v>0</v>
      </c>
      <c r="T2505" s="195">
        <f>S2505*H2505</f>
        <v>0</v>
      </c>
      <c r="U2505" s="37"/>
      <c r="V2505" s="37"/>
      <c r="W2505" s="37"/>
      <c r="X2505" s="37"/>
      <c r="Y2505" s="37"/>
      <c r="Z2505" s="37"/>
      <c r="AA2505" s="37"/>
      <c r="AB2505" s="37"/>
      <c r="AC2505" s="37"/>
      <c r="AD2505" s="37"/>
      <c r="AE2505" s="37"/>
      <c r="AR2505" s="196" t="s">
        <v>597</v>
      </c>
      <c r="AT2505" s="196" t="s">
        <v>453</v>
      </c>
      <c r="AU2505" s="196" t="s">
        <v>90</v>
      </c>
      <c r="AY2505" s="20" t="s">
        <v>386</v>
      </c>
      <c r="BE2505" s="197">
        <f>IF(N2505="základní",J2505,0)</f>
        <v>0</v>
      </c>
      <c r="BF2505" s="197">
        <f>IF(N2505="snížená",J2505,0)</f>
        <v>0</v>
      </c>
      <c r="BG2505" s="197">
        <f>IF(N2505="zákl. přenesená",J2505,0)</f>
        <v>0</v>
      </c>
      <c r="BH2505" s="197">
        <f>IF(N2505="sníž. přenesená",J2505,0)</f>
        <v>0</v>
      </c>
      <c r="BI2505" s="197">
        <f>IF(N2505="nulová",J2505,0)</f>
        <v>0</v>
      </c>
      <c r="BJ2505" s="20" t="s">
        <v>90</v>
      </c>
      <c r="BK2505" s="197">
        <f>ROUND(I2505*H2505,2)</f>
        <v>0</v>
      </c>
      <c r="BL2505" s="20" t="s">
        <v>479</v>
      </c>
      <c r="BM2505" s="196" t="s">
        <v>2449</v>
      </c>
    </row>
    <row r="2506" spans="1:65" s="14" customFormat="1" ht="10">
      <c r="B2506" s="214"/>
      <c r="C2506" s="215"/>
      <c r="D2506" s="205" t="s">
        <v>395</v>
      </c>
      <c r="E2506" s="215"/>
      <c r="F2506" s="217" t="s">
        <v>2371</v>
      </c>
      <c r="G2506" s="215"/>
      <c r="H2506" s="218">
        <v>656.36300000000006</v>
      </c>
      <c r="I2506" s="219"/>
      <c r="J2506" s="215"/>
      <c r="K2506" s="215"/>
      <c r="L2506" s="220"/>
      <c r="M2506" s="221"/>
      <c r="N2506" s="222"/>
      <c r="O2506" s="222"/>
      <c r="P2506" s="222"/>
      <c r="Q2506" s="222"/>
      <c r="R2506" s="222"/>
      <c r="S2506" s="222"/>
      <c r="T2506" s="223"/>
      <c r="AT2506" s="224" t="s">
        <v>395</v>
      </c>
      <c r="AU2506" s="224" t="s">
        <v>90</v>
      </c>
      <c r="AV2506" s="14" t="s">
        <v>90</v>
      </c>
      <c r="AW2506" s="14" t="s">
        <v>4</v>
      </c>
      <c r="AX2506" s="14" t="s">
        <v>85</v>
      </c>
      <c r="AY2506" s="224" t="s">
        <v>386</v>
      </c>
    </row>
    <row r="2507" spans="1:65" s="2" customFormat="1" ht="37.75" customHeight="1">
      <c r="A2507" s="37"/>
      <c r="B2507" s="38"/>
      <c r="C2507" s="185" t="s">
        <v>2450</v>
      </c>
      <c r="D2507" s="185" t="s">
        <v>388</v>
      </c>
      <c r="E2507" s="186" t="s">
        <v>2451</v>
      </c>
      <c r="F2507" s="187" t="s">
        <v>2452</v>
      </c>
      <c r="G2507" s="188" t="s">
        <v>127</v>
      </c>
      <c r="H2507" s="189">
        <v>570.75</v>
      </c>
      <c r="I2507" s="190"/>
      <c r="J2507" s="191">
        <f>ROUND(I2507*H2507,2)</f>
        <v>0</v>
      </c>
      <c r="K2507" s="187" t="s">
        <v>391</v>
      </c>
      <c r="L2507" s="42"/>
      <c r="M2507" s="192" t="s">
        <v>76</v>
      </c>
      <c r="N2507" s="193" t="s">
        <v>49</v>
      </c>
      <c r="O2507" s="67"/>
      <c r="P2507" s="194">
        <f>O2507*H2507</f>
        <v>0</v>
      </c>
      <c r="Q2507" s="194">
        <v>0</v>
      </c>
      <c r="R2507" s="194">
        <f>Q2507*H2507</f>
        <v>0</v>
      </c>
      <c r="S2507" s="194">
        <v>0</v>
      </c>
      <c r="T2507" s="195">
        <f>S2507*H2507</f>
        <v>0</v>
      </c>
      <c r="U2507" s="37"/>
      <c r="V2507" s="37"/>
      <c r="W2507" s="37"/>
      <c r="X2507" s="37"/>
      <c r="Y2507" s="37"/>
      <c r="Z2507" s="37"/>
      <c r="AA2507" s="37"/>
      <c r="AB2507" s="37"/>
      <c r="AC2507" s="37"/>
      <c r="AD2507" s="37"/>
      <c r="AE2507" s="37"/>
      <c r="AR2507" s="196" t="s">
        <v>479</v>
      </c>
      <c r="AT2507" s="196" t="s">
        <v>388</v>
      </c>
      <c r="AU2507" s="196" t="s">
        <v>90</v>
      </c>
      <c r="AY2507" s="20" t="s">
        <v>386</v>
      </c>
      <c r="BE2507" s="197">
        <f>IF(N2507="základní",J2507,0)</f>
        <v>0</v>
      </c>
      <c r="BF2507" s="197">
        <f>IF(N2507="snížená",J2507,0)</f>
        <v>0</v>
      </c>
      <c r="BG2507" s="197">
        <f>IF(N2507="zákl. přenesená",J2507,0)</f>
        <v>0</v>
      </c>
      <c r="BH2507" s="197">
        <f>IF(N2507="sníž. přenesená",J2507,0)</f>
        <v>0</v>
      </c>
      <c r="BI2507" s="197">
        <f>IF(N2507="nulová",J2507,0)</f>
        <v>0</v>
      </c>
      <c r="BJ2507" s="20" t="s">
        <v>90</v>
      </c>
      <c r="BK2507" s="197">
        <f>ROUND(I2507*H2507,2)</f>
        <v>0</v>
      </c>
      <c r="BL2507" s="20" t="s">
        <v>479</v>
      </c>
      <c r="BM2507" s="196" t="s">
        <v>2453</v>
      </c>
    </row>
    <row r="2508" spans="1:65" s="2" customFormat="1" ht="10">
      <c r="A2508" s="37"/>
      <c r="B2508" s="38"/>
      <c r="C2508" s="39"/>
      <c r="D2508" s="198" t="s">
        <v>393</v>
      </c>
      <c r="E2508" s="39"/>
      <c r="F2508" s="199" t="s">
        <v>2454</v>
      </c>
      <c r="G2508" s="39"/>
      <c r="H2508" s="39"/>
      <c r="I2508" s="200"/>
      <c r="J2508" s="39"/>
      <c r="K2508" s="39"/>
      <c r="L2508" s="42"/>
      <c r="M2508" s="201"/>
      <c r="N2508" s="202"/>
      <c r="O2508" s="67"/>
      <c r="P2508" s="67"/>
      <c r="Q2508" s="67"/>
      <c r="R2508" s="67"/>
      <c r="S2508" s="67"/>
      <c r="T2508" s="68"/>
      <c r="U2508" s="37"/>
      <c r="V2508" s="37"/>
      <c r="W2508" s="37"/>
      <c r="X2508" s="37"/>
      <c r="Y2508" s="37"/>
      <c r="Z2508" s="37"/>
      <c r="AA2508" s="37"/>
      <c r="AB2508" s="37"/>
      <c r="AC2508" s="37"/>
      <c r="AD2508" s="37"/>
      <c r="AE2508" s="37"/>
      <c r="AT2508" s="20" t="s">
        <v>393</v>
      </c>
      <c r="AU2508" s="20" t="s">
        <v>90</v>
      </c>
    </row>
    <row r="2509" spans="1:65" s="14" customFormat="1" ht="10">
      <c r="B2509" s="214"/>
      <c r="C2509" s="215"/>
      <c r="D2509" s="205" t="s">
        <v>395</v>
      </c>
      <c r="E2509" s="216" t="s">
        <v>76</v>
      </c>
      <c r="F2509" s="217" t="s">
        <v>255</v>
      </c>
      <c r="G2509" s="215"/>
      <c r="H2509" s="218">
        <v>570.75</v>
      </c>
      <c r="I2509" s="219"/>
      <c r="J2509" s="215"/>
      <c r="K2509" s="215"/>
      <c r="L2509" s="220"/>
      <c r="M2509" s="221"/>
      <c r="N2509" s="222"/>
      <c r="O2509" s="222"/>
      <c r="P2509" s="222"/>
      <c r="Q2509" s="222"/>
      <c r="R2509" s="222"/>
      <c r="S2509" s="222"/>
      <c r="T2509" s="223"/>
      <c r="AT2509" s="224" t="s">
        <v>395</v>
      </c>
      <c r="AU2509" s="224" t="s">
        <v>90</v>
      </c>
      <c r="AV2509" s="14" t="s">
        <v>90</v>
      </c>
      <c r="AW2509" s="14" t="s">
        <v>36</v>
      </c>
      <c r="AX2509" s="14" t="s">
        <v>78</v>
      </c>
      <c r="AY2509" s="224" t="s">
        <v>386</v>
      </c>
    </row>
    <row r="2510" spans="1:65" s="15" customFormat="1" ht="10">
      <c r="B2510" s="225"/>
      <c r="C2510" s="226"/>
      <c r="D2510" s="205" t="s">
        <v>395</v>
      </c>
      <c r="E2510" s="227" t="s">
        <v>76</v>
      </c>
      <c r="F2510" s="228" t="s">
        <v>398</v>
      </c>
      <c r="G2510" s="226"/>
      <c r="H2510" s="229">
        <v>570.75</v>
      </c>
      <c r="I2510" s="230"/>
      <c r="J2510" s="226"/>
      <c r="K2510" s="226"/>
      <c r="L2510" s="231"/>
      <c r="M2510" s="232"/>
      <c r="N2510" s="233"/>
      <c r="O2510" s="233"/>
      <c r="P2510" s="233"/>
      <c r="Q2510" s="233"/>
      <c r="R2510" s="233"/>
      <c r="S2510" s="233"/>
      <c r="T2510" s="234"/>
      <c r="AT2510" s="235" t="s">
        <v>395</v>
      </c>
      <c r="AU2510" s="235" t="s">
        <v>90</v>
      </c>
      <c r="AV2510" s="15" t="s">
        <v>102</v>
      </c>
      <c r="AW2510" s="15" t="s">
        <v>36</v>
      </c>
      <c r="AX2510" s="15" t="s">
        <v>85</v>
      </c>
      <c r="AY2510" s="235" t="s">
        <v>386</v>
      </c>
    </row>
    <row r="2511" spans="1:65" s="2" customFormat="1" ht="44.25" customHeight="1">
      <c r="A2511" s="37"/>
      <c r="B2511" s="38"/>
      <c r="C2511" s="185" t="s">
        <v>2455</v>
      </c>
      <c r="D2511" s="185" t="s">
        <v>388</v>
      </c>
      <c r="E2511" s="186" t="s">
        <v>2456</v>
      </c>
      <c r="F2511" s="187" t="s">
        <v>2457</v>
      </c>
      <c r="G2511" s="188" t="s">
        <v>127</v>
      </c>
      <c r="H2511" s="189">
        <v>1712.25</v>
      </c>
      <c r="I2511" s="190"/>
      <c r="J2511" s="191">
        <f>ROUND(I2511*H2511,2)</f>
        <v>0</v>
      </c>
      <c r="K2511" s="187" t="s">
        <v>391</v>
      </c>
      <c r="L2511" s="42"/>
      <c r="M2511" s="192" t="s">
        <v>76</v>
      </c>
      <c r="N2511" s="193" t="s">
        <v>49</v>
      </c>
      <c r="O2511" s="67"/>
      <c r="P2511" s="194">
        <f>O2511*H2511</f>
        <v>0</v>
      </c>
      <c r="Q2511" s="194">
        <v>0</v>
      </c>
      <c r="R2511" s="194">
        <f>Q2511*H2511</f>
        <v>0</v>
      </c>
      <c r="S2511" s="194">
        <v>0</v>
      </c>
      <c r="T2511" s="195">
        <f>S2511*H2511</f>
        <v>0</v>
      </c>
      <c r="U2511" s="37"/>
      <c r="V2511" s="37"/>
      <c r="W2511" s="37"/>
      <c r="X2511" s="37"/>
      <c r="Y2511" s="37"/>
      <c r="Z2511" s="37"/>
      <c r="AA2511" s="37"/>
      <c r="AB2511" s="37"/>
      <c r="AC2511" s="37"/>
      <c r="AD2511" s="37"/>
      <c r="AE2511" s="37"/>
      <c r="AR2511" s="196" t="s">
        <v>479</v>
      </c>
      <c r="AT2511" s="196" t="s">
        <v>388</v>
      </c>
      <c r="AU2511" s="196" t="s">
        <v>90</v>
      </c>
      <c r="AY2511" s="20" t="s">
        <v>386</v>
      </c>
      <c r="BE2511" s="197">
        <f>IF(N2511="základní",J2511,0)</f>
        <v>0</v>
      </c>
      <c r="BF2511" s="197">
        <f>IF(N2511="snížená",J2511,0)</f>
        <v>0</v>
      </c>
      <c r="BG2511" s="197">
        <f>IF(N2511="zákl. přenesená",J2511,0)</f>
        <v>0</v>
      </c>
      <c r="BH2511" s="197">
        <f>IF(N2511="sníž. přenesená",J2511,0)</f>
        <v>0</v>
      </c>
      <c r="BI2511" s="197">
        <f>IF(N2511="nulová",J2511,0)</f>
        <v>0</v>
      </c>
      <c r="BJ2511" s="20" t="s">
        <v>90</v>
      </c>
      <c r="BK2511" s="197">
        <f>ROUND(I2511*H2511,2)</f>
        <v>0</v>
      </c>
      <c r="BL2511" s="20" t="s">
        <v>479</v>
      </c>
      <c r="BM2511" s="196" t="s">
        <v>2458</v>
      </c>
    </row>
    <row r="2512" spans="1:65" s="2" customFormat="1" ht="10">
      <c r="A2512" s="37"/>
      <c r="B2512" s="38"/>
      <c r="C2512" s="39"/>
      <c r="D2512" s="198" t="s">
        <v>393</v>
      </c>
      <c r="E2512" s="39"/>
      <c r="F2512" s="199" t="s">
        <v>2459</v>
      </c>
      <c r="G2512" s="39"/>
      <c r="H2512" s="39"/>
      <c r="I2512" s="200"/>
      <c r="J2512" s="39"/>
      <c r="K2512" s="39"/>
      <c r="L2512" s="42"/>
      <c r="M2512" s="201"/>
      <c r="N2512" s="202"/>
      <c r="O2512" s="67"/>
      <c r="P2512" s="67"/>
      <c r="Q2512" s="67"/>
      <c r="R2512" s="67"/>
      <c r="S2512" s="67"/>
      <c r="T2512" s="68"/>
      <c r="U2512" s="37"/>
      <c r="V2512" s="37"/>
      <c r="W2512" s="37"/>
      <c r="X2512" s="37"/>
      <c r="Y2512" s="37"/>
      <c r="Z2512" s="37"/>
      <c r="AA2512" s="37"/>
      <c r="AB2512" s="37"/>
      <c r="AC2512" s="37"/>
      <c r="AD2512" s="37"/>
      <c r="AE2512" s="37"/>
      <c r="AT2512" s="20" t="s">
        <v>393</v>
      </c>
      <c r="AU2512" s="20" t="s">
        <v>90</v>
      </c>
    </row>
    <row r="2513" spans="1:65" s="14" customFormat="1" ht="10">
      <c r="B2513" s="214"/>
      <c r="C2513" s="215"/>
      <c r="D2513" s="205" t="s">
        <v>395</v>
      </c>
      <c r="E2513" s="216" t="s">
        <v>76</v>
      </c>
      <c r="F2513" s="217" t="s">
        <v>2460</v>
      </c>
      <c r="G2513" s="215"/>
      <c r="H2513" s="218">
        <v>1712.25</v>
      </c>
      <c r="I2513" s="219"/>
      <c r="J2513" s="215"/>
      <c r="K2513" s="215"/>
      <c r="L2513" s="220"/>
      <c r="M2513" s="221"/>
      <c r="N2513" s="222"/>
      <c r="O2513" s="222"/>
      <c r="P2513" s="222"/>
      <c r="Q2513" s="222"/>
      <c r="R2513" s="222"/>
      <c r="S2513" s="222"/>
      <c r="T2513" s="223"/>
      <c r="AT2513" s="224" t="s">
        <v>395</v>
      </c>
      <c r="AU2513" s="224" t="s">
        <v>90</v>
      </c>
      <c r="AV2513" s="14" t="s">
        <v>90</v>
      </c>
      <c r="AW2513" s="14" t="s">
        <v>36</v>
      </c>
      <c r="AX2513" s="14" t="s">
        <v>78</v>
      </c>
      <c r="AY2513" s="224" t="s">
        <v>386</v>
      </c>
    </row>
    <row r="2514" spans="1:65" s="15" customFormat="1" ht="10">
      <c r="B2514" s="225"/>
      <c r="C2514" s="226"/>
      <c r="D2514" s="205" t="s">
        <v>395</v>
      </c>
      <c r="E2514" s="227" t="s">
        <v>76</v>
      </c>
      <c r="F2514" s="228" t="s">
        <v>398</v>
      </c>
      <c r="G2514" s="226"/>
      <c r="H2514" s="229">
        <v>1712.25</v>
      </c>
      <c r="I2514" s="230"/>
      <c r="J2514" s="226"/>
      <c r="K2514" s="226"/>
      <c r="L2514" s="231"/>
      <c r="M2514" s="232"/>
      <c r="N2514" s="233"/>
      <c r="O2514" s="233"/>
      <c r="P2514" s="233"/>
      <c r="Q2514" s="233"/>
      <c r="R2514" s="233"/>
      <c r="S2514" s="233"/>
      <c r="T2514" s="234"/>
      <c r="AT2514" s="235" t="s">
        <v>395</v>
      </c>
      <c r="AU2514" s="235" t="s">
        <v>90</v>
      </c>
      <c r="AV2514" s="15" t="s">
        <v>102</v>
      </c>
      <c r="AW2514" s="15" t="s">
        <v>36</v>
      </c>
      <c r="AX2514" s="15" t="s">
        <v>85</v>
      </c>
      <c r="AY2514" s="235" t="s">
        <v>386</v>
      </c>
    </row>
    <row r="2515" spans="1:65" s="2" customFormat="1" ht="16.5" customHeight="1">
      <c r="A2515" s="37"/>
      <c r="B2515" s="38"/>
      <c r="C2515" s="236" t="s">
        <v>2461</v>
      </c>
      <c r="D2515" s="236" t="s">
        <v>453</v>
      </c>
      <c r="E2515" s="237" t="s">
        <v>2462</v>
      </c>
      <c r="F2515" s="238" t="s">
        <v>2463</v>
      </c>
      <c r="G2515" s="239" t="s">
        <v>456</v>
      </c>
      <c r="H2515" s="240">
        <v>105.018</v>
      </c>
      <c r="I2515" s="241"/>
      <c r="J2515" s="242">
        <f>ROUND(I2515*H2515,2)</f>
        <v>0</v>
      </c>
      <c r="K2515" s="238" t="s">
        <v>391</v>
      </c>
      <c r="L2515" s="243"/>
      <c r="M2515" s="244" t="s">
        <v>76</v>
      </c>
      <c r="N2515" s="245" t="s">
        <v>49</v>
      </c>
      <c r="O2515" s="67"/>
      <c r="P2515" s="194">
        <f>O2515*H2515</f>
        <v>0</v>
      </c>
      <c r="Q2515" s="194">
        <v>1</v>
      </c>
      <c r="R2515" s="194">
        <f>Q2515*H2515</f>
        <v>105.018</v>
      </c>
      <c r="S2515" s="194">
        <v>0</v>
      </c>
      <c r="T2515" s="195">
        <f>S2515*H2515</f>
        <v>0</v>
      </c>
      <c r="U2515" s="37"/>
      <c r="V2515" s="37"/>
      <c r="W2515" s="37"/>
      <c r="X2515" s="37"/>
      <c r="Y2515" s="37"/>
      <c r="Z2515" s="37"/>
      <c r="AA2515" s="37"/>
      <c r="AB2515" s="37"/>
      <c r="AC2515" s="37"/>
      <c r="AD2515" s="37"/>
      <c r="AE2515" s="37"/>
      <c r="AR2515" s="196" t="s">
        <v>597</v>
      </c>
      <c r="AT2515" s="196" t="s">
        <v>453</v>
      </c>
      <c r="AU2515" s="196" t="s">
        <v>90</v>
      </c>
      <c r="AY2515" s="20" t="s">
        <v>386</v>
      </c>
      <c r="BE2515" s="197">
        <f>IF(N2515="základní",J2515,0)</f>
        <v>0</v>
      </c>
      <c r="BF2515" s="197">
        <f>IF(N2515="snížená",J2515,0)</f>
        <v>0</v>
      </c>
      <c r="BG2515" s="197">
        <f>IF(N2515="zákl. přenesená",J2515,0)</f>
        <v>0</v>
      </c>
      <c r="BH2515" s="197">
        <f>IF(N2515="sníž. přenesená",J2515,0)</f>
        <v>0</v>
      </c>
      <c r="BI2515" s="197">
        <f>IF(N2515="nulová",J2515,0)</f>
        <v>0</v>
      </c>
      <c r="BJ2515" s="20" t="s">
        <v>90</v>
      </c>
      <c r="BK2515" s="197">
        <f>ROUND(I2515*H2515,2)</f>
        <v>0</v>
      </c>
      <c r="BL2515" s="20" t="s">
        <v>479</v>
      </c>
      <c r="BM2515" s="196" t="s">
        <v>2464</v>
      </c>
    </row>
    <row r="2516" spans="1:65" s="14" customFormat="1" ht="10">
      <c r="B2516" s="214"/>
      <c r="C2516" s="215"/>
      <c r="D2516" s="205" t="s">
        <v>395</v>
      </c>
      <c r="E2516" s="216" t="s">
        <v>76</v>
      </c>
      <c r="F2516" s="217" t="s">
        <v>2465</v>
      </c>
      <c r="G2516" s="215"/>
      <c r="H2516" s="218">
        <v>105.018</v>
      </c>
      <c r="I2516" s="219"/>
      <c r="J2516" s="215"/>
      <c r="K2516" s="215"/>
      <c r="L2516" s="220"/>
      <c r="M2516" s="221"/>
      <c r="N2516" s="222"/>
      <c r="O2516" s="222"/>
      <c r="P2516" s="222"/>
      <c r="Q2516" s="222"/>
      <c r="R2516" s="222"/>
      <c r="S2516" s="222"/>
      <c r="T2516" s="223"/>
      <c r="AT2516" s="224" t="s">
        <v>395</v>
      </c>
      <c r="AU2516" s="224" t="s">
        <v>90</v>
      </c>
      <c r="AV2516" s="14" t="s">
        <v>90</v>
      </c>
      <c r="AW2516" s="14" t="s">
        <v>36</v>
      </c>
      <c r="AX2516" s="14" t="s">
        <v>78</v>
      </c>
      <c r="AY2516" s="224" t="s">
        <v>386</v>
      </c>
    </row>
    <row r="2517" spans="1:65" s="15" customFormat="1" ht="10">
      <c r="B2517" s="225"/>
      <c r="C2517" s="226"/>
      <c r="D2517" s="205" t="s">
        <v>395</v>
      </c>
      <c r="E2517" s="227" t="s">
        <v>76</v>
      </c>
      <c r="F2517" s="228" t="s">
        <v>398</v>
      </c>
      <c r="G2517" s="226"/>
      <c r="H2517" s="229">
        <v>105.018</v>
      </c>
      <c r="I2517" s="230"/>
      <c r="J2517" s="226"/>
      <c r="K2517" s="226"/>
      <c r="L2517" s="231"/>
      <c r="M2517" s="232"/>
      <c r="N2517" s="233"/>
      <c r="O2517" s="233"/>
      <c r="P2517" s="233"/>
      <c r="Q2517" s="233"/>
      <c r="R2517" s="233"/>
      <c r="S2517" s="233"/>
      <c r="T2517" s="234"/>
      <c r="AT2517" s="235" t="s">
        <v>395</v>
      </c>
      <c r="AU2517" s="235" t="s">
        <v>90</v>
      </c>
      <c r="AV2517" s="15" t="s">
        <v>102</v>
      </c>
      <c r="AW2517" s="15" t="s">
        <v>36</v>
      </c>
      <c r="AX2517" s="15" t="s">
        <v>85</v>
      </c>
      <c r="AY2517" s="235" t="s">
        <v>386</v>
      </c>
    </row>
    <row r="2518" spans="1:65" s="2" customFormat="1" ht="21.75" customHeight="1">
      <c r="A2518" s="37"/>
      <c r="B2518" s="38"/>
      <c r="C2518" s="185" t="s">
        <v>2466</v>
      </c>
      <c r="D2518" s="185" t="s">
        <v>388</v>
      </c>
      <c r="E2518" s="186" t="s">
        <v>2467</v>
      </c>
      <c r="F2518" s="187" t="s">
        <v>2468</v>
      </c>
      <c r="G2518" s="188" t="s">
        <v>127</v>
      </c>
      <c r="H2518" s="189">
        <v>6.6</v>
      </c>
      <c r="I2518" s="190"/>
      <c r="J2518" s="191">
        <f>ROUND(I2518*H2518,2)</f>
        <v>0</v>
      </c>
      <c r="K2518" s="187" t="s">
        <v>76</v>
      </c>
      <c r="L2518" s="42"/>
      <c r="M2518" s="192" t="s">
        <v>76</v>
      </c>
      <c r="N2518" s="193" t="s">
        <v>49</v>
      </c>
      <c r="O2518" s="67"/>
      <c r="P2518" s="194">
        <f>O2518*H2518</f>
        <v>0</v>
      </c>
      <c r="Q2518" s="194">
        <v>0</v>
      </c>
      <c r="R2518" s="194">
        <f>Q2518*H2518</f>
        <v>0</v>
      </c>
      <c r="S2518" s="194">
        <v>3.2000000000000002E-3</v>
      </c>
      <c r="T2518" s="195">
        <f>S2518*H2518</f>
        <v>2.112E-2</v>
      </c>
      <c r="U2518" s="37"/>
      <c r="V2518" s="37"/>
      <c r="W2518" s="37"/>
      <c r="X2518" s="37"/>
      <c r="Y2518" s="37"/>
      <c r="Z2518" s="37"/>
      <c r="AA2518" s="37"/>
      <c r="AB2518" s="37"/>
      <c r="AC2518" s="37"/>
      <c r="AD2518" s="37"/>
      <c r="AE2518" s="37"/>
      <c r="AR2518" s="196" t="s">
        <v>479</v>
      </c>
      <c r="AT2518" s="196" t="s">
        <v>388</v>
      </c>
      <c r="AU2518" s="196" t="s">
        <v>90</v>
      </c>
      <c r="AY2518" s="20" t="s">
        <v>386</v>
      </c>
      <c r="BE2518" s="197">
        <f>IF(N2518="základní",J2518,0)</f>
        <v>0</v>
      </c>
      <c r="BF2518" s="197">
        <f>IF(N2518="snížená",J2518,0)</f>
        <v>0</v>
      </c>
      <c r="BG2518" s="197">
        <f>IF(N2518="zákl. přenesená",J2518,0)</f>
        <v>0</v>
      </c>
      <c r="BH2518" s="197">
        <f>IF(N2518="sníž. přenesená",J2518,0)</f>
        <v>0</v>
      </c>
      <c r="BI2518" s="197">
        <f>IF(N2518="nulová",J2518,0)</f>
        <v>0</v>
      </c>
      <c r="BJ2518" s="20" t="s">
        <v>90</v>
      </c>
      <c r="BK2518" s="197">
        <f>ROUND(I2518*H2518,2)</f>
        <v>0</v>
      </c>
      <c r="BL2518" s="20" t="s">
        <v>479</v>
      </c>
      <c r="BM2518" s="196" t="s">
        <v>2469</v>
      </c>
    </row>
    <row r="2519" spans="1:65" s="13" customFormat="1" ht="10">
      <c r="B2519" s="203"/>
      <c r="C2519" s="204"/>
      <c r="D2519" s="205" t="s">
        <v>395</v>
      </c>
      <c r="E2519" s="206" t="s">
        <v>76</v>
      </c>
      <c r="F2519" s="207" t="s">
        <v>2470</v>
      </c>
      <c r="G2519" s="204"/>
      <c r="H2519" s="206" t="s">
        <v>76</v>
      </c>
      <c r="I2519" s="208"/>
      <c r="J2519" s="204"/>
      <c r="K2519" s="204"/>
      <c r="L2519" s="209"/>
      <c r="M2519" s="210"/>
      <c r="N2519" s="211"/>
      <c r="O2519" s="211"/>
      <c r="P2519" s="211"/>
      <c r="Q2519" s="211"/>
      <c r="R2519" s="211"/>
      <c r="S2519" s="211"/>
      <c r="T2519" s="212"/>
      <c r="AT2519" s="213" t="s">
        <v>395</v>
      </c>
      <c r="AU2519" s="213" t="s">
        <v>90</v>
      </c>
      <c r="AV2519" s="13" t="s">
        <v>85</v>
      </c>
      <c r="AW2519" s="13" t="s">
        <v>36</v>
      </c>
      <c r="AX2519" s="13" t="s">
        <v>78</v>
      </c>
      <c r="AY2519" s="213" t="s">
        <v>386</v>
      </c>
    </row>
    <row r="2520" spans="1:65" s="14" customFormat="1" ht="10">
      <c r="B2520" s="214"/>
      <c r="C2520" s="215"/>
      <c r="D2520" s="205" t="s">
        <v>395</v>
      </c>
      <c r="E2520" s="216" t="s">
        <v>76</v>
      </c>
      <c r="F2520" s="217" t="s">
        <v>2471</v>
      </c>
      <c r="G2520" s="215"/>
      <c r="H2520" s="218">
        <v>6.6</v>
      </c>
      <c r="I2520" s="219"/>
      <c r="J2520" s="215"/>
      <c r="K2520" s="215"/>
      <c r="L2520" s="220"/>
      <c r="M2520" s="221"/>
      <c r="N2520" s="222"/>
      <c r="O2520" s="222"/>
      <c r="P2520" s="222"/>
      <c r="Q2520" s="222"/>
      <c r="R2520" s="222"/>
      <c r="S2520" s="222"/>
      <c r="T2520" s="223"/>
      <c r="AT2520" s="224" t="s">
        <v>395</v>
      </c>
      <c r="AU2520" s="224" t="s">
        <v>90</v>
      </c>
      <c r="AV2520" s="14" t="s">
        <v>90</v>
      </c>
      <c r="AW2520" s="14" t="s">
        <v>36</v>
      </c>
      <c r="AX2520" s="14" t="s">
        <v>78</v>
      </c>
      <c r="AY2520" s="224" t="s">
        <v>386</v>
      </c>
    </row>
    <row r="2521" spans="1:65" s="15" customFormat="1" ht="10">
      <c r="B2521" s="225"/>
      <c r="C2521" s="226"/>
      <c r="D2521" s="205" t="s">
        <v>395</v>
      </c>
      <c r="E2521" s="227" t="s">
        <v>76</v>
      </c>
      <c r="F2521" s="228" t="s">
        <v>398</v>
      </c>
      <c r="G2521" s="226"/>
      <c r="H2521" s="229">
        <v>6.6</v>
      </c>
      <c r="I2521" s="230"/>
      <c r="J2521" s="226"/>
      <c r="K2521" s="226"/>
      <c r="L2521" s="231"/>
      <c r="M2521" s="232"/>
      <c r="N2521" s="233"/>
      <c r="O2521" s="233"/>
      <c r="P2521" s="233"/>
      <c r="Q2521" s="233"/>
      <c r="R2521" s="233"/>
      <c r="S2521" s="233"/>
      <c r="T2521" s="234"/>
      <c r="AT2521" s="235" t="s">
        <v>395</v>
      </c>
      <c r="AU2521" s="235" t="s">
        <v>90</v>
      </c>
      <c r="AV2521" s="15" t="s">
        <v>102</v>
      </c>
      <c r="AW2521" s="15" t="s">
        <v>36</v>
      </c>
      <c r="AX2521" s="15" t="s">
        <v>85</v>
      </c>
      <c r="AY2521" s="235" t="s">
        <v>386</v>
      </c>
    </row>
    <row r="2522" spans="1:65" s="2" customFormat="1" ht="44.25" customHeight="1">
      <c r="A2522" s="37"/>
      <c r="B2522" s="38"/>
      <c r="C2522" s="185" t="s">
        <v>2472</v>
      </c>
      <c r="D2522" s="185" t="s">
        <v>388</v>
      </c>
      <c r="E2522" s="186" t="s">
        <v>2473</v>
      </c>
      <c r="F2522" s="187" t="s">
        <v>2474</v>
      </c>
      <c r="G2522" s="188" t="s">
        <v>127</v>
      </c>
      <c r="H2522" s="189">
        <v>55.008000000000003</v>
      </c>
      <c r="I2522" s="190"/>
      <c r="J2522" s="191">
        <f>ROUND(I2522*H2522,2)</f>
        <v>0</v>
      </c>
      <c r="K2522" s="187" t="s">
        <v>391</v>
      </c>
      <c r="L2522" s="42"/>
      <c r="M2522" s="192" t="s">
        <v>76</v>
      </c>
      <c r="N2522" s="193" t="s">
        <v>49</v>
      </c>
      <c r="O2522" s="67"/>
      <c r="P2522" s="194">
        <f>O2522*H2522</f>
        <v>0</v>
      </c>
      <c r="Q2522" s="194">
        <v>0</v>
      </c>
      <c r="R2522" s="194">
        <f>Q2522*H2522</f>
        <v>0</v>
      </c>
      <c r="S2522" s="194">
        <v>0</v>
      </c>
      <c r="T2522" s="195">
        <f>S2522*H2522</f>
        <v>0</v>
      </c>
      <c r="U2522" s="37"/>
      <c r="V2522" s="37"/>
      <c r="W2522" s="37"/>
      <c r="X2522" s="37"/>
      <c r="Y2522" s="37"/>
      <c r="Z2522" s="37"/>
      <c r="AA2522" s="37"/>
      <c r="AB2522" s="37"/>
      <c r="AC2522" s="37"/>
      <c r="AD2522" s="37"/>
      <c r="AE2522" s="37"/>
      <c r="AR2522" s="196" t="s">
        <v>479</v>
      </c>
      <c r="AT2522" s="196" t="s">
        <v>388</v>
      </c>
      <c r="AU2522" s="196" t="s">
        <v>90</v>
      </c>
      <c r="AY2522" s="20" t="s">
        <v>386</v>
      </c>
      <c r="BE2522" s="197">
        <f>IF(N2522="základní",J2522,0)</f>
        <v>0</v>
      </c>
      <c r="BF2522" s="197">
        <f>IF(N2522="snížená",J2522,0)</f>
        <v>0</v>
      </c>
      <c r="BG2522" s="197">
        <f>IF(N2522="zákl. přenesená",J2522,0)</f>
        <v>0</v>
      </c>
      <c r="BH2522" s="197">
        <f>IF(N2522="sníž. přenesená",J2522,0)</f>
        <v>0</v>
      </c>
      <c r="BI2522" s="197">
        <f>IF(N2522="nulová",J2522,0)</f>
        <v>0</v>
      </c>
      <c r="BJ2522" s="20" t="s">
        <v>90</v>
      </c>
      <c r="BK2522" s="197">
        <f>ROUND(I2522*H2522,2)</f>
        <v>0</v>
      </c>
      <c r="BL2522" s="20" t="s">
        <v>479</v>
      </c>
      <c r="BM2522" s="196" t="s">
        <v>2475</v>
      </c>
    </row>
    <row r="2523" spans="1:65" s="2" customFormat="1" ht="10">
      <c r="A2523" s="37"/>
      <c r="B2523" s="38"/>
      <c r="C2523" s="39"/>
      <c r="D2523" s="198" t="s">
        <v>393</v>
      </c>
      <c r="E2523" s="39"/>
      <c r="F2523" s="199" t="s">
        <v>2476</v>
      </c>
      <c r="G2523" s="39"/>
      <c r="H2523" s="39"/>
      <c r="I2523" s="200"/>
      <c r="J2523" s="39"/>
      <c r="K2523" s="39"/>
      <c r="L2523" s="42"/>
      <c r="M2523" s="201"/>
      <c r="N2523" s="202"/>
      <c r="O2523" s="67"/>
      <c r="P2523" s="67"/>
      <c r="Q2523" s="67"/>
      <c r="R2523" s="67"/>
      <c r="S2523" s="67"/>
      <c r="T2523" s="68"/>
      <c r="U2523" s="37"/>
      <c r="V2523" s="37"/>
      <c r="W2523" s="37"/>
      <c r="X2523" s="37"/>
      <c r="Y2523" s="37"/>
      <c r="Z2523" s="37"/>
      <c r="AA2523" s="37"/>
      <c r="AB2523" s="37"/>
      <c r="AC2523" s="37"/>
      <c r="AD2523" s="37"/>
      <c r="AE2523" s="37"/>
      <c r="AT2523" s="20" t="s">
        <v>393</v>
      </c>
      <c r="AU2523" s="20" t="s">
        <v>90</v>
      </c>
    </row>
    <row r="2524" spans="1:65" s="13" customFormat="1" ht="10">
      <c r="B2524" s="203"/>
      <c r="C2524" s="204"/>
      <c r="D2524" s="205" t="s">
        <v>395</v>
      </c>
      <c r="E2524" s="206" t="s">
        <v>76</v>
      </c>
      <c r="F2524" s="207" t="s">
        <v>2428</v>
      </c>
      <c r="G2524" s="204"/>
      <c r="H2524" s="206" t="s">
        <v>76</v>
      </c>
      <c r="I2524" s="208"/>
      <c r="J2524" s="204"/>
      <c r="K2524" s="204"/>
      <c r="L2524" s="209"/>
      <c r="M2524" s="210"/>
      <c r="N2524" s="211"/>
      <c r="O2524" s="211"/>
      <c r="P2524" s="211"/>
      <c r="Q2524" s="211"/>
      <c r="R2524" s="211"/>
      <c r="S2524" s="211"/>
      <c r="T2524" s="212"/>
      <c r="AT2524" s="213" t="s">
        <v>395</v>
      </c>
      <c r="AU2524" s="213" t="s">
        <v>90</v>
      </c>
      <c r="AV2524" s="13" t="s">
        <v>85</v>
      </c>
      <c r="AW2524" s="13" t="s">
        <v>36</v>
      </c>
      <c r="AX2524" s="13" t="s">
        <v>78</v>
      </c>
      <c r="AY2524" s="213" t="s">
        <v>386</v>
      </c>
    </row>
    <row r="2525" spans="1:65" s="13" customFormat="1" ht="10">
      <c r="B2525" s="203"/>
      <c r="C2525" s="204"/>
      <c r="D2525" s="205" t="s">
        <v>395</v>
      </c>
      <c r="E2525" s="206" t="s">
        <v>76</v>
      </c>
      <c r="F2525" s="207" t="s">
        <v>2477</v>
      </c>
      <c r="G2525" s="204"/>
      <c r="H2525" s="206" t="s">
        <v>76</v>
      </c>
      <c r="I2525" s="208"/>
      <c r="J2525" s="204"/>
      <c r="K2525" s="204"/>
      <c r="L2525" s="209"/>
      <c r="M2525" s="210"/>
      <c r="N2525" s="211"/>
      <c r="O2525" s="211"/>
      <c r="P2525" s="211"/>
      <c r="Q2525" s="211"/>
      <c r="R2525" s="211"/>
      <c r="S2525" s="211"/>
      <c r="T2525" s="212"/>
      <c r="AT2525" s="213" t="s">
        <v>395</v>
      </c>
      <c r="AU2525" s="213" t="s">
        <v>90</v>
      </c>
      <c r="AV2525" s="13" t="s">
        <v>85</v>
      </c>
      <c r="AW2525" s="13" t="s">
        <v>36</v>
      </c>
      <c r="AX2525" s="13" t="s">
        <v>78</v>
      </c>
      <c r="AY2525" s="213" t="s">
        <v>386</v>
      </c>
    </row>
    <row r="2526" spans="1:65" s="13" customFormat="1" ht="10">
      <c r="B2526" s="203"/>
      <c r="C2526" s="204"/>
      <c r="D2526" s="205" t="s">
        <v>395</v>
      </c>
      <c r="E2526" s="206" t="s">
        <v>76</v>
      </c>
      <c r="F2526" s="207" t="s">
        <v>577</v>
      </c>
      <c r="G2526" s="204"/>
      <c r="H2526" s="206" t="s">
        <v>76</v>
      </c>
      <c r="I2526" s="208"/>
      <c r="J2526" s="204"/>
      <c r="K2526" s="204"/>
      <c r="L2526" s="209"/>
      <c r="M2526" s="210"/>
      <c r="N2526" s="211"/>
      <c r="O2526" s="211"/>
      <c r="P2526" s="211"/>
      <c r="Q2526" s="211"/>
      <c r="R2526" s="211"/>
      <c r="S2526" s="211"/>
      <c r="T2526" s="212"/>
      <c r="AT2526" s="213" t="s">
        <v>395</v>
      </c>
      <c r="AU2526" s="213" t="s">
        <v>90</v>
      </c>
      <c r="AV2526" s="13" t="s">
        <v>85</v>
      </c>
      <c r="AW2526" s="13" t="s">
        <v>36</v>
      </c>
      <c r="AX2526" s="13" t="s">
        <v>78</v>
      </c>
      <c r="AY2526" s="213" t="s">
        <v>386</v>
      </c>
    </row>
    <row r="2527" spans="1:65" s="14" customFormat="1" ht="10">
      <c r="B2527" s="214"/>
      <c r="C2527" s="215"/>
      <c r="D2527" s="205" t="s">
        <v>395</v>
      </c>
      <c r="E2527" s="216" t="s">
        <v>76</v>
      </c>
      <c r="F2527" s="217" t="s">
        <v>282</v>
      </c>
      <c r="G2527" s="215"/>
      <c r="H2527" s="218">
        <v>42</v>
      </c>
      <c r="I2527" s="219"/>
      <c r="J2527" s="215"/>
      <c r="K2527" s="215"/>
      <c r="L2527" s="220"/>
      <c r="M2527" s="221"/>
      <c r="N2527" s="222"/>
      <c r="O2527" s="222"/>
      <c r="P2527" s="222"/>
      <c r="Q2527" s="222"/>
      <c r="R2527" s="222"/>
      <c r="S2527" s="222"/>
      <c r="T2527" s="223"/>
      <c r="AT2527" s="224" t="s">
        <v>395</v>
      </c>
      <c r="AU2527" s="224" t="s">
        <v>90</v>
      </c>
      <c r="AV2527" s="14" t="s">
        <v>90</v>
      </c>
      <c r="AW2527" s="14" t="s">
        <v>36</v>
      </c>
      <c r="AX2527" s="14" t="s">
        <v>78</v>
      </c>
      <c r="AY2527" s="224" t="s">
        <v>386</v>
      </c>
    </row>
    <row r="2528" spans="1:65" s="14" customFormat="1" ht="10">
      <c r="B2528" s="214"/>
      <c r="C2528" s="215"/>
      <c r="D2528" s="205" t="s">
        <v>395</v>
      </c>
      <c r="E2528" s="216" t="s">
        <v>76</v>
      </c>
      <c r="F2528" s="217" t="s">
        <v>288</v>
      </c>
      <c r="G2528" s="215"/>
      <c r="H2528" s="218">
        <v>5.16</v>
      </c>
      <c r="I2528" s="219"/>
      <c r="J2528" s="215"/>
      <c r="K2528" s="215"/>
      <c r="L2528" s="220"/>
      <c r="M2528" s="221"/>
      <c r="N2528" s="222"/>
      <c r="O2528" s="222"/>
      <c r="P2528" s="222"/>
      <c r="Q2528" s="222"/>
      <c r="R2528" s="222"/>
      <c r="S2528" s="222"/>
      <c r="T2528" s="223"/>
      <c r="AT2528" s="224" t="s">
        <v>395</v>
      </c>
      <c r="AU2528" s="224" t="s">
        <v>90</v>
      </c>
      <c r="AV2528" s="14" t="s">
        <v>90</v>
      </c>
      <c r="AW2528" s="14" t="s">
        <v>36</v>
      </c>
      <c r="AX2528" s="14" t="s">
        <v>78</v>
      </c>
      <c r="AY2528" s="224" t="s">
        <v>386</v>
      </c>
    </row>
    <row r="2529" spans="1:65" s="16" customFormat="1" ht="10">
      <c r="B2529" s="246"/>
      <c r="C2529" s="247"/>
      <c r="D2529" s="205" t="s">
        <v>395</v>
      </c>
      <c r="E2529" s="248" t="s">
        <v>76</v>
      </c>
      <c r="F2529" s="249" t="s">
        <v>559</v>
      </c>
      <c r="G2529" s="247"/>
      <c r="H2529" s="250">
        <v>47.16</v>
      </c>
      <c r="I2529" s="251"/>
      <c r="J2529" s="247"/>
      <c r="K2529" s="247"/>
      <c r="L2529" s="252"/>
      <c r="M2529" s="253"/>
      <c r="N2529" s="254"/>
      <c r="O2529" s="254"/>
      <c r="P2529" s="254"/>
      <c r="Q2529" s="254"/>
      <c r="R2529" s="254"/>
      <c r="S2529" s="254"/>
      <c r="T2529" s="255"/>
      <c r="AT2529" s="256" t="s">
        <v>395</v>
      </c>
      <c r="AU2529" s="256" t="s">
        <v>90</v>
      </c>
      <c r="AV2529" s="16" t="s">
        <v>95</v>
      </c>
      <c r="AW2529" s="16" t="s">
        <v>36</v>
      </c>
      <c r="AX2529" s="16" t="s">
        <v>78</v>
      </c>
      <c r="AY2529" s="256" t="s">
        <v>386</v>
      </c>
    </row>
    <row r="2530" spans="1:65" s="14" customFormat="1" ht="10">
      <c r="B2530" s="214"/>
      <c r="C2530" s="215"/>
      <c r="D2530" s="205" t="s">
        <v>395</v>
      </c>
      <c r="E2530" s="216" t="s">
        <v>76</v>
      </c>
      <c r="F2530" s="217" t="s">
        <v>2478</v>
      </c>
      <c r="G2530" s="215"/>
      <c r="H2530" s="218">
        <v>7.8479999999999999</v>
      </c>
      <c r="I2530" s="219"/>
      <c r="J2530" s="215"/>
      <c r="K2530" s="215"/>
      <c r="L2530" s="220"/>
      <c r="M2530" s="221"/>
      <c r="N2530" s="222"/>
      <c r="O2530" s="222"/>
      <c r="P2530" s="222"/>
      <c r="Q2530" s="222"/>
      <c r="R2530" s="222"/>
      <c r="S2530" s="222"/>
      <c r="T2530" s="223"/>
      <c r="AT2530" s="224" t="s">
        <v>395</v>
      </c>
      <c r="AU2530" s="224" t="s">
        <v>90</v>
      </c>
      <c r="AV2530" s="14" t="s">
        <v>90</v>
      </c>
      <c r="AW2530" s="14" t="s">
        <v>36</v>
      </c>
      <c r="AX2530" s="14" t="s">
        <v>78</v>
      </c>
      <c r="AY2530" s="224" t="s">
        <v>386</v>
      </c>
    </row>
    <row r="2531" spans="1:65" s="16" customFormat="1" ht="10">
      <c r="B2531" s="246"/>
      <c r="C2531" s="247"/>
      <c r="D2531" s="205" t="s">
        <v>395</v>
      </c>
      <c r="E2531" s="248" t="s">
        <v>293</v>
      </c>
      <c r="F2531" s="249" t="s">
        <v>559</v>
      </c>
      <c r="G2531" s="247"/>
      <c r="H2531" s="250">
        <v>7.8479999999999999</v>
      </c>
      <c r="I2531" s="251"/>
      <c r="J2531" s="247"/>
      <c r="K2531" s="247"/>
      <c r="L2531" s="252"/>
      <c r="M2531" s="253"/>
      <c r="N2531" s="254"/>
      <c r="O2531" s="254"/>
      <c r="P2531" s="254"/>
      <c r="Q2531" s="254"/>
      <c r="R2531" s="254"/>
      <c r="S2531" s="254"/>
      <c r="T2531" s="255"/>
      <c r="AT2531" s="256" t="s">
        <v>395</v>
      </c>
      <c r="AU2531" s="256" t="s">
        <v>90</v>
      </c>
      <c r="AV2531" s="16" t="s">
        <v>95</v>
      </c>
      <c r="AW2531" s="16" t="s">
        <v>36</v>
      </c>
      <c r="AX2531" s="16" t="s">
        <v>78</v>
      </c>
      <c r="AY2531" s="256" t="s">
        <v>386</v>
      </c>
    </row>
    <row r="2532" spans="1:65" s="15" customFormat="1" ht="10">
      <c r="B2532" s="225"/>
      <c r="C2532" s="226"/>
      <c r="D2532" s="205" t="s">
        <v>395</v>
      </c>
      <c r="E2532" s="227" t="s">
        <v>76</v>
      </c>
      <c r="F2532" s="228" t="s">
        <v>398</v>
      </c>
      <c r="G2532" s="226"/>
      <c r="H2532" s="229">
        <v>55.008000000000003</v>
      </c>
      <c r="I2532" s="230"/>
      <c r="J2532" s="226"/>
      <c r="K2532" s="226"/>
      <c r="L2532" s="231"/>
      <c r="M2532" s="232"/>
      <c r="N2532" s="233"/>
      <c r="O2532" s="233"/>
      <c r="P2532" s="233"/>
      <c r="Q2532" s="233"/>
      <c r="R2532" s="233"/>
      <c r="S2532" s="233"/>
      <c r="T2532" s="234"/>
      <c r="AT2532" s="235" t="s">
        <v>395</v>
      </c>
      <c r="AU2532" s="235" t="s">
        <v>90</v>
      </c>
      <c r="AV2532" s="15" t="s">
        <v>102</v>
      </c>
      <c r="AW2532" s="15" t="s">
        <v>36</v>
      </c>
      <c r="AX2532" s="15" t="s">
        <v>85</v>
      </c>
      <c r="AY2532" s="235" t="s">
        <v>386</v>
      </c>
    </row>
    <row r="2533" spans="1:65" s="2" customFormat="1" ht="16.5" customHeight="1">
      <c r="A2533" s="37"/>
      <c r="B2533" s="38"/>
      <c r="C2533" s="236" t="s">
        <v>2479</v>
      </c>
      <c r="D2533" s="236" t="s">
        <v>453</v>
      </c>
      <c r="E2533" s="237" t="s">
        <v>2173</v>
      </c>
      <c r="F2533" s="238" t="s">
        <v>2174</v>
      </c>
      <c r="G2533" s="239" t="s">
        <v>456</v>
      </c>
      <c r="H2533" s="240">
        <v>1.9E-2</v>
      </c>
      <c r="I2533" s="241"/>
      <c r="J2533" s="242">
        <f>ROUND(I2533*H2533,2)</f>
        <v>0</v>
      </c>
      <c r="K2533" s="238" t="s">
        <v>391</v>
      </c>
      <c r="L2533" s="243"/>
      <c r="M2533" s="244" t="s">
        <v>76</v>
      </c>
      <c r="N2533" s="245" t="s">
        <v>49</v>
      </c>
      <c r="O2533" s="67"/>
      <c r="P2533" s="194">
        <f>O2533*H2533</f>
        <v>0</v>
      </c>
      <c r="Q2533" s="194">
        <v>1</v>
      </c>
      <c r="R2533" s="194">
        <f>Q2533*H2533</f>
        <v>1.9E-2</v>
      </c>
      <c r="S2533" s="194">
        <v>0</v>
      </c>
      <c r="T2533" s="195">
        <f>S2533*H2533</f>
        <v>0</v>
      </c>
      <c r="U2533" s="37"/>
      <c r="V2533" s="37"/>
      <c r="W2533" s="37"/>
      <c r="X2533" s="37"/>
      <c r="Y2533" s="37"/>
      <c r="Z2533" s="37"/>
      <c r="AA2533" s="37"/>
      <c r="AB2533" s="37"/>
      <c r="AC2533" s="37"/>
      <c r="AD2533" s="37"/>
      <c r="AE2533" s="37"/>
      <c r="AR2533" s="196" t="s">
        <v>597</v>
      </c>
      <c r="AT2533" s="196" t="s">
        <v>453</v>
      </c>
      <c r="AU2533" s="196" t="s">
        <v>90</v>
      </c>
      <c r="AY2533" s="20" t="s">
        <v>386</v>
      </c>
      <c r="BE2533" s="197">
        <f>IF(N2533="základní",J2533,0)</f>
        <v>0</v>
      </c>
      <c r="BF2533" s="197">
        <f>IF(N2533="snížená",J2533,0)</f>
        <v>0</v>
      </c>
      <c r="BG2533" s="197">
        <f>IF(N2533="zákl. přenesená",J2533,0)</f>
        <v>0</v>
      </c>
      <c r="BH2533" s="197">
        <f>IF(N2533="sníž. přenesená",J2533,0)</f>
        <v>0</v>
      </c>
      <c r="BI2533" s="197">
        <f>IF(N2533="nulová",J2533,0)</f>
        <v>0</v>
      </c>
      <c r="BJ2533" s="20" t="s">
        <v>90</v>
      </c>
      <c r="BK2533" s="197">
        <f>ROUND(I2533*H2533,2)</f>
        <v>0</v>
      </c>
      <c r="BL2533" s="20" t="s">
        <v>479</v>
      </c>
      <c r="BM2533" s="196" t="s">
        <v>2480</v>
      </c>
    </row>
    <row r="2534" spans="1:65" s="14" customFormat="1" ht="10">
      <c r="B2534" s="214"/>
      <c r="C2534" s="215"/>
      <c r="D2534" s="205" t="s">
        <v>395</v>
      </c>
      <c r="E2534" s="215"/>
      <c r="F2534" s="217" t="s">
        <v>2481</v>
      </c>
      <c r="G2534" s="215"/>
      <c r="H2534" s="218">
        <v>1.9E-2</v>
      </c>
      <c r="I2534" s="219"/>
      <c r="J2534" s="215"/>
      <c r="K2534" s="215"/>
      <c r="L2534" s="220"/>
      <c r="M2534" s="221"/>
      <c r="N2534" s="222"/>
      <c r="O2534" s="222"/>
      <c r="P2534" s="222"/>
      <c r="Q2534" s="222"/>
      <c r="R2534" s="222"/>
      <c r="S2534" s="222"/>
      <c r="T2534" s="223"/>
      <c r="AT2534" s="224" t="s">
        <v>395</v>
      </c>
      <c r="AU2534" s="224" t="s">
        <v>90</v>
      </c>
      <c r="AV2534" s="14" t="s">
        <v>90</v>
      </c>
      <c r="AW2534" s="14" t="s">
        <v>4</v>
      </c>
      <c r="AX2534" s="14" t="s">
        <v>85</v>
      </c>
      <c r="AY2534" s="224" t="s">
        <v>386</v>
      </c>
    </row>
    <row r="2535" spans="1:65" s="2" customFormat="1" ht="49" customHeight="1">
      <c r="A2535" s="37"/>
      <c r="B2535" s="38"/>
      <c r="C2535" s="185" t="s">
        <v>2482</v>
      </c>
      <c r="D2535" s="185" t="s">
        <v>388</v>
      </c>
      <c r="E2535" s="186" t="s">
        <v>2483</v>
      </c>
      <c r="F2535" s="187" t="s">
        <v>2484</v>
      </c>
      <c r="G2535" s="188" t="s">
        <v>127</v>
      </c>
      <c r="H2535" s="189">
        <v>55.008000000000003</v>
      </c>
      <c r="I2535" s="190"/>
      <c r="J2535" s="191">
        <f>ROUND(I2535*H2535,2)</f>
        <v>0</v>
      </c>
      <c r="K2535" s="187" t="s">
        <v>391</v>
      </c>
      <c r="L2535" s="42"/>
      <c r="M2535" s="192" t="s">
        <v>76</v>
      </c>
      <c r="N2535" s="193" t="s">
        <v>49</v>
      </c>
      <c r="O2535" s="67"/>
      <c r="P2535" s="194">
        <f>O2535*H2535</f>
        <v>0</v>
      </c>
      <c r="Q2535" s="194">
        <v>0</v>
      </c>
      <c r="R2535" s="194">
        <f>Q2535*H2535</f>
        <v>0</v>
      </c>
      <c r="S2535" s="194">
        <v>0</v>
      </c>
      <c r="T2535" s="195">
        <f>S2535*H2535</f>
        <v>0</v>
      </c>
      <c r="U2535" s="37"/>
      <c r="V2535" s="37"/>
      <c r="W2535" s="37"/>
      <c r="X2535" s="37"/>
      <c r="Y2535" s="37"/>
      <c r="Z2535" s="37"/>
      <c r="AA2535" s="37"/>
      <c r="AB2535" s="37"/>
      <c r="AC2535" s="37"/>
      <c r="AD2535" s="37"/>
      <c r="AE2535" s="37"/>
      <c r="AR2535" s="196" t="s">
        <v>479</v>
      </c>
      <c r="AT2535" s="196" t="s">
        <v>388</v>
      </c>
      <c r="AU2535" s="196" t="s">
        <v>90</v>
      </c>
      <c r="AY2535" s="20" t="s">
        <v>386</v>
      </c>
      <c r="BE2535" s="197">
        <f>IF(N2535="základní",J2535,0)</f>
        <v>0</v>
      </c>
      <c r="BF2535" s="197">
        <f>IF(N2535="snížená",J2535,0)</f>
        <v>0</v>
      </c>
      <c r="BG2535" s="197">
        <f>IF(N2535="zákl. přenesená",J2535,0)</f>
        <v>0</v>
      </c>
      <c r="BH2535" s="197">
        <f>IF(N2535="sníž. přenesená",J2535,0)</f>
        <v>0</v>
      </c>
      <c r="BI2535" s="197">
        <f>IF(N2535="nulová",J2535,0)</f>
        <v>0</v>
      </c>
      <c r="BJ2535" s="20" t="s">
        <v>90</v>
      </c>
      <c r="BK2535" s="197">
        <f>ROUND(I2535*H2535,2)</f>
        <v>0</v>
      </c>
      <c r="BL2535" s="20" t="s">
        <v>479</v>
      </c>
      <c r="BM2535" s="196" t="s">
        <v>2485</v>
      </c>
    </row>
    <row r="2536" spans="1:65" s="2" customFormat="1" ht="10">
      <c r="A2536" s="37"/>
      <c r="B2536" s="38"/>
      <c r="C2536" s="39"/>
      <c r="D2536" s="198" t="s">
        <v>393</v>
      </c>
      <c r="E2536" s="39"/>
      <c r="F2536" s="199" t="s">
        <v>2486</v>
      </c>
      <c r="G2536" s="39"/>
      <c r="H2536" s="39"/>
      <c r="I2536" s="200"/>
      <c r="J2536" s="39"/>
      <c r="K2536" s="39"/>
      <c r="L2536" s="42"/>
      <c r="M2536" s="201"/>
      <c r="N2536" s="202"/>
      <c r="O2536" s="67"/>
      <c r="P2536" s="67"/>
      <c r="Q2536" s="67"/>
      <c r="R2536" s="67"/>
      <c r="S2536" s="67"/>
      <c r="T2536" s="68"/>
      <c r="U2536" s="37"/>
      <c r="V2536" s="37"/>
      <c r="W2536" s="37"/>
      <c r="X2536" s="37"/>
      <c r="Y2536" s="37"/>
      <c r="Z2536" s="37"/>
      <c r="AA2536" s="37"/>
      <c r="AB2536" s="37"/>
      <c r="AC2536" s="37"/>
      <c r="AD2536" s="37"/>
      <c r="AE2536" s="37"/>
      <c r="AT2536" s="20" t="s">
        <v>393</v>
      </c>
      <c r="AU2536" s="20" t="s">
        <v>90</v>
      </c>
    </row>
    <row r="2537" spans="1:65" s="13" customFormat="1" ht="10">
      <c r="B2537" s="203"/>
      <c r="C2537" s="204"/>
      <c r="D2537" s="205" t="s">
        <v>395</v>
      </c>
      <c r="E2537" s="206" t="s">
        <v>76</v>
      </c>
      <c r="F2537" s="207" t="s">
        <v>2428</v>
      </c>
      <c r="G2537" s="204"/>
      <c r="H2537" s="206" t="s">
        <v>76</v>
      </c>
      <c r="I2537" s="208"/>
      <c r="J2537" s="204"/>
      <c r="K2537" s="204"/>
      <c r="L2537" s="209"/>
      <c r="M2537" s="210"/>
      <c r="N2537" s="211"/>
      <c r="O2537" s="211"/>
      <c r="P2537" s="211"/>
      <c r="Q2537" s="211"/>
      <c r="R2537" s="211"/>
      <c r="S2537" s="211"/>
      <c r="T2537" s="212"/>
      <c r="AT2537" s="213" t="s">
        <v>395</v>
      </c>
      <c r="AU2537" s="213" t="s">
        <v>90</v>
      </c>
      <c r="AV2537" s="13" t="s">
        <v>85</v>
      </c>
      <c r="AW2537" s="13" t="s">
        <v>36</v>
      </c>
      <c r="AX2537" s="13" t="s">
        <v>78</v>
      </c>
      <c r="AY2537" s="213" t="s">
        <v>386</v>
      </c>
    </row>
    <row r="2538" spans="1:65" s="13" customFormat="1" ht="10">
      <c r="B2538" s="203"/>
      <c r="C2538" s="204"/>
      <c r="D2538" s="205" t="s">
        <v>395</v>
      </c>
      <c r="E2538" s="206" t="s">
        <v>76</v>
      </c>
      <c r="F2538" s="207" t="s">
        <v>2477</v>
      </c>
      <c r="G2538" s="204"/>
      <c r="H2538" s="206" t="s">
        <v>76</v>
      </c>
      <c r="I2538" s="208"/>
      <c r="J2538" s="204"/>
      <c r="K2538" s="204"/>
      <c r="L2538" s="209"/>
      <c r="M2538" s="210"/>
      <c r="N2538" s="211"/>
      <c r="O2538" s="211"/>
      <c r="P2538" s="211"/>
      <c r="Q2538" s="211"/>
      <c r="R2538" s="211"/>
      <c r="S2538" s="211"/>
      <c r="T2538" s="212"/>
      <c r="AT2538" s="213" t="s">
        <v>395</v>
      </c>
      <c r="AU2538" s="213" t="s">
        <v>90</v>
      </c>
      <c r="AV2538" s="13" t="s">
        <v>85</v>
      </c>
      <c r="AW2538" s="13" t="s">
        <v>36</v>
      </c>
      <c r="AX2538" s="13" t="s">
        <v>78</v>
      </c>
      <c r="AY2538" s="213" t="s">
        <v>386</v>
      </c>
    </row>
    <row r="2539" spans="1:65" s="13" customFormat="1" ht="10">
      <c r="B2539" s="203"/>
      <c r="C2539" s="204"/>
      <c r="D2539" s="205" t="s">
        <v>395</v>
      </c>
      <c r="E2539" s="206" t="s">
        <v>76</v>
      </c>
      <c r="F2539" s="207" t="s">
        <v>577</v>
      </c>
      <c r="G2539" s="204"/>
      <c r="H2539" s="206" t="s">
        <v>76</v>
      </c>
      <c r="I2539" s="208"/>
      <c r="J2539" s="204"/>
      <c r="K2539" s="204"/>
      <c r="L2539" s="209"/>
      <c r="M2539" s="210"/>
      <c r="N2539" s="211"/>
      <c r="O2539" s="211"/>
      <c r="P2539" s="211"/>
      <c r="Q2539" s="211"/>
      <c r="R2539" s="211"/>
      <c r="S2539" s="211"/>
      <c r="T2539" s="212"/>
      <c r="AT2539" s="213" t="s">
        <v>395</v>
      </c>
      <c r="AU2539" s="213" t="s">
        <v>90</v>
      </c>
      <c r="AV2539" s="13" t="s">
        <v>85</v>
      </c>
      <c r="AW2539" s="13" t="s">
        <v>36</v>
      </c>
      <c r="AX2539" s="13" t="s">
        <v>78</v>
      </c>
      <c r="AY2539" s="213" t="s">
        <v>386</v>
      </c>
    </row>
    <row r="2540" spans="1:65" s="14" customFormat="1" ht="10">
      <c r="B2540" s="214"/>
      <c r="C2540" s="215"/>
      <c r="D2540" s="205" t="s">
        <v>395</v>
      </c>
      <c r="E2540" s="216" t="s">
        <v>76</v>
      </c>
      <c r="F2540" s="217" t="s">
        <v>282</v>
      </c>
      <c r="G2540" s="215"/>
      <c r="H2540" s="218">
        <v>42</v>
      </c>
      <c r="I2540" s="219"/>
      <c r="J2540" s="215"/>
      <c r="K2540" s="215"/>
      <c r="L2540" s="220"/>
      <c r="M2540" s="221"/>
      <c r="N2540" s="222"/>
      <c r="O2540" s="222"/>
      <c r="P2540" s="222"/>
      <c r="Q2540" s="222"/>
      <c r="R2540" s="222"/>
      <c r="S2540" s="222"/>
      <c r="T2540" s="223"/>
      <c r="AT2540" s="224" t="s">
        <v>395</v>
      </c>
      <c r="AU2540" s="224" t="s">
        <v>90</v>
      </c>
      <c r="AV2540" s="14" t="s">
        <v>90</v>
      </c>
      <c r="AW2540" s="14" t="s">
        <v>36</v>
      </c>
      <c r="AX2540" s="14" t="s">
        <v>78</v>
      </c>
      <c r="AY2540" s="224" t="s">
        <v>386</v>
      </c>
    </row>
    <row r="2541" spans="1:65" s="14" customFormat="1" ht="10">
      <c r="B2541" s="214"/>
      <c r="C2541" s="215"/>
      <c r="D2541" s="205" t="s">
        <v>395</v>
      </c>
      <c r="E2541" s="216" t="s">
        <v>76</v>
      </c>
      <c r="F2541" s="217" t="s">
        <v>288</v>
      </c>
      <c r="G2541" s="215"/>
      <c r="H2541" s="218">
        <v>5.16</v>
      </c>
      <c r="I2541" s="219"/>
      <c r="J2541" s="215"/>
      <c r="K2541" s="215"/>
      <c r="L2541" s="220"/>
      <c r="M2541" s="221"/>
      <c r="N2541" s="222"/>
      <c r="O2541" s="222"/>
      <c r="P2541" s="222"/>
      <c r="Q2541" s="222"/>
      <c r="R2541" s="222"/>
      <c r="S2541" s="222"/>
      <c r="T2541" s="223"/>
      <c r="AT2541" s="224" t="s">
        <v>395</v>
      </c>
      <c r="AU2541" s="224" t="s">
        <v>90</v>
      </c>
      <c r="AV2541" s="14" t="s">
        <v>90</v>
      </c>
      <c r="AW2541" s="14" t="s">
        <v>36</v>
      </c>
      <c r="AX2541" s="14" t="s">
        <v>78</v>
      </c>
      <c r="AY2541" s="224" t="s">
        <v>386</v>
      </c>
    </row>
    <row r="2542" spans="1:65" s="14" customFormat="1" ht="10">
      <c r="B2542" s="214"/>
      <c r="C2542" s="215"/>
      <c r="D2542" s="205" t="s">
        <v>395</v>
      </c>
      <c r="E2542" s="216" t="s">
        <v>76</v>
      </c>
      <c r="F2542" s="217" t="s">
        <v>293</v>
      </c>
      <c r="G2542" s="215"/>
      <c r="H2542" s="218">
        <v>7.8479999999999999</v>
      </c>
      <c r="I2542" s="219"/>
      <c r="J2542" s="215"/>
      <c r="K2542" s="215"/>
      <c r="L2542" s="220"/>
      <c r="M2542" s="221"/>
      <c r="N2542" s="222"/>
      <c r="O2542" s="222"/>
      <c r="P2542" s="222"/>
      <c r="Q2542" s="222"/>
      <c r="R2542" s="222"/>
      <c r="S2542" s="222"/>
      <c r="T2542" s="223"/>
      <c r="AT2542" s="224" t="s">
        <v>395</v>
      </c>
      <c r="AU2542" s="224" t="s">
        <v>90</v>
      </c>
      <c r="AV2542" s="14" t="s">
        <v>90</v>
      </c>
      <c r="AW2542" s="14" t="s">
        <v>36</v>
      </c>
      <c r="AX2542" s="14" t="s">
        <v>78</v>
      </c>
      <c r="AY2542" s="224" t="s">
        <v>386</v>
      </c>
    </row>
    <row r="2543" spans="1:65" s="15" customFormat="1" ht="10">
      <c r="B2543" s="225"/>
      <c r="C2543" s="226"/>
      <c r="D2543" s="205" t="s">
        <v>395</v>
      </c>
      <c r="E2543" s="227" t="s">
        <v>76</v>
      </c>
      <c r="F2543" s="228" t="s">
        <v>398</v>
      </c>
      <c r="G2543" s="226"/>
      <c r="H2543" s="229">
        <v>55.008000000000003</v>
      </c>
      <c r="I2543" s="230"/>
      <c r="J2543" s="226"/>
      <c r="K2543" s="226"/>
      <c r="L2543" s="231"/>
      <c r="M2543" s="232"/>
      <c r="N2543" s="233"/>
      <c r="O2543" s="233"/>
      <c r="P2543" s="233"/>
      <c r="Q2543" s="233"/>
      <c r="R2543" s="233"/>
      <c r="S2543" s="233"/>
      <c r="T2543" s="234"/>
      <c r="AT2543" s="235" t="s">
        <v>395</v>
      </c>
      <c r="AU2543" s="235" t="s">
        <v>90</v>
      </c>
      <c r="AV2543" s="15" t="s">
        <v>102</v>
      </c>
      <c r="AW2543" s="15" t="s">
        <v>36</v>
      </c>
      <c r="AX2543" s="15" t="s">
        <v>85</v>
      </c>
      <c r="AY2543" s="235" t="s">
        <v>386</v>
      </c>
    </row>
    <row r="2544" spans="1:65" s="2" customFormat="1" ht="24.15" customHeight="1">
      <c r="A2544" s="37"/>
      <c r="B2544" s="38"/>
      <c r="C2544" s="236" t="s">
        <v>2487</v>
      </c>
      <c r="D2544" s="236" t="s">
        <v>453</v>
      </c>
      <c r="E2544" s="237" t="s">
        <v>2440</v>
      </c>
      <c r="F2544" s="238" t="s">
        <v>2441</v>
      </c>
      <c r="G2544" s="239" t="s">
        <v>127</v>
      </c>
      <c r="H2544" s="240">
        <v>63.259</v>
      </c>
      <c r="I2544" s="241"/>
      <c r="J2544" s="242">
        <f>ROUND(I2544*H2544,2)</f>
        <v>0</v>
      </c>
      <c r="K2544" s="238" t="s">
        <v>391</v>
      </c>
      <c r="L2544" s="243"/>
      <c r="M2544" s="244" t="s">
        <v>76</v>
      </c>
      <c r="N2544" s="245" t="s">
        <v>49</v>
      </c>
      <c r="O2544" s="67"/>
      <c r="P2544" s="194">
        <f>O2544*H2544</f>
        <v>0</v>
      </c>
      <c r="Q2544" s="194">
        <v>2.9999999999999997E-4</v>
      </c>
      <c r="R2544" s="194">
        <f>Q2544*H2544</f>
        <v>1.89777E-2</v>
      </c>
      <c r="S2544" s="194">
        <v>0</v>
      </c>
      <c r="T2544" s="195">
        <f>S2544*H2544</f>
        <v>0</v>
      </c>
      <c r="U2544" s="37"/>
      <c r="V2544" s="37"/>
      <c r="W2544" s="37"/>
      <c r="X2544" s="37"/>
      <c r="Y2544" s="37"/>
      <c r="Z2544" s="37"/>
      <c r="AA2544" s="37"/>
      <c r="AB2544" s="37"/>
      <c r="AC2544" s="37"/>
      <c r="AD2544" s="37"/>
      <c r="AE2544" s="37"/>
      <c r="AR2544" s="196" t="s">
        <v>597</v>
      </c>
      <c r="AT2544" s="196" t="s">
        <v>453</v>
      </c>
      <c r="AU2544" s="196" t="s">
        <v>90</v>
      </c>
      <c r="AY2544" s="20" t="s">
        <v>386</v>
      </c>
      <c r="BE2544" s="197">
        <f>IF(N2544="základní",J2544,0)</f>
        <v>0</v>
      </c>
      <c r="BF2544" s="197">
        <f>IF(N2544="snížená",J2544,0)</f>
        <v>0</v>
      </c>
      <c r="BG2544" s="197">
        <f>IF(N2544="zákl. přenesená",J2544,0)</f>
        <v>0</v>
      </c>
      <c r="BH2544" s="197">
        <f>IF(N2544="sníž. přenesená",J2544,0)</f>
        <v>0</v>
      </c>
      <c r="BI2544" s="197">
        <f>IF(N2544="nulová",J2544,0)</f>
        <v>0</v>
      </c>
      <c r="BJ2544" s="20" t="s">
        <v>90</v>
      </c>
      <c r="BK2544" s="197">
        <f>ROUND(I2544*H2544,2)</f>
        <v>0</v>
      </c>
      <c r="BL2544" s="20" t="s">
        <v>479</v>
      </c>
      <c r="BM2544" s="196" t="s">
        <v>2488</v>
      </c>
    </row>
    <row r="2545" spans="1:65" s="13" customFormat="1" ht="10">
      <c r="B2545" s="203"/>
      <c r="C2545" s="204"/>
      <c r="D2545" s="205" t="s">
        <v>395</v>
      </c>
      <c r="E2545" s="206" t="s">
        <v>76</v>
      </c>
      <c r="F2545" s="207" t="s">
        <v>2428</v>
      </c>
      <c r="G2545" s="204"/>
      <c r="H2545" s="206" t="s">
        <v>76</v>
      </c>
      <c r="I2545" s="208"/>
      <c r="J2545" s="204"/>
      <c r="K2545" s="204"/>
      <c r="L2545" s="209"/>
      <c r="M2545" s="210"/>
      <c r="N2545" s="211"/>
      <c r="O2545" s="211"/>
      <c r="P2545" s="211"/>
      <c r="Q2545" s="211"/>
      <c r="R2545" s="211"/>
      <c r="S2545" s="211"/>
      <c r="T2545" s="212"/>
      <c r="AT2545" s="213" t="s">
        <v>395</v>
      </c>
      <c r="AU2545" s="213" t="s">
        <v>90</v>
      </c>
      <c r="AV2545" s="13" t="s">
        <v>85</v>
      </c>
      <c r="AW2545" s="13" t="s">
        <v>36</v>
      </c>
      <c r="AX2545" s="13" t="s">
        <v>78</v>
      </c>
      <c r="AY2545" s="213" t="s">
        <v>386</v>
      </c>
    </row>
    <row r="2546" spans="1:65" s="13" customFormat="1" ht="10">
      <c r="B2546" s="203"/>
      <c r="C2546" s="204"/>
      <c r="D2546" s="205" t="s">
        <v>395</v>
      </c>
      <c r="E2546" s="206" t="s">
        <v>76</v>
      </c>
      <c r="F2546" s="207" t="s">
        <v>2477</v>
      </c>
      <c r="G2546" s="204"/>
      <c r="H2546" s="206" t="s">
        <v>76</v>
      </c>
      <c r="I2546" s="208"/>
      <c r="J2546" s="204"/>
      <c r="K2546" s="204"/>
      <c r="L2546" s="209"/>
      <c r="M2546" s="210"/>
      <c r="N2546" s="211"/>
      <c r="O2546" s="211"/>
      <c r="P2546" s="211"/>
      <c r="Q2546" s="211"/>
      <c r="R2546" s="211"/>
      <c r="S2546" s="211"/>
      <c r="T2546" s="212"/>
      <c r="AT2546" s="213" t="s">
        <v>395</v>
      </c>
      <c r="AU2546" s="213" t="s">
        <v>90</v>
      </c>
      <c r="AV2546" s="13" t="s">
        <v>85</v>
      </c>
      <c r="AW2546" s="13" t="s">
        <v>36</v>
      </c>
      <c r="AX2546" s="13" t="s">
        <v>78</v>
      </c>
      <c r="AY2546" s="213" t="s">
        <v>386</v>
      </c>
    </row>
    <row r="2547" spans="1:65" s="13" customFormat="1" ht="10">
      <c r="B2547" s="203"/>
      <c r="C2547" s="204"/>
      <c r="D2547" s="205" t="s">
        <v>395</v>
      </c>
      <c r="E2547" s="206" t="s">
        <v>76</v>
      </c>
      <c r="F2547" s="207" t="s">
        <v>577</v>
      </c>
      <c r="G2547" s="204"/>
      <c r="H2547" s="206" t="s">
        <v>76</v>
      </c>
      <c r="I2547" s="208"/>
      <c r="J2547" s="204"/>
      <c r="K2547" s="204"/>
      <c r="L2547" s="209"/>
      <c r="M2547" s="210"/>
      <c r="N2547" s="211"/>
      <c r="O2547" s="211"/>
      <c r="P2547" s="211"/>
      <c r="Q2547" s="211"/>
      <c r="R2547" s="211"/>
      <c r="S2547" s="211"/>
      <c r="T2547" s="212"/>
      <c r="AT2547" s="213" t="s">
        <v>395</v>
      </c>
      <c r="AU2547" s="213" t="s">
        <v>90</v>
      </c>
      <c r="AV2547" s="13" t="s">
        <v>85</v>
      </c>
      <c r="AW2547" s="13" t="s">
        <v>36</v>
      </c>
      <c r="AX2547" s="13" t="s">
        <v>78</v>
      </c>
      <c r="AY2547" s="213" t="s">
        <v>386</v>
      </c>
    </row>
    <row r="2548" spans="1:65" s="14" customFormat="1" ht="10">
      <c r="B2548" s="214"/>
      <c r="C2548" s="215"/>
      <c r="D2548" s="205" t="s">
        <v>395</v>
      </c>
      <c r="E2548" s="216" t="s">
        <v>76</v>
      </c>
      <c r="F2548" s="217" t="s">
        <v>282</v>
      </c>
      <c r="G2548" s="215"/>
      <c r="H2548" s="218">
        <v>42</v>
      </c>
      <c r="I2548" s="219"/>
      <c r="J2548" s="215"/>
      <c r="K2548" s="215"/>
      <c r="L2548" s="220"/>
      <c r="M2548" s="221"/>
      <c r="N2548" s="222"/>
      <c r="O2548" s="222"/>
      <c r="P2548" s="222"/>
      <c r="Q2548" s="222"/>
      <c r="R2548" s="222"/>
      <c r="S2548" s="222"/>
      <c r="T2548" s="223"/>
      <c r="AT2548" s="224" t="s">
        <v>395</v>
      </c>
      <c r="AU2548" s="224" t="s">
        <v>90</v>
      </c>
      <c r="AV2548" s="14" t="s">
        <v>90</v>
      </c>
      <c r="AW2548" s="14" t="s">
        <v>36</v>
      </c>
      <c r="AX2548" s="14" t="s">
        <v>78</v>
      </c>
      <c r="AY2548" s="224" t="s">
        <v>386</v>
      </c>
    </row>
    <row r="2549" spans="1:65" s="14" customFormat="1" ht="10">
      <c r="B2549" s="214"/>
      <c r="C2549" s="215"/>
      <c r="D2549" s="205" t="s">
        <v>395</v>
      </c>
      <c r="E2549" s="216" t="s">
        <v>76</v>
      </c>
      <c r="F2549" s="217" t="s">
        <v>288</v>
      </c>
      <c r="G2549" s="215"/>
      <c r="H2549" s="218">
        <v>5.16</v>
      </c>
      <c r="I2549" s="219"/>
      <c r="J2549" s="215"/>
      <c r="K2549" s="215"/>
      <c r="L2549" s="220"/>
      <c r="M2549" s="221"/>
      <c r="N2549" s="222"/>
      <c r="O2549" s="222"/>
      <c r="P2549" s="222"/>
      <c r="Q2549" s="222"/>
      <c r="R2549" s="222"/>
      <c r="S2549" s="222"/>
      <c r="T2549" s="223"/>
      <c r="AT2549" s="224" t="s">
        <v>395</v>
      </c>
      <c r="AU2549" s="224" t="s">
        <v>90</v>
      </c>
      <c r="AV2549" s="14" t="s">
        <v>90</v>
      </c>
      <c r="AW2549" s="14" t="s">
        <v>36</v>
      </c>
      <c r="AX2549" s="14" t="s">
        <v>78</v>
      </c>
      <c r="AY2549" s="224" t="s">
        <v>386</v>
      </c>
    </row>
    <row r="2550" spans="1:65" s="14" customFormat="1" ht="10">
      <c r="B2550" s="214"/>
      <c r="C2550" s="215"/>
      <c r="D2550" s="205" t="s">
        <v>395</v>
      </c>
      <c r="E2550" s="216" t="s">
        <v>76</v>
      </c>
      <c r="F2550" s="217" t="s">
        <v>293</v>
      </c>
      <c r="G2550" s="215"/>
      <c r="H2550" s="218">
        <v>7.8479999999999999</v>
      </c>
      <c r="I2550" s="219"/>
      <c r="J2550" s="215"/>
      <c r="K2550" s="215"/>
      <c r="L2550" s="220"/>
      <c r="M2550" s="221"/>
      <c r="N2550" s="222"/>
      <c r="O2550" s="222"/>
      <c r="P2550" s="222"/>
      <c r="Q2550" s="222"/>
      <c r="R2550" s="222"/>
      <c r="S2550" s="222"/>
      <c r="T2550" s="223"/>
      <c r="AT2550" s="224" t="s">
        <v>395</v>
      </c>
      <c r="AU2550" s="224" t="s">
        <v>90</v>
      </c>
      <c r="AV2550" s="14" t="s">
        <v>90</v>
      </c>
      <c r="AW2550" s="14" t="s">
        <v>36</v>
      </c>
      <c r="AX2550" s="14" t="s">
        <v>78</v>
      </c>
      <c r="AY2550" s="224" t="s">
        <v>386</v>
      </c>
    </row>
    <row r="2551" spans="1:65" s="15" customFormat="1" ht="10">
      <c r="B2551" s="225"/>
      <c r="C2551" s="226"/>
      <c r="D2551" s="205" t="s">
        <v>395</v>
      </c>
      <c r="E2551" s="227" t="s">
        <v>76</v>
      </c>
      <c r="F2551" s="228" t="s">
        <v>398</v>
      </c>
      <c r="G2551" s="226"/>
      <c r="H2551" s="229">
        <v>55.008000000000003</v>
      </c>
      <c r="I2551" s="230"/>
      <c r="J2551" s="226"/>
      <c r="K2551" s="226"/>
      <c r="L2551" s="231"/>
      <c r="M2551" s="232"/>
      <c r="N2551" s="233"/>
      <c r="O2551" s="233"/>
      <c r="P2551" s="233"/>
      <c r="Q2551" s="233"/>
      <c r="R2551" s="233"/>
      <c r="S2551" s="233"/>
      <c r="T2551" s="234"/>
      <c r="AT2551" s="235" t="s">
        <v>395</v>
      </c>
      <c r="AU2551" s="235" t="s">
        <v>90</v>
      </c>
      <c r="AV2551" s="15" t="s">
        <v>102</v>
      </c>
      <c r="AW2551" s="15" t="s">
        <v>36</v>
      </c>
      <c r="AX2551" s="15" t="s">
        <v>85</v>
      </c>
      <c r="AY2551" s="235" t="s">
        <v>386</v>
      </c>
    </row>
    <row r="2552" spans="1:65" s="14" customFormat="1" ht="10">
      <c r="B2552" s="214"/>
      <c r="C2552" s="215"/>
      <c r="D2552" s="205" t="s">
        <v>395</v>
      </c>
      <c r="E2552" s="215"/>
      <c r="F2552" s="217" t="s">
        <v>2489</v>
      </c>
      <c r="G2552" s="215"/>
      <c r="H2552" s="218">
        <v>63.259</v>
      </c>
      <c r="I2552" s="219"/>
      <c r="J2552" s="215"/>
      <c r="K2552" s="215"/>
      <c r="L2552" s="220"/>
      <c r="M2552" s="221"/>
      <c r="N2552" s="222"/>
      <c r="O2552" s="222"/>
      <c r="P2552" s="222"/>
      <c r="Q2552" s="222"/>
      <c r="R2552" s="222"/>
      <c r="S2552" s="222"/>
      <c r="T2552" s="223"/>
      <c r="AT2552" s="224" t="s">
        <v>395</v>
      </c>
      <c r="AU2552" s="224" t="s">
        <v>90</v>
      </c>
      <c r="AV2552" s="14" t="s">
        <v>90</v>
      </c>
      <c r="AW2552" s="14" t="s">
        <v>4</v>
      </c>
      <c r="AX2552" s="14" t="s">
        <v>85</v>
      </c>
      <c r="AY2552" s="224" t="s">
        <v>386</v>
      </c>
    </row>
    <row r="2553" spans="1:65" s="2" customFormat="1" ht="37.75" customHeight="1">
      <c r="A2553" s="37"/>
      <c r="B2553" s="38"/>
      <c r="C2553" s="185" t="s">
        <v>2490</v>
      </c>
      <c r="D2553" s="185" t="s">
        <v>388</v>
      </c>
      <c r="E2553" s="186" t="s">
        <v>2491</v>
      </c>
      <c r="F2553" s="187" t="s">
        <v>2492</v>
      </c>
      <c r="G2553" s="188" t="s">
        <v>127</v>
      </c>
      <c r="H2553" s="189">
        <v>55.008000000000003</v>
      </c>
      <c r="I2553" s="190"/>
      <c r="J2553" s="191">
        <f>ROUND(I2553*H2553,2)</f>
        <v>0</v>
      </c>
      <c r="K2553" s="187" t="s">
        <v>391</v>
      </c>
      <c r="L2553" s="42"/>
      <c r="M2553" s="192" t="s">
        <v>76</v>
      </c>
      <c r="N2553" s="193" t="s">
        <v>49</v>
      </c>
      <c r="O2553" s="67"/>
      <c r="P2553" s="194">
        <f>O2553*H2553</f>
        <v>0</v>
      </c>
      <c r="Q2553" s="194">
        <v>9.4131E-4</v>
      </c>
      <c r="R2553" s="194">
        <f>Q2553*H2553</f>
        <v>5.1779580480000004E-2</v>
      </c>
      <c r="S2553" s="194">
        <v>0</v>
      </c>
      <c r="T2553" s="195">
        <f>S2553*H2553</f>
        <v>0</v>
      </c>
      <c r="U2553" s="37"/>
      <c r="V2553" s="37"/>
      <c r="W2553" s="37"/>
      <c r="X2553" s="37"/>
      <c r="Y2553" s="37"/>
      <c r="Z2553" s="37"/>
      <c r="AA2553" s="37"/>
      <c r="AB2553" s="37"/>
      <c r="AC2553" s="37"/>
      <c r="AD2553" s="37"/>
      <c r="AE2553" s="37"/>
      <c r="AR2553" s="196" t="s">
        <v>479</v>
      </c>
      <c r="AT2553" s="196" t="s">
        <v>388</v>
      </c>
      <c r="AU2553" s="196" t="s">
        <v>90</v>
      </c>
      <c r="AY2553" s="20" t="s">
        <v>386</v>
      </c>
      <c r="BE2553" s="197">
        <f>IF(N2553="základní",J2553,0)</f>
        <v>0</v>
      </c>
      <c r="BF2553" s="197">
        <f>IF(N2553="snížená",J2553,0)</f>
        <v>0</v>
      </c>
      <c r="BG2553" s="197">
        <f>IF(N2553="zákl. přenesená",J2553,0)</f>
        <v>0</v>
      </c>
      <c r="BH2553" s="197">
        <f>IF(N2553="sníž. přenesená",J2553,0)</f>
        <v>0</v>
      </c>
      <c r="BI2553" s="197">
        <f>IF(N2553="nulová",J2553,0)</f>
        <v>0</v>
      </c>
      <c r="BJ2553" s="20" t="s">
        <v>90</v>
      </c>
      <c r="BK2553" s="197">
        <f>ROUND(I2553*H2553,2)</f>
        <v>0</v>
      </c>
      <c r="BL2553" s="20" t="s">
        <v>479</v>
      </c>
      <c r="BM2553" s="196" t="s">
        <v>2493</v>
      </c>
    </row>
    <row r="2554" spans="1:65" s="2" customFormat="1" ht="10">
      <c r="A2554" s="37"/>
      <c r="B2554" s="38"/>
      <c r="C2554" s="39"/>
      <c r="D2554" s="198" t="s">
        <v>393</v>
      </c>
      <c r="E2554" s="39"/>
      <c r="F2554" s="199" t="s">
        <v>2494</v>
      </c>
      <c r="G2554" s="39"/>
      <c r="H2554" s="39"/>
      <c r="I2554" s="200"/>
      <c r="J2554" s="39"/>
      <c r="K2554" s="39"/>
      <c r="L2554" s="42"/>
      <c r="M2554" s="201"/>
      <c r="N2554" s="202"/>
      <c r="O2554" s="67"/>
      <c r="P2554" s="67"/>
      <c r="Q2554" s="67"/>
      <c r="R2554" s="67"/>
      <c r="S2554" s="67"/>
      <c r="T2554" s="68"/>
      <c r="U2554" s="37"/>
      <c r="V2554" s="37"/>
      <c r="W2554" s="37"/>
      <c r="X2554" s="37"/>
      <c r="Y2554" s="37"/>
      <c r="Z2554" s="37"/>
      <c r="AA2554" s="37"/>
      <c r="AB2554" s="37"/>
      <c r="AC2554" s="37"/>
      <c r="AD2554" s="37"/>
      <c r="AE2554" s="37"/>
      <c r="AT2554" s="20" t="s">
        <v>393</v>
      </c>
      <c r="AU2554" s="20" t="s">
        <v>90</v>
      </c>
    </row>
    <row r="2555" spans="1:65" s="13" customFormat="1" ht="10">
      <c r="B2555" s="203"/>
      <c r="C2555" s="204"/>
      <c r="D2555" s="205" t="s">
        <v>395</v>
      </c>
      <c r="E2555" s="206" t="s">
        <v>76</v>
      </c>
      <c r="F2555" s="207" t="s">
        <v>2428</v>
      </c>
      <c r="G2555" s="204"/>
      <c r="H2555" s="206" t="s">
        <v>76</v>
      </c>
      <c r="I2555" s="208"/>
      <c r="J2555" s="204"/>
      <c r="K2555" s="204"/>
      <c r="L2555" s="209"/>
      <c r="M2555" s="210"/>
      <c r="N2555" s="211"/>
      <c r="O2555" s="211"/>
      <c r="P2555" s="211"/>
      <c r="Q2555" s="211"/>
      <c r="R2555" s="211"/>
      <c r="S2555" s="211"/>
      <c r="T2555" s="212"/>
      <c r="AT2555" s="213" t="s">
        <v>395</v>
      </c>
      <c r="AU2555" s="213" t="s">
        <v>90</v>
      </c>
      <c r="AV2555" s="13" t="s">
        <v>85</v>
      </c>
      <c r="AW2555" s="13" t="s">
        <v>36</v>
      </c>
      <c r="AX2555" s="13" t="s">
        <v>78</v>
      </c>
      <c r="AY2555" s="213" t="s">
        <v>386</v>
      </c>
    </row>
    <row r="2556" spans="1:65" s="13" customFormat="1" ht="10">
      <c r="B2556" s="203"/>
      <c r="C2556" s="204"/>
      <c r="D2556" s="205" t="s">
        <v>395</v>
      </c>
      <c r="E2556" s="206" t="s">
        <v>76</v>
      </c>
      <c r="F2556" s="207" t="s">
        <v>2477</v>
      </c>
      <c r="G2556" s="204"/>
      <c r="H2556" s="206" t="s">
        <v>76</v>
      </c>
      <c r="I2556" s="208"/>
      <c r="J2556" s="204"/>
      <c r="K2556" s="204"/>
      <c r="L2556" s="209"/>
      <c r="M2556" s="210"/>
      <c r="N2556" s="211"/>
      <c r="O2556" s="211"/>
      <c r="P2556" s="211"/>
      <c r="Q2556" s="211"/>
      <c r="R2556" s="211"/>
      <c r="S2556" s="211"/>
      <c r="T2556" s="212"/>
      <c r="AT2556" s="213" t="s">
        <v>395</v>
      </c>
      <c r="AU2556" s="213" t="s">
        <v>90</v>
      </c>
      <c r="AV2556" s="13" t="s">
        <v>85</v>
      </c>
      <c r="AW2556" s="13" t="s">
        <v>36</v>
      </c>
      <c r="AX2556" s="13" t="s">
        <v>78</v>
      </c>
      <c r="AY2556" s="213" t="s">
        <v>386</v>
      </c>
    </row>
    <row r="2557" spans="1:65" s="13" customFormat="1" ht="10">
      <c r="B2557" s="203"/>
      <c r="C2557" s="204"/>
      <c r="D2557" s="205" t="s">
        <v>395</v>
      </c>
      <c r="E2557" s="206" t="s">
        <v>76</v>
      </c>
      <c r="F2557" s="207" t="s">
        <v>577</v>
      </c>
      <c r="G2557" s="204"/>
      <c r="H2557" s="206" t="s">
        <v>76</v>
      </c>
      <c r="I2557" s="208"/>
      <c r="J2557" s="204"/>
      <c r="K2557" s="204"/>
      <c r="L2557" s="209"/>
      <c r="M2557" s="210"/>
      <c r="N2557" s="211"/>
      <c r="O2557" s="211"/>
      <c r="P2557" s="211"/>
      <c r="Q2557" s="211"/>
      <c r="R2557" s="211"/>
      <c r="S2557" s="211"/>
      <c r="T2557" s="212"/>
      <c r="AT2557" s="213" t="s">
        <v>395</v>
      </c>
      <c r="AU2557" s="213" t="s">
        <v>90</v>
      </c>
      <c r="AV2557" s="13" t="s">
        <v>85</v>
      </c>
      <c r="AW2557" s="13" t="s">
        <v>36</v>
      </c>
      <c r="AX2557" s="13" t="s">
        <v>78</v>
      </c>
      <c r="AY2557" s="213" t="s">
        <v>386</v>
      </c>
    </row>
    <row r="2558" spans="1:65" s="14" customFormat="1" ht="10">
      <c r="B2558" s="214"/>
      <c r="C2558" s="215"/>
      <c r="D2558" s="205" t="s">
        <v>395</v>
      </c>
      <c r="E2558" s="216" t="s">
        <v>76</v>
      </c>
      <c r="F2558" s="217" t="s">
        <v>282</v>
      </c>
      <c r="G2558" s="215"/>
      <c r="H2558" s="218">
        <v>42</v>
      </c>
      <c r="I2558" s="219"/>
      <c r="J2558" s="215"/>
      <c r="K2558" s="215"/>
      <c r="L2558" s="220"/>
      <c r="M2558" s="221"/>
      <c r="N2558" s="222"/>
      <c r="O2558" s="222"/>
      <c r="P2558" s="222"/>
      <c r="Q2558" s="222"/>
      <c r="R2558" s="222"/>
      <c r="S2558" s="222"/>
      <c r="T2558" s="223"/>
      <c r="AT2558" s="224" t="s">
        <v>395</v>
      </c>
      <c r="AU2558" s="224" t="s">
        <v>90</v>
      </c>
      <c r="AV2558" s="14" t="s">
        <v>90</v>
      </c>
      <c r="AW2558" s="14" t="s">
        <v>36</v>
      </c>
      <c r="AX2558" s="14" t="s">
        <v>78</v>
      </c>
      <c r="AY2558" s="224" t="s">
        <v>386</v>
      </c>
    </row>
    <row r="2559" spans="1:65" s="14" customFormat="1" ht="10">
      <c r="B2559" s="214"/>
      <c r="C2559" s="215"/>
      <c r="D2559" s="205" t="s">
        <v>395</v>
      </c>
      <c r="E2559" s="216" t="s">
        <v>76</v>
      </c>
      <c r="F2559" s="217" t="s">
        <v>288</v>
      </c>
      <c r="G2559" s="215"/>
      <c r="H2559" s="218">
        <v>5.16</v>
      </c>
      <c r="I2559" s="219"/>
      <c r="J2559" s="215"/>
      <c r="K2559" s="215"/>
      <c r="L2559" s="220"/>
      <c r="M2559" s="221"/>
      <c r="N2559" s="222"/>
      <c r="O2559" s="222"/>
      <c r="P2559" s="222"/>
      <c r="Q2559" s="222"/>
      <c r="R2559" s="222"/>
      <c r="S2559" s="222"/>
      <c r="T2559" s="223"/>
      <c r="AT2559" s="224" t="s">
        <v>395</v>
      </c>
      <c r="AU2559" s="224" t="s">
        <v>90</v>
      </c>
      <c r="AV2559" s="14" t="s">
        <v>90</v>
      </c>
      <c r="AW2559" s="14" t="s">
        <v>36</v>
      </c>
      <c r="AX2559" s="14" t="s">
        <v>78</v>
      </c>
      <c r="AY2559" s="224" t="s">
        <v>386</v>
      </c>
    </row>
    <row r="2560" spans="1:65" s="14" customFormat="1" ht="10">
      <c r="B2560" s="214"/>
      <c r="C2560" s="215"/>
      <c r="D2560" s="205" t="s">
        <v>395</v>
      </c>
      <c r="E2560" s="216" t="s">
        <v>76</v>
      </c>
      <c r="F2560" s="217" t="s">
        <v>293</v>
      </c>
      <c r="G2560" s="215"/>
      <c r="H2560" s="218">
        <v>7.8479999999999999</v>
      </c>
      <c r="I2560" s="219"/>
      <c r="J2560" s="215"/>
      <c r="K2560" s="215"/>
      <c r="L2560" s="220"/>
      <c r="M2560" s="221"/>
      <c r="N2560" s="222"/>
      <c r="O2560" s="222"/>
      <c r="P2560" s="222"/>
      <c r="Q2560" s="222"/>
      <c r="R2560" s="222"/>
      <c r="S2560" s="222"/>
      <c r="T2560" s="223"/>
      <c r="AT2560" s="224" t="s">
        <v>395</v>
      </c>
      <c r="AU2560" s="224" t="s">
        <v>90</v>
      </c>
      <c r="AV2560" s="14" t="s">
        <v>90</v>
      </c>
      <c r="AW2560" s="14" t="s">
        <v>36</v>
      </c>
      <c r="AX2560" s="14" t="s">
        <v>78</v>
      </c>
      <c r="AY2560" s="224" t="s">
        <v>386</v>
      </c>
    </row>
    <row r="2561" spans="1:65" s="15" customFormat="1" ht="10">
      <c r="B2561" s="225"/>
      <c r="C2561" s="226"/>
      <c r="D2561" s="205" t="s">
        <v>395</v>
      </c>
      <c r="E2561" s="227" t="s">
        <v>76</v>
      </c>
      <c r="F2561" s="228" t="s">
        <v>398</v>
      </c>
      <c r="G2561" s="226"/>
      <c r="H2561" s="229">
        <v>55.008000000000003</v>
      </c>
      <c r="I2561" s="230"/>
      <c r="J2561" s="226"/>
      <c r="K2561" s="226"/>
      <c r="L2561" s="231"/>
      <c r="M2561" s="232"/>
      <c r="N2561" s="233"/>
      <c r="O2561" s="233"/>
      <c r="P2561" s="233"/>
      <c r="Q2561" s="233"/>
      <c r="R2561" s="233"/>
      <c r="S2561" s="233"/>
      <c r="T2561" s="234"/>
      <c r="AT2561" s="235" t="s">
        <v>395</v>
      </c>
      <c r="AU2561" s="235" t="s">
        <v>90</v>
      </c>
      <c r="AV2561" s="15" t="s">
        <v>102</v>
      </c>
      <c r="AW2561" s="15" t="s">
        <v>36</v>
      </c>
      <c r="AX2561" s="15" t="s">
        <v>85</v>
      </c>
      <c r="AY2561" s="235" t="s">
        <v>386</v>
      </c>
    </row>
    <row r="2562" spans="1:65" s="2" customFormat="1" ht="49" customHeight="1">
      <c r="A2562" s="37"/>
      <c r="B2562" s="38"/>
      <c r="C2562" s="236" t="s">
        <v>2495</v>
      </c>
      <c r="D2562" s="236" t="s">
        <v>453</v>
      </c>
      <c r="E2562" s="237" t="s">
        <v>2343</v>
      </c>
      <c r="F2562" s="238" t="s">
        <v>2344</v>
      </c>
      <c r="G2562" s="239" t="s">
        <v>127</v>
      </c>
      <c r="H2562" s="240">
        <v>63.259</v>
      </c>
      <c r="I2562" s="241"/>
      <c r="J2562" s="242">
        <f>ROUND(I2562*H2562,2)</f>
        <v>0</v>
      </c>
      <c r="K2562" s="238" t="s">
        <v>391</v>
      </c>
      <c r="L2562" s="243"/>
      <c r="M2562" s="244" t="s">
        <v>76</v>
      </c>
      <c r="N2562" s="245" t="s">
        <v>49</v>
      </c>
      <c r="O2562" s="67"/>
      <c r="P2562" s="194">
        <f>O2562*H2562</f>
        <v>0</v>
      </c>
      <c r="Q2562" s="194">
        <v>5.4000000000000003E-3</v>
      </c>
      <c r="R2562" s="194">
        <f>Q2562*H2562</f>
        <v>0.34159860000000003</v>
      </c>
      <c r="S2562" s="194">
        <v>0</v>
      </c>
      <c r="T2562" s="195">
        <f>S2562*H2562</f>
        <v>0</v>
      </c>
      <c r="U2562" s="37"/>
      <c r="V2562" s="37"/>
      <c r="W2562" s="37"/>
      <c r="X2562" s="37"/>
      <c r="Y2562" s="37"/>
      <c r="Z2562" s="37"/>
      <c r="AA2562" s="37"/>
      <c r="AB2562" s="37"/>
      <c r="AC2562" s="37"/>
      <c r="AD2562" s="37"/>
      <c r="AE2562" s="37"/>
      <c r="AR2562" s="196" t="s">
        <v>597</v>
      </c>
      <c r="AT2562" s="196" t="s">
        <v>453</v>
      </c>
      <c r="AU2562" s="196" t="s">
        <v>90</v>
      </c>
      <c r="AY2562" s="20" t="s">
        <v>386</v>
      </c>
      <c r="BE2562" s="197">
        <f>IF(N2562="základní",J2562,0)</f>
        <v>0</v>
      </c>
      <c r="BF2562" s="197">
        <f>IF(N2562="snížená",J2562,0)</f>
        <v>0</v>
      </c>
      <c r="BG2562" s="197">
        <f>IF(N2562="zákl. přenesená",J2562,0)</f>
        <v>0</v>
      </c>
      <c r="BH2562" s="197">
        <f>IF(N2562="sníž. přenesená",J2562,0)</f>
        <v>0</v>
      </c>
      <c r="BI2562" s="197">
        <f>IF(N2562="nulová",J2562,0)</f>
        <v>0</v>
      </c>
      <c r="BJ2562" s="20" t="s">
        <v>90</v>
      </c>
      <c r="BK2562" s="197">
        <f>ROUND(I2562*H2562,2)</f>
        <v>0</v>
      </c>
      <c r="BL2562" s="20" t="s">
        <v>479</v>
      </c>
      <c r="BM2562" s="196" t="s">
        <v>2496</v>
      </c>
    </row>
    <row r="2563" spans="1:65" s="13" customFormat="1" ht="10">
      <c r="B2563" s="203"/>
      <c r="C2563" s="204"/>
      <c r="D2563" s="205" t="s">
        <v>395</v>
      </c>
      <c r="E2563" s="206" t="s">
        <v>76</v>
      </c>
      <c r="F2563" s="207" t="s">
        <v>2428</v>
      </c>
      <c r="G2563" s="204"/>
      <c r="H2563" s="206" t="s">
        <v>76</v>
      </c>
      <c r="I2563" s="208"/>
      <c r="J2563" s="204"/>
      <c r="K2563" s="204"/>
      <c r="L2563" s="209"/>
      <c r="M2563" s="210"/>
      <c r="N2563" s="211"/>
      <c r="O2563" s="211"/>
      <c r="P2563" s="211"/>
      <c r="Q2563" s="211"/>
      <c r="R2563" s="211"/>
      <c r="S2563" s="211"/>
      <c r="T2563" s="212"/>
      <c r="AT2563" s="213" t="s">
        <v>395</v>
      </c>
      <c r="AU2563" s="213" t="s">
        <v>90</v>
      </c>
      <c r="AV2563" s="13" t="s">
        <v>85</v>
      </c>
      <c r="AW2563" s="13" t="s">
        <v>36</v>
      </c>
      <c r="AX2563" s="13" t="s">
        <v>78</v>
      </c>
      <c r="AY2563" s="213" t="s">
        <v>386</v>
      </c>
    </row>
    <row r="2564" spans="1:65" s="13" customFormat="1" ht="10">
      <c r="B2564" s="203"/>
      <c r="C2564" s="204"/>
      <c r="D2564" s="205" t="s">
        <v>395</v>
      </c>
      <c r="E2564" s="206" t="s">
        <v>76</v>
      </c>
      <c r="F2564" s="207" t="s">
        <v>2477</v>
      </c>
      <c r="G2564" s="204"/>
      <c r="H2564" s="206" t="s">
        <v>76</v>
      </c>
      <c r="I2564" s="208"/>
      <c r="J2564" s="204"/>
      <c r="K2564" s="204"/>
      <c r="L2564" s="209"/>
      <c r="M2564" s="210"/>
      <c r="N2564" s="211"/>
      <c r="O2564" s="211"/>
      <c r="P2564" s="211"/>
      <c r="Q2564" s="211"/>
      <c r="R2564" s="211"/>
      <c r="S2564" s="211"/>
      <c r="T2564" s="212"/>
      <c r="AT2564" s="213" t="s">
        <v>395</v>
      </c>
      <c r="AU2564" s="213" t="s">
        <v>90</v>
      </c>
      <c r="AV2564" s="13" t="s">
        <v>85</v>
      </c>
      <c r="AW2564" s="13" t="s">
        <v>36</v>
      </c>
      <c r="AX2564" s="13" t="s">
        <v>78</v>
      </c>
      <c r="AY2564" s="213" t="s">
        <v>386</v>
      </c>
    </row>
    <row r="2565" spans="1:65" s="13" customFormat="1" ht="10">
      <c r="B2565" s="203"/>
      <c r="C2565" s="204"/>
      <c r="D2565" s="205" t="s">
        <v>395</v>
      </c>
      <c r="E2565" s="206" t="s">
        <v>76</v>
      </c>
      <c r="F2565" s="207" t="s">
        <v>577</v>
      </c>
      <c r="G2565" s="204"/>
      <c r="H2565" s="206" t="s">
        <v>76</v>
      </c>
      <c r="I2565" s="208"/>
      <c r="J2565" s="204"/>
      <c r="K2565" s="204"/>
      <c r="L2565" s="209"/>
      <c r="M2565" s="210"/>
      <c r="N2565" s="211"/>
      <c r="O2565" s="211"/>
      <c r="P2565" s="211"/>
      <c r="Q2565" s="211"/>
      <c r="R2565" s="211"/>
      <c r="S2565" s="211"/>
      <c r="T2565" s="212"/>
      <c r="AT2565" s="213" t="s">
        <v>395</v>
      </c>
      <c r="AU2565" s="213" t="s">
        <v>90</v>
      </c>
      <c r="AV2565" s="13" t="s">
        <v>85</v>
      </c>
      <c r="AW2565" s="13" t="s">
        <v>36</v>
      </c>
      <c r="AX2565" s="13" t="s">
        <v>78</v>
      </c>
      <c r="AY2565" s="213" t="s">
        <v>386</v>
      </c>
    </row>
    <row r="2566" spans="1:65" s="14" customFormat="1" ht="10">
      <c r="B2566" s="214"/>
      <c r="C2566" s="215"/>
      <c r="D2566" s="205" t="s">
        <v>395</v>
      </c>
      <c r="E2566" s="216" t="s">
        <v>76</v>
      </c>
      <c r="F2566" s="217" t="s">
        <v>282</v>
      </c>
      <c r="G2566" s="215"/>
      <c r="H2566" s="218">
        <v>42</v>
      </c>
      <c r="I2566" s="219"/>
      <c r="J2566" s="215"/>
      <c r="K2566" s="215"/>
      <c r="L2566" s="220"/>
      <c r="M2566" s="221"/>
      <c r="N2566" s="222"/>
      <c r="O2566" s="222"/>
      <c r="P2566" s="222"/>
      <c r="Q2566" s="222"/>
      <c r="R2566" s="222"/>
      <c r="S2566" s="222"/>
      <c r="T2566" s="223"/>
      <c r="AT2566" s="224" t="s">
        <v>395</v>
      </c>
      <c r="AU2566" s="224" t="s">
        <v>90</v>
      </c>
      <c r="AV2566" s="14" t="s">
        <v>90</v>
      </c>
      <c r="AW2566" s="14" t="s">
        <v>36</v>
      </c>
      <c r="AX2566" s="14" t="s">
        <v>78</v>
      </c>
      <c r="AY2566" s="224" t="s">
        <v>386</v>
      </c>
    </row>
    <row r="2567" spans="1:65" s="14" customFormat="1" ht="10">
      <c r="B2567" s="214"/>
      <c r="C2567" s="215"/>
      <c r="D2567" s="205" t="s">
        <v>395</v>
      </c>
      <c r="E2567" s="216" t="s">
        <v>76</v>
      </c>
      <c r="F2567" s="217" t="s">
        <v>288</v>
      </c>
      <c r="G2567" s="215"/>
      <c r="H2567" s="218">
        <v>5.16</v>
      </c>
      <c r="I2567" s="219"/>
      <c r="J2567" s="215"/>
      <c r="K2567" s="215"/>
      <c r="L2567" s="220"/>
      <c r="M2567" s="221"/>
      <c r="N2567" s="222"/>
      <c r="O2567" s="222"/>
      <c r="P2567" s="222"/>
      <c r="Q2567" s="222"/>
      <c r="R2567" s="222"/>
      <c r="S2567" s="222"/>
      <c r="T2567" s="223"/>
      <c r="AT2567" s="224" t="s">
        <v>395</v>
      </c>
      <c r="AU2567" s="224" t="s">
        <v>90</v>
      </c>
      <c r="AV2567" s="14" t="s">
        <v>90</v>
      </c>
      <c r="AW2567" s="14" t="s">
        <v>36</v>
      </c>
      <c r="AX2567" s="14" t="s">
        <v>78</v>
      </c>
      <c r="AY2567" s="224" t="s">
        <v>386</v>
      </c>
    </row>
    <row r="2568" spans="1:65" s="14" customFormat="1" ht="10">
      <c r="B2568" s="214"/>
      <c r="C2568" s="215"/>
      <c r="D2568" s="205" t="s">
        <v>395</v>
      </c>
      <c r="E2568" s="216" t="s">
        <v>76</v>
      </c>
      <c r="F2568" s="217" t="s">
        <v>293</v>
      </c>
      <c r="G2568" s="215"/>
      <c r="H2568" s="218">
        <v>7.8479999999999999</v>
      </c>
      <c r="I2568" s="219"/>
      <c r="J2568" s="215"/>
      <c r="K2568" s="215"/>
      <c r="L2568" s="220"/>
      <c r="M2568" s="221"/>
      <c r="N2568" s="222"/>
      <c r="O2568" s="222"/>
      <c r="P2568" s="222"/>
      <c r="Q2568" s="222"/>
      <c r="R2568" s="222"/>
      <c r="S2568" s="222"/>
      <c r="T2568" s="223"/>
      <c r="AT2568" s="224" t="s">
        <v>395</v>
      </c>
      <c r="AU2568" s="224" t="s">
        <v>90</v>
      </c>
      <c r="AV2568" s="14" t="s">
        <v>90</v>
      </c>
      <c r="AW2568" s="14" t="s">
        <v>36</v>
      </c>
      <c r="AX2568" s="14" t="s">
        <v>78</v>
      </c>
      <c r="AY2568" s="224" t="s">
        <v>386</v>
      </c>
    </row>
    <row r="2569" spans="1:65" s="15" customFormat="1" ht="10">
      <c r="B2569" s="225"/>
      <c r="C2569" s="226"/>
      <c r="D2569" s="205" t="s">
        <v>395</v>
      </c>
      <c r="E2569" s="227" t="s">
        <v>76</v>
      </c>
      <c r="F2569" s="228" t="s">
        <v>398</v>
      </c>
      <c r="G2569" s="226"/>
      <c r="H2569" s="229">
        <v>55.008000000000003</v>
      </c>
      <c r="I2569" s="230"/>
      <c r="J2569" s="226"/>
      <c r="K2569" s="226"/>
      <c r="L2569" s="231"/>
      <c r="M2569" s="232"/>
      <c r="N2569" s="233"/>
      <c r="O2569" s="233"/>
      <c r="P2569" s="233"/>
      <c r="Q2569" s="233"/>
      <c r="R2569" s="233"/>
      <c r="S2569" s="233"/>
      <c r="T2569" s="234"/>
      <c r="AT2569" s="235" t="s">
        <v>395</v>
      </c>
      <c r="AU2569" s="235" t="s">
        <v>90</v>
      </c>
      <c r="AV2569" s="15" t="s">
        <v>102</v>
      </c>
      <c r="AW2569" s="15" t="s">
        <v>36</v>
      </c>
      <c r="AX2569" s="15" t="s">
        <v>85</v>
      </c>
      <c r="AY2569" s="235" t="s">
        <v>386</v>
      </c>
    </row>
    <row r="2570" spans="1:65" s="14" customFormat="1" ht="10">
      <c r="B2570" s="214"/>
      <c r="C2570" s="215"/>
      <c r="D2570" s="205" t="s">
        <v>395</v>
      </c>
      <c r="E2570" s="215"/>
      <c r="F2570" s="217" t="s">
        <v>2489</v>
      </c>
      <c r="G2570" s="215"/>
      <c r="H2570" s="218">
        <v>63.259</v>
      </c>
      <c r="I2570" s="219"/>
      <c r="J2570" s="215"/>
      <c r="K2570" s="215"/>
      <c r="L2570" s="220"/>
      <c r="M2570" s="221"/>
      <c r="N2570" s="222"/>
      <c r="O2570" s="222"/>
      <c r="P2570" s="222"/>
      <c r="Q2570" s="222"/>
      <c r="R2570" s="222"/>
      <c r="S2570" s="222"/>
      <c r="T2570" s="223"/>
      <c r="AT2570" s="224" t="s">
        <v>395</v>
      </c>
      <c r="AU2570" s="224" t="s">
        <v>90</v>
      </c>
      <c r="AV2570" s="14" t="s">
        <v>90</v>
      </c>
      <c r="AW2570" s="14" t="s">
        <v>4</v>
      </c>
      <c r="AX2570" s="14" t="s">
        <v>85</v>
      </c>
      <c r="AY2570" s="224" t="s">
        <v>386</v>
      </c>
    </row>
    <row r="2571" spans="1:65" s="2" customFormat="1" ht="49" customHeight="1">
      <c r="A2571" s="37"/>
      <c r="B2571" s="38"/>
      <c r="C2571" s="185" t="s">
        <v>2497</v>
      </c>
      <c r="D2571" s="185" t="s">
        <v>388</v>
      </c>
      <c r="E2571" s="186" t="s">
        <v>2498</v>
      </c>
      <c r="F2571" s="187" t="s">
        <v>2499</v>
      </c>
      <c r="G2571" s="188" t="s">
        <v>127</v>
      </c>
      <c r="H2571" s="189">
        <v>55.008000000000003</v>
      </c>
      <c r="I2571" s="190"/>
      <c r="J2571" s="191">
        <f>ROUND(I2571*H2571,2)</f>
        <v>0</v>
      </c>
      <c r="K2571" s="187" t="s">
        <v>391</v>
      </c>
      <c r="L2571" s="42"/>
      <c r="M2571" s="192" t="s">
        <v>76</v>
      </c>
      <c r="N2571" s="193" t="s">
        <v>49</v>
      </c>
      <c r="O2571" s="67"/>
      <c r="P2571" s="194">
        <f>O2571*H2571</f>
        <v>0</v>
      </c>
      <c r="Q2571" s="194">
        <v>3.3087999999999999E-5</v>
      </c>
      <c r="R2571" s="194">
        <f>Q2571*H2571</f>
        <v>1.8201047040000001E-3</v>
      </c>
      <c r="S2571" s="194">
        <v>0</v>
      </c>
      <c r="T2571" s="195">
        <f>S2571*H2571</f>
        <v>0</v>
      </c>
      <c r="U2571" s="37"/>
      <c r="V2571" s="37"/>
      <c r="W2571" s="37"/>
      <c r="X2571" s="37"/>
      <c r="Y2571" s="37"/>
      <c r="Z2571" s="37"/>
      <c r="AA2571" s="37"/>
      <c r="AB2571" s="37"/>
      <c r="AC2571" s="37"/>
      <c r="AD2571" s="37"/>
      <c r="AE2571" s="37"/>
      <c r="AR2571" s="196" t="s">
        <v>479</v>
      </c>
      <c r="AT2571" s="196" t="s">
        <v>388</v>
      </c>
      <c r="AU2571" s="196" t="s">
        <v>90</v>
      </c>
      <c r="AY2571" s="20" t="s">
        <v>386</v>
      </c>
      <c r="BE2571" s="197">
        <f>IF(N2571="základní",J2571,0)</f>
        <v>0</v>
      </c>
      <c r="BF2571" s="197">
        <f>IF(N2571="snížená",J2571,0)</f>
        <v>0</v>
      </c>
      <c r="BG2571" s="197">
        <f>IF(N2571="zákl. přenesená",J2571,0)</f>
        <v>0</v>
      </c>
      <c r="BH2571" s="197">
        <f>IF(N2571="sníž. přenesená",J2571,0)</f>
        <v>0</v>
      </c>
      <c r="BI2571" s="197">
        <f>IF(N2571="nulová",J2571,0)</f>
        <v>0</v>
      </c>
      <c r="BJ2571" s="20" t="s">
        <v>90</v>
      </c>
      <c r="BK2571" s="197">
        <f>ROUND(I2571*H2571,2)</f>
        <v>0</v>
      </c>
      <c r="BL2571" s="20" t="s">
        <v>479</v>
      </c>
      <c r="BM2571" s="196" t="s">
        <v>2500</v>
      </c>
    </row>
    <row r="2572" spans="1:65" s="2" customFormat="1" ht="10">
      <c r="A2572" s="37"/>
      <c r="B2572" s="38"/>
      <c r="C2572" s="39"/>
      <c r="D2572" s="198" t="s">
        <v>393</v>
      </c>
      <c r="E2572" s="39"/>
      <c r="F2572" s="199" t="s">
        <v>2501</v>
      </c>
      <c r="G2572" s="39"/>
      <c r="H2572" s="39"/>
      <c r="I2572" s="200"/>
      <c r="J2572" s="39"/>
      <c r="K2572" s="39"/>
      <c r="L2572" s="42"/>
      <c r="M2572" s="201"/>
      <c r="N2572" s="202"/>
      <c r="O2572" s="67"/>
      <c r="P2572" s="67"/>
      <c r="Q2572" s="67"/>
      <c r="R2572" s="67"/>
      <c r="S2572" s="67"/>
      <c r="T2572" s="68"/>
      <c r="U2572" s="37"/>
      <c r="V2572" s="37"/>
      <c r="W2572" s="37"/>
      <c r="X2572" s="37"/>
      <c r="Y2572" s="37"/>
      <c r="Z2572" s="37"/>
      <c r="AA2572" s="37"/>
      <c r="AB2572" s="37"/>
      <c r="AC2572" s="37"/>
      <c r="AD2572" s="37"/>
      <c r="AE2572" s="37"/>
      <c r="AT2572" s="20" t="s">
        <v>393</v>
      </c>
      <c r="AU2572" s="20" t="s">
        <v>90</v>
      </c>
    </row>
    <row r="2573" spans="1:65" s="13" customFormat="1" ht="10">
      <c r="B2573" s="203"/>
      <c r="C2573" s="204"/>
      <c r="D2573" s="205" t="s">
        <v>395</v>
      </c>
      <c r="E2573" s="206" t="s">
        <v>76</v>
      </c>
      <c r="F2573" s="207" t="s">
        <v>2428</v>
      </c>
      <c r="G2573" s="204"/>
      <c r="H2573" s="206" t="s">
        <v>76</v>
      </c>
      <c r="I2573" s="208"/>
      <c r="J2573" s="204"/>
      <c r="K2573" s="204"/>
      <c r="L2573" s="209"/>
      <c r="M2573" s="210"/>
      <c r="N2573" s="211"/>
      <c r="O2573" s="211"/>
      <c r="P2573" s="211"/>
      <c r="Q2573" s="211"/>
      <c r="R2573" s="211"/>
      <c r="S2573" s="211"/>
      <c r="T2573" s="212"/>
      <c r="AT2573" s="213" t="s">
        <v>395</v>
      </c>
      <c r="AU2573" s="213" t="s">
        <v>90</v>
      </c>
      <c r="AV2573" s="13" t="s">
        <v>85</v>
      </c>
      <c r="AW2573" s="13" t="s">
        <v>36</v>
      </c>
      <c r="AX2573" s="13" t="s">
        <v>78</v>
      </c>
      <c r="AY2573" s="213" t="s">
        <v>386</v>
      </c>
    </row>
    <row r="2574" spans="1:65" s="13" customFormat="1" ht="10">
      <c r="B2574" s="203"/>
      <c r="C2574" s="204"/>
      <c r="D2574" s="205" t="s">
        <v>395</v>
      </c>
      <c r="E2574" s="206" t="s">
        <v>76</v>
      </c>
      <c r="F2574" s="207" t="s">
        <v>2477</v>
      </c>
      <c r="G2574" s="204"/>
      <c r="H2574" s="206" t="s">
        <v>76</v>
      </c>
      <c r="I2574" s="208"/>
      <c r="J2574" s="204"/>
      <c r="K2574" s="204"/>
      <c r="L2574" s="209"/>
      <c r="M2574" s="210"/>
      <c r="N2574" s="211"/>
      <c r="O2574" s="211"/>
      <c r="P2574" s="211"/>
      <c r="Q2574" s="211"/>
      <c r="R2574" s="211"/>
      <c r="S2574" s="211"/>
      <c r="T2574" s="212"/>
      <c r="AT2574" s="213" t="s">
        <v>395</v>
      </c>
      <c r="AU2574" s="213" t="s">
        <v>90</v>
      </c>
      <c r="AV2574" s="13" t="s">
        <v>85</v>
      </c>
      <c r="AW2574" s="13" t="s">
        <v>36</v>
      </c>
      <c r="AX2574" s="13" t="s">
        <v>78</v>
      </c>
      <c r="AY2574" s="213" t="s">
        <v>386</v>
      </c>
    </row>
    <row r="2575" spans="1:65" s="13" customFormat="1" ht="10">
      <c r="B2575" s="203"/>
      <c r="C2575" s="204"/>
      <c r="D2575" s="205" t="s">
        <v>395</v>
      </c>
      <c r="E2575" s="206" t="s">
        <v>76</v>
      </c>
      <c r="F2575" s="207" t="s">
        <v>577</v>
      </c>
      <c r="G2575" s="204"/>
      <c r="H2575" s="206" t="s">
        <v>76</v>
      </c>
      <c r="I2575" s="208"/>
      <c r="J2575" s="204"/>
      <c r="K2575" s="204"/>
      <c r="L2575" s="209"/>
      <c r="M2575" s="210"/>
      <c r="N2575" s="211"/>
      <c r="O2575" s="211"/>
      <c r="P2575" s="211"/>
      <c r="Q2575" s="211"/>
      <c r="R2575" s="211"/>
      <c r="S2575" s="211"/>
      <c r="T2575" s="212"/>
      <c r="AT2575" s="213" t="s">
        <v>395</v>
      </c>
      <c r="AU2575" s="213" t="s">
        <v>90</v>
      </c>
      <c r="AV2575" s="13" t="s">
        <v>85</v>
      </c>
      <c r="AW2575" s="13" t="s">
        <v>36</v>
      </c>
      <c r="AX2575" s="13" t="s">
        <v>78</v>
      </c>
      <c r="AY2575" s="213" t="s">
        <v>386</v>
      </c>
    </row>
    <row r="2576" spans="1:65" s="14" customFormat="1" ht="10">
      <c r="B2576" s="214"/>
      <c r="C2576" s="215"/>
      <c r="D2576" s="205" t="s">
        <v>395</v>
      </c>
      <c r="E2576" s="216" t="s">
        <v>76</v>
      </c>
      <c r="F2576" s="217" t="s">
        <v>282</v>
      </c>
      <c r="G2576" s="215"/>
      <c r="H2576" s="218">
        <v>42</v>
      </c>
      <c r="I2576" s="219"/>
      <c r="J2576" s="215"/>
      <c r="K2576" s="215"/>
      <c r="L2576" s="220"/>
      <c r="M2576" s="221"/>
      <c r="N2576" s="222"/>
      <c r="O2576" s="222"/>
      <c r="P2576" s="222"/>
      <c r="Q2576" s="222"/>
      <c r="R2576" s="222"/>
      <c r="S2576" s="222"/>
      <c r="T2576" s="223"/>
      <c r="AT2576" s="224" t="s">
        <v>395</v>
      </c>
      <c r="AU2576" s="224" t="s">
        <v>90</v>
      </c>
      <c r="AV2576" s="14" t="s">
        <v>90</v>
      </c>
      <c r="AW2576" s="14" t="s">
        <v>36</v>
      </c>
      <c r="AX2576" s="14" t="s">
        <v>78</v>
      </c>
      <c r="AY2576" s="224" t="s">
        <v>386</v>
      </c>
    </row>
    <row r="2577" spans="1:65" s="14" customFormat="1" ht="10">
      <c r="B2577" s="214"/>
      <c r="C2577" s="215"/>
      <c r="D2577" s="205" t="s">
        <v>395</v>
      </c>
      <c r="E2577" s="216" t="s">
        <v>76</v>
      </c>
      <c r="F2577" s="217" t="s">
        <v>288</v>
      </c>
      <c r="G2577" s="215"/>
      <c r="H2577" s="218">
        <v>5.16</v>
      </c>
      <c r="I2577" s="219"/>
      <c r="J2577" s="215"/>
      <c r="K2577" s="215"/>
      <c r="L2577" s="220"/>
      <c r="M2577" s="221"/>
      <c r="N2577" s="222"/>
      <c r="O2577" s="222"/>
      <c r="P2577" s="222"/>
      <c r="Q2577" s="222"/>
      <c r="R2577" s="222"/>
      <c r="S2577" s="222"/>
      <c r="T2577" s="223"/>
      <c r="AT2577" s="224" t="s">
        <v>395</v>
      </c>
      <c r="AU2577" s="224" t="s">
        <v>90</v>
      </c>
      <c r="AV2577" s="14" t="s">
        <v>90</v>
      </c>
      <c r="AW2577" s="14" t="s">
        <v>36</v>
      </c>
      <c r="AX2577" s="14" t="s">
        <v>78</v>
      </c>
      <c r="AY2577" s="224" t="s">
        <v>386</v>
      </c>
    </row>
    <row r="2578" spans="1:65" s="14" customFormat="1" ht="10">
      <c r="B2578" s="214"/>
      <c r="C2578" s="215"/>
      <c r="D2578" s="205" t="s">
        <v>395</v>
      </c>
      <c r="E2578" s="216" t="s">
        <v>76</v>
      </c>
      <c r="F2578" s="217" t="s">
        <v>293</v>
      </c>
      <c r="G2578" s="215"/>
      <c r="H2578" s="218">
        <v>7.8479999999999999</v>
      </c>
      <c r="I2578" s="219"/>
      <c r="J2578" s="215"/>
      <c r="K2578" s="215"/>
      <c r="L2578" s="220"/>
      <c r="M2578" s="221"/>
      <c r="N2578" s="222"/>
      <c r="O2578" s="222"/>
      <c r="P2578" s="222"/>
      <c r="Q2578" s="222"/>
      <c r="R2578" s="222"/>
      <c r="S2578" s="222"/>
      <c r="T2578" s="223"/>
      <c r="AT2578" s="224" t="s">
        <v>395</v>
      </c>
      <c r="AU2578" s="224" t="s">
        <v>90</v>
      </c>
      <c r="AV2578" s="14" t="s">
        <v>90</v>
      </c>
      <c r="AW2578" s="14" t="s">
        <v>36</v>
      </c>
      <c r="AX2578" s="14" t="s">
        <v>78</v>
      </c>
      <c r="AY2578" s="224" t="s">
        <v>386</v>
      </c>
    </row>
    <row r="2579" spans="1:65" s="15" customFormat="1" ht="10">
      <c r="B2579" s="225"/>
      <c r="C2579" s="226"/>
      <c r="D2579" s="205" t="s">
        <v>395</v>
      </c>
      <c r="E2579" s="227" t="s">
        <v>76</v>
      </c>
      <c r="F2579" s="228" t="s">
        <v>398</v>
      </c>
      <c r="G2579" s="226"/>
      <c r="H2579" s="229">
        <v>55.008000000000003</v>
      </c>
      <c r="I2579" s="230"/>
      <c r="J2579" s="226"/>
      <c r="K2579" s="226"/>
      <c r="L2579" s="231"/>
      <c r="M2579" s="232"/>
      <c r="N2579" s="233"/>
      <c r="O2579" s="233"/>
      <c r="P2579" s="233"/>
      <c r="Q2579" s="233"/>
      <c r="R2579" s="233"/>
      <c r="S2579" s="233"/>
      <c r="T2579" s="234"/>
      <c r="AT2579" s="235" t="s">
        <v>395</v>
      </c>
      <c r="AU2579" s="235" t="s">
        <v>90</v>
      </c>
      <c r="AV2579" s="15" t="s">
        <v>102</v>
      </c>
      <c r="AW2579" s="15" t="s">
        <v>36</v>
      </c>
      <c r="AX2579" s="15" t="s">
        <v>85</v>
      </c>
      <c r="AY2579" s="235" t="s">
        <v>386</v>
      </c>
    </row>
    <row r="2580" spans="1:65" s="2" customFormat="1" ht="33" customHeight="1">
      <c r="A2580" s="37"/>
      <c r="B2580" s="38"/>
      <c r="C2580" s="236" t="s">
        <v>2502</v>
      </c>
      <c r="D2580" s="236" t="s">
        <v>453</v>
      </c>
      <c r="E2580" s="237" t="s">
        <v>2368</v>
      </c>
      <c r="F2580" s="238" t="s">
        <v>2369</v>
      </c>
      <c r="G2580" s="239" t="s">
        <v>127</v>
      </c>
      <c r="H2580" s="240">
        <v>63.259</v>
      </c>
      <c r="I2580" s="241"/>
      <c r="J2580" s="242">
        <f>ROUND(I2580*H2580,2)</f>
        <v>0</v>
      </c>
      <c r="K2580" s="238" t="s">
        <v>391</v>
      </c>
      <c r="L2580" s="243"/>
      <c r="M2580" s="244" t="s">
        <v>76</v>
      </c>
      <c r="N2580" s="245" t="s">
        <v>49</v>
      </c>
      <c r="O2580" s="67"/>
      <c r="P2580" s="194">
        <f>O2580*H2580</f>
        <v>0</v>
      </c>
      <c r="Q2580" s="194">
        <v>1.9E-3</v>
      </c>
      <c r="R2580" s="194">
        <f>Q2580*H2580</f>
        <v>0.1201921</v>
      </c>
      <c r="S2580" s="194">
        <v>0</v>
      </c>
      <c r="T2580" s="195">
        <f>S2580*H2580</f>
        <v>0</v>
      </c>
      <c r="U2580" s="37"/>
      <c r="V2580" s="37"/>
      <c r="W2580" s="37"/>
      <c r="X2580" s="37"/>
      <c r="Y2580" s="37"/>
      <c r="Z2580" s="37"/>
      <c r="AA2580" s="37"/>
      <c r="AB2580" s="37"/>
      <c r="AC2580" s="37"/>
      <c r="AD2580" s="37"/>
      <c r="AE2580" s="37"/>
      <c r="AR2580" s="196" t="s">
        <v>597</v>
      </c>
      <c r="AT2580" s="196" t="s">
        <v>453</v>
      </c>
      <c r="AU2580" s="196" t="s">
        <v>90</v>
      </c>
      <c r="AY2580" s="20" t="s">
        <v>386</v>
      </c>
      <c r="BE2580" s="197">
        <f>IF(N2580="základní",J2580,0)</f>
        <v>0</v>
      </c>
      <c r="BF2580" s="197">
        <f>IF(N2580="snížená",J2580,0)</f>
        <v>0</v>
      </c>
      <c r="BG2580" s="197">
        <f>IF(N2580="zákl. přenesená",J2580,0)</f>
        <v>0</v>
      </c>
      <c r="BH2580" s="197">
        <f>IF(N2580="sníž. přenesená",J2580,0)</f>
        <v>0</v>
      </c>
      <c r="BI2580" s="197">
        <f>IF(N2580="nulová",J2580,0)</f>
        <v>0</v>
      </c>
      <c r="BJ2580" s="20" t="s">
        <v>90</v>
      </c>
      <c r="BK2580" s="197">
        <f>ROUND(I2580*H2580,2)</f>
        <v>0</v>
      </c>
      <c r="BL2580" s="20" t="s">
        <v>479</v>
      </c>
      <c r="BM2580" s="196" t="s">
        <v>2503</v>
      </c>
    </row>
    <row r="2581" spans="1:65" s="13" customFormat="1" ht="10">
      <c r="B2581" s="203"/>
      <c r="C2581" s="204"/>
      <c r="D2581" s="205" t="s">
        <v>395</v>
      </c>
      <c r="E2581" s="206" t="s">
        <v>76</v>
      </c>
      <c r="F2581" s="207" t="s">
        <v>2428</v>
      </c>
      <c r="G2581" s="204"/>
      <c r="H2581" s="206" t="s">
        <v>76</v>
      </c>
      <c r="I2581" s="208"/>
      <c r="J2581" s="204"/>
      <c r="K2581" s="204"/>
      <c r="L2581" s="209"/>
      <c r="M2581" s="210"/>
      <c r="N2581" s="211"/>
      <c r="O2581" s="211"/>
      <c r="P2581" s="211"/>
      <c r="Q2581" s="211"/>
      <c r="R2581" s="211"/>
      <c r="S2581" s="211"/>
      <c r="T2581" s="212"/>
      <c r="AT2581" s="213" t="s">
        <v>395</v>
      </c>
      <c r="AU2581" s="213" t="s">
        <v>90</v>
      </c>
      <c r="AV2581" s="13" t="s">
        <v>85</v>
      </c>
      <c r="AW2581" s="13" t="s">
        <v>36</v>
      </c>
      <c r="AX2581" s="13" t="s">
        <v>78</v>
      </c>
      <c r="AY2581" s="213" t="s">
        <v>386</v>
      </c>
    </row>
    <row r="2582" spans="1:65" s="13" customFormat="1" ht="10">
      <c r="B2582" s="203"/>
      <c r="C2582" s="204"/>
      <c r="D2582" s="205" t="s">
        <v>395</v>
      </c>
      <c r="E2582" s="206" t="s">
        <v>76</v>
      </c>
      <c r="F2582" s="207" t="s">
        <v>2477</v>
      </c>
      <c r="G2582" s="204"/>
      <c r="H2582" s="206" t="s">
        <v>76</v>
      </c>
      <c r="I2582" s="208"/>
      <c r="J2582" s="204"/>
      <c r="K2582" s="204"/>
      <c r="L2582" s="209"/>
      <c r="M2582" s="210"/>
      <c r="N2582" s="211"/>
      <c r="O2582" s="211"/>
      <c r="P2582" s="211"/>
      <c r="Q2582" s="211"/>
      <c r="R2582" s="211"/>
      <c r="S2582" s="211"/>
      <c r="T2582" s="212"/>
      <c r="AT2582" s="213" t="s">
        <v>395</v>
      </c>
      <c r="AU2582" s="213" t="s">
        <v>90</v>
      </c>
      <c r="AV2582" s="13" t="s">
        <v>85</v>
      </c>
      <c r="AW2582" s="13" t="s">
        <v>36</v>
      </c>
      <c r="AX2582" s="13" t="s">
        <v>78</v>
      </c>
      <c r="AY2582" s="213" t="s">
        <v>386</v>
      </c>
    </row>
    <row r="2583" spans="1:65" s="13" customFormat="1" ht="10">
      <c r="B2583" s="203"/>
      <c r="C2583" s="204"/>
      <c r="D2583" s="205" t="s">
        <v>395</v>
      </c>
      <c r="E2583" s="206" t="s">
        <v>76</v>
      </c>
      <c r="F2583" s="207" t="s">
        <v>577</v>
      </c>
      <c r="G2583" s="204"/>
      <c r="H2583" s="206" t="s">
        <v>76</v>
      </c>
      <c r="I2583" s="208"/>
      <c r="J2583" s="204"/>
      <c r="K2583" s="204"/>
      <c r="L2583" s="209"/>
      <c r="M2583" s="210"/>
      <c r="N2583" s="211"/>
      <c r="O2583" s="211"/>
      <c r="P2583" s="211"/>
      <c r="Q2583" s="211"/>
      <c r="R2583" s="211"/>
      <c r="S2583" s="211"/>
      <c r="T2583" s="212"/>
      <c r="AT2583" s="213" t="s">
        <v>395</v>
      </c>
      <c r="AU2583" s="213" t="s">
        <v>90</v>
      </c>
      <c r="AV2583" s="13" t="s">
        <v>85</v>
      </c>
      <c r="AW2583" s="13" t="s">
        <v>36</v>
      </c>
      <c r="AX2583" s="13" t="s">
        <v>78</v>
      </c>
      <c r="AY2583" s="213" t="s">
        <v>386</v>
      </c>
    </row>
    <row r="2584" spans="1:65" s="14" customFormat="1" ht="10">
      <c r="B2584" s="214"/>
      <c r="C2584" s="215"/>
      <c r="D2584" s="205" t="s">
        <v>395</v>
      </c>
      <c r="E2584" s="216" t="s">
        <v>76</v>
      </c>
      <c r="F2584" s="217" t="s">
        <v>282</v>
      </c>
      <c r="G2584" s="215"/>
      <c r="H2584" s="218">
        <v>42</v>
      </c>
      <c r="I2584" s="219"/>
      <c r="J2584" s="215"/>
      <c r="K2584" s="215"/>
      <c r="L2584" s="220"/>
      <c r="M2584" s="221"/>
      <c r="N2584" s="222"/>
      <c r="O2584" s="222"/>
      <c r="P2584" s="222"/>
      <c r="Q2584" s="222"/>
      <c r="R2584" s="222"/>
      <c r="S2584" s="222"/>
      <c r="T2584" s="223"/>
      <c r="AT2584" s="224" t="s">
        <v>395</v>
      </c>
      <c r="AU2584" s="224" t="s">
        <v>90</v>
      </c>
      <c r="AV2584" s="14" t="s">
        <v>90</v>
      </c>
      <c r="AW2584" s="14" t="s">
        <v>36</v>
      </c>
      <c r="AX2584" s="14" t="s">
        <v>78</v>
      </c>
      <c r="AY2584" s="224" t="s">
        <v>386</v>
      </c>
    </row>
    <row r="2585" spans="1:65" s="14" customFormat="1" ht="10">
      <c r="B2585" s="214"/>
      <c r="C2585" s="215"/>
      <c r="D2585" s="205" t="s">
        <v>395</v>
      </c>
      <c r="E2585" s="216" t="s">
        <v>76</v>
      </c>
      <c r="F2585" s="217" t="s">
        <v>288</v>
      </c>
      <c r="G2585" s="215"/>
      <c r="H2585" s="218">
        <v>5.16</v>
      </c>
      <c r="I2585" s="219"/>
      <c r="J2585" s="215"/>
      <c r="K2585" s="215"/>
      <c r="L2585" s="220"/>
      <c r="M2585" s="221"/>
      <c r="N2585" s="222"/>
      <c r="O2585" s="222"/>
      <c r="P2585" s="222"/>
      <c r="Q2585" s="222"/>
      <c r="R2585" s="222"/>
      <c r="S2585" s="222"/>
      <c r="T2585" s="223"/>
      <c r="AT2585" s="224" t="s">
        <v>395</v>
      </c>
      <c r="AU2585" s="224" t="s">
        <v>90</v>
      </c>
      <c r="AV2585" s="14" t="s">
        <v>90</v>
      </c>
      <c r="AW2585" s="14" t="s">
        <v>36</v>
      </c>
      <c r="AX2585" s="14" t="s">
        <v>78</v>
      </c>
      <c r="AY2585" s="224" t="s">
        <v>386</v>
      </c>
    </row>
    <row r="2586" spans="1:65" s="14" customFormat="1" ht="10">
      <c r="B2586" s="214"/>
      <c r="C2586" s="215"/>
      <c r="D2586" s="205" t="s">
        <v>395</v>
      </c>
      <c r="E2586" s="216" t="s">
        <v>76</v>
      </c>
      <c r="F2586" s="217" t="s">
        <v>293</v>
      </c>
      <c r="G2586" s="215"/>
      <c r="H2586" s="218">
        <v>7.8479999999999999</v>
      </c>
      <c r="I2586" s="219"/>
      <c r="J2586" s="215"/>
      <c r="K2586" s="215"/>
      <c r="L2586" s="220"/>
      <c r="M2586" s="221"/>
      <c r="N2586" s="222"/>
      <c r="O2586" s="222"/>
      <c r="P2586" s="222"/>
      <c r="Q2586" s="222"/>
      <c r="R2586" s="222"/>
      <c r="S2586" s="222"/>
      <c r="T2586" s="223"/>
      <c r="AT2586" s="224" t="s">
        <v>395</v>
      </c>
      <c r="AU2586" s="224" t="s">
        <v>90</v>
      </c>
      <c r="AV2586" s="14" t="s">
        <v>90</v>
      </c>
      <c r="AW2586" s="14" t="s">
        <v>36</v>
      </c>
      <c r="AX2586" s="14" t="s">
        <v>78</v>
      </c>
      <c r="AY2586" s="224" t="s">
        <v>386</v>
      </c>
    </row>
    <row r="2587" spans="1:65" s="15" customFormat="1" ht="10">
      <c r="B2587" s="225"/>
      <c r="C2587" s="226"/>
      <c r="D2587" s="205" t="s">
        <v>395</v>
      </c>
      <c r="E2587" s="227" t="s">
        <v>76</v>
      </c>
      <c r="F2587" s="228" t="s">
        <v>398</v>
      </c>
      <c r="G2587" s="226"/>
      <c r="H2587" s="229">
        <v>55.008000000000003</v>
      </c>
      <c r="I2587" s="230"/>
      <c r="J2587" s="226"/>
      <c r="K2587" s="226"/>
      <c r="L2587" s="231"/>
      <c r="M2587" s="232"/>
      <c r="N2587" s="233"/>
      <c r="O2587" s="233"/>
      <c r="P2587" s="233"/>
      <c r="Q2587" s="233"/>
      <c r="R2587" s="233"/>
      <c r="S2587" s="233"/>
      <c r="T2587" s="234"/>
      <c r="AT2587" s="235" t="s">
        <v>395</v>
      </c>
      <c r="AU2587" s="235" t="s">
        <v>90</v>
      </c>
      <c r="AV2587" s="15" t="s">
        <v>102</v>
      </c>
      <c r="AW2587" s="15" t="s">
        <v>36</v>
      </c>
      <c r="AX2587" s="15" t="s">
        <v>85</v>
      </c>
      <c r="AY2587" s="235" t="s">
        <v>386</v>
      </c>
    </row>
    <row r="2588" spans="1:65" s="14" customFormat="1" ht="10">
      <c r="B2588" s="214"/>
      <c r="C2588" s="215"/>
      <c r="D2588" s="205" t="s">
        <v>395</v>
      </c>
      <c r="E2588" s="215"/>
      <c r="F2588" s="217" t="s">
        <v>2489</v>
      </c>
      <c r="G2588" s="215"/>
      <c r="H2588" s="218">
        <v>63.259</v>
      </c>
      <c r="I2588" s="219"/>
      <c r="J2588" s="215"/>
      <c r="K2588" s="215"/>
      <c r="L2588" s="220"/>
      <c r="M2588" s="221"/>
      <c r="N2588" s="222"/>
      <c r="O2588" s="222"/>
      <c r="P2588" s="222"/>
      <c r="Q2588" s="222"/>
      <c r="R2588" s="222"/>
      <c r="S2588" s="222"/>
      <c r="T2588" s="223"/>
      <c r="AT2588" s="224" t="s">
        <v>395</v>
      </c>
      <c r="AU2588" s="224" t="s">
        <v>90</v>
      </c>
      <c r="AV2588" s="14" t="s">
        <v>90</v>
      </c>
      <c r="AW2588" s="14" t="s">
        <v>4</v>
      </c>
      <c r="AX2588" s="14" t="s">
        <v>85</v>
      </c>
      <c r="AY2588" s="224" t="s">
        <v>386</v>
      </c>
    </row>
    <row r="2589" spans="1:65" s="2" customFormat="1" ht="37.75" customHeight="1">
      <c r="A2589" s="37"/>
      <c r="B2589" s="38"/>
      <c r="C2589" s="185" t="s">
        <v>2504</v>
      </c>
      <c r="D2589" s="185" t="s">
        <v>388</v>
      </c>
      <c r="E2589" s="186" t="s">
        <v>2505</v>
      </c>
      <c r="F2589" s="187" t="s">
        <v>2506</v>
      </c>
      <c r="G2589" s="188" t="s">
        <v>127</v>
      </c>
      <c r="H2589" s="189">
        <v>32.4</v>
      </c>
      <c r="I2589" s="190"/>
      <c r="J2589" s="191">
        <f>ROUND(I2589*H2589,2)</f>
        <v>0</v>
      </c>
      <c r="K2589" s="187" t="s">
        <v>391</v>
      </c>
      <c r="L2589" s="42"/>
      <c r="M2589" s="192" t="s">
        <v>76</v>
      </c>
      <c r="N2589" s="193" t="s">
        <v>49</v>
      </c>
      <c r="O2589" s="67"/>
      <c r="P2589" s="194">
        <f>O2589*H2589</f>
        <v>0</v>
      </c>
      <c r="Q2589" s="194">
        <v>0</v>
      </c>
      <c r="R2589" s="194">
        <f>Q2589*H2589</f>
        <v>0</v>
      </c>
      <c r="S2589" s="194">
        <v>3.2000000000000002E-3</v>
      </c>
      <c r="T2589" s="195">
        <f>S2589*H2589</f>
        <v>0.10367999999999999</v>
      </c>
      <c r="U2589" s="37"/>
      <c r="V2589" s="37"/>
      <c r="W2589" s="37"/>
      <c r="X2589" s="37"/>
      <c r="Y2589" s="37"/>
      <c r="Z2589" s="37"/>
      <c r="AA2589" s="37"/>
      <c r="AB2589" s="37"/>
      <c r="AC2589" s="37"/>
      <c r="AD2589" s="37"/>
      <c r="AE2589" s="37"/>
      <c r="AR2589" s="196" t="s">
        <v>479</v>
      </c>
      <c r="AT2589" s="196" t="s">
        <v>388</v>
      </c>
      <c r="AU2589" s="196" t="s">
        <v>90</v>
      </c>
      <c r="AY2589" s="20" t="s">
        <v>386</v>
      </c>
      <c r="BE2589" s="197">
        <f>IF(N2589="základní",J2589,0)</f>
        <v>0</v>
      </c>
      <c r="BF2589" s="197">
        <f>IF(N2589="snížená",J2589,0)</f>
        <v>0</v>
      </c>
      <c r="BG2589" s="197">
        <f>IF(N2589="zákl. přenesená",J2589,0)</f>
        <v>0</v>
      </c>
      <c r="BH2589" s="197">
        <f>IF(N2589="sníž. přenesená",J2589,0)</f>
        <v>0</v>
      </c>
      <c r="BI2589" s="197">
        <f>IF(N2589="nulová",J2589,0)</f>
        <v>0</v>
      </c>
      <c r="BJ2589" s="20" t="s">
        <v>90</v>
      </c>
      <c r="BK2589" s="197">
        <f>ROUND(I2589*H2589,2)</f>
        <v>0</v>
      </c>
      <c r="BL2589" s="20" t="s">
        <v>479</v>
      </c>
      <c r="BM2589" s="196" t="s">
        <v>2507</v>
      </c>
    </row>
    <row r="2590" spans="1:65" s="2" customFormat="1" ht="10">
      <c r="A2590" s="37"/>
      <c r="B2590" s="38"/>
      <c r="C2590" s="39"/>
      <c r="D2590" s="198" t="s">
        <v>393</v>
      </c>
      <c r="E2590" s="39"/>
      <c r="F2590" s="199" t="s">
        <v>2508</v>
      </c>
      <c r="G2590" s="39"/>
      <c r="H2590" s="39"/>
      <c r="I2590" s="200"/>
      <c r="J2590" s="39"/>
      <c r="K2590" s="39"/>
      <c r="L2590" s="42"/>
      <c r="M2590" s="201"/>
      <c r="N2590" s="202"/>
      <c r="O2590" s="67"/>
      <c r="P2590" s="67"/>
      <c r="Q2590" s="67"/>
      <c r="R2590" s="67"/>
      <c r="S2590" s="67"/>
      <c r="T2590" s="68"/>
      <c r="U2590" s="37"/>
      <c r="V2590" s="37"/>
      <c r="W2590" s="37"/>
      <c r="X2590" s="37"/>
      <c r="Y2590" s="37"/>
      <c r="Z2590" s="37"/>
      <c r="AA2590" s="37"/>
      <c r="AB2590" s="37"/>
      <c r="AC2590" s="37"/>
      <c r="AD2590" s="37"/>
      <c r="AE2590" s="37"/>
      <c r="AT2590" s="20" t="s">
        <v>393</v>
      </c>
      <c r="AU2590" s="20" t="s">
        <v>90</v>
      </c>
    </row>
    <row r="2591" spans="1:65" s="13" customFormat="1" ht="10">
      <c r="B2591" s="203"/>
      <c r="C2591" s="204"/>
      <c r="D2591" s="205" t="s">
        <v>395</v>
      </c>
      <c r="E2591" s="206" t="s">
        <v>76</v>
      </c>
      <c r="F2591" s="207" t="s">
        <v>403</v>
      </c>
      <c r="G2591" s="204"/>
      <c r="H2591" s="206" t="s">
        <v>76</v>
      </c>
      <c r="I2591" s="208"/>
      <c r="J2591" s="204"/>
      <c r="K2591" s="204"/>
      <c r="L2591" s="209"/>
      <c r="M2591" s="210"/>
      <c r="N2591" s="211"/>
      <c r="O2591" s="211"/>
      <c r="P2591" s="211"/>
      <c r="Q2591" s="211"/>
      <c r="R2591" s="211"/>
      <c r="S2591" s="211"/>
      <c r="T2591" s="212"/>
      <c r="AT2591" s="213" t="s">
        <v>395</v>
      </c>
      <c r="AU2591" s="213" t="s">
        <v>90</v>
      </c>
      <c r="AV2591" s="13" t="s">
        <v>85</v>
      </c>
      <c r="AW2591" s="13" t="s">
        <v>36</v>
      </c>
      <c r="AX2591" s="13" t="s">
        <v>78</v>
      </c>
      <c r="AY2591" s="213" t="s">
        <v>386</v>
      </c>
    </row>
    <row r="2592" spans="1:65" s="13" customFormat="1" ht="10">
      <c r="B2592" s="203"/>
      <c r="C2592" s="204"/>
      <c r="D2592" s="205" t="s">
        <v>395</v>
      </c>
      <c r="E2592" s="206" t="s">
        <v>76</v>
      </c>
      <c r="F2592" s="207" t="s">
        <v>579</v>
      </c>
      <c r="G2592" s="204"/>
      <c r="H2592" s="206" t="s">
        <v>76</v>
      </c>
      <c r="I2592" s="208"/>
      <c r="J2592" s="204"/>
      <c r="K2592" s="204"/>
      <c r="L2592" s="209"/>
      <c r="M2592" s="210"/>
      <c r="N2592" s="211"/>
      <c r="O2592" s="211"/>
      <c r="P2592" s="211"/>
      <c r="Q2592" s="211"/>
      <c r="R2592" s="211"/>
      <c r="S2592" s="211"/>
      <c r="T2592" s="212"/>
      <c r="AT2592" s="213" t="s">
        <v>395</v>
      </c>
      <c r="AU2592" s="213" t="s">
        <v>90</v>
      </c>
      <c r="AV2592" s="13" t="s">
        <v>85</v>
      </c>
      <c r="AW2592" s="13" t="s">
        <v>36</v>
      </c>
      <c r="AX2592" s="13" t="s">
        <v>78</v>
      </c>
      <c r="AY2592" s="213" t="s">
        <v>386</v>
      </c>
    </row>
    <row r="2593" spans="1:65" s="14" customFormat="1" ht="10">
      <c r="B2593" s="214"/>
      <c r="C2593" s="215"/>
      <c r="D2593" s="205" t="s">
        <v>395</v>
      </c>
      <c r="E2593" s="216" t="s">
        <v>76</v>
      </c>
      <c r="F2593" s="217" t="s">
        <v>2509</v>
      </c>
      <c r="G2593" s="215"/>
      <c r="H2593" s="218">
        <v>32.4</v>
      </c>
      <c r="I2593" s="219"/>
      <c r="J2593" s="215"/>
      <c r="K2593" s="215"/>
      <c r="L2593" s="220"/>
      <c r="M2593" s="221"/>
      <c r="N2593" s="222"/>
      <c r="O2593" s="222"/>
      <c r="P2593" s="222"/>
      <c r="Q2593" s="222"/>
      <c r="R2593" s="222"/>
      <c r="S2593" s="222"/>
      <c r="T2593" s="223"/>
      <c r="AT2593" s="224" t="s">
        <v>395</v>
      </c>
      <c r="AU2593" s="224" t="s">
        <v>90</v>
      </c>
      <c r="AV2593" s="14" t="s">
        <v>90</v>
      </c>
      <c r="AW2593" s="14" t="s">
        <v>36</v>
      </c>
      <c r="AX2593" s="14" t="s">
        <v>78</v>
      </c>
      <c r="AY2593" s="224" t="s">
        <v>386</v>
      </c>
    </row>
    <row r="2594" spans="1:65" s="15" customFormat="1" ht="10">
      <c r="B2594" s="225"/>
      <c r="C2594" s="226"/>
      <c r="D2594" s="205" t="s">
        <v>395</v>
      </c>
      <c r="E2594" s="227" t="s">
        <v>76</v>
      </c>
      <c r="F2594" s="228" t="s">
        <v>398</v>
      </c>
      <c r="G2594" s="226"/>
      <c r="H2594" s="229">
        <v>32.4</v>
      </c>
      <c r="I2594" s="230"/>
      <c r="J2594" s="226"/>
      <c r="K2594" s="226"/>
      <c r="L2594" s="231"/>
      <c r="M2594" s="232"/>
      <c r="N2594" s="233"/>
      <c r="O2594" s="233"/>
      <c r="P2594" s="233"/>
      <c r="Q2594" s="233"/>
      <c r="R2594" s="233"/>
      <c r="S2594" s="233"/>
      <c r="T2594" s="234"/>
      <c r="AT2594" s="235" t="s">
        <v>395</v>
      </c>
      <c r="AU2594" s="235" t="s">
        <v>90</v>
      </c>
      <c r="AV2594" s="15" t="s">
        <v>102</v>
      </c>
      <c r="AW2594" s="15" t="s">
        <v>36</v>
      </c>
      <c r="AX2594" s="15" t="s">
        <v>85</v>
      </c>
      <c r="AY2594" s="235" t="s">
        <v>386</v>
      </c>
    </row>
    <row r="2595" spans="1:65" s="2" customFormat="1" ht="37.75" customHeight="1">
      <c r="A2595" s="37"/>
      <c r="B2595" s="38"/>
      <c r="C2595" s="185" t="s">
        <v>2510</v>
      </c>
      <c r="D2595" s="185" t="s">
        <v>388</v>
      </c>
      <c r="E2595" s="186" t="s">
        <v>2511</v>
      </c>
      <c r="F2595" s="187" t="s">
        <v>2512</v>
      </c>
      <c r="G2595" s="188" t="s">
        <v>624</v>
      </c>
      <c r="H2595" s="189">
        <v>4</v>
      </c>
      <c r="I2595" s="190"/>
      <c r="J2595" s="191">
        <f>ROUND(I2595*H2595,2)</f>
        <v>0</v>
      </c>
      <c r="K2595" s="187" t="s">
        <v>391</v>
      </c>
      <c r="L2595" s="42"/>
      <c r="M2595" s="192" t="s">
        <v>76</v>
      </c>
      <c r="N2595" s="193" t="s">
        <v>49</v>
      </c>
      <c r="O2595" s="67"/>
      <c r="P2595" s="194">
        <f>O2595*H2595</f>
        <v>0</v>
      </c>
      <c r="Q2595" s="194">
        <v>0</v>
      </c>
      <c r="R2595" s="194">
        <f>Q2595*H2595</f>
        <v>0</v>
      </c>
      <c r="S2595" s="194">
        <v>0</v>
      </c>
      <c r="T2595" s="195">
        <f>S2595*H2595</f>
        <v>0</v>
      </c>
      <c r="U2595" s="37"/>
      <c r="V2595" s="37"/>
      <c r="W2595" s="37"/>
      <c r="X2595" s="37"/>
      <c r="Y2595" s="37"/>
      <c r="Z2595" s="37"/>
      <c r="AA2595" s="37"/>
      <c r="AB2595" s="37"/>
      <c r="AC2595" s="37"/>
      <c r="AD2595" s="37"/>
      <c r="AE2595" s="37"/>
      <c r="AR2595" s="196" t="s">
        <v>479</v>
      </c>
      <c r="AT2595" s="196" t="s">
        <v>388</v>
      </c>
      <c r="AU2595" s="196" t="s">
        <v>90</v>
      </c>
      <c r="AY2595" s="20" t="s">
        <v>386</v>
      </c>
      <c r="BE2595" s="197">
        <f>IF(N2595="základní",J2595,0)</f>
        <v>0</v>
      </c>
      <c r="BF2595" s="197">
        <f>IF(N2595="snížená",J2595,0)</f>
        <v>0</v>
      </c>
      <c r="BG2595" s="197">
        <f>IF(N2595="zákl. přenesená",J2595,0)</f>
        <v>0</v>
      </c>
      <c r="BH2595" s="197">
        <f>IF(N2595="sníž. přenesená",J2595,0)</f>
        <v>0</v>
      </c>
      <c r="BI2595" s="197">
        <f>IF(N2595="nulová",J2595,0)</f>
        <v>0</v>
      </c>
      <c r="BJ2595" s="20" t="s">
        <v>90</v>
      </c>
      <c r="BK2595" s="197">
        <f>ROUND(I2595*H2595,2)</f>
        <v>0</v>
      </c>
      <c r="BL2595" s="20" t="s">
        <v>479</v>
      </c>
      <c r="BM2595" s="196" t="s">
        <v>2513</v>
      </c>
    </row>
    <row r="2596" spans="1:65" s="2" customFormat="1" ht="10">
      <c r="A2596" s="37"/>
      <c r="B2596" s="38"/>
      <c r="C2596" s="39"/>
      <c r="D2596" s="198" t="s">
        <v>393</v>
      </c>
      <c r="E2596" s="39"/>
      <c r="F2596" s="199" t="s">
        <v>2514</v>
      </c>
      <c r="G2596" s="39"/>
      <c r="H2596" s="39"/>
      <c r="I2596" s="200"/>
      <c r="J2596" s="39"/>
      <c r="K2596" s="39"/>
      <c r="L2596" s="42"/>
      <c r="M2596" s="201"/>
      <c r="N2596" s="202"/>
      <c r="O2596" s="67"/>
      <c r="P2596" s="67"/>
      <c r="Q2596" s="67"/>
      <c r="R2596" s="67"/>
      <c r="S2596" s="67"/>
      <c r="T2596" s="68"/>
      <c r="U2596" s="37"/>
      <c r="V2596" s="37"/>
      <c r="W2596" s="37"/>
      <c r="X2596" s="37"/>
      <c r="Y2596" s="37"/>
      <c r="Z2596" s="37"/>
      <c r="AA2596" s="37"/>
      <c r="AB2596" s="37"/>
      <c r="AC2596" s="37"/>
      <c r="AD2596" s="37"/>
      <c r="AE2596" s="37"/>
      <c r="AT2596" s="20" t="s">
        <v>393</v>
      </c>
      <c r="AU2596" s="20" t="s">
        <v>90</v>
      </c>
    </row>
    <row r="2597" spans="1:65" s="13" customFormat="1" ht="10">
      <c r="B2597" s="203"/>
      <c r="C2597" s="204"/>
      <c r="D2597" s="205" t="s">
        <v>395</v>
      </c>
      <c r="E2597" s="206" t="s">
        <v>76</v>
      </c>
      <c r="F2597" s="207" t="s">
        <v>1722</v>
      </c>
      <c r="G2597" s="204"/>
      <c r="H2597" s="206" t="s">
        <v>76</v>
      </c>
      <c r="I2597" s="208"/>
      <c r="J2597" s="204"/>
      <c r="K2597" s="204"/>
      <c r="L2597" s="209"/>
      <c r="M2597" s="210"/>
      <c r="N2597" s="211"/>
      <c r="O2597" s="211"/>
      <c r="P2597" s="211"/>
      <c r="Q2597" s="211"/>
      <c r="R2597" s="211"/>
      <c r="S2597" s="211"/>
      <c r="T2597" s="212"/>
      <c r="AT2597" s="213" t="s">
        <v>395</v>
      </c>
      <c r="AU2597" s="213" t="s">
        <v>90</v>
      </c>
      <c r="AV2597" s="13" t="s">
        <v>85</v>
      </c>
      <c r="AW2597" s="13" t="s">
        <v>36</v>
      </c>
      <c r="AX2597" s="13" t="s">
        <v>78</v>
      </c>
      <c r="AY2597" s="213" t="s">
        <v>386</v>
      </c>
    </row>
    <row r="2598" spans="1:65" s="14" customFormat="1" ht="10">
      <c r="B2598" s="214"/>
      <c r="C2598" s="215"/>
      <c r="D2598" s="205" t="s">
        <v>395</v>
      </c>
      <c r="E2598" s="216" t="s">
        <v>76</v>
      </c>
      <c r="F2598" s="217" t="s">
        <v>2515</v>
      </c>
      <c r="G2598" s="215"/>
      <c r="H2598" s="218">
        <v>4</v>
      </c>
      <c r="I2598" s="219"/>
      <c r="J2598" s="215"/>
      <c r="K2598" s="215"/>
      <c r="L2598" s="220"/>
      <c r="M2598" s="221"/>
      <c r="N2598" s="222"/>
      <c r="O2598" s="222"/>
      <c r="P2598" s="222"/>
      <c r="Q2598" s="222"/>
      <c r="R2598" s="222"/>
      <c r="S2598" s="222"/>
      <c r="T2598" s="223"/>
      <c r="AT2598" s="224" t="s">
        <v>395</v>
      </c>
      <c r="AU2598" s="224" t="s">
        <v>90</v>
      </c>
      <c r="AV2598" s="14" t="s">
        <v>90</v>
      </c>
      <c r="AW2598" s="14" t="s">
        <v>36</v>
      </c>
      <c r="AX2598" s="14" t="s">
        <v>78</v>
      </c>
      <c r="AY2598" s="224" t="s">
        <v>386</v>
      </c>
    </row>
    <row r="2599" spans="1:65" s="15" customFormat="1" ht="10">
      <c r="B2599" s="225"/>
      <c r="C2599" s="226"/>
      <c r="D2599" s="205" t="s">
        <v>395</v>
      </c>
      <c r="E2599" s="227" t="s">
        <v>76</v>
      </c>
      <c r="F2599" s="228" t="s">
        <v>398</v>
      </c>
      <c r="G2599" s="226"/>
      <c r="H2599" s="229">
        <v>4</v>
      </c>
      <c r="I2599" s="230"/>
      <c r="J2599" s="226"/>
      <c r="K2599" s="226"/>
      <c r="L2599" s="231"/>
      <c r="M2599" s="232"/>
      <c r="N2599" s="233"/>
      <c r="O2599" s="233"/>
      <c r="P2599" s="233"/>
      <c r="Q2599" s="233"/>
      <c r="R2599" s="233"/>
      <c r="S2599" s="233"/>
      <c r="T2599" s="234"/>
      <c r="AT2599" s="235" t="s">
        <v>395</v>
      </c>
      <c r="AU2599" s="235" t="s">
        <v>90</v>
      </c>
      <c r="AV2599" s="15" t="s">
        <v>102</v>
      </c>
      <c r="AW2599" s="15" t="s">
        <v>36</v>
      </c>
      <c r="AX2599" s="15" t="s">
        <v>85</v>
      </c>
      <c r="AY2599" s="235" t="s">
        <v>386</v>
      </c>
    </row>
    <row r="2600" spans="1:65" s="2" customFormat="1" ht="24.15" customHeight="1">
      <c r="A2600" s="37"/>
      <c r="B2600" s="38"/>
      <c r="C2600" s="236" t="s">
        <v>2516</v>
      </c>
      <c r="D2600" s="236" t="s">
        <v>453</v>
      </c>
      <c r="E2600" s="237" t="s">
        <v>2517</v>
      </c>
      <c r="F2600" s="238" t="s">
        <v>2518</v>
      </c>
      <c r="G2600" s="239" t="s">
        <v>624</v>
      </c>
      <c r="H2600" s="240">
        <v>4</v>
      </c>
      <c r="I2600" s="241"/>
      <c r="J2600" s="242">
        <f>ROUND(I2600*H2600,2)</f>
        <v>0</v>
      </c>
      <c r="K2600" s="238" t="s">
        <v>391</v>
      </c>
      <c r="L2600" s="243"/>
      <c r="M2600" s="244" t="s">
        <v>76</v>
      </c>
      <c r="N2600" s="245" t="s">
        <v>49</v>
      </c>
      <c r="O2600" s="67"/>
      <c r="P2600" s="194">
        <f>O2600*H2600</f>
        <v>0</v>
      </c>
      <c r="Q2600" s="194">
        <v>5.5999999999999995E-4</v>
      </c>
      <c r="R2600" s="194">
        <f>Q2600*H2600</f>
        <v>2.2399999999999998E-3</v>
      </c>
      <c r="S2600" s="194">
        <v>0</v>
      </c>
      <c r="T2600" s="195">
        <f>S2600*H2600</f>
        <v>0</v>
      </c>
      <c r="U2600" s="37"/>
      <c r="V2600" s="37"/>
      <c r="W2600" s="37"/>
      <c r="X2600" s="37"/>
      <c r="Y2600" s="37"/>
      <c r="Z2600" s="37"/>
      <c r="AA2600" s="37"/>
      <c r="AB2600" s="37"/>
      <c r="AC2600" s="37"/>
      <c r="AD2600" s="37"/>
      <c r="AE2600" s="37"/>
      <c r="AR2600" s="196" t="s">
        <v>597</v>
      </c>
      <c r="AT2600" s="196" t="s">
        <v>453</v>
      </c>
      <c r="AU2600" s="196" t="s">
        <v>90</v>
      </c>
      <c r="AY2600" s="20" t="s">
        <v>386</v>
      </c>
      <c r="BE2600" s="197">
        <f>IF(N2600="základní",J2600,0)</f>
        <v>0</v>
      </c>
      <c r="BF2600" s="197">
        <f>IF(N2600="snížená",J2600,0)</f>
        <v>0</v>
      </c>
      <c r="BG2600" s="197">
        <f>IF(N2600="zákl. přenesená",J2600,0)</f>
        <v>0</v>
      </c>
      <c r="BH2600" s="197">
        <f>IF(N2600="sníž. přenesená",J2600,0)</f>
        <v>0</v>
      </c>
      <c r="BI2600" s="197">
        <f>IF(N2600="nulová",J2600,0)</f>
        <v>0</v>
      </c>
      <c r="BJ2600" s="20" t="s">
        <v>90</v>
      </c>
      <c r="BK2600" s="197">
        <f>ROUND(I2600*H2600,2)</f>
        <v>0</v>
      </c>
      <c r="BL2600" s="20" t="s">
        <v>479</v>
      </c>
      <c r="BM2600" s="196" t="s">
        <v>2519</v>
      </c>
    </row>
    <row r="2601" spans="1:65" s="2" customFormat="1" ht="44.25" customHeight="1">
      <c r="A2601" s="37"/>
      <c r="B2601" s="38"/>
      <c r="C2601" s="185" t="s">
        <v>2520</v>
      </c>
      <c r="D2601" s="185" t="s">
        <v>388</v>
      </c>
      <c r="E2601" s="186" t="s">
        <v>2521</v>
      </c>
      <c r="F2601" s="187" t="s">
        <v>2522</v>
      </c>
      <c r="G2601" s="188" t="s">
        <v>2321</v>
      </c>
      <c r="H2601" s="257"/>
      <c r="I2601" s="190"/>
      <c r="J2601" s="191">
        <f>ROUND(I2601*H2601,2)</f>
        <v>0</v>
      </c>
      <c r="K2601" s="187" t="s">
        <v>391</v>
      </c>
      <c r="L2601" s="42"/>
      <c r="M2601" s="192" t="s">
        <v>76</v>
      </c>
      <c r="N2601" s="193" t="s">
        <v>49</v>
      </c>
      <c r="O2601" s="67"/>
      <c r="P2601" s="194">
        <f>O2601*H2601</f>
        <v>0</v>
      </c>
      <c r="Q2601" s="194">
        <v>0</v>
      </c>
      <c r="R2601" s="194">
        <f>Q2601*H2601</f>
        <v>0</v>
      </c>
      <c r="S2601" s="194">
        <v>0</v>
      </c>
      <c r="T2601" s="195">
        <f>S2601*H2601</f>
        <v>0</v>
      </c>
      <c r="U2601" s="37"/>
      <c r="V2601" s="37"/>
      <c r="W2601" s="37"/>
      <c r="X2601" s="37"/>
      <c r="Y2601" s="37"/>
      <c r="Z2601" s="37"/>
      <c r="AA2601" s="37"/>
      <c r="AB2601" s="37"/>
      <c r="AC2601" s="37"/>
      <c r="AD2601" s="37"/>
      <c r="AE2601" s="37"/>
      <c r="AR2601" s="196" t="s">
        <v>479</v>
      </c>
      <c r="AT2601" s="196" t="s">
        <v>388</v>
      </c>
      <c r="AU2601" s="196" t="s">
        <v>90</v>
      </c>
      <c r="AY2601" s="20" t="s">
        <v>386</v>
      </c>
      <c r="BE2601" s="197">
        <f>IF(N2601="základní",J2601,0)</f>
        <v>0</v>
      </c>
      <c r="BF2601" s="197">
        <f>IF(N2601="snížená",J2601,0)</f>
        <v>0</v>
      </c>
      <c r="BG2601" s="197">
        <f>IF(N2601="zákl. přenesená",J2601,0)</f>
        <v>0</v>
      </c>
      <c r="BH2601" s="197">
        <f>IF(N2601="sníž. přenesená",J2601,0)</f>
        <v>0</v>
      </c>
      <c r="BI2601" s="197">
        <f>IF(N2601="nulová",J2601,0)</f>
        <v>0</v>
      </c>
      <c r="BJ2601" s="20" t="s">
        <v>90</v>
      </c>
      <c r="BK2601" s="197">
        <f>ROUND(I2601*H2601,2)</f>
        <v>0</v>
      </c>
      <c r="BL2601" s="20" t="s">
        <v>479</v>
      </c>
      <c r="BM2601" s="196" t="s">
        <v>2523</v>
      </c>
    </row>
    <row r="2602" spans="1:65" s="2" customFormat="1" ht="10">
      <c r="A2602" s="37"/>
      <c r="B2602" s="38"/>
      <c r="C2602" s="39"/>
      <c r="D2602" s="198" t="s">
        <v>393</v>
      </c>
      <c r="E2602" s="39"/>
      <c r="F2602" s="199" t="s">
        <v>2524</v>
      </c>
      <c r="G2602" s="39"/>
      <c r="H2602" s="39"/>
      <c r="I2602" s="200"/>
      <c r="J2602" s="39"/>
      <c r="K2602" s="39"/>
      <c r="L2602" s="42"/>
      <c r="M2602" s="201"/>
      <c r="N2602" s="202"/>
      <c r="O2602" s="67"/>
      <c r="P2602" s="67"/>
      <c r="Q2602" s="67"/>
      <c r="R2602" s="67"/>
      <c r="S2602" s="67"/>
      <c r="T2602" s="68"/>
      <c r="U2602" s="37"/>
      <c r="V2602" s="37"/>
      <c r="W2602" s="37"/>
      <c r="X2602" s="37"/>
      <c r="Y2602" s="37"/>
      <c r="Z2602" s="37"/>
      <c r="AA2602" s="37"/>
      <c r="AB2602" s="37"/>
      <c r="AC2602" s="37"/>
      <c r="AD2602" s="37"/>
      <c r="AE2602" s="37"/>
      <c r="AT2602" s="20" t="s">
        <v>393</v>
      </c>
      <c r="AU2602" s="20" t="s">
        <v>90</v>
      </c>
    </row>
    <row r="2603" spans="1:65" s="12" customFormat="1" ht="22.75" customHeight="1">
      <c r="B2603" s="169"/>
      <c r="C2603" s="170"/>
      <c r="D2603" s="171" t="s">
        <v>77</v>
      </c>
      <c r="E2603" s="183" t="s">
        <v>2525</v>
      </c>
      <c r="F2603" s="183" t="s">
        <v>2526</v>
      </c>
      <c r="G2603" s="170"/>
      <c r="H2603" s="170"/>
      <c r="I2603" s="173"/>
      <c r="J2603" s="184">
        <f>BK2603</f>
        <v>0</v>
      </c>
      <c r="K2603" s="170"/>
      <c r="L2603" s="175"/>
      <c r="M2603" s="176"/>
      <c r="N2603" s="177"/>
      <c r="O2603" s="177"/>
      <c r="P2603" s="178">
        <f>SUM(P2604:P2817)</f>
        <v>0</v>
      </c>
      <c r="Q2603" s="177"/>
      <c r="R2603" s="178">
        <f>SUM(R2604:R2817)</f>
        <v>11.663847165</v>
      </c>
      <c r="S2603" s="177"/>
      <c r="T2603" s="179">
        <f>SUM(T2604:T2817)</f>
        <v>17.697420000000001</v>
      </c>
      <c r="AR2603" s="180" t="s">
        <v>90</v>
      </c>
      <c r="AT2603" s="181" t="s">
        <v>77</v>
      </c>
      <c r="AU2603" s="181" t="s">
        <v>85</v>
      </c>
      <c r="AY2603" s="180" t="s">
        <v>386</v>
      </c>
      <c r="BK2603" s="182">
        <f>SUM(BK2604:BK2817)</f>
        <v>0</v>
      </c>
    </row>
    <row r="2604" spans="1:65" s="2" customFormat="1" ht="49" customHeight="1">
      <c r="A2604" s="37"/>
      <c r="B2604" s="38"/>
      <c r="C2604" s="185" t="s">
        <v>2527</v>
      </c>
      <c r="D2604" s="185" t="s">
        <v>388</v>
      </c>
      <c r="E2604" s="186" t="s">
        <v>2528</v>
      </c>
      <c r="F2604" s="187" t="s">
        <v>2529</v>
      </c>
      <c r="G2604" s="188" t="s">
        <v>127</v>
      </c>
      <c r="H2604" s="189">
        <v>502.74</v>
      </c>
      <c r="I2604" s="190"/>
      <c r="J2604" s="191">
        <f>ROUND(I2604*H2604,2)</f>
        <v>0</v>
      </c>
      <c r="K2604" s="187" t="s">
        <v>391</v>
      </c>
      <c r="L2604" s="42"/>
      <c r="M2604" s="192" t="s">
        <v>76</v>
      </c>
      <c r="N2604" s="193" t="s">
        <v>49</v>
      </c>
      <c r="O2604" s="67"/>
      <c r="P2604" s="194">
        <f>O2604*H2604</f>
        <v>0</v>
      </c>
      <c r="Q2604" s="194">
        <v>0</v>
      </c>
      <c r="R2604" s="194">
        <f>Q2604*H2604</f>
        <v>0</v>
      </c>
      <c r="S2604" s="194">
        <v>3.5000000000000003E-2</v>
      </c>
      <c r="T2604" s="195">
        <f>S2604*H2604</f>
        <v>17.5959</v>
      </c>
      <c r="U2604" s="37"/>
      <c r="V2604" s="37"/>
      <c r="W2604" s="37"/>
      <c r="X2604" s="37"/>
      <c r="Y2604" s="37"/>
      <c r="Z2604" s="37"/>
      <c r="AA2604" s="37"/>
      <c r="AB2604" s="37"/>
      <c r="AC2604" s="37"/>
      <c r="AD2604" s="37"/>
      <c r="AE2604" s="37"/>
      <c r="AR2604" s="196" t="s">
        <v>479</v>
      </c>
      <c r="AT2604" s="196" t="s">
        <v>388</v>
      </c>
      <c r="AU2604" s="196" t="s">
        <v>90</v>
      </c>
      <c r="AY2604" s="20" t="s">
        <v>386</v>
      </c>
      <c r="BE2604" s="197">
        <f>IF(N2604="základní",J2604,0)</f>
        <v>0</v>
      </c>
      <c r="BF2604" s="197">
        <f>IF(N2604="snížená",J2604,0)</f>
        <v>0</v>
      </c>
      <c r="BG2604" s="197">
        <f>IF(N2604="zákl. přenesená",J2604,0)</f>
        <v>0</v>
      </c>
      <c r="BH2604" s="197">
        <f>IF(N2604="sníž. přenesená",J2604,0)</f>
        <v>0</v>
      </c>
      <c r="BI2604" s="197">
        <f>IF(N2604="nulová",J2604,0)</f>
        <v>0</v>
      </c>
      <c r="BJ2604" s="20" t="s">
        <v>90</v>
      </c>
      <c r="BK2604" s="197">
        <f>ROUND(I2604*H2604,2)</f>
        <v>0</v>
      </c>
      <c r="BL2604" s="20" t="s">
        <v>479</v>
      </c>
      <c r="BM2604" s="196" t="s">
        <v>2530</v>
      </c>
    </row>
    <row r="2605" spans="1:65" s="2" customFormat="1" ht="10">
      <c r="A2605" s="37"/>
      <c r="B2605" s="38"/>
      <c r="C2605" s="39"/>
      <c r="D2605" s="198" t="s">
        <v>393</v>
      </c>
      <c r="E2605" s="39"/>
      <c r="F2605" s="199" t="s">
        <v>2531</v>
      </c>
      <c r="G2605" s="39"/>
      <c r="H2605" s="39"/>
      <c r="I2605" s="200"/>
      <c r="J2605" s="39"/>
      <c r="K2605" s="39"/>
      <c r="L2605" s="42"/>
      <c r="M2605" s="201"/>
      <c r="N2605" s="202"/>
      <c r="O2605" s="67"/>
      <c r="P2605" s="67"/>
      <c r="Q2605" s="67"/>
      <c r="R2605" s="67"/>
      <c r="S2605" s="67"/>
      <c r="T2605" s="68"/>
      <c r="U2605" s="37"/>
      <c r="V2605" s="37"/>
      <c r="W2605" s="37"/>
      <c r="X2605" s="37"/>
      <c r="Y2605" s="37"/>
      <c r="Z2605" s="37"/>
      <c r="AA2605" s="37"/>
      <c r="AB2605" s="37"/>
      <c r="AC2605" s="37"/>
      <c r="AD2605" s="37"/>
      <c r="AE2605" s="37"/>
      <c r="AT2605" s="20" t="s">
        <v>393</v>
      </c>
      <c r="AU2605" s="20" t="s">
        <v>90</v>
      </c>
    </row>
    <row r="2606" spans="1:65" s="13" customFormat="1" ht="10">
      <c r="B2606" s="203"/>
      <c r="C2606" s="204"/>
      <c r="D2606" s="205" t="s">
        <v>395</v>
      </c>
      <c r="E2606" s="206" t="s">
        <v>76</v>
      </c>
      <c r="F2606" s="207" t="s">
        <v>1029</v>
      </c>
      <c r="G2606" s="204"/>
      <c r="H2606" s="206" t="s">
        <v>76</v>
      </c>
      <c r="I2606" s="208"/>
      <c r="J2606" s="204"/>
      <c r="K2606" s="204"/>
      <c r="L2606" s="209"/>
      <c r="M2606" s="210"/>
      <c r="N2606" s="211"/>
      <c r="O2606" s="211"/>
      <c r="P2606" s="211"/>
      <c r="Q2606" s="211"/>
      <c r="R2606" s="211"/>
      <c r="S2606" s="211"/>
      <c r="T2606" s="212"/>
      <c r="AT2606" s="213" t="s">
        <v>395</v>
      </c>
      <c r="AU2606" s="213" t="s">
        <v>90</v>
      </c>
      <c r="AV2606" s="13" t="s">
        <v>85</v>
      </c>
      <c r="AW2606" s="13" t="s">
        <v>36</v>
      </c>
      <c r="AX2606" s="13" t="s">
        <v>78</v>
      </c>
      <c r="AY2606" s="213" t="s">
        <v>386</v>
      </c>
    </row>
    <row r="2607" spans="1:65" s="14" customFormat="1" ht="10">
      <c r="B2607" s="214"/>
      <c r="C2607" s="215"/>
      <c r="D2607" s="205" t="s">
        <v>395</v>
      </c>
      <c r="E2607" s="216" t="s">
        <v>76</v>
      </c>
      <c r="F2607" s="217" t="s">
        <v>2532</v>
      </c>
      <c r="G2607" s="215"/>
      <c r="H2607" s="218">
        <v>502.74</v>
      </c>
      <c r="I2607" s="219"/>
      <c r="J2607" s="215"/>
      <c r="K2607" s="215"/>
      <c r="L2607" s="220"/>
      <c r="M2607" s="221"/>
      <c r="N2607" s="222"/>
      <c r="O2607" s="222"/>
      <c r="P2607" s="222"/>
      <c r="Q2607" s="222"/>
      <c r="R2607" s="222"/>
      <c r="S2607" s="222"/>
      <c r="T2607" s="223"/>
      <c r="AT2607" s="224" t="s">
        <v>395</v>
      </c>
      <c r="AU2607" s="224" t="s">
        <v>90</v>
      </c>
      <c r="AV2607" s="14" t="s">
        <v>90</v>
      </c>
      <c r="AW2607" s="14" t="s">
        <v>36</v>
      </c>
      <c r="AX2607" s="14" t="s">
        <v>78</v>
      </c>
      <c r="AY2607" s="224" t="s">
        <v>386</v>
      </c>
    </row>
    <row r="2608" spans="1:65" s="15" customFormat="1" ht="10">
      <c r="B2608" s="225"/>
      <c r="C2608" s="226"/>
      <c r="D2608" s="205" t="s">
        <v>395</v>
      </c>
      <c r="E2608" s="227" t="s">
        <v>76</v>
      </c>
      <c r="F2608" s="228" t="s">
        <v>398</v>
      </c>
      <c r="G2608" s="226"/>
      <c r="H2608" s="229">
        <v>502.74</v>
      </c>
      <c r="I2608" s="230"/>
      <c r="J2608" s="226"/>
      <c r="K2608" s="226"/>
      <c r="L2608" s="231"/>
      <c r="M2608" s="232"/>
      <c r="N2608" s="233"/>
      <c r="O2608" s="233"/>
      <c r="P2608" s="233"/>
      <c r="Q2608" s="233"/>
      <c r="R2608" s="233"/>
      <c r="S2608" s="233"/>
      <c r="T2608" s="234"/>
      <c r="AT2608" s="235" t="s">
        <v>395</v>
      </c>
      <c r="AU2608" s="235" t="s">
        <v>90</v>
      </c>
      <c r="AV2608" s="15" t="s">
        <v>102</v>
      </c>
      <c r="AW2608" s="15" t="s">
        <v>36</v>
      </c>
      <c r="AX2608" s="15" t="s">
        <v>85</v>
      </c>
      <c r="AY2608" s="235" t="s">
        <v>386</v>
      </c>
    </row>
    <row r="2609" spans="1:65" s="2" customFormat="1" ht="37.75" customHeight="1">
      <c r="A2609" s="37"/>
      <c r="B2609" s="38"/>
      <c r="C2609" s="185" t="s">
        <v>2533</v>
      </c>
      <c r="D2609" s="185" t="s">
        <v>388</v>
      </c>
      <c r="E2609" s="186" t="s">
        <v>2534</v>
      </c>
      <c r="F2609" s="187" t="s">
        <v>2535</v>
      </c>
      <c r="G2609" s="188" t="s">
        <v>127</v>
      </c>
      <c r="H2609" s="189">
        <v>1032.19</v>
      </c>
      <c r="I2609" s="190"/>
      <c r="J2609" s="191">
        <f>ROUND(I2609*H2609,2)</f>
        <v>0</v>
      </c>
      <c r="K2609" s="187" t="s">
        <v>391</v>
      </c>
      <c r="L2609" s="42"/>
      <c r="M2609" s="192" t="s">
        <v>76</v>
      </c>
      <c r="N2609" s="193" t="s">
        <v>49</v>
      </c>
      <c r="O2609" s="67"/>
      <c r="P2609" s="194">
        <f>O2609*H2609</f>
        <v>0</v>
      </c>
      <c r="Q2609" s="194">
        <v>0</v>
      </c>
      <c r="R2609" s="194">
        <f>Q2609*H2609</f>
        <v>0</v>
      </c>
      <c r="S2609" s="194">
        <v>0</v>
      </c>
      <c r="T2609" s="195">
        <f>S2609*H2609</f>
        <v>0</v>
      </c>
      <c r="U2609" s="37"/>
      <c r="V2609" s="37"/>
      <c r="W2609" s="37"/>
      <c r="X2609" s="37"/>
      <c r="Y2609" s="37"/>
      <c r="Z2609" s="37"/>
      <c r="AA2609" s="37"/>
      <c r="AB2609" s="37"/>
      <c r="AC2609" s="37"/>
      <c r="AD2609" s="37"/>
      <c r="AE2609" s="37"/>
      <c r="AR2609" s="196" t="s">
        <v>479</v>
      </c>
      <c r="AT2609" s="196" t="s">
        <v>388</v>
      </c>
      <c r="AU2609" s="196" t="s">
        <v>90</v>
      </c>
      <c r="AY2609" s="20" t="s">
        <v>386</v>
      </c>
      <c r="BE2609" s="197">
        <f>IF(N2609="základní",J2609,0)</f>
        <v>0</v>
      </c>
      <c r="BF2609" s="197">
        <f>IF(N2609="snížená",J2609,0)</f>
        <v>0</v>
      </c>
      <c r="BG2609" s="197">
        <f>IF(N2609="zákl. přenesená",J2609,0)</f>
        <v>0</v>
      </c>
      <c r="BH2609" s="197">
        <f>IF(N2609="sníž. přenesená",J2609,0)</f>
        <v>0</v>
      </c>
      <c r="BI2609" s="197">
        <f>IF(N2609="nulová",J2609,0)</f>
        <v>0</v>
      </c>
      <c r="BJ2609" s="20" t="s">
        <v>90</v>
      </c>
      <c r="BK2609" s="197">
        <f>ROUND(I2609*H2609,2)</f>
        <v>0</v>
      </c>
      <c r="BL2609" s="20" t="s">
        <v>479</v>
      </c>
      <c r="BM2609" s="196" t="s">
        <v>2536</v>
      </c>
    </row>
    <row r="2610" spans="1:65" s="2" customFormat="1" ht="10">
      <c r="A2610" s="37"/>
      <c r="B2610" s="38"/>
      <c r="C2610" s="39"/>
      <c r="D2610" s="198" t="s">
        <v>393</v>
      </c>
      <c r="E2610" s="39"/>
      <c r="F2610" s="199" t="s">
        <v>2537</v>
      </c>
      <c r="G2610" s="39"/>
      <c r="H2610" s="39"/>
      <c r="I2610" s="200"/>
      <c r="J2610" s="39"/>
      <c r="K2610" s="39"/>
      <c r="L2610" s="42"/>
      <c r="M2610" s="201"/>
      <c r="N2610" s="202"/>
      <c r="O2610" s="67"/>
      <c r="P2610" s="67"/>
      <c r="Q2610" s="67"/>
      <c r="R2610" s="67"/>
      <c r="S2610" s="67"/>
      <c r="T2610" s="68"/>
      <c r="U2610" s="37"/>
      <c r="V2610" s="37"/>
      <c r="W2610" s="37"/>
      <c r="X2610" s="37"/>
      <c r="Y2610" s="37"/>
      <c r="Z2610" s="37"/>
      <c r="AA2610" s="37"/>
      <c r="AB2610" s="37"/>
      <c r="AC2610" s="37"/>
      <c r="AD2610" s="37"/>
      <c r="AE2610" s="37"/>
      <c r="AT2610" s="20" t="s">
        <v>393</v>
      </c>
      <c r="AU2610" s="20" t="s">
        <v>90</v>
      </c>
    </row>
    <row r="2611" spans="1:65" s="13" customFormat="1" ht="10">
      <c r="B2611" s="203"/>
      <c r="C2611" s="204"/>
      <c r="D2611" s="205" t="s">
        <v>395</v>
      </c>
      <c r="E2611" s="206" t="s">
        <v>76</v>
      </c>
      <c r="F2611" s="207" t="s">
        <v>577</v>
      </c>
      <c r="G2611" s="204"/>
      <c r="H2611" s="206" t="s">
        <v>76</v>
      </c>
      <c r="I2611" s="208"/>
      <c r="J2611" s="204"/>
      <c r="K2611" s="204"/>
      <c r="L2611" s="209"/>
      <c r="M2611" s="210"/>
      <c r="N2611" s="211"/>
      <c r="O2611" s="211"/>
      <c r="P2611" s="211"/>
      <c r="Q2611" s="211"/>
      <c r="R2611" s="211"/>
      <c r="S2611" s="211"/>
      <c r="T2611" s="212"/>
      <c r="AT2611" s="213" t="s">
        <v>395</v>
      </c>
      <c r="AU2611" s="213" t="s">
        <v>90</v>
      </c>
      <c r="AV2611" s="13" t="s">
        <v>85</v>
      </c>
      <c r="AW2611" s="13" t="s">
        <v>36</v>
      </c>
      <c r="AX2611" s="13" t="s">
        <v>78</v>
      </c>
      <c r="AY2611" s="213" t="s">
        <v>386</v>
      </c>
    </row>
    <row r="2612" spans="1:65" s="14" customFormat="1" ht="10">
      <c r="B2612" s="214"/>
      <c r="C2612" s="215"/>
      <c r="D2612" s="205" t="s">
        <v>395</v>
      </c>
      <c r="E2612" s="216" t="s">
        <v>76</v>
      </c>
      <c r="F2612" s="217" t="s">
        <v>229</v>
      </c>
      <c r="G2612" s="215"/>
      <c r="H2612" s="218">
        <v>268.14</v>
      </c>
      <c r="I2612" s="219"/>
      <c r="J2612" s="215"/>
      <c r="K2612" s="215"/>
      <c r="L2612" s="220"/>
      <c r="M2612" s="221"/>
      <c r="N2612" s="222"/>
      <c r="O2612" s="222"/>
      <c r="P2612" s="222"/>
      <c r="Q2612" s="222"/>
      <c r="R2612" s="222"/>
      <c r="S2612" s="222"/>
      <c r="T2612" s="223"/>
      <c r="AT2612" s="224" t="s">
        <v>395</v>
      </c>
      <c r="AU2612" s="224" t="s">
        <v>90</v>
      </c>
      <c r="AV2612" s="14" t="s">
        <v>90</v>
      </c>
      <c r="AW2612" s="14" t="s">
        <v>36</v>
      </c>
      <c r="AX2612" s="14" t="s">
        <v>78</v>
      </c>
      <c r="AY2612" s="224" t="s">
        <v>386</v>
      </c>
    </row>
    <row r="2613" spans="1:65" s="14" customFormat="1" ht="10">
      <c r="B2613" s="214"/>
      <c r="C2613" s="215"/>
      <c r="D2613" s="205" t="s">
        <v>395</v>
      </c>
      <c r="E2613" s="216" t="s">
        <v>76</v>
      </c>
      <c r="F2613" s="217" t="s">
        <v>232</v>
      </c>
      <c r="G2613" s="215"/>
      <c r="H2613" s="218">
        <v>28.64</v>
      </c>
      <c r="I2613" s="219"/>
      <c r="J2613" s="215"/>
      <c r="K2613" s="215"/>
      <c r="L2613" s="220"/>
      <c r="M2613" s="221"/>
      <c r="N2613" s="222"/>
      <c r="O2613" s="222"/>
      <c r="P2613" s="222"/>
      <c r="Q2613" s="222"/>
      <c r="R2613" s="222"/>
      <c r="S2613" s="222"/>
      <c r="T2613" s="223"/>
      <c r="AT2613" s="224" t="s">
        <v>395</v>
      </c>
      <c r="AU2613" s="224" t="s">
        <v>90</v>
      </c>
      <c r="AV2613" s="14" t="s">
        <v>90</v>
      </c>
      <c r="AW2613" s="14" t="s">
        <v>36</v>
      </c>
      <c r="AX2613" s="14" t="s">
        <v>78</v>
      </c>
      <c r="AY2613" s="224" t="s">
        <v>386</v>
      </c>
    </row>
    <row r="2614" spans="1:65" s="14" customFormat="1" ht="10">
      <c r="B2614" s="214"/>
      <c r="C2614" s="215"/>
      <c r="D2614" s="205" t="s">
        <v>395</v>
      </c>
      <c r="E2614" s="216" t="s">
        <v>76</v>
      </c>
      <c r="F2614" s="217" t="s">
        <v>319</v>
      </c>
      <c r="G2614" s="215"/>
      <c r="H2614" s="218">
        <v>83.68</v>
      </c>
      <c r="I2614" s="219"/>
      <c r="J2614" s="215"/>
      <c r="K2614" s="215"/>
      <c r="L2614" s="220"/>
      <c r="M2614" s="221"/>
      <c r="N2614" s="222"/>
      <c r="O2614" s="222"/>
      <c r="P2614" s="222"/>
      <c r="Q2614" s="222"/>
      <c r="R2614" s="222"/>
      <c r="S2614" s="222"/>
      <c r="T2614" s="223"/>
      <c r="AT2614" s="224" t="s">
        <v>395</v>
      </c>
      <c r="AU2614" s="224" t="s">
        <v>90</v>
      </c>
      <c r="AV2614" s="14" t="s">
        <v>90</v>
      </c>
      <c r="AW2614" s="14" t="s">
        <v>36</v>
      </c>
      <c r="AX2614" s="14" t="s">
        <v>78</v>
      </c>
      <c r="AY2614" s="224" t="s">
        <v>386</v>
      </c>
    </row>
    <row r="2615" spans="1:65" s="14" customFormat="1" ht="10">
      <c r="B2615" s="214"/>
      <c r="C2615" s="215"/>
      <c r="D2615" s="205" t="s">
        <v>395</v>
      </c>
      <c r="E2615" s="216" t="s">
        <v>76</v>
      </c>
      <c r="F2615" s="217" t="s">
        <v>241</v>
      </c>
      <c r="G2615" s="215"/>
      <c r="H2615" s="218">
        <v>199.26</v>
      </c>
      <c r="I2615" s="219"/>
      <c r="J2615" s="215"/>
      <c r="K2615" s="215"/>
      <c r="L2615" s="220"/>
      <c r="M2615" s="221"/>
      <c r="N2615" s="222"/>
      <c r="O2615" s="222"/>
      <c r="P2615" s="222"/>
      <c r="Q2615" s="222"/>
      <c r="R2615" s="222"/>
      <c r="S2615" s="222"/>
      <c r="T2615" s="223"/>
      <c r="AT2615" s="224" t="s">
        <v>395</v>
      </c>
      <c r="AU2615" s="224" t="s">
        <v>90</v>
      </c>
      <c r="AV2615" s="14" t="s">
        <v>90</v>
      </c>
      <c r="AW2615" s="14" t="s">
        <v>36</v>
      </c>
      <c r="AX2615" s="14" t="s">
        <v>78</v>
      </c>
      <c r="AY2615" s="224" t="s">
        <v>386</v>
      </c>
    </row>
    <row r="2616" spans="1:65" s="14" customFormat="1" ht="10">
      <c r="B2616" s="214"/>
      <c r="C2616" s="215"/>
      <c r="D2616" s="205" t="s">
        <v>395</v>
      </c>
      <c r="E2616" s="216" t="s">
        <v>76</v>
      </c>
      <c r="F2616" s="217" t="s">
        <v>247</v>
      </c>
      <c r="G2616" s="215"/>
      <c r="H2616" s="218">
        <v>405.78</v>
      </c>
      <c r="I2616" s="219"/>
      <c r="J2616" s="215"/>
      <c r="K2616" s="215"/>
      <c r="L2616" s="220"/>
      <c r="M2616" s="221"/>
      <c r="N2616" s="222"/>
      <c r="O2616" s="222"/>
      <c r="P2616" s="222"/>
      <c r="Q2616" s="222"/>
      <c r="R2616" s="222"/>
      <c r="S2616" s="222"/>
      <c r="T2616" s="223"/>
      <c r="AT2616" s="224" t="s">
        <v>395</v>
      </c>
      <c r="AU2616" s="224" t="s">
        <v>90</v>
      </c>
      <c r="AV2616" s="14" t="s">
        <v>90</v>
      </c>
      <c r="AW2616" s="14" t="s">
        <v>36</v>
      </c>
      <c r="AX2616" s="14" t="s">
        <v>78</v>
      </c>
      <c r="AY2616" s="224" t="s">
        <v>386</v>
      </c>
    </row>
    <row r="2617" spans="1:65" s="14" customFormat="1" ht="10">
      <c r="B2617" s="214"/>
      <c r="C2617" s="215"/>
      <c r="D2617" s="205" t="s">
        <v>395</v>
      </c>
      <c r="E2617" s="216" t="s">
        <v>76</v>
      </c>
      <c r="F2617" s="217" t="s">
        <v>250</v>
      </c>
      <c r="G2617" s="215"/>
      <c r="H2617" s="218">
        <v>46.69</v>
      </c>
      <c r="I2617" s="219"/>
      <c r="J2617" s="215"/>
      <c r="K2617" s="215"/>
      <c r="L2617" s="220"/>
      <c r="M2617" s="221"/>
      <c r="N2617" s="222"/>
      <c r="O2617" s="222"/>
      <c r="P2617" s="222"/>
      <c r="Q2617" s="222"/>
      <c r="R2617" s="222"/>
      <c r="S2617" s="222"/>
      <c r="T2617" s="223"/>
      <c r="AT2617" s="224" t="s">
        <v>395</v>
      </c>
      <c r="AU2617" s="224" t="s">
        <v>90</v>
      </c>
      <c r="AV2617" s="14" t="s">
        <v>90</v>
      </c>
      <c r="AW2617" s="14" t="s">
        <v>36</v>
      </c>
      <c r="AX2617" s="14" t="s">
        <v>78</v>
      </c>
      <c r="AY2617" s="224" t="s">
        <v>386</v>
      </c>
    </row>
    <row r="2618" spans="1:65" s="15" customFormat="1" ht="10">
      <c r="B2618" s="225"/>
      <c r="C2618" s="226"/>
      <c r="D2618" s="205" t="s">
        <v>395</v>
      </c>
      <c r="E2618" s="227" t="s">
        <v>76</v>
      </c>
      <c r="F2618" s="228" t="s">
        <v>398</v>
      </c>
      <c r="G2618" s="226"/>
      <c r="H2618" s="229">
        <v>1032.19</v>
      </c>
      <c r="I2618" s="230"/>
      <c r="J2618" s="226"/>
      <c r="K2618" s="226"/>
      <c r="L2618" s="231"/>
      <c r="M2618" s="232"/>
      <c r="N2618" s="233"/>
      <c r="O2618" s="233"/>
      <c r="P2618" s="233"/>
      <c r="Q2618" s="233"/>
      <c r="R2618" s="233"/>
      <c r="S2618" s="233"/>
      <c r="T2618" s="234"/>
      <c r="AT2618" s="235" t="s">
        <v>395</v>
      </c>
      <c r="AU2618" s="235" t="s">
        <v>90</v>
      </c>
      <c r="AV2618" s="15" t="s">
        <v>102</v>
      </c>
      <c r="AW2618" s="15" t="s">
        <v>36</v>
      </c>
      <c r="AX2618" s="15" t="s">
        <v>85</v>
      </c>
      <c r="AY2618" s="235" t="s">
        <v>386</v>
      </c>
    </row>
    <row r="2619" spans="1:65" s="2" customFormat="1" ht="33" customHeight="1">
      <c r="A2619" s="37"/>
      <c r="B2619" s="38"/>
      <c r="C2619" s="236" t="s">
        <v>2538</v>
      </c>
      <c r="D2619" s="236" t="s">
        <v>453</v>
      </c>
      <c r="E2619" s="237" t="s">
        <v>2539</v>
      </c>
      <c r="F2619" s="238" t="s">
        <v>2540</v>
      </c>
      <c r="G2619" s="239" t="s">
        <v>127</v>
      </c>
      <c r="H2619" s="240">
        <v>302.71600000000001</v>
      </c>
      <c r="I2619" s="241"/>
      <c r="J2619" s="242">
        <f>ROUND(I2619*H2619,2)</f>
        <v>0</v>
      </c>
      <c r="K2619" s="238" t="s">
        <v>76</v>
      </c>
      <c r="L2619" s="243"/>
      <c r="M2619" s="244" t="s">
        <v>76</v>
      </c>
      <c r="N2619" s="245" t="s">
        <v>49</v>
      </c>
      <c r="O2619" s="67"/>
      <c r="P2619" s="194">
        <f>O2619*H2619</f>
        <v>0</v>
      </c>
      <c r="Q2619" s="194">
        <v>8.9999999999999998E-4</v>
      </c>
      <c r="R2619" s="194">
        <f>Q2619*H2619</f>
        <v>0.27244439999999998</v>
      </c>
      <c r="S2619" s="194">
        <v>0</v>
      </c>
      <c r="T2619" s="195">
        <f>S2619*H2619</f>
        <v>0</v>
      </c>
      <c r="U2619" s="37"/>
      <c r="V2619" s="37"/>
      <c r="W2619" s="37"/>
      <c r="X2619" s="37"/>
      <c r="Y2619" s="37"/>
      <c r="Z2619" s="37"/>
      <c r="AA2619" s="37"/>
      <c r="AB2619" s="37"/>
      <c r="AC2619" s="37"/>
      <c r="AD2619" s="37"/>
      <c r="AE2619" s="37"/>
      <c r="AR2619" s="196" t="s">
        <v>597</v>
      </c>
      <c r="AT2619" s="196" t="s">
        <v>453</v>
      </c>
      <c r="AU2619" s="196" t="s">
        <v>90</v>
      </c>
      <c r="AY2619" s="20" t="s">
        <v>386</v>
      </c>
      <c r="BE2619" s="197">
        <f>IF(N2619="základní",J2619,0)</f>
        <v>0</v>
      </c>
      <c r="BF2619" s="197">
        <f>IF(N2619="snížená",J2619,0)</f>
        <v>0</v>
      </c>
      <c r="BG2619" s="197">
        <f>IF(N2619="zákl. přenesená",J2619,0)</f>
        <v>0</v>
      </c>
      <c r="BH2619" s="197">
        <f>IF(N2619="sníž. přenesená",J2619,0)</f>
        <v>0</v>
      </c>
      <c r="BI2619" s="197">
        <f>IF(N2619="nulová",J2619,0)</f>
        <v>0</v>
      </c>
      <c r="BJ2619" s="20" t="s">
        <v>90</v>
      </c>
      <c r="BK2619" s="197">
        <f>ROUND(I2619*H2619,2)</f>
        <v>0</v>
      </c>
      <c r="BL2619" s="20" t="s">
        <v>479</v>
      </c>
      <c r="BM2619" s="196" t="s">
        <v>2541</v>
      </c>
    </row>
    <row r="2620" spans="1:65" s="14" customFormat="1" ht="10">
      <c r="B2620" s="214"/>
      <c r="C2620" s="215"/>
      <c r="D2620" s="205" t="s">
        <v>395</v>
      </c>
      <c r="E2620" s="216" t="s">
        <v>76</v>
      </c>
      <c r="F2620" s="217" t="s">
        <v>229</v>
      </c>
      <c r="G2620" s="215"/>
      <c r="H2620" s="218">
        <v>268.14</v>
      </c>
      <c r="I2620" s="219"/>
      <c r="J2620" s="215"/>
      <c r="K2620" s="215"/>
      <c r="L2620" s="220"/>
      <c r="M2620" s="221"/>
      <c r="N2620" s="222"/>
      <c r="O2620" s="222"/>
      <c r="P2620" s="222"/>
      <c r="Q2620" s="222"/>
      <c r="R2620" s="222"/>
      <c r="S2620" s="222"/>
      <c r="T2620" s="223"/>
      <c r="AT2620" s="224" t="s">
        <v>395</v>
      </c>
      <c r="AU2620" s="224" t="s">
        <v>90</v>
      </c>
      <c r="AV2620" s="14" t="s">
        <v>90</v>
      </c>
      <c r="AW2620" s="14" t="s">
        <v>36</v>
      </c>
      <c r="AX2620" s="14" t="s">
        <v>78</v>
      </c>
      <c r="AY2620" s="224" t="s">
        <v>386</v>
      </c>
    </row>
    <row r="2621" spans="1:65" s="14" customFormat="1" ht="10">
      <c r="B2621" s="214"/>
      <c r="C2621" s="215"/>
      <c r="D2621" s="205" t="s">
        <v>395</v>
      </c>
      <c r="E2621" s="216" t="s">
        <v>76</v>
      </c>
      <c r="F2621" s="217" t="s">
        <v>232</v>
      </c>
      <c r="G2621" s="215"/>
      <c r="H2621" s="218">
        <v>28.64</v>
      </c>
      <c r="I2621" s="219"/>
      <c r="J2621" s="215"/>
      <c r="K2621" s="215"/>
      <c r="L2621" s="220"/>
      <c r="M2621" s="221"/>
      <c r="N2621" s="222"/>
      <c r="O2621" s="222"/>
      <c r="P2621" s="222"/>
      <c r="Q2621" s="222"/>
      <c r="R2621" s="222"/>
      <c r="S2621" s="222"/>
      <c r="T2621" s="223"/>
      <c r="AT2621" s="224" t="s">
        <v>395</v>
      </c>
      <c r="AU2621" s="224" t="s">
        <v>90</v>
      </c>
      <c r="AV2621" s="14" t="s">
        <v>90</v>
      </c>
      <c r="AW2621" s="14" t="s">
        <v>36</v>
      </c>
      <c r="AX2621" s="14" t="s">
        <v>78</v>
      </c>
      <c r="AY2621" s="224" t="s">
        <v>386</v>
      </c>
    </row>
    <row r="2622" spans="1:65" s="15" customFormat="1" ht="10">
      <c r="B2622" s="225"/>
      <c r="C2622" s="226"/>
      <c r="D2622" s="205" t="s">
        <v>395</v>
      </c>
      <c r="E2622" s="227" t="s">
        <v>76</v>
      </c>
      <c r="F2622" s="228" t="s">
        <v>398</v>
      </c>
      <c r="G2622" s="226"/>
      <c r="H2622" s="229">
        <v>296.77999999999997</v>
      </c>
      <c r="I2622" s="230"/>
      <c r="J2622" s="226"/>
      <c r="K2622" s="226"/>
      <c r="L2622" s="231"/>
      <c r="M2622" s="232"/>
      <c r="N2622" s="233"/>
      <c r="O2622" s="233"/>
      <c r="P2622" s="233"/>
      <c r="Q2622" s="233"/>
      <c r="R2622" s="233"/>
      <c r="S2622" s="233"/>
      <c r="T2622" s="234"/>
      <c r="AT2622" s="235" t="s">
        <v>395</v>
      </c>
      <c r="AU2622" s="235" t="s">
        <v>90</v>
      </c>
      <c r="AV2622" s="15" t="s">
        <v>102</v>
      </c>
      <c r="AW2622" s="15" t="s">
        <v>36</v>
      </c>
      <c r="AX2622" s="15" t="s">
        <v>85</v>
      </c>
      <c r="AY2622" s="235" t="s">
        <v>386</v>
      </c>
    </row>
    <row r="2623" spans="1:65" s="14" customFormat="1" ht="10">
      <c r="B2623" s="214"/>
      <c r="C2623" s="215"/>
      <c r="D2623" s="205" t="s">
        <v>395</v>
      </c>
      <c r="E2623" s="215"/>
      <c r="F2623" s="217" t="s">
        <v>2542</v>
      </c>
      <c r="G2623" s="215"/>
      <c r="H2623" s="218">
        <v>302.71600000000001</v>
      </c>
      <c r="I2623" s="219"/>
      <c r="J2623" s="215"/>
      <c r="K2623" s="215"/>
      <c r="L2623" s="220"/>
      <c r="M2623" s="221"/>
      <c r="N2623" s="222"/>
      <c r="O2623" s="222"/>
      <c r="P2623" s="222"/>
      <c r="Q2623" s="222"/>
      <c r="R2623" s="222"/>
      <c r="S2623" s="222"/>
      <c r="T2623" s="223"/>
      <c r="AT2623" s="224" t="s">
        <v>395</v>
      </c>
      <c r="AU2623" s="224" t="s">
        <v>90</v>
      </c>
      <c r="AV2623" s="14" t="s">
        <v>90</v>
      </c>
      <c r="AW2623" s="14" t="s">
        <v>4</v>
      </c>
      <c r="AX2623" s="14" t="s">
        <v>85</v>
      </c>
      <c r="AY2623" s="224" t="s">
        <v>386</v>
      </c>
    </row>
    <row r="2624" spans="1:65" s="2" customFormat="1" ht="24.15" customHeight="1">
      <c r="A2624" s="37"/>
      <c r="B2624" s="38"/>
      <c r="C2624" s="236" t="s">
        <v>2543</v>
      </c>
      <c r="D2624" s="236" t="s">
        <v>453</v>
      </c>
      <c r="E2624" s="237" t="s">
        <v>2544</v>
      </c>
      <c r="F2624" s="238" t="s">
        <v>2545</v>
      </c>
      <c r="G2624" s="239" t="s">
        <v>127</v>
      </c>
      <c r="H2624" s="240">
        <v>49.024999999999999</v>
      </c>
      <c r="I2624" s="241"/>
      <c r="J2624" s="242">
        <f>ROUND(I2624*H2624,2)</f>
        <v>0</v>
      </c>
      <c r="K2624" s="238" t="s">
        <v>391</v>
      </c>
      <c r="L2624" s="243"/>
      <c r="M2624" s="244" t="s">
        <v>76</v>
      </c>
      <c r="N2624" s="245" t="s">
        <v>49</v>
      </c>
      <c r="O2624" s="67"/>
      <c r="P2624" s="194">
        <f>O2624*H2624</f>
        <v>0</v>
      </c>
      <c r="Q2624" s="194">
        <v>1.1999999999999999E-3</v>
      </c>
      <c r="R2624" s="194">
        <f>Q2624*H2624</f>
        <v>5.8829999999999993E-2</v>
      </c>
      <c r="S2624" s="194">
        <v>0</v>
      </c>
      <c r="T2624" s="195">
        <f>S2624*H2624</f>
        <v>0</v>
      </c>
      <c r="U2624" s="37"/>
      <c r="V2624" s="37"/>
      <c r="W2624" s="37"/>
      <c r="X2624" s="37"/>
      <c r="Y2624" s="37"/>
      <c r="Z2624" s="37"/>
      <c r="AA2624" s="37"/>
      <c r="AB2624" s="37"/>
      <c r="AC2624" s="37"/>
      <c r="AD2624" s="37"/>
      <c r="AE2624" s="37"/>
      <c r="AR2624" s="196" t="s">
        <v>597</v>
      </c>
      <c r="AT2624" s="196" t="s">
        <v>453</v>
      </c>
      <c r="AU2624" s="196" t="s">
        <v>90</v>
      </c>
      <c r="AY2624" s="20" t="s">
        <v>386</v>
      </c>
      <c r="BE2624" s="197">
        <f>IF(N2624="základní",J2624,0)</f>
        <v>0</v>
      </c>
      <c r="BF2624" s="197">
        <f>IF(N2624="snížená",J2624,0)</f>
        <v>0</v>
      </c>
      <c r="BG2624" s="197">
        <f>IF(N2624="zákl. přenesená",J2624,0)</f>
        <v>0</v>
      </c>
      <c r="BH2624" s="197">
        <f>IF(N2624="sníž. přenesená",J2624,0)</f>
        <v>0</v>
      </c>
      <c r="BI2624" s="197">
        <f>IF(N2624="nulová",J2624,0)</f>
        <v>0</v>
      </c>
      <c r="BJ2624" s="20" t="s">
        <v>90</v>
      </c>
      <c r="BK2624" s="197">
        <f>ROUND(I2624*H2624,2)</f>
        <v>0</v>
      </c>
      <c r="BL2624" s="20" t="s">
        <v>479</v>
      </c>
      <c r="BM2624" s="196" t="s">
        <v>2546</v>
      </c>
    </row>
    <row r="2625" spans="1:65" s="14" customFormat="1" ht="10">
      <c r="B2625" s="214"/>
      <c r="C2625" s="215"/>
      <c r="D2625" s="205" t="s">
        <v>395</v>
      </c>
      <c r="E2625" s="216" t="s">
        <v>76</v>
      </c>
      <c r="F2625" s="217" t="s">
        <v>250</v>
      </c>
      <c r="G2625" s="215"/>
      <c r="H2625" s="218">
        <v>46.69</v>
      </c>
      <c r="I2625" s="219"/>
      <c r="J2625" s="215"/>
      <c r="K2625" s="215"/>
      <c r="L2625" s="220"/>
      <c r="M2625" s="221"/>
      <c r="N2625" s="222"/>
      <c r="O2625" s="222"/>
      <c r="P2625" s="222"/>
      <c r="Q2625" s="222"/>
      <c r="R2625" s="222"/>
      <c r="S2625" s="222"/>
      <c r="T2625" s="223"/>
      <c r="AT2625" s="224" t="s">
        <v>395</v>
      </c>
      <c r="AU2625" s="224" t="s">
        <v>90</v>
      </c>
      <c r="AV2625" s="14" t="s">
        <v>90</v>
      </c>
      <c r="AW2625" s="14" t="s">
        <v>36</v>
      </c>
      <c r="AX2625" s="14" t="s">
        <v>78</v>
      </c>
      <c r="AY2625" s="224" t="s">
        <v>386</v>
      </c>
    </row>
    <row r="2626" spans="1:65" s="15" customFormat="1" ht="10">
      <c r="B2626" s="225"/>
      <c r="C2626" s="226"/>
      <c r="D2626" s="205" t="s">
        <v>395</v>
      </c>
      <c r="E2626" s="227" t="s">
        <v>76</v>
      </c>
      <c r="F2626" s="228" t="s">
        <v>398</v>
      </c>
      <c r="G2626" s="226"/>
      <c r="H2626" s="229">
        <v>46.69</v>
      </c>
      <c r="I2626" s="230"/>
      <c r="J2626" s="226"/>
      <c r="K2626" s="226"/>
      <c r="L2626" s="231"/>
      <c r="M2626" s="232"/>
      <c r="N2626" s="233"/>
      <c r="O2626" s="233"/>
      <c r="P2626" s="233"/>
      <c r="Q2626" s="233"/>
      <c r="R2626" s="233"/>
      <c r="S2626" s="233"/>
      <c r="T2626" s="234"/>
      <c r="AT2626" s="235" t="s">
        <v>395</v>
      </c>
      <c r="AU2626" s="235" t="s">
        <v>90</v>
      </c>
      <c r="AV2626" s="15" t="s">
        <v>102</v>
      </c>
      <c r="AW2626" s="15" t="s">
        <v>36</v>
      </c>
      <c r="AX2626" s="15" t="s">
        <v>85</v>
      </c>
      <c r="AY2626" s="235" t="s">
        <v>386</v>
      </c>
    </row>
    <row r="2627" spans="1:65" s="14" customFormat="1" ht="10">
      <c r="B2627" s="214"/>
      <c r="C2627" s="215"/>
      <c r="D2627" s="205" t="s">
        <v>395</v>
      </c>
      <c r="E2627" s="215"/>
      <c r="F2627" s="217" t="s">
        <v>2547</v>
      </c>
      <c r="G2627" s="215"/>
      <c r="H2627" s="218">
        <v>49.024999999999999</v>
      </c>
      <c r="I2627" s="219"/>
      <c r="J2627" s="215"/>
      <c r="K2627" s="215"/>
      <c r="L2627" s="220"/>
      <c r="M2627" s="221"/>
      <c r="N2627" s="222"/>
      <c r="O2627" s="222"/>
      <c r="P2627" s="222"/>
      <c r="Q2627" s="222"/>
      <c r="R2627" s="222"/>
      <c r="S2627" s="222"/>
      <c r="T2627" s="223"/>
      <c r="AT2627" s="224" t="s">
        <v>395</v>
      </c>
      <c r="AU2627" s="224" t="s">
        <v>90</v>
      </c>
      <c r="AV2627" s="14" t="s">
        <v>90</v>
      </c>
      <c r="AW2627" s="14" t="s">
        <v>4</v>
      </c>
      <c r="AX2627" s="14" t="s">
        <v>85</v>
      </c>
      <c r="AY2627" s="224" t="s">
        <v>386</v>
      </c>
    </row>
    <row r="2628" spans="1:65" s="2" customFormat="1" ht="24.15" customHeight="1">
      <c r="A2628" s="37"/>
      <c r="B2628" s="38"/>
      <c r="C2628" s="236" t="s">
        <v>2548</v>
      </c>
      <c r="D2628" s="236" t="s">
        <v>453</v>
      </c>
      <c r="E2628" s="237" t="s">
        <v>2549</v>
      </c>
      <c r="F2628" s="238" t="s">
        <v>2550</v>
      </c>
      <c r="G2628" s="239" t="s">
        <v>127</v>
      </c>
      <c r="H2628" s="240">
        <v>426.06900000000002</v>
      </c>
      <c r="I2628" s="241"/>
      <c r="J2628" s="242">
        <f>ROUND(I2628*H2628,2)</f>
        <v>0</v>
      </c>
      <c r="K2628" s="238" t="s">
        <v>391</v>
      </c>
      <c r="L2628" s="243"/>
      <c r="M2628" s="244" t="s">
        <v>76</v>
      </c>
      <c r="N2628" s="245" t="s">
        <v>49</v>
      </c>
      <c r="O2628" s="67"/>
      <c r="P2628" s="194">
        <f>O2628*H2628</f>
        <v>0</v>
      </c>
      <c r="Q2628" s="194">
        <v>1.8E-3</v>
      </c>
      <c r="R2628" s="194">
        <f>Q2628*H2628</f>
        <v>0.76692420000000006</v>
      </c>
      <c r="S2628" s="194">
        <v>0</v>
      </c>
      <c r="T2628" s="195">
        <f>S2628*H2628</f>
        <v>0</v>
      </c>
      <c r="U2628" s="37"/>
      <c r="V2628" s="37"/>
      <c r="W2628" s="37"/>
      <c r="X2628" s="37"/>
      <c r="Y2628" s="37"/>
      <c r="Z2628" s="37"/>
      <c r="AA2628" s="37"/>
      <c r="AB2628" s="37"/>
      <c r="AC2628" s="37"/>
      <c r="AD2628" s="37"/>
      <c r="AE2628" s="37"/>
      <c r="AR2628" s="196" t="s">
        <v>597</v>
      </c>
      <c r="AT2628" s="196" t="s">
        <v>453</v>
      </c>
      <c r="AU2628" s="196" t="s">
        <v>90</v>
      </c>
      <c r="AY2628" s="20" t="s">
        <v>386</v>
      </c>
      <c r="BE2628" s="197">
        <f>IF(N2628="základní",J2628,0)</f>
        <v>0</v>
      </c>
      <c r="BF2628" s="197">
        <f>IF(N2628="snížená",J2628,0)</f>
        <v>0</v>
      </c>
      <c r="BG2628" s="197">
        <f>IF(N2628="zákl. přenesená",J2628,0)</f>
        <v>0</v>
      </c>
      <c r="BH2628" s="197">
        <f>IF(N2628="sníž. přenesená",J2628,0)</f>
        <v>0</v>
      </c>
      <c r="BI2628" s="197">
        <f>IF(N2628="nulová",J2628,0)</f>
        <v>0</v>
      </c>
      <c r="BJ2628" s="20" t="s">
        <v>90</v>
      </c>
      <c r="BK2628" s="197">
        <f>ROUND(I2628*H2628,2)</f>
        <v>0</v>
      </c>
      <c r="BL2628" s="20" t="s">
        <v>479</v>
      </c>
      <c r="BM2628" s="196" t="s">
        <v>2551</v>
      </c>
    </row>
    <row r="2629" spans="1:65" s="14" customFormat="1" ht="10">
      <c r="B2629" s="214"/>
      <c r="C2629" s="215"/>
      <c r="D2629" s="205" t="s">
        <v>395</v>
      </c>
      <c r="E2629" s="216" t="s">
        <v>76</v>
      </c>
      <c r="F2629" s="217" t="s">
        <v>247</v>
      </c>
      <c r="G2629" s="215"/>
      <c r="H2629" s="218">
        <v>405.78</v>
      </c>
      <c r="I2629" s="219"/>
      <c r="J2629" s="215"/>
      <c r="K2629" s="215"/>
      <c r="L2629" s="220"/>
      <c r="M2629" s="221"/>
      <c r="N2629" s="222"/>
      <c r="O2629" s="222"/>
      <c r="P2629" s="222"/>
      <c r="Q2629" s="222"/>
      <c r="R2629" s="222"/>
      <c r="S2629" s="222"/>
      <c r="T2629" s="223"/>
      <c r="AT2629" s="224" t="s">
        <v>395</v>
      </c>
      <c r="AU2629" s="224" t="s">
        <v>90</v>
      </c>
      <c r="AV2629" s="14" t="s">
        <v>90</v>
      </c>
      <c r="AW2629" s="14" t="s">
        <v>36</v>
      </c>
      <c r="AX2629" s="14" t="s">
        <v>78</v>
      </c>
      <c r="AY2629" s="224" t="s">
        <v>386</v>
      </c>
    </row>
    <row r="2630" spans="1:65" s="15" customFormat="1" ht="10">
      <c r="B2630" s="225"/>
      <c r="C2630" s="226"/>
      <c r="D2630" s="205" t="s">
        <v>395</v>
      </c>
      <c r="E2630" s="227" t="s">
        <v>76</v>
      </c>
      <c r="F2630" s="228" t="s">
        <v>398</v>
      </c>
      <c r="G2630" s="226"/>
      <c r="H2630" s="229">
        <v>405.78</v>
      </c>
      <c r="I2630" s="230"/>
      <c r="J2630" s="226"/>
      <c r="K2630" s="226"/>
      <c r="L2630" s="231"/>
      <c r="M2630" s="232"/>
      <c r="N2630" s="233"/>
      <c r="O2630" s="233"/>
      <c r="P2630" s="233"/>
      <c r="Q2630" s="233"/>
      <c r="R2630" s="233"/>
      <c r="S2630" s="233"/>
      <c r="T2630" s="234"/>
      <c r="AT2630" s="235" t="s">
        <v>395</v>
      </c>
      <c r="AU2630" s="235" t="s">
        <v>90</v>
      </c>
      <c r="AV2630" s="15" t="s">
        <v>102</v>
      </c>
      <c r="AW2630" s="15" t="s">
        <v>36</v>
      </c>
      <c r="AX2630" s="15" t="s">
        <v>85</v>
      </c>
      <c r="AY2630" s="235" t="s">
        <v>386</v>
      </c>
    </row>
    <row r="2631" spans="1:65" s="14" customFormat="1" ht="10">
      <c r="B2631" s="214"/>
      <c r="C2631" s="215"/>
      <c r="D2631" s="205" t="s">
        <v>395</v>
      </c>
      <c r="E2631" s="215"/>
      <c r="F2631" s="217" t="s">
        <v>2552</v>
      </c>
      <c r="G2631" s="215"/>
      <c r="H2631" s="218">
        <v>426.06900000000002</v>
      </c>
      <c r="I2631" s="219"/>
      <c r="J2631" s="215"/>
      <c r="K2631" s="215"/>
      <c r="L2631" s="220"/>
      <c r="M2631" s="221"/>
      <c r="N2631" s="222"/>
      <c r="O2631" s="222"/>
      <c r="P2631" s="222"/>
      <c r="Q2631" s="222"/>
      <c r="R2631" s="222"/>
      <c r="S2631" s="222"/>
      <c r="T2631" s="223"/>
      <c r="AT2631" s="224" t="s">
        <v>395</v>
      </c>
      <c r="AU2631" s="224" t="s">
        <v>90</v>
      </c>
      <c r="AV2631" s="14" t="s">
        <v>90</v>
      </c>
      <c r="AW2631" s="14" t="s">
        <v>4</v>
      </c>
      <c r="AX2631" s="14" t="s">
        <v>85</v>
      </c>
      <c r="AY2631" s="224" t="s">
        <v>386</v>
      </c>
    </row>
    <row r="2632" spans="1:65" s="2" customFormat="1" ht="24.15" customHeight="1">
      <c r="A2632" s="37"/>
      <c r="B2632" s="38"/>
      <c r="C2632" s="236" t="s">
        <v>2553</v>
      </c>
      <c r="D2632" s="236" t="s">
        <v>453</v>
      </c>
      <c r="E2632" s="237" t="s">
        <v>2554</v>
      </c>
      <c r="F2632" s="238" t="s">
        <v>2555</v>
      </c>
      <c r="G2632" s="239" t="s">
        <v>127</v>
      </c>
      <c r="H2632" s="240">
        <v>297.08699999999999</v>
      </c>
      <c r="I2632" s="241"/>
      <c r="J2632" s="242">
        <f>ROUND(I2632*H2632,2)</f>
        <v>0</v>
      </c>
      <c r="K2632" s="238" t="s">
        <v>391</v>
      </c>
      <c r="L2632" s="243"/>
      <c r="M2632" s="244" t="s">
        <v>76</v>
      </c>
      <c r="N2632" s="245" t="s">
        <v>49</v>
      </c>
      <c r="O2632" s="67"/>
      <c r="P2632" s="194">
        <f>O2632*H2632</f>
        <v>0</v>
      </c>
      <c r="Q2632" s="194">
        <v>3.8999999999999999E-4</v>
      </c>
      <c r="R2632" s="194">
        <f>Q2632*H2632</f>
        <v>0.11586392999999999</v>
      </c>
      <c r="S2632" s="194">
        <v>0</v>
      </c>
      <c r="T2632" s="195">
        <f>S2632*H2632</f>
        <v>0</v>
      </c>
      <c r="U2632" s="37"/>
      <c r="V2632" s="37"/>
      <c r="W2632" s="37"/>
      <c r="X2632" s="37"/>
      <c r="Y2632" s="37"/>
      <c r="Z2632" s="37"/>
      <c r="AA2632" s="37"/>
      <c r="AB2632" s="37"/>
      <c r="AC2632" s="37"/>
      <c r="AD2632" s="37"/>
      <c r="AE2632" s="37"/>
      <c r="AR2632" s="196" t="s">
        <v>597</v>
      </c>
      <c r="AT2632" s="196" t="s">
        <v>453</v>
      </c>
      <c r="AU2632" s="196" t="s">
        <v>90</v>
      </c>
      <c r="AY2632" s="20" t="s">
        <v>386</v>
      </c>
      <c r="BE2632" s="197">
        <f>IF(N2632="základní",J2632,0)</f>
        <v>0</v>
      </c>
      <c r="BF2632" s="197">
        <f>IF(N2632="snížená",J2632,0)</f>
        <v>0</v>
      </c>
      <c r="BG2632" s="197">
        <f>IF(N2632="zákl. přenesená",J2632,0)</f>
        <v>0</v>
      </c>
      <c r="BH2632" s="197">
        <f>IF(N2632="sníž. přenesená",J2632,0)</f>
        <v>0</v>
      </c>
      <c r="BI2632" s="197">
        <f>IF(N2632="nulová",J2632,0)</f>
        <v>0</v>
      </c>
      <c r="BJ2632" s="20" t="s">
        <v>90</v>
      </c>
      <c r="BK2632" s="197">
        <f>ROUND(I2632*H2632,2)</f>
        <v>0</v>
      </c>
      <c r="BL2632" s="20" t="s">
        <v>479</v>
      </c>
      <c r="BM2632" s="196" t="s">
        <v>2556</v>
      </c>
    </row>
    <row r="2633" spans="1:65" s="14" customFormat="1" ht="10">
      <c r="B2633" s="214"/>
      <c r="C2633" s="215"/>
      <c r="D2633" s="205" t="s">
        <v>395</v>
      </c>
      <c r="E2633" s="216" t="s">
        <v>76</v>
      </c>
      <c r="F2633" s="217" t="s">
        <v>319</v>
      </c>
      <c r="G2633" s="215"/>
      <c r="H2633" s="218">
        <v>83.68</v>
      </c>
      <c r="I2633" s="219"/>
      <c r="J2633" s="215"/>
      <c r="K2633" s="215"/>
      <c r="L2633" s="220"/>
      <c r="M2633" s="221"/>
      <c r="N2633" s="222"/>
      <c r="O2633" s="222"/>
      <c r="P2633" s="222"/>
      <c r="Q2633" s="222"/>
      <c r="R2633" s="222"/>
      <c r="S2633" s="222"/>
      <c r="T2633" s="223"/>
      <c r="AT2633" s="224" t="s">
        <v>395</v>
      </c>
      <c r="AU2633" s="224" t="s">
        <v>90</v>
      </c>
      <c r="AV2633" s="14" t="s">
        <v>90</v>
      </c>
      <c r="AW2633" s="14" t="s">
        <v>36</v>
      </c>
      <c r="AX2633" s="14" t="s">
        <v>78</v>
      </c>
      <c r="AY2633" s="224" t="s">
        <v>386</v>
      </c>
    </row>
    <row r="2634" spans="1:65" s="14" customFormat="1" ht="10">
      <c r="B2634" s="214"/>
      <c r="C2634" s="215"/>
      <c r="D2634" s="205" t="s">
        <v>395</v>
      </c>
      <c r="E2634" s="216" t="s">
        <v>76</v>
      </c>
      <c r="F2634" s="217" t="s">
        <v>241</v>
      </c>
      <c r="G2634" s="215"/>
      <c r="H2634" s="218">
        <v>199.26</v>
      </c>
      <c r="I2634" s="219"/>
      <c r="J2634" s="215"/>
      <c r="K2634" s="215"/>
      <c r="L2634" s="220"/>
      <c r="M2634" s="221"/>
      <c r="N2634" s="222"/>
      <c r="O2634" s="222"/>
      <c r="P2634" s="222"/>
      <c r="Q2634" s="222"/>
      <c r="R2634" s="222"/>
      <c r="S2634" s="222"/>
      <c r="T2634" s="223"/>
      <c r="AT2634" s="224" t="s">
        <v>395</v>
      </c>
      <c r="AU2634" s="224" t="s">
        <v>90</v>
      </c>
      <c r="AV2634" s="14" t="s">
        <v>90</v>
      </c>
      <c r="AW2634" s="14" t="s">
        <v>36</v>
      </c>
      <c r="AX2634" s="14" t="s">
        <v>78</v>
      </c>
      <c r="AY2634" s="224" t="s">
        <v>386</v>
      </c>
    </row>
    <row r="2635" spans="1:65" s="15" customFormat="1" ht="10">
      <c r="B2635" s="225"/>
      <c r="C2635" s="226"/>
      <c r="D2635" s="205" t="s">
        <v>395</v>
      </c>
      <c r="E2635" s="227" t="s">
        <v>76</v>
      </c>
      <c r="F2635" s="228" t="s">
        <v>398</v>
      </c>
      <c r="G2635" s="226"/>
      <c r="H2635" s="229">
        <v>282.94</v>
      </c>
      <c r="I2635" s="230"/>
      <c r="J2635" s="226"/>
      <c r="K2635" s="226"/>
      <c r="L2635" s="231"/>
      <c r="M2635" s="232"/>
      <c r="N2635" s="233"/>
      <c r="O2635" s="233"/>
      <c r="P2635" s="233"/>
      <c r="Q2635" s="233"/>
      <c r="R2635" s="233"/>
      <c r="S2635" s="233"/>
      <c r="T2635" s="234"/>
      <c r="AT2635" s="235" t="s">
        <v>395</v>
      </c>
      <c r="AU2635" s="235" t="s">
        <v>90</v>
      </c>
      <c r="AV2635" s="15" t="s">
        <v>102</v>
      </c>
      <c r="AW2635" s="15" t="s">
        <v>36</v>
      </c>
      <c r="AX2635" s="15" t="s">
        <v>85</v>
      </c>
      <c r="AY2635" s="235" t="s">
        <v>386</v>
      </c>
    </row>
    <row r="2636" spans="1:65" s="14" customFormat="1" ht="10">
      <c r="B2636" s="214"/>
      <c r="C2636" s="215"/>
      <c r="D2636" s="205" t="s">
        <v>395</v>
      </c>
      <c r="E2636" s="215"/>
      <c r="F2636" s="217" t="s">
        <v>2557</v>
      </c>
      <c r="G2636" s="215"/>
      <c r="H2636" s="218">
        <v>297.08699999999999</v>
      </c>
      <c r="I2636" s="219"/>
      <c r="J2636" s="215"/>
      <c r="K2636" s="215"/>
      <c r="L2636" s="220"/>
      <c r="M2636" s="221"/>
      <c r="N2636" s="222"/>
      <c r="O2636" s="222"/>
      <c r="P2636" s="222"/>
      <c r="Q2636" s="222"/>
      <c r="R2636" s="222"/>
      <c r="S2636" s="222"/>
      <c r="T2636" s="223"/>
      <c r="AT2636" s="224" t="s">
        <v>395</v>
      </c>
      <c r="AU2636" s="224" t="s">
        <v>90</v>
      </c>
      <c r="AV2636" s="14" t="s">
        <v>90</v>
      </c>
      <c r="AW2636" s="14" t="s">
        <v>4</v>
      </c>
      <c r="AX2636" s="14" t="s">
        <v>85</v>
      </c>
      <c r="AY2636" s="224" t="s">
        <v>386</v>
      </c>
    </row>
    <row r="2637" spans="1:65" s="2" customFormat="1" ht="37.75" customHeight="1">
      <c r="A2637" s="37"/>
      <c r="B2637" s="38"/>
      <c r="C2637" s="185" t="s">
        <v>2558</v>
      </c>
      <c r="D2637" s="185" t="s">
        <v>388</v>
      </c>
      <c r="E2637" s="186" t="s">
        <v>2559</v>
      </c>
      <c r="F2637" s="187" t="s">
        <v>2560</v>
      </c>
      <c r="G2637" s="188" t="s">
        <v>127</v>
      </c>
      <c r="H2637" s="189">
        <v>434.89</v>
      </c>
      <c r="I2637" s="190"/>
      <c r="J2637" s="191">
        <f>ROUND(I2637*H2637,2)</f>
        <v>0</v>
      </c>
      <c r="K2637" s="187" t="s">
        <v>391</v>
      </c>
      <c r="L2637" s="42"/>
      <c r="M2637" s="192" t="s">
        <v>76</v>
      </c>
      <c r="N2637" s="193" t="s">
        <v>49</v>
      </c>
      <c r="O2637" s="67"/>
      <c r="P2637" s="194">
        <f>O2637*H2637</f>
        <v>0</v>
      </c>
      <c r="Q2637" s="194">
        <v>0</v>
      </c>
      <c r="R2637" s="194">
        <f>Q2637*H2637</f>
        <v>0</v>
      </c>
      <c r="S2637" s="194">
        <v>0</v>
      </c>
      <c r="T2637" s="195">
        <f>S2637*H2637</f>
        <v>0</v>
      </c>
      <c r="U2637" s="37"/>
      <c r="V2637" s="37"/>
      <c r="W2637" s="37"/>
      <c r="X2637" s="37"/>
      <c r="Y2637" s="37"/>
      <c r="Z2637" s="37"/>
      <c r="AA2637" s="37"/>
      <c r="AB2637" s="37"/>
      <c r="AC2637" s="37"/>
      <c r="AD2637" s="37"/>
      <c r="AE2637" s="37"/>
      <c r="AR2637" s="196" t="s">
        <v>479</v>
      </c>
      <c r="AT2637" s="196" t="s">
        <v>388</v>
      </c>
      <c r="AU2637" s="196" t="s">
        <v>90</v>
      </c>
      <c r="AY2637" s="20" t="s">
        <v>386</v>
      </c>
      <c r="BE2637" s="197">
        <f>IF(N2637="základní",J2637,0)</f>
        <v>0</v>
      </c>
      <c r="BF2637" s="197">
        <f>IF(N2637="snížená",J2637,0)</f>
        <v>0</v>
      </c>
      <c r="BG2637" s="197">
        <f>IF(N2637="zákl. přenesená",J2637,0)</f>
        <v>0</v>
      </c>
      <c r="BH2637" s="197">
        <f>IF(N2637="sníž. přenesená",J2637,0)</f>
        <v>0</v>
      </c>
      <c r="BI2637" s="197">
        <f>IF(N2637="nulová",J2637,0)</f>
        <v>0</v>
      </c>
      <c r="BJ2637" s="20" t="s">
        <v>90</v>
      </c>
      <c r="BK2637" s="197">
        <f>ROUND(I2637*H2637,2)</f>
        <v>0</v>
      </c>
      <c r="BL2637" s="20" t="s">
        <v>479</v>
      </c>
      <c r="BM2637" s="196" t="s">
        <v>2561</v>
      </c>
    </row>
    <row r="2638" spans="1:65" s="2" customFormat="1" ht="10">
      <c r="A2638" s="37"/>
      <c r="B2638" s="38"/>
      <c r="C2638" s="39"/>
      <c r="D2638" s="198" t="s">
        <v>393</v>
      </c>
      <c r="E2638" s="39"/>
      <c r="F2638" s="199" t="s">
        <v>2562</v>
      </c>
      <c r="G2638" s="39"/>
      <c r="H2638" s="39"/>
      <c r="I2638" s="200"/>
      <c r="J2638" s="39"/>
      <c r="K2638" s="39"/>
      <c r="L2638" s="42"/>
      <c r="M2638" s="201"/>
      <c r="N2638" s="202"/>
      <c r="O2638" s="67"/>
      <c r="P2638" s="67"/>
      <c r="Q2638" s="67"/>
      <c r="R2638" s="67"/>
      <c r="S2638" s="67"/>
      <c r="T2638" s="68"/>
      <c r="U2638" s="37"/>
      <c r="V2638" s="37"/>
      <c r="W2638" s="37"/>
      <c r="X2638" s="37"/>
      <c r="Y2638" s="37"/>
      <c r="Z2638" s="37"/>
      <c r="AA2638" s="37"/>
      <c r="AB2638" s="37"/>
      <c r="AC2638" s="37"/>
      <c r="AD2638" s="37"/>
      <c r="AE2638" s="37"/>
      <c r="AT2638" s="20" t="s">
        <v>393</v>
      </c>
      <c r="AU2638" s="20" t="s">
        <v>90</v>
      </c>
    </row>
    <row r="2639" spans="1:65" s="13" customFormat="1" ht="10">
      <c r="B2639" s="203"/>
      <c r="C2639" s="204"/>
      <c r="D2639" s="205" t="s">
        <v>395</v>
      </c>
      <c r="E2639" s="206" t="s">
        <v>76</v>
      </c>
      <c r="F2639" s="207" t="s">
        <v>577</v>
      </c>
      <c r="G2639" s="204"/>
      <c r="H2639" s="206" t="s">
        <v>76</v>
      </c>
      <c r="I2639" s="208"/>
      <c r="J2639" s="204"/>
      <c r="K2639" s="204"/>
      <c r="L2639" s="209"/>
      <c r="M2639" s="210"/>
      <c r="N2639" s="211"/>
      <c r="O2639" s="211"/>
      <c r="P2639" s="211"/>
      <c r="Q2639" s="211"/>
      <c r="R2639" s="211"/>
      <c r="S2639" s="211"/>
      <c r="T2639" s="212"/>
      <c r="AT2639" s="213" t="s">
        <v>395</v>
      </c>
      <c r="AU2639" s="213" t="s">
        <v>90</v>
      </c>
      <c r="AV2639" s="13" t="s">
        <v>85</v>
      </c>
      <c r="AW2639" s="13" t="s">
        <v>36</v>
      </c>
      <c r="AX2639" s="13" t="s">
        <v>78</v>
      </c>
      <c r="AY2639" s="213" t="s">
        <v>386</v>
      </c>
    </row>
    <row r="2640" spans="1:65" s="14" customFormat="1" ht="10">
      <c r="B2640" s="214"/>
      <c r="C2640" s="215"/>
      <c r="D2640" s="205" t="s">
        <v>395</v>
      </c>
      <c r="E2640" s="216" t="s">
        <v>76</v>
      </c>
      <c r="F2640" s="217" t="s">
        <v>235</v>
      </c>
      <c r="G2640" s="215"/>
      <c r="H2640" s="218">
        <v>382.49</v>
      </c>
      <c r="I2640" s="219"/>
      <c r="J2640" s="215"/>
      <c r="K2640" s="215"/>
      <c r="L2640" s="220"/>
      <c r="M2640" s="221"/>
      <c r="N2640" s="222"/>
      <c r="O2640" s="222"/>
      <c r="P2640" s="222"/>
      <c r="Q2640" s="222"/>
      <c r="R2640" s="222"/>
      <c r="S2640" s="222"/>
      <c r="T2640" s="223"/>
      <c r="AT2640" s="224" t="s">
        <v>395</v>
      </c>
      <c r="AU2640" s="224" t="s">
        <v>90</v>
      </c>
      <c r="AV2640" s="14" t="s">
        <v>90</v>
      </c>
      <c r="AW2640" s="14" t="s">
        <v>36</v>
      </c>
      <c r="AX2640" s="14" t="s">
        <v>78</v>
      </c>
      <c r="AY2640" s="224" t="s">
        <v>386</v>
      </c>
    </row>
    <row r="2641" spans="1:65" s="14" customFormat="1" ht="10">
      <c r="B2641" s="214"/>
      <c r="C2641" s="215"/>
      <c r="D2641" s="205" t="s">
        <v>395</v>
      </c>
      <c r="E2641" s="216" t="s">
        <v>76</v>
      </c>
      <c r="F2641" s="217" t="s">
        <v>238</v>
      </c>
      <c r="G2641" s="215"/>
      <c r="H2641" s="218">
        <v>52.4</v>
      </c>
      <c r="I2641" s="219"/>
      <c r="J2641" s="215"/>
      <c r="K2641" s="215"/>
      <c r="L2641" s="220"/>
      <c r="M2641" s="221"/>
      <c r="N2641" s="222"/>
      <c r="O2641" s="222"/>
      <c r="P2641" s="222"/>
      <c r="Q2641" s="222"/>
      <c r="R2641" s="222"/>
      <c r="S2641" s="222"/>
      <c r="T2641" s="223"/>
      <c r="AT2641" s="224" t="s">
        <v>395</v>
      </c>
      <c r="AU2641" s="224" t="s">
        <v>90</v>
      </c>
      <c r="AV2641" s="14" t="s">
        <v>90</v>
      </c>
      <c r="AW2641" s="14" t="s">
        <v>36</v>
      </c>
      <c r="AX2641" s="14" t="s">
        <v>78</v>
      </c>
      <c r="AY2641" s="224" t="s">
        <v>386</v>
      </c>
    </row>
    <row r="2642" spans="1:65" s="15" customFormat="1" ht="10">
      <c r="B2642" s="225"/>
      <c r="C2642" s="226"/>
      <c r="D2642" s="205" t="s">
        <v>395</v>
      </c>
      <c r="E2642" s="227" t="s">
        <v>76</v>
      </c>
      <c r="F2642" s="228" t="s">
        <v>398</v>
      </c>
      <c r="G2642" s="226"/>
      <c r="H2642" s="229">
        <v>434.89</v>
      </c>
      <c r="I2642" s="230"/>
      <c r="J2642" s="226"/>
      <c r="K2642" s="226"/>
      <c r="L2642" s="231"/>
      <c r="M2642" s="232"/>
      <c r="N2642" s="233"/>
      <c r="O2642" s="233"/>
      <c r="P2642" s="233"/>
      <c r="Q2642" s="233"/>
      <c r="R2642" s="233"/>
      <c r="S2642" s="233"/>
      <c r="T2642" s="234"/>
      <c r="AT2642" s="235" t="s">
        <v>395</v>
      </c>
      <c r="AU2642" s="235" t="s">
        <v>90</v>
      </c>
      <c r="AV2642" s="15" t="s">
        <v>102</v>
      </c>
      <c r="AW2642" s="15" t="s">
        <v>36</v>
      </c>
      <c r="AX2642" s="15" t="s">
        <v>85</v>
      </c>
      <c r="AY2642" s="235" t="s">
        <v>386</v>
      </c>
    </row>
    <row r="2643" spans="1:65" s="2" customFormat="1" ht="24.15" customHeight="1">
      <c r="A2643" s="37"/>
      <c r="B2643" s="38"/>
      <c r="C2643" s="236" t="s">
        <v>2563</v>
      </c>
      <c r="D2643" s="236" t="s">
        <v>453</v>
      </c>
      <c r="E2643" s="237" t="s">
        <v>2544</v>
      </c>
      <c r="F2643" s="238" t="s">
        <v>2545</v>
      </c>
      <c r="G2643" s="239" t="s">
        <v>127</v>
      </c>
      <c r="H2643" s="240">
        <v>110.04</v>
      </c>
      <c r="I2643" s="241"/>
      <c r="J2643" s="242">
        <f>ROUND(I2643*H2643,2)</f>
        <v>0</v>
      </c>
      <c r="K2643" s="238" t="s">
        <v>391</v>
      </c>
      <c r="L2643" s="243"/>
      <c r="M2643" s="244" t="s">
        <v>76</v>
      </c>
      <c r="N2643" s="245" t="s">
        <v>49</v>
      </c>
      <c r="O2643" s="67"/>
      <c r="P2643" s="194">
        <f>O2643*H2643</f>
        <v>0</v>
      </c>
      <c r="Q2643" s="194">
        <v>1.1999999999999999E-3</v>
      </c>
      <c r="R2643" s="194">
        <f>Q2643*H2643</f>
        <v>0.132048</v>
      </c>
      <c r="S2643" s="194">
        <v>0</v>
      </c>
      <c r="T2643" s="195">
        <f>S2643*H2643</f>
        <v>0</v>
      </c>
      <c r="U2643" s="37"/>
      <c r="V2643" s="37"/>
      <c r="W2643" s="37"/>
      <c r="X2643" s="37"/>
      <c r="Y2643" s="37"/>
      <c r="Z2643" s="37"/>
      <c r="AA2643" s="37"/>
      <c r="AB2643" s="37"/>
      <c r="AC2643" s="37"/>
      <c r="AD2643" s="37"/>
      <c r="AE2643" s="37"/>
      <c r="AR2643" s="196" t="s">
        <v>597</v>
      </c>
      <c r="AT2643" s="196" t="s">
        <v>453</v>
      </c>
      <c r="AU2643" s="196" t="s">
        <v>90</v>
      </c>
      <c r="AY2643" s="20" t="s">
        <v>386</v>
      </c>
      <c r="BE2643" s="197">
        <f>IF(N2643="základní",J2643,0)</f>
        <v>0</v>
      </c>
      <c r="BF2643" s="197">
        <f>IF(N2643="snížená",J2643,0)</f>
        <v>0</v>
      </c>
      <c r="BG2643" s="197">
        <f>IF(N2643="zákl. přenesená",J2643,0)</f>
        <v>0</v>
      </c>
      <c r="BH2643" s="197">
        <f>IF(N2643="sníž. přenesená",J2643,0)</f>
        <v>0</v>
      </c>
      <c r="BI2643" s="197">
        <f>IF(N2643="nulová",J2643,0)</f>
        <v>0</v>
      </c>
      <c r="BJ2643" s="20" t="s">
        <v>90</v>
      </c>
      <c r="BK2643" s="197">
        <f>ROUND(I2643*H2643,2)</f>
        <v>0</v>
      </c>
      <c r="BL2643" s="20" t="s">
        <v>479</v>
      </c>
      <c r="BM2643" s="196" t="s">
        <v>2564</v>
      </c>
    </row>
    <row r="2644" spans="1:65" s="14" customFormat="1" ht="10">
      <c r="B2644" s="214"/>
      <c r="C2644" s="215"/>
      <c r="D2644" s="205" t="s">
        <v>395</v>
      </c>
      <c r="E2644" s="216" t="s">
        <v>76</v>
      </c>
      <c r="F2644" s="217" t="s">
        <v>238</v>
      </c>
      <c r="G2644" s="215"/>
      <c r="H2644" s="218">
        <v>52.4</v>
      </c>
      <c r="I2644" s="219"/>
      <c r="J2644" s="215"/>
      <c r="K2644" s="215"/>
      <c r="L2644" s="220"/>
      <c r="M2644" s="221"/>
      <c r="N2644" s="222"/>
      <c r="O2644" s="222"/>
      <c r="P2644" s="222"/>
      <c r="Q2644" s="222"/>
      <c r="R2644" s="222"/>
      <c r="S2644" s="222"/>
      <c r="T2644" s="223"/>
      <c r="AT2644" s="224" t="s">
        <v>395</v>
      </c>
      <c r="AU2644" s="224" t="s">
        <v>90</v>
      </c>
      <c r="AV2644" s="14" t="s">
        <v>90</v>
      </c>
      <c r="AW2644" s="14" t="s">
        <v>36</v>
      </c>
      <c r="AX2644" s="14" t="s">
        <v>78</v>
      </c>
      <c r="AY2644" s="224" t="s">
        <v>386</v>
      </c>
    </row>
    <row r="2645" spans="1:65" s="15" customFormat="1" ht="10">
      <c r="B2645" s="225"/>
      <c r="C2645" s="226"/>
      <c r="D2645" s="205" t="s">
        <v>395</v>
      </c>
      <c r="E2645" s="227" t="s">
        <v>76</v>
      </c>
      <c r="F2645" s="228" t="s">
        <v>398</v>
      </c>
      <c r="G2645" s="226"/>
      <c r="H2645" s="229">
        <v>52.4</v>
      </c>
      <c r="I2645" s="230"/>
      <c r="J2645" s="226"/>
      <c r="K2645" s="226"/>
      <c r="L2645" s="231"/>
      <c r="M2645" s="232"/>
      <c r="N2645" s="233"/>
      <c r="O2645" s="233"/>
      <c r="P2645" s="233"/>
      <c r="Q2645" s="233"/>
      <c r="R2645" s="233"/>
      <c r="S2645" s="233"/>
      <c r="T2645" s="234"/>
      <c r="AT2645" s="235" t="s">
        <v>395</v>
      </c>
      <c r="AU2645" s="235" t="s">
        <v>90</v>
      </c>
      <c r="AV2645" s="15" t="s">
        <v>102</v>
      </c>
      <c r="AW2645" s="15" t="s">
        <v>36</v>
      </c>
      <c r="AX2645" s="15" t="s">
        <v>85</v>
      </c>
      <c r="AY2645" s="235" t="s">
        <v>386</v>
      </c>
    </row>
    <row r="2646" spans="1:65" s="14" customFormat="1" ht="10">
      <c r="B2646" s="214"/>
      <c r="C2646" s="215"/>
      <c r="D2646" s="205" t="s">
        <v>395</v>
      </c>
      <c r="E2646" s="215"/>
      <c r="F2646" s="217" t="s">
        <v>2565</v>
      </c>
      <c r="G2646" s="215"/>
      <c r="H2646" s="218">
        <v>110.04</v>
      </c>
      <c r="I2646" s="219"/>
      <c r="J2646" s="215"/>
      <c r="K2646" s="215"/>
      <c r="L2646" s="220"/>
      <c r="M2646" s="221"/>
      <c r="N2646" s="222"/>
      <c r="O2646" s="222"/>
      <c r="P2646" s="222"/>
      <c r="Q2646" s="222"/>
      <c r="R2646" s="222"/>
      <c r="S2646" s="222"/>
      <c r="T2646" s="223"/>
      <c r="AT2646" s="224" t="s">
        <v>395</v>
      </c>
      <c r="AU2646" s="224" t="s">
        <v>90</v>
      </c>
      <c r="AV2646" s="14" t="s">
        <v>90</v>
      </c>
      <c r="AW2646" s="14" t="s">
        <v>4</v>
      </c>
      <c r="AX2646" s="14" t="s">
        <v>85</v>
      </c>
      <c r="AY2646" s="224" t="s">
        <v>386</v>
      </c>
    </row>
    <row r="2647" spans="1:65" s="2" customFormat="1" ht="24.15" customHeight="1">
      <c r="A2647" s="37"/>
      <c r="B2647" s="38"/>
      <c r="C2647" s="236" t="s">
        <v>2566</v>
      </c>
      <c r="D2647" s="236" t="s">
        <v>453</v>
      </c>
      <c r="E2647" s="237" t="s">
        <v>2549</v>
      </c>
      <c r="F2647" s="238" t="s">
        <v>2550</v>
      </c>
      <c r="G2647" s="239" t="s">
        <v>127</v>
      </c>
      <c r="H2647" s="240">
        <v>803.22900000000004</v>
      </c>
      <c r="I2647" s="241"/>
      <c r="J2647" s="242">
        <f>ROUND(I2647*H2647,2)</f>
        <v>0</v>
      </c>
      <c r="K2647" s="238" t="s">
        <v>391</v>
      </c>
      <c r="L2647" s="243"/>
      <c r="M2647" s="244" t="s">
        <v>76</v>
      </c>
      <c r="N2647" s="245" t="s">
        <v>49</v>
      </c>
      <c r="O2647" s="67"/>
      <c r="P2647" s="194">
        <f>O2647*H2647</f>
        <v>0</v>
      </c>
      <c r="Q2647" s="194">
        <v>1.8E-3</v>
      </c>
      <c r="R2647" s="194">
        <f>Q2647*H2647</f>
        <v>1.4458122</v>
      </c>
      <c r="S2647" s="194">
        <v>0</v>
      </c>
      <c r="T2647" s="195">
        <f>S2647*H2647</f>
        <v>0</v>
      </c>
      <c r="U2647" s="37"/>
      <c r="V2647" s="37"/>
      <c r="W2647" s="37"/>
      <c r="X2647" s="37"/>
      <c r="Y2647" s="37"/>
      <c r="Z2647" s="37"/>
      <c r="AA2647" s="37"/>
      <c r="AB2647" s="37"/>
      <c r="AC2647" s="37"/>
      <c r="AD2647" s="37"/>
      <c r="AE2647" s="37"/>
      <c r="AR2647" s="196" t="s">
        <v>597</v>
      </c>
      <c r="AT2647" s="196" t="s">
        <v>453</v>
      </c>
      <c r="AU2647" s="196" t="s">
        <v>90</v>
      </c>
      <c r="AY2647" s="20" t="s">
        <v>386</v>
      </c>
      <c r="BE2647" s="197">
        <f>IF(N2647="základní",J2647,0)</f>
        <v>0</v>
      </c>
      <c r="BF2647" s="197">
        <f>IF(N2647="snížená",J2647,0)</f>
        <v>0</v>
      </c>
      <c r="BG2647" s="197">
        <f>IF(N2647="zákl. přenesená",J2647,0)</f>
        <v>0</v>
      </c>
      <c r="BH2647" s="197">
        <f>IF(N2647="sníž. přenesená",J2647,0)</f>
        <v>0</v>
      </c>
      <c r="BI2647" s="197">
        <f>IF(N2647="nulová",J2647,0)</f>
        <v>0</v>
      </c>
      <c r="BJ2647" s="20" t="s">
        <v>90</v>
      </c>
      <c r="BK2647" s="197">
        <f>ROUND(I2647*H2647,2)</f>
        <v>0</v>
      </c>
      <c r="BL2647" s="20" t="s">
        <v>479</v>
      </c>
      <c r="BM2647" s="196" t="s">
        <v>2567</v>
      </c>
    </row>
    <row r="2648" spans="1:65" s="14" customFormat="1" ht="10">
      <c r="B2648" s="214"/>
      <c r="C2648" s="215"/>
      <c r="D2648" s="205" t="s">
        <v>395</v>
      </c>
      <c r="E2648" s="216" t="s">
        <v>76</v>
      </c>
      <c r="F2648" s="217" t="s">
        <v>235</v>
      </c>
      <c r="G2648" s="215"/>
      <c r="H2648" s="218">
        <v>382.49</v>
      </c>
      <c r="I2648" s="219"/>
      <c r="J2648" s="215"/>
      <c r="K2648" s="215"/>
      <c r="L2648" s="220"/>
      <c r="M2648" s="221"/>
      <c r="N2648" s="222"/>
      <c r="O2648" s="222"/>
      <c r="P2648" s="222"/>
      <c r="Q2648" s="222"/>
      <c r="R2648" s="222"/>
      <c r="S2648" s="222"/>
      <c r="T2648" s="223"/>
      <c r="AT2648" s="224" t="s">
        <v>395</v>
      </c>
      <c r="AU2648" s="224" t="s">
        <v>90</v>
      </c>
      <c r="AV2648" s="14" t="s">
        <v>90</v>
      </c>
      <c r="AW2648" s="14" t="s">
        <v>36</v>
      </c>
      <c r="AX2648" s="14" t="s">
        <v>78</v>
      </c>
      <c r="AY2648" s="224" t="s">
        <v>386</v>
      </c>
    </row>
    <row r="2649" spans="1:65" s="15" customFormat="1" ht="10">
      <c r="B2649" s="225"/>
      <c r="C2649" s="226"/>
      <c r="D2649" s="205" t="s">
        <v>395</v>
      </c>
      <c r="E2649" s="227" t="s">
        <v>76</v>
      </c>
      <c r="F2649" s="228" t="s">
        <v>398</v>
      </c>
      <c r="G2649" s="226"/>
      <c r="H2649" s="229">
        <v>382.49</v>
      </c>
      <c r="I2649" s="230"/>
      <c r="J2649" s="226"/>
      <c r="K2649" s="226"/>
      <c r="L2649" s="231"/>
      <c r="M2649" s="232"/>
      <c r="N2649" s="233"/>
      <c r="O2649" s="233"/>
      <c r="P2649" s="233"/>
      <c r="Q2649" s="233"/>
      <c r="R2649" s="233"/>
      <c r="S2649" s="233"/>
      <c r="T2649" s="234"/>
      <c r="AT2649" s="235" t="s">
        <v>395</v>
      </c>
      <c r="AU2649" s="235" t="s">
        <v>90</v>
      </c>
      <c r="AV2649" s="15" t="s">
        <v>102</v>
      </c>
      <c r="AW2649" s="15" t="s">
        <v>36</v>
      </c>
      <c r="AX2649" s="15" t="s">
        <v>85</v>
      </c>
      <c r="AY2649" s="235" t="s">
        <v>386</v>
      </c>
    </row>
    <row r="2650" spans="1:65" s="14" customFormat="1" ht="10">
      <c r="B2650" s="214"/>
      <c r="C2650" s="215"/>
      <c r="D2650" s="205" t="s">
        <v>395</v>
      </c>
      <c r="E2650" s="215"/>
      <c r="F2650" s="217" t="s">
        <v>2568</v>
      </c>
      <c r="G2650" s="215"/>
      <c r="H2650" s="218">
        <v>803.22900000000004</v>
      </c>
      <c r="I2650" s="219"/>
      <c r="J2650" s="215"/>
      <c r="K2650" s="215"/>
      <c r="L2650" s="220"/>
      <c r="M2650" s="221"/>
      <c r="N2650" s="222"/>
      <c r="O2650" s="222"/>
      <c r="P2650" s="222"/>
      <c r="Q2650" s="222"/>
      <c r="R2650" s="222"/>
      <c r="S2650" s="222"/>
      <c r="T2650" s="223"/>
      <c r="AT2650" s="224" t="s">
        <v>395</v>
      </c>
      <c r="AU2650" s="224" t="s">
        <v>90</v>
      </c>
      <c r="AV2650" s="14" t="s">
        <v>90</v>
      </c>
      <c r="AW2650" s="14" t="s">
        <v>4</v>
      </c>
      <c r="AX2650" s="14" t="s">
        <v>85</v>
      </c>
      <c r="AY2650" s="224" t="s">
        <v>386</v>
      </c>
    </row>
    <row r="2651" spans="1:65" s="2" customFormat="1" ht="44.25" customHeight="1">
      <c r="A2651" s="37"/>
      <c r="B2651" s="38"/>
      <c r="C2651" s="185" t="s">
        <v>2569</v>
      </c>
      <c r="D2651" s="185" t="s">
        <v>388</v>
      </c>
      <c r="E2651" s="186" t="s">
        <v>2570</v>
      </c>
      <c r="F2651" s="187" t="s">
        <v>2571</v>
      </c>
      <c r="G2651" s="188" t="s">
        <v>127</v>
      </c>
      <c r="H2651" s="189">
        <v>16.920000000000002</v>
      </c>
      <c r="I2651" s="190"/>
      <c r="J2651" s="191">
        <f>ROUND(I2651*H2651,2)</f>
        <v>0</v>
      </c>
      <c r="K2651" s="187" t="s">
        <v>391</v>
      </c>
      <c r="L2651" s="42"/>
      <c r="M2651" s="192" t="s">
        <v>76</v>
      </c>
      <c r="N2651" s="193" t="s">
        <v>49</v>
      </c>
      <c r="O2651" s="67"/>
      <c r="P2651" s="194">
        <f>O2651*H2651</f>
        <v>0</v>
      </c>
      <c r="Q2651" s="194">
        <v>0</v>
      </c>
      <c r="R2651" s="194">
        <f>Q2651*H2651</f>
        <v>0</v>
      </c>
      <c r="S2651" s="194">
        <v>6.0000000000000001E-3</v>
      </c>
      <c r="T2651" s="195">
        <f>S2651*H2651</f>
        <v>0.10152000000000001</v>
      </c>
      <c r="U2651" s="37"/>
      <c r="V2651" s="37"/>
      <c r="W2651" s="37"/>
      <c r="X2651" s="37"/>
      <c r="Y2651" s="37"/>
      <c r="Z2651" s="37"/>
      <c r="AA2651" s="37"/>
      <c r="AB2651" s="37"/>
      <c r="AC2651" s="37"/>
      <c r="AD2651" s="37"/>
      <c r="AE2651" s="37"/>
      <c r="AR2651" s="196" t="s">
        <v>479</v>
      </c>
      <c r="AT2651" s="196" t="s">
        <v>388</v>
      </c>
      <c r="AU2651" s="196" t="s">
        <v>90</v>
      </c>
      <c r="AY2651" s="20" t="s">
        <v>386</v>
      </c>
      <c r="BE2651" s="197">
        <f>IF(N2651="základní",J2651,0)</f>
        <v>0</v>
      </c>
      <c r="BF2651" s="197">
        <f>IF(N2651="snížená",J2651,0)</f>
        <v>0</v>
      </c>
      <c r="BG2651" s="197">
        <f>IF(N2651="zákl. přenesená",J2651,0)</f>
        <v>0</v>
      </c>
      <c r="BH2651" s="197">
        <f>IF(N2651="sníž. přenesená",J2651,0)</f>
        <v>0</v>
      </c>
      <c r="BI2651" s="197">
        <f>IF(N2651="nulová",J2651,0)</f>
        <v>0</v>
      </c>
      <c r="BJ2651" s="20" t="s">
        <v>90</v>
      </c>
      <c r="BK2651" s="197">
        <f>ROUND(I2651*H2651,2)</f>
        <v>0</v>
      </c>
      <c r="BL2651" s="20" t="s">
        <v>479</v>
      </c>
      <c r="BM2651" s="196" t="s">
        <v>2572</v>
      </c>
    </row>
    <row r="2652" spans="1:65" s="2" customFormat="1" ht="10">
      <c r="A2652" s="37"/>
      <c r="B2652" s="38"/>
      <c r="C2652" s="39"/>
      <c r="D2652" s="198" t="s">
        <v>393</v>
      </c>
      <c r="E2652" s="39"/>
      <c r="F2652" s="199" t="s">
        <v>2573</v>
      </c>
      <c r="G2652" s="39"/>
      <c r="H2652" s="39"/>
      <c r="I2652" s="200"/>
      <c r="J2652" s="39"/>
      <c r="K2652" s="39"/>
      <c r="L2652" s="42"/>
      <c r="M2652" s="201"/>
      <c r="N2652" s="202"/>
      <c r="O2652" s="67"/>
      <c r="P2652" s="67"/>
      <c r="Q2652" s="67"/>
      <c r="R2652" s="67"/>
      <c r="S2652" s="67"/>
      <c r="T2652" s="68"/>
      <c r="U2652" s="37"/>
      <c r="V2652" s="37"/>
      <c r="W2652" s="37"/>
      <c r="X2652" s="37"/>
      <c r="Y2652" s="37"/>
      <c r="Z2652" s="37"/>
      <c r="AA2652" s="37"/>
      <c r="AB2652" s="37"/>
      <c r="AC2652" s="37"/>
      <c r="AD2652" s="37"/>
      <c r="AE2652" s="37"/>
      <c r="AT2652" s="20" t="s">
        <v>393</v>
      </c>
      <c r="AU2652" s="20" t="s">
        <v>90</v>
      </c>
    </row>
    <row r="2653" spans="1:65" s="13" customFormat="1" ht="10">
      <c r="B2653" s="203"/>
      <c r="C2653" s="204"/>
      <c r="D2653" s="205" t="s">
        <v>395</v>
      </c>
      <c r="E2653" s="206" t="s">
        <v>76</v>
      </c>
      <c r="F2653" s="207" t="s">
        <v>403</v>
      </c>
      <c r="G2653" s="204"/>
      <c r="H2653" s="206" t="s">
        <v>76</v>
      </c>
      <c r="I2653" s="208"/>
      <c r="J2653" s="204"/>
      <c r="K2653" s="204"/>
      <c r="L2653" s="209"/>
      <c r="M2653" s="210"/>
      <c r="N2653" s="211"/>
      <c r="O2653" s="211"/>
      <c r="P2653" s="211"/>
      <c r="Q2653" s="211"/>
      <c r="R2653" s="211"/>
      <c r="S2653" s="211"/>
      <c r="T2653" s="212"/>
      <c r="AT2653" s="213" t="s">
        <v>395</v>
      </c>
      <c r="AU2653" s="213" t="s">
        <v>90</v>
      </c>
      <c r="AV2653" s="13" t="s">
        <v>85</v>
      </c>
      <c r="AW2653" s="13" t="s">
        <v>36</v>
      </c>
      <c r="AX2653" s="13" t="s">
        <v>78</v>
      </c>
      <c r="AY2653" s="213" t="s">
        <v>386</v>
      </c>
    </row>
    <row r="2654" spans="1:65" s="13" customFormat="1" ht="10">
      <c r="B2654" s="203"/>
      <c r="C2654" s="204"/>
      <c r="D2654" s="205" t="s">
        <v>395</v>
      </c>
      <c r="E2654" s="206" t="s">
        <v>76</v>
      </c>
      <c r="F2654" s="207" t="s">
        <v>579</v>
      </c>
      <c r="G2654" s="204"/>
      <c r="H2654" s="206" t="s">
        <v>76</v>
      </c>
      <c r="I2654" s="208"/>
      <c r="J2654" s="204"/>
      <c r="K2654" s="204"/>
      <c r="L2654" s="209"/>
      <c r="M2654" s="210"/>
      <c r="N2654" s="211"/>
      <c r="O2654" s="211"/>
      <c r="P2654" s="211"/>
      <c r="Q2654" s="211"/>
      <c r="R2654" s="211"/>
      <c r="S2654" s="211"/>
      <c r="T2654" s="212"/>
      <c r="AT2654" s="213" t="s">
        <v>395</v>
      </c>
      <c r="AU2654" s="213" t="s">
        <v>90</v>
      </c>
      <c r="AV2654" s="13" t="s">
        <v>85</v>
      </c>
      <c r="AW2654" s="13" t="s">
        <v>36</v>
      </c>
      <c r="AX2654" s="13" t="s">
        <v>78</v>
      </c>
      <c r="AY2654" s="213" t="s">
        <v>386</v>
      </c>
    </row>
    <row r="2655" spans="1:65" s="14" customFormat="1" ht="10">
      <c r="B2655" s="214"/>
      <c r="C2655" s="215"/>
      <c r="D2655" s="205" t="s">
        <v>395</v>
      </c>
      <c r="E2655" s="216" t="s">
        <v>76</v>
      </c>
      <c r="F2655" s="217" t="s">
        <v>2574</v>
      </c>
      <c r="G2655" s="215"/>
      <c r="H2655" s="218">
        <v>13.8</v>
      </c>
      <c r="I2655" s="219"/>
      <c r="J2655" s="215"/>
      <c r="K2655" s="215"/>
      <c r="L2655" s="220"/>
      <c r="M2655" s="221"/>
      <c r="N2655" s="222"/>
      <c r="O2655" s="222"/>
      <c r="P2655" s="222"/>
      <c r="Q2655" s="222"/>
      <c r="R2655" s="222"/>
      <c r="S2655" s="222"/>
      <c r="T2655" s="223"/>
      <c r="AT2655" s="224" t="s">
        <v>395</v>
      </c>
      <c r="AU2655" s="224" t="s">
        <v>90</v>
      </c>
      <c r="AV2655" s="14" t="s">
        <v>90</v>
      </c>
      <c r="AW2655" s="14" t="s">
        <v>36</v>
      </c>
      <c r="AX2655" s="14" t="s">
        <v>78</v>
      </c>
      <c r="AY2655" s="224" t="s">
        <v>386</v>
      </c>
    </row>
    <row r="2656" spans="1:65" s="14" customFormat="1" ht="10">
      <c r="B2656" s="214"/>
      <c r="C2656" s="215"/>
      <c r="D2656" s="205" t="s">
        <v>395</v>
      </c>
      <c r="E2656" s="216" t="s">
        <v>76</v>
      </c>
      <c r="F2656" s="217" t="s">
        <v>2575</v>
      </c>
      <c r="G2656" s="215"/>
      <c r="H2656" s="218">
        <v>3.12</v>
      </c>
      <c r="I2656" s="219"/>
      <c r="J2656" s="215"/>
      <c r="K2656" s="215"/>
      <c r="L2656" s="220"/>
      <c r="M2656" s="221"/>
      <c r="N2656" s="222"/>
      <c r="O2656" s="222"/>
      <c r="P2656" s="222"/>
      <c r="Q2656" s="222"/>
      <c r="R2656" s="222"/>
      <c r="S2656" s="222"/>
      <c r="T2656" s="223"/>
      <c r="AT2656" s="224" t="s">
        <v>395</v>
      </c>
      <c r="AU2656" s="224" t="s">
        <v>90</v>
      </c>
      <c r="AV2656" s="14" t="s">
        <v>90</v>
      </c>
      <c r="AW2656" s="14" t="s">
        <v>36</v>
      </c>
      <c r="AX2656" s="14" t="s">
        <v>78</v>
      </c>
      <c r="AY2656" s="224" t="s">
        <v>386</v>
      </c>
    </row>
    <row r="2657" spans="1:65" s="15" customFormat="1" ht="10">
      <c r="B2657" s="225"/>
      <c r="C2657" s="226"/>
      <c r="D2657" s="205" t="s">
        <v>395</v>
      </c>
      <c r="E2657" s="227" t="s">
        <v>76</v>
      </c>
      <c r="F2657" s="228" t="s">
        <v>398</v>
      </c>
      <c r="G2657" s="226"/>
      <c r="H2657" s="229">
        <v>16.920000000000002</v>
      </c>
      <c r="I2657" s="230"/>
      <c r="J2657" s="226"/>
      <c r="K2657" s="226"/>
      <c r="L2657" s="231"/>
      <c r="M2657" s="232"/>
      <c r="N2657" s="233"/>
      <c r="O2657" s="233"/>
      <c r="P2657" s="233"/>
      <c r="Q2657" s="233"/>
      <c r="R2657" s="233"/>
      <c r="S2657" s="233"/>
      <c r="T2657" s="234"/>
      <c r="AT2657" s="235" t="s">
        <v>395</v>
      </c>
      <c r="AU2657" s="235" t="s">
        <v>90</v>
      </c>
      <c r="AV2657" s="15" t="s">
        <v>102</v>
      </c>
      <c r="AW2657" s="15" t="s">
        <v>36</v>
      </c>
      <c r="AX2657" s="15" t="s">
        <v>85</v>
      </c>
      <c r="AY2657" s="235" t="s">
        <v>386</v>
      </c>
    </row>
    <row r="2658" spans="1:65" s="2" customFormat="1" ht="44.25" customHeight="1">
      <c r="A2658" s="37"/>
      <c r="B2658" s="38"/>
      <c r="C2658" s="185" t="s">
        <v>2576</v>
      </c>
      <c r="D2658" s="185" t="s">
        <v>388</v>
      </c>
      <c r="E2658" s="186" t="s">
        <v>2577</v>
      </c>
      <c r="F2658" s="187" t="s">
        <v>2578</v>
      </c>
      <c r="G2658" s="188" t="s">
        <v>127</v>
      </c>
      <c r="H2658" s="189">
        <v>167.47300000000001</v>
      </c>
      <c r="I2658" s="190"/>
      <c r="J2658" s="191">
        <f>ROUND(I2658*H2658,2)</f>
        <v>0</v>
      </c>
      <c r="K2658" s="187" t="s">
        <v>2579</v>
      </c>
      <c r="L2658" s="42"/>
      <c r="M2658" s="192" t="s">
        <v>76</v>
      </c>
      <c r="N2658" s="193" t="s">
        <v>49</v>
      </c>
      <c r="O2658" s="67"/>
      <c r="P2658" s="194">
        <f>O2658*H2658</f>
        <v>0</v>
      </c>
      <c r="Q2658" s="194">
        <v>6.0600000000000003E-3</v>
      </c>
      <c r="R2658" s="194">
        <f>Q2658*H2658</f>
        <v>1.0148863800000001</v>
      </c>
      <c r="S2658" s="194">
        <v>0</v>
      </c>
      <c r="T2658" s="195">
        <f>S2658*H2658</f>
        <v>0</v>
      </c>
      <c r="U2658" s="37"/>
      <c r="V2658" s="37"/>
      <c r="W2658" s="37"/>
      <c r="X2658" s="37"/>
      <c r="Y2658" s="37"/>
      <c r="Z2658" s="37"/>
      <c r="AA2658" s="37"/>
      <c r="AB2658" s="37"/>
      <c r="AC2658" s="37"/>
      <c r="AD2658" s="37"/>
      <c r="AE2658" s="37"/>
      <c r="AR2658" s="196" t="s">
        <v>479</v>
      </c>
      <c r="AT2658" s="196" t="s">
        <v>388</v>
      </c>
      <c r="AU2658" s="196" t="s">
        <v>90</v>
      </c>
      <c r="AY2658" s="20" t="s">
        <v>386</v>
      </c>
      <c r="BE2658" s="197">
        <f>IF(N2658="základní",J2658,0)</f>
        <v>0</v>
      </c>
      <c r="BF2658" s="197">
        <f>IF(N2658="snížená",J2658,0)</f>
        <v>0</v>
      </c>
      <c r="BG2658" s="197">
        <f>IF(N2658="zákl. přenesená",J2658,0)</f>
        <v>0</v>
      </c>
      <c r="BH2658" s="197">
        <f>IF(N2658="sníž. přenesená",J2658,0)</f>
        <v>0</v>
      </c>
      <c r="BI2658" s="197">
        <f>IF(N2658="nulová",J2658,0)</f>
        <v>0</v>
      </c>
      <c r="BJ2658" s="20" t="s">
        <v>90</v>
      </c>
      <c r="BK2658" s="197">
        <f>ROUND(I2658*H2658,2)</f>
        <v>0</v>
      </c>
      <c r="BL2658" s="20" t="s">
        <v>479</v>
      </c>
      <c r="BM2658" s="196" t="s">
        <v>2580</v>
      </c>
    </row>
    <row r="2659" spans="1:65" s="2" customFormat="1" ht="10">
      <c r="A2659" s="37"/>
      <c r="B2659" s="38"/>
      <c r="C2659" s="39"/>
      <c r="D2659" s="198" t="s">
        <v>393</v>
      </c>
      <c r="E2659" s="39"/>
      <c r="F2659" s="199" t="s">
        <v>2581</v>
      </c>
      <c r="G2659" s="39"/>
      <c r="H2659" s="39"/>
      <c r="I2659" s="200"/>
      <c r="J2659" s="39"/>
      <c r="K2659" s="39"/>
      <c r="L2659" s="42"/>
      <c r="M2659" s="201"/>
      <c r="N2659" s="202"/>
      <c r="O2659" s="67"/>
      <c r="P2659" s="67"/>
      <c r="Q2659" s="67"/>
      <c r="R2659" s="67"/>
      <c r="S2659" s="67"/>
      <c r="T2659" s="68"/>
      <c r="U2659" s="37"/>
      <c r="V2659" s="37"/>
      <c r="W2659" s="37"/>
      <c r="X2659" s="37"/>
      <c r="Y2659" s="37"/>
      <c r="Z2659" s="37"/>
      <c r="AA2659" s="37"/>
      <c r="AB2659" s="37"/>
      <c r="AC2659" s="37"/>
      <c r="AD2659" s="37"/>
      <c r="AE2659" s="37"/>
      <c r="AT2659" s="20" t="s">
        <v>393</v>
      </c>
      <c r="AU2659" s="20" t="s">
        <v>90</v>
      </c>
    </row>
    <row r="2660" spans="1:65" s="13" customFormat="1" ht="10">
      <c r="B2660" s="203"/>
      <c r="C2660" s="204"/>
      <c r="D2660" s="205" t="s">
        <v>395</v>
      </c>
      <c r="E2660" s="206" t="s">
        <v>76</v>
      </c>
      <c r="F2660" s="207" t="s">
        <v>2428</v>
      </c>
      <c r="G2660" s="204"/>
      <c r="H2660" s="206" t="s">
        <v>76</v>
      </c>
      <c r="I2660" s="208"/>
      <c r="J2660" s="204"/>
      <c r="K2660" s="204"/>
      <c r="L2660" s="209"/>
      <c r="M2660" s="210"/>
      <c r="N2660" s="211"/>
      <c r="O2660" s="211"/>
      <c r="P2660" s="211"/>
      <c r="Q2660" s="211"/>
      <c r="R2660" s="211"/>
      <c r="S2660" s="211"/>
      <c r="T2660" s="212"/>
      <c r="AT2660" s="213" t="s">
        <v>395</v>
      </c>
      <c r="AU2660" s="213" t="s">
        <v>90</v>
      </c>
      <c r="AV2660" s="13" t="s">
        <v>85</v>
      </c>
      <c r="AW2660" s="13" t="s">
        <v>36</v>
      </c>
      <c r="AX2660" s="13" t="s">
        <v>78</v>
      </c>
      <c r="AY2660" s="213" t="s">
        <v>386</v>
      </c>
    </row>
    <row r="2661" spans="1:65" s="13" customFormat="1" ht="10">
      <c r="B2661" s="203"/>
      <c r="C2661" s="204"/>
      <c r="D2661" s="205" t="s">
        <v>395</v>
      </c>
      <c r="E2661" s="206" t="s">
        <v>76</v>
      </c>
      <c r="F2661" s="207" t="s">
        <v>2477</v>
      </c>
      <c r="G2661" s="204"/>
      <c r="H2661" s="206" t="s">
        <v>76</v>
      </c>
      <c r="I2661" s="208"/>
      <c r="J2661" s="204"/>
      <c r="K2661" s="204"/>
      <c r="L2661" s="209"/>
      <c r="M2661" s="210"/>
      <c r="N2661" s="211"/>
      <c r="O2661" s="211"/>
      <c r="P2661" s="211"/>
      <c r="Q2661" s="211"/>
      <c r="R2661" s="211"/>
      <c r="S2661" s="211"/>
      <c r="T2661" s="212"/>
      <c r="AT2661" s="213" t="s">
        <v>395</v>
      </c>
      <c r="AU2661" s="213" t="s">
        <v>90</v>
      </c>
      <c r="AV2661" s="13" t="s">
        <v>85</v>
      </c>
      <c r="AW2661" s="13" t="s">
        <v>36</v>
      </c>
      <c r="AX2661" s="13" t="s">
        <v>78</v>
      </c>
      <c r="AY2661" s="213" t="s">
        <v>386</v>
      </c>
    </row>
    <row r="2662" spans="1:65" s="13" customFormat="1" ht="10">
      <c r="B2662" s="203"/>
      <c r="C2662" s="204"/>
      <c r="D2662" s="205" t="s">
        <v>395</v>
      </c>
      <c r="E2662" s="206" t="s">
        <v>76</v>
      </c>
      <c r="F2662" s="207" t="s">
        <v>577</v>
      </c>
      <c r="G2662" s="204"/>
      <c r="H2662" s="206" t="s">
        <v>76</v>
      </c>
      <c r="I2662" s="208"/>
      <c r="J2662" s="204"/>
      <c r="K2662" s="204"/>
      <c r="L2662" s="209"/>
      <c r="M2662" s="210"/>
      <c r="N2662" s="211"/>
      <c r="O2662" s="211"/>
      <c r="P2662" s="211"/>
      <c r="Q2662" s="211"/>
      <c r="R2662" s="211"/>
      <c r="S2662" s="211"/>
      <c r="T2662" s="212"/>
      <c r="AT2662" s="213" t="s">
        <v>395</v>
      </c>
      <c r="AU2662" s="213" t="s">
        <v>90</v>
      </c>
      <c r="AV2662" s="13" t="s">
        <v>85</v>
      </c>
      <c r="AW2662" s="13" t="s">
        <v>36</v>
      </c>
      <c r="AX2662" s="13" t="s">
        <v>78</v>
      </c>
      <c r="AY2662" s="213" t="s">
        <v>386</v>
      </c>
    </row>
    <row r="2663" spans="1:65" s="13" customFormat="1" ht="10">
      <c r="B2663" s="203"/>
      <c r="C2663" s="204"/>
      <c r="D2663" s="205" t="s">
        <v>395</v>
      </c>
      <c r="E2663" s="206" t="s">
        <v>76</v>
      </c>
      <c r="F2663" s="207" t="s">
        <v>2582</v>
      </c>
      <c r="G2663" s="204"/>
      <c r="H2663" s="206" t="s">
        <v>76</v>
      </c>
      <c r="I2663" s="208"/>
      <c r="J2663" s="204"/>
      <c r="K2663" s="204"/>
      <c r="L2663" s="209"/>
      <c r="M2663" s="210"/>
      <c r="N2663" s="211"/>
      <c r="O2663" s="211"/>
      <c r="P2663" s="211"/>
      <c r="Q2663" s="211"/>
      <c r="R2663" s="211"/>
      <c r="S2663" s="211"/>
      <c r="T2663" s="212"/>
      <c r="AT2663" s="213" t="s">
        <v>395</v>
      </c>
      <c r="AU2663" s="213" t="s">
        <v>90</v>
      </c>
      <c r="AV2663" s="13" t="s">
        <v>85</v>
      </c>
      <c r="AW2663" s="13" t="s">
        <v>36</v>
      </c>
      <c r="AX2663" s="13" t="s">
        <v>78</v>
      </c>
      <c r="AY2663" s="213" t="s">
        <v>386</v>
      </c>
    </row>
    <row r="2664" spans="1:65" s="14" customFormat="1" ht="10">
      <c r="B2664" s="214"/>
      <c r="C2664" s="215"/>
      <c r="D2664" s="205" t="s">
        <v>395</v>
      </c>
      <c r="E2664" s="216" t="s">
        <v>76</v>
      </c>
      <c r="F2664" s="217" t="s">
        <v>2583</v>
      </c>
      <c r="G2664" s="215"/>
      <c r="H2664" s="218">
        <v>42</v>
      </c>
      <c r="I2664" s="219"/>
      <c r="J2664" s="215"/>
      <c r="K2664" s="215"/>
      <c r="L2664" s="220"/>
      <c r="M2664" s="221"/>
      <c r="N2664" s="222"/>
      <c r="O2664" s="222"/>
      <c r="P2664" s="222"/>
      <c r="Q2664" s="222"/>
      <c r="R2664" s="222"/>
      <c r="S2664" s="222"/>
      <c r="T2664" s="223"/>
      <c r="AT2664" s="224" t="s">
        <v>395</v>
      </c>
      <c r="AU2664" s="224" t="s">
        <v>90</v>
      </c>
      <c r="AV2664" s="14" t="s">
        <v>90</v>
      </c>
      <c r="AW2664" s="14" t="s">
        <v>36</v>
      </c>
      <c r="AX2664" s="14" t="s">
        <v>78</v>
      </c>
      <c r="AY2664" s="224" t="s">
        <v>386</v>
      </c>
    </row>
    <row r="2665" spans="1:65" s="16" customFormat="1" ht="10">
      <c r="B2665" s="246"/>
      <c r="C2665" s="247"/>
      <c r="D2665" s="205" t="s">
        <v>395</v>
      </c>
      <c r="E2665" s="248" t="s">
        <v>282</v>
      </c>
      <c r="F2665" s="249" t="s">
        <v>559</v>
      </c>
      <c r="G2665" s="247"/>
      <c r="H2665" s="250">
        <v>42</v>
      </c>
      <c r="I2665" s="251"/>
      <c r="J2665" s="247"/>
      <c r="K2665" s="247"/>
      <c r="L2665" s="252"/>
      <c r="M2665" s="253"/>
      <c r="N2665" s="254"/>
      <c r="O2665" s="254"/>
      <c r="P2665" s="254"/>
      <c r="Q2665" s="254"/>
      <c r="R2665" s="254"/>
      <c r="S2665" s="254"/>
      <c r="T2665" s="255"/>
      <c r="AT2665" s="256" t="s">
        <v>395</v>
      </c>
      <c r="AU2665" s="256" t="s">
        <v>90</v>
      </c>
      <c r="AV2665" s="16" t="s">
        <v>95</v>
      </c>
      <c r="AW2665" s="16" t="s">
        <v>36</v>
      </c>
      <c r="AX2665" s="16" t="s">
        <v>78</v>
      </c>
      <c r="AY2665" s="256" t="s">
        <v>386</v>
      </c>
    </row>
    <row r="2666" spans="1:65" s="13" customFormat="1" ht="10">
      <c r="B2666" s="203"/>
      <c r="C2666" s="204"/>
      <c r="D2666" s="205" t="s">
        <v>395</v>
      </c>
      <c r="E2666" s="206" t="s">
        <v>76</v>
      </c>
      <c r="F2666" s="207" t="s">
        <v>1403</v>
      </c>
      <c r="G2666" s="204"/>
      <c r="H2666" s="206" t="s">
        <v>76</v>
      </c>
      <c r="I2666" s="208"/>
      <c r="J2666" s="204"/>
      <c r="K2666" s="204"/>
      <c r="L2666" s="209"/>
      <c r="M2666" s="210"/>
      <c r="N2666" s="211"/>
      <c r="O2666" s="211"/>
      <c r="P2666" s="211"/>
      <c r="Q2666" s="211"/>
      <c r="R2666" s="211"/>
      <c r="S2666" s="211"/>
      <c r="T2666" s="212"/>
      <c r="AT2666" s="213" t="s">
        <v>395</v>
      </c>
      <c r="AU2666" s="213" t="s">
        <v>90</v>
      </c>
      <c r="AV2666" s="13" t="s">
        <v>85</v>
      </c>
      <c r="AW2666" s="13" t="s">
        <v>36</v>
      </c>
      <c r="AX2666" s="13" t="s">
        <v>78</v>
      </c>
      <c r="AY2666" s="213" t="s">
        <v>386</v>
      </c>
    </row>
    <row r="2667" spans="1:65" s="14" customFormat="1" ht="10">
      <c r="B2667" s="214"/>
      <c r="C2667" s="215"/>
      <c r="D2667" s="205" t="s">
        <v>395</v>
      </c>
      <c r="E2667" s="216" t="s">
        <v>76</v>
      </c>
      <c r="F2667" s="217" t="s">
        <v>2584</v>
      </c>
      <c r="G2667" s="215"/>
      <c r="H2667" s="218">
        <v>5.16</v>
      </c>
      <c r="I2667" s="219"/>
      <c r="J2667" s="215"/>
      <c r="K2667" s="215"/>
      <c r="L2667" s="220"/>
      <c r="M2667" s="221"/>
      <c r="N2667" s="222"/>
      <c r="O2667" s="222"/>
      <c r="P2667" s="222"/>
      <c r="Q2667" s="222"/>
      <c r="R2667" s="222"/>
      <c r="S2667" s="222"/>
      <c r="T2667" s="223"/>
      <c r="AT2667" s="224" t="s">
        <v>395</v>
      </c>
      <c r="AU2667" s="224" t="s">
        <v>90</v>
      </c>
      <c r="AV2667" s="14" t="s">
        <v>90</v>
      </c>
      <c r="AW2667" s="14" t="s">
        <v>36</v>
      </c>
      <c r="AX2667" s="14" t="s">
        <v>78</v>
      </c>
      <c r="AY2667" s="224" t="s">
        <v>386</v>
      </c>
    </row>
    <row r="2668" spans="1:65" s="16" customFormat="1" ht="10">
      <c r="B2668" s="246"/>
      <c r="C2668" s="247"/>
      <c r="D2668" s="205" t="s">
        <v>395</v>
      </c>
      <c r="E2668" s="248" t="s">
        <v>288</v>
      </c>
      <c r="F2668" s="249" t="s">
        <v>559</v>
      </c>
      <c r="G2668" s="247"/>
      <c r="H2668" s="250">
        <v>5.16</v>
      </c>
      <c r="I2668" s="251"/>
      <c r="J2668" s="247"/>
      <c r="K2668" s="247"/>
      <c r="L2668" s="252"/>
      <c r="M2668" s="253"/>
      <c r="N2668" s="254"/>
      <c r="O2668" s="254"/>
      <c r="P2668" s="254"/>
      <c r="Q2668" s="254"/>
      <c r="R2668" s="254"/>
      <c r="S2668" s="254"/>
      <c r="T2668" s="255"/>
      <c r="AT2668" s="256" t="s">
        <v>395</v>
      </c>
      <c r="AU2668" s="256" t="s">
        <v>90</v>
      </c>
      <c r="AV2668" s="16" t="s">
        <v>95</v>
      </c>
      <c r="AW2668" s="16" t="s">
        <v>36</v>
      </c>
      <c r="AX2668" s="16" t="s">
        <v>78</v>
      </c>
      <c r="AY2668" s="256" t="s">
        <v>386</v>
      </c>
    </row>
    <row r="2669" spans="1:65" s="13" customFormat="1" ht="10">
      <c r="B2669" s="203"/>
      <c r="C2669" s="204"/>
      <c r="D2669" s="205" t="s">
        <v>395</v>
      </c>
      <c r="E2669" s="206" t="s">
        <v>76</v>
      </c>
      <c r="F2669" s="207" t="s">
        <v>577</v>
      </c>
      <c r="G2669" s="204"/>
      <c r="H2669" s="206" t="s">
        <v>76</v>
      </c>
      <c r="I2669" s="208"/>
      <c r="J2669" s="204"/>
      <c r="K2669" s="204"/>
      <c r="L2669" s="209"/>
      <c r="M2669" s="210"/>
      <c r="N2669" s="211"/>
      <c r="O2669" s="211"/>
      <c r="P2669" s="211"/>
      <c r="Q2669" s="211"/>
      <c r="R2669" s="211"/>
      <c r="S2669" s="211"/>
      <c r="T2669" s="212"/>
      <c r="AT2669" s="213" t="s">
        <v>395</v>
      </c>
      <c r="AU2669" s="213" t="s">
        <v>90</v>
      </c>
      <c r="AV2669" s="13" t="s">
        <v>85</v>
      </c>
      <c r="AW2669" s="13" t="s">
        <v>36</v>
      </c>
      <c r="AX2669" s="13" t="s">
        <v>78</v>
      </c>
      <c r="AY2669" s="213" t="s">
        <v>386</v>
      </c>
    </row>
    <row r="2670" spans="1:65" s="13" customFormat="1" ht="10">
      <c r="B2670" s="203"/>
      <c r="C2670" s="204"/>
      <c r="D2670" s="205" t="s">
        <v>395</v>
      </c>
      <c r="E2670" s="206" t="s">
        <v>76</v>
      </c>
      <c r="F2670" s="207" t="s">
        <v>1309</v>
      </c>
      <c r="G2670" s="204"/>
      <c r="H2670" s="206" t="s">
        <v>76</v>
      </c>
      <c r="I2670" s="208"/>
      <c r="J2670" s="204"/>
      <c r="K2670" s="204"/>
      <c r="L2670" s="209"/>
      <c r="M2670" s="210"/>
      <c r="N2670" s="211"/>
      <c r="O2670" s="211"/>
      <c r="P2670" s="211"/>
      <c r="Q2670" s="211"/>
      <c r="R2670" s="211"/>
      <c r="S2670" s="211"/>
      <c r="T2670" s="212"/>
      <c r="AT2670" s="213" t="s">
        <v>395</v>
      </c>
      <c r="AU2670" s="213" t="s">
        <v>90</v>
      </c>
      <c r="AV2670" s="13" t="s">
        <v>85</v>
      </c>
      <c r="AW2670" s="13" t="s">
        <v>36</v>
      </c>
      <c r="AX2670" s="13" t="s">
        <v>78</v>
      </c>
      <c r="AY2670" s="213" t="s">
        <v>386</v>
      </c>
    </row>
    <row r="2671" spans="1:65" s="13" customFormat="1" ht="10">
      <c r="B2671" s="203"/>
      <c r="C2671" s="204"/>
      <c r="D2671" s="205" t="s">
        <v>395</v>
      </c>
      <c r="E2671" s="206" t="s">
        <v>76</v>
      </c>
      <c r="F2671" s="207" t="s">
        <v>2585</v>
      </c>
      <c r="G2671" s="204"/>
      <c r="H2671" s="206" t="s">
        <v>76</v>
      </c>
      <c r="I2671" s="208"/>
      <c r="J2671" s="204"/>
      <c r="K2671" s="204"/>
      <c r="L2671" s="209"/>
      <c r="M2671" s="210"/>
      <c r="N2671" s="211"/>
      <c r="O2671" s="211"/>
      <c r="P2671" s="211"/>
      <c r="Q2671" s="211"/>
      <c r="R2671" s="211"/>
      <c r="S2671" s="211"/>
      <c r="T2671" s="212"/>
      <c r="AT2671" s="213" t="s">
        <v>395</v>
      </c>
      <c r="AU2671" s="213" t="s">
        <v>90</v>
      </c>
      <c r="AV2671" s="13" t="s">
        <v>85</v>
      </c>
      <c r="AW2671" s="13" t="s">
        <v>36</v>
      </c>
      <c r="AX2671" s="13" t="s">
        <v>78</v>
      </c>
      <c r="AY2671" s="213" t="s">
        <v>386</v>
      </c>
    </row>
    <row r="2672" spans="1:65" s="14" customFormat="1" ht="10">
      <c r="B2672" s="214"/>
      <c r="C2672" s="215"/>
      <c r="D2672" s="205" t="s">
        <v>395</v>
      </c>
      <c r="E2672" s="216" t="s">
        <v>76</v>
      </c>
      <c r="F2672" s="217" t="s">
        <v>2586</v>
      </c>
      <c r="G2672" s="215"/>
      <c r="H2672" s="218">
        <v>120.313</v>
      </c>
      <c r="I2672" s="219"/>
      <c r="J2672" s="215"/>
      <c r="K2672" s="215"/>
      <c r="L2672" s="220"/>
      <c r="M2672" s="221"/>
      <c r="N2672" s="222"/>
      <c r="O2672" s="222"/>
      <c r="P2672" s="222"/>
      <c r="Q2672" s="222"/>
      <c r="R2672" s="222"/>
      <c r="S2672" s="222"/>
      <c r="T2672" s="223"/>
      <c r="AT2672" s="224" t="s">
        <v>395</v>
      </c>
      <c r="AU2672" s="224" t="s">
        <v>90</v>
      </c>
      <c r="AV2672" s="14" t="s">
        <v>90</v>
      </c>
      <c r="AW2672" s="14" t="s">
        <v>36</v>
      </c>
      <c r="AX2672" s="14" t="s">
        <v>78</v>
      </c>
      <c r="AY2672" s="224" t="s">
        <v>386</v>
      </c>
    </row>
    <row r="2673" spans="1:65" s="16" customFormat="1" ht="10">
      <c r="B2673" s="246"/>
      <c r="C2673" s="247"/>
      <c r="D2673" s="205" t="s">
        <v>395</v>
      </c>
      <c r="E2673" s="248" t="s">
        <v>263</v>
      </c>
      <c r="F2673" s="249" t="s">
        <v>559</v>
      </c>
      <c r="G2673" s="247"/>
      <c r="H2673" s="250">
        <v>120.313</v>
      </c>
      <c r="I2673" s="251"/>
      <c r="J2673" s="247"/>
      <c r="K2673" s="247"/>
      <c r="L2673" s="252"/>
      <c r="M2673" s="253"/>
      <c r="N2673" s="254"/>
      <c r="O2673" s="254"/>
      <c r="P2673" s="254"/>
      <c r="Q2673" s="254"/>
      <c r="R2673" s="254"/>
      <c r="S2673" s="254"/>
      <c r="T2673" s="255"/>
      <c r="AT2673" s="256" t="s">
        <v>395</v>
      </c>
      <c r="AU2673" s="256" t="s">
        <v>90</v>
      </c>
      <c r="AV2673" s="16" t="s">
        <v>95</v>
      </c>
      <c r="AW2673" s="16" t="s">
        <v>36</v>
      </c>
      <c r="AX2673" s="16" t="s">
        <v>78</v>
      </c>
      <c r="AY2673" s="256" t="s">
        <v>386</v>
      </c>
    </row>
    <row r="2674" spans="1:65" s="15" customFormat="1" ht="10">
      <c r="B2674" s="225"/>
      <c r="C2674" s="226"/>
      <c r="D2674" s="205" t="s">
        <v>395</v>
      </c>
      <c r="E2674" s="227" t="s">
        <v>76</v>
      </c>
      <c r="F2674" s="228" t="s">
        <v>398</v>
      </c>
      <c r="G2674" s="226"/>
      <c r="H2674" s="229">
        <v>167.47300000000001</v>
      </c>
      <c r="I2674" s="230"/>
      <c r="J2674" s="226"/>
      <c r="K2674" s="226"/>
      <c r="L2674" s="231"/>
      <c r="M2674" s="232"/>
      <c r="N2674" s="233"/>
      <c r="O2674" s="233"/>
      <c r="P2674" s="233"/>
      <c r="Q2674" s="233"/>
      <c r="R2674" s="233"/>
      <c r="S2674" s="233"/>
      <c r="T2674" s="234"/>
      <c r="AT2674" s="235" t="s">
        <v>395</v>
      </c>
      <c r="AU2674" s="235" t="s">
        <v>90</v>
      </c>
      <c r="AV2674" s="15" t="s">
        <v>102</v>
      </c>
      <c r="AW2674" s="15" t="s">
        <v>36</v>
      </c>
      <c r="AX2674" s="15" t="s">
        <v>85</v>
      </c>
      <c r="AY2674" s="235" t="s">
        <v>386</v>
      </c>
    </row>
    <row r="2675" spans="1:65" s="2" customFormat="1" ht="16.5" customHeight="1">
      <c r="A2675" s="37"/>
      <c r="B2675" s="38"/>
      <c r="C2675" s="236" t="s">
        <v>2587</v>
      </c>
      <c r="D2675" s="236" t="s">
        <v>453</v>
      </c>
      <c r="E2675" s="237" t="s">
        <v>2588</v>
      </c>
      <c r="F2675" s="238" t="s">
        <v>2589</v>
      </c>
      <c r="G2675" s="239" t="s">
        <v>127</v>
      </c>
      <c r="H2675" s="240">
        <v>49.518000000000001</v>
      </c>
      <c r="I2675" s="241"/>
      <c r="J2675" s="242">
        <f>ROUND(I2675*H2675,2)</f>
        <v>0</v>
      </c>
      <c r="K2675" s="238" t="s">
        <v>391</v>
      </c>
      <c r="L2675" s="243"/>
      <c r="M2675" s="244" t="s">
        <v>76</v>
      </c>
      <c r="N2675" s="245" t="s">
        <v>49</v>
      </c>
      <c r="O2675" s="67"/>
      <c r="P2675" s="194">
        <f>O2675*H2675</f>
        <v>0</v>
      </c>
      <c r="Q2675" s="194">
        <v>2.3E-3</v>
      </c>
      <c r="R2675" s="194">
        <f>Q2675*H2675</f>
        <v>0.1138914</v>
      </c>
      <c r="S2675" s="194">
        <v>0</v>
      </c>
      <c r="T2675" s="195">
        <f>S2675*H2675</f>
        <v>0</v>
      </c>
      <c r="U2675" s="37"/>
      <c r="V2675" s="37"/>
      <c r="W2675" s="37"/>
      <c r="X2675" s="37"/>
      <c r="Y2675" s="37"/>
      <c r="Z2675" s="37"/>
      <c r="AA2675" s="37"/>
      <c r="AB2675" s="37"/>
      <c r="AC2675" s="37"/>
      <c r="AD2675" s="37"/>
      <c r="AE2675" s="37"/>
      <c r="AR2675" s="196" t="s">
        <v>597</v>
      </c>
      <c r="AT2675" s="196" t="s">
        <v>453</v>
      </c>
      <c r="AU2675" s="196" t="s">
        <v>90</v>
      </c>
      <c r="AY2675" s="20" t="s">
        <v>386</v>
      </c>
      <c r="BE2675" s="197">
        <f>IF(N2675="základní",J2675,0)</f>
        <v>0</v>
      </c>
      <c r="BF2675" s="197">
        <f>IF(N2675="snížená",J2675,0)</f>
        <v>0</v>
      </c>
      <c r="BG2675" s="197">
        <f>IF(N2675="zákl. přenesená",J2675,0)</f>
        <v>0</v>
      </c>
      <c r="BH2675" s="197">
        <f>IF(N2675="sníž. přenesená",J2675,0)</f>
        <v>0</v>
      </c>
      <c r="BI2675" s="197">
        <f>IF(N2675="nulová",J2675,0)</f>
        <v>0</v>
      </c>
      <c r="BJ2675" s="20" t="s">
        <v>90</v>
      </c>
      <c r="BK2675" s="197">
        <f>ROUND(I2675*H2675,2)</f>
        <v>0</v>
      </c>
      <c r="BL2675" s="20" t="s">
        <v>479</v>
      </c>
      <c r="BM2675" s="196" t="s">
        <v>2590</v>
      </c>
    </row>
    <row r="2676" spans="1:65" s="14" customFormat="1" ht="10">
      <c r="B2676" s="214"/>
      <c r="C2676" s="215"/>
      <c r="D2676" s="205" t="s">
        <v>395</v>
      </c>
      <c r="E2676" s="216" t="s">
        <v>76</v>
      </c>
      <c r="F2676" s="217" t="s">
        <v>282</v>
      </c>
      <c r="G2676" s="215"/>
      <c r="H2676" s="218">
        <v>42</v>
      </c>
      <c r="I2676" s="219"/>
      <c r="J2676" s="215"/>
      <c r="K2676" s="215"/>
      <c r="L2676" s="220"/>
      <c r="M2676" s="221"/>
      <c r="N2676" s="222"/>
      <c r="O2676" s="222"/>
      <c r="P2676" s="222"/>
      <c r="Q2676" s="222"/>
      <c r="R2676" s="222"/>
      <c r="S2676" s="222"/>
      <c r="T2676" s="223"/>
      <c r="AT2676" s="224" t="s">
        <v>395</v>
      </c>
      <c r="AU2676" s="224" t="s">
        <v>90</v>
      </c>
      <c r="AV2676" s="14" t="s">
        <v>90</v>
      </c>
      <c r="AW2676" s="14" t="s">
        <v>36</v>
      </c>
      <c r="AX2676" s="14" t="s">
        <v>78</v>
      </c>
      <c r="AY2676" s="224" t="s">
        <v>386</v>
      </c>
    </row>
    <row r="2677" spans="1:65" s="14" customFormat="1" ht="10">
      <c r="B2677" s="214"/>
      <c r="C2677" s="215"/>
      <c r="D2677" s="205" t="s">
        <v>395</v>
      </c>
      <c r="E2677" s="216" t="s">
        <v>76</v>
      </c>
      <c r="F2677" s="217" t="s">
        <v>288</v>
      </c>
      <c r="G2677" s="215"/>
      <c r="H2677" s="218">
        <v>5.16</v>
      </c>
      <c r="I2677" s="219"/>
      <c r="J2677" s="215"/>
      <c r="K2677" s="215"/>
      <c r="L2677" s="220"/>
      <c r="M2677" s="221"/>
      <c r="N2677" s="222"/>
      <c r="O2677" s="222"/>
      <c r="P2677" s="222"/>
      <c r="Q2677" s="222"/>
      <c r="R2677" s="222"/>
      <c r="S2677" s="222"/>
      <c r="T2677" s="223"/>
      <c r="AT2677" s="224" t="s">
        <v>395</v>
      </c>
      <c r="AU2677" s="224" t="s">
        <v>90</v>
      </c>
      <c r="AV2677" s="14" t="s">
        <v>90</v>
      </c>
      <c r="AW2677" s="14" t="s">
        <v>36</v>
      </c>
      <c r="AX2677" s="14" t="s">
        <v>78</v>
      </c>
      <c r="AY2677" s="224" t="s">
        <v>386</v>
      </c>
    </row>
    <row r="2678" spans="1:65" s="15" customFormat="1" ht="10">
      <c r="B2678" s="225"/>
      <c r="C2678" s="226"/>
      <c r="D2678" s="205" t="s">
        <v>395</v>
      </c>
      <c r="E2678" s="227" t="s">
        <v>76</v>
      </c>
      <c r="F2678" s="228" t="s">
        <v>398</v>
      </c>
      <c r="G2678" s="226"/>
      <c r="H2678" s="229">
        <v>47.16</v>
      </c>
      <c r="I2678" s="230"/>
      <c r="J2678" s="226"/>
      <c r="K2678" s="226"/>
      <c r="L2678" s="231"/>
      <c r="M2678" s="232"/>
      <c r="N2678" s="233"/>
      <c r="O2678" s="233"/>
      <c r="P2678" s="233"/>
      <c r="Q2678" s="233"/>
      <c r="R2678" s="233"/>
      <c r="S2678" s="233"/>
      <c r="T2678" s="234"/>
      <c r="AT2678" s="235" t="s">
        <v>395</v>
      </c>
      <c r="AU2678" s="235" t="s">
        <v>90</v>
      </c>
      <c r="AV2678" s="15" t="s">
        <v>102</v>
      </c>
      <c r="AW2678" s="15" t="s">
        <v>36</v>
      </c>
      <c r="AX2678" s="15" t="s">
        <v>85</v>
      </c>
      <c r="AY2678" s="235" t="s">
        <v>386</v>
      </c>
    </row>
    <row r="2679" spans="1:65" s="14" customFormat="1" ht="10">
      <c r="B2679" s="214"/>
      <c r="C2679" s="215"/>
      <c r="D2679" s="205" t="s">
        <v>395</v>
      </c>
      <c r="E2679" s="215"/>
      <c r="F2679" s="217" t="s">
        <v>2591</v>
      </c>
      <c r="G2679" s="215"/>
      <c r="H2679" s="218">
        <v>49.518000000000001</v>
      </c>
      <c r="I2679" s="219"/>
      <c r="J2679" s="215"/>
      <c r="K2679" s="215"/>
      <c r="L2679" s="220"/>
      <c r="M2679" s="221"/>
      <c r="N2679" s="222"/>
      <c r="O2679" s="222"/>
      <c r="P2679" s="222"/>
      <c r="Q2679" s="222"/>
      <c r="R2679" s="222"/>
      <c r="S2679" s="222"/>
      <c r="T2679" s="223"/>
      <c r="AT2679" s="224" t="s">
        <v>395</v>
      </c>
      <c r="AU2679" s="224" t="s">
        <v>90</v>
      </c>
      <c r="AV2679" s="14" t="s">
        <v>90</v>
      </c>
      <c r="AW2679" s="14" t="s">
        <v>4</v>
      </c>
      <c r="AX2679" s="14" t="s">
        <v>85</v>
      </c>
      <c r="AY2679" s="224" t="s">
        <v>386</v>
      </c>
    </row>
    <row r="2680" spans="1:65" s="2" customFormat="1" ht="24.15" customHeight="1">
      <c r="A2680" s="37"/>
      <c r="B2680" s="38"/>
      <c r="C2680" s="236" t="s">
        <v>2592</v>
      </c>
      <c r="D2680" s="236" t="s">
        <v>453</v>
      </c>
      <c r="E2680" s="237" t="s">
        <v>2593</v>
      </c>
      <c r="F2680" s="238" t="s">
        <v>2594</v>
      </c>
      <c r="G2680" s="239" t="s">
        <v>127</v>
      </c>
      <c r="H2680" s="240">
        <v>126.32899999999999</v>
      </c>
      <c r="I2680" s="241"/>
      <c r="J2680" s="242">
        <f>ROUND(I2680*H2680,2)</f>
        <v>0</v>
      </c>
      <c r="K2680" s="238" t="s">
        <v>391</v>
      </c>
      <c r="L2680" s="243"/>
      <c r="M2680" s="244" t="s">
        <v>76</v>
      </c>
      <c r="N2680" s="245" t="s">
        <v>49</v>
      </c>
      <c r="O2680" s="67"/>
      <c r="P2680" s="194">
        <f>O2680*H2680</f>
        <v>0</v>
      </c>
      <c r="Q2680" s="194">
        <v>4.8999999999999998E-3</v>
      </c>
      <c r="R2680" s="194">
        <f>Q2680*H2680</f>
        <v>0.61901209999999995</v>
      </c>
      <c r="S2680" s="194">
        <v>0</v>
      </c>
      <c r="T2680" s="195">
        <f>S2680*H2680</f>
        <v>0</v>
      </c>
      <c r="U2680" s="37"/>
      <c r="V2680" s="37"/>
      <c r="W2680" s="37"/>
      <c r="X2680" s="37"/>
      <c r="Y2680" s="37"/>
      <c r="Z2680" s="37"/>
      <c r="AA2680" s="37"/>
      <c r="AB2680" s="37"/>
      <c r="AC2680" s="37"/>
      <c r="AD2680" s="37"/>
      <c r="AE2680" s="37"/>
      <c r="AR2680" s="196" t="s">
        <v>597</v>
      </c>
      <c r="AT2680" s="196" t="s">
        <v>453</v>
      </c>
      <c r="AU2680" s="196" t="s">
        <v>90</v>
      </c>
      <c r="AY2680" s="20" t="s">
        <v>386</v>
      </c>
      <c r="BE2680" s="197">
        <f>IF(N2680="základní",J2680,0)</f>
        <v>0</v>
      </c>
      <c r="BF2680" s="197">
        <f>IF(N2680="snížená",J2680,0)</f>
        <v>0</v>
      </c>
      <c r="BG2680" s="197">
        <f>IF(N2680="zákl. přenesená",J2680,0)</f>
        <v>0</v>
      </c>
      <c r="BH2680" s="197">
        <f>IF(N2680="sníž. přenesená",J2680,0)</f>
        <v>0</v>
      </c>
      <c r="BI2680" s="197">
        <f>IF(N2680="nulová",J2680,0)</f>
        <v>0</v>
      </c>
      <c r="BJ2680" s="20" t="s">
        <v>90</v>
      </c>
      <c r="BK2680" s="197">
        <f>ROUND(I2680*H2680,2)</f>
        <v>0</v>
      </c>
      <c r="BL2680" s="20" t="s">
        <v>479</v>
      </c>
      <c r="BM2680" s="196" t="s">
        <v>2595</v>
      </c>
    </row>
    <row r="2681" spans="1:65" s="14" customFormat="1" ht="10">
      <c r="B2681" s="214"/>
      <c r="C2681" s="215"/>
      <c r="D2681" s="205" t="s">
        <v>395</v>
      </c>
      <c r="E2681" s="216" t="s">
        <v>76</v>
      </c>
      <c r="F2681" s="217" t="s">
        <v>263</v>
      </c>
      <c r="G2681" s="215"/>
      <c r="H2681" s="218">
        <v>120.313</v>
      </c>
      <c r="I2681" s="219"/>
      <c r="J2681" s="215"/>
      <c r="K2681" s="215"/>
      <c r="L2681" s="220"/>
      <c r="M2681" s="221"/>
      <c r="N2681" s="222"/>
      <c r="O2681" s="222"/>
      <c r="P2681" s="222"/>
      <c r="Q2681" s="222"/>
      <c r="R2681" s="222"/>
      <c r="S2681" s="222"/>
      <c r="T2681" s="223"/>
      <c r="AT2681" s="224" t="s">
        <v>395</v>
      </c>
      <c r="AU2681" s="224" t="s">
        <v>90</v>
      </c>
      <c r="AV2681" s="14" t="s">
        <v>90</v>
      </c>
      <c r="AW2681" s="14" t="s">
        <v>36</v>
      </c>
      <c r="AX2681" s="14" t="s">
        <v>78</v>
      </c>
      <c r="AY2681" s="224" t="s">
        <v>386</v>
      </c>
    </row>
    <row r="2682" spans="1:65" s="15" customFormat="1" ht="10">
      <c r="B2682" s="225"/>
      <c r="C2682" s="226"/>
      <c r="D2682" s="205" t="s">
        <v>395</v>
      </c>
      <c r="E2682" s="227" t="s">
        <v>76</v>
      </c>
      <c r="F2682" s="228" t="s">
        <v>398</v>
      </c>
      <c r="G2682" s="226"/>
      <c r="H2682" s="229">
        <v>120.313</v>
      </c>
      <c r="I2682" s="230"/>
      <c r="J2682" s="226"/>
      <c r="K2682" s="226"/>
      <c r="L2682" s="231"/>
      <c r="M2682" s="232"/>
      <c r="N2682" s="233"/>
      <c r="O2682" s="233"/>
      <c r="P2682" s="233"/>
      <c r="Q2682" s="233"/>
      <c r="R2682" s="233"/>
      <c r="S2682" s="233"/>
      <c r="T2682" s="234"/>
      <c r="AT2682" s="235" t="s">
        <v>395</v>
      </c>
      <c r="AU2682" s="235" t="s">
        <v>90</v>
      </c>
      <c r="AV2682" s="15" t="s">
        <v>102</v>
      </c>
      <c r="AW2682" s="15" t="s">
        <v>36</v>
      </c>
      <c r="AX2682" s="15" t="s">
        <v>85</v>
      </c>
      <c r="AY2682" s="235" t="s">
        <v>386</v>
      </c>
    </row>
    <row r="2683" spans="1:65" s="14" customFormat="1" ht="10">
      <c r="B2683" s="214"/>
      <c r="C2683" s="215"/>
      <c r="D2683" s="205" t="s">
        <v>395</v>
      </c>
      <c r="E2683" s="215"/>
      <c r="F2683" s="217" t="s">
        <v>2596</v>
      </c>
      <c r="G2683" s="215"/>
      <c r="H2683" s="218">
        <v>126.32899999999999</v>
      </c>
      <c r="I2683" s="219"/>
      <c r="J2683" s="215"/>
      <c r="K2683" s="215"/>
      <c r="L2683" s="220"/>
      <c r="M2683" s="221"/>
      <c r="N2683" s="222"/>
      <c r="O2683" s="222"/>
      <c r="P2683" s="222"/>
      <c r="Q2683" s="222"/>
      <c r="R2683" s="222"/>
      <c r="S2683" s="222"/>
      <c r="T2683" s="223"/>
      <c r="AT2683" s="224" t="s">
        <v>395</v>
      </c>
      <c r="AU2683" s="224" t="s">
        <v>90</v>
      </c>
      <c r="AV2683" s="14" t="s">
        <v>90</v>
      </c>
      <c r="AW2683" s="14" t="s">
        <v>4</v>
      </c>
      <c r="AX2683" s="14" t="s">
        <v>85</v>
      </c>
      <c r="AY2683" s="224" t="s">
        <v>386</v>
      </c>
    </row>
    <row r="2684" spans="1:65" s="2" customFormat="1" ht="49" customHeight="1">
      <c r="A2684" s="37"/>
      <c r="B2684" s="38"/>
      <c r="C2684" s="185" t="s">
        <v>2597</v>
      </c>
      <c r="D2684" s="185" t="s">
        <v>388</v>
      </c>
      <c r="E2684" s="186" t="s">
        <v>2598</v>
      </c>
      <c r="F2684" s="187" t="s">
        <v>2599</v>
      </c>
      <c r="G2684" s="188" t="s">
        <v>127</v>
      </c>
      <c r="H2684" s="189">
        <v>262.887</v>
      </c>
      <c r="I2684" s="190"/>
      <c r="J2684" s="191">
        <f>ROUND(I2684*H2684,2)</f>
        <v>0</v>
      </c>
      <c r="K2684" s="187" t="s">
        <v>76</v>
      </c>
      <c r="L2684" s="42"/>
      <c r="M2684" s="192" t="s">
        <v>76</v>
      </c>
      <c r="N2684" s="193" t="s">
        <v>49</v>
      </c>
      <c r="O2684" s="67"/>
      <c r="P2684" s="194">
        <f>O2684*H2684</f>
        <v>0</v>
      </c>
      <c r="Q2684" s="194">
        <v>0</v>
      </c>
      <c r="R2684" s="194">
        <f>Q2684*H2684</f>
        <v>0</v>
      </c>
      <c r="S2684" s="194">
        <v>0</v>
      </c>
      <c r="T2684" s="195">
        <f>S2684*H2684</f>
        <v>0</v>
      </c>
      <c r="U2684" s="37"/>
      <c r="V2684" s="37"/>
      <c r="W2684" s="37"/>
      <c r="X2684" s="37"/>
      <c r="Y2684" s="37"/>
      <c r="Z2684" s="37"/>
      <c r="AA2684" s="37"/>
      <c r="AB2684" s="37"/>
      <c r="AC2684" s="37"/>
      <c r="AD2684" s="37"/>
      <c r="AE2684" s="37"/>
      <c r="AR2684" s="196" t="s">
        <v>479</v>
      </c>
      <c r="AT2684" s="196" t="s">
        <v>388</v>
      </c>
      <c r="AU2684" s="196" t="s">
        <v>90</v>
      </c>
      <c r="AY2684" s="20" t="s">
        <v>386</v>
      </c>
      <c r="BE2684" s="197">
        <f>IF(N2684="základní",J2684,0)</f>
        <v>0</v>
      </c>
      <c r="BF2684" s="197">
        <f>IF(N2684="snížená",J2684,0)</f>
        <v>0</v>
      </c>
      <c r="BG2684" s="197">
        <f>IF(N2684="zákl. přenesená",J2684,0)</f>
        <v>0</v>
      </c>
      <c r="BH2684" s="197">
        <f>IF(N2684="sníž. přenesená",J2684,0)</f>
        <v>0</v>
      </c>
      <c r="BI2684" s="197">
        <f>IF(N2684="nulová",J2684,0)</f>
        <v>0</v>
      </c>
      <c r="BJ2684" s="20" t="s">
        <v>90</v>
      </c>
      <c r="BK2684" s="197">
        <f>ROUND(I2684*H2684,2)</f>
        <v>0</v>
      </c>
      <c r="BL2684" s="20" t="s">
        <v>479</v>
      </c>
      <c r="BM2684" s="196" t="s">
        <v>2600</v>
      </c>
    </row>
    <row r="2685" spans="1:65" s="13" customFormat="1" ht="10">
      <c r="B2685" s="203"/>
      <c r="C2685" s="204"/>
      <c r="D2685" s="205" t="s">
        <v>395</v>
      </c>
      <c r="E2685" s="206" t="s">
        <v>76</v>
      </c>
      <c r="F2685" s="207" t="s">
        <v>998</v>
      </c>
      <c r="G2685" s="204"/>
      <c r="H2685" s="206" t="s">
        <v>76</v>
      </c>
      <c r="I2685" s="208"/>
      <c r="J2685" s="204"/>
      <c r="K2685" s="204"/>
      <c r="L2685" s="209"/>
      <c r="M2685" s="210"/>
      <c r="N2685" s="211"/>
      <c r="O2685" s="211"/>
      <c r="P2685" s="211"/>
      <c r="Q2685" s="211"/>
      <c r="R2685" s="211"/>
      <c r="S2685" s="211"/>
      <c r="T2685" s="212"/>
      <c r="AT2685" s="213" t="s">
        <v>395</v>
      </c>
      <c r="AU2685" s="213" t="s">
        <v>90</v>
      </c>
      <c r="AV2685" s="13" t="s">
        <v>85</v>
      </c>
      <c r="AW2685" s="13" t="s">
        <v>36</v>
      </c>
      <c r="AX2685" s="13" t="s">
        <v>78</v>
      </c>
      <c r="AY2685" s="213" t="s">
        <v>386</v>
      </c>
    </row>
    <row r="2686" spans="1:65" s="13" customFormat="1" ht="10">
      <c r="B2686" s="203"/>
      <c r="C2686" s="204"/>
      <c r="D2686" s="205" t="s">
        <v>395</v>
      </c>
      <c r="E2686" s="206" t="s">
        <v>76</v>
      </c>
      <c r="F2686" s="207" t="s">
        <v>1256</v>
      </c>
      <c r="G2686" s="204"/>
      <c r="H2686" s="206" t="s">
        <v>76</v>
      </c>
      <c r="I2686" s="208"/>
      <c r="J2686" s="204"/>
      <c r="K2686" s="204"/>
      <c r="L2686" s="209"/>
      <c r="M2686" s="210"/>
      <c r="N2686" s="211"/>
      <c r="O2686" s="211"/>
      <c r="P2686" s="211"/>
      <c r="Q2686" s="211"/>
      <c r="R2686" s="211"/>
      <c r="S2686" s="211"/>
      <c r="T2686" s="212"/>
      <c r="AT2686" s="213" t="s">
        <v>395</v>
      </c>
      <c r="AU2686" s="213" t="s">
        <v>90</v>
      </c>
      <c r="AV2686" s="13" t="s">
        <v>85</v>
      </c>
      <c r="AW2686" s="13" t="s">
        <v>36</v>
      </c>
      <c r="AX2686" s="13" t="s">
        <v>78</v>
      </c>
      <c r="AY2686" s="213" t="s">
        <v>386</v>
      </c>
    </row>
    <row r="2687" spans="1:65" s="13" customFormat="1" ht="10">
      <c r="B2687" s="203"/>
      <c r="C2687" s="204"/>
      <c r="D2687" s="205" t="s">
        <v>395</v>
      </c>
      <c r="E2687" s="206" t="s">
        <v>76</v>
      </c>
      <c r="F2687" s="207" t="s">
        <v>2601</v>
      </c>
      <c r="G2687" s="204"/>
      <c r="H2687" s="206" t="s">
        <v>76</v>
      </c>
      <c r="I2687" s="208"/>
      <c r="J2687" s="204"/>
      <c r="K2687" s="204"/>
      <c r="L2687" s="209"/>
      <c r="M2687" s="210"/>
      <c r="N2687" s="211"/>
      <c r="O2687" s="211"/>
      <c r="P2687" s="211"/>
      <c r="Q2687" s="211"/>
      <c r="R2687" s="211"/>
      <c r="S2687" s="211"/>
      <c r="T2687" s="212"/>
      <c r="AT2687" s="213" t="s">
        <v>395</v>
      </c>
      <c r="AU2687" s="213" t="s">
        <v>90</v>
      </c>
      <c r="AV2687" s="13" t="s">
        <v>85</v>
      </c>
      <c r="AW2687" s="13" t="s">
        <v>36</v>
      </c>
      <c r="AX2687" s="13" t="s">
        <v>78</v>
      </c>
      <c r="AY2687" s="213" t="s">
        <v>386</v>
      </c>
    </row>
    <row r="2688" spans="1:65" s="13" customFormat="1" ht="10">
      <c r="B2688" s="203"/>
      <c r="C2688" s="204"/>
      <c r="D2688" s="205" t="s">
        <v>395</v>
      </c>
      <c r="E2688" s="206" t="s">
        <v>76</v>
      </c>
      <c r="F2688" s="207" t="s">
        <v>2602</v>
      </c>
      <c r="G2688" s="204"/>
      <c r="H2688" s="206" t="s">
        <v>76</v>
      </c>
      <c r="I2688" s="208"/>
      <c r="J2688" s="204"/>
      <c r="K2688" s="204"/>
      <c r="L2688" s="209"/>
      <c r="M2688" s="210"/>
      <c r="N2688" s="211"/>
      <c r="O2688" s="211"/>
      <c r="P2688" s="211"/>
      <c r="Q2688" s="211"/>
      <c r="R2688" s="211"/>
      <c r="S2688" s="211"/>
      <c r="T2688" s="212"/>
      <c r="AT2688" s="213" t="s">
        <v>395</v>
      </c>
      <c r="AU2688" s="213" t="s">
        <v>90</v>
      </c>
      <c r="AV2688" s="13" t="s">
        <v>85</v>
      </c>
      <c r="AW2688" s="13" t="s">
        <v>36</v>
      </c>
      <c r="AX2688" s="13" t="s">
        <v>78</v>
      </c>
      <c r="AY2688" s="213" t="s">
        <v>386</v>
      </c>
    </row>
    <row r="2689" spans="2:51" s="14" customFormat="1" ht="10">
      <c r="B2689" s="214"/>
      <c r="C2689" s="215"/>
      <c r="D2689" s="205" t="s">
        <v>395</v>
      </c>
      <c r="E2689" s="216" t="s">
        <v>76</v>
      </c>
      <c r="F2689" s="217" t="s">
        <v>2603</v>
      </c>
      <c r="G2689" s="215"/>
      <c r="H2689" s="218">
        <v>89.631</v>
      </c>
      <c r="I2689" s="219"/>
      <c r="J2689" s="215"/>
      <c r="K2689" s="215"/>
      <c r="L2689" s="220"/>
      <c r="M2689" s="221"/>
      <c r="N2689" s="222"/>
      <c r="O2689" s="222"/>
      <c r="P2689" s="222"/>
      <c r="Q2689" s="222"/>
      <c r="R2689" s="222"/>
      <c r="S2689" s="222"/>
      <c r="T2689" s="223"/>
      <c r="AT2689" s="224" t="s">
        <v>395</v>
      </c>
      <c r="AU2689" s="224" t="s">
        <v>90</v>
      </c>
      <c r="AV2689" s="14" t="s">
        <v>90</v>
      </c>
      <c r="AW2689" s="14" t="s">
        <v>36</v>
      </c>
      <c r="AX2689" s="14" t="s">
        <v>78</v>
      </c>
      <c r="AY2689" s="224" t="s">
        <v>386</v>
      </c>
    </row>
    <row r="2690" spans="2:51" s="14" customFormat="1" ht="10">
      <c r="B2690" s="214"/>
      <c r="C2690" s="215"/>
      <c r="D2690" s="205" t="s">
        <v>395</v>
      </c>
      <c r="E2690" s="216" t="s">
        <v>76</v>
      </c>
      <c r="F2690" s="217" t="s">
        <v>2604</v>
      </c>
      <c r="G2690" s="215"/>
      <c r="H2690" s="218">
        <v>44.164999999999999</v>
      </c>
      <c r="I2690" s="219"/>
      <c r="J2690" s="215"/>
      <c r="K2690" s="215"/>
      <c r="L2690" s="220"/>
      <c r="M2690" s="221"/>
      <c r="N2690" s="222"/>
      <c r="O2690" s="222"/>
      <c r="P2690" s="222"/>
      <c r="Q2690" s="222"/>
      <c r="R2690" s="222"/>
      <c r="S2690" s="222"/>
      <c r="T2690" s="223"/>
      <c r="AT2690" s="224" t="s">
        <v>395</v>
      </c>
      <c r="AU2690" s="224" t="s">
        <v>90</v>
      </c>
      <c r="AV2690" s="14" t="s">
        <v>90</v>
      </c>
      <c r="AW2690" s="14" t="s">
        <v>36</v>
      </c>
      <c r="AX2690" s="14" t="s">
        <v>78</v>
      </c>
      <c r="AY2690" s="224" t="s">
        <v>386</v>
      </c>
    </row>
    <row r="2691" spans="2:51" s="13" customFormat="1" ht="10">
      <c r="B2691" s="203"/>
      <c r="C2691" s="204"/>
      <c r="D2691" s="205" t="s">
        <v>395</v>
      </c>
      <c r="E2691" s="206" t="s">
        <v>76</v>
      </c>
      <c r="F2691" s="207" t="s">
        <v>2605</v>
      </c>
      <c r="G2691" s="204"/>
      <c r="H2691" s="206" t="s">
        <v>76</v>
      </c>
      <c r="I2691" s="208"/>
      <c r="J2691" s="204"/>
      <c r="K2691" s="204"/>
      <c r="L2691" s="209"/>
      <c r="M2691" s="210"/>
      <c r="N2691" s="211"/>
      <c r="O2691" s="211"/>
      <c r="P2691" s="211"/>
      <c r="Q2691" s="211"/>
      <c r="R2691" s="211"/>
      <c r="S2691" s="211"/>
      <c r="T2691" s="212"/>
      <c r="AT2691" s="213" t="s">
        <v>395</v>
      </c>
      <c r="AU2691" s="213" t="s">
        <v>90</v>
      </c>
      <c r="AV2691" s="13" t="s">
        <v>85</v>
      </c>
      <c r="AW2691" s="13" t="s">
        <v>36</v>
      </c>
      <c r="AX2691" s="13" t="s">
        <v>78</v>
      </c>
      <c r="AY2691" s="213" t="s">
        <v>386</v>
      </c>
    </row>
    <row r="2692" spans="2:51" s="14" customFormat="1" ht="10">
      <c r="B2692" s="214"/>
      <c r="C2692" s="215"/>
      <c r="D2692" s="205" t="s">
        <v>395</v>
      </c>
      <c r="E2692" s="216" t="s">
        <v>76</v>
      </c>
      <c r="F2692" s="217" t="s">
        <v>2606</v>
      </c>
      <c r="G2692" s="215"/>
      <c r="H2692" s="218">
        <v>4.3239999999999998</v>
      </c>
      <c r="I2692" s="219"/>
      <c r="J2692" s="215"/>
      <c r="K2692" s="215"/>
      <c r="L2692" s="220"/>
      <c r="M2692" s="221"/>
      <c r="N2692" s="222"/>
      <c r="O2692" s="222"/>
      <c r="P2692" s="222"/>
      <c r="Q2692" s="222"/>
      <c r="R2692" s="222"/>
      <c r="S2692" s="222"/>
      <c r="T2692" s="223"/>
      <c r="AT2692" s="224" t="s">
        <v>395</v>
      </c>
      <c r="AU2692" s="224" t="s">
        <v>90</v>
      </c>
      <c r="AV2692" s="14" t="s">
        <v>90</v>
      </c>
      <c r="AW2692" s="14" t="s">
        <v>36</v>
      </c>
      <c r="AX2692" s="14" t="s">
        <v>78</v>
      </c>
      <c r="AY2692" s="224" t="s">
        <v>386</v>
      </c>
    </row>
    <row r="2693" spans="2:51" s="14" customFormat="1" ht="10">
      <c r="B2693" s="214"/>
      <c r="C2693" s="215"/>
      <c r="D2693" s="205" t="s">
        <v>395</v>
      </c>
      <c r="E2693" s="216" t="s">
        <v>76</v>
      </c>
      <c r="F2693" s="217" t="s">
        <v>2607</v>
      </c>
      <c r="G2693" s="215"/>
      <c r="H2693" s="218">
        <v>5.0640000000000001</v>
      </c>
      <c r="I2693" s="219"/>
      <c r="J2693" s="215"/>
      <c r="K2693" s="215"/>
      <c r="L2693" s="220"/>
      <c r="M2693" s="221"/>
      <c r="N2693" s="222"/>
      <c r="O2693" s="222"/>
      <c r="P2693" s="222"/>
      <c r="Q2693" s="222"/>
      <c r="R2693" s="222"/>
      <c r="S2693" s="222"/>
      <c r="T2693" s="223"/>
      <c r="AT2693" s="224" t="s">
        <v>395</v>
      </c>
      <c r="AU2693" s="224" t="s">
        <v>90</v>
      </c>
      <c r="AV2693" s="14" t="s">
        <v>90</v>
      </c>
      <c r="AW2693" s="14" t="s">
        <v>36</v>
      </c>
      <c r="AX2693" s="14" t="s">
        <v>78</v>
      </c>
      <c r="AY2693" s="224" t="s">
        <v>386</v>
      </c>
    </row>
    <row r="2694" spans="2:51" s="13" customFormat="1" ht="10">
      <c r="B2694" s="203"/>
      <c r="C2694" s="204"/>
      <c r="D2694" s="205" t="s">
        <v>395</v>
      </c>
      <c r="E2694" s="206" t="s">
        <v>76</v>
      </c>
      <c r="F2694" s="207" t="s">
        <v>2608</v>
      </c>
      <c r="G2694" s="204"/>
      <c r="H2694" s="206" t="s">
        <v>76</v>
      </c>
      <c r="I2694" s="208"/>
      <c r="J2694" s="204"/>
      <c r="K2694" s="204"/>
      <c r="L2694" s="209"/>
      <c r="M2694" s="210"/>
      <c r="N2694" s="211"/>
      <c r="O2694" s="211"/>
      <c r="P2694" s="211"/>
      <c r="Q2694" s="211"/>
      <c r="R2694" s="211"/>
      <c r="S2694" s="211"/>
      <c r="T2694" s="212"/>
      <c r="AT2694" s="213" t="s">
        <v>395</v>
      </c>
      <c r="AU2694" s="213" t="s">
        <v>90</v>
      </c>
      <c r="AV2694" s="13" t="s">
        <v>85</v>
      </c>
      <c r="AW2694" s="13" t="s">
        <v>36</v>
      </c>
      <c r="AX2694" s="13" t="s">
        <v>78</v>
      </c>
      <c r="AY2694" s="213" t="s">
        <v>386</v>
      </c>
    </row>
    <row r="2695" spans="2:51" s="14" customFormat="1" ht="10">
      <c r="B2695" s="214"/>
      <c r="C2695" s="215"/>
      <c r="D2695" s="205" t="s">
        <v>395</v>
      </c>
      <c r="E2695" s="216" t="s">
        <v>76</v>
      </c>
      <c r="F2695" s="217" t="s">
        <v>2609</v>
      </c>
      <c r="G2695" s="215"/>
      <c r="H2695" s="218">
        <v>0.4</v>
      </c>
      <c r="I2695" s="219"/>
      <c r="J2695" s="215"/>
      <c r="K2695" s="215"/>
      <c r="L2695" s="220"/>
      <c r="M2695" s="221"/>
      <c r="N2695" s="222"/>
      <c r="O2695" s="222"/>
      <c r="P2695" s="222"/>
      <c r="Q2695" s="222"/>
      <c r="R2695" s="222"/>
      <c r="S2695" s="222"/>
      <c r="T2695" s="223"/>
      <c r="AT2695" s="224" t="s">
        <v>395</v>
      </c>
      <c r="AU2695" s="224" t="s">
        <v>90</v>
      </c>
      <c r="AV2695" s="14" t="s">
        <v>90</v>
      </c>
      <c r="AW2695" s="14" t="s">
        <v>36</v>
      </c>
      <c r="AX2695" s="14" t="s">
        <v>78</v>
      </c>
      <c r="AY2695" s="224" t="s">
        <v>386</v>
      </c>
    </row>
    <row r="2696" spans="2:51" s="16" customFormat="1" ht="10">
      <c r="B2696" s="246"/>
      <c r="C2696" s="247"/>
      <c r="D2696" s="205" t="s">
        <v>395</v>
      </c>
      <c r="E2696" s="248" t="s">
        <v>76</v>
      </c>
      <c r="F2696" s="249" t="s">
        <v>559</v>
      </c>
      <c r="G2696" s="247"/>
      <c r="H2696" s="250">
        <v>143.584</v>
      </c>
      <c r="I2696" s="251"/>
      <c r="J2696" s="247"/>
      <c r="K2696" s="247"/>
      <c r="L2696" s="252"/>
      <c r="M2696" s="253"/>
      <c r="N2696" s="254"/>
      <c r="O2696" s="254"/>
      <c r="P2696" s="254"/>
      <c r="Q2696" s="254"/>
      <c r="R2696" s="254"/>
      <c r="S2696" s="254"/>
      <c r="T2696" s="255"/>
      <c r="AT2696" s="256" t="s">
        <v>395</v>
      </c>
      <c r="AU2696" s="256" t="s">
        <v>90</v>
      </c>
      <c r="AV2696" s="16" t="s">
        <v>95</v>
      </c>
      <c r="AW2696" s="16" t="s">
        <v>36</v>
      </c>
      <c r="AX2696" s="16" t="s">
        <v>78</v>
      </c>
      <c r="AY2696" s="256" t="s">
        <v>386</v>
      </c>
    </row>
    <row r="2697" spans="2:51" s="13" customFormat="1" ht="10">
      <c r="B2697" s="203"/>
      <c r="C2697" s="204"/>
      <c r="D2697" s="205" t="s">
        <v>395</v>
      </c>
      <c r="E2697" s="206" t="s">
        <v>76</v>
      </c>
      <c r="F2697" s="207" t="s">
        <v>2610</v>
      </c>
      <c r="G2697" s="204"/>
      <c r="H2697" s="206" t="s">
        <v>76</v>
      </c>
      <c r="I2697" s="208"/>
      <c r="J2697" s="204"/>
      <c r="K2697" s="204"/>
      <c r="L2697" s="209"/>
      <c r="M2697" s="210"/>
      <c r="N2697" s="211"/>
      <c r="O2697" s="211"/>
      <c r="P2697" s="211"/>
      <c r="Q2697" s="211"/>
      <c r="R2697" s="211"/>
      <c r="S2697" s="211"/>
      <c r="T2697" s="212"/>
      <c r="AT2697" s="213" t="s">
        <v>395</v>
      </c>
      <c r="AU2697" s="213" t="s">
        <v>90</v>
      </c>
      <c r="AV2697" s="13" t="s">
        <v>85</v>
      </c>
      <c r="AW2697" s="13" t="s">
        <v>36</v>
      </c>
      <c r="AX2697" s="13" t="s">
        <v>78</v>
      </c>
      <c r="AY2697" s="213" t="s">
        <v>386</v>
      </c>
    </row>
    <row r="2698" spans="2:51" s="14" customFormat="1" ht="10">
      <c r="B2698" s="214"/>
      <c r="C2698" s="215"/>
      <c r="D2698" s="205" t="s">
        <v>395</v>
      </c>
      <c r="E2698" s="216" t="s">
        <v>76</v>
      </c>
      <c r="F2698" s="217" t="s">
        <v>2611</v>
      </c>
      <c r="G2698" s="215"/>
      <c r="H2698" s="218">
        <v>41.298000000000002</v>
      </c>
      <c r="I2698" s="219"/>
      <c r="J2698" s="215"/>
      <c r="K2698" s="215"/>
      <c r="L2698" s="220"/>
      <c r="M2698" s="221"/>
      <c r="N2698" s="222"/>
      <c r="O2698" s="222"/>
      <c r="P2698" s="222"/>
      <c r="Q2698" s="222"/>
      <c r="R2698" s="222"/>
      <c r="S2698" s="222"/>
      <c r="T2698" s="223"/>
      <c r="AT2698" s="224" t="s">
        <v>395</v>
      </c>
      <c r="AU2698" s="224" t="s">
        <v>90</v>
      </c>
      <c r="AV2698" s="14" t="s">
        <v>90</v>
      </c>
      <c r="AW2698" s="14" t="s">
        <v>36</v>
      </c>
      <c r="AX2698" s="14" t="s">
        <v>78</v>
      </c>
      <c r="AY2698" s="224" t="s">
        <v>386</v>
      </c>
    </row>
    <row r="2699" spans="2:51" s="14" customFormat="1" ht="10">
      <c r="B2699" s="214"/>
      <c r="C2699" s="215"/>
      <c r="D2699" s="205" t="s">
        <v>395</v>
      </c>
      <c r="E2699" s="216" t="s">
        <v>76</v>
      </c>
      <c r="F2699" s="217" t="s">
        <v>2612</v>
      </c>
      <c r="G2699" s="215"/>
      <c r="H2699" s="218">
        <v>20.015999999999998</v>
      </c>
      <c r="I2699" s="219"/>
      <c r="J2699" s="215"/>
      <c r="K2699" s="215"/>
      <c r="L2699" s="220"/>
      <c r="M2699" s="221"/>
      <c r="N2699" s="222"/>
      <c r="O2699" s="222"/>
      <c r="P2699" s="222"/>
      <c r="Q2699" s="222"/>
      <c r="R2699" s="222"/>
      <c r="S2699" s="222"/>
      <c r="T2699" s="223"/>
      <c r="AT2699" s="224" t="s">
        <v>395</v>
      </c>
      <c r="AU2699" s="224" t="s">
        <v>90</v>
      </c>
      <c r="AV2699" s="14" t="s">
        <v>90</v>
      </c>
      <c r="AW2699" s="14" t="s">
        <v>36</v>
      </c>
      <c r="AX2699" s="14" t="s">
        <v>78</v>
      </c>
      <c r="AY2699" s="224" t="s">
        <v>386</v>
      </c>
    </row>
    <row r="2700" spans="2:51" s="13" customFormat="1" ht="10">
      <c r="B2700" s="203"/>
      <c r="C2700" s="204"/>
      <c r="D2700" s="205" t="s">
        <v>395</v>
      </c>
      <c r="E2700" s="206" t="s">
        <v>76</v>
      </c>
      <c r="F2700" s="207" t="s">
        <v>2613</v>
      </c>
      <c r="G2700" s="204"/>
      <c r="H2700" s="206" t="s">
        <v>76</v>
      </c>
      <c r="I2700" s="208"/>
      <c r="J2700" s="204"/>
      <c r="K2700" s="204"/>
      <c r="L2700" s="209"/>
      <c r="M2700" s="210"/>
      <c r="N2700" s="211"/>
      <c r="O2700" s="211"/>
      <c r="P2700" s="211"/>
      <c r="Q2700" s="211"/>
      <c r="R2700" s="211"/>
      <c r="S2700" s="211"/>
      <c r="T2700" s="212"/>
      <c r="AT2700" s="213" t="s">
        <v>395</v>
      </c>
      <c r="AU2700" s="213" t="s">
        <v>90</v>
      </c>
      <c r="AV2700" s="13" t="s">
        <v>85</v>
      </c>
      <c r="AW2700" s="13" t="s">
        <v>36</v>
      </c>
      <c r="AX2700" s="13" t="s">
        <v>78</v>
      </c>
      <c r="AY2700" s="213" t="s">
        <v>386</v>
      </c>
    </row>
    <row r="2701" spans="2:51" s="14" customFormat="1" ht="10">
      <c r="B2701" s="214"/>
      <c r="C2701" s="215"/>
      <c r="D2701" s="205" t="s">
        <v>395</v>
      </c>
      <c r="E2701" s="216" t="s">
        <v>76</v>
      </c>
      <c r="F2701" s="217" t="s">
        <v>2614</v>
      </c>
      <c r="G2701" s="215"/>
      <c r="H2701" s="218">
        <v>2.1619999999999999</v>
      </c>
      <c r="I2701" s="219"/>
      <c r="J2701" s="215"/>
      <c r="K2701" s="215"/>
      <c r="L2701" s="220"/>
      <c r="M2701" s="221"/>
      <c r="N2701" s="222"/>
      <c r="O2701" s="222"/>
      <c r="P2701" s="222"/>
      <c r="Q2701" s="222"/>
      <c r="R2701" s="222"/>
      <c r="S2701" s="222"/>
      <c r="T2701" s="223"/>
      <c r="AT2701" s="224" t="s">
        <v>395</v>
      </c>
      <c r="AU2701" s="224" t="s">
        <v>90</v>
      </c>
      <c r="AV2701" s="14" t="s">
        <v>90</v>
      </c>
      <c r="AW2701" s="14" t="s">
        <v>36</v>
      </c>
      <c r="AX2701" s="14" t="s">
        <v>78</v>
      </c>
      <c r="AY2701" s="224" t="s">
        <v>386</v>
      </c>
    </row>
    <row r="2702" spans="2:51" s="14" customFormat="1" ht="10">
      <c r="B2702" s="214"/>
      <c r="C2702" s="215"/>
      <c r="D2702" s="205" t="s">
        <v>395</v>
      </c>
      <c r="E2702" s="216" t="s">
        <v>76</v>
      </c>
      <c r="F2702" s="217" t="s">
        <v>2615</v>
      </c>
      <c r="G2702" s="215"/>
      <c r="H2702" s="218">
        <v>2.532</v>
      </c>
      <c r="I2702" s="219"/>
      <c r="J2702" s="215"/>
      <c r="K2702" s="215"/>
      <c r="L2702" s="220"/>
      <c r="M2702" s="221"/>
      <c r="N2702" s="222"/>
      <c r="O2702" s="222"/>
      <c r="P2702" s="222"/>
      <c r="Q2702" s="222"/>
      <c r="R2702" s="222"/>
      <c r="S2702" s="222"/>
      <c r="T2702" s="223"/>
      <c r="AT2702" s="224" t="s">
        <v>395</v>
      </c>
      <c r="AU2702" s="224" t="s">
        <v>90</v>
      </c>
      <c r="AV2702" s="14" t="s">
        <v>90</v>
      </c>
      <c r="AW2702" s="14" t="s">
        <v>36</v>
      </c>
      <c r="AX2702" s="14" t="s">
        <v>78</v>
      </c>
      <c r="AY2702" s="224" t="s">
        <v>386</v>
      </c>
    </row>
    <row r="2703" spans="2:51" s="13" customFormat="1" ht="10">
      <c r="B2703" s="203"/>
      <c r="C2703" s="204"/>
      <c r="D2703" s="205" t="s">
        <v>395</v>
      </c>
      <c r="E2703" s="206" t="s">
        <v>76</v>
      </c>
      <c r="F2703" s="207" t="s">
        <v>1423</v>
      </c>
      <c r="G2703" s="204"/>
      <c r="H2703" s="206" t="s">
        <v>76</v>
      </c>
      <c r="I2703" s="208"/>
      <c r="J2703" s="204"/>
      <c r="K2703" s="204"/>
      <c r="L2703" s="209"/>
      <c r="M2703" s="210"/>
      <c r="N2703" s="211"/>
      <c r="O2703" s="211"/>
      <c r="P2703" s="211"/>
      <c r="Q2703" s="211"/>
      <c r="R2703" s="211"/>
      <c r="S2703" s="211"/>
      <c r="T2703" s="212"/>
      <c r="AT2703" s="213" t="s">
        <v>395</v>
      </c>
      <c r="AU2703" s="213" t="s">
        <v>90</v>
      </c>
      <c r="AV2703" s="13" t="s">
        <v>85</v>
      </c>
      <c r="AW2703" s="13" t="s">
        <v>36</v>
      </c>
      <c r="AX2703" s="13" t="s">
        <v>78</v>
      </c>
      <c r="AY2703" s="213" t="s">
        <v>386</v>
      </c>
    </row>
    <row r="2704" spans="2:51" s="14" customFormat="1" ht="10">
      <c r="B2704" s="214"/>
      <c r="C2704" s="215"/>
      <c r="D2704" s="205" t="s">
        <v>395</v>
      </c>
      <c r="E2704" s="216" t="s">
        <v>76</v>
      </c>
      <c r="F2704" s="217" t="s">
        <v>2616</v>
      </c>
      <c r="G2704" s="215"/>
      <c r="H2704" s="218">
        <v>0.2</v>
      </c>
      <c r="I2704" s="219"/>
      <c r="J2704" s="215"/>
      <c r="K2704" s="215"/>
      <c r="L2704" s="220"/>
      <c r="M2704" s="221"/>
      <c r="N2704" s="222"/>
      <c r="O2704" s="222"/>
      <c r="P2704" s="222"/>
      <c r="Q2704" s="222"/>
      <c r="R2704" s="222"/>
      <c r="S2704" s="222"/>
      <c r="T2704" s="223"/>
      <c r="AT2704" s="224" t="s">
        <v>395</v>
      </c>
      <c r="AU2704" s="224" t="s">
        <v>90</v>
      </c>
      <c r="AV2704" s="14" t="s">
        <v>90</v>
      </c>
      <c r="AW2704" s="14" t="s">
        <v>36</v>
      </c>
      <c r="AX2704" s="14" t="s">
        <v>78</v>
      </c>
      <c r="AY2704" s="224" t="s">
        <v>386</v>
      </c>
    </row>
    <row r="2705" spans="1:65" s="16" customFormat="1" ht="10">
      <c r="B2705" s="246"/>
      <c r="C2705" s="247"/>
      <c r="D2705" s="205" t="s">
        <v>395</v>
      </c>
      <c r="E2705" s="248" t="s">
        <v>76</v>
      </c>
      <c r="F2705" s="249" t="s">
        <v>559</v>
      </c>
      <c r="G2705" s="247"/>
      <c r="H2705" s="250">
        <v>66.207999999999998</v>
      </c>
      <c r="I2705" s="251"/>
      <c r="J2705" s="247"/>
      <c r="K2705" s="247"/>
      <c r="L2705" s="252"/>
      <c r="M2705" s="253"/>
      <c r="N2705" s="254"/>
      <c r="O2705" s="254"/>
      <c r="P2705" s="254"/>
      <c r="Q2705" s="254"/>
      <c r="R2705" s="254"/>
      <c r="S2705" s="254"/>
      <c r="T2705" s="255"/>
      <c r="AT2705" s="256" t="s">
        <v>395</v>
      </c>
      <c r="AU2705" s="256" t="s">
        <v>90</v>
      </c>
      <c r="AV2705" s="16" t="s">
        <v>95</v>
      </c>
      <c r="AW2705" s="16" t="s">
        <v>36</v>
      </c>
      <c r="AX2705" s="16" t="s">
        <v>78</v>
      </c>
      <c r="AY2705" s="256" t="s">
        <v>386</v>
      </c>
    </row>
    <row r="2706" spans="1:65" s="13" customFormat="1" ht="10">
      <c r="B2706" s="203"/>
      <c r="C2706" s="204"/>
      <c r="D2706" s="205" t="s">
        <v>395</v>
      </c>
      <c r="E2706" s="206" t="s">
        <v>76</v>
      </c>
      <c r="F2706" s="207" t="s">
        <v>2582</v>
      </c>
      <c r="G2706" s="204"/>
      <c r="H2706" s="206" t="s">
        <v>76</v>
      </c>
      <c r="I2706" s="208"/>
      <c r="J2706" s="204"/>
      <c r="K2706" s="204"/>
      <c r="L2706" s="209"/>
      <c r="M2706" s="210"/>
      <c r="N2706" s="211"/>
      <c r="O2706" s="211"/>
      <c r="P2706" s="211"/>
      <c r="Q2706" s="211"/>
      <c r="R2706" s="211"/>
      <c r="S2706" s="211"/>
      <c r="T2706" s="212"/>
      <c r="AT2706" s="213" t="s">
        <v>395</v>
      </c>
      <c r="AU2706" s="213" t="s">
        <v>90</v>
      </c>
      <c r="AV2706" s="13" t="s">
        <v>85</v>
      </c>
      <c r="AW2706" s="13" t="s">
        <v>36</v>
      </c>
      <c r="AX2706" s="13" t="s">
        <v>78</v>
      </c>
      <c r="AY2706" s="213" t="s">
        <v>386</v>
      </c>
    </row>
    <row r="2707" spans="1:65" s="14" customFormat="1" ht="10">
      <c r="B2707" s="214"/>
      <c r="C2707" s="215"/>
      <c r="D2707" s="205" t="s">
        <v>395</v>
      </c>
      <c r="E2707" s="216" t="s">
        <v>76</v>
      </c>
      <c r="F2707" s="217" t="s">
        <v>2617</v>
      </c>
      <c r="G2707" s="215"/>
      <c r="H2707" s="218">
        <v>53.094999999999999</v>
      </c>
      <c r="I2707" s="219"/>
      <c r="J2707" s="215"/>
      <c r="K2707" s="215"/>
      <c r="L2707" s="220"/>
      <c r="M2707" s="221"/>
      <c r="N2707" s="222"/>
      <c r="O2707" s="222"/>
      <c r="P2707" s="222"/>
      <c r="Q2707" s="222"/>
      <c r="R2707" s="222"/>
      <c r="S2707" s="222"/>
      <c r="T2707" s="223"/>
      <c r="AT2707" s="224" t="s">
        <v>395</v>
      </c>
      <c r="AU2707" s="224" t="s">
        <v>90</v>
      </c>
      <c r="AV2707" s="14" t="s">
        <v>90</v>
      </c>
      <c r="AW2707" s="14" t="s">
        <v>36</v>
      </c>
      <c r="AX2707" s="14" t="s">
        <v>78</v>
      </c>
      <c r="AY2707" s="224" t="s">
        <v>386</v>
      </c>
    </row>
    <row r="2708" spans="1:65" s="16" customFormat="1" ht="10">
      <c r="B2708" s="246"/>
      <c r="C2708" s="247"/>
      <c r="D2708" s="205" t="s">
        <v>395</v>
      </c>
      <c r="E2708" s="248" t="s">
        <v>76</v>
      </c>
      <c r="F2708" s="249" t="s">
        <v>559</v>
      </c>
      <c r="G2708" s="247"/>
      <c r="H2708" s="250">
        <v>53.094999999999999</v>
      </c>
      <c r="I2708" s="251"/>
      <c r="J2708" s="247"/>
      <c r="K2708" s="247"/>
      <c r="L2708" s="252"/>
      <c r="M2708" s="253"/>
      <c r="N2708" s="254"/>
      <c r="O2708" s="254"/>
      <c r="P2708" s="254"/>
      <c r="Q2708" s="254"/>
      <c r="R2708" s="254"/>
      <c r="S2708" s="254"/>
      <c r="T2708" s="255"/>
      <c r="AT2708" s="256" t="s">
        <v>395</v>
      </c>
      <c r="AU2708" s="256" t="s">
        <v>90</v>
      </c>
      <c r="AV2708" s="16" t="s">
        <v>95</v>
      </c>
      <c r="AW2708" s="16" t="s">
        <v>36</v>
      </c>
      <c r="AX2708" s="16" t="s">
        <v>78</v>
      </c>
      <c r="AY2708" s="256" t="s">
        <v>386</v>
      </c>
    </row>
    <row r="2709" spans="1:65" s="15" customFormat="1" ht="10">
      <c r="B2709" s="225"/>
      <c r="C2709" s="226"/>
      <c r="D2709" s="205" t="s">
        <v>395</v>
      </c>
      <c r="E2709" s="227" t="s">
        <v>76</v>
      </c>
      <c r="F2709" s="228" t="s">
        <v>398</v>
      </c>
      <c r="G2709" s="226"/>
      <c r="H2709" s="229">
        <v>262.887</v>
      </c>
      <c r="I2709" s="230"/>
      <c r="J2709" s="226"/>
      <c r="K2709" s="226"/>
      <c r="L2709" s="231"/>
      <c r="M2709" s="232"/>
      <c r="N2709" s="233"/>
      <c r="O2709" s="233"/>
      <c r="P2709" s="233"/>
      <c r="Q2709" s="233"/>
      <c r="R2709" s="233"/>
      <c r="S2709" s="233"/>
      <c r="T2709" s="234"/>
      <c r="AT2709" s="235" t="s">
        <v>395</v>
      </c>
      <c r="AU2709" s="235" t="s">
        <v>90</v>
      </c>
      <c r="AV2709" s="15" t="s">
        <v>102</v>
      </c>
      <c r="AW2709" s="15" t="s">
        <v>36</v>
      </c>
      <c r="AX2709" s="15" t="s">
        <v>85</v>
      </c>
      <c r="AY2709" s="235" t="s">
        <v>386</v>
      </c>
    </row>
    <row r="2710" spans="1:65" s="2" customFormat="1" ht="37.75" customHeight="1">
      <c r="A2710" s="37"/>
      <c r="B2710" s="38"/>
      <c r="C2710" s="185" t="s">
        <v>2618</v>
      </c>
      <c r="D2710" s="185" t="s">
        <v>388</v>
      </c>
      <c r="E2710" s="186" t="s">
        <v>2619</v>
      </c>
      <c r="F2710" s="187" t="s">
        <v>2620</v>
      </c>
      <c r="G2710" s="188" t="s">
        <v>127</v>
      </c>
      <c r="H2710" s="189">
        <v>26.315000000000001</v>
      </c>
      <c r="I2710" s="190"/>
      <c r="J2710" s="191">
        <f>ROUND(I2710*H2710,2)</f>
        <v>0</v>
      </c>
      <c r="K2710" s="187" t="s">
        <v>76</v>
      </c>
      <c r="L2710" s="42"/>
      <c r="M2710" s="192" t="s">
        <v>76</v>
      </c>
      <c r="N2710" s="193" t="s">
        <v>49</v>
      </c>
      <c r="O2710" s="67"/>
      <c r="P2710" s="194">
        <f>O2710*H2710</f>
        <v>0</v>
      </c>
      <c r="Q2710" s="194">
        <v>1.0000000000000001E-5</v>
      </c>
      <c r="R2710" s="194">
        <f>Q2710*H2710</f>
        <v>2.6315000000000003E-4</v>
      </c>
      <c r="S2710" s="194">
        <v>0</v>
      </c>
      <c r="T2710" s="195">
        <f>S2710*H2710</f>
        <v>0</v>
      </c>
      <c r="U2710" s="37"/>
      <c r="V2710" s="37"/>
      <c r="W2710" s="37"/>
      <c r="X2710" s="37"/>
      <c r="Y2710" s="37"/>
      <c r="Z2710" s="37"/>
      <c r="AA2710" s="37"/>
      <c r="AB2710" s="37"/>
      <c r="AC2710" s="37"/>
      <c r="AD2710" s="37"/>
      <c r="AE2710" s="37"/>
      <c r="AR2710" s="196" t="s">
        <v>479</v>
      </c>
      <c r="AT2710" s="196" t="s">
        <v>388</v>
      </c>
      <c r="AU2710" s="196" t="s">
        <v>90</v>
      </c>
      <c r="AY2710" s="20" t="s">
        <v>386</v>
      </c>
      <c r="BE2710" s="197">
        <f>IF(N2710="základní",J2710,0)</f>
        <v>0</v>
      </c>
      <c r="BF2710" s="197">
        <f>IF(N2710="snížená",J2710,0)</f>
        <v>0</v>
      </c>
      <c r="BG2710" s="197">
        <f>IF(N2710="zákl. přenesená",J2710,0)</f>
        <v>0</v>
      </c>
      <c r="BH2710" s="197">
        <f>IF(N2710="sníž. přenesená",J2710,0)</f>
        <v>0</v>
      </c>
      <c r="BI2710" s="197">
        <f>IF(N2710="nulová",J2710,0)</f>
        <v>0</v>
      </c>
      <c r="BJ2710" s="20" t="s">
        <v>90</v>
      </c>
      <c r="BK2710" s="197">
        <f>ROUND(I2710*H2710,2)</f>
        <v>0</v>
      </c>
      <c r="BL2710" s="20" t="s">
        <v>479</v>
      </c>
      <c r="BM2710" s="196" t="s">
        <v>2621</v>
      </c>
    </row>
    <row r="2711" spans="1:65" s="13" customFormat="1" ht="10">
      <c r="B2711" s="203"/>
      <c r="C2711" s="204"/>
      <c r="D2711" s="205" t="s">
        <v>395</v>
      </c>
      <c r="E2711" s="206" t="s">
        <v>76</v>
      </c>
      <c r="F2711" s="207" t="s">
        <v>998</v>
      </c>
      <c r="G2711" s="204"/>
      <c r="H2711" s="206" t="s">
        <v>76</v>
      </c>
      <c r="I2711" s="208"/>
      <c r="J2711" s="204"/>
      <c r="K2711" s="204"/>
      <c r="L2711" s="209"/>
      <c r="M2711" s="210"/>
      <c r="N2711" s="211"/>
      <c r="O2711" s="211"/>
      <c r="P2711" s="211"/>
      <c r="Q2711" s="211"/>
      <c r="R2711" s="211"/>
      <c r="S2711" s="211"/>
      <c r="T2711" s="212"/>
      <c r="AT2711" s="213" t="s">
        <v>395</v>
      </c>
      <c r="AU2711" s="213" t="s">
        <v>90</v>
      </c>
      <c r="AV2711" s="13" t="s">
        <v>85</v>
      </c>
      <c r="AW2711" s="13" t="s">
        <v>36</v>
      </c>
      <c r="AX2711" s="13" t="s">
        <v>78</v>
      </c>
      <c r="AY2711" s="213" t="s">
        <v>386</v>
      </c>
    </row>
    <row r="2712" spans="1:65" s="13" customFormat="1" ht="10">
      <c r="B2712" s="203"/>
      <c r="C2712" s="204"/>
      <c r="D2712" s="205" t="s">
        <v>395</v>
      </c>
      <c r="E2712" s="206" t="s">
        <v>76</v>
      </c>
      <c r="F2712" s="207" t="s">
        <v>1256</v>
      </c>
      <c r="G2712" s="204"/>
      <c r="H2712" s="206" t="s">
        <v>76</v>
      </c>
      <c r="I2712" s="208"/>
      <c r="J2712" s="204"/>
      <c r="K2712" s="204"/>
      <c r="L2712" s="209"/>
      <c r="M2712" s="210"/>
      <c r="N2712" s="211"/>
      <c r="O2712" s="211"/>
      <c r="P2712" s="211"/>
      <c r="Q2712" s="211"/>
      <c r="R2712" s="211"/>
      <c r="S2712" s="211"/>
      <c r="T2712" s="212"/>
      <c r="AT2712" s="213" t="s">
        <v>395</v>
      </c>
      <c r="AU2712" s="213" t="s">
        <v>90</v>
      </c>
      <c r="AV2712" s="13" t="s">
        <v>85</v>
      </c>
      <c r="AW2712" s="13" t="s">
        <v>36</v>
      </c>
      <c r="AX2712" s="13" t="s">
        <v>78</v>
      </c>
      <c r="AY2712" s="213" t="s">
        <v>386</v>
      </c>
    </row>
    <row r="2713" spans="1:65" s="13" customFormat="1" ht="10">
      <c r="B2713" s="203"/>
      <c r="C2713" s="204"/>
      <c r="D2713" s="205" t="s">
        <v>395</v>
      </c>
      <c r="E2713" s="206" t="s">
        <v>76</v>
      </c>
      <c r="F2713" s="207" t="s">
        <v>577</v>
      </c>
      <c r="G2713" s="204"/>
      <c r="H2713" s="206" t="s">
        <v>76</v>
      </c>
      <c r="I2713" s="208"/>
      <c r="J2713" s="204"/>
      <c r="K2713" s="204"/>
      <c r="L2713" s="209"/>
      <c r="M2713" s="210"/>
      <c r="N2713" s="211"/>
      <c r="O2713" s="211"/>
      <c r="P2713" s="211"/>
      <c r="Q2713" s="211"/>
      <c r="R2713" s="211"/>
      <c r="S2713" s="211"/>
      <c r="T2713" s="212"/>
      <c r="AT2713" s="213" t="s">
        <v>395</v>
      </c>
      <c r="AU2713" s="213" t="s">
        <v>90</v>
      </c>
      <c r="AV2713" s="13" t="s">
        <v>85</v>
      </c>
      <c r="AW2713" s="13" t="s">
        <v>36</v>
      </c>
      <c r="AX2713" s="13" t="s">
        <v>78</v>
      </c>
      <c r="AY2713" s="213" t="s">
        <v>386</v>
      </c>
    </row>
    <row r="2714" spans="1:65" s="13" customFormat="1" ht="10">
      <c r="B2714" s="203"/>
      <c r="C2714" s="204"/>
      <c r="D2714" s="205" t="s">
        <v>395</v>
      </c>
      <c r="E2714" s="206" t="s">
        <v>76</v>
      </c>
      <c r="F2714" s="207" t="s">
        <v>2622</v>
      </c>
      <c r="G2714" s="204"/>
      <c r="H2714" s="206" t="s">
        <v>76</v>
      </c>
      <c r="I2714" s="208"/>
      <c r="J2714" s="204"/>
      <c r="K2714" s="204"/>
      <c r="L2714" s="209"/>
      <c r="M2714" s="210"/>
      <c r="N2714" s="211"/>
      <c r="O2714" s="211"/>
      <c r="P2714" s="211"/>
      <c r="Q2714" s="211"/>
      <c r="R2714" s="211"/>
      <c r="S2714" s="211"/>
      <c r="T2714" s="212"/>
      <c r="AT2714" s="213" t="s">
        <v>395</v>
      </c>
      <c r="AU2714" s="213" t="s">
        <v>90</v>
      </c>
      <c r="AV2714" s="13" t="s">
        <v>85</v>
      </c>
      <c r="AW2714" s="13" t="s">
        <v>36</v>
      </c>
      <c r="AX2714" s="13" t="s">
        <v>78</v>
      </c>
      <c r="AY2714" s="213" t="s">
        <v>386</v>
      </c>
    </row>
    <row r="2715" spans="1:65" s="13" customFormat="1" ht="10">
      <c r="B2715" s="203"/>
      <c r="C2715" s="204"/>
      <c r="D2715" s="205" t="s">
        <v>395</v>
      </c>
      <c r="E2715" s="206" t="s">
        <v>76</v>
      </c>
      <c r="F2715" s="207" t="s">
        <v>2623</v>
      </c>
      <c r="G2715" s="204"/>
      <c r="H2715" s="206" t="s">
        <v>76</v>
      </c>
      <c r="I2715" s="208"/>
      <c r="J2715" s="204"/>
      <c r="K2715" s="204"/>
      <c r="L2715" s="209"/>
      <c r="M2715" s="210"/>
      <c r="N2715" s="211"/>
      <c r="O2715" s="211"/>
      <c r="P2715" s="211"/>
      <c r="Q2715" s="211"/>
      <c r="R2715" s="211"/>
      <c r="S2715" s="211"/>
      <c r="T2715" s="212"/>
      <c r="AT2715" s="213" t="s">
        <v>395</v>
      </c>
      <c r="AU2715" s="213" t="s">
        <v>90</v>
      </c>
      <c r="AV2715" s="13" t="s">
        <v>85</v>
      </c>
      <c r="AW2715" s="13" t="s">
        <v>36</v>
      </c>
      <c r="AX2715" s="13" t="s">
        <v>78</v>
      </c>
      <c r="AY2715" s="213" t="s">
        <v>386</v>
      </c>
    </row>
    <row r="2716" spans="1:65" s="14" customFormat="1" ht="10">
      <c r="B2716" s="214"/>
      <c r="C2716" s="215"/>
      <c r="D2716" s="205" t="s">
        <v>395</v>
      </c>
      <c r="E2716" s="216" t="s">
        <v>76</v>
      </c>
      <c r="F2716" s="217" t="s">
        <v>2624</v>
      </c>
      <c r="G2716" s="215"/>
      <c r="H2716" s="218">
        <v>26.315000000000001</v>
      </c>
      <c r="I2716" s="219"/>
      <c r="J2716" s="215"/>
      <c r="K2716" s="215"/>
      <c r="L2716" s="220"/>
      <c r="M2716" s="221"/>
      <c r="N2716" s="222"/>
      <c r="O2716" s="222"/>
      <c r="P2716" s="222"/>
      <c r="Q2716" s="222"/>
      <c r="R2716" s="222"/>
      <c r="S2716" s="222"/>
      <c r="T2716" s="223"/>
      <c r="AT2716" s="224" t="s">
        <v>395</v>
      </c>
      <c r="AU2716" s="224" t="s">
        <v>90</v>
      </c>
      <c r="AV2716" s="14" t="s">
        <v>90</v>
      </c>
      <c r="AW2716" s="14" t="s">
        <v>36</v>
      </c>
      <c r="AX2716" s="14" t="s">
        <v>78</v>
      </c>
      <c r="AY2716" s="224" t="s">
        <v>386</v>
      </c>
    </row>
    <row r="2717" spans="1:65" s="15" customFormat="1" ht="10">
      <c r="B2717" s="225"/>
      <c r="C2717" s="226"/>
      <c r="D2717" s="205" t="s">
        <v>395</v>
      </c>
      <c r="E2717" s="227" t="s">
        <v>76</v>
      </c>
      <c r="F2717" s="228" t="s">
        <v>398</v>
      </c>
      <c r="G2717" s="226"/>
      <c r="H2717" s="229">
        <v>26.315000000000001</v>
      </c>
      <c r="I2717" s="230"/>
      <c r="J2717" s="226"/>
      <c r="K2717" s="226"/>
      <c r="L2717" s="231"/>
      <c r="M2717" s="232"/>
      <c r="N2717" s="233"/>
      <c r="O2717" s="233"/>
      <c r="P2717" s="233"/>
      <c r="Q2717" s="233"/>
      <c r="R2717" s="233"/>
      <c r="S2717" s="233"/>
      <c r="T2717" s="234"/>
      <c r="AT2717" s="235" t="s">
        <v>395</v>
      </c>
      <c r="AU2717" s="235" t="s">
        <v>90</v>
      </c>
      <c r="AV2717" s="15" t="s">
        <v>102</v>
      </c>
      <c r="AW2717" s="15" t="s">
        <v>36</v>
      </c>
      <c r="AX2717" s="15" t="s">
        <v>85</v>
      </c>
      <c r="AY2717" s="235" t="s">
        <v>386</v>
      </c>
    </row>
    <row r="2718" spans="1:65" s="2" customFormat="1" ht="16.5" customHeight="1">
      <c r="A2718" s="37"/>
      <c r="B2718" s="38"/>
      <c r="C2718" s="236" t="s">
        <v>2625</v>
      </c>
      <c r="D2718" s="236" t="s">
        <v>453</v>
      </c>
      <c r="E2718" s="237" t="s">
        <v>2626</v>
      </c>
      <c r="F2718" s="238" t="s">
        <v>2627</v>
      </c>
      <c r="G2718" s="239" t="s">
        <v>127</v>
      </c>
      <c r="H2718" s="240">
        <v>347.04199999999997</v>
      </c>
      <c r="I2718" s="241"/>
      <c r="J2718" s="242">
        <f>ROUND(I2718*H2718,2)</f>
        <v>0</v>
      </c>
      <c r="K2718" s="238" t="s">
        <v>76</v>
      </c>
      <c r="L2718" s="243"/>
      <c r="M2718" s="244" t="s">
        <v>76</v>
      </c>
      <c r="N2718" s="245" t="s">
        <v>49</v>
      </c>
      <c r="O2718" s="67"/>
      <c r="P2718" s="194">
        <f>O2718*H2718</f>
        <v>0</v>
      </c>
      <c r="Q2718" s="194">
        <v>1.2999999999999999E-4</v>
      </c>
      <c r="R2718" s="194">
        <f>Q2718*H2718</f>
        <v>4.5115459999999989E-2</v>
      </c>
      <c r="S2718" s="194">
        <v>0</v>
      </c>
      <c r="T2718" s="195">
        <f>S2718*H2718</f>
        <v>0</v>
      </c>
      <c r="U2718" s="37"/>
      <c r="V2718" s="37"/>
      <c r="W2718" s="37"/>
      <c r="X2718" s="37"/>
      <c r="Y2718" s="37"/>
      <c r="Z2718" s="37"/>
      <c r="AA2718" s="37"/>
      <c r="AB2718" s="37"/>
      <c r="AC2718" s="37"/>
      <c r="AD2718" s="37"/>
      <c r="AE2718" s="37"/>
      <c r="AR2718" s="196" t="s">
        <v>597</v>
      </c>
      <c r="AT2718" s="196" t="s">
        <v>453</v>
      </c>
      <c r="AU2718" s="196" t="s">
        <v>90</v>
      </c>
      <c r="AY2718" s="20" t="s">
        <v>386</v>
      </c>
      <c r="BE2718" s="197">
        <f>IF(N2718="základní",J2718,0)</f>
        <v>0</v>
      </c>
      <c r="BF2718" s="197">
        <f>IF(N2718="snížená",J2718,0)</f>
        <v>0</v>
      </c>
      <c r="BG2718" s="197">
        <f>IF(N2718="zákl. přenesená",J2718,0)</f>
        <v>0</v>
      </c>
      <c r="BH2718" s="197">
        <f>IF(N2718="sníž. přenesená",J2718,0)</f>
        <v>0</v>
      </c>
      <c r="BI2718" s="197">
        <f>IF(N2718="nulová",J2718,0)</f>
        <v>0</v>
      </c>
      <c r="BJ2718" s="20" t="s">
        <v>90</v>
      </c>
      <c r="BK2718" s="197">
        <f>ROUND(I2718*H2718,2)</f>
        <v>0</v>
      </c>
      <c r="BL2718" s="20" t="s">
        <v>479</v>
      </c>
      <c r="BM2718" s="196" t="s">
        <v>2628</v>
      </c>
    </row>
    <row r="2719" spans="1:65" s="13" customFormat="1" ht="10">
      <c r="B2719" s="203"/>
      <c r="C2719" s="204"/>
      <c r="D2719" s="205" t="s">
        <v>395</v>
      </c>
      <c r="E2719" s="206" t="s">
        <v>76</v>
      </c>
      <c r="F2719" s="207" t="s">
        <v>998</v>
      </c>
      <c r="G2719" s="204"/>
      <c r="H2719" s="206" t="s">
        <v>76</v>
      </c>
      <c r="I2719" s="208"/>
      <c r="J2719" s="204"/>
      <c r="K2719" s="204"/>
      <c r="L2719" s="209"/>
      <c r="M2719" s="210"/>
      <c r="N2719" s="211"/>
      <c r="O2719" s="211"/>
      <c r="P2719" s="211"/>
      <c r="Q2719" s="211"/>
      <c r="R2719" s="211"/>
      <c r="S2719" s="211"/>
      <c r="T2719" s="212"/>
      <c r="AT2719" s="213" t="s">
        <v>395</v>
      </c>
      <c r="AU2719" s="213" t="s">
        <v>90</v>
      </c>
      <c r="AV2719" s="13" t="s">
        <v>85</v>
      </c>
      <c r="AW2719" s="13" t="s">
        <v>36</v>
      </c>
      <c r="AX2719" s="13" t="s">
        <v>78</v>
      </c>
      <c r="AY2719" s="213" t="s">
        <v>386</v>
      </c>
    </row>
    <row r="2720" spans="1:65" s="13" customFormat="1" ht="10">
      <c r="B2720" s="203"/>
      <c r="C2720" s="204"/>
      <c r="D2720" s="205" t="s">
        <v>395</v>
      </c>
      <c r="E2720" s="206" t="s">
        <v>76</v>
      </c>
      <c r="F2720" s="207" t="s">
        <v>1256</v>
      </c>
      <c r="G2720" s="204"/>
      <c r="H2720" s="206" t="s">
        <v>76</v>
      </c>
      <c r="I2720" s="208"/>
      <c r="J2720" s="204"/>
      <c r="K2720" s="204"/>
      <c r="L2720" s="209"/>
      <c r="M2720" s="210"/>
      <c r="N2720" s="211"/>
      <c r="O2720" s="211"/>
      <c r="P2720" s="211"/>
      <c r="Q2720" s="211"/>
      <c r="R2720" s="211"/>
      <c r="S2720" s="211"/>
      <c r="T2720" s="212"/>
      <c r="AT2720" s="213" t="s">
        <v>395</v>
      </c>
      <c r="AU2720" s="213" t="s">
        <v>90</v>
      </c>
      <c r="AV2720" s="13" t="s">
        <v>85</v>
      </c>
      <c r="AW2720" s="13" t="s">
        <v>36</v>
      </c>
      <c r="AX2720" s="13" t="s">
        <v>78</v>
      </c>
      <c r="AY2720" s="213" t="s">
        <v>386</v>
      </c>
    </row>
    <row r="2721" spans="2:51" s="13" customFormat="1" ht="10">
      <c r="B2721" s="203"/>
      <c r="C2721" s="204"/>
      <c r="D2721" s="205" t="s">
        <v>395</v>
      </c>
      <c r="E2721" s="206" t="s">
        <v>76</v>
      </c>
      <c r="F2721" s="207" t="s">
        <v>2601</v>
      </c>
      <c r="G2721" s="204"/>
      <c r="H2721" s="206" t="s">
        <v>76</v>
      </c>
      <c r="I2721" s="208"/>
      <c r="J2721" s="204"/>
      <c r="K2721" s="204"/>
      <c r="L2721" s="209"/>
      <c r="M2721" s="210"/>
      <c r="N2721" s="211"/>
      <c r="O2721" s="211"/>
      <c r="P2721" s="211"/>
      <c r="Q2721" s="211"/>
      <c r="R2721" s="211"/>
      <c r="S2721" s="211"/>
      <c r="T2721" s="212"/>
      <c r="AT2721" s="213" t="s">
        <v>395</v>
      </c>
      <c r="AU2721" s="213" t="s">
        <v>90</v>
      </c>
      <c r="AV2721" s="13" t="s">
        <v>85</v>
      </c>
      <c r="AW2721" s="13" t="s">
        <v>36</v>
      </c>
      <c r="AX2721" s="13" t="s">
        <v>78</v>
      </c>
      <c r="AY2721" s="213" t="s">
        <v>386</v>
      </c>
    </row>
    <row r="2722" spans="2:51" s="13" customFormat="1" ht="10">
      <c r="B2722" s="203"/>
      <c r="C2722" s="204"/>
      <c r="D2722" s="205" t="s">
        <v>395</v>
      </c>
      <c r="E2722" s="206" t="s">
        <v>76</v>
      </c>
      <c r="F2722" s="207" t="s">
        <v>2602</v>
      </c>
      <c r="G2722" s="204"/>
      <c r="H2722" s="206" t="s">
        <v>76</v>
      </c>
      <c r="I2722" s="208"/>
      <c r="J2722" s="204"/>
      <c r="K2722" s="204"/>
      <c r="L2722" s="209"/>
      <c r="M2722" s="210"/>
      <c r="N2722" s="211"/>
      <c r="O2722" s="211"/>
      <c r="P2722" s="211"/>
      <c r="Q2722" s="211"/>
      <c r="R2722" s="211"/>
      <c r="S2722" s="211"/>
      <c r="T2722" s="212"/>
      <c r="AT2722" s="213" t="s">
        <v>395</v>
      </c>
      <c r="AU2722" s="213" t="s">
        <v>90</v>
      </c>
      <c r="AV2722" s="13" t="s">
        <v>85</v>
      </c>
      <c r="AW2722" s="13" t="s">
        <v>36</v>
      </c>
      <c r="AX2722" s="13" t="s">
        <v>78</v>
      </c>
      <c r="AY2722" s="213" t="s">
        <v>386</v>
      </c>
    </row>
    <row r="2723" spans="2:51" s="14" customFormat="1" ht="10">
      <c r="B2723" s="214"/>
      <c r="C2723" s="215"/>
      <c r="D2723" s="205" t="s">
        <v>395</v>
      </c>
      <c r="E2723" s="216" t="s">
        <v>76</v>
      </c>
      <c r="F2723" s="217" t="s">
        <v>2603</v>
      </c>
      <c r="G2723" s="215"/>
      <c r="H2723" s="218">
        <v>89.631</v>
      </c>
      <c r="I2723" s="219"/>
      <c r="J2723" s="215"/>
      <c r="K2723" s="215"/>
      <c r="L2723" s="220"/>
      <c r="M2723" s="221"/>
      <c r="N2723" s="222"/>
      <c r="O2723" s="222"/>
      <c r="P2723" s="222"/>
      <c r="Q2723" s="222"/>
      <c r="R2723" s="222"/>
      <c r="S2723" s="222"/>
      <c r="T2723" s="223"/>
      <c r="AT2723" s="224" t="s">
        <v>395</v>
      </c>
      <c r="AU2723" s="224" t="s">
        <v>90</v>
      </c>
      <c r="AV2723" s="14" t="s">
        <v>90</v>
      </c>
      <c r="AW2723" s="14" t="s">
        <v>36</v>
      </c>
      <c r="AX2723" s="14" t="s">
        <v>78</v>
      </c>
      <c r="AY2723" s="224" t="s">
        <v>386</v>
      </c>
    </row>
    <row r="2724" spans="2:51" s="14" customFormat="1" ht="10">
      <c r="B2724" s="214"/>
      <c r="C2724" s="215"/>
      <c r="D2724" s="205" t="s">
        <v>395</v>
      </c>
      <c r="E2724" s="216" t="s">
        <v>76</v>
      </c>
      <c r="F2724" s="217" t="s">
        <v>2604</v>
      </c>
      <c r="G2724" s="215"/>
      <c r="H2724" s="218">
        <v>44.164999999999999</v>
      </c>
      <c r="I2724" s="219"/>
      <c r="J2724" s="215"/>
      <c r="K2724" s="215"/>
      <c r="L2724" s="220"/>
      <c r="M2724" s="221"/>
      <c r="N2724" s="222"/>
      <c r="O2724" s="222"/>
      <c r="P2724" s="222"/>
      <c r="Q2724" s="222"/>
      <c r="R2724" s="222"/>
      <c r="S2724" s="222"/>
      <c r="T2724" s="223"/>
      <c r="AT2724" s="224" t="s">
        <v>395</v>
      </c>
      <c r="AU2724" s="224" t="s">
        <v>90</v>
      </c>
      <c r="AV2724" s="14" t="s">
        <v>90</v>
      </c>
      <c r="AW2724" s="14" t="s">
        <v>36</v>
      </c>
      <c r="AX2724" s="14" t="s">
        <v>78</v>
      </c>
      <c r="AY2724" s="224" t="s">
        <v>386</v>
      </c>
    </row>
    <row r="2725" spans="2:51" s="13" customFormat="1" ht="10">
      <c r="B2725" s="203"/>
      <c r="C2725" s="204"/>
      <c r="D2725" s="205" t="s">
        <v>395</v>
      </c>
      <c r="E2725" s="206" t="s">
        <v>76</v>
      </c>
      <c r="F2725" s="207" t="s">
        <v>2605</v>
      </c>
      <c r="G2725" s="204"/>
      <c r="H2725" s="206" t="s">
        <v>76</v>
      </c>
      <c r="I2725" s="208"/>
      <c r="J2725" s="204"/>
      <c r="K2725" s="204"/>
      <c r="L2725" s="209"/>
      <c r="M2725" s="210"/>
      <c r="N2725" s="211"/>
      <c r="O2725" s="211"/>
      <c r="P2725" s="211"/>
      <c r="Q2725" s="211"/>
      <c r="R2725" s="211"/>
      <c r="S2725" s="211"/>
      <c r="T2725" s="212"/>
      <c r="AT2725" s="213" t="s">
        <v>395</v>
      </c>
      <c r="AU2725" s="213" t="s">
        <v>90</v>
      </c>
      <c r="AV2725" s="13" t="s">
        <v>85</v>
      </c>
      <c r="AW2725" s="13" t="s">
        <v>36</v>
      </c>
      <c r="AX2725" s="13" t="s">
        <v>78</v>
      </c>
      <c r="AY2725" s="213" t="s">
        <v>386</v>
      </c>
    </row>
    <row r="2726" spans="2:51" s="14" customFormat="1" ht="10">
      <c r="B2726" s="214"/>
      <c r="C2726" s="215"/>
      <c r="D2726" s="205" t="s">
        <v>395</v>
      </c>
      <c r="E2726" s="216" t="s">
        <v>76</v>
      </c>
      <c r="F2726" s="217" t="s">
        <v>2606</v>
      </c>
      <c r="G2726" s="215"/>
      <c r="H2726" s="218">
        <v>4.3239999999999998</v>
      </c>
      <c r="I2726" s="219"/>
      <c r="J2726" s="215"/>
      <c r="K2726" s="215"/>
      <c r="L2726" s="220"/>
      <c r="M2726" s="221"/>
      <c r="N2726" s="222"/>
      <c r="O2726" s="222"/>
      <c r="P2726" s="222"/>
      <c r="Q2726" s="222"/>
      <c r="R2726" s="222"/>
      <c r="S2726" s="222"/>
      <c r="T2726" s="223"/>
      <c r="AT2726" s="224" t="s">
        <v>395</v>
      </c>
      <c r="AU2726" s="224" t="s">
        <v>90</v>
      </c>
      <c r="AV2726" s="14" t="s">
        <v>90</v>
      </c>
      <c r="AW2726" s="14" t="s">
        <v>36</v>
      </c>
      <c r="AX2726" s="14" t="s">
        <v>78</v>
      </c>
      <c r="AY2726" s="224" t="s">
        <v>386</v>
      </c>
    </row>
    <row r="2727" spans="2:51" s="14" customFormat="1" ht="10">
      <c r="B2727" s="214"/>
      <c r="C2727" s="215"/>
      <c r="D2727" s="205" t="s">
        <v>395</v>
      </c>
      <c r="E2727" s="216" t="s">
        <v>76</v>
      </c>
      <c r="F2727" s="217" t="s">
        <v>2607</v>
      </c>
      <c r="G2727" s="215"/>
      <c r="H2727" s="218">
        <v>5.0640000000000001</v>
      </c>
      <c r="I2727" s="219"/>
      <c r="J2727" s="215"/>
      <c r="K2727" s="215"/>
      <c r="L2727" s="220"/>
      <c r="M2727" s="221"/>
      <c r="N2727" s="222"/>
      <c r="O2727" s="222"/>
      <c r="P2727" s="222"/>
      <c r="Q2727" s="222"/>
      <c r="R2727" s="222"/>
      <c r="S2727" s="222"/>
      <c r="T2727" s="223"/>
      <c r="AT2727" s="224" t="s">
        <v>395</v>
      </c>
      <c r="AU2727" s="224" t="s">
        <v>90</v>
      </c>
      <c r="AV2727" s="14" t="s">
        <v>90</v>
      </c>
      <c r="AW2727" s="14" t="s">
        <v>36</v>
      </c>
      <c r="AX2727" s="14" t="s">
        <v>78</v>
      </c>
      <c r="AY2727" s="224" t="s">
        <v>386</v>
      </c>
    </row>
    <row r="2728" spans="2:51" s="13" customFormat="1" ht="10">
      <c r="B2728" s="203"/>
      <c r="C2728" s="204"/>
      <c r="D2728" s="205" t="s">
        <v>395</v>
      </c>
      <c r="E2728" s="206" t="s">
        <v>76</v>
      </c>
      <c r="F2728" s="207" t="s">
        <v>2608</v>
      </c>
      <c r="G2728" s="204"/>
      <c r="H2728" s="206" t="s">
        <v>76</v>
      </c>
      <c r="I2728" s="208"/>
      <c r="J2728" s="204"/>
      <c r="K2728" s="204"/>
      <c r="L2728" s="209"/>
      <c r="M2728" s="210"/>
      <c r="N2728" s="211"/>
      <c r="O2728" s="211"/>
      <c r="P2728" s="211"/>
      <c r="Q2728" s="211"/>
      <c r="R2728" s="211"/>
      <c r="S2728" s="211"/>
      <c r="T2728" s="212"/>
      <c r="AT2728" s="213" t="s">
        <v>395</v>
      </c>
      <c r="AU2728" s="213" t="s">
        <v>90</v>
      </c>
      <c r="AV2728" s="13" t="s">
        <v>85</v>
      </c>
      <c r="AW2728" s="13" t="s">
        <v>36</v>
      </c>
      <c r="AX2728" s="13" t="s">
        <v>78</v>
      </c>
      <c r="AY2728" s="213" t="s">
        <v>386</v>
      </c>
    </row>
    <row r="2729" spans="2:51" s="14" customFormat="1" ht="10">
      <c r="B2729" s="214"/>
      <c r="C2729" s="215"/>
      <c r="D2729" s="205" t="s">
        <v>395</v>
      </c>
      <c r="E2729" s="216" t="s">
        <v>76</v>
      </c>
      <c r="F2729" s="217" t="s">
        <v>2609</v>
      </c>
      <c r="G2729" s="215"/>
      <c r="H2729" s="218">
        <v>0.4</v>
      </c>
      <c r="I2729" s="219"/>
      <c r="J2729" s="215"/>
      <c r="K2729" s="215"/>
      <c r="L2729" s="220"/>
      <c r="M2729" s="221"/>
      <c r="N2729" s="222"/>
      <c r="O2729" s="222"/>
      <c r="P2729" s="222"/>
      <c r="Q2729" s="222"/>
      <c r="R2729" s="222"/>
      <c r="S2729" s="222"/>
      <c r="T2729" s="223"/>
      <c r="AT2729" s="224" t="s">
        <v>395</v>
      </c>
      <c r="AU2729" s="224" t="s">
        <v>90</v>
      </c>
      <c r="AV2729" s="14" t="s">
        <v>90</v>
      </c>
      <c r="AW2729" s="14" t="s">
        <v>36</v>
      </c>
      <c r="AX2729" s="14" t="s">
        <v>78</v>
      </c>
      <c r="AY2729" s="224" t="s">
        <v>386</v>
      </c>
    </row>
    <row r="2730" spans="2:51" s="16" customFormat="1" ht="10">
      <c r="B2730" s="246"/>
      <c r="C2730" s="247"/>
      <c r="D2730" s="205" t="s">
        <v>395</v>
      </c>
      <c r="E2730" s="248" t="s">
        <v>76</v>
      </c>
      <c r="F2730" s="249" t="s">
        <v>559</v>
      </c>
      <c r="G2730" s="247"/>
      <c r="H2730" s="250">
        <v>143.584</v>
      </c>
      <c r="I2730" s="251"/>
      <c r="J2730" s="247"/>
      <c r="K2730" s="247"/>
      <c r="L2730" s="252"/>
      <c r="M2730" s="253"/>
      <c r="N2730" s="254"/>
      <c r="O2730" s="254"/>
      <c r="P2730" s="254"/>
      <c r="Q2730" s="254"/>
      <c r="R2730" s="254"/>
      <c r="S2730" s="254"/>
      <c r="T2730" s="255"/>
      <c r="AT2730" s="256" t="s">
        <v>395</v>
      </c>
      <c r="AU2730" s="256" t="s">
        <v>90</v>
      </c>
      <c r="AV2730" s="16" t="s">
        <v>95</v>
      </c>
      <c r="AW2730" s="16" t="s">
        <v>36</v>
      </c>
      <c r="AX2730" s="16" t="s">
        <v>78</v>
      </c>
      <c r="AY2730" s="256" t="s">
        <v>386</v>
      </c>
    </row>
    <row r="2731" spans="2:51" s="13" customFormat="1" ht="10">
      <c r="B2731" s="203"/>
      <c r="C2731" s="204"/>
      <c r="D2731" s="205" t="s">
        <v>395</v>
      </c>
      <c r="E2731" s="206" t="s">
        <v>76</v>
      </c>
      <c r="F2731" s="207" t="s">
        <v>2610</v>
      </c>
      <c r="G2731" s="204"/>
      <c r="H2731" s="206" t="s">
        <v>76</v>
      </c>
      <c r="I2731" s="208"/>
      <c r="J2731" s="204"/>
      <c r="K2731" s="204"/>
      <c r="L2731" s="209"/>
      <c r="M2731" s="210"/>
      <c r="N2731" s="211"/>
      <c r="O2731" s="211"/>
      <c r="P2731" s="211"/>
      <c r="Q2731" s="211"/>
      <c r="R2731" s="211"/>
      <c r="S2731" s="211"/>
      <c r="T2731" s="212"/>
      <c r="AT2731" s="213" t="s">
        <v>395</v>
      </c>
      <c r="AU2731" s="213" t="s">
        <v>90</v>
      </c>
      <c r="AV2731" s="13" t="s">
        <v>85</v>
      </c>
      <c r="AW2731" s="13" t="s">
        <v>36</v>
      </c>
      <c r="AX2731" s="13" t="s">
        <v>78</v>
      </c>
      <c r="AY2731" s="213" t="s">
        <v>386</v>
      </c>
    </row>
    <row r="2732" spans="2:51" s="14" customFormat="1" ht="10">
      <c r="B2732" s="214"/>
      <c r="C2732" s="215"/>
      <c r="D2732" s="205" t="s">
        <v>395</v>
      </c>
      <c r="E2732" s="216" t="s">
        <v>76</v>
      </c>
      <c r="F2732" s="217" t="s">
        <v>2611</v>
      </c>
      <c r="G2732" s="215"/>
      <c r="H2732" s="218">
        <v>41.298000000000002</v>
      </c>
      <c r="I2732" s="219"/>
      <c r="J2732" s="215"/>
      <c r="K2732" s="215"/>
      <c r="L2732" s="220"/>
      <c r="M2732" s="221"/>
      <c r="N2732" s="222"/>
      <c r="O2732" s="222"/>
      <c r="P2732" s="222"/>
      <c r="Q2732" s="222"/>
      <c r="R2732" s="222"/>
      <c r="S2732" s="222"/>
      <c r="T2732" s="223"/>
      <c r="AT2732" s="224" t="s">
        <v>395</v>
      </c>
      <c r="AU2732" s="224" t="s">
        <v>90</v>
      </c>
      <c r="AV2732" s="14" t="s">
        <v>90</v>
      </c>
      <c r="AW2732" s="14" t="s">
        <v>36</v>
      </c>
      <c r="AX2732" s="14" t="s">
        <v>78</v>
      </c>
      <c r="AY2732" s="224" t="s">
        <v>386</v>
      </c>
    </row>
    <row r="2733" spans="2:51" s="14" customFormat="1" ht="10">
      <c r="B2733" s="214"/>
      <c r="C2733" s="215"/>
      <c r="D2733" s="205" t="s">
        <v>395</v>
      </c>
      <c r="E2733" s="216" t="s">
        <v>76</v>
      </c>
      <c r="F2733" s="217" t="s">
        <v>2612</v>
      </c>
      <c r="G2733" s="215"/>
      <c r="H2733" s="218">
        <v>20.015999999999998</v>
      </c>
      <c r="I2733" s="219"/>
      <c r="J2733" s="215"/>
      <c r="K2733" s="215"/>
      <c r="L2733" s="220"/>
      <c r="M2733" s="221"/>
      <c r="N2733" s="222"/>
      <c r="O2733" s="222"/>
      <c r="P2733" s="222"/>
      <c r="Q2733" s="222"/>
      <c r="R2733" s="222"/>
      <c r="S2733" s="222"/>
      <c r="T2733" s="223"/>
      <c r="AT2733" s="224" t="s">
        <v>395</v>
      </c>
      <c r="AU2733" s="224" t="s">
        <v>90</v>
      </c>
      <c r="AV2733" s="14" t="s">
        <v>90</v>
      </c>
      <c r="AW2733" s="14" t="s">
        <v>36</v>
      </c>
      <c r="AX2733" s="14" t="s">
        <v>78</v>
      </c>
      <c r="AY2733" s="224" t="s">
        <v>386</v>
      </c>
    </row>
    <row r="2734" spans="2:51" s="13" customFormat="1" ht="10">
      <c r="B2734" s="203"/>
      <c r="C2734" s="204"/>
      <c r="D2734" s="205" t="s">
        <v>395</v>
      </c>
      <c r="E2734" s="206" t="s">
        <v>76</v>
      </c>
      <c r="F2734" s="207" t="s">
        <v>2613</v>
      </c>
      <c r="G2734" s="204"/>
      <c r="H2734" s="206" t="s">
        <v>76</v>
      </c>
      <c r="I2734" s="208"/>
      <c r="J2734" s="204"/>
      <c r="K2734" s="204"/>
      <c r="L2734" s="209"/>
      <c r="M2734" s="210"/>
      <c r="N2734" s="211"/>
      <c r="O2734" s="211"/>
      <c r="P2734" s="211"/>
      <c r="Q2734" s="211"/>
      <c r="R2734" s="211"/>
      <c r="S2734" s="211"/>
      <c r="T2734" s="212"/>
      <c r="AT2734" s="213" t="s">
        <v>395</v>
      </c>
      <c r="AU2734" s="213" t="s">
        <v>90</v>
      </c>
      <c r="AV2734" s="13" t="s">
        <v>85</v>
      </c>
      <c r="AW2734" s="13" t="s">
        <v>36</v>
      </c>
      <c r="AX2734" s="13" t="s">
        <v>78</v>
      </c>
      <c r="AY2734" s="213" t="s">
        <v>386</v>
      </c>
    </row>
    <row r="2735" spans="2:51" s="14" customFormat="1" ht="10">
      <c r="B2735" s="214"/>
      <c r="C2735" s="215"/>
      <c r="D2735" s="205" t="s">
        <v>395</v>
      </c>
      <c r="E2735" s="216" t="s">
        <v>76</v>
      </c>
      <c r="F2735" s="217" t="s">
        <v>2614</v>
      </c>
      <c r="G2735" s="215"/>
      <c r="H2735" s="218">
        <v>2.1619999999999999</v>
      </c>
      <c r="I2735" s="219"/>
      <c r="J2735" s="215"/>
      <c r="K2735" s="215"/>
      <c r="L2735" s="220"/>
      <c r="M2735" s="221"/>
      <c r="N2735" s="222"/>
      <c r="O2735" s="222"/>
      <c r="P2735" s="222"/>
      <c r="Q2735" s="222"/>
      <c r="R2735" s="222"/>
      <c r="S2735" s="222"/>
      <c r="T2735" s="223"/>
      <c r="AT2735" s="224" t="s">
        <v>395</v>
      </c>
      <c r="AU2735" s="224" t="s">
        <v>90</v>
      </c>
      <c r="AV2735" s="14" t="s">
        <v>90</v>
      </c>
      <c r="AW2735" s="14" t="s">
        <v>36</v>
      </c>
      <c r="AX2735" s="14" t="s">
        <v>78</v>
      </c>
      <c r="AY2735" s="224" t="s">
        <v>386</v>
      </c>
    </row>
    <row r="2736" spans="2:51" s="14" customFormat="1" ht="10">
      <c r="B2736" s="214"/>
      <c r="C2736" s="215"/>
      <c r="D2736" s="205" t="s">
        <v>395</v>
      </c>
      <c r="E2736" s="216" t="s">
        <v>76</v>
      </c>
      <c r="F2736" s="217" t="s">
        <v>2615</v>
      </c>
      <c r="G2736" s="215"/>
      <c r="H2736" s="218">
        <v>2.532</v>
      </c>
      <c r="I2736" s="219"/>
      <c r="J2736" s="215"/>
      <c r="K2736" s="215"/>
      <c r="L2736" s="220"/>
      <c r="M2736" s="221"/>
      <c r="N2736" s="222"/>
      <c r="O2736" s="222"/>
      <c r="P2736" s="222"/>
      <c r="Q2736" s="222"/>
      <c r="R2736" s="222"/>
      <c r="S2736" s="222"/>
      <c r="T2736" s="223"/>
      <c r="AT2736" s="224" t="s">
        <v>395</v>
      </c>
      <c r="AU2736" s="224" t="s">
        <v>90</v>
      </c>
      <c r="AV2736" s="14" t="s">
        <v>90</v>
      </c>
      <c r="AW2736" s="14" t="s">
        <v>36</v>
      </c>
      <c r="AX2736" s="14" t="s">
        <v>78</v>
      </c>
      <c r="AY2736" s="224" t="s">
        <v>386</v>
      </c>
    </row>
    <row r="2737" spans="1:65" s="13" customFormat="1" ht="10">
      <c r="B2737" s="203"/>
      <c r="C2737" s="204"/>
      <c r="D2737" s="205" t="s">
        <v>395</v>
      </c>
      <c r="E2737" s="206" t="s">
        <v>76</v>
      </c>
      <c r="F2737" s="207" t="s">
        <v>1423</v>
      </c>
      <c r="G2737" s="204"/>
      <c r="H2737" s="206" t="s">
        <v>76</v>
      </c>
      <c r="I2737" s="208"/>
      <c r="J2737" s="204"/>
      <c r="K2737" s="204"/>
      <c r="L2737" s="209"/>
      <c r="M2737" s="210"/>
      <c r="N2737" s="211"/>
      <c r="O2737" s="211"/>
      <c r="P2737" s="211"/>
      <c r="Q2737" s="211"/>
      <c r="R2737" s="211"/>
      <c r="S2737" s="211"/>
      <c r="T2737" s="212"/>
      <c r="AT2737" s="213" t="s">
        <v>395</v>
      </c>
      <c r="AU2737" s="213" t="s">
        <v>90</v>
      </c>
      <c r="AV2737" s="13" t="s">
        <v>85</v>
      </c>
      <c r="AW2737" s="13" t="s">
        <v>36</v>
      </c>
      <c r="AX2737" s="13" t="s">
        <v>78</v>
      </c>
      <c r="AY2737" s="213" t="s">
        <v>386</v>
      </c>
    </row>
    <row r="2738" spans="1:65" s="14" customFormat="1" ht="10">
      <c r="B2738" s="214"/>
      <c r="C2738" s="215"/>
      <c r="D2738" s="205" t="s">
        <v>395</v>
      </c>
      <c r="E2738" s="216" t="s">
        <v>76</v>
      </c>
      <c r="F2738" s="217" t="s">
        <v>2616</v>
      </c>
      <c r="G2738" s="215"/>
      <c r="H2738" s="218">
        <v>0.2</v>
      </c>
      <c r="I2738" s="219"/>
      <c r="J2738" s="215"/>
      <c r="K2738" s="215"/>
      <c r="L2738" s="220"/>
      <c r="M2738" s="221"/>
      <c r="N2738" s="222"/>
      <c r="O2738" s="222"/>
      <c r="P2738" s="222"/>
      <c r="Q2738" s="222"/>
      <c r="R2738" s="222"/>
      <c r="S2738" s="222"/>
      <c r="T2738" s="223"/>
      <c r="AT2738" s="224" t="s">
        <v>395</v>
      </c>
      <c r="AU2738" s="224" t="s">
        <v>90</v>
      </c>
      <c r="AV2738" s="14" t="s">
        <v>90</v>
      </c>
      <c r="AW2738" s="14" t="s">
        <v>36</v>
      </c>
      <c r="AX2738" s="14" t="s">
        <v>78</v>
      </c>
      <c r="AY2738" s="224" t="s">
        <v>386</v>
      </c>
    </row>
    <row r="2739" spans="1:65" s="16" customFormat="1" ht="10">
      <c r="B2739" s="246"/>
      <c r="C2739" s="247"/>
      <c r="D2739" s="205" t="s">
        <v>395</v>
      </c>
      <c r="E2739" s="248" t="s">
        <v>76</v>
      </c>
      <c r="F2739" s="249" t="s">
        <v>559</v>
      </c>
      <c r="G2739" s="247"/>
      <c r="H2739" s="250">
        <v>66.207999999999998</v>
      </c>
      <c r="I2739" s="251"/>
      <c r="J2739" s="247"/>
      <c r="K2739" s="247"/>
      <c r="L2739" s="252"/>
      <c r="M2739" s="253"/>
      <c r="N2739" s="254"/>
      <c r="O2739" s="254"/>
      <c r="P2739" s="254"/>
      <c r="Q2739" s="254"/>
      <c r="R2739" s="254"/>
      <c r="S2739" s="254"/>
      <c r="T2739" s="255"/>
      <c r="AT2739" s="256" t="s">
        <v>395</v>
      </c>
      <c r="AU2739" s="256" t="s">
        <v>90</v>
      </c>
      <c r="AV2739" s="16" t="s">
        <v>95</v>
      </c>
      <c r="AW2739" s="16" t="s">
        <v>36</v>
      </c>
      <c r="AX2739" s="16" t="s">
        <v>78</v>
      </c>
      <c r="AY2739" s="256" t="s">
        <v>386</v>
      </c>
    </row>
    <row r="2740" spans="1:65" s="13" customFormat="1" ht="10">
      <c r="B2740" s="203"/>
      <c r="C2740" s="204"/>
      <c r="D2740" s="205" t="s">
        <v>395</v>
      </c>
      <c r="E2740" s="206" t="s">
        <v>76</v>
      </c>
      <c r="F2740" s="207" t="s">
        <v>2582</v>
      </c>
      <c r="G2740" s="204"/>
      <c r="H2740" s="206" t="s">
        <v>76</v>
      </c>
      <c r="I2740" s="208"/>
      <c r="J2740" s="204"/>
      <c r="K2740" s="204"/>
      <c r="L2740" s="209"/>
      <c r="M2740" s="210"/>
      <c r="N2740" s="211"/>
      <c r="O2740" s="211"/>
      <c r="P2740" s="211"/>
      <c r="Q2740" s="211"/>
      <c r="R2740" s="211"/>
      <c r="S2740" s="211"/>
      <c r="T2740" s="212"/>
      <c r="AT2740" s="213" t="s">
        <v>395</v>
      </c>
      <c r="AU2740" s="213" t="s">
        <v>90</v>
      </c>
      <c r="AV2740" s="13" t="s">
        <v>85</v>
      </c>
      <c r="AW2740" s="13" t="s">
        <v>36</v>
      </c>
      <c r="AX2740" s="13" t="s">
        <v>78</v>
      </c>
      <c r="AY2740" s="213" t="s">
        <v>386</v>
      </c>
    </row>
    <row r="2741" spans="1:65" s="14" customFormat="1" ht="10">
      <c r="B2741" s="214"/>
      <c r="C2741" s="215"/>
      <c r="D2741" s="205" t="s">
        <v>395</v>
      </c>
      <c r="E2741" s="216" t="s">
        <v>76</v>
      </c>
      <c r="F2741" s="217" t="s">
        <v>2617</v>
      </c>
      <c r="G2741" s="215"/>
      <c r="H2741" s="218">
        <v>53.094999999999999</v>
      </c>
      <c r="I2741" s="219"/>
      <c r="J2741" s="215"/>
      <c r="K2741" s="215"/>
      <c r="L2741" s="220"/>
      <c r="M2741" s="221"/>
      <c r="N2741" s="222"/>
      <c r="O2741" s="222"/>
      <c r="P2741" s="222"/>
      <c r="Q2741" s="222"/>
      <c r="R2741" s="222"/>
      <c r="S2741" s="222"/>
      <c r="T2741" s="223"/>
      <c r="AT2741" s="224" t="s">
        <v>395</v>
      </c>
      <c r="AU2741" s="224" t="s">
        <v>90</v>
      </c>
      <c r="AV2741" s="14" t="s">
        <v>90</v>
      </c>
      <c r="AW2741" s="14" t="s">
        <v>36</v>
      </c>
      <c r="AX2741" s="14" t="s">
        <v>78</v>
      </c>
      <c r="AY2741" s="224" t="s">
        <v>386</v>
      </c>
    </row>
    <row r="2742" spans="1:65" s="16" customFormat="1" ht="10">
      <c r="B2742" s="246"/>
      <c r="C2742" s="247"/>
      <c r="D2742" s="205" t="s">
        <v>395</v>
      </c>
      <c r="E2742" s="248" t="s">
        <v>76</v>
      </c>
      <c r="F2742" s="249" t="s">
        <v>559</v>
      </c>
      <c r="G2742" s="247"/>
      <c r="H2742" s="250">
        <v>53.094999999999999</v>
      </c>
      <c r="I2742" s="251"/>
      <c r="J2742" s="247"/>
      <c r="K2742" s="247"/>
      <c r="L2742" s="252"/>
      <c r="M2742" s="253"/>
      <c r="N2742" s="254"/>
      <c r="O2742" s="254"/>
      <c r="P2742" s="254"/>
      <c r="Q2742" s="254"/>
      <c r="R2742" s="254"/>
      <c r="S2742" s="254"/>
      <c r="T2742" s="255"/>
      <c r="AT2742" s="256" t="s">
        <v>395</v>
      </c>
      <c r="AU2742" s="256" t="s">
        <v>90</v>
      </c>
      <c r="AV2742" s="16" t="s">
        <v>95</v>
      </c>
      <c r="AW2742" s="16" t="s">
        <v>36</v>
      </c>
      <c r="AX2742" s="16" t="s">
        <v>78</v>
      </c>
      <c r="AY2742" s="256" t="s">
        <v>386</v>
      </c>
    </row>
    <row r="2743" spans="1:65" s="13" customFormat="1" ht="10">
      <c r="B2743" s="203"/>
      <c r="C2743" s="204"/>
      <c r="D2743" s="205" t="s">
        <v>395</v>
      </c>
      <c r="E2743" s="206" t="s">
        <v>76</v>
      </c>
      <c r="F2743" s="207" t="s">
        <v>577</v>
      </c>
      <c r="G2743" s="204"/>
      <c r="H2743" s="206" t="s">
        <v>76</v>
      </c>
      <c r="I2743" s="208"/>
      <c r="J2743" s="204"/>
      <c r="K2743" s="204"/>
      <c r="L2743" s="209"/>
      <c r="M2743" s="210"/>
      <c r="N2743" s="211"/>
      <c r="O2743" s="211"/>
      <c r="P2743" s="211"/>
      <c r="Q2743" s="211"/>
      <c r="R2743" s="211"/>
      <c r="S2743" s="211"/>
      <c r="T2743" s="212"/>
      <c r="AT2743" s="213" t="s">
        <v>395</v>
      </c>
      <c r="AU2743" s="213" t="s">
        <v>90</v>
      </c>
      <c r="AV2743" s="13" t="s">
        <v>85</v>
      </c>
      <c r="AW2743" s="13" t="s">
        <v>36</v>
      </c>
      <c r="AX2743" s="13" t="s">
        <v>78</v>
      </c>
      <c r="AY2743" s="213" t="s">
        <v>386</v>
      </c>
    </row>
    <row r="2744" spans="1:65" s="13" customFormat="1" ht="10">
      <c r="B2744" s="203"/>
      <c r="C2744" s="204"/>
      <c r="D2744" s="205" t="s">
        <v>395</v>
      </c>
      <c r="E2744" s="206" t="s">
        <v>76</v>
      </c>
      <c r="F2744" s="207" t="s">
        <v>2622</v>
      </c>
      <c r="G2744" s="204"/>
      <c r="H2744" s="206" t="s">
        <v>76</v>
      </c>
      <c r="I2744" s="208"/>
      <c r="J2744" s="204"/>
      <c r="K2744" s="204"/>
      <c r="L2744" s="209"/>
      <c r="M2744" s="210"/>
      <c r="N2744" s="211"/>
      <c r="O2744" s="211"/>
      <c r="P2744" s="211"/>
      <c r="Q2744" s="211"/>
      <c r="R2744" s="211"/>
      <c r="S2744" s="211"/>
      <c r="T2744" s="212"/>
      <c r="AT2744" s="213" t="s">
        <v>395</v>
      </c>
      <c r="AU2744" s="213" t="s">
        <v>90</v>
      </c>
      <c r="AV2744" s="13" t="s">
        <v>85</v>
      </c>
      <c r="AW2744" s="13" t="s">
        <v>36</v>
      </c>
      <c r="AX2744" s="13" t="s">
        <v>78</v>
      </c>
      <c r="AY2744" s="213" t="s">
        <v>386</v>
      </c>
    </row>
    <row r="2745" spans="1:65" s="13" customFormat="1" ht="10">
      <c r="B2745" s="203"/>
      <c r="C2745" s="204"/>
      <c r="D2745" s="205" t="s">
        <v>395</v>
      </c>
      <c r="E2745" s="206" t="s">
        <v>76</v>
      </c>
      <c r="F2745" s="207" t="s">
        <v>2623</v>
      </c>
      <c r="G2745" s="204"/>
      <c r="H2745" s="206" t="s">
        <v>76</v>
      </c>
      <c r="I2745" s="208"/>
      <c r="J2745" s="204"/>
      <c r="K2745" s="204"/>
      <c r="L2745" s="209"/>
      <c r="M2745" s="210"/>
      <c r="N2745" s="211"/>
      <c r="O2745" s="211"/>
      <c r="P2745" s="211"/>
      <c r="Q2745" s="211"/>
      <c r="R2745" s="211"/>
      <c r="S2745" s="211"/>
      <c r="T2745" s="212"/>
      <c r="AT2745" s="213" t="s">
        <v>395</v>
      </c>
      <c r="AU2745" s="213" t="s">
        <v>90</v>
      </c>
      <c r="AV2745" s="13" t="s">
        <v>85</v>
      </c>
      <c r="AW2745" s="13" t="s">
        <v>36</v>
      </c>
      <c r="AX2745" s="13" t="s">
        <v>78</v>
      </c>
      <c r="AY2745" s="213" t="s">
        <v>386</v>
      </c>
    </row>
    <row r="2746" spans="1:65" s="14" customFormat="1" ht="10">
      <c r="B2746" s="214"/>
      <c r="C2746" s="215"/>
      <c r="D2746" s="205" t="s">
        <v>395</v>
      </c>
      <c r="E2746" s="216" t="s">
        <v>76</v>
      </c>
      <c r="F2746" s="217" t="s">
        <v>2624</v>
      </c>
      <c r="G2746" s="215"/>
      <c r="H2746" s="218">
        <v>26.315000000000001</v>
      </c>
      <c r="I2746" s="219"/>
      <c r="J2746" s="215"/>
      <c r="K2746" s="215"/>
      <c r="L2746" s="220"/>
      <c r="M2746" s="221"/>
      <c r="N2746" s="222"/>
      <c r="O2746" s="222"/>
      <c r="P2746" s="222"/>
      <c r="Q2746" s="222"/>
      <c r="R2746" s="222"/>
      <c r="S2746" s="222"/>
      <c r="T2746" s="223"/>
      <c r="AT2746" s="224" t="s">
        <v>395</v>
      </c>
      <c r="AU2746" s="224" t="s">
        <v>90</v>
      </c>
      <c r="AV2746" s="14" t="s">
        <v>90</v>
      </c>
      <c r="AW2746" s="14" t="s">
        <v>36</v>
      </c>
      <c r="AX2746" s="14" t="s">
        <v>78</v>
      </c>
      <c r="AY2746" s="224" t="s">
        <v>386</v>
      </c>
    </row>
    <row r="2747" spans="1:65" s="16" customFormat="1" ht="10">
      <c r="B2747" s="246"/>
      <c r="C2747" s="247"/>
      <c r="D2747" s="205" t="s">
        <v>395</v>
      </c>
      <c r="E2747" s="248" t="s">
        <v>76</v>
      </c>
      <c r="F2747" s="249" t="s">
        <v>559</v>
      </c>
      <c r="G2747" s="247"/>
      <c r="H2747" s="250">
        <v>26.315000000000001</v>
      </c>
      <c r="I2747" s="251"/>
      <c r="J2747" s="247"/>
      <c r="K2747" s="247"/>
      <c r="L2747" s="252"/>
      <c r="M2747" s="253"/>
      <c r="N2747" s="254"/>
      <c r="O2747" s="254"/>
      <c r="P2747" s="254"/>
      <c r="Q2747" s="254"/>
      <c r="R2747" s="254"/>
      <c r="S2747" s="254"/>
      <c r="T2747" s="255"/>
      <c r="AT2747" s="256" t="s">
        <v>395</v>
      </c>
      <c r="AU2747" s="256" t="s">
        <v>90</v>
      </c>
      <c r="AV2747" s="16" t="s">
        <v>95</v>
      </c>
      <c r="AW2747" s="16" t="s">
        <v>36</v>
      </c>
      <c r="AX2747" s="16" t="s">
        <v>78</v>
      </c>
      <c r="AY2747" s="256" t="s">
        <v>386</v>
      </c>
    </row>
    <row r="2748" spans="1:65" s="15" customFormat="1" ht="10">
      <c r="B2748" s="225"/>
      <c r="C2748" s="226"/>
      <c r="D2748" s="205" t="s">
        <v>395</v>
      </c>
      <c r="E2748" s="227" t="s">
        <v>76</v>
      </c>
      <c r="F2748" s="228" t="s">
        <v>398</v>
      </c>
      <c r="G2748" s="226"/>
      <c r="H2748" s="229">
        <v>289.202</v>
      </c>
      <c r="I2748" s="230"/>
      <c r="J2748" s="226"/>
      <c r="K2748" s="226"/>
      <c r="L2748" s="231"/>
      <c r="M2748" s="232"/>
      <c r="N2748" s="233"/>
      <c r="O2748" s="233"/>
      <c r="P2748" s="233"/>
      <c r="Q2748" s="233"/>
      <c r="R2748" s="233"/>
      <c r="S2748" s="233"/>
      <c r="T2748" s="234"/>
      <c r="AT2748" s="235" t="s">
        <v>395</v>
      </c>
      <c r="AU2748" s="235" t="s">
        <v>90</v>
      </c>
      <c r="AV2748" s="15" t="s">
        <v>102</v>
      </c>
      <c r="AW2748" s="15" t="s">
        <v>36</v>
      </c>
      <c r="AX2748" s="15" t="s">
        <v>85</v>
      </c>
      <c r="AY2748" s="235" t="s">
        <v>386</v>
      </c>
    </row>
    <row r="2749" spans="1:65" s="14" customFormat="1" ht="10">
      <c r="B2749" s="214"/>
      <c r="C2749" s="215"/>
      <c r="D2749" s="205" t="s">
        <v>395</v>
      </c>
      <c r="E2749" s="215"/>
      <c r="F2749" s="217" t="s">
        <v>2629</v>
      </c>
      <c r="G2749" s="215"/>
      <c r="H2749" s="218">
        <v>347.04199999999997</v>
      </c>
      <c r="I2749" s="219"/>
      <c r="J2749" s="215"/>
      <c r="K2749" s="215"/>
      <c r="L2749" s="220"/>
      <c r="M2749" s="221"/>
      <c r="N2749" s="222"/>
      <c r="O2749" s="222"/>
      <c r="P2749" s="222"/>
      <c r="Q2749" s="222"/>
      <c r="R2749" s="222"/>
      <c r="S2749" s="222"/>
      <c r="T2749" s="223"/>
      <c r="AT2749" s="224" t="s">
        <v>395</v>
      </c>
      <c r="AU2749" s="224" t="s">
        <v>90</v>
      </c>
      <c r="AV2749" s="14" t="s">
        <v>90</v>
      </c>
      <c r="AW2749" s="14" t="s">
        <v>4</v>
      </c>
      <c r="AX2749" s="14" t="s">
        <v>85</v>
      </c>
      <c r="AY2749" s="224" t="s">
        <v>386</v>
      </c>
    </row>
    <row r="2750" spans="1:65" s="2" customFormat="1" ht="55.5" customHeight="1">
      <c r="A2750" s="37"/>
      <c r="B2750" s="38"/>
      <c r="C2750" s="185" t="s">
        <v>2630</v>
      </c>
      <c r="D2750" s="185" t="s">
        <v>388</v>
      </c>
      <c r="E2750" s="186" t="s">
        <v>2631</v>
      </c>
      <c r="F2750" s="187" t="s">
        <v>2632</v>
      </c>
      <c r="G2750" s="188" t="s">
        <v>127</v>
      </c>
      <c r="H2750" s="189">
        <v>248.20500000000001</v>
      </c>
      <c r="I2750" s="190"/>
      <c r="J2750" s="191">
        <f>ROUND(I2750*H2750,2)</f>
        <v>0</v>
      </c>
      <c r="K2750" s="187" t="s">
        <v>76</v>
      </c>
      <c r="L2750" s="42"/>
      <c r="M2750" s="192" t="s">
        <v>76</v>
      </c>
      <c r="N2750" s="193" t="s">
        <v>49</v>
      </c>
      <c r="O2750" s="67"/>
      <c r="P2750" s="194">
        <f>O2750*H2750</f>
        <v>0</v>
      </c>
      <c r="Q2750" s="194">
        <v>2.4000000000000001E-4</v>
      </c>
      <c r="R2750" s="194">
        <f>Q2750*H2750</f>
        <v>5.9569200000000003E-2</v>
      </c>
      <c r="S2750" s="194">
        <v>0</v>
      </c>
      <c r="T2750" s="195">
        <f>S2750*H2750</f>
        <v>0</v>
      </c>
      <c r="U2750" s="37"/>
      <c r="V2750" s="37"/>
      <c r="W2750" s="37"/>
      <c r="X2750" s="37"/>
      <c r="Y2750" s="37"/>
      <c r="Z2750" s="37"/>
      <c r="AA2750" s="37"/>
      <c r="AB2750" s="37"/>
      <c r="AC2750" s="37"/>
      <c r="AD2750" s="37"/>
      <c r="AE2750" s="37"/>
      <c r="AR2750" s="196" t="s">
        <v>479</v>
      </c>
      <c r="AT2750" s="196" t="s">
        <v>388</v>
      </c>
      <c r="AU2750" s="196" t="s">
        <v>90</v>
      </c>
      <c r="AY2750" s="20" t="s">
        <v>386</v>
      </c>
      <c r="BE2750" s="197">
        <f>IF(N2750="základní",J2750,0)</f>
        <v>0</v>
      </c>
      <c r="BF2750" s="197">
        <f>IF(N2750="snížená",J2750,0)</f>
        <v>0</v>
      </c>
      <c r="BG2750" s="197">
        <f>IF(N2750="zákl. přenesená",J2750,0)</f>
        <v>0</v>
      </c>
      <c r="BH2750" s="197">
        <f>IF(N2750="sníž. přenesená",J2750,0)</f>
        <v>0</v>
      </c>
      <c r="BI2750" s="197">
        <f>IF(N2750="nulová",J2750,0)</f>
        <v>0</v>
      </c>
      <c r="BJ2750" s="20" t="s">
        <v>90</v>
      </c>
      <c r="BK2750" s="197">
        <f>ROUND(I2750*H2750,2)</f>
        <v>0</v>
      </c>
      <c r="BL2750" s="20" t="s">
        <v>479</v>
      </c>
      <c r="BM2750" s="196" t="s">
        <v>2633</v>
      </c>
    </row>
    <row r="2751" spans="1:65" s="13" customFormat="1" ht="10">
      <c r="B2751" s="203"/>
      <c r="C2751" s="204"/>
      <c r="D2751" s="205" t="s">
        <v>395</v>
      </c>
      <c r="E2751" s="206" t="s">
        <v>76</v>
      </c>
      <c r="F2751" s="207" t="s">
        <v>998</v>
      </c>
      <c r="G2751" s="204"/>
      <c r="H2751" s="206" t="s">
        <v>76</v>
      </c>
      <c r="I2751" s="208"/>
      <c r="J2751" s="204"/>
      <c r="K2751" s="204"/>
      <c r="L2751" s="209"/>
      <c r="M2751" s="210"/>
      <c r="N2751" s="211"/>
      <c r="O2751" s="211"/>
      <c r="P2751" s="211"/>
      <c r="Q2751" s="211"/>
      <c r="R2751" s="211"/>
      <c r="S2751" s="211"/>
      <c r="T2751" s="212"/>
      <c r="AT2751" s="213" t="s">
        <v>395</v>
      </c>
      <c r="AU2751" s="213" t="s">
        <v>90</v>
      </c>
      <c r="AV2751" s="13" t="s">
        <v>85</v>
      </c>
      <c r="AW2751" s="13" t="s">
        <v>36</v>
      </c>
      <c r="AX2751" s="13" t="s">
        <v>78</v>
      </c>
      <c r="AY2751" s="213" t="s">
        <v>386</v>
      </c>
    </row>
    <row r="2752" spans="1:65" s="13" customFormat="1" ht="10">
      <c r="B2752" s="203"/>
      <c r="C2752" s="204"/>
      <c r="D2752" s="205" t="s">
        <v>395</v>
      </c>
      <c r="E2752" s="206" t="s">
        <v>76</v>
      </c>
      <c r="F2752" s="207" t="s">
        <v>1256</v>
      </c>
      <c r="G2752" s="204"/>
      <c r="H2752" s="206" t="s">
        <v>76</v>
      </c>
      <c r="I2752" s="208"/>
      <c r="J2752" s="204"/>
      <c r="K2752" s="204"/>
      <c r="L2752" s="209"/>
      <c r="M2752" s="210"/>
      <c r="N2752" s="211"/>
      <c r="O2752" s="211"/>
      <c r="P2752" s="211"/>
      <c r="Q2752" s="211"/>
      <c r="R2752" s="211"/>
      <c r="S2752" s="211"/>
      <c r="T2752" s="212"/>
      <c r="AT2752" s="213" t="s">
        <v>395</v>
      </c>
      <c r="AU2752" s="213" t="s">
        <v>90</v>
      </c>
      <c r="AV2752" s="13" t="s">
        <v>85</v>
      </c>
      <c r="AW2752" s="13" t="s">
        <v>36</v>
      </c>
      <c r="AX2752" s="13" t="s">
        <v>78</v>
      </c>
      <c r="AY2752" s="213" t="s">
        <v>386</v>
      </c>
    </row>
    <row r="2753" spans="1:65" s="13" customFormat="1" ht="10">
      <c r="B2753" s="203"/>
      <c r="C2753" s="204"/>
      <c r="D2753" s="205" t="s">
        <v>395</v>
      </c>
      <c r="E2753" s="206" t="s">
        <v>76</v>
      </c>
      <c r="F2753" s="207" t="s">
        <v>2601</v>
      </c>
      <c r="G2753" s="204"/>
      <c r="H2753" s="206" t="s">
        <v>76</v>
      </c>
      <c r="I2753" s="208"/>
      <c r="J2753" s="204"/>
      <c r="K2753" s="204"/>
      <c r="L2753" s="209"/>
      <c r="M2753" s="210"/>
      <c r="N2753" s="211"/>
      <c r="O2753" s="211"/>
      <c r="P2753" s="211"/>
      <c r="Q2753" s="211"/>
      <c r="R2753" s="211"/>
      <c r="S2753" s="211"/>
      <c r="T2753" s="212"/>
      <c r="AT2753" s="213" t="s">
        <v>395</v>
      </c>
      <c r="AU2753" s="213" t="s">
        <v>90</v>
      </c>
      <c r="AV2753" s="13" t="s">
        <v>85</v>
      </c>
      <c r="AW2753" s="13" t="s">
        <v>36</v>
      </c>
      <c r="AX2753" s="13" t="s">
        <v>78</v>
      </c>
      <c r="AY2753" s="213" t="s">
        <v>386</v>
      </c>
    </row>
    <row r="2754" spans="1:65" s="13" customFormat="1" ht="10">
      <c r="B2754" s="203"/>
      <c r="C2754" s="204"/>
      <c r="D2754" s="205" t="s">
        <v>395</v>
      </c>
      <c r="E2754" s="206" t="s">
        <v>76</v>
      </c>
      <c r="F2754" s="207" t="s">
        <v>2602</v>
      </c>
      <c r="G2754" s="204"/>
      <c r="H2754" s="206" t="s">
        <v>76</v>
      </c>
      <c r="I2754" s="208"/>
      <c r="J2754" s="204"/>
      <c r="K2754" s="204"/>
      <c r="L2754" s="209"/>
      <c r="M2754" s="210"/>
      <c r="N2754" s="211"/>
      <c r="O2754" s="211"/>
      <c r="P2754" s="211"/>
      <c r="Q2754" s="211"/>
      <c r="R2754" s="211"/>
      <c r="S2754" s="211"/>
      <c r="T2754" s="212"/>
      <c r="AT2754" s="213" t="s">
        <v>395</v>
      </c>
      <c r="AU2754" s="213" t="s">
        <v>90</v>
      </c>
      <c r="AV2754" s="13" t="s">
        <v>85</v>
      </c>
      <c r="AW2754" s="13" t="s">
        <v>36</v>
      </c>
      <c r="AX2754" s="13" t="s">
        <v>78</v>
      </c>
      <c r="AY2754" s="213" t="s">
        <v>386</v>
      </c>
    </row>
    <row r="2755" spans="1:65" s="14" customFormat="1" ht="10">
      <c r="B2755" s="214"/>
      <c r="C2755" s="215"/>
      <c r="D2755" s="205" t="s">
        <v>395</v>
      </c>
      <c r="E2755" s="216" t="s">
        <v>76</v>
      </c>
      <c r="F2755" s="217" t="s">
        <v>2603</v>
      </c>
      <c r="G2755" s="215"/>
      <c r="H2755" s="218">
        <v>89.631</v>
      </c>
      <c r="I2755" s="219"/>
      <c r="J2755" s="215"/>
      <c r="K2755" s="215"/>
      <c r="L2755" s="220"/>
      <c r="M2755" s="221"/>
      <c r="N2755" s="222"/>
      <c r="O2755" s="222"/>
      <c r="P2755" s="222"/>
      <c r="Q2755" s="222"/>
      <c r="R2755" s="222"/>
      <c r="S2755" s="222"/>
      <c r="T2755" s="223"/>
      <c r="AT2755" s="224" t="s">
        <v>395</v>
      </c>
      <c r="AU2755" s="224" t="s">
        <v>90</v>
      </c>
      <c r="AV2755" s="14" t="s">
        <v>90</v>
      </c>
      <c r="AW2755" s="14" t="s">
        <v>36</v>
      </c>
      <c r="AX2755" s="14" t="s">
        <v>78</v>
      </c>
      <c r="AY2755" s="224" t="s">
        <v>386</v>
      </c>
    </row>
    <row r="2756" spans="1:65" s="14" customFormat="1" ht="10">
      <c r="B2756" s="214"/>
      <c r="C2756" s="215"/>
      <c r="D2756" s="205" t="s">
        <v>395</v>
      </c>
      <c r="E2756" s="216" t="s">
        <v>76</v>
      </c>
      <c r="F2756" s="217" t="s">
        <v>2604</v>
      </c>
      <c r="G2756" s="215"/>
      <c r="H2756" s="218">
        <v>44.164999999999999</v>
      </c>
      <c r="I2756" s="219"/>
      <c r="J2756" s="215"/>
      <c r="K2756" s="215"/>
      <c r="L2756" s="220"/>
      <c r="M2756" s="221"/>
      <c r="N2756" s="222"/>
      <c r="O2756" s="222"/>
      <c r="P2756" s="222"/>
      <c r="Q2756" s="222"/>
      <c r="R2756" s="222"/>
      <c r="S2756" s="222"/>
      <c r="T2756" s="223"/>
      <c r="AT2756" s="224" t="s">
        <v>395</v>
      </c>
      <c r="AU2756" s="224" t="s">
        <v>90</v>
      </c>
      <c r="AV2756" s="14" t="s">
        <v>90</v>
      </c>
      <c r="AW2756" s="14" t="s">
        <v>36</v>
      </c>
      <c r="AX2756" s="14" t="s">
        <v>78</v>
      </c>
      <c r="AY2756" s="224" t="s">
        <v>386</v>
      </c>
    </row>
    <row r="2757" spans="1:65" s="16" customFormat="1" ht="10">
      <c r="B2757" s="246"/>
      <c r="C2757" s="247"/>
      <c r="D2757" s="205" t="s">
        <v>395</v>
      </c>
      <c r="E2757" s="248" t="s">
        <v>270</v>
      </c>
      <c r="F2757" s="249" t="s">
        <v>559</v>
      </c>
      <c r="G2757" s="247"/>
      <c r="H2757" s="250">
        <v>133.79599999999999</v>
      </c>
      <c r="I2757" s="251"/>
      <c r="J2757" s="247"/>
      <c r="K2757" s="247"/>
      <c r="L2757" s="252"/>
      <c r="M2757" s="253"/>
      <c r="N2757" s="254"/>
      <c r="O2757" s="254"/>
      <c r="P2757" s="254"/>
      <c r="Q2757" s="254"/>
      <c r="R2757" s="254"/>
      <c r="S2757" s="254"/>
      <c r="T2757" s="255"/>
      <c r="AT2757" s="256" t="s">
        <v>395</v>
      </c>
      <c r="AU2757" s="256" t="s">
        <v>90</v>
      </c>
      <c r="AV2757" s="16" t="s">
        <v>95</v>
      </c>
      <c r="AW2757" s="16" t="s">
        <v>36</v>
      </c>
      <c r="AX2757" s="16" t="s">
        <v>78</v>
      </c>
      <c r="AY2757" s="256" t="s">
        <v>386</v>
      </c>
    </row>
    <row r="2758" spans="1:65" s="13" customFormat="1" ht="10">
      <c r="B2758" s="203"/>
      <c r="C2758" s="204"/>
      <c r="D2758" s="205" t="s">
        <v>395</v>
      </c>
      <c r="E2758" s="206" t="s">
        <v>76</v>
      </c>
      <c r="F2758" s="207" t="s">
        <v>2610</v>
      </c>
      <c r="G2758" s="204"/>
      <c r="H2758" s="206" t="s">
        <v>76</v>
      </c>
      <c r="I2758" s="208"/>
      <c r="J2758" s="204"/>
      <c r="K2758" s="204"/>
      <c r="L2758" s="209"/>
      <c r="M2758" s="210"/>
      <c r="N2758" s="211"/>
      <c r="O2758" s="211"/>
      <c r="P2758" s="211"/>
      <c r="Q2758" s="211"/>
      <c r="R2758" s="211"/>
      <c r="S2758" s="211"/>
      <c r="T2758" s="212"/>
      <c r="AT2758" s="213" t="s">
        <v>395</v>
      </c>
      <c r="AU2758" s="213" t="s">
        <v>90</v>
      </c>
      <c r="AV2758" s="13" t="s">
        <v>85</v>
      </c>
      <c r="AW2758" s="13" t="s">
        <v>36</v>
      </c>
      <c r="AX2758" s="13" t="s">
        <v>78</v>
      </c>
      <c r="AY2758" s="213" t="s">
        <v>386</v>
      </c>
    </row>
    <row r="2759" spans="1:65" s="14" customFormat="1" ht="10">
      <c r="B2759" s="214"/>
      <c r="C2759" s="215"/>
      <c r="D2759" s="205" t="s">
        <v>395</v>
      </c>
      <c r="E2759" s="216" t="s">
        <v>76</v>
      </c>
      <c r="F2759" s="217" t="s">
        <v>2611</v>
      </c>
      <c r="G2759" s="215"/>
      <c r="H2759" s="218">
        <v>41.298000000000002</v>
      </c>
      <c r="I2759" s="219"/>
      <c r="J2759" s="215"/>
      <c r="K2759" s="215"/>
      <c r="L2759" s="220"/>
      <c r="M2759" s="221"/>
      <c r="N2759" s="222"/>
      <c r="O2759" s="222"/>
      <c r="P2759" s="222"/>
      <c r="Q2759" s="222"/>
      <c r="R2759" s="222"/>
      <c r="S2759" s="222"/>
      <c r="T2759" s="223"/>
      <c r="AT2759" s="224" t="s">
        <v>395</v>
      </c>
      <c r="AU2759" s="224" t="s">
        <v>90</v>
      </c>
      <c r="AV2759" s="14" t="s">
        <v>90</v>
      </c>
      <c r="AW2759" s="14" t="s">
        <v>36</v>
      </c>
      <c r="AX2759" s="14" t="s">
        <v>78</v>
      </c>
      <c r="AY2759" s="224" t="s">
        <v>386</v>
      </c>
    </row>
    <row r="2760" spans="1:65" s="14" customFormat="1" ht="10">
      <c r="B2760" s="214"/>
      <c r="C2760" s="215"/>
      <c r="D2760" s="205" t="s">
        <v>395</v>
      </c>
      <c r="E2760" s="216" t="s">
        <v>76</v>
      </c>
      <c r="F2760" s="217" t="s">
        <v>2612</v>
      </c>
      <c r="G2760" s="215"/>
      <c r="H2760" s="218">
        <v>20.015999999999998</v>
      </c>
      <c r="I2760" s="219"/>
      <c r="J2760" s="215"/>
      <c r="K2760" s="215"/>
      <c r="L2760" s="220"/>
      <c r="M2760" s="221"/>
      <c r="N2760" s="222"/>
      <c r="O2760" s="222"/>
      <c r="P2760" s="222"/>
      <c r="Q2760" s="222"/>
      <c r="R2760" s="222"/>
      <c r="S2760" s="222"/>
      <c r="T2760" s="223"/>
      <c r="AT2760" s="224" t="s">
        <v>395</v>
      </c>
      <c r="AU2760" s="224" t="s">
        <v>90</v>
      </c>
      <c r="AV2760" s="14" t="s">
        <v>90</v>
      </c>
      <c r="AW2760" s="14" t="s">
        <v>36</v>
      </c>
      <c r="AX2760" s="14" t="s">
        <v>78</v>
      </c>
      <c r="AY2760" s="224" t="s">
        <v>386</v>
      </c>
    </row>
    <row r="2761" spans="1:65" s="16" customFormat="1" ht="10">
      <c r="B2761" s="246"/>
      <c r="C2761" s="247"/>
      <c r="D2761" s="205" t="s">
        <v>395</v>
      </c>
      <c r="E2761" s="248" t="s">
        <v>276</v>
      </c>
      <c r="F2761" s="249" t="s">
        <v>559</v>
      </c>
      <c r="G2761" s="247"/>
      <c r="H2761" s="250">
        <v>61.314</v>
      </c>
      <c r="I2761" s="251"/>
      <c r="J2761" s="247"/>
      <c r="K2761" s="247"/>
      <c r="L2761" s="252"/>
      <c r="M2761" s="253"/>
      <c r="N2761" s="254"/>
      <c r="O2761" s="254"/>
      <c r="P2761" s="254"/>
      <c r="Q2761" s="254"/>
      <c r="R2761" s="254"/>
      <c r="S2761" s="254"/>
      <c r="T2761" s="255"/>
      <c r="AT2761" s="256" t="s">
        <v>395</v>
      </c>
      <c r="AU2761" s="256" t="s">
        <v>90</v>
      </c>
      <c r="AV2761" s="16" t="s">
        <v>95</v>
      </c>
      <c r="AW2761" s="16" t="s">
        <v>36</v>
      </c>
      <c r="AX2761" s="16" t="s">
        <v>78</v>
      </c>
      <c r="AY2761" s="256" t="s">
        <v>386</v>
      </c>
    </row>
    <row r="2762" spans="1:65" s="13" customFormat="1" ht="10">
      <c r="B2762" s="203"/>
      <c r="C2762" s="204"/>
      <c r="D2762" s="205" t="s">
        <v>395</v>
      </c>
      <c r="E2762" s="206" t="s">
        <v>76</v>
      </c>
      <c r="F2762" s="207" t="s">
        <v>2582</v>
      </c>
      <c r="G2762" s="204"/>
      <c r="H2762" s="206" t="s">
        <v>76</v>
      </c>
      <c r="I2762" s="208"/>
      <c r="J2762" s="204"/>
      <c r="K2762" s="204"/>
      <c r="L2762" s="209"/>
      <c r="M2762" s="210"/>
      <c r="N2762" s="211"/>
      <c r="O2762" s="211"/>
      <c r="P2762" s="211"/>
      <c r="Q2762" s="211"/>
      <c r="R2762" s="211"/>
      <c r="S2762" s="211"/>
      <c r="T2762" s="212"/>
      <c r="AT2762" s="213" t="s">
        <v>395</v>
      </c>
      <c r="AU2762" s="213" t="s">
        <v>90</v>
      </c>
      <c r="AV2762" s="13" t="s">
        <v>85</v>
      </c>
      <c r="AW2762" s="13" t="s">
        <v>36</v>
      </c>
      <c r="AX2762" s="13" t="s">
        <v>78</v>
      </c>
      <c r="AY2762" s="213" t="s">
        <v>386</v>
      </c>
    </row>
    <row r="2763" spans="1:65" s="14" customFormat="1" ht="10">
      <c r="B2763" s="214"/>
      <c r="C2763" s="215"/>
      <c r="D2763" s="205" t="s">
        <v>395</v>
      </c>
      <c r="E2763" s="216" t="s">
        <v>76</v>
      </c>
      <c r="F2763" s="217" t="s">
        <v>2617</v>
      </c>
      <c r="G2763" s="215"/>
      <c r="H2763" s="218">
        <v>53.094999999999999</v>
      </c>
      <c r="I2763" s="219"/>
      <c r="J2763" s="215"/>
      <c r="K2763" s="215"/>
      <c r="L2763" s="220"/>
      <c r="M2763" s="221"/>
      <c r="N2763" s="222"/>
      <c r="O2763" s="222"/>
      <c r="P2763" s="222"/>
      <c r="Q2763" s="222"/>
      <c r="R2763" s="222"/>
      <c r="S2763" s="222"/>
      <c r="T2763" s="223"/>
      <c r="AT2763" s="224" t="s">
        <v>395</v>
      </c>
      <c r="AU2763" s="224" t="s">
        <v>90</v>
      </c>
      <c r="AV2763" s="14" t="s">
        <v>90</v>
      </c>
      <c r="AW2763" s="14" t="s">
        <v>36</v>
      </c>
      <c r="AX2763" s="14" t="s">
        <v>78</v>
      </c>
      <c r="AY2763" s="224" t="s">
        <v>386</v>
      </c>
    </row>
    <row r="2764" spans="1:65" s="16" customFormat="1" ht="10">
      <c r="B2764" s="246"/>
      <c r="C2764" s="247"/>
      <c r="D2764" s="205" t="s">
        <v>395</v>
      </c>
      <c r="E2764" s="248" t="s">
        <v>279</v>
      </c>
      <c r="F2764" s="249" t="s">
        <v>559</v>
      </c>
      <c r="G2764" s="247"/>
      <c r="H2764" s="250">
        <v>53.094999999999999</v>
      </c>
      <c r="I2764" s="251"/>
      <c r="J2764" s="247"/>
      <c r="K2764" s="247"/>
      <c r="L2764" s="252"/>
      <c r="M2764" s="253"/>
      <c r="N2764" s="254"/>
      <c r="O2764" s="254"/>
      <c r="P2764" s="254"/>
      <c r="Q2764" s="254"/>
      <c r="R2764" s="254"/>
      <c r="S2764" s="254"/>
      <c r="T2764" s="255"/>
      <c r="AT2764" s="256" t="s">
        <v>395</v>
      </c>
      <c r="AU2764" s="256" t="s">
        <v>90</v>
      </c>
      <c r="AV2764" s="16" t="s">
        <v>95</v>
      </c>
      <c r="AW2764" s="16" t="s">
        <v>36</v>
      </c>
      <c r="AX2764" s="16" t="s">
        <v>78</v>
      </c>
      <c r="AY2764" s="256" t="s">
        <v>386</v>
      </c>
    </row>
    <row r="2765" spans="1:65" s="15" customFormat="1" ht="10">
      <c r="B2765" s="225"/>
      <c r="C2765" s="226"/>
      <c r="D2765" s="205" t="s">
        <v>395</v>
      </c>
      <c r="E2765" s="227" t="s">
        <v>129</v>
      </c>
      <c r="F2765" s="228" t="s">
        <v>398</v>
      </c>
      <c r="G2765" s="226"/>
      <c r="H2765" s="229">
        <v>248.20500000000001</v>
      </c>
      <c r="I2765" s="230"/>
      <c r="J2765" s="226"/>
      <c r="K2765" s="226"/>
      <c r="L2765" s="231"/>
      <c r="M2765" s="232"/>
      <c r="N2765" s="233"/>
      <c r="O2765" s="233"/>
      <c r="P2765" s="233"/>
      <c r="Q2765" s="233"/>
      <c r="R2765" s="233"/>
      <c r="S2765" s="233"/>
      <c r="T2765" s="234"/>
      <c r="AT2765" s="235" t="s">
        <v>395</v>
      </c>
      <c r="AU2765" s="235" t="s">
        <v>90</v>
      </c>
      <c r="AV2765" s="15" t="s">
        <v>102</v>
      </c>
      <c r="AW2765" s="15" t="s">
        <v>36</v>
      </c>
      <c r="AX2765" s="15" t="s">
        <v>85</v>
      </c>
      <c r="AY2765" s="235" t="s">
        <v>386</v>
      </c>
    </row>
    <row r="2766" spans="1:65" s="2" customFormat="1" ht="24.15" customHeight="1">
      <c r="A2766" s="37"/>
      <c r="B2766" s="38"/>
      <c r="C2766" s="236" t="s">
        <v>2634</v>
      </c>
      <c r="D2766" s="236" t="s">
        <v>453</v>
      </c>
      <c r="E2766" s="237" t="s">
        <v>2635</v>
      </c>
      <c r="F2766" s="238" t="s">
        <v>2636</v>
      </c>
      <c r="G2766" s="239" t="s">
        <v>127</v>
      </c>
      <c r="H2766" s="240">
        <v>260.61500000000001</v>
      </c>
      <c r="I2766" s="241"/>
      <c r="J2766" s="242">
        <f>ROUND(I2766*H2766,2)</f>
        <v>0</v>
      </c>
      <c r="K2766" s="238" t="s">
        <v>76</v>
      </c>
      <c r="L2766" s="243"/>
      <c r="M2766" s="244" t="s">
        <v>76</v>
      </c>
      <c r="N2766" s="245" t="s">
        <v>49</v>
      </c>
      <c r="O2766" s="67"/>
      <c r="P2766" s="194">
        <f>O2766*H2766</f>
        <v>0</v>
      </c>
      <c r="Q2766" s="194">
        <v>8.9999999999999993E-3</v>
      </c>
      <c r="R2766" s="194">
        <f>Q2766*H2766</f>
        <v>2.3455349999999999</v>
      </c>
      <c r="S2766" s="194">
        <v>0</v>
      </c>
      <c r="T2766" s="195">
        <f>S2766*H2766</f>
        <v>0</v>
      </c>
      <c r="U2766" s="37"/>
      <c r="V2766" s="37"/>
      <c r="W2766" s="37"/>
      <c r="X2766" s="37"/>
      <c r="Y2766" s="37"/>
      <c r="Z2766" s="37"/>
      <c r="AA2766" s="37"/>
      <c r="AB2766" s="37"/>
      <c r="AC2766" s="37"/>
      <c r="AD2766" s="37"/>
      <c r="AE2766" s="37"/>
      <c r="AR2766" s="196" t="s">
        <v>597</v>
      </c>
      <c r="AT2766" s="196" t="s">
        <v>453</v>
      </c>
      <c r="AU2766" s="196" t="s">
        <v>90</v>
      </c>
      <c r="AY2766" s="20" t="s">
        <v>386</v>
      </c>
      <c r="BE2766" s="197">
        <f>IF(N2766="základní",J2766,0)</f>
        <v>0</v>
      </c>
      <c r="BF2766" s="197">
        <f>IF(N2766="snížená",J2766,0)</f>
        <v>0</v>
      </c>
      <c r="BG2766" s="197">
        <f>IF(N2766="zákl. přenesená",J2766,0)</f>
        <v>0</v>
      </c>
      <c r="BH2766" s="197">
        <f>IF(N2766="sníž. přenesená",J2766,0)</f>
        <v>0</v>
      </c>
      <c r="BI2766" s="197">
        <f>IF(N2766="nulová",J2766,0)</f>
        <v>0</v>
      </c>
      <c r="BJ2766" s="20" t="s">
        <v>90</v>
      </c>
      <c r="BK2766" s="197">
        <f>ROUND(I2766*H2766,2)</f>
        <v>0</v>
      </c>
      <c r="BL2766" s="20" t="s">
        <v>479</v>
      </c>
      <c r="BM2766" s="196" t="s">
        <v>2637</v>
      </c>
    </row>
    <row r="2767" spans="1:65" s="14" customFormat="1" ht="10">
      <c r="B2767" s="214"/>
      <c r="C2767" s="215"/>
      <c r="D2767" s="205" t="s">
        <v>395</v>
      </c>
      <c r="E2767" s="216" t="s">
        <v>76</v>
      </c>
      <c r="F2767" s="217" t="s">
        <v>2638</v>
      </c>
      <c r="G2767" s="215"/>
      <c r="H2767" s="218">
        <v>248.20500000000001</v>
      </c>
      <c r="I2767" s="219"/>
      <c r="J2767" s="215"/>
      <c r="K2767" s="215"/>
      <c r="L2767" s="220"/>
      <c r="M2767" s="221"/>
      <c r="N2767" s="222"/>
      <c r="O2767" s="222"/>
      <c r="P2767" s="222"/>
      <c r="Q2767" s="222"/>
      <c r="R2767" s="222"/>
      <c r="S2767" s="222"/>
      <c r="T2767" s="223"/>
      <c r="AT2767" s="224" t="s">
        <v>395</v>
      </c>
      <c r="AU2767" s="224" t="s">
        <v>90</v>
      </c>
      <c r="AV2767" s="14" t="s">
        <v>90</v>
      </c>
      <c r="AW2767" s="14" t="s">
        <v>36</v>
      </c>
      <c r="AX2767" s="14" t="s">
        <v>78</v>
      </c>
      <c r="AY2767" s="224" t="s">
        <v>386</v>
      </c>
    </row>
    <row r="2768" spans="1:65" s="15" customFormat="1" ht="10">
      <c r="B2768" s="225"/>
      <c r="C2768" s="226"/>
      <c r="D2768" s="205" t="s">
        <v>395</v>
      </c>
      <c r="E2768" s="227" t="s">
        <v>76</v>
      </c>
      <c r="F2768" s="228" t="s">
        <v>398</v>
      </c>
      <c r="G2768" s="226"/>
      <c r="H2768" s="229">
        <v>248.20500000000001</v>
      </c>
      <c r="I2768" s="230"/>
      <c r="J2768" s="226"/>
      <c r="K2768" s="226"/>
      <c r="L2768" s="231"/>
      <c r="M2768" s="232"/>
      <c r="N2768" s="233"/>
      <c r="O2768" s="233"/>
      <c r="P2768" s="233"/>
      <c r="Q2768" s="233"/>
      <c r="R2768" s="233"/>
      <c r="S2768" s="233"/>
      <c r="T2768" s="234"/>
      <c r="AT2768" s="235" t="s">
        <v>395</v>
      </c>
      <c r="AU2768" s="235" t="s">
        <v>90</v>
      </c>
      <c r="AV2768" s="15" t="s">
        <v>102</v>
      </c>
      <c r="AW2768" s="15" t="s">
        <v>36</v>
      </c>
      <c r="AX2768" s="15" t="s">
        <v>85</v>
      </c>
      <c r="AY2768" s="235" t="s">
        <v>386</v>
      </c>
    </row>
    <row r="2769" spans="1:65" s="14" customFormat="1" ht="10">
      <c r="B2769" s="214"/>
      <c r="C2769" s="215"/>
      <c r="D2769" s="205" t="s">
        <v>395</v>
      </c>
      <c r="E2769" s="215"/>
      <c r="F2769" s="217" t="s">
        <v>2639</v>
      </c>
      <c r="G2769" s="215"/>
      <c r="H2769" s="218">
        <v>260.61500000000001</v>
      </c>
      <c r="I2769" s="219"/>
      <c r="J2769" s="215"/>
      <c r="K2769" s="215"/>
      <c r="L2769" s="220"/>
      <c r="M2769" s="221"/>
      <c r="N2769" s="222"/>
      <c r="O2769" s="222"/>
      <c r="P2769" s="222"/>
      <c r="Q2769" s="222"/>
      <c r="R2769" s="222"/>
      <c r="S2769" s="222"/>
      <c r="T2769" s="223"/>
      <c r="AT2769" s="224" t="s">
        <v>395</v>
      </c>
      <c r="AU2769" s="224" t="s">
        <v>90</v>
      </c>
      <c r="AV2769" s="14" t="s">
        <v>90</v>
      </c>
      <c r="AW2769" s="14" t="s">
        <v>4</v>
      </c>
      <c r="AX2769" s="14" t="s">
        <v>85</v>
      </c>
      <c r="AY2769" s="224" t="s">
        <v>386</v>
      </c>
    </row>
    <row r="2770" spans="1:65" s="2" customFormat="1" ht="55.5" customHeight="1">
      <c r="A2770" s="37"/>
      <c r="B2770" s="38"/>
      <c r="C2770" s="185" t="s">
        <v>2640</v>
      </c>
      <c r="D2770" s="185" t="s">
        <v>388</v>
      </c>
      <c r="E2770" s="186" t="s">
        <v>2641</v>
      </c>
      <c r="F2770" s="187" t="s">
        <v>2642</v>
      </c>
      <c r="G2770" s="188" t="s">
        <v>127</v>
      </c>
      <c r="H2770" s="189">
        <v>26.315000000000001</v>
      </c>
      <c r="I2770" s="190"/>
      <c r="J2770" s="191">
        <f>ROUND(I2770*H2770,2)</f>
        <v>0</v>
      </c>
      <c r="K2770" s="187" t="s">
        <v>76</v>
      </c>
      <c r="L2770" s="42"/>
      <c r="M2770" s="192" t="s">
        <v>76</v>
      </c>
      <c r="N2770" s="193" t="s">
        <v>49</v>
      </c>
      <c r="O2770" s="67"/>
      <c r="P2770" s="194">
        <f>O2770*H2770</f>
        <v>0</v>
      </c>
      <c r="Q2770" s="194">
        <v>2.4000000000000001E-4</v>
      </c>
      <c r="R2770" s="194">
        <f>Q2770*H2770</f>
        <v>6.3156000000000002E-3</v>
      </c>
      <c r="S2770" s="194">
        <v>0</v>
      </c>
      <c r="T2770" s="195">
        <f>S2770*H2770</f>
        <v>0</v>
      </c>
      <c r="U2770" s="37"/>
      <c r="V2770" s="37"/>
      <c r="W2770" s="37"/>
      <c r="X2770" s="37"/>
      <c r="Y2770" s="37"/>
      <c r="Z2770" s="37"/>
      <c r="AA2770" s="37"/>
      <c r="AB2770" s="37"/>
      <c r="AC2770" s="37"/>
      <c r="AD2770" s="37"/>
      <c r="AE2770" s="37"/>
      <c r="AR2770" s="196" t="s">
        <v>479</v>
      </c>
      <c r="AT2770" s="196" t="s">
        <v>388</v>
      </c>
      <c r="AU2770" s="196" t="s">
        <v>90</v>
      </c>
      <c r="AY2770" s="20" t="s">
        <v>386</v>
      </c>
      <c r="BE2770" s="197">
        <f>IF(N2770="základní",J2770,0)</f>
        <v>0</v>
      </c>
      <c r="BF2770" s="197">
        <f>IF(N2770="snížená",J2770,0)</f>
        <v>0</v>
      </c>
      <c r="BG2770" s="197">
        <f>IF(N2770="zákl. přenesená",J2770,0)</f>
        <v>0</v>
      </c>
      <c r="BH2770" s="197">
        <f>IF(N2770="sníž. přenesená",J2770,0)</f>
        <v>0</v>
      </c>
      <c r="BI2770" s="197">
        <f>IF(N2770="nulová",J2770,0)</f>
        <v>0</v>
      </c>
      <c r="BJ2770" s="20" t="s">
        <v>90</v>
      </c>
      <c r="BK2770" s="197">
        <f>ROUND(I2770*H2770,2)</f>
        <v>0</v>
      </c>
      <c r="BL2770" s="20" t="s">
        <v>479</v>
      </c>
      <c r="BM2770" s="196" t="s">
        <v>2643</v>
      </c>
    </row>
    <row r="2771" spans="1:65" s="13" customFormat="1" ht="10">
      <c r="B2771" s="203"/>
      <c r="C2771" s="204"/>
      <c r="D2771" s="205" t="s">
        <v>395</v>
      </c>
      <c r="E2771" s="206" t="s">
        <v>76</v>
      </c>
      <c r="F2771" s="207" t="s">
        <v>998</v>
      </c>
      <c r="G2771" s="204"/>
      <c r="H2771" s="206" t="s">
        <v>76</v>
      </c>
      <c r="I2771" s="208"/>
      <c r="J2771" s="204"/>
      <c r="K2771" s="204"/>
      <c r="L2771" s="209"/>
      <c r="M2771" s="210"/>
      <c r="N2771" s="211"/>
      <c r="O2771" s="211"/>
      <c r="P2771" s="211"/>
      <c r="Q2771" s="211"/>
      <c r="R2771" s="211"/>
      <c r="S2771" s="211"/>
      <c r="T2771" s="212"/>
      <c r="AT2771" s="213" t="s">
        <v>395</v>
      </c>
      <c r="AU2771" s="213" t="s">
        <v>90</v>
      </c>
      <c r="AV2771" s="13" t="s">
        <v>85</v>
      </c>
      <c r="AW2771" s="13" t="s">
        <v>36</v>
      </c>
      <c r="AX2771" s="13" t="s">
        <v>78</v>
      </c>
      <c r="AY2771" s="213" t="s">
        <v>386</v>
      </c>
    </row>
    <row r="2772" spans="1:65" s="13" customFormat="1" ht="10">
      <c r="B2772" s="203"/>
      <c r="C2772" s="204"/>
      <c r="D2772" s="205" t="s">
        <v>395</v>
      </c>
      <c r="E2772" s="206" t="s">
        <v>76</v>
      </c>
      <c r="F2772" s="207" t="s">
        <v>1256</v>
      </c>
      <c r="G2772" s="204"/>
      <c r="H2772" s="206" t="s">
        <v>76</v>
      </c>
      <c r="I2772" s="208"/>
      <c r="J2772" s="204"/>
      <c r="K2772" s="204"/>
      <c r="L2772" s="209"/>
      <c r="M2772" s="210"/>
      <c r="N2772" s="211"/>
      <c r="O2772" s="211"/>
      <c r="P2772" s="211"/>
      <c r="Q2772" s="211"/>
      <c r="R2772" s="211"/>
      <c r="S2772" s="211"/>
      <c r="T2772" s="212"/>
      <c r="AT2772" s="213" t="s">
        <v>395</v>
      </c>
      <c r="AU2772" s="213" t="s">
        <v>90</v>
      </c>
      <c r="AV2772" s="13" t="s">
        <v>85</v>
      </c>
      <c r="AW2772" s="13" t="s">
        <v>36</v>
      </c>
      <c r="AX2772" s="13" t="s">
        <v>78</v>
      </c>
      <c r="AY2772" s="213" t="s">
        <v>386</v>
      </c>
    </row>
    <row r="2773" spans="1:65" s="13" customFormat="1" ht="10">
      <c r="B2773" s="203"/>
      <c r="C2773" s="204"/>
      <c r="D2773" s="205" t="s">
        <v>395</v>
      </c>
      <c r="E2773" s="206" t="s">
        <v>76</v>
      </c>
      <c r="F2773" s="207" t="s">
        <v>577</v>
      </c>
      <c r="G2773" s="204"/>
      <c r="H2773" s="206" t="s">
        <v>76</v>
      </c>
      <c r="I2773" s="208"/>
      <c r="J2773" s="204"/>
      <c r="K2773" s="204"/>
      <c r="L2773" s="209"/>
      <c r="M2773" s="210"/>
      <c r="N2773" s="211"/>
      <c r="O2773" s="211"/>
      <c r="P2773" s="211"/>
      <c r="Q2773" s="211"/>
      <c r="R2773" s="211"/>
      <c r="S2773" s="211"/>
      <c r="T2773" s="212"/>
      <c r="AT2773" s="213" t="s">
        <v>395</v>
      </c>
      <c r="AU2773" s="213" t="s">
        <v>90</v>
      </c>
      <c r="AV2773" s="13" t="s">
        <v>85</v>
      </c>
      <c r="AW2773" s="13" t="s">
        <v>36</v>
      </c>
      <c r="AX2773" s="13" t="s">
        <v>78</v>
      </c>
      <c r="AY2773" s="213" t="s">
        <v>386</v>
      </c>
    </row>
    <row r="2774" spans="1:65" s="13" customFormat="1" ht="10">
      <c r="B2774" s="203"/>
      <c r="C2774" s="204"/>
      <c r="D2774" s="205" t="s">
        <v>395</v>
      </c>
      <c r="E2774" s="206" t="s">
        <v>76</v>
      </c>
      <c r="F2774" s="207" t="s">
        <v>2622</v>
      </c>
      <c r="G2774" s="204"/>
      <c r="H2774" s="206" t="s">
        <v>76</v>
      </c>
      <c r="I2774" s="208"/>
      <c r="J2774" s="204"/>
      <c r="K2774" s="204"/>
      <c r="L2774" s="209"/>
      <c r="M2774" s="210"/>
      <c r="N2774" s="211"/>
      <c r="O2774" s="211"/>
      <c r="P2774" s="211"/>
      <c r="Q2774" s="211"/>
      <c r="R2774" s="211"/>
      <c r="S2774" s="211"/>
      <c r="T2774" s="212"/>
      <c r="AT2774" s="213" t="s">
        <v>395</v>
      </c>
      <c r="AU2774" s="213" t="s">
        <v>90</v>
      </c>
      <c r="AV2774" s="13" t="s">
        <v>85</v>
      </c>
      <c r="AW2774" s="13" t="s">
        <v>36</v>
      </c>
      <c r="AX2774" s="13" t="s">
        <v>78</v>
      </c>
      <c r="AY2774" s="213" t="s">
        <v>386</v>
      </c>
    </row>
    <row r="2775" spans="1:65" s="13" customFormat="1" ht="10">
      <c r="B2775" s="203"/>
      <c r="C2775" s="204"/>
      <c r="D2775" s="205" t="s">
        <v>395</v>
      </c>
      <c r="E2775" s="206" t="s">
        <v>76</v>
      </c>
      <c r="F2775" s="207" t="s">
        <v>2623</v>
      </c>
      <c r="G2775" s="204"/>
      <c r="H2775" s="206" t="s">
        <v>76</v>
      </c>
      <c r="I2775" s="208"/>
      <c r="J2775" s="204"/>
      <c r="K2775" s="204"/>
      <c r="L2775" s="209"/>
      <c r="M2775" s="210"/>
      <c r="N2775" s="211"/>
      <c r="O2775" s="211"/>
      <c r="P2775" s="211"/>
      <c r="Q2775" s="211"/>
      <c r="R2775" s="211"/>
      <c r="S2775" s="211"/>
      <c r="T2775" s="212"/>
      <c r="AT2775" s="213" t="s">
        <v>395</v>
      </c>
      <c r="AU2775" s="213" t="s">
        <v>90</v>
      </c>
      <c r="AV2775" s="13" t="s">
        <v>85</v>
      </c>
      <c r="AW2775" s="13" t="s">
        <v>36</v>
      </c>
      <c r="AX2775" s="13" t="s">
        <v>78</v>
      </c>
      <c r="AY2775" s="213" t="s">
        <v>386</v>
      </c>
    </row>
    <row r="2776" spans="1:65" s="14" customFormat="1" ht="10">
      <c r="B2776" s="214"/>
      <c r="C2776" s="215"/>
      <c r="D2776" s="205" t="s">
        <v>395</v>
      </c>
      <c r="E2776" s="216" t="s">
        <v>76</v>
      </c>
      <c r="F2776" s="217" t="s">
        <v>2624</v>
      </c>
      <c r="G2776" s="215"/>
      <c r="H2776" s="218">
        <v>26.315000000000001</v>
      </c>
      <c r="I2776" s="219"/>
      <c r="J2776" s="215"/>
      <c r="K2776" s="215"/>
      <c r="L2776" s="220"/>
      <c r="M2776" s="221"/>
      <c r="N2776" s="222"/>
      <c r="O2776" s="222"/>
      <c r="P2776" s="222"/>
      <c r="Q2776" s="222"/>
      <c r="R2776" s="222"/>
      <c r="S2776" s="222"/>
      <c r="T2776" s="223"/>
      <c r="AT2776" s="224" t="s">
        <v>395</v>
      </c>
      <c r="AU2776" s="224" t="s">
        <v>90</v>
      </c>
      <c r="AV2776" s="14" t="s">
        <v>90</v>
      </c>
      <c r="AW2776" s="14" t="s">
        <v>36</v>
      </c>
      <c r="AX2776" s="14" t="s">
        <v>78</v>
      </c>
      <c r="AY2776" s="224" t="s">
        <v>386</v>
      </c>
    </row>
    <row r="2777" spans="1:65" s="15" customFormat="1" ht="10">
      <c r="B2777" s="225"/>
      <c r="C2777" s="226"/>
      <c r="D2777" s="205" t="s">
        <v>395</v>
      </c>
      <c r="E2777" s="227" t="s">
        <v>76</v>
      </c>
      <c r="F2777" s="228" t="s">
        <v>398</v>
      </c>
      <c r="G2777" s="226"/>
      <c r="H2777" s="229">
        <v>26.315000000000001</v>
      </c>
      <c r="I2777" s="230"/>
      <c r="J2777" s="226"/>
      <c r="K2777" s="226"/>
      <c r="L2777" s="231"/>
      <c r="M2777" s="232"/>
      <c r="N2777" s="233"/>
      <c r="O2777" s="233"/>
      <c r="P2777" s="233"/>
      <c r="Q2777" s="233"/>
      <c r="R2777" s="233"/>
      <c r="S2777" s="233"/>
      <c r="T2777" s="234"/>
      <c r="AT2777" s="235" t="s">
        <v>395</v>
      </c>
      <c r="AU2777" s="235" t="s">
        <v>90</v>
      </c>
      <c r="AV2777" s="15" t="s">
        <v>102</v>
      </c>
      <c r="AW2777" s="15" t="s">
        <v>36</v>
      </c>
      <c r="AX2777" s="15" t="s">
        <v>85</v>
      </c>
      <c r="AY2777" s="235" t="s">
        <v>386</v>
      </c>
    </row>
    <row r="2778" spans="1:65" s="2" customFormat="1" ht="24.15" customHeight="1">
      <c r="A2778" s="37"/>
      <c r="B2778" s="38"/>
      <c r="C2778" s="236" t="s">
        <v>2644</v>
      </c>
      <c r="D2778" s="236" t="s">
        <v>453</v>
      </c>
      <c r="E2778" s="237" t="s">
        <v>2645</v>
      </c>
      <c r="F2778" s="238" t="s">
        <v>2646</v>
      </c>
      <c r="G2778" s="239" t="s">
        <v>127</v>
      </c>
      <c r="H2778" s="240">
        <v>27.631</v>
      </c>
      <c r="I2778" s="241"/>
      <c r="J2778" s="242">
        <f>ROUND(I2778*H2778,2)</f>
        <v>0</v>
      </c>
      <c r="K2778" s="238" t="s">
        <v>76</v>
      </c>
      <c r="L2778" s="243"/>
      <c r="M2778" s="244" t="s">
        <v>76</v>
      </c>
      <c r="N2778" s="245" t="s">
        <v>49</v>
      </c>
      <c r="O2778" s="67"/>
      <c r="P2778" s="194">
        <f>O2778*H2778</f>
        <v>0</v>
      </c>
      <c r="Q2778" s="194">
        <v>5.0000000000000001E-3</v>
      </c>
      <c r="R2778" s="194">
        <f>Q2778*H2778</f>
        <v>0.138155</v>
      </c>
      <c r="S2778" s="194">
        <v>0</v>
      </c>
      <c r="T2778" s="195">
        <f>S2778*H2778</f>
        <v>0</v>
      </c>
      <c r="U2778" s="37"/>
      <c r="V2778" s="37"/>
      <c r="W2778" s="37"/>
      <c r="X2778" s="37"/>
      <c r="Y2778" s="37"/>
      <c r="Z2778" s="37"/>
      <c r="AA2778" s="37"/>
      <c r="AB2778" s="37"/>
      <c r="AC2778" s="37"/>
      <c r="AD2778" s="37"/>
      <c r="AE2778" s="37"/>
      <c r="AR2778" s="196" t="s">
        <v>597</v>
      </c>
      <c r="AT2778" s="196" t="s">
        <v>453</v>
      </c>
      <c r="AU2778" s="196" t="s">
        <v>90</v>
      </c>
      <c r="AY2778" s="20" t="s">
        <v>386</v>
      </c>
      <c r="BE2778" s="197">
        <f>IF(N2778="základní",J2778,0)</f>
        <v>0</v>
      </c>
      <c r="BF2778" s="197">
        <f>IF(N2778="snížená",J2778,0)</f>
        <v>0</v>
      </c>
      <c r="BG2778" s="197">
        <f>IF(N2778="zákl. přenesená",J2778,0)</f>
        <v>0</v>
      </c>
      <c r="BH2778" s="197">
        <f>IF(N2778="sníž. přenesená",J2778,0)</f>
        <v>0</v>
      </c>
      <c r="BI2778" s="197">
        <f>IF(N2778="nulová",J2778,0)</f>
        <v>0</v>
      </c>
      <c r="BJ2778" s="20" t="s">
        <v>90</v>
      </c>
      <c r="BK2778" s="197">
        <f>ROUND(I2778*H2778,2)</f>
        <v>0</v>
      </c>
      <c r="BL2778" s="20" t="s">
        <v>479</v>
      </c>
      <c r="BM2778" s="196" t="s">
        <v>2647</v>
      </c>
    </row>
    <row r="2779" spans="1:65" s="13" customFormat="1" ht="10">
      <c r="B2779" s="203"/>
      <c r="C2779" s="204"/>
      <c r="D2779" s="205" t="s">
        <v>395</v>
      </c>
      <c r="E2779" s="206" t="s">
        <v>76</v>
      </c>
      <c r="F2779" s="207" t="s">
        <v>998</v>
      </c>
      <c r="G2779" s="204"/>
      <c r="H2779" s="206" t="s">
        <v>76</v>
      </c>
      <c r="I2779" s="208"/>
      <c r="J2779" s="204"/>
      <c r="K2779" s="204"/>
      <c r="L2779" s="209"/>
      <c r="M2779" s="210"/>
      <c r="N2779" s="211"/>
      <c r="O2779" s="211"/>
      <c r="P2779" s="211"/>
      <c r="Q2779" s="211"/>
      <c r="R2779" s="211"/>
      <c r="S2779" s="211"/>
      <c r="T2779" s="212"/>
      <c r="AT2779" s="213" t="s">
        <v>395</v>
      </c>
      <c r="AU2779" s="213" t="s">
        <v>90</v>
      </c>
      <c r="AV2779" s="13" t="s">
        <v>85</v>
      </c>
      <c r="AW2779" s="13" t="s">
        <v>36</v>
      </c>
      <c r="AX2779" s="13" t="s">
        <v>78</v>
      </c>
      <c r="AY2779" s="213" t="s">
        <v>386</v>
      </c>
    </row>
    <row r="2780" spans="1:65" s="13" customFormat="1" ht="10">
      <c r="B2780" s="203"/>
      <c r="C2780" s="204"/>
      <c r="D2780" s="205" t="s">
        <v>395</v>
      </c>
      <c r="E2780" s="206" t="s">
        <v>76</v>
      </c>
      <c r="F2780" s="207" t="s">
        <v>1256</v>
      </c>
      <c r="G2780" s="204"/>
      <c r="H2780" s="206" t="s">
        <v>76</v>
      </c>
      <c r="I2780" s="208"/>
      <c r="J2780" s="204"/>
      <c r="K2780" s="204"/>
      <c r="L2780" s="209"/>
      <c r="M2780" s="210"/>
      <c r="N2780" s="211"/>
      <c r="O2780" s="211"/>
      <c r="P2780" s="211"/>
      <c r="Q2780" s="211"/>
      <c r="R2780" s="211"/>
      <c r="S2780" s="211"/>
      <c r="T2780" s="212"/>
      <c r="AT2780" s="213" t="s">
        <v>395</v>
      </c>
      <c r="AU2780" s="213" t="s">
        <v>90</v>
      </c>
      <c r="AV2780" s="13" t="s">
        <v>85</v>
      </c>
      <c r="AW2780" s="13" t="s">
        <v>36</v>
      </c>
      <c r="AX2780" s="13" t="s">
        <v>78</v>
      </c>
      <c r="AY2780" s="213" t="s">
        <v>386</v>
      </c>
    </row>
    <row r="2781" spans="1:65" s="13" customFormat="1" ht="10">
      <c r="B2781" s="203"/>
      <c r="C2781" s="204"/>
      <c r="D2781" s="205" t="s">
        <v>395</v>
      </c>
      <c r="E2781" s="206" t="s">
        <v>76</v>
      </c>
      <c r="F2781" s="207" t="s">
        <v>577</v>
      </c>
      <c r="G2781" s="204"/>
      <c r="H2781" s="206" t="s">
        <v>76</v>
      </c>
      <c r="I2781" s="208"/>
      <c r="J2781" s="204"/>
      <c r="K2781" s="204"/>
      <c r="L2781" s="209"/>
      <c r="M2781" s="210"/>
      <c r="N2781" s="211"/>
      <c r="O2781" s="211"/>
      <c r="P2781" s="211"/>
      <c r="Q2781" s="211"/>
      <c r="R2781" s="211"/>
      <c r="S2781" s="211"/>
      <c r="T2781" s="212"/>
      <c r="AT2781" s="213" t="s">
        <v>395</v>
      </c>
      <c r="AU2781" s="213" t="s">
        <v>90</v>
      </c>
      <c r="AV2781" s="13" t="s">
        <v>85</v>
      </c>
      <c r="AW2781" s="13" t="s">
        <v>36</v>
      </c>
      <c r="AX2781" s="13" t="s">
        <v>78</v>
      </c>
      <c r="AY2781" s="213" t="s">
        <v>386</v>
      </c>
    </row>
    <row r="2782" spans="1:65" s="13" customFormat="1" ht="10">
      <c r="B2782" s="203"/>
      <c r="C2782" s="204"/>
      <c r="D2782" s="205" t="s">
        <v>395</v>
      </c>
      <c r="E2782" s="206" t="s">
        <v>76</v>
      </c>
      <c r="F2782" s="207" t="s">
        <v>2622</v>
      </c>
      <c r="G2782" s="204"/>
      <c r="H2782" s="206" t="s">
        <v>76</v>
      </c>
      <c r="I2782" s="208"/>
      <c r="J2782" s="204"/>
      <c r="K2782" s="204"/>
      <c r="L2782" s="209"/>
      <c r="M2782" s="210"/>
      <c r="N2782" s="211"/>
      <c r="O2782" s="211"/>
      <c r="P2782" s="211"/>
      <c r="Q2782" s="211"/>
      <c r="R2782" s="211"/>
      <c r="S2782" s="211"/>
      <c r="T2782" s="212"/>
      <c r="AT2782" s="213" t="s">
        <v>395</v>
      </c>
      <c r="AU2782" s="213" t="s">
        <v>90</v>
      </c>
      <c r="AV2782" s="13" t="s">
        <v>85</v>
      </c>
      <c r="AW2782" s="13" t="s">
        <v>36</v>
      </c>
      <c r="AX2782" s="13" t="s">
        <v>78</v>
      </c>
      <c r="AY2782" s="213" t="s">
        <v>386</v>
      </c>
    </row>
    <row r="2783" spans="1:65" s="13" customFormat="1" ht="10">
      <c r="B2783" s="203"/>
      <c r="C2783" s="204"/>
      <c r="D2783" s="205" t="s">
        <v>395</v>
      </c>
      <c r="E2783" s="206" t="s">
        <v>76</v>
      </c>
      <c r="F2783" s="207" t="s">
        <v>2623</v>
      </c>
      <c r="G2783" s="204"/>
      <c r="H2783" s="206" t="s">
        <v>76</v>
      </c>
      <c r="I2783" s="208"/>
      <c r="J2783" s="204"/>
      <c r="K2783" s="204"/>
      <c r="L2783" s="209"/>
      <c r="M2783" s="210"/>
      <c r="N2783" s="211"/>
      <c r="O2783" s="211"/>
      <c r="P2783" s="211"/>
      <c r="Q2783" s="211"/>
      <c r="R2783" s="211"/>
      <c r="S2783" s="211"/>
      <c r="T2783" s="212"/>
      <c r="AT2783" s="213" t="s">
        <v>395</v>
      </c>
      <c r="AU2783" s="213" t="s">
        <v>90</v>
      </c>
      <c r="AV2783" s="13" t="s">
        <v>85</v>
      </c>
      <c r="AW2783" s="13" t="s">
        <v>36</v>
      </c>
      <c r="AX2783" s="13" t="s">
        <v>78</v>
      </c>
      <c r="AY2783" s="213" t="s">
        <v>386</v>
      </c>
    </row>
    <row r="2784" spans="1:65" s="14" customFormat="1" ht="10">
      <c r="B2784" s="214"/>
      <c r="C2784" s="215"/>
      <c r="D2784" s="205" t="s">
        <v>395</v>
      </c>
      <c r="E2784" s="216" t="s">
        <v>76</v>
      </c>
      <c r="F2784" s="217" t="s">
        <v>2624</v>
      </c>
      <c r="G2784" s="215"/>
      <c r="H2784" s="218">
        <v>26.315000000000001</v>
      </c>
      <c r="I2784" s="219"/>
      <c r="J2784" s="215"/>
      <c r="K2784" s="215"/>
      <c r="L2784" s="220"/>
      <c r="M2784" s="221"/>
      <c r="N2784" s="222"/>
      <c r="O2784" s="222"/>
      <c r="P2784" s="222"/>
      <c r="Q2784" s="222"/>
      <c r="R2784" s="222"/>
      <c r="S2784" s="222"/>
      <c r="T2784" s="223"/>
      <c r="AT2784" s="224" t="s">
        <v>395</v>
      </c>
      <c r="AU2784" s="224" t="s">
        <v>90</v>
      </c>
      <c r="AV2784" s="14" t="s">
        <v>90</v>
      </c>
      <c r="AW2784" s="14" t="s">
        <v>36</v>
      </c>
      <c r="AX2784" s="14" t="s">
        <v>78</v>
      </c>
      <c r="AY2784" s="224" t="s">
        <v>386</v>
      </c>
    </row>
    <row r="2785" spans="1:65" s="15" customFormat="1" ht="10">
      <c r="B2785" s="225"/>
      <c r="C2785" s="226"/>
      <c r="D2785" s="205" t="s">
        <v>395</v>
      </c>
      <c r="E2785" s="227" t="s">
        <v>76</v>
      </c>
      <c r="F2785" s="228" t="s">
        <v>398</v>
      </c>
      <c r="G2785" s="226"/>
      <c r="H2785" s="229">
        <v>26.315000000000001</v>
      </c>
      <c r="I2785" s="230"/>
      <c r="J2785" s="226"/>
      <c r="K2785" s="226"/>
      <c r="L2785" s="231"/>
      <c r="M2785" s="232"/>
      <c r="N2785" s="233"/>
      <c r="O2785" s="233"/>
      <c r="P2785" s="233"/>
      <c r="Q2785" s="233"/>
      <c r="R2785" s="233"/>
      <c r="S2785" s="233"/>
      <c r="T2785" s="234"/>
      <c r="AT2785" s="235" t="s">
        <v>395</v>
      </c>
      <c r="AU2785" s="235" t="s">
        <v>90</v>
      </c>
      <c r="AV2785" s="15" t="s">
        <v>102</v>
      </c>
      <c r="AW2785" s="15" t="s">
        <v>36</v>
      </c>
      <c r="AX2785" s="15" t="s">
        <v>85</v>
      </c>
      <c r="AY2785" s="235" t="s">
        <v>386</v>
      </c>
    </row>
    <row r="2786" spans="1:65" s="14" customFormat="1" ht="10">
      <c r="B2786" s="214"/>
      <c r="C2786" s="215"/>
      <c r="D2786" s="205" t="s">
        <v>395</v>
      </c>
      <c r="E2786" s="215"/>
      <c r="F2786" s="217" t="s">
        <v>2648</v>
      </c>
      <c r="G2786" s="215"/>
      <c r="H2786" s="218">
        <v>27.631</v>
      </c>
      <c r="I2786" s="219"/>
      <c r="J2786" s="215"/>
      <c r="K2786" s="215"/>
      <c r="L2786" s="220"/>
      <c r="M2786" s="221"/>
      <c r="N2786" s="222"/>
      <c r="O2786" s="222"/>
      <c r="P2786" s="222"/>
      <c r="Q2786" s="222"/>
      <c r="R2786" s="222"/>
      <c r="S2786" s="222"/>
      <c r="T2786" s="223"/>
      <c r="AT2786" s="224" t="s">
        <v>395</v>
      </c>
      <c r="AU2786" s="224" t="s">
        <v>90</v>
      </c>
      <c r="AV2786" s="14" t="s">
        <v>90</v>
      </c>
      <c r="AW2786" s="14" t="s">
        <v>4</v>
      </c>
      <c r="AX2786" s="14" t="s">
        <v>85</v>
      </c>
      <c r="AY2786" s="224" t="s">
        <v>386</v>
      </c>
    </row>
    <row r="2787" spans="1:65" s="2" customFormat="1" ht="44.25" customHeight="1">
      <c r="A2787" s="37"/>
      <c r="B2787" s="38"/>
      <c r="C2787" s="185" t="s">
        <v>2649</v>
      </c>
      <c r="D2787" s="185" t="s">
        <v>388</v>
      </c>
      <c r="E2787" s="186" t="s">
        <v>2650</v>
      </c>
      <c r="F2787" s="187" t="s">
        <v>2651</v>
      </c>
      <c r="G2787" s="188" t="s">
        <v>127</v>
      </c>
      <c r="H2787" s="189">
        <v>13.755000000000001</v>
      </c>
      <c r="I2787" s="190"/>
      <c r="J2787" s="191">
        <f>ROUND(I2787*H2787,2)</f>
        <v>0</v>
      </c>
      <c r="K2787" s="187" t="s">
        <v>391</v>
      </c>
      <c r="L2787" s="42"/>
      <c r="M2787" s="192" t="s">
        <v>76</v>
      </c>
      <c r="N2787" s="193" t="s">
        <v>49</v>
      </c>
      <c r="O2787" s="67"/>
      <c r="P2787" s="194">
        <f>O2787*H2787</f>
        <v>0</v>
      </c>
      <c r="Q2787" s="194">
        <v>1.1590000000000001E-3</v>
      </c>
      <c r="R2787" s="194">
        <f>Q2787*H2787</f>
        <v>1.5942045000000002E-2</v>
      </c>
      <c r="S2787" s="194">
        <v>0</v>
      </c>
      <c r="T2787" s="195">
        <f>S2787*H2787</f>
        <v>0</v>
      </c>
      <c r="U2787" s="37"/>
      <c r="V2787" s="37"/>
      <c r="W2787" s="37"/>
      <c r="X2787" s="37"/>
      <c r="Y2787" s="37"/>
      <c r="Z2787" s="37"/>
      <c r="AA2787" s="37"/>
      <c r="AB2787" s="37"/>
      <c r="AC2787" s="37"/>
      <c r="AD2787" s="37"/>
      <c r="AE2787" s="37"/>
      <c r="AR2787" s="196" t="s">
        <v>479</v>
      </c>
      <c r="AT2787" s="196" t="s">
        <v>388</v>
      </c>
      <c r="AU2787" s="196" t="s">
        <v>90</v>
      </c>
      <c r="AY2787" s="20" t="s">
        <v>386</v>
      </c>
      <c r="BE2787" s="197">
        <f>IF(N2787="základní",J2787,0)</f>
        <v>0</v>
      </c>
      <c r="BF2787" s="197">
        <f>IF(N2787="snížená",J2787,0)</f>
        <v>0</v>
      </c>
      <c r="BG2787" s="197">
        <f>IF(N2787="zákl. přenesená",J2787,0)</f>
        <v>0</v>
      </c>
      <c r="BH2787" s="197">
        <f>IF(N2787="sníž. přenesená",J2787,0)</f>
        <v>0</v>
      </c>
      <c r="BI2787" s="197">
        <f>IF(N2787="nulová",J2787,0)</f>
        <v>0</v>
      </c>
      <c r="BJ2787" s="20" t="s">
        <v>90</v>
      </c>
      <c r="BK2787" s="197">
        <f>ROUND(I2787*H2787,2)</f>
        <v>0</v>
      </c>
      <c r="BL2787" s="20" t="s">
        <v>479</v>
      </c>
      <c r="BM2787" s="196" t="s">
        <v>2652</v>
      </c>
    </row>
    <row r="2788" spans="1:65" s="2" customFormat="1" ht="10">
      <c r="A2788" s="37"/>
      <c r="B2788" s="38"/>
      <c r="C2788" s="39"/>
      <c r="D2788" s="198" t="s">
        <v>393</v>
      </c>
      <c r="E2788" s="39"/>
      <c r="F2788" s="199" t="s">
        <v>2653</v>
      </c>
      <c r="G2788" s="39"/>
      <c r="H2788" s="39"/>
      <c r="I2788" s="200"/>
      <c r="J2788" s="39"/>
      <c r="K2788" s="39"/>
      <c r="L2788" s="42"/>
      <c r="M2788" s="201"/>
      <c r="N2788" s="202"/>
      <c r="O2788" s="67"/>
      <c r="P2788" s="67"/>
      <c r="Q2788" s="67"/>
      <c r="R2788" s="67"/>
      <c r="S2788" s="67"/>
      <c r="T2788" s="68"/>
      <c r="U2788" s="37"/>
      <c r="V2788" s="37"/>
      <c r="W2788" s="37"/>
      <c r="X2788" s="37"/>
      <c r="Y2788" s="37"/>
      <c r="Z2788" s="37"/>
      <c r="AA2788" s="37"/>
      <c r="AB2788" s="37"/>
      <c r="AC2788" s="37"/>
      <c r="AD2788" s="37"/>
      <c r="AE2788" s="37"/>
      <c r="AT2788" s="20" t="s">
        <v>393</v>
      </c>
      <c r="AU2788" s="20" t="s">
        <v>90</v>
      </c>
    </row>
    <row r="2789" spans="1:65" s="13" customFormat="1" ht="10">
      <c r="B2789" s="203"/>
      <c r="C2789" s="204"/>
      <c r="D2789" s="205" t="s">
        <v>395</v>
      </c>
      <c r="E2789" s="206" t="s">
        <v>76</v>
      </c>
      <c r="F2789" s="207" t="s">
        <v>2654</v>
      </c>
      <c r="G2789" s="204"/>
      <c r="H2789" s="206" t="s">
        <v>76</v>
      </c>
      <c r="I2789" s="208"/>
      <c r="J2789" s="204"/>
      <c r="K2789" s="204"/>
      <c r="L2789" s="209"/>
      <c r="M2789" s="210"/>
      <c r="N2789" s="211"/>
      <c r="O2789" s="211"/>
      <c r="P2789" s="211"/>
      <c r="Q2789" s="211"/>
      <c r="R2789" s="211"/>
      <c r="S2789" s="211"/>
      <c r="T2789" s="212"/>
      <c r="AT2789" s="213" t="s">
        <v>395</v>
      </c>
      <c r="AU2789" s="213" t="s">
        <v>90</v>
      </c>
      <c r="AV2789" s="13" t="s">
        <v>85</v>
      </c>
      <c r="AW2789" s="13" t="s">
        <v>36</v>
      </c>
      <c r="AX2789" s="13" t="s">
        <v>78</v>
      </c>
      <c r="AY2789" s="213" t="s">
        <v>386</v>
      </c>
    </row>
    <row r="2790" spans="1:65" s="14" customFormat="1" ht="10">
      <c r="B2790" s="214"/>
      <c r="C2790" s="215"/>
      <c r="D2790" s="205" t="s">
        <v>395</v>
      </c>
      <c r="E2790" s="216" t="s">
        <v>76</v>
      </c>
      <c r="F2790" s="217" t="s">
        <v>2655</v>
      </c>
      <c r="G2790" s="215"/>
      <c r="H2790" s="218">
        <v>13.755000000000001</v>
      </c>
      <c r="I2790" s="219"/>
      <c r="J2790" s="215"/>
      <c r="K2790" s="215"/>
      <c r="L2790" s="220"/>
      <c r="M2790" s="221"/>
      <c r="N2790" s="222"/>
      <c r="O2790" s="222"/>
      <c r="P2790" s="222"/>
      <c r="Q2790" s="222"/>
      <c r="R2790" s="222"/>
      <c r="S2790" s="222"/>
      <c r="T2790" s="223"/>
      <c r="AT2790" s="224" t="s">
        <v>395</v>
      </c>
      <c r="AU2790" s="224" t="s">
        <v>90</v>
      </c>
      <c r="AV2790" s="14" t="s">
        <v>90</v>
      </c>
      <c r="AW2790" s="14" t="s">
        <v>36</v>
      </c>
      <c r="AX2790" s="14" t="s">
        <v>78</v>
      </c>
      <c r="AY2790" s="224" t="s">
        <v>386</v>
      </c>
    </row>
    <row r="2791" spans="1:65" s="15" customFormat="1" ht="10">
      <c r="B2791" s="225"/>
      <c r="C2791" s="226"/>
      <c r="D2791" s="205" t="s">
        <v>395</v>
      </c>
      <c r="E2791" s="227" t="s">
        <v>76</v>
      </c>
      <c r="F2791" s="228" t="s">
        <v>398</v>
      </c>
      <c r="G2791" s="226"/>
      <c r="H2791" s="229">
        <v>13.755000000000001</v>
      </c>
      <c r="I2791" s="230"/>
      <c r="J2791" s="226"/>
      <c r="K2791" s="226"/>
      <c r="L2791" s="231"/>
      <c r="M2791" s="232"/>
      <c r="N2791" s="233"/>
      <c r="O2791" s="233"/>
      <c r="P2791" s="233"/>
      <c r="Q2791" s="233"/>
      <c r="R2791" s="233"/>
      <c r="S2791" s="233"/>
      <c r="T2791" s="234"/>
      <c r="AT2791" s="235" t="s">
        <v>395</v>
      </c>
      <c r="AU2791" s="235" t="s">
        <v>90</v>
      </c>
      <c r="AV2791" s="15" t="s">
        <v>102</v>
      </c>
      <c r="AW2791" s="15" t="s">
        <v>36</v>
      </c>
      <c r="AX2791" s="15" t="s">
        <v>85</v>
      </c>
      <c r="AY2791" s="235" t="s">
        <v>386</v>
      </c>
    </row>
    <row r="2792" spans="1:65" s="2" customFormat="1" ht="24.15" customHeight="1">
      <c r="A2792" s="37"/>
      <c r="B2792" s="38"/>
      <c r="C2792" s="236" t="s">
        <v>2656</v>
      </c>
      <c r="D2792" s="236" t="s">
        <v>453</v>
      </c>
      <c r="E2792" s="237" t="s">
        <v>2544</v>
      </c>
      <c r="F2792" s="238" t="s">
        <v>2545</v>
      </c>
      <c r="G2792" s="239" t="s">
        <v>127</v>
      </c>
      <c r="H2792" s="240">
        <v>14.443</v>
      </c>
      <c r="I2792" s="241"/>
      <c r="J2792" s="242">
        <f>ROUND(I2792*H2792,2)</f>
        <v>0</v>
      </c>
      <c r="K2792" s="238" t="s">
        <v>391</v>
      </c>
      <c r="L2792" s="243"/>
      <c r="M2792" s="244" t="s">
        <v>76</v>
      </c>
      <c r="N2792" s="245" t="s">
        <v>49</v>
      </c>
      <c r="O2792" s="67"/>
      <c r="P2792" s="194">
        <f>O2792*H2792</f>
        <v>0</v>
      </c>
      <c r="Q2792" s="194">
        <v>1.1999999999999999E-3</v>
      </c>
      <c r="R2792" s="194">
        <f>Q2792*H2792</f>
        <v>1.7331599999999999E-2</v>
      </c>
      <c r="S2792" s="194">
        <v>0</v>
      </c>
      <c r="T2792" s="195">
        <f>S2792*H2792</f>
        <v>0</v>
      </c>
      <c r="U2792" s="37"/>
      <c r="V2792" s="37"/>
      <c r="W2792" s="37"/>
      <c r="X2792" s="37"/>
      <c r="Y2792" s="37"/>
      <c r="Z2792" s="37"/>
      <c r="AA2792" s="37"/>
      <c r="AB2792" s="37"/>
      <c r="AC2792" s="37"/>
      <c r="AD2792" s="37"/>
      <c r="AE2792" s="37"/>
      <c r="AR2792" s="196" t="s">
        <v>597</v>
      </c>
      <c r="AT2792" s="196" t="s">
        <v>453</v>
      </c>
      <c r="AU2792" s="196" t="s">
        <v>90</v>
      </c>
      <c r="AY2792" s="20" t="s">
        <v>386</v>
      </c>
      <c r="BE2792" s="197">
        <f>IF(N2792="základní",J2792,0)</f>
        <v>0</v>
      </c>
      <c r="BF2792" s="197">
        <f>IF(N2792="snížená",J2792,0)</f>
        <v>0</v>
      </c>
      <c r="BG2792" s="197">
        <f>IF(N2792="zákl. přenesená",J2792,0)</f>
        <v>0</v>
      </c>
      <c r="BH2792" s="197">
        <f>IF(N2792="sníž. přenesená",J2792,0)</f>
        <v>0</v>
      </c>
      <c r="BI2792" s="197">
        <f>IF(N2792="nulová",J2792,0)</f>
        <v>0</v>
      </c>
      <c r="BJ2792" s="20" t="s">
        <v>90</v>
      </c>
      <c r="BK2792" s="197">
        <f>ROUND(I2792*H2792,2)</f>
        <v>0</v>
      </c>
      <c r="BL2792" s="20" t="s">
        <v>479</v>
      </c>
      <c r="BM2792" s="196" t="s">
        <v>2657</v>
      </c>
    </row>
    <row r="2793" spans="1:65" s="14" customFormat="1" ht="10">
      <c r="B2793" s="214"/>
      <c r="C2793" s="215"/>
      <c r="D2793" s="205" t="s">
        <v>395</v>
      </c>
      <c r="E2793" s="215"/>
      <c r="F2793" s="217" t="s">
        <v>2658</v>
      </c>
      <c r="G2793" s="215"/>
      <c r="H2793" s="218">
        <v>14.443</v>
      </c>
      <c r="I2793" s="219"/>
      <c r="J2793" s="215"/>
      <c r="K2793" s="215"/>
      <c r="L2793" s="220"/>
      <c r="M2793" s="221"/>
      <c r="N2793" s="222"/>
      <c r="O2793" s="222"/>
      <c r="P2793" s="222"/>
      <c r="Q2793" s="222"/>
      <c r="R2793" s="222"/>
      <c r="S2793" s="222"/>
      <c r="T2793" s="223"/>
      <c r="AT2793" s="224" t="s">
        <v>395</v>
      </c>
      <c r="AU2793" s="224" t="s">
        <v>90</v>
      </c>
      <c r="AV2793" s="14" t="s">
        <v>90</v>
      </c>
      <c r="AW2793" s="14" t="s">
        <v>4</v>
      </c>
      <c r="AX2793" s="14" t="s">
        <v>85</v>
      </c>
      <c r="AY2793" s="224" t="s">
        <v>386</v>
      </c>
    </row>
    <row r="2794" spans="1:65" s="2" customFormat="1" ht="37.75" customHeight="1">
      <c r="A2794" s="37"/>
      <c r="B2794" s="38"/>
      <c r="C2794" s="185" t="s">
        <v>2659</v>
      </c>
      <c r="D2794" s="185" t="s">
        <v>388</v>
      </c>
      <c r="E2794" s="186" t="s">
        <v>2660</v>
      </c>
      <c r="F2794" s="187" t="s">
        <v>2661</v>
      </c>
      <c r="G2794" s="188" t="s">
        <v>127</v>
      </c>
      <c r="H2794" s="189">
        <v>570.75</v>
      </c>
      <c r="I2794" s="190"/>
      <c r="J2794" s="191">
        <f>ROUND(I2794*H2794,2)</f>
        <v>0</v>
      </c>
      <c r="K2794" s="187" t="s">
        <v>391</v>
      </c>
      <c r="L2794" s="42"/>
      <c r="M2794" s="192" t="s">
        <v>76</v>
      </c>
      <c r="N2794" s="193" t="s">
        <v>49</v>
      </c>
      <c r="O2794" s="67"/>
      <c r="P2794" s="194">
        <f>O2794*H2794</f>
        <v>0</v>
      </c>
      <c r="Q2794" s="194">
        <v>0</v>
      </c>
      <c r="R2794" s="194">
        <f>Q2794*H2794</f>
        <v>0</v>
      </c>
      <c r="S2794" s="194">
        <v>0</v>
      </c>
      <c r="T2794" s="195">
        <f>S2794*H2794</f>
        <v>0</v>
      </c>
      <c r="U2794" s="37"/>
      <c r="V2794" s="37"/>
      <c r="W2794" s="37"/>
      <c r="X2794" s="37"/>
      <c r="Y2794" s="37"/>
      <c r="Z2794" s="37"/>
      <c r="AA2794" s="37"/>
      <c r="AB2794" s="37"/>
      <c r="AC2794" s="37"/>
      <c r="AD2794" s="37"/>
      <c r="AE2794" s="37"/>
      <c r="AR2794" s="196" t="s">
        <v>479</v>
      </c>
      <c r="AT2794" s="196" t="s">
        <v>388</v>
      </c>
      <c r="AU2794" s="196" t="s">
        <v>90</v>
      </c>
      <c r="AY2794" s="20" t="s">
        <v>386</v>
      </c>
      <c r="BE2794" s="197">
        <f>IF(N2794="základní",J2794,0)</f>
        <v>0</v>
      </c>
      <c r="BF2794" s="197">
        <f>IF(N2794="snížená",J2794,0)</f>
        <v>0</v>
      </c>
      <c r="BG2794" s="197">
        <f>IF(N2794="zákl. přenesená",J2794,0)</f>
        <v>0</v>
      </c>
      <c r="BH2794" s="197">
        <f>IF(N2794="sníž. přenesená",J2794,0)</f>
        <v>0</v>
      </c>
      <c r="BI2794" s="197">
        <f>IF(N2794="nulová",J2794,0)</f>
        <v>0</v>
      </c>
      <c r="BJ2794" s="20" t="s">
        <v>90</v>
      </c>
      <c r="BK2794" s="197">
        <f>ROUND(I2794*H2794,2)</f>
        <v>0</v>
      </c>
      <c r="BL2794" s="20" t="s">
        <v>479</v>
      </c>
      <c r="BM2794" s="196" t="s">
        <v>2662</v>
      </c>
    </row>
    <row r="2795" spans="1:65" s="2" customFormat="1" ht="10">
      <c r="A2795" s="37"/>
      <c r="B2795" s="38"/>
      <c r="C2795" s="39"/>
      <c r="D2795" s="198" t="s">
        <v>393</v>
      </c>
      <c r="E2795" s="39"/>
      <c r="F2795" s="199" t="s">
        <v>2663</v>
      </c>
      <c r="G2795" s="39"/>
      <c r="H2795" s="39"/>
      <c r="I2795" s="200"/>
      <c r="J2795" s="39"/>
      <c r="K2795" s="39"/>
      <c r="L2795" s="42"/>
      <c r="M2795" s="201"/>
      <c r="N2795" s="202"/>
      <c r="O2795" s="67"/>
      <c r="P2795" s="67"/>
      <c r="Q2795" s="67"/>
      <c r="R2795" s="67"/>
      <c r="S2795" s="67"/>
      <c r="T2795" s="68"/>
      <c r="U2795" s="37"/>
      <c r="V2795" s="37"/>
      <c r="W2795" s="37"/>
      <c r="X2795" s="37"/>
      <c r="Y2795" s="37"/>
      <c r="Z2795" s="37"/>
      <c r="AA2795" s="37"/>
      <c r="AB2795" s="37"/>
      <c r="AC2795" s="37"/>
      <c r="AD2795" s="37"/>
      <c r="AE2795" s="37"/>
      <c r="AT2795" s="20" t="s">
        <v>393</v>
      </c>
      <c r="AU2795" s="20" t="s">
        <v>90</v>
      </c>
    </row>
    <row r="2796" spans="1:65" s="14" customFormat="1" ht="10">
      <c r="B2796" s="214"/>
      <c r="C2796" s="215"/>
      <c r="D2796" s="205" t="s">
        <v>395</v>
      </c>
      <c r="E2796" s="216" t="s">
        <v>76</v>
      </c>
      <c r="F2796" s="217" t="s">
        <v>255</v>
      </c>
      <c r="G2796" s="215"/>
      <c r="H2796" s="218">
        <v>570.75</v>
      </c>
      <c r="I2796" s="219"/>
      <c r="J2796" s="215"/>
      <c r="K2796" s="215"/>
      <c r="L2796" s="220"/>
      <c r="M2796" s="221"/>
      <c r="N2796" s="222"/>
      <c r="O2796" s="222"/>
      <c r="P2796" s="222"/>
      <c r="Q2796" s="222"/>
      <c r="R2796" s="222"/>
      <c r="S2796" s="222"/>
      <c r="T2796" s="223"/>
      <c r="AT2796" s="224" t="s">
        <v>395</v>
      </c>
      <c r="AU2796" s="224" t="s">
        <v>90</v>
      </c>
      <c r="AV2796" s="14" t="s">
        <v>90</v>
      </c>
      <c r="AW2796" s="14" t="s">
        <v>36</v>
      </c>
      <c r="AX2796" s="14" t="s">
        <v>78</v>
      </c>
      <c r="AY2796" s="224" t="s">
        <v>386</v>
      </c>
    </row>
    <row r="2797" spans="1:65" s="15" customFormat="1" ht="10">
      <c r="B2797" s="225"/>
      <c r="C2797" s="226"/>
      <c r="D2797" s="205" t="s">
        <v>395</v>
      </c>
      <c r="E2797" s="227" t="s">
        <v>76</v>
      </c>
      <c r="F2797" s="228" t="s">
        <v>398</v>
      </c>
      <c r="G2797" s="226"/>
      <c r="H2797" s="229">
        <v>570.75</v>
      </c>
      <c r="I2797" s="230"/>
      <c r="J2797" s="226"/>
      <c r="K2797" s="226"/>
      <c r="L2797" s="231"/>
      <c r="M2797" s="232"/>
      <c r="N2797" s="233"/>
      <c r="O2797" s="233"/>
      <c r="P2797" s="233"/>
      <c r="Q2797" s="233"/>
      <c r="R2797" s="233"/>
      <c r="S2797" s="233"/>
      <c r="T2797" s="234"/>
      <c r="AT2797" s="235" t="s">
        <v>395</v>
      </c>
      <c r="AU2797" s="235" t="s">
        <v>90</v>
      </c>
      <c r="AV2797" s="15" t="s">
        <v>102</v>
      </c>
      <c r="AW2797" s="15" t="s">
        <v>36</v>
      </c>
      <c r="AX2797" s="15" t="s">
        <v>85</v>
      </c>
      <c r="AY2797" s="235" t="s">
        <v>386</v>
      </c>
    </row>
    <row r="2798" spans="1:65" s="2" customFormat="1" ht="24.15" customHeight="1">
      <c r="A2798" s="37"/>
      <c r="B2798" s="38"/>
      <c r="C2798" s="236" t="s">
        <v>2664</v>
      </c>
      <c r="D2798" s="236" t="s">
        <v>453</v>
      </c>
      <c r="E2798" s="237" t="s">
        <v>2665</v>
      </c>
      <c r="F2798" s="238" t="s">
        <v>2666</v>
      </c>
      <c r="G2798" s="239" t="s">
        <v>127</v>
      </c>
      <c r="H2798" s="240">
        <v>599.28800000000001</v>
      </c>
      <c r="I2798" s="241"/>
      <c r="J2798" s="242">
        <f>ROUND(I2798*H2798,2)</f>
        <v>0</v>
      </c>
      <c r="K2798" s="238" t="s">
        <v>391</v>
      </c>
      <c r="L2798" s="243"/>
      <c r="M2798" s="244" t="s">
        <v>76</v>
      </c>
      <c r="N2798" s="245" t="s">
        <v>49</v>
      </c>
      <c r="O2798" s="67"/>
      <c r="P2798" s="194">
        <f>O2798*H2798</f>
        <v>0</v>
      </c>
      <c r="Q2798" s="194">
        <v>3.2499999999999999E-3</v>
      </c>
      <c r="R2798" s="194">
        <f>Q2798*H2798</f>
        <v>1.947686</v>
      </c>
      <c r="S2798" s="194">
        <v>0</v>
      </c>
      <c r="T2798" s="195">
        <f>S2798*H2798</f>
        <v>0</v>
      </c>
      <c r="U2798" s="37"/>
      <c r="V2798" s="37"/>
      <c r="W2798" s="37"/>
      <c r="X2798" s="37"/>
      <c r="Y2798" s="37"/>
      <c r="Z2798" s="37"/>
      <c r="AA2798" s="37"/>
      <c r="AB2798" s="37"/>
      <c r="AC2798" s="37"/>
      <c r="AD2798" s="37"/>
      <c r="AE2798" s="37"/>
      <c r="AR2798" s="196" t="s">
        <v>597</v>
      </c>
      <c r="AT2798" s="196" t="s">
        <v>453</v>
      </c>
      <c r="AU2798" s="196" t="s">
        <v>90</v>
      </c>
      <c r="AY2798" s="20" t="s">
        <v>386</v>
      </c>
      <c r="BE2798" s="197">
        <f>IF(N2798="základní",J2798,0)</f>
        <v>0</v>
      </c>
      <c r="BF2798" s="197">
        <f>IF(N2798="snížená",J2798,0)</f>
        <v>0</v>
      </c>
      <c r="BG2798" s="197">
        <f>IF(N2798="zákl. přenesená",J2798,0)</f>
        <v>0</v>
      </c>
      <c r="BH2798" s="197">
        <f>IF(N2798="sníž. přenesená",J2798,0)</f>
        <v>0</v>
      </c>
      <c r="BI2798" s="197">
        <f>IF(N2798="nulová",J2798,0)</f>
        <v>0</v>
      </c>
      <c r="BJ2798" s="20" t="s">
        <v>90</v>
      </c>
      <c r="BK2798" s="197">
        <f>ROUND(I2798*H2798,2)</f>
        <v>0</v>
      </c>
      <c r="BL2798" s="20" t="s">
        <v>479</v>
      </c>
      <c r="BM2798" s="196" t="s">
        <v>2667</v>
      </c>
    </row>
    <row r="2799" spans="1:65" s="14" customFormat="1" ht="10">
      <c r="B2799" s="214"/>
      <c r="C2799" s="215"/>
      <c r="D2799" s="205" t="s">
        <v>395</v>
      </c>
      <c r="E2799" s="215"/>
      <c r="F2799" s="217" t="s">
        <v>2668</v>
      </c>
      <c r="G2799" s="215"/>
      <c r="H2799" s="218">
        <v>599.28800000000001</v>
      </c>
      <c r="I2799" s="219"/>
      <c r="J2799" s="215"/>
      <c r="K2799" s="215"/>
      <c r="L2799" s="220"/>
      <c r="M2799" s="221"/>
      <c r="N2799" s="222"/>
      <c r="O2799" s="222"/>
      <c r="P2799" s="222"/>
      <c r="Q2799" s="222"/>
      <c r="R2799" s="222"/>
      <c r="S2799" s="222"/>
      <c r="T2799" s="223"/>
      <c r="AT2799" s="224" t="s">
        <v>395</v>
      </c>
      <c r="AU2799" s="224" t="s">
        <v>90</v>
      </c>
      <c r="AV2799" s="14" t="s">
        <v>90</v>
      </c>
      <c r="AW2799" s="14" t="s">
        <v>4</v>
      </c>
      <c r="AX2799" s="14" t="s">
        <v>85</v>
      </c>
      <c r="AY2799" s="224" t="s">
        <v>386</v>
      </c>
    </row>
    <row r="2800" spans="1:65" s="2" customFormat="1" ht="24.15" customHeight="1">
      <c r="A2800" s="37"/>
      <c r="B2800" s="38"/>
      <c r="C2800" s="236" t="s">
        <v>2669</v>
      </c>
      <c r="D2800" s="236" t="s">
        <v>453</v>
      </c>
      <c r="E2800" s="237" t="s">
        <v>2670</v>
      </c>
      <c r="F2800" s="238" t="s">
        <v>2671</v>
      </c>
      <c r="G2800" s="239" t="s">
        <v>127</v>
      </c>
      <c r="H2800" s="240">
        <v>6.867</v>
      </c>
      <c r="I2800" s="241"/>
      <c r="J2800" s="242">
        <f>ROUND(I2800*H2800,2)</f>
        <v>0</v>
      </c>
      <c r="K2800" s="238" t="s">
        <v>391</v>
      </c>
      <c r="L2800" s="243"/>
      <c r="M2800" s="244" t="s">
        <v>76</v>
      </c>
      <c r="N2800" s="245" t="s">
        <v>49</v>
      </c>
      <c r="O2800" s="67"/>
      <c r="P2800" s="194">
        <f>O2800*H2800</f>
        <v>0</v>
      </c>
      <c r="Q2800" s="194">
        <v>4.4999999999999997E-3</v>
      </c>
      <c r="R2800" s="194">
        <f>Q2800*H2800</f>
        <v>3.0901499999999998E-2</v>
      </c>
      <c r="S2800" s="194">
        <v>0</v>
      </c>
      <c r="T2800" s="195">
        <f>S2800*H2800</f>
        <v>0</v>
      </c>
      <c r="U2800" s="37"/>
      <c r="V2800" s="37"/>
      <c r="W2800" s="37"/>
      <c r="X2800" s="37"/>
      <c r="Y2800" s="37"/>
      <c r="Z2800" s="37"/>
      <c r="AA2800" s="37"/>
      <c r="AB2800" s="37"/>
      <c r="AC2800" s="37"/>
      <c r="AD2800" s="37"/>
      <c r="AE2800" s="37"/>
      <c r="AR2800" s="196" t="s">
        <v>597</v>
      </c>
      <c r="AT2800" s="196" t="s">
        <v>453</v>
      </c>
      <c r="AU2800" s="196" t="s">
        <v>90</v>
      </c>
      <c r="AY2800" s="20" t="s">
        <v>386</v>
      </c>
      <c r="BE2800" s="197">
        <f>IF(N2800="základní",J2800,0)</f>
        <v>0</v>
      </c>
      <c r="BF2800" s="197">
        <f>IF(N2800="snížená",J2800,0)</f>
        <v>0</v>
      </c>
      <c r="BG2800" s="197">
        <f>IF(N2800="zákl. přenesená",J2800,0)</f>
        <v>0</v>
      </c>
      <c r="BH2800" s="197">
        <f>IF(N2800="sníž. přenesená",J2800,0)</f>
        <v>0</v>
      </c>
      <c r="BI2800" s="197">
        <f>IF(N2800="nulová",J2800,0)</f>
        <v>0</v>
      </c>
      <c r="BJ2800" s="20" t="s">
        <v>90</v>
      </c>
      <c r="BK2800" s="197">
        <f>ROUND(I2800*H2800,2)</f>
        <v>0</v>
      </c>
      <c r="BL2800" s="20" t="s">
        <v>479</v>
      </c>
      <c r="BM2800" s="196" t="s">
        <v>2672</v>
      </c>
    </row>
    <row r="2801" spans="1:65" s="13" customFormat="1" ht="10">
      <c r="B2801" s="203"/>
      <c r="C2801" s="204"/>
      <c r="D2801" s="205" t="s">
        <v>395</v>
      </c>
      <c r="E2801" s="206" t="s">
        <v>76</v>
      </c>
      <c r="F2801" s="207" t="s">
        <v>579</v>
      </c>
      <c r="G2801" s="204"/>
      <c r="H2801" s="206" t="s">
        <v>76</v>
      </c>
      <c r="I2801" s="208"/>
      <c r="J2801" s="204"/>
      <c r="K2801" s="204"/>
      <c r="L2801" s="209"/>
      <c r="M2801" s="210"/>
      <c r="N2801" s="211"/>
      <c r="O2801" s="211"/>
      <c r="P2801" s="211"/>
      <c r="Q2801" s="211"/>
      <c r="R2801" s="211"/>
      <c r="S2801" s="211"/>
      <c r="T2801" s="212"/>
      <c r="AT2801" s="213" t="s">
        <v>395</v>
      </c>
      <c r="AU2801" s="213" t="s">
        <v>90</v>
      </c>
      <c r="AV2801" s="13" t="s">
        <v>85</v>
      </c>
      <c r="AW2801" s="13" t="s">
        <v>36</v>
      </c>
      <c r="AX2801" s="13" t="s">
        <v>78</v>
      </c>
      <c r="AY2801" s="213" t="s">
        <v>386</v>
      </c>
    </row>
    <row r="2802" spans="1:65" s="13" customFormat="1" ht="10">
      <c r="B2802" s="203"/>
      <c r="C2802" s="204"/>
      <c r="D2802" s="205" t="s">
        <v>395</v>
      </c>
      <c r="E2802" s="206" t="s">
        <v>76</v>
      </c>
      <c r="F2802" s="207" t="s">
        <v>2673</v>
      </c>
      <c r="G2802" s="204"/>
      <c r="H2802" s="206" t="s">
        <v>76</v>
      </c>
      <c r="I2802" s="208"/>
      <c r="J2802" s="204"/>
      <c r="K2802" s="204"/>
      <c r="L2802" s="209"/>
      <c r="M2802" s="210"/>
      <c r="N2802" s="211"/>
      <c r="O2802" s="211"/>
      <c r="P2802" s="211"/>
      <c r="Q2802" s="211"/>
      <c r="R2802" s="211"/>
      <c r="S2802" s="211"/>
      <c r="T2802" s="212"/>
      <c r="AT2802" s="213" t="s">
        <v>395</v>
      </c>
      <c r="AU2802" s="213" t="s">
        <v>90</v>
      </c>
      <c r="AV2802" s="13" t="s">
        <v>85</v>
      </c>
      <c r="AW2802" s="13" t="s">
        <v>36</v>
      </c>
      <c r="AX2802" s="13" t="s">
        <v>78</v>
      </c>
      <c r="AY2802" s="213" t="s">
        <v>386</v>
      </c>
    </row>
    <row r="2803" spans="1:65" s="14" customFormat="1" ht="10">
      <c r="B2803" s="214"/>
      <c r="C2803" s="215"/>
      <c r="D2803" s="205" t="s">
        <v>395</v>
      </c>
      <c r="E2803" s="216" t="s">
        <v>76</v>
      </c>
      <c r="F2803" s="217" t="s">
        <v>2674</v>
      </c>
      <c r="G2803" s="215"/>
      <c r="H2803" s="218">
        <v>6.54</v>
      </c>
      <c r="I2803" s="219"/>
      <c r="J2803" s="215"/>
      <c r="K2803" s="215"/>
      <c r="L2803" s="220"/>
      <c r="M2803" s="221"/>
      <c r="N2803" s="222"/>
      <c r="O2803" s="222"/>
      <c r="P2803" s="222"/>
      <c r="Q2803" s="222"/>
      <c r="R2803" s="222"/>
      <c r="S2803" s="222"/>
      <c r="T2803" s="223"/>
      <c r="AT2803" s="224" t="s">
        <v>395</v>
      </c>
      <c r="AU2803" s="224" t="s">
        <v>90</v>
      </c>
      <c r="AV2803" s="14" t="s">
        <v>90</v>
      </c>
      <c r="AW2803" s="14" t="s">
        <v>36</v>
      </c>
      <c r="AX2803" s="14" t="s">
        <v>78</v>
      </c>
      <c r="AY2803" s="224" t="s">
        <v>386</v>
      </c>
    </row>
    <row r="2804" spans="1:65" s="15" customFormat="1" ht="10">
      <c r="B2804" s="225"/>
      <c r="C2804" s="226"/>
      <c r="D2804" s="205" t="s">
        <v>395</v>
      </c>
      <c r="E2804" s="227" t="s">
        <v>76</v>
      </c>
      <c r="F2804" s="228" t="s">
        <v>398</v>
      </c>
      <c r="G2804" s="226"/>
      <c r="H2804" s="229">
        <v>6.54</v>
      </c>
      <c r="I2804" s="230"/>
      <c r="J2804" s="226"/>
      <c r="K2804" s="226"/>
      <c r="L2804" s="231"/>
      <c r="M2804" s="232"/>
      <c r="N2804" s="233"/>
      <c r="O2804" s="233"/>
      <c r="P2804" s="233"/>
      <c r="Q2804" s="233"/>
      <c r="R2804" s="233"/>
      <c r="S2804" s="233"/>
      <c r="T2804" s="234"/>
      <c r="AT2804" s="235" t="s">
        <v>395</v>
      </c>
      <c r="AU2804" s="235" t="s">
        <v>90</v>
      </c>
      <c r="AV2804" s="15" t="s">
        <v>102</v>
      </c>
      <c r="AW2804" s="15" t="s">
        <v>36</v>
      </c>
      <c r="AX2804" s="15" t="s">
        <v>85</v>
      </c>
      <c r="AY2804" s="235" t="s">
        <v>386</v>
      </c>
    </row>
    <row r="2805" spans="1:65" s="14" customFormat="1" ht="10">
      <c r="B2805" s="214"/>
      <c r="C2805" s="215"/>
      <c r="D2805" s="205" t="s">
        <v>395</v>
      </c>
      <c r="E2805" s="215"/>
      <c r="F2805" s="217" t="s">
        <v>2675</v>
      </c>
      <c r="G2805" s="215"/>
      <c r="H2805" s="218">
        <v>6.867</v>
      </c>
      <c r="I2805" s="219"/>
      <c r="J2805" s="215"/>
      <c r="K2805" s="215"/>
      <c r="L2805" s="220"/>
      <c r="M2805" s="221"/>
      <c r="N2805" s="222"/>
      <c r="O2805" s="222"/>
      <c r="P2805" s="222"/>
      <c r="Q2805" s="222"/>
      <c r="R2805" s="222"/>
      <c r="S2805" s="222"/>
      <c r="T2805" s="223"/>
      <c r="AT2805" s="224" t="s">
        <v>395</v>
      </c>
      <c r="AU2805" s="224" t="s">
        <v>90</v>
      </c>
      <c r="AV2805" s="14" t="s">
        <v>90</v>
      </c>
      <c r="AW2805" s="14" t="s">
        <v>4</v>
      </c>
      <c r="AX2805" s="14" t="s">
        <v>85</v>
      </c>
      <c r="AY2805" s="224" t="s">
        <v>386</v>
      </c>
    </row>
    <row r="2806" spans="1:65" s="2" customFormat="1" ht="24.15" customHeight="1">
      <c r="A2806" s="37"/>
      <c r="B2806" s="38"/>
      <c r="C2806" s="185" t="s">
        <v>2676</v>
      </c>
      <c r="D2806" s="185" t="s">
        <v>388</v>
      </c>
      <c r="E2806" s="186" t="s">
        <v>2677</v>
      </c>
      <c r="F2806" s="187" t="s">
        <v>2678</v>
      </c>
      <c r="G2806" s="188" t="s">
        <v>127</v>
      </c>
      <c r="H2806" s="189">
        <v>581.423</v>
      </c>
      <c r="I2806" s="190"/>
      <c r="J2806" s="191">
        <f>ROUND(I2806*H2806,2)</f>
        <v>0</v>
      </c>
      <c r="K2806" s="187" t="s">
        <v>391</v>
      </c>
      <c r="L2806" s="42"/>
      <c r="M2806" s="192" t="s">
        <v>76</v>
      </c>
      <c r="N2806" s="193" t="s">
        <v>49</v>
      </c>
      <c r="O2806" s="67"/>
      <c r="P2806" s="194">
        <f>O2806*H2806</f>
        <v>0</v>
      </c>
      <c r="Q2806" s="194">
        <v>0</v>
      </c>
      <c r="R2806" s="194">
        <f>Q2806*H2806</f>
        <v>0</v>
      </c>
      <c r="S2806" s="194">
        <v>0</v>
      </c>
      <c r="T2806" s="195">
        <f>S2806*H2806</f>
        <v>0</v>
      </c>
      <c r="U2806" s="37"/>
      <c r="V2806" s="37"/>
      <c r="W2806" s="37"/>
      <c r="X2806" s="37"/>
      <c r="Y2806" s="37"/>
      <c r="Z2806" s="37"/>
      <c r="AA2806" s="37"/>
      <c r="AB2806" s="37"/>
      <c r="AC2806" s="37"/>
      <c r="AD2806" s="37"/>
      <c r="AE2806" s="37"/>
      <c r="AR2806" s="196" t="s">
        <v>479</v>
      </c>
      <c r="AT2806" s="196" t="s">
        <v>388</v>
      </c>
      <c r="AU2806" s="196" t="s">
        <v>90</v>
      </c>
      <c r="AY2806" s="20" t="s">
        <v>386</v>
      </c>
      <c r="BE2806" s="197">
        <f>IF(N2806="základní",J2806,0)</f>
        <v>0</v>
      </c>
      <c r="BF2806" s="197">
        <f>IF(N2806="snížená",J2806,0)</f>
        <v>0</v>
      </c>
      <c r="BG2806" s="197">
        <f>IF(N2806="zákl. přenesená",J2806,0)</f>
        <v>0</v>
      </c>
      <c r="BH2806" s="197">
        <f>IF(N2806="sníž. přenesená",J2806,0)</f>
        <v>0</v>
      </c>
      <c r="BI2806" s="197">
        <f>IF(N2806="nulová",J2806,0)</f>
        <v>0</v>
      </c>
      <c r="BJ2806" s="20" t="s">
        <v>90</v>
      </c>
      <c r="BK2806" s="197">
        <f>ROUND(I2806*H2806,2)</f>
        <v>0</v>
      </c>
      <c r="BL2806" s="20" t="s">
        <v>479</v>
      </c>
      <c r="BM2806" s="196" t="s">
        <v>2679</v>
      </c>
    </row>
    <row r="2807" spans="1:65" s="2" customFormat="1" ht="10">
      <c r="A2807" s="37"/>
      <c r="B2807" s="38"/>
      <c r="C2807" s="39"/>
      <c r="D2807" s="198" t="s">
        <v>393</v>
      </c>
      <c r="E2807" s="39"/>
      <c r="F2807" s="199" t="s">
        <v>2680</v>
      </c>
      <c r="G2807" s="39"/>
      <c r="H2807" s="39"/>
      <c r="I2807" s="200"/>
      <c r="J2807" s="39"/>
      <c r="K2807" s="39"/>
      <c r="L2807" s="42"/>
      <c r="M2807" s="201"/>
      <c r="N2807" s="202"/>
      <c r="O2807" s="67"/>
      <c r="P2807" s="67"/>
      <c r="Q2807" s="67"/>
      <c r="R2807" s="67"/>
      <c r="S2807" s="67"/>
      <c r="T2807" s="68"/>
      <c r="U2807" s="37"/>
      <c r="V2807" s="37"/>
      <c r="W2807" s="37"/>
      <c r="X2807" s="37"/>
      <c r="Y2807" s="37"/>
      <c r="Z2807" s="37"/>
      <c r="AA2807" s="37"/>
      <c r="AB2807" s="37"/>
      <c r="AC2807" s="37"/>
      <c r="AD2807" s="37"/>
      <c r="AE2807" s="37"/>
      <c r="AT2807" s="20" t="s">
        <v>393</v>
      </c>
      <c r="AU2807" s="20" t="s">
        <v>90</v>
      </c>
    </row>
    <row r="2808" spans="1:65" s="14" customFormat="1" ht="10">
      <c r="B2808" s="214"/>
      <c r="C2808" s="215"/>
      <c r="D2808" s="205" t="s">
        <v>395</v>
      </c>
      <c r="E2808" s="216" t="s">
        <v>76</v>
      </c>
      <c r="F2808" s="217" t="s">
        <v>255</v>
      </c>
      <c r="G2808" s="215"/>
      <c r="H2808" s="218">
        <v>570.75</v>
      </c>
      <c r="I2808" s="219"/>
      <c r="J2808" s="215"/>
      <c r="K2808" s="215"/>
      <c r="L2808" s="220"/>
      <c r="M2808" s="221"/>
      <c r="N2808" s="222"/>
      <c r="O2808" s="222"/>
      <c r="P2808" s="222"/>
      <c r="Q2808" s="222"/>
      <c r="R2808" s="222"/>
      <c r="S2808" s="222"/>
      <c r="T2808" s="223"/>
      <c r="AT2808" s="224" t="s">
        <v>395</v>
      </c>
      <c r="AU2808" s="224" t="s">
        <v>90</v>
      </c>
      <c r="AV2808" s="14" t="s">
        <v>90</v>
      </c>
      <c r="AW2808" s="14" t="s">
        <v>36</v>
      </c>
      <c r="AX2808" s="14" t="s">
        <v>78</v>
      </c>
      <c r="AY2808" s="224" t="s">
        <v>386</v>
      </c>
    </row>
    <row r="2809" spans="1:65" s="14" customFormat="1" ht="10">
      <c r="B2809" s="214"/>
      <c r="C2809" s="215"/>
      <c r="D2809" s="205" t="s">
        <v>395</v>
      </c>
      <c r="E2809" s="216" t="s">
        <v>76</v>
      </c>
      <c r="F2809" s="217" t="s">
        <v>258</v>
      </c>
      <c r="G2809" s="215"/>
      <c r="H2809" s="218">
        <v>10.673</v>
      </c>
      <c r="I2809" s="219"/>
      <c r="J2809" s="215"/>
      <c r="K2809" s="215"/>
      <c r="L2809" s="220"/>
      <c r="M2809" s="221"/>
      <c r="N2809" s="222"/>
      <c r="O2809" s="222"/>
      <c r="P2809" s="222"/>
      <c r="Q2809" s="222"/>
      <c r="R2809" s="222"/>
      <c r="S2809" s="222"/>
      <c r="T2809" s="223"/>
      <c r="AT2809" s="224" t="s">
        <v>395</v>
      </c>
      <c r="AU2809" s="224" t="s">
        <v>90</v>
      </c>
      <c r="AV2809" s="14" t="s">
        <v>90</v>
      </c>
      <c r="AW2809" s="14" t="s">
        <v>36</v>
      </c>
      <c r="AX2809" s="14" t="s">
        <v>78</v>
      </c>
      <c r="AY2809" s="224" t="s">
        <v>386</v>
      </c>
    </row>
    <row r="2810" spans="1:65" s="15" customFormat="1" ht="10">
      <c r="B2810" s="225"/>
      <c r="C2810" s="226"/>
      <c r="D2810" s="205" t="s">
        <v>395</v>
      </c>
      <c r="E2810" s="227" t="s">
        <v>76</v>
      </c>
      <c r="F2810" s="228" t="s">
        <v>398</v>
      </c>
      <c r="G2810" s="226"/>
      <c r="H2810" s="229">
        <v>581.423</v>
      </c>
      <c r="I2810" s="230"/>
      <c r="J2810" s="226"/>
      <c r="K2810" s="226"/>
      <c r="L2810" s="231"/>
      <c r="M2810" s="232"/>
      <c r="N2810" s="233"/>
      <c r="O2810" s="233"/>
      <c r="P2810" s="233"/>
      <c r="Q2810" s="233"/>
      <c r="R2810" s="233"/>
      <c r="S2810" s="233"/>
      <c r="T2810" s="234"/>
      <c r="AT2810" s="235" t="s">
        <v>395</v>
      </c>
      <c r="AU2810" s="235" t="s">
        <v>90</v>
      </c>
      <c r="AV2810" s="15" t="s">
        <v>102</v>
      </c>
      <c r="AW2810" s="15" t="s">
        <v>36</v>
      </c>
      <c r="AX2810" s="15" t="s">
        <v>85</v>
      </c>
      <c r="AY2810" s="235" t="s">
        <v>386</v>
      </c>
    </row>
    <row r="2811" spans="1:65" s="2" customFormat="1" ht="16.5" customHeight="1">
      <c r="A2811" s="37"/>
      <c r="B2811" s="38"/>
      <c r="C2811" s="236" t="s">
        <v>2681</v>
      </c>
      <c r="D2811" s="236" t="s">
        <v>453</v>
      </c>
      <c r="E2811" s="237" t="s">
        <v>2682</v>
      </c>
      <c r="F2811" s="238" t="s">
        <v>2683</v>
      </c>
      <c r="G2811" s="239" t="s">
        <v>303</v>
      </c>
      <c r="H2811" s="240">
        <v>125.866</v>
      </c>
      <c r="I2811" s="241"/>
      <c r="J2811" s="242">
        <f>ROUND(I2811*H2811,2)</f>
        <v>0</v>
      </c>
      <c r="K2811" s="238" t="s">
        <v>391</v>
      </c>
      <c r="L2811" s="243"/>
      <c r="M2811" s="244" t="s">
        <v>76</v>
      </c>
      <c r="N2811" s="245" t="s">
        <v>49</v>
      </c>
      <c r="O2811" s="67"/>
      <c r="P2811" s="194">
        <f>O2811*H2811</f>
        <v>0</v>
      </c>
      <c r="Q2811" s="194">
        <v>0.02</v>
      </c>
      <c r="R2811" s="194">
        <f>Q2811*H2811</f>
        <v>2.5173200000000002</v>
      </c>
      <c r="S2811" s="194">
        <v>0</v>
      </c>
      <c r="T2811" s="195">
        <f>S2811*H2811</f>
        <v>0</v>
      </c>
      <c r="U2811" s="37"/>
      <c r="V2811" s="37"/>
      <c r="W2811" s="37"/>
      <c r="X2811" s="37"/>
      <c r="Y2811" s="37"/>
      <c r="Z2811" s="37"/>
      <c r="AA2811" s="37"/>
      <c r="AB2811" s="37"/>
      <c r="AC2811" s="37"/>
      <c r="AD2811" s="37"/>
      <c r="AE2811" s="37"/>
      <c r="AR2811" s="196" t="s">
        <v>597</v>
      </c>
      <c r="AT2811" s="196" t="s">
        <v>453</v>
      </c>
      <c r="AU2811" s="196" t="s">
        <v>90</v>
      </c>
      <c r="AY2811" s="20" t="s">
        <v>386</v>
      </c>
      <c r="BE2811" s="197">
        <f>IF(N2811="základní",J2811,0)</f>
        <v>0</v>
      </c>
      <c r="BF2811" s="197">
        <f>IF(N2811="snížená",J2811,0)</f>
        <v>0</v>
      </c>
      <c r="BG2811" s="197">
        <f>IF(N2811="zákl. přenesená",J2811,0)</f>
        <v>0</v>
      </c>
      <c r="BH2811" s="197">
        <f>IF(N2811="sníž. přenesená",J2811,0)</f>
        <v>0</v>
      </c>
      <c r="BI2811" s="197">
        <f>IF(N2811="nulová",J2811,0)</f>
        <v>0</v>
      </c>
      <c r="BJ2811" s="20" t="s">
        <v>90</v>
      </c>
      <c r="BK2811" s="197">
        <f>ROUND(I2811*H2811,2)</f>
        <v>0</v>
      </c>
      <c r="BL2811" s="20" t="s">
        <v>479</v>
      </c>
      <c r="BM2811" s="196" t="s">
        <v>2684</v>
      </c>
    </row>
    <row r="2812" spans="1:65" s="14" customFormat="1" ht="10">
      <c r="B2812" s="214"/>
      <c r="C2812" s="215"/>
      <c r="D2812" s="205" t="s">
        <v>395</v>
      </c>
      <c r="E2812" s="216" t="s">
        <v>76</v>
      </c>
      <c r="F2812" s="217" t="s">
        <v>2685</v>
      </c>
      <c r="G2812" s="215"/>
      <c r="H2812" s="218">
        <v>118.431</v>
      </c>
      <c r="I2812" s="219"/>
      <c r="J2812" s="215"/>
      <c r="K2812" s="215"/>
      <c r="L2812" s="220"/>
      <c r="M2812" s="221"/>
      <c r="N2812" s="222"/>
      <c r="O2812" s="222"/>
      <c r="P2812" s="222"/>
      <c r="Q2812" s="222"/>
      <c r="R2812" s="222"/>
      <c r="S2812" s="222"/>
      <c r="T2812" s="223"/>
      <c r="AT2812" s="224" t="s">
        <v>395</v>
      </c>
      <c r="AU2812" s="224" t="s">
        <v>90</v>
      </c>
      <c r="AV2812" s="14" t="s">
        <v>90</v>
      </c>
      <c r="AW2812" s="14" t="s">
        <v>36</v>
      </c>
      <c r="AX2812" s="14" t="s">
        <v>78</v>
      </c>
      <c r="AY2812" s="224" t="s">
        <v>386</v>
      </c>
    </row>
    <row r="2813" spans="1:65" s="14" customFormat="1" ht="10">
      <c r="B2813" s="214"/>
      <c r="C2813" s="215"/>
      <c r="D2813" s="205" t="s">
        <v>395</v>
      </c>
      <c r="E2813" s="216" t="s">
        <v>76</v>
      </c>
      <c r="F2813" s="217" t="s">
        <v>2686</v>
      </c>
      <c r="G2813" s="215"/>
      <c r="H2813" s="218">
        <v>1.4410000000000001</v>
      </c>
      <c r="I2813" s="219"/>
      <c r="J2813" s="215"/>
      <c r="K2813" s="215"/>
      <c r="L2813" s="220"/>
      <c r="M2813" s="221"/>
      <c r="N2813" s="222"/>
      <c r="O2813" s="222"/>
      <c r="P2813" s="222"/>
      <c r="Q2813" s="222"/>
      <c r="R2813" s="222"/>
      <c r="S2813" s="222"/>
      <c r="T2813" s="223"/>
      <c r="AT2813" s="224" t="s">
        <v>395</v>
      </c>
      <c r="AU2813" s="224" t="s">
        <v>90</v>
      </c>
      <c r="AV2813" s="14" t="s">
        <v>90</v>
      </c>
      <c r="AW2813" s="14" t="s">
        <v>36</v>
      </c>
      <c r="AX2813" s="14" t="s">
        <v>78</v>
      </c>
      <c r="AY2813" s="224" t="s">
        <v>386</v>
      </c>
    </row>
    <row r="2814" spans="1:65" s="15" customFormat="1" ht="10">
      <c r="B2814" s="225"/>
      <c r="C2814" s="226"/>
      <c r="D2814" s="205" t="s">
        <v>395</v>
      </c>
      <c r="E2814" s="227" t="s">
        <v>76</v>
      </c>
      <c r="F2814" s="228" t="s">
        <v>398</v>
      </c>
      <c r="G2814" s="226"/>
      <c r="H2814" s="229">
        <v>119.872</v>
      </c>
      <c r="I2814" s="230"/>
      <c r="J2814" s="226"/>
      <c r="K2814" s="226"/>
      <c r="L2814" s="231"/>
      <c r="M2814" s="232"/>
      <c r="N2814" s="233"/>
      <c r="O2814" s="233"/>
      <c r="P2814" s="233"/>
      <c r="Q2814" s="233"/>
      <c r="R2814" s="233"/>
      <c r="S2814" s="233"/>
      <c r="T2814" s="234"/>
      <c r="AT2814" s="235" t="s">
        <v>395</v>
      </c>
      <c r="AU2814" s="235" t="s">
        <v>90</v>
      </c>
      <c r="AV2814" s="15" t="s">
        <v>102</v>
      </c>
      <c r="AW2814" s="15" t="s">
        <v>36</v>
      </c>
      <c r="AX2814" s="15" t="s">
        <v>85</v>
      </c>
      <c r="AY2814" s="235" t="s">
        <v>386</v>
      </c>
    </row>
    <row r="2815" spans="1:65" s="14" customFormat="1" ht="10">
      <c r="B2815" s="214"/>
      <c r="C2815" s="215"/>
      <c r="D2815" s="205" t="s">
        <v>395</v>
      </c>
      <c r="E2815" s="215"/>
      <c r="F2815" s="217" t="s">
        <v>2687</v>
      </c>
      <c r="G2815" s="215"/>
      <c r="H2815" s="218">
        <v>125.866</v>
      </c>
      <c r="I2815" s="219"/>
      <c r="J2815" s="215"/>
      <c r="K2815" s="215"/>
      <c r="L2815" s="220"/>
      <c r="M2815" s="221"/>
      <c r="N2815" s="222"/>
      <c r="O2815" s="222"/>
      <c r="P2815" s="222"/>
      <c r="Q2815" s="222"/>
      <c r="R2815" s="222"/>
      <c r="S2815" s="222"/>
      <c r="T2815" s="223"/>
      <c r="AT2815" s="224" t="s">
        <v>395</v>
      </c>
      <c r="AU2815" s="224" t="s">
        <v>90</v>
      </c>
      <c r="AV2815" s="14" t="s">
        <v>90</v>
      </c>
      <c r="AW2815" s="14" t="s">
        <v>4</v>
      </c>
      <c r="AX2815" s="14" t="s">
        <v>85</v>
      </c>
      <c r="AY2815" s="224" t="s">
        <v>386</v>
      </c>
    </row>
    <row r="2816" spans="1:65" s="2" customFormat="1" ht="49" customHeight="1">
      <c r="A2816" s="37"/>
      <c r="B2816" s="38"/>
      <c r="C2816" s="185" t="s">
        <v>2688</v>
      </c>
      <c r="D2816" s="185" t="s">
        <v>388</v>
      </c>
      <c r="E2816" s="186" t="s">
        <v>2689</v>
      </c>
      <c r="F2816" s="187" t="s">
        <v>2690</v>
      </c>
      <c r="G2816" s="188" t="s">
        <v>2321</v>
      </c>
      <c r="H2816" s="257"/>
      <c r="I2816" s="190"/>
      <c r="J2816" s="191">
        <f>ROUND(I2816*H2816,2)</f>
        <v>0</v>
      </c>
      <c r="K2816" s="187" t="s">
        <v>391</v>
      </c>
      <c r="L2816" s="42"/>
      <c r="M2816" s="192" t="s">
        <v>76</v>
      </c>
      <c r="N2816" s="193" t="s">
        <v>49</v>
      </c>
      <c r="O2816" s="67"/>
      <c r="P2816" s="194">
        <f>O2816*H2816</f>
        <v>0</v>
      </c>
      <c r="Q2816" s="194">
        <v>0</v>
      </c>
      <c r="R2816" s="194">
        <f>Q2816*H2816</f>
        <v>0</v>
      </c>
      <c r="S2816" s="194">
        <v>0</v>
      </c>
      <c r="T2816" s="195">
        <f>S2816*H2816</f>
        <v>0</v>
      </c>
      <c r="U2816" s="37"/>
      <c r="V2816" s="37"/>
      <c r="W2816" s="37"/>
      <c r="X2816" s="37"/>
      <c r="Y2816" s="37"/>
      <c r="Z2816" s="37"/>
      <c r="AA2816" s="37"/>
      <c r="AB2816" s="37"/>
      <c r="AC2816" s="37"/>
      <c r="AD2816" s="37"/>
      <c r="AE2816" s="37"/>
      <c r="AR2816" s="196" t="s">
        <v>479</v>
      </c>
      <c r="AT2816" s="196" t="s">
        <v>388</v>
      </c>
      <c r="AU2816" s="196" t="s">
        <v>90</v>
      </c>
      <c r="AY2816" s="20" t="s">
        <v>386</v>
      </c>
      <c r="BE2816" s="197">
        <f>IF(N2816="základní",J2816,0)</f>
        <v>0</v>
      </c>
      <c r="BF2816" s="197">
        <f>IF(N2816="snížená",J2816,0)</f>
        <v>0</v>
      </c>
      <c r="BG2816" s="197">
        <f>IF(N2816="zákl. přenesená",J2816,0)</f>
        <v>0</v>
      </c>
      <c r="BH2816" s="197">
        <f>IF(N2816="sníž. přenesená",J2816,0)</f>
        <v>0</v>
      </c>
      <c r="BI2816" s="197">
        <f>IF(N2816="nulová",J2816,0)</f>
        <v>0</v>
      </c>
      <c r="BJ2816" s="20" t="s">
        <v>90</v>
      </c>
      <c r="BK2816" s="197">
        <f>ROUND(I2816*H2816,2)</f>
        <v>0</v>
      </c>
      <c r="BL2816" s="20" t="s">
        <v>479</v>
      </c>
      <c r="BM2816" s="196" t="s">
        <v>2691</v>
      </c>
    </row>
    <row r="2817" spans="1:65" s="2" customFormat="1" ht="10">
      <c r="A2817" s="37"/>
      <c r="B2817" s="38"/>
      <c r="C2817" s="39"/>
      <c r="D2817" s="198" t="s">
        <v>393</v>
      </c>
      <c r="E2817" s="39"/>
      <c r="F2817" s="199" t="s">
        <v>2692</v>
      </c>
      <c r="G2817" s="39"/>
      <c r="H2817" s="39"/>
      <c r="I2817" s="200"/>
      <c r="J2817" s="39"/>
      <c r="K2817" s="39"/>
      <c r="L2817" s="42"/>
      <c r="M2817" s="201"/>
      <c r="N2817" s="202"/>
      <c r="O2817" s="67"/>
      <c r="P2817" s="67"/>
      <c r="Q2817" s="67"/>
      <c r="R2817" s="67"/>
      <c r="S2817" s="67"/>
      <c r="T2817" s="68"/>
      <c r="U2817" s="37"/>
      <c r="V2817" s="37"/>
      <c r="W2817" s="37"/>
      <c r="X2817" s="37"/>
      <c r="Y2817" s="37"/>
      <c r="Z2817" s="37"/>
      <c r="AA2817" s="37"/>
      <c r="AB2817" s="37"/>
      <c r="AC2817" s="37"/>
      <c r="AD2817" s="37"/>
      <c r="AE2817" s="37"/>
      <c r="AT2817" s="20" t="s">
        <v>393</v>
      </c>
      <c r="AU2817" s="20" t="s">
        <v>90</v>
      </c>
    </row>
    <row r="2818" spans="1:65" s="12" customFormat="1" ht="22.75" customHeight="1">
      <c r="B2818" s="169"/>
      <c r="C2818" s="170"/>
      <c r="D2818" s="171" t="s">
        <v>77</v>
      </c>
      <c r="E2818" s="183" t="s">
        <v>2693</v>
      </c>
      <c r="F2818" s="183" t="s">
        <v>2694</v>
      </c>
      <c r="G2818" s="170"/>
      <c r="H2818" s="170"/>
      <c r="I2818" s="173"/>
      <c r="J2818" s="184">
        <f>BK2818</f>
        <v>0</v>
      </c>
      <c r="K2818" s="170"/>
      <c r="L2818" s="175"/>
      <c r="M2818" s="176"/>
      <c r="N2818" s="177"/>
      <c r="O2818" s="177"/>
      <c r="P2818" s="178">
        <f>SUM(P2819:P2826)</f>
        <v>0</v>
      </c>
      <c r="Q2818" s="177"/>
      <c r="R2818" s="178">
        <f>SUM(R2819:R2826)</f>
        <v>1.6199999999999999E-2</v>
      </c>
      <c r="S2818" s="177"/>
      <c r="T2818" s="179">
        <f>SUM(T2819:T2826)</f>
        <v>0</v>
      </c>
      <c r="AR2818" s="180" t="s">
        <v>90</v>
      </c>
      <c r="AT2818" s="181" t="s">
        <v>77</v>
      </c>
      <c r="AU2818" s="181" t="s">
        <v>85</v>
      </c>
      <c r="AY2818" s="180" t="s">
        <v>386</v>
      </c>
      <c r="BK2818" s="182">
        <f>SUM(BK2819:BK2826)</f>
        <v>0</v>
      </c>
    </row>
    <row r="2819" spans="1:65" s="2" customFormat="1" ht="24.15" customHeight="1">
      <c r="A2819" s="37"/>
      <c r="B2819" s="38"/>
      <c r="C2819" s="185" t="s">
        <v>2695</v>
      </c>
      <c r="D2819" s="185" t="s">
        <v>388</v>
      </c>
      <c r="E2819" s="186" t="s">
        <v>2696</v>
      </c>
      <c r="F2819" s="187" t="s">
        <v>2697</v>
      </c>
      <c r="G2819" s="188" t="s">
        <v>624</v>
      </c>
      <c r="H2819" s="189">
        <v>4</v>
      </c>
      <c r="I2819" s="190"/>
      <c r="J2819" s="191">
        <f>ROUND(I2819*H2819,2)</f>
        <v>0</v>
      </c>
      <c r="K2819" s="187" t="s">
        <v>391</v>
      </c>
      <c r="L2819" s="42"/>
      <c r="M2819" s="192" t="s">
        <v>76</v>
      </c>
      <c r="N2819" s="193" t="s">
        <v>49</v>
      </c>
      <c r="O2819" s="67"/>
      <c r="P2819" s="194">
        <f>O2819*H2819</f>
        <v>0</v>
      </c>
      <c r="Q2819" s="194">
        <v>1.15E-3</v>
      </c>
      <c r="R2819" s="194">
        <f>Q2819*H2819</f>
        <v>4.5999999999999999E-3</v>
      </c>
      <c r="S2819" s="194">
        <v>0</v>
      </c>
      <c r="T2819" s="195">
        <f>S2819*H2819</f>
        <v>0</v>
      </c>
      <c r="U2819" s="37"/>
      <c r="V2819" s="37"/>
      <c r="W2819" s="37"/>
      <c r="X2819" s="37"/>
      <c r="Y2819" s="37"/>
      <c r="Z2819" s="37"/>
      <c r="AA2819" s="37"/>
      <c r="AB2819" s="37"/>
      <c r="AC2819" s="37"/>
      <c r="AD2819" s="37"/>
      <c r="AE2819" s="37"/>
      <c r="AR2819" s="196" t="s">
        <v>479</v>
      </c>
      <c r="AT2819" s="196" t="s">
        <v>388</v>
      </c>
      <c r="AU2819" s="196" t="s">
        <v>90</v>
      </c>
      <c r="AY2819" s="20" t="s">
        <v>386</v>
      </c>
      <c r="BE2819" s="197">
        <f>IF(N2819="základní",J2819,0)</f>
        <v>0</v>
      </c>
      <c r="BF2819" s="197">
        <f>IF(N2819="snížená",J2819,0)</f>
        <v>0</v>
      </c>
      <c r="BG2819" s="197">
        <f>IF(N2819="zákl. přenesená",J2819,0)</f>
        <v>0</v>
      </c>
      <c r="BH2819" s="197">
        <f>IF(N2819="sníž. přenesená",J2819,0)</f>
        <v>0</v>
      </c>
      <c r="BI2819" s="197">
        <f>IF(N2819="nulová",J2819,0)</f>
        <v>0</v>
      </c>
      <c r="BJ2819" s="20" t="s">
        <v>90</v>
      </c>
      <c r="BK2819" s="197">
        <f>ROUND(I2819*H2819,2)</f>
        <v>0</v>
      </c>
      <c r="BL2819" s="20" t="s">
        <v>479</v>
      </c>
      <c r="BM2819" s="196" t="s">
        <v>2698</v>
      </c>
    </row>
    <row r="2820" spans="1:65" s="2" customFormat="1" ht="10">
      <c r="A2820" s="37"/>
      <c r="B2820" s="38"/>
      <c r="C2820" s="39"/>
      <c r="D2820" s="198" t="s">
        <v>393</v>
      </c>
      <c r="E2820" s="39"/>
      <c r="F2820" s="199" t="s">
        <v>2699</v>
      </c>
      <c r="G2820" s="39"/>
      <c r="H2820" s="39"/>
      <c r="I2820" s="200"/>
      <c r="J2820" s="39"/>
      <c r="K2820" s="39"/>
      <c r="L2820" s="42"/>
      <c r="M2820" s="201"/>
      <c r="N2820" s="202"/>
      <c r="O2820" s="67"/>
      <c r="P2820" s="67"/>
      <c r="Q2820" s="67"/>
      <c r="R2820" s="67"/>
      <c r="S2820" s="67"/>
      <c r="T2820" s="68"/>
      <c r="U2820" s="37"/>
      <c r="V2820" s="37"/>
      <c r="W2820" s="37"/>
      <c r="X2820" s="37"/>
      <c r="Y2820" s="37"/>
      <c r="Z2820" s="37"/>
      <c r="AA2820" s="37"/>
      <c r="AB2820" s="37"/>
      <c r="AC2820" s="37"/>
      <c r="AD2820" s="37"/>
      <c r="AE2820" s="37"/>
      <c r="AT2820" s="20" t="s">
        <v>393</v>
      </c>
      <c r="AU2820" s="20" t="s">
        <v>90</v>
      </c>
    </row>
    <row r="2821" spans="1:65" s="13" customFormat="1" ht="10">
      <c r="B2821" s="203"/>
      <c r="C2821" s="204"/>
      <c r="D2821" s="205" t="s">
        <v>395</v>
      </c>
      <c r="E2821" s="206" t="s">
        <v>76</v>
      </c>
      <c r="F2821" s="207" t="s">
        <v>1722</v>
      </c>
      <c r="G2821" s="204"/>
      <c r="H2821" s="206" t="s">
        <v>76</v>
      </c>
      <c r="I2821" s="208"/>
      <c r="J2821" s="204"/>
      <c r="K2821" s="204"/>
      <c r="L2821" s="209"/>
      <c r="M2821" s="210"/>
      <c r="N2821" s="211"/>
      <c r="O2821" s="211"/>
      <c r="P2821" s="211"/>
      <c r="Q2821" s="211"/>
      <c r="R2821" s="211"/>
      <c r="S2821" s="211"/>
      <c r="T2821" s="212"/>
      <c r="AT2821" s="213" t="s">
        <v>395</v>
      </c>
      <c r="AU2821" s="213" t="s">
        <v>90</v>
      </c>
      <c r="AV2821" s="13" t="s">
        <v>85</v>
      </c>
      <c r="AW2821" s="13" t="s">
        <v>36</v>
      </c>
      <c r="AX2821" s="13" t="s">
        <v>78</v>
      </c>
      <c r="AY2821" s="213" t="s">
        <v>386</v>
      </c>
    </row>
    <row r="2822" spans="1:65" s="14" customFormat="1" ht="10">
      <c r="B2822" s="214"/>
      <c r="C2822" s="215"/>
      <c r="D2822" s="205" t="s">
        <v>395</v>
      </c>
      <c r="E2822" s="216" t="s">
        <v>76</v>
      </c>
      <c r="F2822" s="217" t="s">
        <v>2515</v>
      </c>
      <c r="G2822" s="215"/>
      <c r="H2822" s="218">
        <v>4</v>
      </c>
      <c r="I2822" s="219"/>
      <c r="J2822" s="215"/>
      <c r="K2822" s="215"/>
      <c r="L2822" s="220"/>
      <c r="M2822" s="221"/>
      <c r="N2822" s="222"/>
      <c r="O2822" s="222"/>
      <c r="P2822" s="222"/>
      <c r="Q2822" s="222"/>
      <c r="R2822" s="222"/>
      <c r="S2822" s="222"/>
      <c r="T2822" s="223"/>
      <c r="AT2822" s="224" t="s">
        <v>395</v>
      </c>
      <c r="AU2822" s="224" t="s">
        <v>90</v>
      </c>
      <c r="AV2822" s="14" t="s">
        <v>90</v>
      </c>
      <c r="AW2822" s="14" t="s">
        <v>36</v>
      </c>
      <c r="AX2822" s="14" t="s">
        <v>78</v>
      </c>
      <c r="AY2822" s="224" t="s">
        <v>386</v>
      </c>
    </row>
    <row r="2823" spans="1:65" s="15" customFormat="1" ht="10">
      <c r="B2823" s="225"/>
      <c r="C2823" s="226"/>
      <c r="D2823" s="205" t="s">
        <v>395</v>
      </c>
      <c r="E2823" s="227" t="s">
        <v>76</v>
      </c>
      <c r="F2823" s="228" t="s">
        <v>398</v>
      </c>
      <c r="G2823" s="226"/>
      <c r="H2823" s="229">
        <v>4</v>
      </c>
      <c r="I2823" s="230"/>
      <c r="J2823" s="226"/>
      <c r="K2823" s="226"/>
      <c r="L2823" s="231"/>
      <c r="M2823" s="232"/>
      <c r="N2823" s="233"/>
      <c r="O2823" s="233"/>
      <c r="P2823" s="233"/>
      <c r="Q2823" s="233"/>
      <c r="R2823" s="233"/>
      <c r="S2823" s="233"/>
      <c r="T2823" s="234"/>
      <c r="AT2823" s="235" t="s">
        <v>395</v>
      </c>
      <c r="AU2823" s="235" t="s">
        <v>90</v>
      </c>
      <c r="AV2823" s="15" t="s">
        <v>102</v>
      </c>
      <c r="AW2823" s="15" t="s">
        <v>36</v>
      </c>
      <c r="AX2823" s="15" t="s">
        <v>85</v>
      </c>
      <c r="AY2823" s="235" t="s">
        <v>386</v>
      </c>
    </row>
    <row r="2824" spans="1:65" s="2" customFormat="1" ht="21.75" customHeight="1">
      <c r="A2824" s="37"/>
      <c r="B2824" s="38"/>
      <c r="C2824" s="236" t="s">
        <v>2700</v>
      </c>
      <c r="D2824" s="236" t="s">
        <v>453</v>
      </c>
      <c r="E2824" s="237" t="s">
        <v>2701</v>
      </c>
      <c r="F2824" s="238" t="s">
        <v>2702</v>
      </c>
      <c r="G2824" s="239" t="s">
        <v>624</v>
      </c>
      <c r="H2824" s="240">
        <v>4</v>
      </c>
      <c r="I2824" s="241"/>
      <c r="J2824" s="242">
        <f>ROUND(I2824*H2824,2)</f>
        <v>0</v>
      </c>
      <c r="K2824" s="238" t="s">
        <v>76</v>
      </c>
      <c r="L2824" s="243"/>
      <c r="M2824" s="244" t="s">
        <v>76</v>
      </c>
      <c r="N2824" s="245" t="s">
        <v>49</v>
      </c>
      <c r="O2824" s="67"/>
      <c r="P2824" s="194">
        <f>O2824*H2824</f>
        <v>0</v>
      </c>
      <c r="Q2824" s="194">
        <v>2.8999999999999998E-3</v>
      </c>
      <c r="R2824" s="194">
        <f>Q2824*H2824</f>
        <v>1.1599999999999999E-2</v>
      </c>
      <c r="S2824" s="194">
        <v>0</v>
      </c>
      <c r="T2824" s="195">
        <f>S2824*H2824</f>
        <v>0</v>
      </c>
      <c r="U2824" s="37"/>
      <c r="V2824" s="37"/>
      <c r="W2824" s="37"/>
      <c r="X2824" s="37"/>
      <c r="Y2824" s="37"/>
      <c r="Z2824" s="37"/>
      <c r="AA2824" s="37"/>
      <c r="AB2824" s="37"/>
      <c r="AC2824" s="37"/>
      <c r="AD2824" s="37"/>
      <c r="AE2824" s="37"/>
      <c r="AR2824" s="196" t="s">
        <v>597</v>
      </c>
      <c r="AT2824" s="196" t="s">
        <v>453</v>
      </c>
      <c r="AU2824" s="196" t="s">
        <v>90</v>
      </c>
      <c r="AY2824" s="20" t="s">
        <v>386</v>
      </c>
      <c r="BE2824" s="197">
        <f>IF(N2824="základní",J2824,0)</f>
        <v>0</v>
      </c>
      <c r="BF2824" s="197">
        <f>IF(N2824="snížená",J2824,0)</f>
        <v>0</v>
      </c>
      <c r="BG2824" s="197">
        <f>IF(N2824="zákl. přenesená",J2824,0)</f>
        <v>0</v>
      </c>
      <c r="BH2824" s="197">
        <f>IF(N2824="sníž. přenesená",J2824,0)</f>
        <v>0</v>
      </c>
      <c r="BI2824" s="197">
        <f>IF(N2824="nulová",J2824,0)</f>
        <v>0</v>
      </c>
      <c r="BJ2824" s="20" t="s">
        <v>90</v>
      </c>
      <c r="BK2824" s="197">
        <f>ROUND(I2824*H2824,2)</f>
        <v>0</v>
      </c>
      <c r="BL2824" s="20" t="s">
        <v>479</v>
      </c>
      <c r="BM2824" s="196" t="s">
        <v>2703</v>
      </c>
    </row>
    <row r="2825" spans="1:65" s="2" customFormat="1" ht="44.25" customHeight="1">
      <c r="A2825" s="37"/>
      <c r="B2825" s="38"/>
      <c r="C2825" s="185" t="s">
        <v>2704</v>
      </c>
      <c r="D2825" s="185" t="s">
        <v>388</v>
      </c>
      <c r="E2825" s="186" t="s">
        <v>2705</v>
      </c>
      <c r="F2825" s="187" t="s">
        <v>2706</v>
      </c>
      <c r="G2825" s="188" t="s">
        <v>2321</v>
      </c>
      <c r="H2825" s="257"/>
      <c r="I2825" s="190"/>
      <c r="J2825" s="191">
        <f>ROUND(I2825*H2825,2)</f>
        <v>0</v>
      </c>
      <c r="K2825" s="187" t="s">
        <v>391</v>
      </c>
      <c r="L2825" s="42"/>
      <c r="M2825" s="192" t="s">
        <v>76</v>
      </c>
      <c r="N2825" s="193" t="s">
        <v>49</v>
      </c>
      <c r="O2825" s="67"/>
      <c r="P2825" s="194">
        <f>O2825*H2825</f>
        <v>0</v>
      </c>
      <c r="Q2825" s="194">
        <v>0</v>
      </c>
      <c r="R2825" s="194">
        <f>Q2825*H2825</f>
        <v>0</v>
      </c>
      <c r="S2825" s="194">
        <v>0</v>
      </c>
      <c r="T2825" s="195">
        <f>S2825*H2825</f>
        <v>0</v>
      </c>
      <c r="U2825" s="37"/>
      <c r="V2825" s="37"/>
      <c r="W2825" s="37"/>
      <c r="X2825" s="37"/>
      <c r="Y2825" s="37"/>
      <c r="Z2825" s="37"/>
      <c r="AA2825" s="37"/>
      <c r="AB2825" s="37"/>
      <c r="AC2825" s="37"/>
      <c r="AD2825" s="37"/>
      <c r="AE2825" s="37"/>
      <c r="AR2825" s="196" t="s">
        <v>479</v>
      </c>
      <c r="AT2825" s="196" t="s">
        <v>388</v>
      </c>
      <c r="AU2825" s="196" t="s">
        <v>90</v>
      </c>
      <c r="AY2825" s="20" t="s">
        <v>386</v>
      </c>
      <c r="BE2825" s="197">
        <f>IF(N2825="základní",J2825,0)</f>
        <v>0</v>
      </c>
      <c r="BF2825" s="197">
        <f>IF(N2825="snížená",J2825,0)</f>
        <v>0</v>
      </c>
      <c r="BG2825" s="197">
        <f>IF(N2825="zákl. přenesená",J2825,0)</f>
        <v>0</v>
      </c>
      <c r="BH2825" s="197">
        <f>IF(N2825="sníž. přenesená",J2825,0)</f>
        <v>0</v>
      </c>
      <c r="BI2825" s="197">
        <f>IF(N2825="nulová",J2825,0)</f>
        <v>0</v>
      </c>
      <c r="BJ2825" s="20" t="s">
        <v>90</v>
      </c>
      <c r="BK2825" s="197">
        <f>ROUND(I2825*H2825,2)</f>
        <v>0</v>
      </c>
      <c r="BL2825" s="20" t="s">
        <v>479</v>
      </c>
      <c r="BM2825" s="196" t="s">
        <v>2707</v>
      </c>
    </row>
    <row r="2826" spans="1:65" s="2" customFormat="1" ht="10">
      <c r="A2826" s="37"/>
      <c r="B2826" s="38"/>
      <c r="C2826" s="39"/>
      <c r="D2826" s="198" t="s">
        <v>393</v>
      </c>
      <c r="E2826" s="39"/>
      <c r="F2826" s="199" t="s">
        <v>2708</v>
      </c>
      <c r="G2826" s="39"/>
      <c r="H2826" s="39"/>
      <c r="I2826" s="200"/>
      <c r="J2826" s="39"/>
      <c r="K2826" s="39"/>
      <c r="L2826" s="42"/>
      <c r="M2826" s="201"/>
      <c r="N2826" s="202"/>
      <c r="O2826" s="67"/>
      <c r="P2826" s="67"/>
      <c r="Q2826" s="67"/>
      <c r="R2826" s="67"/>
      <c r="S2826" s="67"/>
      <c r="T2826" s="68"/>
      <c r="U2826" s="37"/>
      <c r="V2826" s="37"/>
      <c r="W2826" s="37"/>
      <c r="X2826" s="37"/>
      <c r="Y2826" s="37"/>
      <c r="Z2826" s="37"/>
      <c r="AA2826" s="37"/>
      <c r="AB2826" s="37"/>
      <c r="AC2826" s="37"/>
      <c r="AD2826" s="37"/>
      <c r="AE2826" s="37"/>
      <c r="AT2826" s="20" t="s">
        <v>393</v>
      </c>
      <c r="AU2826" s="20" t="s">
        <v>90</v>
      </c>
    </row>
    <row r="2827" spans="1:65" s="12" customFormat="1" ht="22.75" customHeight="1">
      <c r="B2827" s="169"/>
      <c r="C2827" s="170"/>
      <c r="D2827" s="171" t="s">
        <v>77</v>
      </c>
      <c r="E2827" s="183" t="s">
        <v>2709</v>
      </c>
      <c r="F2827" s="183" t="s">
        <v>2710</v>
      </c>
      <c r="G2827" s="170"/>
      <c r="H2827" s="170"/>
      <c r="I2827" s="173"/>
      <c r="J2827" s="184">
        <f>BK2827</f>
        <v>0</v>
      </c>
      <c r="K2827" s="170"/>
      <c r="L2827" s="175"/>
      <c r="M2827" s="176"/>
      <c r="N2827" s="177"/>
      <c r="O2827" s="177"/>
      <c r="P2827" s="178">
        <f>SUM(P2828:P2833)</f>
        <v>0</v>
      </c>
      <c r="Q2827" s="177"/>
      <c r="R2827" s="178">
        <f>SUM(R2828:R2833)</f>
        <v>0.11252</v>
      </c>
      <c r="S2827" s="177"/>
      <c r="T2827" s="179">
        <f>SUM(T2828:T2833)</f>
        <v>0</v>
      </c>
      <c r="AR2827" s="180" t="s">
        <v>90</v>
      </c>
      <c r="AT2827" s="181" t="s">
        <v>77</v>
      </c>
      <c r="AU2827" s="181" t="s">
        <v>85</v>
      </c>
      <c r="AY2827" s="180" t="s">
        <v>386</v>
      </c>
      <c r="BK2827" s="182">
        <f>SUM(BK2828:BK2833)</f>
        <v>0</v>
      </c>
    </row>
    <row r="2828" spans="1:65" s="2" customFormat="1" ht="44.25" customHeight="1">
      <c r="A2828" s="37"/>
      <c r="B2828" s="38"/>
      <c r="C2828" s="185" t="s">
        <v>2711</v>
      </c>
      <c r="D2828" s="185" t="s">
        <v>388</v>
      </c>
      <c r="E2828" s="186" t="s">
        <v>2712</v>
      </c>
      <c r="F2828" s="187" t="s">
        <v>2713</v>
      </c>
      <c r="G2828" s="188" t="s">
        <v>2714</v>
      </c>
      <c r="H2828" s="189">
        <v>4</v>
      </c>
      <c r="I2828" s="190"/>
      <c r="J2828" s="191">
        <f>ROUND(I2828*H2828,2)</f>
        <v>0</v>
      </c>
      <c r="K2828" s="187" t="s">
        <v>76</v>
      </c>
      <c r="L2828" s="42"/>
      <c r="M2828" s="192" t="s">
        <v>76</v>
      </c>
      <c r="N2828" s="193" t="s">
        <v>49</v>
      </c>
      <c r="O2828" s="67"/>
      <c r="P2828" s="194">
        <f>O2828*H2828</f>
        <v>0</v>
      </c>
      <c r="Q2828" s="194">
        <v>2.8129999999999999E-2</v>
      </c>
      <c r="R2828" s="194">
        <f>Q2828*H2828</f>
        <v>0.11252</v>
      </c>
      <c r="S2828" s="194">
        <v>0</v>
      </c>
      <c r="T2828" s="195">
        <f>S2828*H2828</f>
        <v>0</v>
      </c>
      <c r="U2828" s="37"/>
      <c r="V2828" s="37"/>
      <c r="W2828" s="37"/>
      <c r="X2828" s="37"/>
      <c r="Y2828" s="37"/>
      <c r="Z2828" s="37"/>
      <c r="AA2828" s="37"/>
      <c r="AB2828" s="37"/>
      <c r="AC2828" s="37"/>
      <c r="AD2828" s="37"/>
      <c r="AE2828" s="37"/>
      <c r="AR2828" s="196" t="s">
        <v>479</v>
      </c>
      <c r="AT2828" s="196" t="s">
        <v>388</v>
      </c>
      <c r="AU2828" s="196" t="s">
        <v>90</v>
      </c>
      <c r="AY2828" s="20" t="s">
        <v>386</v>
      </c>
      <c r="BE2828" s="197">
        <f>IF(N2828="základní",J2828,0)</f>
        <v>0</v>
      </c>
      <c r="BF2828" s="197">
        <f>IF(N2828="snížená",J2828,0)</f>
        <v>0</v>
      </c>
      <c r="BG2828" s="197">
        <f>IF(N2828="zákl. přenesená",J2828,0)</f>
        <v>0</v>
      </c>
      <c r="BH2828" s="197">
        <f>IF(N2828="sníž. přenesená",J2828,0)</f>
        <v>0</v>
      </c>
      <c r="BI2828" s="197">
        <f>IF(N2828="nulová",J2828,0)</f>
        <v>0</v>
      </c>
      <c r="BJ2828" s="20" t="s">
        <v>90</v>
      </c>
      <c r="BK2828" s="197">
        <f>ROUND(I2828*H2828,2)</f>
        <v>0</v>
      </c>
      <c r="BL2828" s="20" t="s">
        <v>479</v>
      </c>
      <c r="BM2828" s="196" t="s">
        <v>2715</v>
      </c>
    </row>
    <row r="2829" spans="1:65" s="13" customFormat="1" ht="10">
      <c r="B2829" s="203"/>
      <c r="C2829" s="204"/>
      <c r="D2829" s="205" t="s">
        <v>395</v>
      </c>
      <c r="E2829" s="206" t="s">
        <v>76</v>
      </c>
      <c r="F2829" s="207" t="s">
        <v>1722</v>
      </c>
      <c r="G2829" s="204"/>
      <c r="H2829" s="206" t="s">
        <v>76</v>
      </c>
      <c r="I2829" s="208"/>
      <c r="J2829" s="204"/>
      <c r="K2829" s="204"/>
      <c r="L2829" s="209"/>
      <c r="M2829" s="210"/>
      <c r="N2829" s="211"/>
      <c r="O2829" s="211"/>
      <c r="P2829" s="211"/>
      <c r="Q2829" s="211"/>
      <c r="R2829" s="211"/>
      <c r="S2829" s="211"/>
      <c r="T2829" s="212"/>
      <c r="AT2829" s="213" t="s">
        <v>395</v>
      </c>
      <c r="AU2829" s="213" t="s">
        <v>90</v>
      </c>
      <c r="AV2829" s="13" t="s">
        <v>85</v>
      </c>
      <c r="AW2829" s="13" t="s">
        <v>36</v>
      </c>
      <c r="AX2829" s="13" t="s">
        <v>78</v>
      </c>
      <c r="AY2829" s="213" t="s">
        <v>386</v>
      </c>
    </row>
    <row r="2830" spans="1:65" s="14" customFormat="1" ht="10">
      <c r="B2830" s="214"/>
      <c r="C2830" s="215"/>
      <c r="D2830" s="205" t="s">
        <v>395</v>
      </c>
      <c r="E2830" s="216" t="s">
        <v>76</v>
      </c>
      <c r="F2830" s="217" t="s">
        <v>2716</v>
      </c>
      <c r="G2830" s="215"/>
      <c r="H2830" s="218">
        <v>4</v>
      </c>
      <c r="I2830" s="219"/>
      <c r="J2830" s="215"/>
      <c r="K2830" s="215"/>
      <c r="L2830" s="220"/>
      <c r="M2830" s="221"/>
      <c r="N2830" s="222"/>
      <c r="O2830" s="222"/>
      <c r="P2830" s="222"/>
      <c r="Q2830" s="222"/>
      <c r="R2830" s="222"/>
      <c r="S2830" s="222"/>
      <c r="T2830" s="223"/>
      <c r="AT2830" s="224" t="s">
        <v>395</v>
      </c>
      <c r="AU2830" s="224" t="s">
        <v>90</v>
      </c>
      <c r="AV2830" s="14" t="s">
        <v>90</v>
      </c>
      <c r="AW2830" s="14" t="s">
        <v>36</v>
      </c>
      <c r="AX2830" s="14" t="s">
        <v>78</v>
      </c>
      <c r="AY2830" s="224" t="s">
        <v>386</v>
      </c>
    </row>
    <row r="2831" spans="1:65" s="15" customFormat="1" ht="10">
      <c r="B2831" s="225"/>
      <c r="C2831" s="226"/>
      <c r="D2831" s="205" t="s">
        <v>395</v>
      </c>
      <c r="E2831" s="227" t="s">
        <v>76</v>
      </c>
      <c r="F2831" s="228" t="s">
        <v>398</v>
      </c>
      <c r="G2831" s="226"/>
      <c r="H2831" s="229">
        <v>4</v>
      </c>
      <c r="I2831" s="230"/>
      <c r="J2831" s="226"/>
      <c r="K2831" s="226"/>
      <c r="L2831" s="231"/>
      <c r="M2831" s="232"/>
      <c r="N2831" s="233"/>
      <c r="O2831" s="233"/>
      <c r="P2831" s="233"/>
      <c r="Q2831" s="233"/>
      <c r="R2831" s="233"/>
      <c r="S2831" s="233"/>
      <c r="T2831" s="234"/>
      <c r="AT2831" s="235" t="s">
        <v>395</v>
      </c>
      <c r="AU2831" s="235" t="s">
        <v>90</v>
      </c>
      <c r="AV2831" s="15" t="s">
        <v>102</v>
      </c>
      <c r="AW2831" s="15" t="s">
        <v>36</v>
      </c>
      <c r="AX2831" s="15" t="s">
        <v>85</v>
      </c>
      <c r="AY2831" s="235" t="s">
        <v>386</v>
      </c>
    </row>
    <row r="2832" spans="1:65" s="2" customFormat="1" ht="44.25" customHeight="1">
      <c r="A2832" s="37"/>
      <c r="B2832" s="38"/>
      <c r="C2832" s="185" t="s">
        <v>2717</v>
      </c>
      <c r="D2832" s="185" t="s">
        <v>388</v>
      </c>
      <c r="E2832" s="186" t="s">
        <v>2718</v>
      </c>
      <c r="F2832" s="187" t="s">
        <v>2719</v>
      </c>
      <c r="G2832" s="188" t="s">
        <v>2321</v>
      </c>
      <c r="H2832" s="257"/>
      <c r="I2832" s="190"/>
      <c r="J2832" s="191">
        <f>ROUND(I2832*H2832,2)</f>
        <v>0</v>
      </c>
      <c r="K2832" s="187" t="s">
        <v>391</v>
      </c>
      <c r="L2832" s="42"/>
      <c r="M2832" s="192" t="s">
        <v>76</v>
      </c>
      <c r="N2832" s="193" t="s">
        <v>49</v>
      </c>
      <c r="O2832" s="67"/>
      <c r="P2832" s="194">
        <f>O2832*H2832</f>
        <v>0</v>
      </c>
      <c r="Q2832" s="194">
        <v>0</v>
      </c>
      <c r="R2832" s="194">
        <f>Q2832*H2832</f>
        <v>0</v>
      </c>
      <c r="S2832" s="194">
        <v>0</v>
      </c>
      <c r="T2832" s="195">
        <f>S2832*H2832</f>
        <v>0</v>
      </c>
      <c r="U2832" s="37"/>
      <c r="V2832" s="37"/>
      <c r="W2832" s="37"/>
      <c r="X2832" s="37"/>
      <c r="Y2832" s="37"/>
      <c r="Z2832" s="37"/>
      <c r="AA2832" s="37"/>
      <c r="AB2832" s="37"/>
      <c r="AC2832" s="37"/>
      <c r="AD2832" s="37"/>
      <c r="AE2832" s="37"/>
      <c r="AR2832" s="196" t="s">
        <v>479</v>
      </c>
      <c r="AT2832" s="196" t="s">
        <v>388</v>
      </c>
      <c r="AU2832" s="196" t="s">
        <v>90</v>
      </c>
      <c r="AY2832" s="20" t="s">
        <v>386</v>
      </c>
      <c r="BE2832" s="197">
        <f>IF(N2832="základní",J2832,0)</f>
        <v>0</v>
      </c>
      <c r="BF2832" s="197">
        <f>IF(N2832="snížená",J2832,0)</f>
        <v>0</v>
      </c>
      <c r="BG2832" s="197">
        <f>IF(N2832="zákl. přenesená",J2832,0)</f>
        <v>0</v>
      </c>
      <c r="BH2832" s="197">
        <f>IF(N2832="sníž. přenesená",J2832,0)</f>
        <v>0</v>
      </c>
      <c r="BI2832" s="197">
        <f>IF(N2832="nulová",J2832,0)</f>
        <v>0</v>
      </c>
      <c r="BJ2832" s="20" t="s">
        <v>90</v>
      </c>
      <c r="BK2832" s="197">
        <f>ROUND(I2832*H2832,2)</f>
        <v>0</v>
      </c>
      <c r="BL2832" s="20" t="s">
        <v>479</v>
      </c>
      <c r="BM2832" s="196" t="s">
        <v>2720</v>
      </c>
    </row>
    <row r="2833" spans="1:65" s="2" customFormat="1" ht="10">
      <c r="A2833" s="37"/>
      <c r="B2833" s="38"/>
      <c r="C2833" s="39"/>
      <c r="D2833" s="198" t="s">
        <v>393</v>
      </c>
      <c r="E2833" s="39"/>
      <c r="F2833" s="199" t="s">
        <v>2721</v>
      </c>
      <c r="G2833" s="39"/>
      <c r="H2833" s="39"/>
      <c r="I2833" s="200"/>
      <c r="J2833" s="39"/>
      <c r="K2833" s="39"/>
      <c r="L2833" s="42"/>
      <c r="M2833" s="201"/>
      <c r="N2833" s="202"/>
      <c r="O2833" s="67"/>
      <c r="P2833" s="67"/>
      <c r="Q2833" s="67"/>
      <c r="R2833" s="67"/>
      <c r="S2833" s="67"/>
      <c r="T2833" s="68"/>
      <c r="U2833" s="37"/>
      <c r="V2833" s="37"/>
      <c r="W2833" s="37"/>
      <c r="X2833" s="37"/>
      <c r="Y2833" s="37"/>
      <c r="Z2833" s="37"/>
      <c r="AA2833" s="37"/>
      <c r="AB2833" s="37"/>
      <c r="AC2833" s="37"/>
      <c r="AD2833" s="37"/>
      <c r="AE2833" s="37"/>
      <c r="AT2833" s="20" t="s">
        <v>393</v>
      </c>
      <c r="AU2833" s="20" t="s">
        <v>90</v>
      </c>
    </row>
    <row r="2834" spans="1:65" s="12" customFormat="1" ht="22.75" customHeight="1">
      <c r="B2834" s="169"/>
      <c r="C2834" s="170"/>
      <c r="D2834" s="171" t="s">
        <v>77</v>
      </c>
      <c r="E2834" s="183" t="s">
        <v>2722</v>
      </c>
      <c r="F2834" s="183" t="s">
        <v>2723</v>
      </c>
      <c r="G2834" s="170"/>
      <c r="H2834" s="170"/>
      <c r="I2834" s="173"/>
      <c r="J2834" s="184">
        <f>BK2834</f>
        <v>0</v>
      </c>
      <c r="K2834" s="170"/>
      <c r="L2834" s="175"/>
      <c r="M2834" s="176"/>
      <c r="N2834" s="177"/>
      <c r="O2834" s="177"/>
      <c r="P2834" s="178">
        <f>SUM(P2835:P2896)</f>
        <v>0</v>
      </c>
      <c r="Q2834" s="177"/>
      <c r="R2834" s="178">
        <f>SUM(R2835:R2896)</f>
        <v>8.6440000000000003E-2</v>
      </c>
      <c r="S2834" s="177"/>
      <c r="T2834" s="179">
        <f>SUM(T2835:T2896)</f>
        <v>1.2224699999999999</v>
      </c>
      <c r="AR2834" s="180" t="s">
        <v>90</v>
      </c>
      <c r="AT2834" s="181" t="s">
        <v>77</v>
      </c>
      <c r="AU2834" s="181" t="s">
        <v>85</v>
      </c>
      <c r="AY2834" s="180" t="s">
        <v>386</v>
      </c>
      <c r="BK2834" s="182">
        <f>SUM(BK2835:BK2896)</f>
        <v>0</v>
      </c>
    </row>
    <row r="2835" spans="1:65" s="2" customFormat="1" ht="24.15" customHeight="1">
      <c r="A2835" s="37"/>
      <c r="B2835" s="38"/>
      <c r="C2835" s="185" t="s">
        <v>2724</v>
      </c>
      <c r="D2835" s="185" t="s">
        <v>388</v>
      </c>
      <c r="E2835" s="186" t="s">
        <v>2725</v>
      </c>
      <c r="F2835" s="187" t="s">
        <v>2726</v>
      </c>
      <c r="G2835" s="188" t="s">
        <v>2714</v>
      </c>
      <c r="H2835" s="189">
        <v>27</v>
      </c>
      <c r="I2835" s="190"/>
      <c r="J2835" s="191">
        <f>ROUND(I2835*H2835,2)</f>
        <v>0</v>
      </c>
      <c r="K2835" s="187" t="s">
        <v>391</v>
      </c>
      <c r="L2835" s="42"/>
      <c r="M2835" s="192" t="s">
        <v>76</v>
      </c>
      <c r="N2835" s="193" t="s">
        <v>49</v>
      </c>
      <c r="O2835" s="67"/>
      <c r="P2835" s="194">
        <f>O2835*H2835</f>
        <v>0</v>
      </c>
      <c r="Q2835" s="194">
        <v>0</v>
      </c>
      <c r="R2835" s="194">
        <f>Q2835*H2835</f>
        <v>0</v>
      </c>
      <c r="S2835" s="194">
        <v>1.933E-2</v>
      </c>
      <c r="T2835" s="195">
        <f>S2835*H2835</f>
        <v>0.52190999999999999</v>
      </c>
      <c r="U2835" s="37"/>
      <c r="V2835" s="37"/>
      <c r="W2835" s="37"/>
      <c r="X2835" s="37"/>
      <c r="Y2835" s="37"/>
      <c r="Z2835" s="37"/>
      <c r="AA2835" s="37"/>
      <c r="AB2835" s="37"/>
      <c r="AC2835" s="37"/>
      <c r="AD2835" s="37"/>
      <c r="AE2835" s="37"/>
      <c r="AR2835" s="196" t="s">
        <v>479</v>
      </c>
      <c r="AT2835" s="196" t="s">
        <v>388</v>
      </c>
      <c r="AU2835" s="196" t="s">
        <v>90</v>
      </c>
      <c r="AY2835" s="20" t="s">
        <v>386</v>
      </c>
      <c r="BE2835" s="197">
        <f>IF(N2835="základní",J2835,0)</f>
        <v>0</v>
      </c>
      <c r="BF2835" s="197">
        <f>IF(N2835="snížená",J2835,0)</f>
        <v>0</v>
      </c>
      <c r="BG2835" s="197">
        <f>IF(N2835="zákl. přenesená",J2835,0)</f>
        <v>0</v>
      </c>
      <c r="BH2835" s="197">
        <f>IF(N2835="sníž. přenesená",J2835,0)</f>
        <v>0</v>
      </c>
      <c r="BI2835" s="197">
        <f>IF(N2835="nulová",J2835,0)</f>
        <v>0</v>
      </c>
      <c r="BJ2835" s="20" t="s">
        <v>90</v>
      </c>
      <c r="BK2835" s="197">
        <f>ROUND(I2835*H2835,2)</f>
        <v>0</v>
      </c>
      <c r="BL2835" s="20" t="s">
        <v>479</v>
      </c>
      <c r="BM2835" s="196" t="s">
        <v>2727</v>
      </c>
    </row>
    <row r="2836" spans="1:65" s="2" customFormat="1" ht="10">
      <c r="A2836" s="37"/>
      <c r="B2836" s="38"/>
      <c r="C2836" s="39"/>
      <c r="D2836" s="198" t="s">
        <v>393</v>
      </c>
      <c r="E2836" s="39"/>
      <c r="F2836" s="199" t="s">
        <v>2728</v>
      </c>
      <c r="G2836" s="39"/>
      <c r="H2836" s="39"/>
      <c r="I2836" s="200"/>
      <c r="J2836" s="39"/>
      <c r="K2836" s="39"/>
      <c r="L2836" s="42"/>
      <c r="M2836" s="201"/>
      <c r="N2836" s="202"/>
      <c r="O2836" s="67"/>
      <c r="P2836" s="67"/>
      <c r="Q2836" s="67"/>
      <c r="R2836" s="67"/>
      <c r="S2836" s="67"/>
      <c r="T2836" s="68"/>
      <c r="U2836" s="37"/>
      <c r="V2836" s="37"/>
      <c r="W2836" s="37"/>
      <c r="X2836" s="37"/>
      <c r="Y2836" s="37"/>
      <c r="Z2836" s="37"/>
      <c r="AA2836" s="37"/>
      <c r="AB2836" s="37"/>
      <c r="AC2836" s="37"/>
      <c r="AD2836" s="37"/>
      <c r="AE2836" s="37"/>
      <c r="AT2836" s="20" t="s">
        <v>393</v>
      </c>
      <c r="AU2836" s="20" t="s">
        <v>90</v>
      </c>
    </row>
    <row r="2837" spans="1:65" s="13" customFormat="1" ht="10">
      <c r="B2837" s="203"/>
      <c r="C2837" s="204"/>
      <c r="D2837" s="205" t="s">
        <v>395</v>
      </c>
      <c r="E2837" s="206" t="s">
        <v>76</v>
      </c>
      <c r="F2837" s="207" t="s">
        <v>729</v>
      </c>
      <c r="G2837" s="204"/>
      <c r="H2837" s="206" t="s">
        <v>76</v>
      </c>
      <c r="I2837" s="208"/>
      <c r="J2837" s="204"/>
      <c r="K2837" s="204"/>
      <c r="L2837" s="209"/>
      <c r="M2837" s="210"/>
      <c r="N2837" s="211"/>
      <c r="O2837" s="211"/>
      <c r="P2837" s="211"/>
      <c r="Q2837" s="211"/>
      <c r="R2837" s="211"/>
      <c r="S2837" s="211"/>
      <c r="T2837" s="212"/>
      <c r="AT2837" s="213" t="s">
        <v>395</v>
      </c>
      <c r="AU2837" s="213" t="s">
        <v>90</v>
      </c>
      <c r="AV2837" s="13" t="s">
        <v>85</v>
      </c>
      <c r="AW2837" s="13" t="s">
        <v>36</v>
      </c>
      <c r="AX2837" s="13" t="s">
        <v>78</v>
      </c>
      <c r="AY2837" s="213" t="s">
        <v>386</v>
      </c>
    </row>
    <row r="2838" spans="1:65" s="14" customFormat="1" ht="10">
      <c r="B2838" s="214"/>
      <c r="C2838" s="215"/>
      <c r="D2838" s="205" t="s">
        <v>395</v>
      </c>
      <c r="E2838" s="216" t="s">
        <v>76</v>
      </c>
      <c r="F2838" s="217" t="s">
        <v>411</v>
      </c>
      <c r="G2838" s="215"/>
      <c r="H2838" s="218">
        <v>5</v>
      </c>
      <c r="I2838" s="219"/>
      <c r="J2838" s="215"/>
      <c r="K2838" s="215"/>
      <c r="L2838" s="220"/>
      <c r="M2838" s="221"/>
      <c r="N2838" s="222"/>
      <c r="O2838" s="222"/>
      <c r="P2838" s="222"/>
      <c r="Q2838" s="222"/>
      <c r="R2838" s="222"/>
      <c r="S2838" s="222"/>
      <c r="T2838" s="223"/>
      <c r="AT2838" s="224" t="s">
        <v>395</v>
      </c>
      <c r="AU2838" s="224" t="s">
        <v>90</v>
      </c>
      <c r="AV2838" s="14" t="s">
        <v>90</v>
      </c>
      <c r="AW2838" s="14" t="s">
        <v>36</v>
      </c>
      <c r="AX2838" s="14" t="s">
        <v>78</v>
      </c>
      <c r="AY2838" s="224" t="s">
        <v>386</v>
      </c>
    </row>
    <row r="2839" spans="1:65" s="13" customFormat="1" ht="10">
      <c r="B2839" s="203"/>
      <c r="C2839" s="204"/>
      <c r="D2839" s="205" t="s">
        <v>395</v>
      </c>
      <c r="E2839" s="206" t="s">
        <v>76</v>
      </c>
      <c r="F2839" s="207" t="s">
        <v>2729</v>
      </c>
      <c r="G2839" s="204"/>
      <c r="H2839" s="206" t="s">
        <v>76</v>
      </c>
      <c r="I2839" s="208"/>
      <c r="J2839" s="204"/>
      <c r="K2839" s="204"/>
      <c r="L2839" s="209"/>
      <c r="M2839" s="210"/>
      <c r="N2839" s="211"/>
      <c r="O2839" s="211"/>
      <c r="P2839" s="211"/>
      <c r="Q2839" s="211"/>
      <c r="R2839" s="211"/>
      <c r="S2839" s="211"/>
      <c r="T2839" s="212"/>
      <c r="AT2839" s="213" t="s">
        <v>395</v>
      </c>
      <c r="AU2839" s="213" t="s">
        <v>90</v>
      </c>
      <c r="AV2839" s="13" t="s">
        <v>85</v>
      </c>
      <c r="AW2839" s="13" t="s">
        <v>36</v>
      </c>
      <c r="AX2839" s="13" t="s">
        <v>78</v>
      </c>
      <c r="AY2839" s="213" t="s">
        <v>386</v>
      </c>
    </row>
    <row r="2840" spans="1:65" s="14" customFormat="1" ht="10">
      <c r="B2840" s="214"/>
      <c r="C2840" s="215"/>
      <c r="D2840" s="205" t="s">
        <v>395</v>
      </c>
      <c r="E2840" s="216" t="s">
        <v>76</v>
      </c>
      <c r="F2840" s="217" t="s">
        <v>430</v>
      </c>
      <c r="G2840" s="215"/>
      <c r="H2840" s="218">
        <v>7</v>
      </c>
      <c r="I2840" s="219"/>
      <c r="J2840" s="215"/>
      <c r="K2840" s="215"/>
      <c r="L2840" s="220"/>
      <c r="M2840" s="221"/>
      <c r="N2840" s="222"/>
      <c r="O2840" s="222"/>
      <c r="P2840" s="222"/>
      <c r="Q2840" s="222"/>
      <c r="R2840" s="222"/>
      <c r="S2840" s="222"/>
      <c r="T2840" s="223"/>
      <c r="AT2840" s="224" t="s">
        <v>395</v>
      </c>
      <c r="AU2840" s="224" t="s">
        <v>90</v>
      </c>
      <c r="AV2840" s="14" t="s">
        <v>90</v>
      </c>
      <c r="AW2840" s="14" t="s">
        <v>36</v>
      </c>
      <c r="AX2840" s="14" t="s">
        <v>78</v>
      </c>
      <c r="AY2840" s="224" t="s">
        <v>386</v>
      </c>
    </row>
    <row r="2841" spans="1:65" s="13" customFormat="1" ht="10">
      <c r="B2841" s="203"/>
      <c r="C2841" s="204"/>
      <c r="D2841" s="205" t="s">
        <v>395</v>
      </c>
      <c r="E2841" s="206" t="s">
        <v>76</v>
      </c>
      <c r="F2841" s="207" t="s">
        <v>2730</v>
      </c>
      <c r="G2841" s="204"/>
      <c r="H2841" s="206" t="s">
        <v>76</v>
      </c>
      <c r="I2841" s="208"/>
      <c r="J2841" s="204"/>
      <c r="K2841" s="204"/>
      <c r="L2841" s="209"/>
      <c r="M2841" s="210"/>
      <c r="N2841" s="211"/>
      <c r="O2841" s="211"/>
      <c r="P2841" s="211"/>
      <c r="Q2841" s="211"/>
      <c r="R2841" s="211"/>
      <c r="S2841" s="211"/>
      <c r="T2841" s="212"/>
      <c r="AT2841" s="213" t="s">
        <v>395</v>
      </c>
      <c r="AU2841" s="213" t="s">
        <v>90</v>
      </c>
      <c r="AV2841" s="13" t="s">
        <v>85</v>
      </c>
      <c r="AW2841" s="13" t="s">
        <v>36</v>
      </c>
      <c r="AX2841" s="13" t="s">
        <v>78</v>
      </c>
      <c r="AY2841" s="213" t="s">
        <v>386</v>
      </c>
    </row>
    <row r="2842" spans="1:65" s="14" customFormat="1" ht="10">
      <c r="B2842" s="214"/>
      <c r="C2842" s="215"/>
      <c r="D2842" s="205" t="s">
        <v>395</v>
      </c>
      <c r="E2842" s="216" t="s">
        <v>76</v>
      </c>
      <c r="F2842" s="217" t="s">
        <v>430</v>
      </c>
      <c r="G2842" s="215"/>
      <c r="H2842" s="218">
        <v>7</v>
      </c>
      <c r="I2842" s="219"/>
      <c r="J2842" s="215"/>
      <c r="K2842" s="215"/>
      <c r="L2842" s="220"/>
      <c r="M2842" s="221"/>
      <c r="N2842" s="222"/>
      <c r="O2842" s="222"/>
      <c r="P2842" s="222"/>
      <c r="Q2842" s="222"/>
      <c r="R2842" s="222"/>
      <c r="S2842" s="222"/>
      <c r="T2842" s="223"/>
      <c r="AT2842" s="224" t="s">
        <v>395</v>
      </c>
      <c r="AU2842" s="224" t="s">
        <v>90</v>
      </c>
      <c r="AV2842" s="14" t="s">
        <v>90</v>
      </c>
      <c r="AW2842" s="14" t="s">
        <v>36</v>
      </c>
      <c r="AX2842" s="14" t="s">
        <v>78</v>
      </c>
      <c r="AY2842" s="224" t="s">
        <v>386</v>
      </c>
    </row>
    <row r="2843" spans="1:65" s="13" customFormat="1" ht="10">
      <c r="B2843" s="203"/>
      <c r="C2843" s="204"/>
      <c r="D2843" s="205" t="s">
        <v>395</v>
      </c>
      <c r="E2843" s="206" t="s">
        <v>76</v>
      </c>
      <c r="F2843" s="207" t="s">
        <v>2731</v>
      </c>
      <c r="G2843" s="204"/>
      <c r="H2843" s="206" t="s">
        <v>76</v>
      </c>
      <c r="I2843" s="208"/>
      <c r="J2843" s="204"/>
      <c r="K2843" s="204"/>
      <c r="L2843" s="209"/>
      <c r="M2843" s="210"/>
      <c r="N2843" s="211"/>
      <c r="O2843" s="211"/>
      <c r="P2843" s="211"/>
      <c r="Q2843" s="211"/>
      <c r="R2843" s="211"/>
      <c r="S2843" s="211"/>
      <c r="T2843" s="212"/>
      <c r="AT2843" s="213" t="s">
        <v>395</v>
      </c>
      <c r="AU2843" s="213" t="s">
        <v>90</v>
      </c>
      <c r="AV2843" s="13" t="s">
        <v>85</v>
      </c>
      <c r="AW2843" s="13" t="s">
        <v>36</v>
      </c>
      <c r="AX2843" s="13" t="s">
        <v>78</v>
      </c>
      <c r="AY2843" s="213" t="s">
        <v>386</v>
      </c>
    </row>
    <row r="2844" spans="1:65" s="14" customFormat="1" ht="10">
      <c r="B2844" s="214"/>
      <c r="C2844" s="215"/>
      <c r="D2844" s="205" t="s">
        <v>395</v>
      </c>
      <c r="E2844" s="216" t="s">
        <v>76</v>
      </c>
      <c r="F2844" s="217" t="s">
        <v>436</v>
      </c>
      <c r="G2844" s="215"/>
      <c r="H2844" s="218">
        <v>8</v>
      </c>
      <c r="I2844" s="219"/>
      <c r="J2844" s="215"/>
      <c r="K2844" s="215"/>
      <c r="L2844" s="220"/>
      <c r="M2844" s="221"/>
      <c r="N2844" s="222"/>
      <c r="O2844" s="222"/>
      <c r="P2844" s="222"/>
      <c r="Q2844" s="222"/>
      <c r="R2844" s="222"/>
      <c r="S2844" s="222"/>
      <c r="T2844" s="223"/>
      <c r="AT2844" s="224" t="s">
        <v>395</v>
      </c>
      <c r="AU2844" s="224" t="s">
        <v>90</v>
      </c>
      <c r="AV2844" s="14" t="s">
        <v>90</v>
      </c>
      <c r="AW2844" s="14" t="s">
        <v>36</v>
      </c>
      <c r="AX2844" s="14" t="s">
        <v>78</v>
      </c>
      <c r="AY2844" s="224" t="s">
        <v>386</v>
      </c>
    </row>
    <row r="2845" spans="1:65" s="15" customFormat="1" ht="10">
      <c r="B2845" s="225"/>
      <c r="C2845" s="226"/>
      <c r="D2845" s="205" t="s">
        <v>395</v>
      </c>
      <c r="E2845" s="227" t="s">
        <v>76</v>
      </c>
      <c r="F2845" s="228" t="s">
        <v>398</v>
      </c>
      <c r="G2845" s="226"/>
      <c r="H2845" s="229">
        <v>27</v>
      </c>
      <c r="I2845" s="230"/>
      <c r="J2845" s="226"/>
      <c r="K2845" s="226"/>
      <c r="L2845" s="231"/>
      <c r="M2845" s="232"/>
      <c r="N2845" s="233"/>
      <c r="O2845" s="233"/>
      <c r="P2845" s="233"/>
      <c r="Q2845" s="233"/>
      <c r="R2845" s="233"/>
      <c r="S2845" s="233"/>
      <c r="T2845" s="234"/>
      <c r="AT2845" s="235" t="s">
        <v>395</v>
      </c>
      <c r="AU2845" s="235" t="s">
        <v>90</v>
      </c>
      <c r="AV2845" s="15" t="s">
        <v>102</v>
      </c>
      <c r="AW2845" s="15" t="s">
        <v>36</v>
      </c>
      <c r="AX2845" s="15" t="s">
        <v>85</v>
      </c>
      <c r="AY2845" s="235" t="s">
        <v>386</v>
      </c>
    </row>
    <row r="2846" spans="1:65" s="2" customFormat="1" ht="21.75" customHeight="1">
      <c r="A2846" s="37"/>
      <c r="B2846" s="38"/>
      <c r="C2846" s="185" t="s">
        <v>2732</v>
      </c>
      <c r="D2846" s="185" t="s">
        <v>388</v>
      </c>
      <c r="E2846" s="186" t="s">
        <v>2733</v>
      </c>
      <c r="F2846" s="187" t="s">
        <v>2734</v>
      </c>
      <c r="G2846" s="188" t="s">
        <v>2714</v>
      </c>
      <c r="H2846" s="189">
        <v>36</v>
      </c>
      <c r="I2846" s="190"/>
      <c r="J2846" s="191">
        <f>ROUND(I2846*H2846,2)</f>
        <v>0</v>
      </c>
      <c r="K2846" s="187" t="s">
        <v>391</v>
      </c>
      <c r="L2846" s="42"/>
      <c r="M2846" s="192" t="s">
        <v>76</v>
      </c>
      <c r="N2846" s="193" t="s">
        <v>49</v>
      </c>
      <c r="O2846" s="67"/>
      <c r="P2846" s="194">
        <f>O2846*H2846</f>
        <v>0</v>
      </c>
      <c r="Q2846" s="194">
        <v>0</v>
      </c>
      <c r="R2846" s="194">
        <f>Q2846*H2846</f>
        <v>0</v>
      </c>
      <c r="S2846" s="194">
        <v>1.9460000000000002E-2</v>
      </c>
      <c r="T2846" s="195">
        <f>S2846*H2846</f>
        <v>0.70056000000000007</v>
      </c>
      <c r="U2846" s="37"/>
      <c r="V2846" s="37"/>
      <c r="W2846" s="37"/>
      <c r="X2846" s="37"/>
      <c r="Y2846" s="37"/>
      <c r="Z2846" s="37"/>
      <c r="AA2846" s="37"/>
      <c r="AB2846" s="37"/>
      <c r="AC2846" s="37"/>
      <c r="AD2846" s="37"/>
      <c r="AE2846" s="37"/>
      <c r="AR2846" s="196" t="s">
        <v>479</v>
      </c>
      <c r="AT2846" s="196" t="s">
        <v>388</v>
      </c>
      <c r="AU2846" s="196" t="s">
        <v>90</v>
      </c>
      <c r="AY2846" s="20" t="s">
        <v>386</v>
      </c>
      <c r="BE2846" s="197">
        <f>IF(N2846="základní",J2846,0)</f>
        <v>0</v>
      </c>
      <c r="BF2846" s="197">
        <f>IF(N2846="snížená",J2846,0)</f>
        <v>0</v>
      </c>
      <c r="BG2846" s="197">
        <f>IF(N2846="zákl. přenesená",J2846,0)</f>
        <v>0</v>
      </c>
      <c r="BH2846" s="197">
        <f>IF(N2846="sníž. přenesená",J2846,0)</f>
        <v>0</v>
      </c>
      <c r="BI2846" s="197">
        <f>IF(N2846="nulová",J2846,0)</f>
        <v>0</v>
      </c>
      <c r="BJ2846" s="20" t="s">
        <v>90</v>
      </c>
      <c r="BK2846" s="197">
        <f>ROUND(I2846*H2846,2)</f>
        <v>0</v>
      </c>
      <c r="BL2846" s="20" t="s">
        <v>479</v>
      </c>
      <c r="BM2846" s="196" t="s">
        <v>2735</v>
      </c>
    </row>
    <row r="2847" spans="1:65" s="2" customFormat="1" ht="10">
      <c r="A2847" s="37"/>
      <c r="B2847" s="38"/>
      <c r="C2847" s="39"/>
      <c r="D2847" s="198" t="s">
        <v>393</v>
      </c>
      <c r="E2847" s="39"/>
      <c r="F2847" s="199" t="s">
        <v>2736</v>
      </c>
      <c r="G2847" s="39"/>
      <c r="H2847" s="39"/>
      <c r="I2847" s="200"/>
      <c r="J2847" s="39"/>
      <c r="K2847" s="39"/>
      <c r="L2847" s="42"/>
      <c r="M2847" s="201"/>
      <c r="N2847" s="202"/>
      <c r="O2847" s="67"/>
      <c r="P2847" s="67"/>
      <c r="Q2847" s="67"/>
      <c r="R2847" s="67"/>
      <c r="S2847" s="67"/>
      <c r="T2847" s="68"/>
      <c r="U2847" s="37"/>
      <c r="V2847" s="37"/>
      <c r="W2847" s="37"/>
      <c r="X2847" s="37"/>
      <c r="Y2847" s="37"/>
      <c r="Z2847" s="37"/>
      <c r="AA2847" s="37"/>
      <c r="AB2847" s="37"/>
      <c r="AC2847" s="37"/>
      <c r="AD2847" s="37"/>
      <c r="AE2847" s="37"/>
      <c r="AT2847" s="20" t="s">
        <v>393</v>
      </c>
      <c r="AU2847" s="20" t="s">
        <v>90</v>
      </c>
    </row>
    <row r="2848" spans="1:65" s="13" customFormat="1" ht="10">
      <c r="B2848" s="203"/>
      <c r="C2848" s="204"/>
      <c r="D2848" s="205" t="s">
        <v>395</v>
      </c>
      <c r="E2848" s="206" t="s">
        <v>76</v>
      </c>
      <c r="F2848" s="207" t="s">
        <v>729</v>
      </c>
      <c r="G2848" s="204"/>
      <c r="H2848" s="206" t="s">
        <v>76</v>
      </c>
      <c r="I2848" s="208"/>
      <c r="J2848" s="204"/>
      <c r="K2848" s="204"/>
      <c r="L2848" s="209"/>
      <c r="M2848" s="210"/>
      <c r="N2848" s="211"/>
      <c r="O2848" s="211"/>
      <c r="P2848" s="211"/>
      <c r="Q2848" s="211"/>
      <c r="R2848" s="211"/>
      <c r="S2848" s="211"/>
      <c r="T2848" s="212"/>
      <c r="AT2848" s="213" t="s">
        <v>395</v>
      </c>
      <c r="AU2848" s="213" t="s">
        <v>90</v>
      </c>
      <c r="AV2848" s="13" t="s">
        <v>85</v>
      </c>
      <c r="AW2848" s="13" t="s">
        <v>36</v>
      </c>
      <c r="AX2848" s="13" t="s">
        <v>78</v>
      </c>
      <c r="AY2848" s="213" t="s">
        <v>386</v>
      </c>
    </row>
    <row r="2849" spans="1:65" s="14" customFormat="1" ht="10">
      <c r="B2849" s="214"/>
      <c r="C2849" s="215"/>
      <c r="D2849" s="205" t="s">
        <v>395</v>
      </c>
      <c r="E2849" s="216" t="s">
        <v>76</v>
      </c>
      <c r="F2849" s="217" t="s">
        <v>90</v>
      </c>
      <c r="G2849" s="215"/>
      <c r="H2849" s="218">
        <v>2</v>
      </c>
      <c r="I2849" s="219"/>
      <c r="J2849" s="215"/>
      <c r="K2849" s="215"/>
      <c r="L2849" s="220"/>
      <c r="M2849" s="221"/>
      <c r="N2849" s="222"/>
      <c r="O2849" s="222"/>
      <c r="P2849" s="222"/>
      <c r="Q2849" s="222"/>
      <c r="R2849" s="222"/>
      <c r="S2849" s="222"/>
      <c r="T2849" s="223"/>
      <c r="AT2849" s="224" t="s">
        <v>395</v>
      </c>
      <c r="AU2849" s="224" t="s">
        <v>90</v>
      </c>
      <c r="AV2849" s="14" t="s">
        <v>90</v>
      </c>
      <c r="AW2849" s="14" t="s">
        <v>36</v>
      </c>
      <c r="AX2849" s="14" t="s">
        <v>78</v>
      </c>
      <c r="AY2849" s="224" t="s">
        <v>386</v>
      </c>
    </row>
    <row r="2850" spans="1:65" s="13" customFormat="1" ht="10">
      <c r="B2850" s="203"/>
      <c r="C2850" s="204"/>
      <c r="D2850" s="205" t="s">
        <v>395</v>
      </c>
      <c r="E2850" s="206" t="s">
        <v>76</v>
      </c>
      <c r="F2850" s="207" t="s">
        <v>2729</v>
      </c>
      <c r="G2850" s="204"/>
      <c r="H2850" s="206" t="s">
        <v>76</v>
      </c>
      <c r="I2850" s="208"/>
      <c r="J2850" s="204"/>
      <c r="K2850" s="204"/>
      <c r="L2850" s="209"/>
      <c r="M2850" s="210"/>
      <c r="N2850" s="211"/>
      <c r="O2850" s="211"/>
      <c r="P2850" s="211"/>
      <c r="Q2850" s="211"/>
      <c r="R2850" s="211"/>
      <c r="S2850" s="211"/>
      <c r="T2850" s="212"/>
      <c r="AT2850" s="213" t="s">
        <v>395</v>
      </c>
      <c r="AU2850" s="213" t="s">
        <v>90</v>
      </c>
      <c r="AV2850" s="13" t="s">
        <v>85</v>
      </c>
      <c r="AW2850" s="13" t="s">
        <v>36</v>
      </c>
      <c r="AX2850" s="13" t="s">
        <v>78</v>
      </c>
      <c r="AY2850" s="213" t="s">
        <v>386</v>
      </c>
    </row>
    <row r="2851" spans="1:65" s="14" customFormat="1" ht="10">
      <c r="B2851" s="214"/>
      <c r="C2851" s="215"/>
      <c r="D2851" s="205" t="s">
        <v>395</v>
      </c>
      <c r="E2851" s="216" t="s">
        <v>76</v>
      </c>
      <c r="F2851" s="217" t="s">
        <v>447</v>
      </c>
      <c r="G2851" s="215"/>
      <c r="H2851" s="218">
        <v>10</v>
      </c>
      <c r="I2851" s="219"/>
      <c r="J2851" s="215"/>
      <c r="K2851" s="215"/>
      <c r="L2851" s="220"/>
      <c r="M2851" s="221"/>
      <c r="N2851" s="222"/>
      <c r="O2851" s="222"/>
      <c r="P2851" s="222"/>
      <c r="Q2851" s="222"/>
      <c r="R2851" s="222"/>
      <c r="S2851" s="222"/>
      <c r="T2851" s="223"/>
      <c r="AT2851" s="224" t="s">
        <v>395</v>
      </c>
      <c r="AU2851" s="224" t="s">
        <v>90</v>
      </c>
      <c r="AV2851" s="14" t="s">
        <v>90</v>
      </c>
      <c r="AW2851" s="14" t="s">
        <v>36</v>
      </c>
      <c r="AX2851" s="14" t="s">
        <v>78</v>
      </c>
      <c r="AY2851" s="224" t="s">
        <v>386</v>
      </c>
    </row>
    <row r="2852" spans="1:65" s="13" customFormat="1" ht="10">
      <c r="B2852" s="203"/>
      <c r="C2852" s="204"/>
      <c r="D2852" s="205" t="s">
        <v>395</v>
      </c>
      <c r="E2852" s="206" t="s">
        <v>76</v>
      </c>
      <c r="F2852" s="207" t="s">
        <v>2730</v>
      </c>
      <c r="G2852" s="204"/>
      <c r="H2852" s="206" t="s">
        <v>76</v>
      </c>
      <c r="I2852" s="208"/>
      <c r="J2852" s="204"/>
      <c r="K2852" s="204"/>
      <c r="L2852" s="209"/>
      <c r="M2852" s="210"/>
      <c r="N2852" s="211"/>
      <c r="O2852" s="211"/>
      <c r="P2852" s="211"/>
      <c r="Q2852" s="211"/>
      <c r="R2852" s="211"/>
      <c r="S2852" s="211"/>
      <c r="T2852" s="212"/>
      <c r="AT2852" s="213" t="s">
        <v>395</v>
      </c>
      <c r="AU2852" s="213" t="s">
        <v>90</v>
      </c>
      <c r="AV2852" s="13" t="s">
        <v>85</v>
      </c>
      <c r="AW2852" s="13" t="s">
        <v>36</v>
      </c>
      <c r="AX2852" s="13" t="s">
        <v>78</v>
      </c>
      <c r="AY2852" s="213" t="s">
        <v>386</v>
      </c>
    </row>
    <row r="2853" spans="1:65" s="14" customFormat="1" ht="10">
      <c r="B2853" s="214"/>
      <c r="C2853" s="215"/>
      <c r="D2853" s="205" t="s">
        <v>395</v>
      </c>
      <c r="E2853" s="216" t="s">
        <v>76</v>
      </c>
      <c r="F2853" s="217" t="s">
        <v>447</v>
      </c>
      <c r="G2853" s="215"/>
      <c r="H2853" s="218">
        <v>10</v>
      </c>
      <c r="I2853" s="219"/>
      <c r="J2853" s="215"/>
      <c r="K2853" s="215"/>
      <c r="L2853" s="220"/>
      <c r="M2853" s="221"/>
      <c r="N2853" s="222"/>
      <c r="O2853" s="222"/>
      <c r="P2853" s="222"/>
      <c r="Q2853" s="222"/>
      <c r="R2853" s="222"/>
      <c r="S2853" s="222"/>
      <c r="T2853" s="223"/>
      <c r="AT2853" s="224" t="s">
        <v>395</v>
      </c>
      <c r="AU2853" s="224" t="s">
        <v>90</v>
      </c>
      <c r="AV2853" s="14" t="s">
        <v>90</v>
      </c>
      <c r="AW2853" s="14" t="s">
        <v>36</v>
      </c>
      <c r="AX2853" s="14" t="s">
        <v>78</v>
      </c>
      <c r="AY2853" s="224" t="s">
        <v>386</v>
      </c>
    </row>
    <row r="2854" spans="1:65" s="13" customFormat="1" ht="10">
      <c r="B2854" s="203"/>
      <c r="C2854" s="204"/>
      <c r="D2854" s="205" t="s">
        <v>395</v>
      </c>
      <c r="E2854" s="206" t="s">
        <v>76</v>
      </c>
      <c r="F2854" s="207" t="s">
        <v>2731</v>
      </c>
      <c r="G2854" s="204"/>
      <c r="H2854" s="206" t="s">
        <v>76</v>
      </c>
      <c r="I2854" s="208"/>
      <c r="J2854" s="204"/>
      <c r="K2854" s="204"/>
      <c r="L2854" s="209"/>
      <c r="M2854" s="210"/>
      <c r="N2854" s="211"/>
      <c r="O2854" s="211"/>
      <c r="P2854" s="211"/>
      <c r="Q2854" s="211"/>
      <c r="R2854" s="211"/>
      <c r="S2854" s="211"/>
      <c r="T2854" s="212"/>
      <c r="AT2854" s="213" t="s">
        <v>395</v>
      </c>
      <c r="AU2854" s="213" t="s">
        <v>90</v>
      </c>
      <c r="AV2854" s="13" t="s">
        <v>85</v>
      </c>
      <c r="AW2854" s="13" t="s">
        <v>36</v>
      </c>
      <c r="AX2854" s="13" t="s">
        <v>78</v>
      </c>
      <c r="AY2854" s="213" t="s">
        <v>386</v>
      </c>
    </row>
    <row r="2855" spans="1:65" s="14" customFormat="1" ht="10">
      <c r="B2855" s="214"/>
      <c r="C2855" s="215"/>
      <c r="D2855" s="205" t="s">
        <v>395</v>
      </c>
      <c r="E2855" s="216" t="s">
        <v>76</v>
      </c>
      <c r="F2855" s="217" t="s">
        <v>469</v>
      </c>
      <c r="G2855" s="215"/>
      <c r="H2855" s="218">
        <v>14</v>
      </c>
      <c r="I2855" s="219"/>
      <c r="J2855" s="215"/>
      <c r="K2855" s="215"/>
      <c r="L2855" s="220"/>
      <c r="M2855" s="221"/>
      <c r="N2855" s="222"/>
      <c r="O2855" s="222"/>
      <c r="P2855" s="222"/>
      <c r="Q2855" s="222"/>
      <c r="R2855" s="222"/>
      <c r="S2855" s="222"/>
      <c r="T2855" s="223"/>
      <c r="AT2855" s="224" t="s">
        <v>395</v>
      </c>
      <c r="AU2855" s="224" t="s">
        <v>90</v>
      </c>
      <c r="AV2855" s="14" t="s">
        <v>90</v>
      </c>
      <c r="AW2855" s="14" t="s">
        <v>36</v>
      </c>
      <c r="AX2855" s="14" t="s">
        <v>78</v>
      </c>
      <c r="AY2855" s="224" t="s">
        <v>386</v>
      </c>
    </row>
    <row r="2856" spans="1:65" s="15" customFormat="1" ht="10">
      <c r="B2856" s="225"/>
      <c r="C2856" s="226"/>
      <c r="D2856" s="205" t="s">
        <v>395</v>
      </c>
      <c r="E2856" s="227" t="s">
        <v>76</v>
      </c>
      <c r="F2856" s="228" t="s">
        <v>398</v>
      </c>
      <c r="G2856" s="226"/>
      <c r="H2856" s="229">
        <v>36</v>
      </c>
      <c r="I2856" s="230"/>
      <c r="J2856" s="226"/>
      <c r="K2856" s="226"/>
      <c r="L2856" s="231"/>
      <c r="M2856" s="232"/>
      <c r="N2856" s="233"/>
      <c r="O2856" s="233"/>
      <c r="P2856" s="233"/>
      <c r="Q2856" s="233"/>
      <c r="R2856" s="233"/>
      <c r="S2856" s="233"/>
      <c r="T2856" s="234"/>
      <c r="AT2856" s="235" t="s">
        <v>395</v>
      </c>
      <c r="AU2856" s="235" t="s">
        <v>90</v>
      </c>
      <c r="AV2856" s="15" t="s">
        <v>102</v>
      </c>
      <c r="AW2856" s="15" t="s">
        <v>36</v>
      </c>
      <c r="AX2856" s="15" t="s">
        <v>85</v>
      </c>
      <c r="AY2856" s="235" t="s">
        <v>386</v>
      </c>
    </row>
    <row r="2857" spans="1:65" s="2" customFormat="1" ht="24.15" customHeight="1">
      <c r="A2857" s="37"/>
      <c r="B2857" s="38"/>
      <c r="C2857" s="185" t="s">
        <v>2737</v>
      </c>
      <c r="D2857" s="185" t="s">
        <v>388</v>
      </c>
      <c r="E2857" s="186" t="s">
        <v>2738</v>
      </c>
      <c r="F2857" s="187" t="s">
        <v>2739</v>
      </c>
      <c r="G2857" s="188" t="s">
        <v>624</v>
      </c>
      <c r="H2857" s="189">
        <v>27</v>
      </c>
      <c r="I2857" s="190"/>
      <c r="J2857" s="191">
        <f>ROUND(I2857*H2857,2)</f>
        <v>0</v>
      </c>
      <c r="K2857" s="187" t="s">
        <v>391</v>
      </c>
      <c r="L2857" s="42"/>
      <c r="M2857" s="192" t="s">
        <v>76</v>
      </c>
      <c r="N2857" s="193" t="s">
        <v>49</v>
      </c>
      <c r="O2857" s="67"/>
      <c r="P2857" s="194">
        <f>O2857*H2857</f>
        <v>0</v>
      </c>
      <c r="Q2857" s="194">
        <v>0</v>
      </c>
      <c r="R2857" s="194">
        <f>Q2857*H2857</f>
        <v>0</v>
      </c>
      <c r="S2857" s="194">
        <v>0</v>
      </c>
      <c r="T2857" s="195">
        <f>S2857*H2857</f>
        <v>0</v>
      </c>
      <c r="U2857" s="37"/>
      <c r="V2857" s="37"/>
      <c r="W2857" s="37"/>
      <c r="X2857" s="37"/>
      <c r="Y2857" s="37"/>
      <c r="Z2857" s="37"/>
      <c r="AA2857" s="37"/>
      <c r="AB2857" s="37"/>
      <c r="AC2857" s="37"/>
      <c r="AD2857" s="37"/>
      <c r="AE2857" s="37"/>
      <c r="AR2857" s="196" t="s">
        <v>479</v>
      </c>
      <c r="AT2857" s="196" t="s">
        <v>388</v>
      </c>
      <c r="AU2857" s="196" t="s">
        <v>90</v>
      </c>
      <c r="AY2857" s="20" t="s">
        <v>386</v>
      </c>
      <c r="BE2857" s="197">
        <f>IF(N2857="základní",J2857,0)</f>
        <v>0</v>
      </c>
      <c r="BF2857" s="197">
        <f>IF(N2857="snížená",J2857,0)</f>
        <v>0</v>
      </c>
      <c r="BG2857" s="197">
        <f>IF(N2857="zákl. přenesená",J2857,0)</f>
        <v>0</v>
      </c>
      <c r="BH2857" s="197">
        <f>IF(N2857="sníž. přenesená",J2857,0)</f>
        <v>0</v>
      </c>
      <c r="BI2857" s="197">
        <f>IF(N2857="nulová",J2857,0)</f>
        <v>0</v>
      </c>
      <c r="BJ2857" s="20" t="s">
        <v>90</v>
      </c>
      <c r="BK2857" s="197">
        <f>ROUND(I2857*H2857,2)</f>
        <v>0</v>
      </c>
      <c r="BL2857" s="20" t="s">
        <v>479</v>
      </c>
      <c r="BM2857" s="196" t="s">
        <v>2740</v>
      </c>
    </row>
    <row r="2858" spans="1:65" s="2" customFormat="1" ht="10">
      <c r="A2858" s="37"/>
      <c r="B2858" s="38"/>
      <c r="C2858" s="39"/>
      <c r="D2858" s="198" t="s">
        <v>393</v>
      </c>
      <c r="E2858" s="39"/>
      <c r="F2858" s="199" t="s">
        <v>2741</v>
      </c>
      <c r="G2858" s="39"/>
      <c r="H2858" s="39"/>
      <c r="I2858" s="200"/>
      <c r="J2858" s="39"/>
      <c r="K2858" s="39"/>
      <c r="L2858" s="42"/>
      <c r="M2858" s="201"/>
      <c r="N2858" s="202"/>
      <c r="O2858" s="67"/>
      <c r="P2858" s="67"/>
      <c r="Q2858" s="67"/>
      <c r="R2858" s="67"/>
      <c r="S2858" s="67"/>
      <c r="T2858" s="68"/>
      <c r="U2858" s="37"/>
      <c r="V2858" s="37"/>
      <c r="W2858" s="37"/>
      <c r="X2858" s="37"/>
      <c r="Y2858" s="37"/>
      <c r="Z2858" s="37"/>
      <c r="AA2858" s="37"/>
      <c r="AB2858" s="37"/>
      <c r="AC2858" s="37"/>
      <c r="AD2858" s="37"/>
      <c r="AE2858" s="37"/>
      <c r="AT2858" s="20" t="s">
        <v>393</v>
      </c>
      <c r="AU2858" s="20" t="s">
        <v>90</v>
      </c>
    </row>
    <row r="2859" spans="1:65" s="13" customFormat="1" ht="10">
      <c r="B2859" s="203"/>
      <c r="C2859" s="204"/>
      <c r="D2859" s="205" t="s">
        <v>395</v>
      </c>
      <c r="E2859" s="206" t="s">
        <v>76</v>
      </c>
      <c r="F2859" s="207" t="s">
        <v>1415</v>
      </c>
      <c r="G2859" s="204"/>
      <c r="H2859" s="206" t="s">
        <v>76</v>
      </c>
      <c r="I2859" s="208"/>
      <c r="J2859" s="204"/>
      <c r="K2859" s="204"/>
      <c r="L2859" s="209"/>
      <c r="M2859" s="210"/>
      <c r="N2859" s="211"/>
      <c r="O2859" s="211"/>
      <c r="P2859" s="211"/>
      <c r="Q2859" s="211"/>
      <c r="R2859" s="211"/>
      <c r="S2859" s="211"/>
      <c r="T2859" s="212"/>
      <c r="AT2859" s="213" t="s">
        <v>395</v>
      </c>
      <c r="AU2859" s="213" t="s">
        <v>90</v>
      </c>
      <c r="AV2859" s="13" t="s">
        <v>85</v>
      </c>
      <c r="AW2859" s="13" t="s">
        <v>36</v>
      </c>
      <c r="AX2859" s="13" t="s">
        <v>78</v>
      </c>
      <c r="AY2859" s="213" t="s">
        <v>386</v>
      </c>
    </row>
    <row r="2860" spans="1:65" s="13" customFormat="1" ht="10">
      <c r="B2860" s="203"/>
      <c r="C2860" s="204"/>
      <c r="D2860" s="205" t="s">
        <v>395</v>
      </c>
      <c r="E2860" s="206" t="s">
        <v>76</v>
      </c>
      <c r="F2860" s="207" t="s">
        <v>2742</v>
      </c>
      <c r="G2860" s="204"/>
      <c r="H2860" s="206" t="s">
        <v>76</v>
      </c>
      <c r="I2860" s="208"/>
      <c r="J2860" s="204"/>
      <c r="K2860" s="204"/>
      <c r="L2860" s="209"/>
      <c r="M2860" s="210"/>
      <c r="N2860" s="211"/>
      <c r="O2860" s="211"/>
      <c r="P2860" s="211"/>
      <c r="Q2860" s="211"/>
      <c r="R2860" s="211"/>
      <c r="S2860" s="211"/>
      <c r="T2860" s="212"/>
      <c r="AT2860" s="213" t="s">
        <v>395</v>
      </c>
      <c r="AU2860" s="213" t="s">
        <v>90</v>
      </c>
      <c r="AV2860" s="13" t="s">
        <v>85</v>
      </c>
      <c r="AW2860" s="13" t="s">
        <v>36</v>
      </c>
      <c r="AX2860" s="13" t="s">
        <v>78</v>
      </c>
      <c r="AY2860" s="213" t="s">
        <v>386</v>
      </c>
    </row>
    <row r="2861" spans="1:65" s="14" customFormat="1" ht="10">
      <c r="B2861" s="214"/>
      <c r="C2861" s="215"/>
      <c r="D2861" s="205" t="s">
        <v>395</v>
      </c>
      <c r="E2861" s="216" t="s">
        <v>76</v>
      </c>
      <c r="F2861" s="217" t="s">
        <v>2743</v>
      </c>
      <c r="G2861" s="215"/>
      <c r="H2861" s="218">
        <v>27</v>
      </c>
      <c r="I2861" s="219"/>
      <c r="J2861" s="215"/>
      <c r="K2861" s="215"/>
      <c r="L2861" s="220"/>
      <c r="M2861" s="221"/>
      <c r="N2861" s="222"/>
      <c r="O2861" s="222"/>
      <c r="P2861" s="222"/>
      <c r="Q2861" s="222"/>
      <c r="R2861" s="222"/>
      <c r="S2861" s="222"/>
      <c r="T2861" s="223"/>
      <c r="AT2861" s="224" t="s">
        <v>395</v>
      </c>
      <c r="AU2861" s="224" t="s">
        <v>90</v>
      </c>
      <c r="AV2861" s="14" t="s">
        <v>90</v>
      </c>
      <c r="AW2861" s="14" t="s">
        <v>36</v>
      </c>
      <c r="AX2861" s="14" t="s">
        <v>78</v>
      </c>
      <c r="AY2861" s="224" t="s">
        <v>386</v>
      </c>
    </row>
    <row r="2862" spans="1:65" s="15" customFormat="1" ht="10">
      <c r="B2862" s="225"/>
      <c r="C2862" s="226"/>
      <c r="D2862" s="205" t="s">
        <v>395</v>
      </c>
      <c r="E2862" s="227" t="s">
        <v>76</v>
      </c>
      <c r="F2862" s="228" t="s">
        <v>398</v>
      </c>
      <c r="G2862" s="226"/>
      <c r="H2862" s="229">
        <v>27</v>
      </c>
      <c r="I2862" s="230"/>
      <c r="J2862" s="226"/>
      <c r="K2862" s="226"/>
      <c r="L2862" s="231"/>
      <c r="M2862" s="232"/>
      <c r="N2862" s="233"/>
      <c r="O2862" s="233"/>
      <c r="P2862" s="233"/>
      <c r="Q2862" s="233"/>
      <c r="R2862" s="233"/>
      <c r="S2862" s="233"/>
      <c r="T2862" s="234"/>
      <c r="AT2862" s="235" t="s">
        <v>395</v>
      </c>
      <c r="AU2862" s="235" t="s">
        <v>90</v>
      </c>
      <c r="AV2862" s="15" t="s">
        <v>102</v>
      </c>
      <c r="AW2862" s="15" t="s">
        <v>36</v>
      </c>
      <c r="AX2862" s="15" t="s">
        <v>85</v>
      </c>
      <c r="AY2862" s="235" t="s">
        <v>386</v>
      </c>
    </row>
    <row r="2863" spans="1:65" s="2" customFormat="1" ht="24.15" customHeight="1">
      <c r="A2863" s="37"/>
      <c r="B2863" s="38"/>
      <c r="C2863" s="236" t="s">
        <v>2744</v>
      </c>
      <c r="D2863" s="236" t="s">
        <v>453</v>
      </c>
      <c r="E2863" s="237" t="s">
        <v>2745</v>
      </c>
      <c r="F2863" s="238" t="s">
        <v>2746</v>
      </c>
      <c r="G2863" s="239" t="s">
        <v>624</v>
      </c>
      <c r="H2863" s="240">
        <v>27</v>
      </c>
      <c r="I2863" s="241"/>
      <c r="J2863" s="242">
        <f>ROUND(I2863*H2863,2)</f>
        <v>0</v>
      </c>
      <c r="K2863" s="238" t="s">
        <v>76</v>
      </c>
      <c r="L2863" s="243"/>
      <c r="M2863" s="244" t="s">
        <v>76</v>
      </c>
      <c r="N2863" s="245" t="s">
        <v>49</v>
      </c>
      <c r="O2863" s="67"/>
      <c r="P2863" s="194">
        <f>O2863*H2863</f>
        <v>0</v>
      </c>
      <c r="Q2863" s="194">
        <v>1.2999999999999999E-3</v>
      </c>
      <c r="R2863" s="194">
        <f>Q2863*H2863</f>
        <v>3.5099999999999999E-2</v>
      </c>
      <c r="S2863" s="194">
        <v>0</v>
      </c>
      <c r="T2863" s="195">
        <f>S2863*H2863</f>
        <v>0</v>
      </c>
      <c r="U2863" s="37"/>
      <c r="V2863" s="37"/>
      <c r="W2863" s="37"/>
      <c r="X2863" s="37"/>
      <c r="Y2863" s="37"/>
      <c r="Z2863" s="37"/>
      <c r="AA2863" s="37"/>
      <c r="AB2863" s="37"/>
      <c r="AC2863" s="37"/>
      <c r="AD2863" s="37"/>
      <c r="AE2863" s="37"/>
      <c r="AR2863" s="196" t="s">
        <v>597</v>
      </c>
      <c r="AT2863" s="196" t="s">
        <v>453</v>
      </c>
      <c r="AU2863" s="196" t="s">
        <v>90</v>
      </c>
      <c r="AY2863" s="20" t="s">
        <v>386</v>
      </c>
      <c r="BE2863" s="197">
        <f>IF(N2863="základní",J2863,0)</f>
        <v>0</v>
      </c>
      <c r="BF2863" s="197">
        <f>IF(N2863="snížená",J2863,0)</f>
        <v>0</v>
      </c>
      <c r="BG2863" s="197">
        <f>IF(N2863="zákl. přenesená",J2863,0)</f>
        <v>0</v>
      </c>
      <c r="BH2863" s="197">
        <f>IF(N2863="sníž. přenesená",J2863,0)</f>
        <v>0</v>
      </c>
      <c r="BI2863" s="197">
        <f>IF(N2863="nulová",J2863,0)</f>
        <v>0</v>
      </c>
      <c r="BJ2863" s="20" t="s">
        <v>90</v>
      </c>
      <c r="BK2863" s="197">
        <f>ROUND(I2863*H2863,2)</f>
        <v>0</v>
      </c>
      <c r="BL2863" s="20" t="s">
        <v>479</v>
      </c>
      <c r="BM2863" s="196" t="s">
        <v>2747</v>
      </c>
    </row>
    <row r="2864" spans="1:65" s="13" customFormat="1" ht="10">
      <c r="B2864" s="203"/>
      <c r="C2864" s="204"/>
      <c r="D2864" s="205" t="s">
        <v>395</v>
      </c>
      <c r="E2864" s="206" t="s">
        <v>76</v>
      </c>
      <c r="F2864" s="207" t="s">
        <v>1415</v>
      </c>
      <c r="G2864" s="204"/>
      <c r="H2864" s="206" t="s">
        <v>76</v>
      </c>
      <c r="I2864" s="208"/>
      <c r="J2864" s="204"/>
      <c r="K2864" s="204"/>
      <c r="L2864" s="209"/>
      <c r="M2864" s="210"/>
      <c r="N2864" s="211"/>
      <c r="O2864" s="211"/>
      <c r="P2864" s="211"/>
      <c r="Q2864" s="211"/>
      <c r="R2864" s="211"/>
      <c r="S2864" s="211"/>
      <c r="T2864" s="212"/>
      <c r="AT2864" s="213" t="s">
        <v>395</v>
      </c>
      <c r="AU2864" s="213" t="s">
        <v>90</v>
      </c>
      <c r="AV2864" s="13" t="s">
        <v>85</v>
      </c>
      <c r="AW2864" s="13" t="s">
        <v>36</v>
      </c>
      <c r="AX2864" s="13" t="s">
        <v>78</v>
      </c>
      <c r="AY2864" s="213" t="s">
        <v>386</v>
      </c>
    </row>
    <row r="2865" spans="1:65" s="13" customFormat="1" ht="10">
      <c r="B2865" s="203"/>
      <c r="C2865" s="204"/>
      <c r="D2865" s="205" t="s">
        <v>395</v>
      </c>
      <c r="E2865" s="206" t="s">
        <v>76</v>
      </c>
      <c r="F2865" s="207" t="s">
        <v>2742</v>
      </c>
      <c r="G2865" s="204"/>
      <c r="H2865" s="206" t="s">
        <v>76</v>
      </c>
      <c r="I2865" s="208"/>
      <c r="J2865" s="204"/>
      <c r="K2865" s="204"/>
      <c r="L2865" s="209"/>
      <c r="M2865" s="210"/>
      <c r="N2865" s="211"/>
      <c r="O2865" s="211"/>
      <c r="P2865" s="211"/>
      <c r="Q2865" s="211"/>
      <c r="R2865" s="211"/>
      <c r="S2865" s="211"/>
      <c r="T2865" s="212"/>
      <c r="AT2865" s="213" t="s">
        <v>395</v>
      </c>
      <c r="AU2865" s="213" t="s">
        <v>90</v>
      </c>
      <c r="AV2865" s="13" t="s">
        <v>85</v>
      </c>
      <c r="AW2865" s="13" t="s">
        <v>36</v>
      </c>
      <c r="AX2865" s="13" t="s">
        <v>78</v>
      </c>
      <c r="AY2865" s="213" t="s">
        <v>386</v>
      </c>
    </row>
    <row r="2866" spans="1:65" s="14" customFormat="1" ht="10">
      <c r="B2866" s="214"/>
      <c r="C2866" s="215"/>
      <c r="D2866" s="205" t="s">
        <v>395</v>
      </c>
      <c r="E2866" s="216" t="s">
        <v>76</v>
      </c>
      <c r="F2866" s="217" t="s">
        <v>2743</v>
      </c>
      <c r="G2866" s="215"/>
      <c r="H2866" s="218">
        <v>27</v>
      </c>
      <c r="I2866" s="219"/>
      <c r="J2866" s="215"/>
      <c r="K2866" s="215"/>
      <c r="L2866" s="220"/>
      <c r="M2866" s="221"/>
      <c r="N2866" s="222"/>
      <c r="O2866" s="222"/>
      <c r="P2866" s="222"/>
      <c r="Q2866" s="222"/>
      <c r="R2866" s="222"/>
      <c r="S2866" s="222"/>
      <c r="T2866" s="223"/>
      <c r="AT2866" s="224" t="s">
        <v>395</v>
      </c>
      <c r="AU2866" s="224" t="s">
        <v>90</v>
      </c>
      <c r="AV2866" s="14" t="s">
        <v>90</v>
      </c>
      <c r="AW2866" s="14" t="s">
        <v>36</v>
      </c>
      <c r="AX2866" s="14" t="s">
        <v>78</v>
      </c>
      <c r="AY2866" s="224" t="s">
        <v>386</v>
      </c>
    </row>
    <row r="2867" spans="1:65" s="15" customFormat="1" ht="10">
      <c r="B2867" s="225"/>
      <c r="C2867" s="226"/>
      <c r="D2867" s="205" t="s">
        <v>395</v>
      </c>
      <c r="E2867" s="227" t="s">
        <v>76</v>
      </c>
      <c r="F2867" s="228" t="s">
        <v>398</v>
      </c>
      <c r="G2867" s="226"/>
      <c r="H2867" s="229">
        <v>27</v>
      </c>
      <c r="I2867" s="230"/>
      <c r="J2867" s="226"/>
      <c r="K2867" s="226"/>
      <c r="L2867" s="231"/>
      <c r="M2867" s="232"/>
      <c r="N2867" s="233"/>
      <c r="O2867" s="233"/>
      <c r="P2867" s="233"/>
      <c r="Q2867" s="233"/>
      <c r="R2867" s="233"/>
      <c r="S2867" s="233"/>
      <c r="T2867" s="234"/>
      <c r="AT2867" s="235" t="s">
        <v>395</v>
      </c>
      <c r="AU2867" s="235" t="s">
        <v>90</v>
      </c>
      <c r="AV2867" s="15" t="s">
        <v>102</v>
      </c>
      <c r="AW2867" s="15" t="s">
        <v>36</v>
      </c>
      <c r="AX2867" s="15" t="s">
        <v>85</v>
      </c>
      <c r="AY2867" s="235" t="s">
        <v>386</v>
      </c>
    </row>
    <row r="2868" spans="1:65" s="2" customFormat="1" ht="21.75" customHeight="1">
      <c r="A2868" s="37"/>
      <c r="B2868" s="38"/>
      <c r="C2868" s="185" t="s">
        <v>2748</v>
      </c>
      <c r="D2868" s="185" t="s">
        <v>388</v>
      </c>
      <c r="E2868" s="186" t="s">
        <v>2749</v>
      </c>
      <c r="F2868" s="187" t="s">
        <v>2750</v>
      </c>
      <c r="G2868" s="188" t="s">
        <v>624</v>
      </c>
      <c r="H2868" s="189">
        <v>19</v>
      </c>
      <c r="I2868" s="190"/>
      <c r="J2868" s="191">
        <f>ROUND(I2868*H2868,2)</f>
        <v>0</v>
      </c>
      <c r="K2868" s="187" t="s">
        <v>391</v>
      </c>
      <c r="L2868" s="42"/>
      <c r="M2868" s="192" t="s">
        <v>76</v>
      </c>
      <c r="N2868" s="193" t="s">
        <v>49</v>
      </c>
      <c r="O2868" s="67"/>
      <c r="P2868" s="194">
        <f>O2868*H2868</f>
        <v>0</v>
      </c>
      <c r="Q2868" s="194">
        <v>0</v>
      </c>
      <c r="R2868" s="194">
        <f>Q2868*H2868</f>
        <v>0</v>
      </c>
      <c r="S2868" s="194">
        <v>0</v>
      </c>
      <c r="T2868" s="195">
        <f>S2868*H2868</f>
        <v>0</v>
      </c>
      <c r="U2868" s="37"/>
      <c r="V2868" s="37"/>
      <c r="W2868" s="37"/>
      <c r="X2868" s="37"/>
      <c r="Y2868" s="37"/>
      <c r="Z2868" s="37"/>
      <c r="AA2868" s="37"/>
      <c r="AB2868" s="37"/>
      <c r="AC2868" s="37"/>
      <c r="AD2868" s="37"/>
      <c r="AE2868" s="37"/>
      <c r="AR2868" s="196" t="s">
        <v>479</v>
      </c>
      <c r="AT2868" s="196" t="s">
        <v>388</v>
      </c>
      <c r="AU2868" s="196" t="s">
        <v>90</v>
      </c>
      <c r="AY2868" s="20" t="s">
        <v>386</v>
      </c>
      <c r="BE2868" s="197">
        <f>IF(N2868="základní",J2868,0)</f>
        <v>0</v>
      </c>
      <c r="BF2868" s="197">
        <f>IF(N2868="snížená",J2868,0)</f>
        <v>0</v>
      </c>
      <c r="BG2868" s="197">
        <f>IF(N2868="zákl. přenesená",J2868,0)</f>
        <v>0</v>
      </c>
      <c r="BH2868" s="197">
        <f>IF(N2868="sníž. přenesená",J2868,0)</f>
        <v>0</v>
      </c>
      <c r="BI2868" s="197">
        <f>IF(N2868="nulová",J2868,0)</f>
        <v>0</v>
      </c>
      <c r="BJ2868" s="20" t="s">
        <v>90</v>
      </c>
      <c r="BK2868" s="197">
        <f>ROUND(I2868*H2868,2)</f>
        <v>0</v>
      </c>
      <c r="BL2868" s="20" t="s">
        <v>479</v>
      </c>
      <c r="BM2868" s="196" t="s">
        <v>2751</v>
      </c>
    </row>
    <row r="2869" spans="1:65" s="2" customFormat="1" ht="10">
      <c r="A2869" s="37"/>
      <c r="B2869" s="38"/>
      <c r="C2869" s="39"/>
      <c r="D2869" s="198" t="s">
        <v>393</v>
      </c>
      <c r="E2869" s="39"/>
      <c r="F2869" s="199" t="s">
        <v>2752</v>
      </c>
      <c r="G2869" s="39"/>
      <c r="H2869" s="39"/>
      <c r="I2869" s="200"/>
      <c r="J2869" s="39"/>
      <c r="K2869" s="39"/>
      <c r="L2869" s="42"/>
      <c r="M2869" s="201"/>
      <c r="N2869" s="202"/>
      <c r="O2869" s="67"/>
      <c r="P2869" s="67"/>
      <c r="Q2869" s="67"/>
      <c r="R2869" s="67"/>
      <c r="S2869" s="67"/>
      <c r="T2869" s="68"/>
      <c r="U2869" s="37"/>
      <c r="V2869" s="37"/>
      <c r="W2869" s="37"/>
      <c r="X2869" s="37"/>
      <c r="Y2869" s="37"/>
      <c r="Z2869" s="37"/>
      <c r="AA2869" s="37"/>
      <c r="AB2869" s="37"/>
      <c r="AC2869" s="37"/>
      <c r="AD2869" s="37"/>
      <c r="AE2869" s="37"/>
      <c r="AT2869" s="20" t="s">
        <v>393</v>
      </c>
      <c r="AU2869" s="20" t="s">
        <v>90</v>
      </c>
    </row>
    <row r="2870" spans="1:65" s="13" customFormat="1" ht="10">
      <c r="B2870" s="203"/>
      <c r="C2870" s="204"/>
      <c r="D2870" s="205" t="s">
        <v>395</v>
      </c>
      <c r="E2870" s="206" t="s">
        <v>76</v>
      </c>
      <c r="F2870" s="207" t="s">
        <v>1415</v>
      </c>
      <c r="G2870" s="204"/>
      <c r="H2870" s="206" t="s">
        <v>76</v>
      </c>
      <c r="I2870" s="208"/>
      <c r="J2870" s="204"/>
      <c r="K2870" s="204"/>
      <c r="L2870" s="209"/>
      <c r="M2870" s="210"/>
      <c r="N2870" s="211"/>
      <c r="O2870" s="211"/>
      <c r="P2870" s="211"/>
      <c r="Q2870" s="211"/>
      <c r="R2870" s="211"/>
      <c r="S2870" s="211"/>
      <c r="T2870" s="212"/>
      <c r="AT2870" s="213" t="s">
        <v>395</v>
      </c>
      <c r="AU2870" s="213" t="s">
        <v>90</v>
      </c>
      <c r="AV2870" s="13" t="s">
        <v>85</v>
      </c>
      <c r="AW2870" s="13" t="s">
        <v>36</v>
      </c>
      <c r="AX2870" s="13" t="s">
        <v>78</v>
      </c>
      <c r="AY2870" s="213" t="s">
        <v>386</v>
      </c>
    </row>
    <row r="2871" spans="1:65" s="13" customFormat="1" ht="10">
      <c r="B2871" s="203"/>
      <c r="C2871" s="204"/>
      <c r="D2871" s="205" t="s">
        <v>395</v>
      </c>
      <c r="E2871" s="206" t="s">
        <v>76</v>
      </c>
      <c r="F2871" s="207" t="s">
        <v>2742</v>
      </c>
      <c r="G2871" s="204"/>
      <c r="H2871" s="206" t="s">
        <v>76</v>
      </c>
      <c r="I2871" s="208"/>
      <c r="J2871" s="204"/>
      <c r="K2871" s="204"/>
      <c r="L2871" s="209"/>
      <c r="M2871" s="210"/>
      <c r="N2871" s="211"/>
      <c r="O2871" s="211"/>
      <c r="P2871" s="211"/>
      <c r="Q2871" s="211"/>
      <c r="R2871" s="211"/>
      <c r="S2871" s="211"/>
      <c r="T2871" s="212"/>
      <c r="AT2871" s="213" t="s">
        <v>395</v>
      </c>
      <c r="AU2871" s="213" t="s">
        <v>90</v>
      </c>
      <c r="AV2871" s="13" t="s">
        <v>85</v>
      </c>
      <c r="AW2871" s="13" t="s">
        <v>36</v>
      </c>
      <c r="AX2871" s="13" t="s">
        <v>78</v>
      </c>
      <c r="AY2871" s="213" t="s">
        <v>386</v>
      </c>
    </row>
    <row r="2872" spans="1:65" s="14" customFormat="1" ht="10">
      <c r="B2872" s="214"/>
      <c r="C2872" s="215"/>
      <c r="D2872" s="205" t="s">
        <v>395</v>
      </c>
      <c r="E2872" s="216" t="s">
        <v>76</v>
      </c>
      <c r="F2872" s="217" t="s">
        <v>2753</v>
      </c>
      <c r="G2872" s="215"/>
      <c r="H2872" s="218">
        <v>19</v>
      </c>
      <c r="I2872" s="219"/>
      <c r="J2872" s="215"/>
      <c r="K2872" s="215"/>
      <c r="L2872" s="220"/>
      <c r="M2872" s="221"/>
      <c r="N2872" s="222"/>
      <c r="O2872" s="222"/>
      <c r="P2872" s="222"/>
      <c r="Q2872" s="222"/>
      <c r="R2872" s="222"/>
      <c r="S2872" s="222"/>
      <c r="T2872" s="223"/>
      <c r="AT2872" s="224" t="s">
        <v>395</v>
      </c>
      <c r="AU2872" s="224" t="s">
        <v>90</v>
      </c>
      <c r="AV2872" s="14" t="s">
        <v>90</v>
      </c>
      <c r="AW2872" s="14" t="s">
        <v>36</v>
      </c>
      <c r="AX2872" s="14" t="s">
        <v>78</v>
      </c>
      <c r="AY2872" s="224" t="s">
        <v>386</v>
      </c>
    </row>
    <row r="2873" spans="1:65" s="15" customFormat="1" ht="10">
      <c r="B2873" s="225"/>
      <c r="C2873" s="226"/>
      <c r="D2873" s="205" t="s">
        <v>395</v>
      </c>
      <c r="E2873" s="227" t="s">
        <v>76</v>
      </c>
      <c r="F2873" s="228" t="s">
        <v>398</v>
      </c>
      <c r="G2873" s="226"/>
      <c r="H2873" s="229">
        <v>19</v>
      </c>
      <c r="I2873" s="230"/>
      <c r="J2873" s="226"/>
      <c r="K2873" s="226"/>
      <c r="L2873" s="231"/>
      <c r="M2873" s="232"/>
      <c r="N2873" s="233"/>
      <c r="O2873" s="233"/>
      <c r="P2873" s="233"/>
      <c r="Q2873" s="233"/>
      <c r="R2873" s="233"/>
      <c r="S2873" s="233"/>
      <c r="T2873" s="234"/>
      <c r="AT2873" s="235" t="s">
        <v>395</v>
      </c>
      <c r="AU2873" s="235" t="s">
        <v>90</v>
      </c>
      <c r="AV2873" s="15" t="s">
        <v>102</v>
      </c>
      <c r="AW2873" s="15" t="s">
        <v>36</v>
      </c>
      <c r="AX2873" s="15" t="s">
        <v>85</v>
      </c>
      <c r="AY2873" s="235" t="s">
        <v>386</v>
      </c>
    </row>
    <row r="2874" spans="1:65" s="2" customFormat="1" ht="24.15" customHeight="1">
      <c r="A2874" s="37"/>
      <c r="B2874" s="38"/>
      <c r="C2874" s="236" t="s">
        <v>2754</v>
      </c>
      <c r="D2874" s="236" t="s">
        <v>453</v>
      </c>
      <c r="E2874" s="237" t="s">
        <v>2755</v>
      </c>
      <c r="F2874" s="238" t="s">
        <v>2756</v>
      </c>
      <c r="G2874" s="239" t="s">
        <v>624</v>
      </c>
      <c r="H2874" s="240">
        <v>19</v>
      </c>
      <c r="I2874" s="241"/>
      <c r="J2874" s="242">
        <f>ROUND(I2874*H2874,2)</f>
        <v>0</v>
      </c>
      <c r="K2874" s="238" t="s">
        <v>76</v>
      </c>
      <c r="L2874" s="243"/>
      <c r="M2874" s="244" t="s">
        <v>76</v>
      </c>
      <c r="N2874" s="245" t="s">
        <v>49</v>
      </c>
      <c r="O2874" s="67"/>
      <c r="P2874" s="194">
        <f>O2874*H2874</f>
        <v>0</v>
      </c>
      <c r="Q2874" s="194">
        <v>1.5E-3</v>
      </c>
      <c r="R2874" s="194">
        <f>Q2874*H2874</f>
        <v>2.8500000000000001E-2</v>
      </c>
      <c r="S2874" s="194">
        <v>0</v>
      </c>
      <c r="T2874" s="195">
        <f>S2874*H2874</f>
        <v>0</v>
      </c>
      <c r="U2874" s="37"/>
      <c r="V2874" s="37"/>
      <c r="W2874" s="37"/>
      <c r="X2874" s="37"/>
      <c r="Y2874" s="37"/>
      <c r="Z2874" s="37"/>
      <c r="AA2874" s="37"/>
      <c r="AB2874" s="37"/>
      <c r="AC2874" s="37"/>
      <c r="AD2874" s="37"/>
      <c r="AE2874" s="37"/>
      <c r="AR2874" s="196" t="s">
        <v>597</v>
      </c>
      <c r="AT2874" s="196" t="s">
        <v>453</v>
      </c>
      <c r="AU2874" s="196" t="s">
        <v>90</v>
      </c>
      <c r="AY2874" s="20" t="s">
        <v>386</v>
      </c>
      <c r="BE2874" s="197">
        <f>IF(N2874="základní",J2874,0)</f>
        <v>0</v>
      </c>
      <c r="BF2874" s="197">
        <f>IF(N2874="snížená",J2874,0)</f>
        <v>0</v>
      </c>
      <c r="BG2874" s="197">
        <f>IF(N2874="zákl. přenesená",J2874,0)</f>
        <v>0</v>
      </c>
      <c r="BH2874" s="197">
        <f>IF(N2874="sníž. přenesená",J2874,0)</f>
        <v>0</v>
      </c>
      <c r="BI2874" s="197">
        <f>IF(N2874="nulová",J2874,0)</f>
        <v>0</v>
      </c>
      <c r="BJ2874" s="20" t="s">
        <v>90</v>
      </c>
      <c r="BK2874" s="197">
        <f>ROUND(I2874*H2874,2)</f>
        <v>0</v>
      </c>
      <c r="BL2874" s="20" t="s">
        <v>479</v>
      </c>
      <c r="BM2874" s="196" t="s">
        <v>2757</v>
      </c>
    </row>
    <row r="2875" spans="1:65" s="2" customFormat="1" ht="21.75" customHeight="1">
      <c r="A2875" s="37"/>
      <c r="B2875" s="38"/>
      <c r="C2875" s="185" t="s">
        <v>2758</v>
      </c>
      <c r="D2875" s="185" t="s">
        <v>388</v>
      </c>
      <c r="E2875" s="186" t="s">
        <v>2759</v>
      </c>
      <c r="F2875" s="187" t="s">
        <v>2760</v>
      </c>
      <c r="G2875" s="188" t="s">
        <v>624</v>
      </c>
      <c r="H2875" s="189">
        <v>23</v>
      </c>
      <c r="I2875" s="190"/>
      <c r="J2875" s="191">
        <f>ROUND(I2875*H2875,2)</f>
        <v>0</v>
      </c>
      <c r="K2875" s="187" t="s">
        <v>391</v>
      </c>
      <c r="L2875" s="42"/>
      <c r="M2875" s="192" t="s">
        <v>76</v>
      </c>
      <c r="N2875" s="193" t="s">
        <v>49</v>
      </c>
      <c r="O2875" s="67"/>
      <c r="P2875" s="194">
        <f>O2875*H2875</f>
        <v>0</v>
      </c>
      <c r="Q2875" s="194">
        <v>0</v>
      </c>
      <c r="R2875" s="194">
        <f>Q2875*H2875</f>
        <v>0</v>
      </c>
      <c r="S2875" s="194">
        <v>0</v>
      </c>
      <c r="T2875" s="195">
        <f>S2875*H2875</f>
        <v>0</v>
      </c>
      <c r="U2875" s="37"/>
      <c r="V2875" s="37"/>
      <c r="W2875" s="37"/>
      <c r="X2875" s="37"/>
      <c r="Y2875" s="37"/>
      <c r="Z2875" s="37"/>
      <c r="AA2875" s="37"/>
      <c r="AB2875" s="37"/>
      <c r="AC2875" s="37"/>
      <c r="AD2875" s="37"/>
      <c r="AE2875" s="37"/>
      <c r="AR2875" s="196" t="s">
        <v>479</v>
      </c>
      <c r="AT2875" s="196" t="s">
        <v>388</v>
      </c>
      <c r="AU2875" s="196" t="s">
        <v>90</v>
      </c>
      <c r="AY2875" s="20" t="s">
        <v>386</v>
      </c>
      <c r="BE2875" s="197">
        <f>IF(N2875="základní",J2875,0)</f>
        <v>0</v>
      </c>
      <c r="BF2875" s="197">
        <f>IF(N2875="snížená",J2875,0)</f>
        <v>0</v>
      </c>
      <c r="BG2875" s="197">
        <f>IF(N2875="zákl. přenesená",J2875,0)</f>
        <v>0</v>
      </c>
      <c r="BH2875" s="197">
        <f>IF(N2875="sníž. přenesená",J2875,0)</f>
        <v>0</v>
      </c>
      <c r="BI2875" s="197">
        <f>IF(N2875="nulová",J2875,0)</f>
        <v>0</v>
      </c>
      <c r="BJ2875" s="20" t="s">
        <v>90</v>
      </c>
      <c r="BK2875" s="197">
        <f>ROUND(I2875*H2875,2)</f>
        <v>0</v>
      </c>
      <c r="BL2875" s="20" t="s">
        <v>479</v>
      </c>
      <c r="BM2875" s="196" t="s">
        <v>2761</v>
      </c>
    </row>
    <row r="2876" spans="1:65" s="2" customFormat="1" ht="10">
      <c r="A2876" s="37"/>
      <c r="B2876" s="38"/>
      <c r="C2876" s="39"/>
      <c r="D2876" s="198" t="s">
        <v>393</v>
      </c>
      <c r="E2876" s="39"/>
      <c r="F2876" s="199" t="s">
        <v>2762</v>
      </c>
      <c r="G2876" s="39"/>
      <c r="H2876" s="39"/>
      <c r="I2876" s="200"/>
      <c r="J2876" s="39"/>
      <c r="K2876" s="39"/>
      <c r="L2876" s="42"/>
      <c r="M2876" s="201"/>
      <c r="N2876" s="202"/>
      <c r="O2876" s="67"/>
      <c r="P2876" s="67"/>
      <c r="Q2876" s="67"/>
      <c r="R2876" s="67"/>
      <c r="S2876" s="67"/>
      <c r="T2876" s="68"/>
      <c r="U2876" s="37"/>
      <c r="V2876" s="37"/>
      <c r="W2876" s="37"/>
      <c r="X2876" s="37"/>
      <c r="Y2876" s="37"/>
      <c r="Z2876" s="37"/>
      <c r="AA2876" s="37"/>
      <c r="AB2876" s="37"/>
      <c r="AC2876" s="37"/>
      <c r="AD2876" s="37"/>
      <c r="AE2876" s="37"/>
      <c r="AT2876" s="20" t="s">
        <v>393</v>
      </c>
      <c r="AU2876" s="20" t="s">
        <v>90</v>
      </c>
    </row>
    <row r="2877" spans="1:65" s="13" customFormat="1" ht="10">
      <c r="B2877" s="203"/>
      <c r="C2877" s="204"/>
      <c r="D2877" s="205" t="s">
        <v>395</v>
      </c>
      <c r="E2877" s="206" t="s">
        <v>76</v>
      </c>
      <c r="F2877" s="207" t="s">
        <v>1415</v>
      </c>
      <c r="G2877" s="204"/>
      <c r="H2877" s="206" t="s">
        <v>76</v>
      </c>
      <c r="I2877" s="208"/>
      <c r="J2877" s="204"/>
      <c r="K2877" s="204"/>
      <c r="L2877" s="209"/>
      <c r="M2877" s="210"/>
      <c r="N2877" s="211"/>
      <c r="O2877" s="211"/>
      <c r="P2877" s="211"/>
      <c r="Q2877" s="211"/>
      <c r="R2877" s="211"/>
      <c r="S2877" s="211"/>
      <c r="T2877" s="212"/>
      <c r="AT2877" s="213" t="s">
        <v>395</v>
      </c>
      <c r="AU2877" s="213" t="s">
        <v>90</v>
      </c>
      <c r="AV2877" s="13" t="s">
        <v>85</v>
      </c>
      <c r="AW2877" s="13" t="s">
        <v>36</v>
      </c>
      <c r="AX2877" s="13" t="s">
        <v>78</v>
      </c>
      <c r="AY2877" s="213" t="s">
        <v>386</v>
      </c>
    </row>
    <row r="2878" spans="1:65" s="13" customFormat="1" ht="10">
      <c r="B2878" s="203"/>
      <c r="C2878" s="204"/>
      <c r="D2878" s="205" t="s">
        <v>395</v>
      </c>
      <c r="E2878" s="206" t="s">
        <v>76</v>
      </c>
      <c r="F2878" s="207" t="s">
        <v>2742</v>
      </c>
      <c r="G2878" s="204"/>
      <c r="H2878" s="206" t="s">
        <v>76</v>
      </c>
      <c r="I2878" s="208"/>
      <c r="J2878" s="204"/>
      <c r="K2878" s="204"/>
      <c r="L2878" s="209"/>
      <c r="M2878" s="210"/>
      <c r="N2878" s="211"/>
      <c r="O2878" s="211"/>
      <c r="P2878" s="211"/>
      <c r="Q2878" s="211"/>
      <c r="R2878" s="211"/>
      <c r="S2878" s="211"/>
      <c r="T2878" s="212"/>
      <c r="AT2878" s="213" t="s">
        <v>395</v>
      </c>
      <c r="AU2878" s="213" t="s">
        <v>90</v>
      </c>
      <c r="AV2878" s="13" t="s">
        <v>85</v>
      </c>
      <c r="AW2878" s="13" t="s">
        <v>36</v>
      </c>
      <c r="AX2878" s="13" t="s">
        <v>78</v>
      </c>
      <c r="AY2878" s="213" t="s">
        <v>386</v>
      </c>
    </row>
    <row r="2879" spans="1:65" s="14" customFormat="1" ht="10">
      <c r="B2879" s="214"/>
      <c r="C2879" s="215"/>
      <c r="D2879" s="205" t="s">
        <v>395</v>
      </c>
      <c r="E2879" s="216" t="s">
        <v>76</v>
      </c>
      <c r="F2879" s="217" t="s">
        <v>2763</v>
      </c>
      <c r="G2879" s="215"/>
      <c r="H2879" s="218">
        <v>23</v>
      </c>
      <c r="I2879" s="219"/>
      <c r="J2879" s="215"/>
      <c r="K2879" s="215"/>
      <c r="L2879" s="220"/>
      <c r="M2879" s="221"/>
      <c r="N2879" s="222"/>
      <c r="O2879" s="222"/>
      <c r="P2879" s="222"/>
      <c r="Q2879" s="222"/>
      <c r="R2879" s="222"/>
      <c r="S2879" s="222"/>
      <c r="T2879" s="223"/>
      <c r="AT2879" s="224" t="s">
        <v>395</v>
      </c>
      <c r="AU2879" s="224" t="s">
        <v>90</v>
      </c>
      <c r="AV2879" s="14" t="s">
        <v>90</v>
      </c>
      <c r="AW2879" s="14" t="s">
        <v>36</v>
      </c>
      <c r="AX2879" s="14" t="s">
        <v>78</v>
      </c>
      <c r="AY2879" s="224" t="s">
        <v>386</v>
      </c>
    </row>
    <row r="2880" spans="1:65" s="15" customFormat="1" ht="10">
      <c r="B2880" s="225"/>
      <c r="C2880" s="226"/>
      <c r="D2880" s="205" t="s">
        <v>395</v>
      </c>
      <c r="E2880" s="227" t="s">
        <v>76</v>
      </c>
      <c r="F2880" s="228" t="s">
        <v>398</v>
      </c>
      <c r="G2880" s="226"/>
      <c r="H2880" s="229">
        <v>23</v>
      </c>
      <c r="I2880" s="230"/>
      <c r="J2880" s="226"/>
      <c r="K2880" s="226"/>
      <c r="L2880" s="231"/>
      <c r="M2880" s="232"/>
      <c r="N2880" s="233"/>
      <c r="O2880" s="233"/>
      <c r="P2880" s="233"/>
      <c r="Q2880" s="233"/>
      <c r="R2880" s="233"/>
      <c r="S2880" s="233"/>
      <c r="T2880" s="234"/>
      <c r="AT2880" s="235" t="s">
        <v>395</v>
      </c>
      <c r="AU2880" s="235" t="s">
        <v>90</v>
      </c>
      <c r="AV2880" s="15" t="s">
        <v>102</v>
      </c>
      <c r="AW2880" s="15" t="s">
        <v>36</v>
      </c>
      <c r="AX2880" s="15" t="s">
        <v>85</v>
      </c>
      <c r="AY2880" s="235" t="s">
        <v>386</v>
      </c>
    </row>
    <row r="2881" spans="1:65" s="2" customFormat="1" ht="16.5" customHeight="1">
      <c r="A2881" s="37"/>
      <c r="B2881" s="38"/>
      <c r="C2881" s="236" t="s">
        <v>2764</v>
      </c>
      <c r="D2881" s="236" t="s">
        <v>453</v>
      </c>
      <c r="E2881" s="237" t="s">
        <v>2765</v>
      </c>
      <c r="F2881" s="238" t="s">
        <v>2766</v>
      </c>
      <c r="G2881" s="239" t="s">
        <v>624</v>
      </c>
      <c r="H2881" s="240">
        <v>23</v>
      </c>
      <c r="I2881" s="241"/>
      <c r="J2881" s="242">
        <f>ROUND(I2881*H2881,2)</f>
        <v>0</v>
      </c>
      <c r="K2881" s="238" t="s">
        <v>76</v>
      </c>
      <c r="L2881" s="243"/>
      <c r="M2881" s="244" t="s">
        <v>76</v>
      </c>
      <c r="N2881" s="245" t="s">
        <v>49</v>
      </c>
      <c r="O2881" s="67"/>
      <c r="P2881" s="194">
        <f>O2881*H2881</f>
        <v>0</v>
      </c>
      <c r="Q2881" s="194">
        <v>1.2E-4</v>
      </c>
      <c r="R2881" s="194">
        <f>Q2881*H2881</f>
        <v>2.7599999999999999E-3</v>
      </c>
      <c r="S2881" s="194">
        <v>0</v>
      </c>
      <c r="T2881" s="195">
        <f>S2881*H2881</f>
        <v>0</v>
      </c>
      <c r="U2881" s="37"/>
      <c r="V2881" s="37"/>
      <c r="W2881" s="37"/>
      <c r="X2881" s="37"/>
      <c r="Y2881" s="37"/>
      <c r="Z2881" s="37"/>
      <c r="AA2881" s="37"/>
      <c r="AB2881" s="37"/>
      <c r="AC2881" s="37"/>
      <c r="AD2881" s="37"/>
      <c r="AE2881" s="37"/>
      <c r="AR2881" s="196" t="s">
        <v>597</v>
      </c>
      <c r="AT2881" s="196" t="s">
        <v>453</v>
      </c>
      <c r="AU2881" s="196" t="s">
        <v>90</v>
      </c>
      <c r="AY2881" s="20" t="s">
        <v>386</v>
      </c>
      <c r="BE2881" s="197">
        <f>IF(N2881="základní",J2881,0)</f>
        <v>0</v>
      </c>
      <c r="BF2881" s="197">
        <f>IF(N2881="snížená",J2881,0)</f>
        <v>0</v>
      </c>
      <c r="BG2881" s="197">
        <f>IF(N2881="zákl. přenesená",J2881,0)</f>
        <v>0</v>
      </c>
      <c r="BH2881" s="197">
        <f>IF(N2881="sníž. přenesená",J2881,0)</f>
        <v>0</v>
      </c>
      <c r="BI2881" s="197">
        <f>IF(N2881="nulová",J2881,0)</f>
        <v>0</v>
      </c>
      <c r="BJ2881" s="20" t="s">
        <v>90</v>
      </c>
      <c r="BK2881" s="197">
        <f>ROUND(I2881*H2881,2)</f>
        <v>0</v>
      </c>
      <c r="BL2881" s="20" t="s">
        <v>479</v>
      </c>
      <c r="BM2881" s="196" t="s">
        <v>2767</v>
      </c>
    </row>
    <row r="2882" spans="1:65" s="13" customFormat="1" ht="10">
      <c r="B2882" s="203"/>
      <c r="C2882" s="204"/>
      <c r="D2882" s="205" t="s">
        <v>395</v>
      </c>
      <c r="E2882" s="206" t="s">
        <v>76</v>
      </c>
      <c r="F2882" s="207" t="s">
        <v>1415</v>
      </c>
      <c r="G2882" s="204"/>
      <c r="H2882" s="206" t="s">
        <v>76</v>
      </c>
      <c r="I2882" s="208"/>
      <c r="J2882" s="204"/>
      <c r="K2882" s="204"/>
      <c r="L2882" s="209"/>
      <c r="M2882" s="210"/>
      <c r="N2882" s="211"/>
      <c r="O2882" s="211"/>
      <c r="P2882" s="211"/>
      <c r="Q2882" s="211"/>
      <c r="R2882" s="211"/>
      <c r="S2882" s="211"/>
      <c r="T2882" s="212"/>
      <c r="AT2882" s="213" t="s">
        <v>395</v>
      </c>
      <c r="AU2882" s="213" t="s">
        <v>90</v>
      </c>
      <c r="AV2882" s="13" t="s">
        <v>85</v>
      </c>
      <c r="AW2882" s="13" t="s">
        <v>36</v>
      </c>
      <c r="AX2882" s="13" t="s">
        <v>78</v>
      </c>
      <c r="AY2882" s="213" t="s">
        <v>386</v>
      </c>
    </row>
    <row r="2883" spans="1:65" s="13" customFormat="1" ht="10">
      <c r="B2883" s="203"/>
      <c r="C2883" s="204"/>
      <c r="D2883" s="205" t="s">
        <v>395</v>
      </c>
      <c r="E2883" s="206" t="s">
        <v>76</v>
      </c>
      <c r="F2883" s="207" t="s">
        <v>2742</v>
      </c>
      <c r="G2883" s="204"/>
      <c r="H2883" s="206" t="s">
        <v>76</v>
      </c>
      <c r="I2883" s="208"/>
      <c r="J2883" s="204"/>
      <c r="K2883" s="204"/>
      <c r="L2883" s="209"/>
      <c r="M2883" s="210"/>
      <c r="N2883" s="211"/>
      <c r="O2883" s="211"/>
      <c r="P2883" s="211"/>
      <c r="Q2883" s="211"/>
      <c r="R2883" s="211"/>
      <c r="S2883" s="211"/>
      <c r="T2883" s="212"/>
      <c r="AT2883" s="213" t="s">
        <v>395</v>
      </c>
      <c r="AU2883" s="213" t="s">
        <v>90</v>
      </c>
      <c r="AV2883" s="13" t="s">
        <v>85</v>
      </c>
      <c r="AW2883" s="13" t="s">
        <v>36</v>
      </c>
      <c r="AX2883" s="13" t="s">
        <v>78</v>
      </c>
      <c r="AY2883" s="213" t="s">
        <v>386</v>
      </c>
    </row>
    <row r="2884" spans="1:65" s="14" customFormat="1" ht="10">
      <c r="B2884" s="214"/>
      <c r="C2884" s="215"/>
      <c r="D2884" s="205" t="s">
        <v>395</v>
      </c>
      <c r="E2884" s="216" t="s">
        <v>76</v>
      </c>
      <c r="F2884" s="217" t="s">
        <v>2763</v>
      </c>
      <c r="G2884" s="215"/>
      <c r="H2884" s="218">
        <v>23</v>
      </c>
      <c r="I2884" s="219"/>
      <c r="J2884" s="215"/>
      <c r="K2884" s="215"/>
      <c r="L2884" s="220"/>
      <c r="M2884" s="221"/>
      <c r="N2884" s="222"/>
      <c r="O2884" s="222"/>
      <c r="P2884" s="222"/>
      <c r="Q2884" s="222"/>
      <c r="R2884" s="222"/>
      <c r="S2884" s="222"/>
      <c r="T2884" s="223"/>
      <c r="AT2884" s="224" t="s">
        <v>395</v>
      </c>
      <c r="AU2884" s="224" t="s">
        <v>90</v>
      </c>
      <c r="AV2884" s="14" t="s">
        <v>90</v>
      </c>
      <c r="AW2884" s="14" t="s">
        <v>36</v>
      </c>
      <c r="AX2884" s="14" t="s">
        <v>78</v>
      </c>
      <c r="AY2884" s="224" t="s">
        <v>386</v>
      </c>
    </row>
    <row r="2885" spans="1:65" s="15" customFormat="1" ht="10">
      <c r="B2885" s="225"/>
      <c r="C2885" s="226"/>
      <c r="D2885" s="205" t="s">
        <v>395</v>
      </c>
      <c r="E2885" s="227" t="s">
        <v>76</v>
      </c>
      <c r="F2885" s="228" t="s">
        <v>398</v>
      </c>
      <c r="G2885" s="226"/>
      <c r="H2885" s="229">
        <v>23</v>
      </c>
      <c r="I2885" s="230"/>
      <c r="J2885" s="226"/>
      <c r="K2885" s="226"/>
      <c r="L2885" s="231"/>
      <c r="M2885" s="232"/>
      <c r="N2885" s="233"/>
      <c r="O2885" s="233"/>
      <c r="P2885" s="233"/>
      <c r="Q2885" s="233"/>
      <c r="R2885" s="233"/>
      <c r="S2885" s="233"/>
      <c r="T2885" s="234"/>
      <c r="AT2885" s="235" t="s">
        <v>395</v>
      </c>
      <c r="AU2885" s="235" t="s">
        <v>90</v>
      </c>
      <c r="AV2885" s="15" t="s">
        <v>102</v>
      </c>
      <c r="AW2885" s="15" t="s">
        <v>36</v>
      </c>
      <c r="AX2885" s="15" t="s">
        <v>85</v>
      </c>
      <c r="AY2885" s="235" t="s">
        <v>386</v>
      </c>
    </row>
    <row r="2886" spans="1:65" s="2" customFormat="1" ht="16.5" customHeight="1">
      <c r="A2886" s="37"/>
      <c r="B2886" s="38"/>
      <c r="C2886" s="236" t="s">
        <v>2768</v>
      </c>
      <c r="D2886" s="236" t="s">
        <v>453</v>
      </c>
      <c r="E2886" s="237" t="s">
        <v>2769</v>
      </c>
      <c r="F2886" s="238" t="s">
        <v>2770</v>
      </c>
      <c r="G2886" s="239" t="s">
        <v>624</v>
      </c>
      <c r="H2886" s="240">
        <v>22</v>
      </c>
      <c r="I2886" s="241"/>
      <c r="J2886" s="242">
        <f>ROUND(I2886*H2886,2)</f>
        <v>0</v>
      </c>
      <c r="K2886" s="238" t="s">
        <v>76</v>
      </c>
      <c r="L2886" s="243"/>
      <c r="M2886" s="244" t="s">
        <v>76</v>
      </c>
      <c r="N2886" s="245" t="s">
        <v>49</v>
      </c>
      <c r="O2886" s="67"/>
      <c r="P2886" s="194">
        <f>O2886*H2886</f>
        <v>0</v>
      </c>
      <c r="Q2886" s="194">
        <v>8.0000000000000004E-4</v>
      </c>
      <c r="R2886" s="194">
        <f>Q2886*H2886</f>
        <v>1.7600000000000001E-2</v>
      </c>
      <c r="S2886" s="194">
        <v>0</v>
      </c>
      <c r="T2886" s="195">
        <f>S2886*H2886</f>
        <v>0</v>
      </c>
      <c r="U2886" s="37"/>
      <c r="V2886" s="37"/>
      <c r="W2886" s="37"/>
      <c r="X2886" s="37"/>
      <c r="Y2886" s="37"/>
      <c r="Z2886" s="37"/>
      <c r="AA2886" s="37"/>
      <c r="AB2886" s="37"/>
      <c r="AC2886" s="37"/>
      <c r="AD2886" s="37"/>
      <c r="AE2886" s="37"/>
      <c r="AR2886" s="196" t="s">
        <v>597</v>
      </c>
      <c r="AT2886" s="196" t="s">
        <v>453</v>
      </c>
      <c r="AU2886" s="196" t="s">
        <v>90</v>
      </c>
      <c r="AY2886" s="20" t="s">
        <v>386</v>
      </c>
      <c r="BE2886" s="197">
        <f>IF(N2886="základní",J2886,0)</f>
        <v>0</v>
      </c>
      <c r="BF2886" s="197">
        <f>IF(N2886="snížená",J2886,0)</f>
        <v>0</v>
      </c>
      <c r="BG2886" s="197">
        <f>IF(N2886="zákl. přenesená",J2886,0)</f>
        <v>0</v>
      </c>
      <c r="BH2886" s="197">
        <f>IF(N2886="sníž. přenesená",J2886,0)</f>
        <v>0</v>
      </c>
      <c r="BI2886" s="197">
        <f>IF(N2886="nulová",J2886,0)</f>
        <v>0</v>
      </c>
      <c r="BJ2886" s="20" t="s">
        <v>90</v>
      </c>
      <c r="BK2886" s="197">
        <f>ROUND(I2886*H2886,2)</f>
        <v>0</v>
      </c>
      <c r="BL2886" s="20" t="s">
        <v>479</v>
      </c>
      <c r="BM2886" s="196" t="s">
        <v>2771</v>
      </c>
    </row>
    <row r="2887" spans="1:65" s="13" customFormat="1" ht="10">
      <c r="B2887" s="203"/>
      <c r="C2887" s="204"/>
      <c r="D2887" s="205" t="s">
        <v>395</v>
      </c>
      <c r="E2887" s="206" t="s">
        <v>76</v>
      </c>
      <c r="F2887" s="207" t="s">
        <v>1415</v>
      </c>
      <c r="G2887" s="204"/>
      <c r="H2887" s="206" t="s">
        <v>76</v>
      </c>
      <c r="I2887" s="208"/>
      <c r="J2887" s="204"/>
      <c r="K2887" s="204"/>
      <c r="L2887" s="209"/>
      <c r="M2887" s="210"/>
      <c r="N2887" s="211"/>
      <c r="O2887" s="211"/>
      <c r="P2887" s="211"/>
      <c r="Q2887" s="211"/>
      <c r="R2887" s="211"/>
      <c r="S2887" s="211"/>
      <c r="T2887" s="212"/>
      <c r="AT2887" s="213" t="s">
        <v>395</v>
      </c>
      <c r="AU2887" s="213" t="s">
        <v>90</v>
      </c>
      <c r="AV2887" s="13" t="s">
        <v>85</v>
      </c>
      <c r="AW2887" s="13" t="s">
        <v>36</v>
      </c>
      <c r="AX2887" s="13" t="s">
        <v>78</v>
      </c>
      <c r="AY2887" s="213" t="s">
        <v>386</v>
      </c>
    </row>
    <row r="2888" spans="1:65" s="13" customFormat="1" ht="10">
      <c r="B2888" s="203"/>
      <c r="C2888" s="204"/>
      <c r="D2888" s="205" t="s">
        <v>395</v>
      </c>
      <c r="E2888" s="206" t="s">
        <v>76</v>
      </c>
      <c r="F2888" s="207" t="s">
        <v>2742</v>
      </c>
      <c r="G2888" s="204"/>
      <c r="H2888" s="206" t="s">
        <v>76</v>
      </c>
      <c r="I2888" s="208"/>
      <c r="J2888" s="204"/>
      <c r="K2888" s="204"/>
      <c r="L2888" s="209"/>
      <c r="M2888" s="210"/>
      <c r="N2888" s="211"/>
      <c r="O2888" s="211"/>
      <c r="P2888" s="211"/>
      <c r="Q2888" s="211"/>
      <c r="R2888" s="211"/>
      <c r="S2888" s="211"/>
      <c r="T2888" s="212"/>
      <c r="AT2888" s="213" t="s">
        <v>395</v>
      </c>
      <c r="AU2888" s="213" t="s">
        <v>90</v>
      </c>
      <c r="AV2888" s="13" t="s">
        <v>85</v>
      </c>
      <c r="AW2888" s="13" t="s">
        <v>36</v>
      </c>
      <c r="AX2888" s="13" t="s">
        <v>78</v>
      </c>
      <c r="AY2888" s="213" t="s">
        <v>386</v>
      </c>
    </row>
    <row r="2889" spans="1:65" s="14" customFormat="1" ht="10">
      <c r="B2889" s="214"/>
      <c r="C2889" s="215"/>
      <c r="D2889" s="205" t="s">
        <v>395</v>
      </c>
      <c r="E2889" s="216" t="s">
        <v>76</v>
      </c>
      <c r="F2889" s="217" t="s">
        <v>2772</v>
      </c>
      <c r="G2889" s="215"/>
      <c r="H2889" s="218">
        <v>22</v>
      </c>
      <c r="I2889" s="219"/>
      <c r="J2889" s="215"/>
      <c r="K2889" s="215"/>
      <c r="L2889" s="220"/>
      <c r="M2889" s="221"/>
      <c r="N2889" s="222"/>
      <c r="O2889" s="222"/>
      <c r="P2889" s="222"/>
      <c r="Q2889" s="222"/>
      <c r="R2889" s="222"/>
      <c r="S2889" s="222"/>
      <c r="T2889" s="223"/>
      <c r="AT2889" s="224" t="s">
        <v>395</v>
      </c>
      <c r="AU2889" s="224" t="s">
        <v>90</v>
      </c>
      <c r="AV2889" s="14" t="s">
        <v>90</v>
      </c>
      <c r="AW2889" s="14" t="s">
        <v>36</v>
      </c>
      <c r="AX2889" s="14" t="s">
        <v>78</v>
      </c>
      <c r="AY2889" s="224" t="s">
        <v>386</v>
      </c>
    </row>
    <row r="2890" spans="1:65" s="15" customFormat="1" ht="10">
      <c r="B2890" s="225"/>
      <c r="C2890" s="226"/>
      <c r="D2890" s="205" t="s">
        <v>395</v>
      </c>
      <c r="E2890" s="227" t="s">
        <v>76</v>
      </c>
      <c r="F2890" s="228" t="s">
        <v>398</v>
      </c>
      <c r="G2890" s="226"/>
      <c r="H2890" s="229">
        <v>22</v>
      </c>
      <c r="I2890" s="230"/>
      <c r="J2890" s="226"/>
      <c r="K2890" s="226"/>
      <c r="L2890" s="231"/>
      <c r="M2890" s="232"/>
      <c r="N2890" s="233"/>
      <c r="O2890" s="233"/>
      <c r="P2890" s="233"/>
      <c r="Q2890" s="233"/>
      <c r="R2890" s="233"/>
      <c r="S2890" s="233"/>
      <c r="T2890" s="234"/>
      <c r="AT2890" s="235" t="s">
        <v>395</v>
      </c>
      <c r="AU2890" s="235" t="s">
        <v>90</v>
      </c>
      <c r="AV2890" s="15" t="s">
        <v>102</v>
      </c>
      <c r="AW2890" s="15" t="s">
        <v>36</v>
      </c>
      <c r="AX2890" s="15" t="s">
        <v>85</v>
      </c>
      <c r="AY2890" s="235" t="s">
        <v>386</v>
      </c>
    </row>
    <row r="2891" spans="1:65" s="2" customFormat="1" ht="16.5" customHeight="1">
      <c r="A2891" s="37"/>
      <c r="B2891" s="38"/>
      <c r="C2891" s="185" t="s">
        <v>2773</v>
      </c>
      <c r="D2891" s="185" t="s">
        <v>388</v>
      </c>
      <c r="E2891" s="186" t="s">
        <v>2774</v>
      </c>
      <c r="F2891" s="187" t="s">
        <v>2775</v>
      </c>
      <c r="G2891" s="188" t="s">
        <v>624</v>
      </c>
      <c r="H2891" s="189">
        <v>8</v>
      </c>
      <c r="I2891" s="190"/>
      <c r="J2891" s="191">
        <f>ROUND(I2891*H2891,2)</f>
        <v>0</v>
      </c>
      <c r="K2891" s="187" t="s">
        <v>76</v>
      </c>
      <c r="L2891" s="42"/>
      <c r="M2891" s="192" t="s">
        <v>76</v>
      </c>
      <c r="N2891" s="193" t="s">
        <v>49</v>
      </c>
      <c r="O2891" s="67"/>
      <c r="P2891" s="194">
        <f>O2891*H2891</f>
        <v>0</v>
      </c>
      <c r="Q2891" s="194">
        <v>3.1E-4</v>
      </c>
      <c r="R2891" s="194">
        <f>Q2891*H2891</f>
        <v>2.48E-3</v>
      </c>
      <c r="S2891" s="194">
        <v>0</v>
      </c>
      <c r="T2891" s="195">
        <f>S2891*H2891</f>
        <v>0</v>
      </c>
      <c r="U2891" s="37"/>
      <c r="V2891" s="37"/>
      <c r="W2891" s="37"/>
      <c r="X2891" s="37"/>
      <c r="Y2891" s="37"/>
      <c r="Z2891" s="37"/>
      <c r="AA2891" s="37"/>
      <c r="AB2891" s="37"/>
      <c r="AC2891" s="37"/>
      <c r="AD2891" s="37"/>
      <c r="AE2891" s="37"/>
      <c r="AR2891" s="196" t="s">
        <v>479</v>
      </c>
      <c r="AT2891" s="196" t="s">
        <v>388</v>
      </c>
      <c r="AU2891" s="196" t="s">
        <v>90</v>
      </c>
      <c r="AY2891" s="20" t="s">
        <v>386</v>
      </c>
      <c r="BE2891" s="197">
        <f>IF(N2891="základní",J2891,0)</f>
        <v>0</v>
      </c>
      <c r="BF2891" s="197">
        <f>IF(N2891="snížená",J2891,0)</f>
        <v>0</v>
      </c>
      <c r="BG2891" s="197">
        <f>IF(N2891="zákl. přenesená",J2891,0)</f>
        <v>0</v>
      </c>
      <c r="BH2891" s="197">
        <f>IF(N2891="sníž. přenesená",J2891,0)</f>
        <v>0</v>
      </c>
      <c r="BI2891" s="197">
        <f>IF(N2891="nulová",J2891,0)</f>
        <v>0</v>
      </c>
      <c r="BJ2891" s="20" t="s">
        <v>90</v>
      </c>
      <c r="BK2891" s="197">
        <f>ROUND(I2891*H2891,2)</f>
        <v>0</v>
      </c>
      <c r="BL2891" s="20" t="s">
        <v>479</v>
      </c>
      <c r="BM2891" s="196" t="s">
        <v>2776</v>
      </c>
    </row>
    <row r="2892" spans="1:65" s="13" customFormat="1" ht="10">
      <c r="B2892" s="203"/>
      <c r="C2892" s="204"/>
      <c r="D2892" s="205" t="s">
        <v>395</v>
      </c>
      <c r="E2892" s="206" t="s">
        <v>76</v>
      </c>
      <c r="F2892" s="207" t="s">
        <v>1722</v>
      </c>
      <c r="G2892" s="204"/>
      <c r="H2892" s="206" t="s">
        <v>76</v>
      </c>
      <c r="I2892" s="208"/>
      <c r="J2892" s="204"/>
      <c r="K2892" s="204"/>
      <c r="L2892" s="209"/>
      <c r="M2892" s="210"/>
      <c r="N2892" s="211"/>
      <c r="O2892" s="211"/>
      <c r="P2892" s="211"/>
      <c r="Q2892" s="211"/>
      <c r="R2892" s="211"/>
      <c r="S2892" s="211"/>
      <c r="T2892" s="212"/>
      <c r="AT2892" s="213" t="s">
        <v>395</v>
      </c>
      <c r="AU2892" s="213" t="s">
        <v>90</v>
      </c>
      <c r="AV2892" s="13" t="s">
        <v>85</v>
      </c>
      <c r="AW2892" s="13" t="s">
        <v>36</v>
      </c>
      <c r="AX2892" s="13" t="s">
        <v>78</v>
      </c>
      <c r="AY2892" s="213" t="s">
        <v>386</v>
      </c>
    </row>
    <row r="2893" spans="1:65" s="14" customFormat="1" ht="10">
      <c r="B2893" s="214"/>
      <c r="C2893" s="215"/>
      <c r="D2893" s="205" t="s">
        <v>395</v>
      </c>
      <c r="E2893" s="216" t="s">
        <v>76</v>
      </c>
      <c r="F2893" s="217" t="s">
        <v>2777</v>
      </c>
      <c r="G2893" s="215"/>
      <c r="H2893" s="218">
        <v>8</v>
      </c>
      <c r="I2893" s="219"/>
      <c r="J2893" s="215"/>
      <c r="K2893" s="215"/>
      <c r="L2893" s="220"/>
      <c r="M2893" s="221"/>
      <c r="N2893" s="222"/>
      <c r="O2893" s="222"/>
      <c r="P2893" s="222"/>
      <c r="Q2893" s="222"/>
      <c r="R2893" s="222"/>
      <c r="S2893" s="222"/>
      <c r="T2893" s="223"/>
      <c r="AT2893" s="224" t="s">
        <v>395</v>
      </c>
      <c r="AU2893" s="224" t="s">
        <v>90</v>
      </c>
      <c r="AV2893" s="14" t="s">
        <v>90</v>
      </c>
      <c r="AW2893" s="14" t="s">
        <v>36</v>
      </c>
      <c r="AX2893" s="14" t="s">
        <v>78</v>
      </c>
      <c r="AY2893" s="224" t="s">
        <v>386</v>
      </c>
    </row>
    <row r="2894" spans="1:65" s="15" customFormat="1" ht="10">
      <c r="B2894" s="225"/>
      <c r="C2894" s="226"/>
      <c r="D2894" s="205" t="s">
        <v>395</v>
      </c>
      <c r="E2894" s="227" t="s">
        <v>76</v>
      </c>
      <c r="F2894" s="228" t="s">
        <v>398</v>
      </c>
      <c r="G2894" s="226"/>
      <c r="H2894" s="229">
        <v>8</v>
      </c>
      <c r="I2894" s="230"/>
      <c r="J2894" s="226"/>
      <c r="K2894" s="226"/>
      <c r="L2894" s="231"/>
      <c r="M2894" s="232"/>
      <c r="N2894" s="233"/>
      <c r="O2894" s="233"/>
      <c r="P2894" s="233"/>
      <c r="Q2894" s="233"/>
      <c r="R2894" s="233"/>
      <c r="S2894" s="233"/>
      <c r="T2894" s="234"/>
      <c r="AT2894" s="235" t="s">
        <v>395</v>
      </c>
      <c r="AU2894" s="235" t="s">
        <v>90</v>
      </c>
      <c r="AV2894" s="15" t="s">
        <v>102</v>
      </c>
      <c r="AW2894" s="15" t="s">
        <v>36</v>
      </c>
      <c r="AX2894" s="15" t="s">
        <v>85</v>
      </c>
      <c r="AY2894" s="235" t="s">
        <v>386</v>
      </c>
    </row>
    <row r="2895" spans="1:65" s="2" customFormat="1" ht="49" customHeight="1">
      <c r="A2895" s="37"/>
      <c r="B2895" s="38"/>
      <c r="C2895" s="185" t="s">
        <v>2778</v>
      </c>
      <c r="D2895" s="185" t="s">
        <v>388</v>
      </c>
      <c r="E2895" s="186" t="s">
        <v>2779</v>
      </c>
      <c r="F2895" s="187" t="s">
        <v>2780</v>
      </c>
      <c r="G2895" s="188" t="s">
        <v>2321</v>
      </c>
      <c r="H2895" s="257"/>
      <c r="I2895" s="190"/>
      <c r="J2895" s="191">
        <f>ROUND(I2895*H2895,2)</f>
        <v>0</v>
      </c>
      <c r="K2895" s="187" t="s">
        <v>391</v>
      </c>
      <c r="L2895" s="42"/>
      <c r="M2895" s="192" t="s">
        <v>76</v>
      </c>
      <c r="N2895" s="193" t="s">
        <v>49</v>
      </c>
      <c r="O2895" s="67"/>
      <c r="P2895" s="194">
        <f>O2895*H2895</f>
        <v>0</v>
      </c>
      <c r="Q2895" s="194">
        <v>0</v>
      </c>
      <c r="R2895" s="194">
        <f>Q2895*H2895</f>
        <v>0</v>
      </c>
      <c r="S2895" s="194">
        <v>0</v>
      </c>
      <c r="T2895" s="195">
        <f>S2895*H2895</f>
        <v>0</v>
      </c>
      <c r="U2895" s="37"/>
      <c r="V2895" s="37"/>
      <c r="W2895" s="37"/>
      <c r="X2895" s="37"/>
      <c r="Y2895" s="37"/>
      <c r="Z2895" s="37"/>
      <c r="AA2895" s="37"/>
      <c r="AB2895" s="37"/>
      <c r="AC2895" s="37"/>
      <c r="AD2895" s="37"/>
      <c r="AE2895" s="37"/>
      <c r="AR2895" s="196" t="s">
        <v>479</v>
      </c>
      <c r="AT2895" s="196" t="s">
        <v>388</v>
      </c>
      <c r="AU2895" s="196" t="s">
        <v>90</v>
      </c>
      <c r="AY2895" s="20" t="s">
        <v>386</v>
      </c>
      <c r="BE2895" s="197">
        <f>IF(N2895="základní",J2895,0)</f>
        <v>0</v>
      </c>
      <c r="BF2895" s="197">
        <f>IF(N2895="snížená",J2895,0)</f>
        <v>0</v>
      </c>
      <c r="BG2895" s="197">
        <f>IF(N2895="zákl. přenesená",J2895,0)</f>
        <v>0</v>
      </c>
      <c r="BH2895" s="197">
        <f>IF(N2895="sníž. přenesená",J2895,0)</f>
        <v>0</v>
      </c>
      <c r="BI2895" s="197">
        <f>IF(N2895="nulová",J2895,0)</f>
        <v>0</v>
      </c>
      <c r="BJ2895" s="20" t="s">
        <v>90</v>
      </c>
      <c r="BK2895" s="197">
        <f>ROUND(I2895*H2895,2)</f>
        <v>0</v>
      </c>
      <c r="BL2895" s="20" t="s">
        <v>479</v>
      </c>
      <c r="BM2895" s="196" t="s">
        <v>2781</v>
      </c>
    </row>
    <row r="2896" spans="1:65" s="2" customFormat="1" ht="10">
      <c r="A2896" s="37"/>
      <c r="B2896" s="38"/>
      <c r="C2896" s="39"/>
      <c r="D2896" s="198" t="s">
        <v>393</v>
      </c>
      <c r="E2896" s="39"/>
      <c r="F2896" s="199" t="s">
        <v>2782</v>
      </c>
      <c r="G2896" s="39"/>
      <c r="H2896" s="39"/>
      <c r="I2896" s="200"/>
      <c r="J2896" s="39"/>
      <c r="K2896" s="39"/>
      <c r="L2896" s="42"/>
      <c r="M2896" s="201"/>
      <c r="N2896" s="202"/>
      <c r="O2896" s="67"/>
      <c r="P2896" s="67"/>
      <c r="Q2896" s="67"/>
      <c r="R2896" s="67"/>
      <c r="S2896" s="67"/>
      <c r="T2896" s="68"/>
      <c r="U2896" s="37"/>
      <c r="V2896" s="37"/>
      <c r="W2896" s="37"/>
      <c r="X2896" s="37"/>
      <c r="Y2896" s="37"/>
      <c r="Z2896" s="37"/>
      <c r="AA2896" s="37"/>
      <c r="AB2896" s="37"/>
      <c r="AC2896" s="37"/>
      <c r="AD2896" s="37"/>
      <c r="AE2896" s="37"/>
      <c r="AT2896" s="20" t="s">
        <v>393</v>
      </c>
      <c r="AU2896" s="20" t="s">
        <v>90</v>
      </c>
    </row>
    <row r="2897" spans="1:65" s="12" customFormat="1" ht="22.75" customHeight="1">
      <c r="B2897" s="169"/>
      <c r="C2897" s="170"/>
      <c r="D2897" s="171" t="s">
        <v>77</v>
      </c>
      <c r="E2897" s="183" t="s">
        <v>2783</v>
      </c>
      <c r="F2897" s="183" t="s">
        <v>2784</v>
      </c>
      <c r="G2897" s="170"/>
      <c r="H2897" s="170"/>
      <c r="I2897" s="173"/>
      <c r="J2897" s="184">
        <f>BK2897</f>
        <v>0</v>
      </c>
      <c r="K2897" s="170"/>
      <c r="L2897" s="175"/>
      <c r="M2897" s="176"/>
      <c r="N2897" s="177"/>
      <c r="O2897" s="177"/>
      <c r="P2897" s="178">
        <f>SUM(P2898:P2908)</f>
        <v>0</v>
      </c>
      <c r="Q2897" s="177"/>
      <c r="R2897" s="178">
        <f>SUM(R2898:R2908)</f>
        <v>7.4140000000000002E-4</v>
      </c>
      <c r="S2897" s="177"/>
      <c r="T2897" s="179">
        <f>SUM(T2898:T2908)</f>
        <v>2.2499999999999999E-2</v>
      </c>
      <c r="AR2897" s="180" t="s">
        <v>90</v>
      </c>
      <c r="AT2897" s="181" t="s">
        <v>77</v>
      </c>
      <c r="AU2897" s="181" t="s">
        <v>85</v>
      </c>
      <c r="AY2897" s="180" t="s">
        <v>386</v>
      </c>
      <c r="BK2897" s="182">
        <f>SUM(BK2898:BK2908)</f>
        <v>0</v>
      </c>
    </row>
    <row r="2898" spans="1:65" s="2" customFormat="1" ht="24.15" customHeight="1">
      <c r="A2898" s="37"/>
      <c r="B2898" s="38"/>
      <c r="C2898" s="185" t="s">
        <v>2785</v>
      </c>
      <c r="D2898" s="185" t="s">
        <v>388</v>
      </c>
      <c r="E2898" s="186" t="s">
        <v>2786</v>
      </c>
      <c r="F2898" s="187" t="s">
        <v>2787</v>
      </c>
      <c r="G2898" s="188" t="s">
        <v>624</v>
      </c>
      <c r="H2898" s="189">
        <v>3</v>
      </c>
      <c r="I2898" s="190"/>
      <c r="J2898" s="191">
        <f>ROUND(I2898*H2898,2)</f>
        <v>0</v>
      </c>
      <c r="K2898" s="187" t="s">
        <v>76</v>
      </c>
      <c r="L2898" s="42"/>
      <c r="M2898" s="192" t="s">
        <v>76</v>
      </c>
      <c r="N2898" s="193" t="s">
        <v>49</v>
      </c>
      <c r="O2898" s="67"/>
      <c r="P2898" s="194">
        <f>O2898*H2898</f>
        <v>0</v>
      </c>
      <c r="Q2898" s="194">
        <v>0</v>
      </c>
      <c r="R2898" s="194">
        <f>Q2898*H2898</f>
        <v>0</v>
      </c>
      <c r="S2898" s="194">
        <v>7.4999999999999997E-3</v>
      </c>
      <c r="T2898" s="195">
        <f>S2898*H2898</f>
        <v>2.2499999999999999E-2</v>
      </c>
      <c r="U2898" s="37"/>
      <c r="V2898" s="37"/>
      <c r="W2898" s="37"/>
      <c r="X2898" s="37"/>
      <c r="Y2898" s="37"/>
      <c r="Z2898" s="37"/>
      <c r="AA2898" s="37"/>
      <c r="AB2898" s="37"/>
      <c r="AC2898" s="37"/>
      <c r="AD2898" s="37"/>
      <c r="AE2898" s="37"/>
      <c r="AR2898" s="196" t="s">
        <v>479</v>
      </c>
      <c r="AT2898" s="196" t="s">
        <v>388</v>
      </c>
      <c r="AU2898" s="196" t="s">
        <v>90</v>
      </c>
      <c r="AY2898" s="20" t="s">
        <v>386</v>
      </c>
      <c r="BE2898" s="197">
        <f>IF(N2898="základní",J2898,0)</f>
        <v>0</v>
      </c>
      <c r="BF2898" s="197">
        <f>IF(N2898="snížená",J2898,0)</f>
        <v>0</v>
      </c>
      <c r="BG2898" s="197">
        <f>IF(N2898="zákl. přenesená",J2898,0)</f>
        <v>0</v>
      </c>
      <c r="BH2898" s="197">
        <f>IF(N2898="sníž. přenesená",J2898,0)</f>
        <v>0</v>
      </c>
      <c r="BI2898" s="197">
        <f>IF(N2898="nulová",J2898,0)</f>
        <v>0</v>
      </c>
      <c r="BJ2898" s="20" t="s">
        <v>90</v>
      </c>
      <c r="BK2898" s="197">
        <f>ROUND(I2898*H2898,2)</f>
        <v>0</v>
      </c>
      <c r="BL2898" s="20" t="s">
        <v>479</v>
      </c>
      <c r="BM2898" s="196" t="s">
        <v>2788</v>
      </c>
    </row>
    <row r="2899" spans="1:65" s="13" customFormat="1" ht="10">
      <c r="B2899" s="203"/>
      <c r="C2899" s="204"/>
      <c r="D2899" s="205" t="s">
        <v>395</v>
      </c>
      <c r="E2899" s="206" t="s">
        <v>76</v>
      </c>
      <c r="F2899" s="207" t="s">
        <v>552</v>
      </c>
      <c r="G2899" s="204"/>
      <c r="H2899" s="206" t="s">
        <v>76</v>
      </c>
      <c r="I2899" s="208"/>
      <c r="J2899" s="204"/>
      <c r="K2899" s="204"/>
      <c r="L2899" s="209"/>
      <c r="M2899" s="210"/>
      <c r="N2899" s="211"/>
      <c r="O2899" s="211"/>
      <c r="P2899" s="211"/>
      <c r="Q2899" s="211"/>
      <c r="R2899" s="211"/>
      <c r="S2899" s="211"/>
      <c r="T2899" s="212"/>
      <c r="AT2899" s="213" t="s">
        <v>395</v>
      </c>
      <c r="AU2899" s="213" t="s">
        <v>90</v>
      </c>
      <c r="AV2899" s="13" t="s">
        <v>85</v>
      </c>
      <c r="AW2899" s="13" t="s">
        <v>36</v>
      </c>
      <c r="AX2899" s="13" t="s">
        <v>78</v>
      </c>
      <c r="AY2899" s="213" t="s">
        <v>386</v>
      </c>
    </row>
    <row r="2900" spans="1:65" s="14" customFormat="1" ht="10">
      <c r="B2900" s="214"/>
      <c r="C2900" s="215"/>
      <c r="D2900" s="205" t="s">
        <v>395</v>
      </c>
      <c r="E2900" s="216" t="s">
        <v>76</v>
      </c>
      <c r="F2900" s="217" t="s">
        <v>95</v>
      </c>
      <c r="G2900" s="215"/>
      <c r="H2900" s="218">
        <v>3</v>
      </c>
      <c r="I2900" s="219"/>
      <c r="J2900" s="215"/>
      <c r="K2900" s="215"/>
      <c r="L2900" s="220"/>
      <c r="M2900" s="221"/>
      <c r="N2900" s="222"/>
      <c r="O2900" s="222"/>
      <c r="P2900" s="222"/>
      <c r="Q2900" s="222"/>
      <c r="R2900" s="222"/>
      <c r="S2900" s="222"/>
      <c r="T2900" s="223"/>
      <c r="AT2900" s="224" t="s">
        <v>395</v>
      </c>
      <c r="AU2900" s="224" t="s">
        <v>90</v>
      </c>
      <c r="AV2900" s="14" t="s">
        <v>90</v>
      </c>
      <c r="AW2900" s="14" t="s">
        <v>36</v>
      </c>
      <c r="AX2900" s="14" t="s">
        <v>78</v>
      </c>
      <c r="AY2900" s="224" t="s">
        <v>386</v>
      </c>
    </row>
    <row r="2901" spans="1:65" s="15" customFormat="1" ht="10">
      <c r="B2901" s="225"/>
      <c r="C2901" s="226"/>
      <c r="D2901" s="205" t="s">
        <v>395</v>
      </c>
      <c r="E2901" s="227" t="s">
        <v>76</v>
      </c>
      <c r="F2901" s="228" t="s">
        <v>398</v>
      </c>
      <c r="G2901" s="226"/>
      <c r="H2901" s="229">
        <v>3</v>
      </c>
      <c r="I2901" s="230"/>
      <c r="J2901" s="226"/>
      <c r="K2901" s="226"/>
      <c r="L2901" s="231"/>
      <c r="M2901" s="232"/>
      <c r="N2901" s="233"/>
      <c r="O2901" s="233"/>
      <c r="P2901" s="233"/>
      <c r="Q2901" s="233"/>
      <c r="R2901" s="233"/>
      <c r="S2901" s="233"/>
      <c r="T2901" s="234"/>
      <c r="AT2901" s="235" t="s">
        <v>395</v>
      </c>
      <c r="AU2901" s="235" t="s">
        <v>90</v>
      </c>
      <c r="AV2901" s="15" t="s">
        <v>102</v>
      </c>
      <c r="AW2901" s="15" t="s">
        <v>36</v>
      </c>
      <c r="AX2901" s="15" t="s">
        <v>85</v>
      </c>
      <c r="AY2901" s="235" t="s">
        <v>386</v>
      </c>
    </row>
    <row r="2902" spans="1:65" s="2" customFormat="1" ht="49" customHeight="1">
      <c r="A2902" s="37"/>
      <c r="B2902" s="38"/>
      <c r="C2902" s="185" t="s">
        <v>2789</v>
      </c>
      <c r="D2902" s="185" t="s">
        <v>388</v>
      </c>
      <c r="E2902" s="186" t="s">
        <v>2790</v>
      </c>
      <c r="F2902" s="187" t="s">
        <v>2791</v>
      </c>
      <c r="G2902" s="188" t="s">
        <v>624</v>
      </c>
      <c r="H2902" s="189">
        <v>2</v>
      </c>
      <c r="I2902" s="190"/>
      <c r="J2902" s="191">
        <f>ROUND(I2902*H2902,2)</f>
        <v>0</v>
      </c>
      <c r="K2902" s="187" t="s">
        <v>391</v>
      </c>
      <c r="L2902" s="42"/>
      <c r="M2902" s="192" t="s">
        <v>76</v>
      </c>
      <c r="N2902" s="193" t="s">
        <v>49</v>
      </c>
      <c r="O2902" s="67"/>
      <c r="P2902" s="194">
        <f>O2902*H2902</f>
        <v>0</v>
      </c>
      <c r="Q2902" s="194">
        <v>3.7070000000000001E-4</v>
      </c>
      <c r="R2902" s="194">
        <f>Q2902*H2902</f>
        <v>7.4140000000000002E-4</v>
      </c>
      <c r="S2902" s="194">
        <v>0</v>
      </c>
      <c r="T2902" s="195">
        <f>S2902*H2902</f>
        <v>0</v>
      </c>
      <c r="U2902" s="37"/>
      <c r="V2902" s="37"/>
      <c r="W2902" s="37"/>
      <c r="X2902" s="37"/>
      <c r="Y2902" s="37"/>
      <c r="Z2902" s="37"/>
      <c r="AA2902" s="37"/>
      <c r="AB2902" s="37"/>
      <c r="AC2902" s="37"/>
      <c r="AD2902" s="37"/>
      <c r="AE2902" s="37"/>
      <c r="AR2902" s="196" t="s">
        <v>479</v>
      </c>
      <c r="AT2902" s="196" t="s">
        <v>388</v>
      </c>
      <c r="AU2902" s="196" t="s">
        <v>90</v>
      </c>
      <c r="AY2902" s="20" t="s">
        <v>386</v>
      </c>
      <c r="BE2902" s="197">
        <f>IF(N2902="základní",J2902,0)</f>
        <v>0</v>
      </c>
      <c r="BF2902" s="197">
        <f>IF(N2902="snížená",J2902,0)</f>
        <v>0</v>
      </c>
      <c r="BG2902" s="197">
        <f>IF(N2902="zákl. přenesená",J2902,0)</f>
        <v>0</v>
      </c>
      <c r="BH2902" s="197">
        <f>IF(N2902="sníž. přenesená",J2902,0)</f>
        <v>0</v>
      </c>
      <c r="BI2902" s="197">
        <f>IF(N2902="nulová",J2902,0)</f>
        <v>0</v>
      </c>
      <c r="BJ2902" s="20" t="s">
        <v>90</v>
      </c>
      <c r="BK2902" s="197">
        <f>ROUND(I2902*H2902,2)</f>
        <v>0</v>
      </c>
      <c r="BL2902" s="20" t="s">
        <v>479</v>
      </c>
      <c r="BM2902" s="196" t="s">
        <v>2792</v>
      </c>
    </row>
    <row r="2903" spans="1:65" s="2" customFormat="1" ht="10">
      <c r="A2903" s="37"/>
      <c r="B2903" s="38"/>
      <c r="C2903" s="39"/>
      <c r="D2903" s="198" t="s">
        <v>393</v>
      </c>
      <c r="E2903" s="39"/>
      <c r="F2903" s="199" t="s">
        <v>2793</v>
      </c>
      <c r="G2903" s="39"/>
      <c r="H2903" s="39"/>
      <c r="I2903" s="200"/>
      <c r="J2903" s="39"/>
      <c r="K2903" s="39"/>
      <c r="L2903" s="42"/>
      <c r="M2903" s="201"/>
      <c r="N2903" s="202"/>
      <c r="O2903" s="67"/>
      <c r="P2903" s="67"/>
      <c r="Q2903" s="67"/>
      <c r="R2903" s="67"/>
      <c r="S2903" s="67"/>
      <c r="T2903" s="68"/>
      <c r="U2903" s="37"/>
      <c r="V2903" s="37"/>
      <c r="W2903" s="37"/>
      <c r="X2903" s="37"/>
      <c r="Y2903" s="37"/>
      <c r="Z2903" s="37"/>
      <c r="AA2903" s="37"/>
      <c r="AB2903" s="37"/>
      <c r="AC2903" s="37"/>
      <c r="AD2903" s="37"/>
      <c r="AE2903" s="37"/>
      <c r="AT2903" s="20" t="s">
        <v>393</v>
      </c>
      <c r="AU2903" s="20" t="s">
        <v>90</v>
      </c>
    </row>
    <row r="2904" spans="1:65" s="13" customFormat="1" ht="10">
      <c r="B2904" s="203"/>
      <c r="C2904" s="204"/>
      <c r="D2904" s="205" t="s">
        <v>395</v>
      </c>
      <c r="E2904" s="206" t="s">
        <v>76</v>
      </c>
      <c r="F2904" s="207" t="s">
        <v>1724</v>
      </c>
      <c r="G2904" s="204"/>
      <c r="H2904" s="206" t="s">
        <v>76</v>
      </c>
      <c r="I2904" s="208"/>
      <c r="J2904" s="204"/>
      <c r="K2904" s="204"/>
      <c r="L2904" s="209"/>
      <c r="M2904" s="210"/>
      <c r="N2904" s="211"/>
      <c r="O2904" s="211"/>
      <c r="P2904" s="211"/>
      <c r="Q2904" s="211"/>
      <c r="R2904" s="211"/>
      <c r="S2904" s="211"/>
      <c r="T2904" s="212"/>
      <c r="AT2904" s="213" t="s">
        <v>395</v>
      </c>
      <c r="AU2904" s="213" t="s">
        <v>90</v>
      </c>
      <c r="AV2904" s="13" t="s">
        <v>85</v>
      </c>
      <c r="AW2904" s="13" t="s">
        <v>36</v>
      </c>
      <c r="AX2904" s="13" t="s">
        <v>78</v>
      </c>
      <c r="AY2904" s="213" t="s">
        <v>386</v>
      </c>
    </row>
    <row r="2905" spans="1:65" s="14" customFormat="1" ht="10">
      <c r="B2905" s="214"/>
      <c r="C2905" s="215"/>
      <c r="D2905" s="205" t="s">
        <v>395</v>
      </c>
      <c r="E2905" s="216" t="s">
        <v>76</v>
      </c>
      <c r="F2905" s="217" t="s">
        <v>2794</v>
      </c>
      <c r="G2905" s="215"/>
      <c r="H2905" s="218">
        <v>2</v>
      </c>
      <c r="I2905" s="219"/>
      <c r="J2905" s="215"/>
      <c r="K2905" s="215"/>
      <c r="L2905" s="220"/>
      <c r="M2905" s="221"/>
      <c r="N2905" s="222"/>
      <c r="O2905" s="222"/>
      <c r="P2905" s="222"/>
      <c r="Q2905" s="222"/>
      <c r="R2905" s="222"/>
      <c r="S2905" s="222"/>
      <c r="T2905" s="223"/>
      <c r="AT2905" s="224" t="s">
        <v>395</v>
      </c>
      <c r="AU2905" s="224" t="s">
        <v>90</v>
      </c>
      <c r="AV2905" s="14" t="s">
        <v>90</v>
      </c>
      <c r="AW2905" s="14" t="s">
        <v>36</v>
      </c>
      <c r="AX2905" s="14" t="s">
        <v>78</v>
      </c>
      <c r="AY2905" s="224" t="s">
        <v>386</v>
      </c>
    </row>
    <row r="2906" spans="1:65" s="15" customFormat="1" ht="10">
      <c r="B2906" s="225"/>
      <c r="C2906" s="226"/>
      <c r="D2906" s="205" t="s">
        <v>395</v>
      </c>
      <c r="E2906" s="227" t="s">
        <v>76</v>
      </c>
      <c r="F2906" s="228" t="s">
        <v>398</v>
      </c>
      <c r="G2906" s="226"/>
      <c r="H2906" s="229">
        <v>2</v>
      </c>
      <c r="I2906" s="230"/>
      <c r="J2906" s="226"/>
      <c r="K2906" s="226"/>
      <c r="L2906" s="231"/>
      <c r="M2906" s="232"/>
      <c r="N2906" s="233"/>
      <c r="O2906" s="233"/>
      <c r="P2906" s="233"/>
      <c r="Q2906" s="233"/>
      <c r="R2906" s="233"/>
      <c r="S2906" s="233"/>
      <c r="T2906" s="234"/>
      <c r="AT2906" s="235" t="s">
        <v>395</v>
      </c>
      <c r="AU2906" s="235" t="s">
        <v>90</v>
      </c>
      <c r="AV2906" s="15" t="s">
        <v>102</v>
      </c>
      <c r="AW2906" s="15" t="s">
        <v>36</v>
      </c>
      <c r="AX2906" s="15" t="s">
        <v>85</v>
      </c>
      <c r="AY2906" s="235" t="s">
        <v>386</v>
      </c>
    </row>
    <row r="2907" spans="1:65" s="2" customFormat="1" ht="44.25" customHeight="1">
      <c r="A2907" s="37"/>
      <c r="B2907" s="38"/>
      <c r="C2907" s="185" t="s">
        <v>2795</v>
      </c>
      <c r="D2907" s="185" t="s">
        <v>388</v>
      </c>
      <c r="E2907" s="186" t="s">
        <v>2796</v>
      </c>
      <c r="F2907" s="187" t="s">
        <v>2797</v>
      </c>
      <c r="G2907" s="188" t="s">
        <v>2321</v>
      </c>
      <c r="H2907" s="257"/>
      <c r="I2907" s="190"/>
      <c r="J2907" s="191">
        <f>ROUND(I2907*H2907,2)</f>
        <v>0</v>
      </c>
      <c r="K2907" s="187" t="s">
        <v>391</v>
      </c>
      <c r="L2907" s="42"/>
      <c r="M2907" s="192" t="s">
        <v>76</v>
      </c>
      <c r="N2907" s="193" t="s">
        <v>49</v>
      </c>
      <c r="O2907" s="67"/>
      <c r="P2907" s="194">
        <f>O2907*H2907</f>
        <v>0</v>
      </c>
      <c r="Q2907" s="194">
        <v>0</v>
      </c>
      <c r="R2907" s="194">
        <f>Q2907*H2907</f>
        <v>0</v>
      </c>
      <c r="S2907" s="194">
        <v>0</v>
      </c>
      <c r="T2907" s="195">
        <f>S2907*H2907</f>
        <v>0</v>
      </c>
      <c r="U2907" s="37"/>
      <c r="V2907" s="37"/>
      <c r="W2907" s="37"/>
      <c r="X2907" s="37"/>
      <c r="Y2907" s="37"/>
      <c r="Z2907" s="37"/>
      <c r="AA2907" s="37"/>
      <c r="AB2907" s="37"/>
      <c r="AC2907" s="37"/>
      <c r="AD2907" s="37"/>
      <c r="AE2907" s="37"/>
      <c r="AR2907" s="196" t="s">
        <v>479</v>
      </c>
      <c r="AT2907" s="196" t="s">
        <v>388</v>
      </c>
      <c r="AU2907" s="196" t="s">
        <v>90</v>
      </c>
      <c r="AY2907" s="20" t="s">
        <v>386</v>
      </c>
      <c r="BE2907" s="197">
        <f>IF(N2907="základní",J2907,0)</f>
        <v>0</v>
      </c>
      <c r="BF2907" s="197">
        <f>IF(N2907="snížená",J2907,0)</f>
        <v>0</v>
      </c>
      <c r="BG2907" s="197">
        <f>IF(N2907="zákl. přenesená",J2907,0)</f>
        <v>0</v>
      </c>
      <c r="BH2907" s="197">
        <f>IF(N2907="sníž. přenesená",J2907,0)</f>
        <v>0</v>
      </c>
      <c r="BI2907" s="197">
        <f>IF(N2907="nulová",J2907,0)</f>
        <v>0</v>
      </c>
      <c r="BJ2907" s="20" t="s">
        <v>90</v>
      </c>
      <c r="BK2907" s="197">
        <f>ROUND(I2907*H2907,2)</f>
        <v>0</v>
      </c>
      <c r="BL2907" s="20" t="s">
        <v>479</v>
      </c>
      <c r="BM2907" s="196" t="s">
        <v>2798</v>
      </c>
    </row>
    <row r="2908" spans="1:65" s="2" customFormat="1" ht="10">
      <c r="A2908" s="37"/>
      <c r="B2908" s="38"/>
      <c r="C2908" s="39"/>
      <c r="D2908" s="198" t="s">
        <v>393</v>
      </c>
      <c r="E2908" s="39"/>
      <c r="F2908" s="199" t="s">
        <v>2799</v>
      </c>
      <c r="G2908" s="39"/>
      <c r="H2908" s="39"/>
      <c r="I2908" s="200"/>
      <c r="J2908" s="39"/>
      <c r="K2908" s="39"/>
      <c r="L2908" s="42"/>
      <c r="M2908" s="201"/>
      <c r="N2908" s="202"/>
      <c r="O2908" s="67"/>
      <c r="P2908" s="67"/>
      <c r="Q2908" s="67"/>
      <c r="R2908" s="67"/>
      <c r="S2908" s="67"/>
      <c r="T2908" s="68"/>
      <c r="U2908" s="37"/>
      <c r="V2908" s="37"/>
      <c r="W2908" s="37"/>
      <c r="X2908" s="37"/>
      <c r="Y2908" s="37"/>
      <c r="Z2908" s="37"/>
      <c r="AA2908" s="37"/>
      <c r="AB2908" s="37"/>
      <c r="AC2908" s="37"/>
      <c r="AD2908" s="37"/>
      <c r="AE2908" s="37"/>
      <c r="AT2908" s="20" t="s">
        <v>393</v>
      </c>
      <c r="AU2908" s="20" t="s">
        <v>90</v>
      </c>
    </row>
    <row r="2909" spans="1:65" s="12" customFormat="1" ht="22.75" customHeight="1">
      <c r="B2909" s="169"/>
      <c r="C2909" s="170"/>
      <c r="D2909" s="171" t="s">
        <v>77</v>
      </c>
      <c r="E2909" s="183" t="s">
        <v>2800</v>
      </c>
      <c r="F2909" s="183" t="s">
        <v>2801</v>
      </c>
      <c r="G2909" s="170"/>
      <c r="H2909" s="170"/>
      <c r="I2909" s="173"/>
      <c r="J2909" s="184">
        <f>BK2909</f>
        <v>0</v>
      </c>
      <c r="K2909" s="170"/>
      <c r="L2909" s="175"/>
      <c r="M2909" s="176"/>
      <c r="N2909" s="177"/>
      <c r="O2909" s="177"/>
      <c r="P2909" s="178">
        <f>SUM(P2910:P2912)</f>
        <v>0</v>
      </c>
      <c r="Q2909" s="177"/>
      <c r="R2909" s="178">
        <f>SUM(R2910:R2912)</f>
        <v>0</v>
      </c>
      <c r="S2909" s="177"/>
      <c r="T2909" s="179">
        <f>SUM(T2910:T2912)</f>
        <v>1.6E-2</v>
      </c>
      <c r="AR2909" s="180" t="s">
        <v>90</v>
      </c>
      <c r="AT2909" s="181" t="s">
        <v>77</v>
      </c>
      <c r="AU2909" s="181" t="s">
        <v>85</v>
      </c>
      <c r="AY2909" s="180" t="s">
        <v>386</v>
      </c>
      <c r="BK2909" s="182">
        <f>SUM(BK2910:BK2912)</f>
        <v>0</v>
      </c>
    </row>
    <row r="2910" spans="1:65" s="2" customFormat="1" ht="24.15" customHeight="1">
      <c r="A2910" s="37"/>
      <c r="B2910" s="38"/>
      <c r="C2910" s="185" t="s">
        <v>2802</v>
      </c>
      <c r="D2910" s="185" t="s">
        <v>388</v>
      </c>
      <c r="E2910" s="186" t="s">
        <v>2803</v>
      </c>
      <c r="F2910" s="187" t="s">
        <v>2804</v>
      </c>
      <c r="G2910" s="188" t="s">
        <v>624</v>
      </c>
      <c r="H2910" s="189">
        <v>1</v>
      </c>
      <c r="I2910" s="190"/>
      <c r="J2910" s="191">
        <f>ROUND(I2910*H2910,2)</f>
        <v>0</v>
      </c>
      <c r="K2910" s="187" t="s">
        <v>76</v>
      </c>
      <c r="L2910" s="42"/>
      <c r="M2910" s="192" t="s">
        <v>76</v>
      </c>
      <c r="N2910" s="193" t="s">
        <v>49</v>
      </c>
      <c r="O2910" s="67"/>
      <c r="P2910" s="194">
        <f>O2910*H2910</f>
        <v>0</v>
      </c>
      <c r="Q2910" s="194">
        <v>0</v>
      </c>
      <c r="R2910" s="194">
        <f>Q2910*H2910</f>
        <v>0</v>
      </c>
      <c r="S2910" s="194">
        <v>1.6E-2</v>
      </c>
      <c r="T2910" s="195">
        <f>S2910*H2910</f>
        <v>1.6E-2</v>
      </c>
      <c r="U2910" s="37"/>
      <c r="V2910" s="37"/>
      <c r="W2910" s="37"/>
      <c r="X2910" s="37"/>
      <c r="Y2910" s="37"/>
      <c r="Z2910" s="37"/>
      <c r="AA2910" s="37"/>
      <c r="AB2910" s="37"/>
      <c r="AC2910" s="37"/>
      <c r="AD2910" s="37"/>
      <c r="AE2910" s="37"/>
      <c r="AR2910" s="196" t="s">
        <v>479</v>
      </c>
      <c r="AT2910" s="196" t="s">
        <v>388</v>
      </c>
      <c r="AU2910" s="196" t="s">
        <v>90</v>
      </c>
      <c r="AY2910" s="20" t="s">
        <v>386</v>
      </c>
      <c r="BE2910" s="197">
        <f>IF(N2910="základní",J2910,0)</f>
        <v>0</v>
      </c>
      <c r="BF2910" s="197">
        <f>IF(N2910="snížená",J2910,0)</f>
        <v>0</v>
      </c>
      <c r="BG2910" s="197">
        <f>IF(N2910="zákl. přenesená",J2910,0)</f>
        <v>0</v>
      </c>
      <c r="BH2910" s="197">
        <f>IF(N2910="sníž. přenesená",J2910,0)</f>
        <v>0</v>
      </c>
      <c r="BI2910" s="197">
        <f>IF(N2910="nulová",J2910,0)</f>
        <v>0</v>
      </c>
      <c r="BJ2910" s="20" t="s">
        <v>90</v>
      </c>
      <c r="BK2910" s="197">
        <f>ROUND(I2910*H2910,2)</f>
        <v>0</v>
      </c>
      <c r="BL2910" s="20" t="s">
        <v>479</v>
      </c>
      <c r="BM2910" s="196" t="s">
        <v>2805</v>
      </c>
    </row>
    <row r="2911" spans="1:65" s="2" customFormat="1" ht="44.25" customHeight="1">
      <c r="A2911" s="37"/>
      <c r="B2911" s="38"/>
      <c r="C2911" s="185" t="s">
        <v>2806</v>
      </c>
      <c r="D2911" s="185" t="s">
        <v>388</v>
      </c>
      <c r="E2911" s="186" t="s">
        <v>2807</v>
      </c>
      <c r="F2911" s="187" t="s">
        <v>2808</v>
      </c>
      <c r="G2911" s="188" t="s">
        <v>2321</v>
      </c>
      <c r="H2911" s="257"/>
      <c r="I2911" s="190"/>
      <c r="J2911" s="191">
        <f>ROUND(I2911*H2911,2)</f>
        <v>0</v>
      </c>
      <c r="K2911" s="187" t="s">
        <v>391</v>
      </c>
      <c r="L2911" s="42"/>
      <c r="M2911" s="192" t="s">
        <v>76</v>
      </c>
      <c r="N2911" s="193" t="s">
        <v>49</v>
      </c>
      <c r="O2911" s="67"/>
      <c r="P2911" s="194">
        <f>O2911*H2911</f>
        <v>0</v>
      </c>
      <c r="Q2911" s="194">
        <v>0</v>
      </c>
      <c r="R2911" s="194">
        <f>Q2911*H2911</f>
        <v>0</v>
      </c>
      <c r="S2911" s="194">
        <v>0</v>
      </c>
      <c r="T2911" s="195">
        <f>S2911*H2911</f>
        <v>0</v>
      </c>
      <c r="U2911" s="37"/>
      <c r="V2911" s="37"/>
      <c r="W2911" s="37"/>
      <c r="X2911" s="37"/>
      <c r="Y2911" s="37"/>
      <c r="Z2911" s="37"/>
      <c r="AA2911" s="37"/>
      <c r="AB2911" s="37"/>
      <c r="AC2911" s="37"/>
      <c r="AD2911" s="37"/>
      <c r="AE2911" s="37"/>
      <c r="AR2911" s="196" t="s">
        <v>479</v>
      </c>
      <c r="AT2911" s="196" t="s">
        <v>388</v>
      </c>
      <c r="AU2911" s="196" t="s">
        <v>90</v>
      </c>
      <c r="AY2911" s="20" t="s">
        <v>386</v>
      </c>
      <c r="BE2911" s="197">
        <f>IF(N2911="základní",J2911,0)</f>
        <v>0</v>
      </c>
      <c r="BF2911" s="197">
        <f>IF(N2911="snížená",J2911,0)</f>
        <v>0</v>
      </c>
      <c r="BG2911" s="197">
        <f>IF(N2911="zákl. přenesená",J2911,0)</f>
        <v>0</v>
      </c>
      <c r="BH2911" s="197">
        <f>IF(N2911="sníž. přenesená",J2911,0)</f>
        <v>0</v>
      </c>
      <c r="BI2911" s="197">
        <f>IF(N2911="nulová",J2911,0)</f>
        <v>0</v>
      </c>
      <c r="BJ2911" s="20" t="s">
        <v>90</v>
      </c>
      <c r="BK2911" s="197">
        <f>ROUND(I2911*H2911,2)</f>
        <v>0</v>
      </c>
      <c r="BL2911" s="20" t="s">
        <v>479</v>
      </c>
      <c r="BM2911" s="196" t="s">
        <v>2809</v>
      </c>
    </row>
    <row r="2912" spans="1:65" s="2" customFormat="1" ht="10">
      <c r="A2912" s="37"/>
      <c r="B2912" s="38"/>
      <c r="C2912" s="39"/>
      <c r="D2912" s="198" t="s">
        <v>393</v>
      </c>
      <c r="E2912" s="39"/>
      <c r="F2912" s="199" t="s">
        <v>2810</v>
      </c>
      <c r="G2912" s="39"/>
      <c r="H2912" s="39"/>
      <c r="I2912" s="200"/>
      <c r="J2912" s="39"/>
      <c r="K2912" s="39"/>
      <c r="L2912" s="42"/>
      <c r="M2912" s="201"/>
      <c r="N2912" s="202"/>
      <c r="O2912" s="67"/>
      <c r="P2912" s="67"/>
      <c r="Q2912" s="67"/>
      <c r="R2912" s="67"/>
      <c r="S2912" s="67"/>
      <c r="T2912" s="68"/>
      <c r="U2912" s="37"/>
      <c r="V2912" s="37"/>
      <c r="W2912" s="37"/>
      <c r="X2912" s="37"/>
      <c r="Y2912" s="37"/>
      <c r="Z2912" s="37"/>
      <c r="AA2912" s="37"/>
      <c r="AB2912" s="37"/>
      <c r="AC2912" s="37"/>
      <c r="AD2912" s="37"/>
      <c r="AE2912" s="37"/>
      <c r="AT2912" s="20" t="s">
        <v>393</v>
      </c>
      <c r="AU2912" s="20" t="s">
        <v>90</v>
      </c>
    </row>
    <row r="2913" spans="1:65" s="12" customFormat="1" ht="22.75" customHeight="1">
      <c r="B2913" s="169"/>
      <c r="C2913" s="170"/>
      <c r="D2913" s="171" t="s">
        <v>77</v>
      </c>
      <c r="E2913" s="183" t="s">
        <v>2811</v>
      </c>
      <c r="F2913" s="183" t="s">
        <v>114</v>
      </c>
      <c r="G2913" s="170"/>
      <c r="H2913" s="170"/>
      <c r="I2913" s="173"/>
      <c r="J2913" s="184">
        <f>BK2913</f>
        <v>0</v>
      </c>
      <c r="K2913" s="170"/>
      <c r="L2913" s="175"/>
      <c r="M2913" s="176"/>
      <c r="N2913" s="177"/>
      <c r="O2913" s="177"/>
      <c r="P2913" s="178">
        <f>SUM(P2914:P2924)</f>
        <v>0</v>
      </c>
      <c r="Q2913" s="177"/>
      <c r="R2913" s="178">
        <f>SUM(R2914:R2924)</f>
        <v>3.5E-4</v>
      </c>
      <c r="S2913" s="177"/>
      <c r="T2913" s="179">
        <f>SUM(T2914:T2924)</f>
        <v>0</v>
      </c>
      <c r="AR2913" s="180" t="s">
        <v>90</v>
      </c>
      <c r="AT2913" s="181" t="s">
        <v>77</v>
      </c>
      <c r="AU2913" s="181" t="s">
        <v>85</v>
      </c>
      <c r="AY2913" s="180" t="s">
        <v>386</v>
      </c>
      <c r="BK2913" s="182">
        <f>SUM(BK2914:BK2924)</f>
        <v>0</v>
      </c>
    </row>
    <row r="2914" spans="1:65" s="2" customFormat="1" ht="37.75" customHeight="1">
      <c r="A2914" s="37"/>
      <c r="B2914" s="38"/>
      <c r="C2914" s="185" t="s">
        <v>2812</v>
      </c>
      <c r="D2914" s="185" t="s">
        <v>388</v>
      </c>
      <c r="E2914" s="186" t="s">
        <v>2813</v>
      </c>
      <c r="F2914" s="187" t="s">
        <v>2814</v>
      </c>
      <c r="G2914" s="188" t="s">
        <v>624</v>
      </c>
      <c r="H2914" s="189">
        <v>1</v>
      </c>
      <c r="I2914" s="190"/>
      <c r="J2914" s="191">
        <f>ROUND(I2914*H2914,2)</f>
        <v>0</v>
      </c>
      <c r="K2914" s="187" t="s">
        <v>391</v>
      </c>
      <c r="L2914" s="42"/>
      <c r="M2914" s="192" t="s">
        <v>76</v>
      </c>
      <c r="N2914" s="193" t="s">
        <v>49</v>
      </c>
      <c r="O2914" s="67"/>
      <c r="P2914" s="194">
        <f>O2914*H2914</f>
        <v>0</v>
      </c>
      <c r="Q2914" s="194">
        <v>0</v>
      </c>
      <c r="R2914" s="194">
        <f>Q2914*H2914</f>
        <v>0</v>
      </c>
      <c r="S2914" s="194">
        <v>0</v>
      </c>
      <c r="T2914" s="195">
        <f>S2914*H2914</f>
        <v>0</v>
      </c>
      <c r="U2914" s="37"/>
      <c r="V2914" s="37"/>
      <c r="W2914" s="37"/>
      <c r="X2914" s="37"/>
      <c r="Y2914" s="37"/>
      <c r="Z2914" s="37"/>
      <c r="AA2914" s="37"/>
      <c r="AB2914" s="37"/>
      <c r="AC2914" s="37"/>
      <c r="AD2914" s="37"/>
      <c r="AE2914" s="37"/>
      <c r="AR2914" s="196" t="s">
        <v>479</v>
      </c>
      <c r="AT2914" s="196" t="s">
        <v>388</v>
      </c>
      <c r="AU2914" s="196" t="s">
        <v>90</v>
      </c>
      <c r="AY2914" s="20" t="s">
        <v>386</v>
      </c>
      <c r="BE2914" s="197">
        <f>IF(N2914="základní",J2914,0)</f>
        <v>0</v>
      </c>
      <c r="BF2914" s="197">
        <f>IF(N2914="snížená",J2914,0)</f>
        <v>0</v>
      </c>
      <c r="BG2914" s="197">
        <f>IF(N2914="zákl. přenesená",J2914,0)</f>
        <v>0</v>
      </c>
      <c r="BH2914" s="197">
        <f>IF(N2914="sníž. přenesená",J2914,0)</f>
        <v>0</v>
      </c>
      <c r="BI2914" s="197">
        <f>IF(N2914="nulová",J2914,0)</f>
        <v>0</v>
      </c>
      <c r="BJ2914" s="20" t="s">
        <v>90</v>
      </c>
      <c r="BK2914" s="197">
        <f>ROUND(I2914*H2914,2)</f>
        <v>0</v>
      </c>
      <c r="BL2914" s="20" t="s">
        <v>479</v>
      </c>
      <c r="BM2914" s="196" t="s">
        <v>2815</v>
      </c>
    </row>
    <row r="2915" spans="1:65" s="2" customFormat="1" ht="10">
      <c r="A2915" s="37"/>
      <c r="B2915" s="38"/>
      <c r="C2915" s="39"/>
      <c r="D2915" s="198" t="s">
        <v>393</v>
      </c>
      <c r="E2915" s="39"/>
      <c r="F2915" s="199" t="s">
        <v>2816</v>
      </c>
      <c r="G2915" s="39"/>
      <c r="H2915" s="39"/>
      <c r="I2915" s="200"/>
      <c r="J2915" s="39"/>
      <c r="K2915" s="39"/>
      <c r="L2915" s="42"/>
      <c r="M2915" s="201"/>
      <c r="N2915" s="202"/>
      <c r="O2915" s="67"/>
      <c r="P2915" s="67"/>
      <c r="Q2915" s="67"/>
      <c r="R2915" s="67"/>
      <c r="S2915" s="67"/>
      <c r="T2915" s="68"/>
      <c r="U2915" s="37"/>
      <c r="V2915" s="37"/>
      <c r="W2915" s="37"/>
      <c r="X2915" s="37"/>
      <c r="Y2915" s="37"/>
      <c r="Z2915" s="37"/>
      <c r="AA2915" s="37"/>
      <c r="AB2915" s="37"/>
      <c r="AC2915" s="37"/>
      <c r="AD2915" s="37"/>
      <c r="AE2915" s="37"/>
      <c r="AT2915" s="20" t="s">
        <v>393</v>
      </c>
      <c r="AU2915" s="20" t="s">
        <v>90</v>
      </c>
    </row>
    <row r="2916" spans="1:65" s="13" customFormat="1" ht="10">
      <c r="B2916" s="203"/>
      <c r="C2916" s="204"/>
      <c r="D2916" s="205" t="s">
        <v>395</v>
      </c>
      <c r="E2916" s="206" t="s">
        <v>76</v>
      </c>
      <c r="F2916" s="207" t="s">
        <v>1722</v>
      </c>
      <c r="G2916" s="204"/>
      <c r="H2916" s="206" t="s">
        <v>76</v>
      </c>
      <c r="I2916" s="208"/>
      <c r="J2916" s="204"/>
      <c r="K2916" s="204"/>
      <c r="L2916" s="209"/>
      <c r="M2916" s="210"/>
      <c r="N2916" s="211"/>
      <c r="O2916" s="211"/>
      <c r="P2916" s="211"/>
      <c r="Q2916" s="211"/>
      <c r="R2916" s="211"/>
      <c r="S2916" s="211"/>
      <c r="T2916" s="212"/>
      <c r="AT2916" s="213" t="s">
        <v>395</v>
      </c>
      <c r="AU2916" s="213" t="s">
        <v>90</v>
      </c>
      <c r="AV2916" s="13" t="s">
        <v>85</v>
      </c>
      <c r="AW2916" s="13" t="s">
        <v>36</v>
      </c>
      <c r="AX2916" s="13" t="s">
        <v>78</v>
      </c>
      <c r="AY2916" s="213" t="s">
        <v>386</v>
      </c>
    </row>
    <row r="2917" spans="1:65" s="14" customFormat="1" ht="10">
      <c r="B2917" s="214"/>
      <c r="C2917" s="215"/>
      <c r="D2917" s="205" t="s">
        <v>395</v>
      </c>
      <c r="E2917" s="216" t="s">
        <v>76</v>
      </c>
      <c r="F2917" s="217" t="s">
        <v>2817</v>
      </c>
      <c r="G2917" s="215"/>
      <c r="H2917" s="218">
        <v>1</v>
      </c>
      <c r="I2917" s="219"/>
      <c r="J2917" s="215"/>
      <c r="K2917" s="215"/>
      <c r="L2917" s="220"/>
      <c r="M2917" s="221"/>
      <c r="N2917" s="222"/>
      <c r="O2917" s="222"/>
      <c r="P2917" s="222"/>
      <c r="Q2917" s="222"/>
      <c r="R2917" s="222"/>
      <c r="S2917" s="222"/>
      <c r="T2917" s="223"/>
      <c r="AT2917" s="224" t="s">
        <v>395</v>
      </c>
      <c r="AU2917" s="224" t="s">
        <v>90</v>
      </c>
      <c r="AV2917" s="14" t="s">
        <v>90</v>
      </c>
      <c r="AW2917" s="14" t="s">
        <v>36</v>
      </c>
      <c r="AX2917" s="14" t="s">
        <v>78</v>
      </c>
      <c r="AY2917" s="224" t="s">
        <v>386</v>
      </c>
    </row>
    <row r="2918" spans="1:65" s="15" customFormat="1" ht="10">
      <c r="B2918" s="225"/>
      <c r="C2918" s="226"/>
      <c r="D2918" s="205" t="s">
        <v>395</v>
      </c>
      <c r="E2918" s="227" t="s">
        <v>76</v>
      </c>
      <c r="F2918" s="228" t="s">
        <v>398</v>
      </c>
      <c r="G2918" s="226"/>
      <c r="H2918" s="229">
        <v>1</v>
      </c>
      <c r="I2918" s="230"/>
      <c r="J2918" s="226"/>
      <c r="K2918" s="226"/>
      <c r="L2918" s="231"/>
      <c r="M2918" s="232"/>
      <c r="N2918" s="233"/>
      <c r="O2918" s="233"/>
      <c r="P2918" s="233"/>
      <c r="Q2918" s="233"/>
      <c r="R2918" s="233"/>
      <c r="S2918" s="233"/>
      <c r="T2918" s="234"/>
      <c r="AT2918" s="235" t="s">
        <v>395</v>
      </c>
      <c r="AU2918" s="235" t="s">
        <v>90</v>
      </c>
      <c r="AV2918" s="15" t="s">
        <v>102</v>
      </c>
      <c r="AW2918" s="15" t="s">
        <v>36</v>
      </c>
      <c r="AX2918" s="15" t="s">
        <v>85</v>
      </c>
      <c r="AY2918" s="235" t="s">
        <v>386</v>
      </c>
    </row>
    <row r="2919" spans="1:65" s="2" customFormat="1" ht="37.75" customHeight="1">
      <c r="A2919" s="37"/>
      <c r="B2919" s="38"/>
      <c r="C2919" s="236" t="s">
        <v>2818</v>
      </c>
      <c r="D2919" s="236" t="s">
        <v>453</v>
      </c>
      <c r="E2919" s="237" t="s">
        <v>2819</v>
      </c>
      <c r="F2919" s="238" t="s">
        <v>2820</v>
      </c>
      <c r="G2919" s="239" t="s">
        <v>624</v>
      </c>
      <c r="H2919" s="240">
        <v>1</v>
      </c>
      <c r="I2919" s="241"/>
      <c r="J2919" s="242">
        <f>ROUND(I2919*H2919,2)</f>
        <v>0</v>
      </c>
      <c r="K2919" s="238" t="s">
        <v>76</v>
      </c>
      <c r="L2919" s="243"/>
      <c r="M2919" s="244" t="s">
        <v>76</v>
      </c>
      <c r="N2919" s="245" t="s">
        <v>49</v>
      </c>
      <c r="O2919" s="67"/>
      <c r="P2919" s="194">
        <f>O2919*H2919</f>
        <v>0</v>
      </c>
      <c r="Q2919" s="194">
        <v>3.5E-4</v>
      </c>
      <c r="R2919" s="194">
        <f>Q2919*H2919</f>
        <v>3.5E-4</v>
      </c>
      <c r="S2919" s="194">
        <v>0</v>
      </c>
      <c r="T2919" s="195">
        <f>S2919*H2919</f>
        <v>0</v>
      </c>
      <c r="U2919" s="37"/>
      <c r="V2919" s="37"/>
      <c r="W2919" s="37"/>
      <c r="X2919" s="37"/>
      <c r="Y2919" s="37"/>
      <c r="Z2919" s="37"/>
      <c r="AA2919" s="37"/>
      <c r="AB2919" s="37"/>
      <c r="AC2919" s="37"/>
      <c r="AD2919" s="37"/>
      <c r="AE2919" s="37"/>
      <c r="AR2919" s="196" t="s">
        <v>597</v>
      </c>
      <c r="AT2919" s="196" t="s">
        <v>453</v>
      </c>
      <c r="AU2919" s="196" t="s">
        <v>90</v>
      </c>
      <c r="AY2919" s="20" t="s">
        <v>386</v>
      </c>
      <c r="BE2919" s="197">
        <f>IF(N2919="základní",J2919,0)</f>
        <v>0</v>
      </c>
      <c r="BF2919" s="197">
        <f>IF(N2919="snížená",J2919,0)</f>
        <v>0</v>
      </c>
      <c r="BG2919" s="197">
        <f>IF(N2919="zákl. přenesená",J2919,0)</f>
        <v>0</v>
      </c>
      <c r="BH2919" s="197">
        <f>IF(N2919="sníž. přenesená",J2919,0)</f>
        <v>0</v>
      </c>
      <c r="BI2919" s="197">
        <f>IF(N2919="nulová",J2919,0)</f>
        <v>0</v>
      </c>
      <c r="BJ2919" s="20" t="s">
        <v>90</v>
      </c>
      <c r="BK2919" s="197">
        <f>ROUND(I2919*H2919,2)</f>
        <v>0</v>
      </c>
      <c r="BL2919" s="20" t="s">
        <v>479</v>
      </c>
      <c r="BM2919" s="196" t="s">
        <v>2821</v>
      </c>
    </row>
    <row r="2920" spans="1:65" s="13" customFormat="1" ht="10">
      <c r="B2920" s="203"/>
      <c r="C2920" s="204"/>
      <c r="D2920" s="205" t="s">
        <v>395</v>
      </c>
      <c r="E2920" s="206" t="s">
        <v>76</v>
      </c>
      <c r="F2920" s="207" t="s">
        <v>1722</v>
      </c>
      <c r="G2920" s="204"/>
      <c r="H2920" s="206" t="s">
        <v>76</v>
      </c>
      <c r="I2920" s="208"/>
      <c r="J2920" s="204"/>
      <c r="K2920" s="204"/>
      <c r="L2920" s="209"/>
      <c r="M2920" s="210"/>
      <c r="N2920" s="211"/>
      <c r="O2920" s="211"/>
      <c r="P2920" s="211"/>
      <c r="Q2920" s="211"/>
      <c r="R2920" s="211"/>
      <c r="S2920" s="211"/>
      <c r="T2920" s="212"/>
      <c r="AT2920" s="213" t="s">
        <v>395</v>
      </c>
      <c r="AU2920" s="213" t="s">
        <v>90</v>
      </c>
      <c r="AV2920" s="13" t="s">
        <v>85</v>
      </c>
      <c r="AW2920" s="13" t="s">
        <v>36</v>
      </c>
      <c r="AX2920" s="13" t="s">
        <v>78</v>
      </c>
      <c r="AY2920" s="213" t="s">
        <v>386</v>
      </c>
    </row>
    <row r="2921" spans="1:65" s="14" customFormat="1" ht="10">
      <c r="B2921" s="214"/>
      <c r="C2921" s="215"/>
      <c r="D2921" s="205" t="s">
        <v>395</v>
      </c>
      <c r="E2921" s="216" t="s">
        <v>76</v>
      </c>
      <c r="F2921" s="217" t="s">
        <v>2817</v>
      </c>
      <c r="G2921" s="215"/>
      <c r="H2921" s="218">
        <v>1</v>
      </c>
      <c r="I2921" s="219"/>
      <c r="J2921" s="215"/>
      <c r="K2921" s="215"/>
      <c r="L2921" s="220"/>
      <c r="M2921" s="221"/>
      <c r="N2921" s="222"/>
      <c r="O2921" s="222"/>
      <c r="P2921" s="222"/>
      <c r="Q2921" s="222"/>
      <c r="R2921" s="222"/>
      <c r="S2921" s="222"/>
      <c r="T2921" s="223"/>
      <c r="AT2921" s="224" t="s">
        <v>395</v>
      </c>
      <c r="AU2921" s="224" t="s">
        <v>90</v>
      </c>
      <c r="AV2921" s="14" t="s">
        <v>90</v>
      </c>
      <c r="AW2921" s="14" t="s">
        <v>36</v>
      </c>
      <c r="AX2921" s="14" t="s">
        <v>78</v>
      </c>
      <c r="AY2921" s="224" t="s">
        <v>386</v>
      </c>
    </row>
    <row r="2922" spans="1:65" s="15" customFormat="1" ht="10">
      <c r="B2922" s="225"/>
      <c r="C2922" s="226"/>
      <c r="D2922" s="205" t="s">
        <v>395</v>
      </c>
      <c r="E2922" s="227" t="s">
        <v>76</v>
      </c>
      <c r="F2922" s="228" t="s">
        <v>398</v>
      </c>
      <c r="G2922" s="226"/>
      <c r="H2922" s="229">
        <v>1</v>
      </c>
      <c r="I2922" s="230"/>
      <c r="J2922" s="226"/>
      <c r="K2922" s="226"/>
      <c r="L2922" s="231"/>
      <c r="M2922" s="232"/>
      <c r="N2922" s="233"/>
      <c r="O2922" s="233"/>
      <c r="P2922" s="233"/>
      <c r="Q2922" s="233"/>
      <c r="R2922" s="233"/>
      <c r="S2922" s="233"/>
      <c r="T2922" s="234"/>
      <c r="AT2922" s="235" t="s">
        <v>395</v>
      </c>
      <c r="AU2922" s="235" t="s">
        <v>90</v>
      </c>
      <c r="AV2922" s="15" t="s">
        <v>102</v>
      </c>
      <c r="AW2922" s="15" t="s">
        <v>36</v>
      </c>
      <c r="AX2922" s="15" t="s">
        <v>85</v>
      </c>
      <c r="AY2922" s="235" t="s">
        <v>386</v>
      </c>
    </row>
    <row r="2923" spans="1:65" s="2" customFormat="1" ht="44.25" customHeight="1">
      <c r="A2923" s="37"/>
      <c r="B2923" s="38"/>
      <c r="C2923" s="185" t="s">
        <v>2822</v>
      </c>
      <c r="D2923" s="185" t="s">
        <v>388</v>
      </c>
      <c r="E2923" s="186" t="s">
        <v>2823</v>
      </c>
      <c r="F2923" s="187" t="s">
        <v>2824</v>
      </c>
      <c r="G2923" s="188" t="s">
        <v>2321</v>
      </c>
      <c r="H2923" s="257"/>
      <c r="I2923" s="190"/>
      <c r="J2923" s="191">
        <f>ROUND(I2923*H2923,2)</f>
        <v>0</v>
      </c>
      <c r="K2923" s="187" t="s">
        <v>391</v>
      </c>
      <c r="L2923" s="42"/>
      <c r="M2923" s="192" t="s">
        <v>76</v>
      </c>
      <c r="N2923" s="193" t="s">
        <v>49</v>
      </c>
      <c r="O2923" s="67"/>
      <c r="P2923" s="194">
        <f>O2923*H2923</f>
        <v>0</v>
      </c>
      <c r="Q2923" s="194">
        <v>0</v>
      </c>
      <c r="R2923" s="194">
        <f>Q2923*H2923</f>
        <v>0</v>
      </c>
      <c r="S2923" s="194">
        <v>0</v>
      </c>
      <c r="T2923" s="195">
        <f>S2923*H2923</f>
        <v>0</v>
      </c>
      <c r="U2923" s="37"/>
      <c r="V2923" s="37"/>
      <c r="W2923" s="37"/>
      <c r="X2923" s="37"/>
      <c r="Y2923" s="37"/>
      <c r="Z2923" s="37"/>
      <c r="AA2923" s="37"/>
      <c r="AB2923" s="37"/>
      <c r="AC2923" s="37"/>
      <c r="AD2923" s="37"/>
      <c r="AE2923" s="37"/>
      <c r="AR2923" s="196" t="s">
        <v>479</v>
      </c>
      <c r="AT2923" s="196" t="s">
        <v>388</v>
      </c>
      <c r="AU2923" s="196" t="s">
        <v>90</v>
      </c>
      <c r="AY2923" s="20" t="s">
        <v>386</v>
      </c>
      <c r="BE2923" s="197">
        <f>IF(N2923="základní",J2923,0)</f>
        <v>0</v>
      </c>
      <c r="BF2923" s="197">
        <f>IF(N2923="snížená",J2923,0)</f>
        <v>0</v>
      </c>
      <c r="BG2923" s="197">
        <f>IF(N2923="zákl. přenesená",J2923,0)</f>
        <v>0</v>
      </c>
      <c r="BH2923" s="197">
        <f>IF(N2923="sníž. přenesená",J2923,0)</f>
        <v>0</v>
      </c>
      <c r="BI2923" s="197">
        <f>IF(N2923="nulová",J2923,0)</f>
        <v>0</v>
      </c>
      <c r="BJ2923" s="20" t="s">
        <v>90</v>
      </c>
      <c r="BK2923" s="197">
        <f>ROUND(I2923*H2923,2)</f>
        <v>0</v>
      </c>
      <c r="BL2923" s="20" t="s">
        <v>479</v>
      </c>
      <c r="BM2923" s="196" t="s">
        <v>2825</v>
      </c>
    </row>
    <row r="2924" spans="1:65" s="2" customFormat="1" ht="10">
      <c r="A2924" s="37"/>
      <c r="B2924" s="38"/>
      <c r="C2924" s="39"/>
      <c r="D2924" s="198" t="s">
        <v>393</v>
      </c>
      <c r="E2924" s="39"/>
      <c r="F2924" s="199" t="s">
        <v>2826</v>
      </c>
      <c r="G2924" s="39"/>
      <c r="H2924" s="39"/>
      <c r="I2924" s="200"/>
      <c r="J2924" s="39"/>
      <c r="K2924" s="39"/>
      <c r="L2924" s="42"/>
      <c r="M2924" s="201"/>
      <c r="N2924" s="202"/>
      <c r="O2924" s="67"/>
      <c r="P2924" s="67"/>
      <c r="Q2924" s="67"/>
      <c r="R2924" s="67"/>
      <c r="S2924" s="67"/>
      <c r="T2924" s="68"/>
      <c r="U2924" s="37"/>
      <c r="V2924" s="37"/>
      <c r="W2924" s="37"/>
      <c r="X2924" s="37"/>
      <c r="Y2924" s="37"/>
      <c r="Z2924" s="37"/>
      <c r="AA2924" s="37"/>
      <c r="AB2924" s="37"/>
      <c r="AC2924" s="37"/>
      <c r="AD2924" s="37"/>
      <c r="AE2924" s="37"/>
      <c r="AT2924" s="20" t="s">
        <v>393</v>
      </c>
      <c r="AU2924" s="20" t="s">
        <v>90</v>
      </c>
    </row>
    <row r="2925" spans="1:65" s="12" customFormat="1" ht="22.75" customHeight="1">
      <c r="B2925" s="169"/>
      <c r="C2925" s="170"/>
      <c r="D2925" s="171" t="s">
        <v>77</v>
      </c>
      <c r="E2925" s="183" t="s">
        <v>2827</v>
      </c>
      <c r="F2925" s="183" t="s">
        <v>2828</v>
      </c>
      <c r="G2925" s="170"/>
      <c r="H2925" s="170"/>
      <c r="I2925" s="173"/>
      <c r="J2925" s="184">
        <f>BK2925</f>
        <v>0</v>
      </c>
      <c r="K2925" s="170"/>
      <c r="L2925" s="175"/>
      <c r="M2925" s="176"/>
      <c r="N2925" s="177"/>
      <c r="O2925" s="177"/>
      <c r="P2925" s="178">
        <f>SUM(P2926:P2940)</f>
        <v>0</v>
      </c>
      <c r="Q2925" s="177"/>
      <c r="R2925" s="178">
        <f>SUM(R2926:R2940)</f>
        <v>1.8166710000000001</v>
      </c>
      <c r="S2925" s="177"/>
      <c r="T2925" s="179">
        <f>SUM(T2926:T2940)</f>
        <v>3.2516350000000003</v>
      </c>
      <c r="AR2925" s="180" t="s">
        <v>90</v>
      </c>
      <c r="AT2925" s="181" t="s">
        <v>77</v>
      </c>
      <c r="AU2925" s="181" t="s">
        <v>85</v>
      </c>
      <c r="AY2925" s="180" t="s">
        <v>386</v>
      </c>
      <c r="BK2925" s="182">
        <f>SUM(BK2926:BK2940)</f>
        <v>0</v>
      </c>
    </row>
    <row r="2926" spans="1:65" s="2" customFormat="1" ht="49" customHeight="1">
      <c r="A2926" s="37"/>
      <c r="B2926" s="38"/>
      <c r="C2926" s="185" t="s">
        <v>2829</v>
      </c>
      <c r="D2926" s="185" t="s">
        <v>388</v>
      </c>
      <c r="E2926" s="186" t="s">
        <v>2830</v>
      </c>
      <c r="F2926" s="187" t="s">
        <v>2831</v>
      </c>
      <c r="G2926" s="188" t="s">
        <v>127</v>
      </c>
      <c r="H2926" s="189">
        <v>650.327</v>
      </c>
      <c r="I2926" s="190"/>
      <c r="J2926" s="191">
        <f>ROUND(I2926*H2926,2)</f>
        <v>0</v>
      </c>
      <c r="K2926" s="187" t="s">
        <v>391</v>
      </c>
      <c r="L2926" s="42"/>
      <c r="M2926" s="192" t="s">
        <v>76</v>
      </c>
      <c r="N2926" s="193" t="s">
        <v>49</v>
      </c>
      <c r="O2926" s="67"/>
      <c r="P2926" s="194">
        <f>O2926*H2926</f>
        <v>0</v>
      </c>
      <c r="Q2926" s="194">
        <v>0</v>
      </c>
      <c r="R2926" s="194">
        <f>Q2926*H2926</f>
        <v>0</v>
      </c>
      <c r="S2926" s="194">
        <v>5.0000000000000001E-3</v>
      </c>
      <c r="T2926" s="195">
        <f>S2926*H2926</f>
        <v>3.2516350000000003</v>
      </c>
      <c r="U2926" s="37"/>
      <c r="V2926" s="37"/>
      <c r="W2926" s="37"/>
      <c r="X2926" s="37"/>
      <c r="Y2926" s="37"/>
      <c r="Z2926" s="37"/>
      <c r="AA2926" s="37"/>
      <c r="AB2926" s="37"/>
      <c r="AC2926" s="37"/>
      <c r="AD2926" s="37"/>
      <c r="AE2926" s="37"/>
      <c r="AR2926" s="196" t="s">
        <v>479</v>
      </c>
      <c r="AT2926" s="196" t="s">
        <v>388</v>
      </c>
      <c r="AU2926" s="196" t="s">
        <v>90</v>
      </c>
      <c r="AY2926" s="20" t="s">
        <v>386</v>
      </c>
      <c r="BE2926" s="197">
        <f>IF(N2926="základní",J2926,0)</f>
        <v>0</v>
      </c>
      <c r="BF2926" s="197">
        <f>IF(N2926="snížená",J2926,0)</f>
        <v>0</v>
      </c>
      <c r="BG2926" s="197">
        <f>IF(N2926="zákl. přenesená",J2926,0)</f>
        <v>0</v>
      </c>
      <c r="BH2926" s="197">
        <f>IF(N2926="sníž. přenesená",J2926,0)</f>
        <v>0</v>
      </c>
      <c r="BI2926" s="197">
        <f>IF(N2926="nulová",J2926,0)</f>
        <v>0</v>
      </c>
      <c r="BJ2926" s="20" t="s">
        <v>90</v>
      </c>
      <c r="BK2926" s="197">
        <f>ROUND(I2926*H2926,2)</f>
        <v>0</v>
      </c>
      <c r="BL2926" s="20" t="s">
        <v>479</v>
      </c>
      <c r="BM2926" s="196" t="s">
        <v>2832</v>
      </c>
    </row>
    <row r="2927" spans="1:65" s="2" customFormat="1" ht="10">
      <c r="A2927" s="37"/>
      <c r="B2927" s="38"/>
      <c r="C2927" s="39"/>
      <c r="D2927" s="198" t="s">
        <v>393</v>
      </c>
      <c r="E2927" s="39"/>
      <c r="F2927" s="199" t="s">
        <v>2833</v>
      </c>
      <c r="G2927" s="39"/>
      <c r="H2927" s="39"/>
      <c r="I2927" s="200"/>
      <c r="J2927" s="39"/>
      <c r="K2927" s="39"/>
      <c r="L2927" s="42"/>
      <c r="M2927" s="201"/>
      <c r="N2927" s="202"/>
      <c r="O2927" s="67"/>
      <c r="P2927" s="67"/>
      <c r="Q2927" s="67"/>
      <c r="R2927" s="67"/>
      <c r="S2927" s="67"/>
      <c r="T2927" s="68"/>
      <c r="U2927" s="37"/>
      <c r="V2927" s="37"/>
      <c r="W2927" s="37"/>
      <c r="X2927" s="37"/>
      <c r="Y2927" s="37"/>
      <c r="Z2927" s="37"/>
      <c r="AA2927" s="37"/>
      <c r="AB2927" s="37"/>
      <c r="AC2927" s="37"/>
      <c r="AD2927" s="37"/>
      <c r="AE2927" s="37"/>
      <c r="AT2927" s="20" t="s">
        <v>393</v>
      </c>
      <c r="AU2927" s="20" t="s">
        <v>90</v>
      </c>
    </row>
    <row r="2928" spans="1:65" s="13" customFormat="1" ht="10">
      <c r="B2928" s="203"/>
      <c r="C2928" s="204"/>
      <c r="D2928" s="205" t="s">
        <v>395</v>
      </c>
      <c r="E2928" s="206" t="s">
        <v>76</v>
      </c>
      <c r="F2928" s="207" t="s">
        <v>1848</v>
      </c>
      <c r="G2928" s="204"/>
      <c r="H2928" s="206" t="s">
        <v>76</v>
      </c>
      <c r="I2928" s="208"/>
      <c r="J2928" s="204"/>
      <c r="K2928" s="204"/>
      <c r="L2928" s="209"/>
      <c r="M2928" s="210"/>
      <c r="N2928" s="211"/>
      <c r="O2928" s="211"/>
      <c r="P2928" s="211"/>
      <c r="Q2928" s="211"/>
      <c r="R2928" s="211"/>
      <c r="S2928" s="211"/>
      <c r="T2928" s="212"/>
      <c r="AT2928" s="213" t="s">
        <v>395</v>
      </c>
      <c r="AU2928" s="213" t="s">
        <v>90</v>
      </c>
      <c r="AV2928" s="13" t="s">
        <v>85</v>
      </c>
      <c r="AW2928" s="13" t="s">
        <v>36</v>
      </c>
      <c r="AX2928" s="13" t="s">
        <v>78</v>
      </c>
      <c r="AY2928" s="213" t="s">
        <v>386</v>
      </c>
    </row>
    <row r="2929" spans="1:65" s="13" customFormat="1" ht="10">
      <c r="B2929" s="203"/>
      <c r="C2929" s="204"/>
      <c r="D2929" s="205" t="s">
        <v>395</v>
      </c>
      <c r="E2929" s="206" t="s">
        <v>76</v>
      </c>
      <c r="F2929" s="207" t="s">
        <v>1849</v>
      </c>
      <c r="G2929" s="204"/>
      <c r="H2929" s="206" t="s">
        <v>76</v>
      </c>
      <c r="I2929" s="208"/>
      <c r="J2929" s="204"/>
      <c r="K2929" s="204"/>
      <c r="L2929" s="209"/>
      <c r="M2929" s="210"/>
      <c r="N2929" s="211"/>
      <c r="O2929" s="211"/>
      <c r="P2929" s="211"/>
      <c r="Q2929" s="211"/>
      <c r="R2929" s="211"/>
      <c r="S2929" s="211"/>
      <c r="T2929" s="212"/>
      <c r="AT2929" s="213" t="s">
        <v>395</v>
      </c>
      <c r="AU2929" s="213" t="s">
        <v>90</v>
      </c>
      <c r="AV2929" s="13" t="s">
        <v>85</v>
      </c>
      <c r="AW2929" s="13" t="s">
        <v>36</v>
      </c>
      <c r="AX2929" s="13" t="s">
        <v>78</v>
      </c>
      <c r="AY2929" s="213" t="s">
        <v>386</v>
      </c>
    </row>
    <row r="2930" spans="1:65" s="14" customFormat="1" ht="10">
      <c r="B2930" s="214"/>
      <c r="C2930" s="215"/>
      <c r="D2930" s="205" t="s">
        <v>395</v>
      </c>
      <c r="E2930" s="216" t="s">
        <v>76</v>
      </c>
      <c r="F2930" s="217" t="s">
        <v>2834</v>
      </c>
      <c r="G2930" s="215"/>
      <c r="H2930" s="218">
        <v>650.327</v>
      </c>
      <c r="I2930" s="219"/>
      <c r="J2930" s="215"/>
      <c r="K2930" s="215"/>
      <c r="L2930" s="220"/>
      <c r="M2930" s="221"/>
      <c r="N2930" s="222"/>
      <c r="O2930" s="222"/>
      <c r="P2930" s="222"/>
      <c r="Q2930" s="222"/>
      <c r="R2930" s="222"/>
      <c r="S2930" s="222"/>
      <c r="T2930" s="223"/>
      <c r="AT2930" s="224" t="s">
        <v>395</v>
      </c>
      <c r="AU2930" s="224" t="s">
        <v>90</v>
      </c>
      <c r="AV2930" s="14" t="s">
        <v>90</v>
      </c>
      <c r="AW2930" s="14" t="s">
        <v>36</v>
      </c>
      <c r="AX2930" s="14" t="s">
        <v>78</v>
      </c>
      <c r="AY2930" s="224" t="s">
        <v>386</v>
      </c>
    </row>
    <row r="2931" spans="1:65" s="15" customFormat="1" ht="10">
      <c r="B2931" s="225"/>
      <c r="C2931" s="226"/>
      <c r="D2931" s="205" t="s">
        <v>395</v>
      </c>
      <c r="E2931" s="227" t="s">
        <v>76</v>
      </c>
      <c r="F2931" s="228" t="s">
        <v>398</v>
      </c>
      <c r="G2931" s="226"/>
      <c r="H2931" s="229">
        <v>650.327</v>
      </c>
      <c r="I2931" s="230"/>
      <c r="J2931" s="226"/>
      <c r="K2931" s="226"/>
      <c r="L2931" s="231"/>
      <c r="M2931" s="232"/>
      <c r="N2931" s="233"/>
      <c r="O2931" s="233"/>
      <c r="P2931" s="233"/>
      <c r="Q2931" s="233"/>
      <c r="R2931" s="233"/>
      <c r="S2931" s="233"/>
      <c r="T2931" s="234"/>
      <c r="AT2931" s="235" t="s">
        <v>395</v>
      </c>
      <c r="AU2931" s="235" t="s">
        <v>90</v>
      </c>
      <c r="AV2931" s="15" t="s">
        <v>102</v>
      </c>
      <c r="AW2931" s="15" t="s">
        <v>36</v>
      </c>
      <c r="AX2931" s="15" t="s">
        <v>85</v>
      </c>
      <c r="AY2931" s="235" t="s">
        <v>386</v>
      </c>
    </row>
    <row r="2932" spans="1:65" s="2" customFormat="1" ht="49" customHeight="1">
      <c r="A2932" s="37"/>
      <c r="B2932" s="38"/>
      <c r="C2932" s="185" t="s">
        <v>2835</v>
      </c>
      <c r="D2932" s="185" t="s">
        <v>388</v>
      </c>
      <c r="E2932" s="186" t="s">
        <v>2836</v>
      </c>
      <c r="F2932" s="187" t="s">
        <v>2837</v>
      </c>
      <c r="G2932" s="188" t="s">
        <v>127</v>
      </c>
      <c r="H2932" s="189">
        <v>53.7</v>
      </c>
      <c r="I2932" s="190"/>
      <c r="J2932" s="191">
        <f>ROUND(I2932*H2932,2)</f>
        <v>0</v>
      </c>
      <c r="K2932" s="187" t="s">
        <v>76</v>
      </c>
      <c r="L2932" s="42"/>
      <c r="M2932" s="192" t="s">
        <v>76</v>
      </c>
      <c r="N2932" s="193" t="s">
        <v>49</v>
      </c>
      <c r="O2932" s="67"/>
      <c r="P2932" s="194">
        <f>O2932*H2932</f>
        <v>0</v>
      </c>
      <c r="Q2932" s="194">
        <v>3.3829999999999999E-2</v>
      </c>
      <c r="R2932" s="194">
        <f>Q2932*H2932</f>
        <v>1.8166710000000001</v>
      </c>
      <c r="S2932" s="194">
        <v>0</v>
      </c>
      <c r="T2932" s="195">
        <f>S2932*H2932</f>
        <v>0</v>
      </c>
      <c r="U2932" s="37"/>
      <c r="V2932" s="37"/>
      <c r="W2932" s="37"/>
      <c r="X2932" s="37"/>
      <c r="Y2932" s="37"/>
      <c r="Z2932" s="37"/>
      <c r="AA2932" s="37"/>
      <c r="AB2932" s="37"/>
      <c r="AC2932" s="37"/>
      <c r="AD2932" s="37"/>
      <c r="AE2932" s="37"/>
      <c r="AR2932" s="196" t="s">
        <v>479</v>
      </c>
      <c r="AT2932" s="196" t="s">
        <v>388</v>
      </c>
      <c r="AU2932" s="196" t="s">
        <v>90</v>
      </c>
      <c r="AY2932" s="20" t="s">
        <v>386</v>
      </c>
      <c r="BE2932" s="197">
        <f>IF(N2932="základní",J2932,0)</f>
        <v>0</v>
      </c>
      <c r="BF2932" s="197">
        <f>IF(N2932="snížená",J2932,0)</f>
        <v>0</v>
      </c>
      <c r="BG2932" s="197">
        <f>IF(N2932="zákl. přenesená",J2932,0)</f>
        <v>0</v>
      </c>
      <c r="BH2932" s="197">
        <f>IF(N2932="sníž. přenesená",J2932,0)</f>
        <v>0</v>
      </c>
      <c r="BI2932" s="197">
        <f>IF(N2932="nulová",J2932,0)</f>
        <v>0</v>
      </c>
      <c r="BJ2932" s="20" t="s">
        <v>90</v>
      </c>
      <c r="BK2932" s="197">
        <f>ROUND(I2932*H2932,2)</f>
        <v>0</v>
      </c>
      <c r="BL2932" s="20" t="s">
        <v>479</v>
      </c>
      <c r="BM2932" s="196" t="s">
        <v>2838</v>
      </c>
    </row>
    <row r="2933" spans="1:65" s="13" customFormat="1" ht="10">
      <c r="B2933" s="203"/>
      <c r="C2933" s="204"/>
      <c r="D2933" s="205" t="s">
        <v>395</v>
      </c>
      <c r="E2933" s="206" t="s">
        <v>76</v>
      </c>
      <c r="F2933" s="207" t="s">
        <v>579</v>
      </c>
      <c r="G2933" s="204"/>
      <c r="H2933" s="206" t="s">
        <v>76</v>
      </c>
      <c r="I2933" s="208"/>
      <c r="J2933" s="204"/>
      <c r="K2933" s="204"/>
      <c r="L2933" s="209"/>
      <c r="M2933" s="210"/>
      <c r="N2933" s="211"/>
      <c r="O2933" s="211"/>
      <c r="P2933" s="211"/>
      <c r="Q2933" s="211"/>
      <c r="R2933" s="211"/>
      <c r="S2933" s="211"/>
      <c r="T2933" s="212"/>
      <c r="AT2933" s="213" t="s">
        <v>395</v>
      </c>
      <c r="AU2933" s="213" t="s">
        <v>90</v>
      </c>
      <c r="AV2933" s="13" t="s">
        <v>85</v>
      </c>
      <c r="AW2933" s="13" t="s">
        <v>36</v>
      </c>
      <c r="AX2933" s="13" t="s">
        <v>78</v>
      </c>
      <c r="AY2933" s="213" t="s">
        <v>386</v>
      </c>
    </row>
    <row r="2934" spans="1:65" s="13" customFormat="1" ht="20">
      <c r="B2934" s="203"/>
      <c r="C2934" s="204"/>
      <c r="D2934" s="205" t="s">
        <v>395</v>
      </c>
      <c r="E2934" s="206" t="s">
        <v>76</v>
      </c>
      <c r="F2934" s="207" t="s">
        <v>2839</v>
      </c>
      <c r="G2934" s="204"/>
      <c r="H2934" s="206" t="s">
        <v>76</v>
      </c>
      <c r="I2934" s="208"/>
      <c r="J2934" s="204"/>
      <c r="K2934" s="204"/>
      <c r="L2934" s="209"/>
      <c r="M2934" s="210"/>
      <c r="N2934" s="211"/>
      <c r="O2934" s="211"/>
      <c r="P2934" s="211"/>
      <c r="Q2934" s="211"/>
      <c r="R2934" s="211"/>
      <c r="S2934" s="211"/>
      <c r="T2934" s="212"/>
      <c r="AT2934" s="213" t="s">
        <v>395</v>
      </c>
      <c r="AU2934" s="213" t="s">
        <v>90</v>
      </c>
      <c r="AV2934" s="13" t="s">
        <v>85</v>
      </c>
      <c r="AW2934" s="13" t="s">
        <v>36</v>
      </c>
      <c r="AX2934" s="13" t="s">
        <v>78</v>
      </c>
      <c r="AY2934" s="213" t="s">
        <v>386</v>
      </c>
    </row>
    <row r="2935" spans="1:65" s="14" customFormat="1" ht="10">
      <c r="B2935" s="214"/>
      <c r="C2935" s="215"/>
      <c r="D2935" s="205" t="s">
        <v>395</v>
      </c>
      <c r="E2935" s="216" t="s">
        <v>76</v>
      </c>
      <c r="F2935" s="217" t="s">
        <v>2840</v>
      </c>
      <c r="G2935" s="215"/>
      <c r="H2935" s="218">
        <v>47.16</v>
      </c>
      <c r="I2935" s="219"/>
      <c r="J2935" s="215"/>
      <c r="K2935" s="215"/>
      <c r="L2935" s="220"/>
      <c r="M2935" s="221"/>
      <c r="N2935" s="222"/>
      <c r="O2935" s="222"/>
      <c r="P2935" s="222"/>
      <c r="Q2935" s="222"/>
      <c r="R2935" s="222"/>
      <c r="S2935" s="222"/>
      <c r="T2935" s="223"/>
      <c r="AT2935" s="224" t="s">
        <v>395</v>
      </c>
      <c r="AU2935" s="224" t="s">
        <v>90</v>
      </c>
      <c r="AV2935" s="14" t="s">
        <v>90</v>
      </c>
      <c r="AW2935" s="14" t="s">
        <v>36</v>
      </c>
      <c r="AX2935" s="14" t="s">
        <v>78</v>
      </c>
      <c r="AY2935" s="224" t="s">
        <v>386</v>
      </c>
    </row>
    <row r="2936" spans="1:65" s="13" customFormat="1" ht="10">
      <c r="B2936" s="203"/>
      <c r="C2936" s="204"/>
      <c r="D2936" s="205" t="s">
        <v>395</v>
      </c>
      <c r="E2936" s="206" t="s">
        <v>76</v>
      </c>
      <c r="F2936" s="207" t="s">
        <v>2841</v>
      </c>
      <c r="G2936" s="204"/>
      <c r="H2936" s="206" t="s">
        <v>76</v>
      </c>
      <c r="I2936" s="208"/>
      <c r="J2936" s="204"/>
      <c r="K2936" s="204"/>
      <c r="L2936" s="209"/>
      <c r="M2936" s="210"/>
      <c r="N2936" s="211"/>
      <c r="O2936" s="211"/>
      <c r="P2936" s="211"/>
      <c r="Q2936" s="211"/>
      <c r="R2936" s="211"/>
      <c r="S2936" s="211"/>
      <c r="T2936" s="212"/>
      <c r="AT2936" s="213" t="s">
        <v>395</v>
      </c>
      <c r="AU2936" s="213" t="s">
        <v>90</v>
      </c>
      <c r="AV2936" s="13" t="s">
        <v>85</v>
      </c>
      <c r="AW2936" s="13" t="s">
        <v>36</v>
      </c>
      <c r="AX2936" s="13" t="s">
        <v>78</v>
      </c>
      <c r="AY2936" s="213" t="s">
        <v>386</v>
      </c>
    </row>
    <row r="2937" spans="1:65" s="14" customFormat="1" ht="10">
      <c r="B2937" s="214"/>
      <c r="C2937" s="215"/>
      <c r="D2937" s="205" t="s">
        <v>395</v>
      </c>
      <c r="E2937" s="216" t="s">
        <v>76</v>
      </c>
      <c r="F2937" s="217" t="s">
        <v>2674</v>
      </c>
      <c r="G2937" s="215"/>
      <c r="H2937" s="218">
        <v>6.54</v>
      </c>
      <c r="I2937" s="219"/>
      <c r="J2937" s="215"/>
      <c r="K2937" s="215"/>
      <c r="L2937" s="220"/>
      <c r="M2937" s="221"/>
      <c r="N2937" s="222"/>
      <c r="O2937" s="222"/>
      <c r="P2937" s="222"/>
      <c r="Q2937" s="222"/>
      <c r="R2937" s="222"/>
      <c r="S2937" s="222"/>
      <c r="T2937" s="223"/>
      <c r="AT2937" s="224" t="s">
        <v>395</v>
      </c>
      <c r="AU2937" s="224" t="s">
        <v>90</v>
      </c>
      <c r="AV2937" s="14" t="s">
        <v>90</v>
      </c>
      <c r="AW2937" s="14" t="s">
        <v>36</v>
      </c>
      <c r="AX2937" s="14" t="s">
        <v>78</v>
      </c>
      <c r="AY2937" s="224" t="s">
        <v>386</v>
      </c>
    </row>
    <row r="2938" spans="1:65" s="15" customFormat="1" ht="10">
      <c r="B2938" s="225"/>
      <c r="C2938" s="226"/>
      <c r="D2938" s="205" t="s">
        <v>395</v>
      </c>
      <c r="E2938" s="227" t="s">
        <v>76</v>
      </c>
      <c r="F2938" s="228" t="s">
        <v>398</v>
      </c>
      <c r="G2938" s="226"/>
      <c r="H2938" s="229">
        <v>53.7</v>
      </c>
      <c r="I2938" s="230"/>
      <c r="J2938" s="226"/>
      <c r="K2938" s="226"/>
      <c r="L2938" s="231"/>
      <c r="M2938" s="232"/>
      <c r="N2938" s="233"/>
      <c r="O2938" s="233"/>
      <c r="P2938" s="233"/>
      <c r="Q2938" s="233"/>
      <c r="R2938" s="233"/>
      <c r="S2938" s="233"/>
      <c r="T2938" s="234"/>
      <c r="AT2938" s="235" t="s">
        <v>395</v>
      </c>
      <c r="AU2938" s="235" t="s">
        <v>90</v>
      </c>
      <c r="AV2938" s="15" t="s">
        <v>102</v>
      </c>
      <c r="AW2938" s="15" t="s">
        <v>36</v>
      </c>
      <c r="AX2938" s="15" t="s">
        <v>85</v>
      </c>
      <c r="AY2938" s="235" t="s">
        <v>386</v>
      </c>
    </row>
    <row r="2939" spans="1:65" s="2" customFormat="1" ht="49" customHeight="1">
      <c r="A2939" s="37"/>
      <c r="B2939" s="38"/>
      <c r="C2939" s="185" t="s">
        <v>2842</v>
      </c>
      <c r="D2939" s="185" t="s">
        <v>388</v>
      </c>
      <c r="E2939" s="186" t="s">
        <v>2843</v>
      </c>
      <c r="F2939" s="187" t="s">
        <v>2844</v>
      </c>
      <c r="G2939" s="188" t="s">
        <v>2321</v>
      </c>
      <c r="H2939" s="257"/>
      <c r="I2939" s="190"/>
      <c r="J2939" s="191">
        <f>ROUND(I2939*H2939,2)</f>
        <v>0</v>
      </c>
      <c r="K2939" s="187" t="s">
        <v>391</v>
      </c>
      <c r="L2939" s="42"/>
      <c r="M2939" s="192" t="s">
        <v>76</v>
      </c>
      <c r="N2939" s="193" t="s">
        <v>49</v>
      </c>
      <c r="O2939" s="67"/>
      <c r="P2939" s="194">
        <f>O2939*H2939</f>
        <v>0</v>
      </c>
      <c r="Q2939" s="194">
        <v>0</v>
      </c>
      <c r="R2939" s="194">
        <f>Q2939*H2939</f>
        <v>0</v>
      </c>
      <c r="S2939" s="194">
        <v>0</v>
      </c>
      <c r="T2939" s="195">
        <f>S2939*H2939</f>
        <v>0</v>
      </c>
      <c r="U2939" s="37"/>
      <c r="V2939" s="37"/>
      <c r="W2939" s="37"/>
      <c r="X2939" s="37"/>
      <c r="Y2939" s="37"/>
      <c r="Z2939" s="37"/>
      <c r="AA2939" s="37"/>
      <c r="AB2939" s="37"/>
      <c r="AC2939" s="37"/>
      <c r="AD2939" s="37"/>
      <c r="AE2939" s="37"/>
      <c r="AR2939" s="196" t="s">
        <v>479</v>
      </c>
      <c r="AT2939" s="196" t="s">
        <v>388</v>
      </c>
      <c r="AU2939" s="196" t="s">
        <v>90</v>
      </c>
      <c r="AY2939" s="20" t="s">
        <v>386</v>
      </c>
      <c r="BE2939" s="197">
        <f>IF(N2939="základní",J2939,0)</f>
        <v>0</v>
      </c>
      <c r="BF2939" s="197">
        <f>IF(N2939="snížená",J2939,0)</f>
        <v>0</v>
      </c>
      <c r="BG2939" s="197">
        <f>IF(N2939="zákl. přenesená",J2939,0)</f>
        <v>0</v>
      </c>
      <c r="BH2939" s="197">
        <f>IF(N2939="sníž. přenesená",J2939,0)</f>
        <v>0</v>
      </c>
      <c r="BI2939" s="197">
        <f>IF(N2939="nulová",J2939,0)</f>
        <v>0</v>
      </c>
      <c r="BJ2939" s="20" t="s">
        <v>90</v>
      </c>
      <c r="BK2939" s="197">
        <f>ROUND(I2939*H2939,2)</f>
        <v>0</v>
      </c>
      <c r="BL2939" s="20" t="s">
        <v>479</v>
      </c>
      <c r="BM2939" s="196" t="s">
        <v>2845</v>
      </c>
    </row>
    <row r="2940" spans="1:65" s="2" customFormat="1" ht="10">
      <c r="A2940" s="37"/>
      <c r="B2940" s="38"/>
      <c r="C2940" s="39"/>
      <c r="D2940" s="198" t="s">
        <v>393</v>
      </c>
      <c r="E2940" s="39"/>
      <c r="F2940" s="199" t="s">
        <v>2846</v>
      </c>
      <c r="G2940" s="39"/>
      <c r="H2940" s="39"/>
      <c r="I2940" s="200"/>
      <c r="J2940" s="39"/>
      <c r="K2940" s="39"/>
      <c r="L2940" s="42"/>
      <c r="M2940" s="201"/>
      <c r="N2940" s="202"/>
      <c r="O2940" s="67"/>
      <c r="P2940" s="67"/>
      <c r="Q2940" s="67"/>
      <c r="R2940" s="67"/>
      <c r="S2940" s="67"/>
      <c r="T2940" s="68"/>
      <c r="U2940" s="37"/>
      <c r="V2940" s="37"/>
      <c r="W2940" s="37"/>
      <c r="X2940" s="37"/>
      <c r="Y2940" s="37"/>
      <c r="Z2940" s="37"/>
      <c r="AA2940" s="37"/>
      <c r="AB2940" s="37"/>
      <c r="AC2940" s="37"/>
      <c r="AD2940" s="37"/>
      <c r="AE2940" s="37"/>
      <c r="AT2940" s="20" t="s">
        <v>393</v>
      </c>
      <c r="AU2940" s="20" t="s">
        <v>90</v>
      </c>
    </row>
    <row r="2941" spans="1:65" s="12" customFormat="1" ht="22.75" customHeight="1">
      <c r="B2941" s="169"/>
      <c r="C2941" s="170"/>
      <c r="D2941" s="171" t="s">
        <v>77</v>
      </c>
      <c r="E2941" s="183" t="s">
        <v>2847</v>
      </c>
      <c r="F2941" s="183" t="s">
        <v>2848</v>
      </c>
      <c r="G2941" s="170"/>
      <c r="H2941" s="170"/>
      <c r="I2941" s="173"/>
      <c r="J2941" s="184">
        <f>BK2941</f>
        <v>0</v>
      </c>
      <c r="K2941" s="170"/>
      <c r="L2941" s="175"/>
      <c r="M2941" s="176"/>
      <c r="N2941" s="177"/>
      <c r="O2941" s="177"/>
      <c r="P2941" s="178">
        <f>SUM(P2942:P3476)</f>
        <v>0</v>
      </c>
      <c r="Q2941" s="177"/>
      <c r="R2941" s="178">
        <f>SUM(R2942:R3476)</f>
        <v>97.17315959269996</v>
      </c>
      <c r="S2941" s="177"/>
      <c r="T2941" s="179">
        <f>SUM(T2942:T3476)</f>
        <v>33.73839512</v>
      </c>
      <c r="AR2941" s="180" t="s">
        <v>90</v>
      </c>
      <c r="AT2941" s="181" t="s">
        <v>77</v>
      </c>
      <c r="AU2941" s="181" t="s">
        <v>85</v>
      </c>
      <c r="AY2941" s="180" t="s">
        <v>386</v>
      </c>
      <c r="BK2941" s="182">
        <f>SUM(BK2942:BK3476)</f>
        <v>0</v>
      </c>
    </row>
    <row r="2942" spans="1:65" s="2" customFormat="1" ht="55.5" customHeight="1">
      <c r="A2942" s="37"/>
      <c r="B2942" s="38"/>
      <c r="C2942" s="185" t="s">
        <v>2849</v>
      </c>
      <c r="D2942" s="185" t="s">
        <v>388</v>
      </c>
      <c r="E2942" s="186" t="s">
        <v>2850</v>
      </c>
      <c r="F2942" s="187" t="s">
        <v>2851</v>
      </c>
      <c r="G2942" s="188" t="s">
        <v>127</v>
      </c>
      <c r="H2942" s="189">
        <v>35.695</v>
      </c>
      <c r="I2942" s="190"/>
      <c r="J2942" s="191">
        <f>ROUND(I2942*H2942,2)</f>
        <v>0</v>
      </c>
      <c r="K2942" s="187" t="s">
        <v>391</v>
      </c>
      <c r="L2942" s="42"/>
      <c r="M2942" s="192" t="s">
        <v>76</v>
      </c>
      <c r="N2942" s="193" t="s">
        <v>49</v>
      </c>
      <c r="O2942" s="67"/>
      <c r="P2942" s="194">
        <f>O2942*H2942</f>
        <v>0</v>
      </c>
      <c r="Q2942" s="194">
        <v>2.6187200000000001E-2</v>
      </c>
      <c r="R2942" s="194">
        <f>Q2942*H2942</f>
        <v>0.93475210400000008</v>
      </c>
      <c r="S2942" s="194">
        <v>0</v>
      </c>
      <c r="T2942" s="195">
        <f>S2942*H2942</f>
        <v>0</v>
      </c>
      <c r="U2942" s="37"/>
      <c r="V2942" s="37"/>
      <c r="W2942" s="37"/>
      <c r="X2942" s="37"/>
      <c r="Y2942" s="37"/>
      <c r="Z2942" s="37"/>
      <c r="AA2942" s="37"/>
      <c r="AB2942" s="37"/>
      <c r="AC2942" s="37"/>
      <c r="AD2942" s="37"/>
      <c r="AE2942" s="37"/>
      <c r="AR2942" s="196" t="s">
        <v>479</v>
      </c>
      <c r="AT2942" s="196" t="s">
        <v>388</v>
      </c>
      <c r="AU2942" s="196" t="s">
        <v>90</v>
      </c>
      <c r="AY2942" s="20" t="s">
        <v>386</v>
      </c>
      <c r="BE2942" s="197">
        <f>IF(N2942="základní",J2942,0)</f>
        <v>0</v>
      </c>
      <c r="BF2942" s="197">
        <f>IF(N2942="snížená",J2942,0)</f>
        <v>0</v>
      </c>
      <c r="BG2942" s="197">
        <f>IF(N2942="zákl. přenesená",J2942,0)</f>
        <v>0</v>
      </c>
      <c r="BH2942" s="197">
        <f>IF(N2942="sníž. přenesená",J2942,0)</f>
        <v>0</v>
      </c>
      <c r="BI2942" s="197">
        <f>IF(N2942="nulová",J2942,0)</f>
        <v>0</v>
      </c>
      <c r="BJ2942" s="20" t="s">
        <v>90</v>
      </c>
      <c r="BK2942" s="197">
        <f>ROUND(I2942*H2942,2)</f>
        <v>0</v>
      </c>
      <c r="BL2942" s="20" t="s">
        <v>479</v>
      </c>
      <c r="BM2942" s="196" t="s">
        <v>2852</v>
      </c>
    </row>
    <row r="2943" spans="1:65" s="2" customFormat="1" ht="10">
      <c r="A2943" s="37"/>
      <c r="B2943" s="38"/>
      <c r="C2943" s="39"/>
      <c r="D2943" s="198" t="s">
        <v>393</v>
      </c>
      <c r="E2943" s="39"/>
      <c r="F2943" s="199" t="s">
        <v>2853</v>
      </c>
      <c r="G2943" s="39"/>
      <c r="H2943" s="39"/>
      <c r="I2943" s="200"/>
      <c r="J2943" s="39"/>
      <c r="K2943" s="39"/>
      <c r="L2943" s="42"/>
      <c r="M2943" s="201"/>
      <c r="N2943" s="202"/>
      <c r="O2943" s="67"/>
      <c r="P2943" s="67"/>
      <c r="Q2943" s="67"/>
      <c r="R2943" s="67"/>
      <c r="S2943" s="67"/>
      <c r="T2943" s="68"/>
      <c r="U2943" s="37"/>
      <c r="V2943" s="37"/>
      <c r="W2943" s="37"/>
      <c r="X2943" s="37"/>
      <c r="Y2943" s="37"/>
      <c r="Z2943" s="37"/>
      <c r="AA2943" s="37"/>
      <c r="AB2943" s="37"/>
      <c r="AC2943" s="37"/>
      <c r="AD2943" s="37"/>
      <c r="AE2943" s="37"/>
      <c r="AT2943" s="20" t="s">
        <v>393</v>
      </c>
      <c r="AU2943" s="20" t="s">
        <v>90</v>
      </c>
    </row>
    <row r="2944" spans="1:65" s="13" customFormat="1" ht="10">
      <c r="B2944" s="203"/>
      <c r="C2944" s="204"/>
      <c r="D2944" s="205" t="s">
        <v>395</v>
      </c>
      <c r="E2944" s="206" t="s">
        <v>76</v>
      </c>
      <c r="F2944" s="207" t="s">
        <v>2854</v>
      </c>
      <c r="G2944" s="204"/>
      <c r="H2944" s="206" t="s">
        <v>76</v>
      </c>
      <c r="I2944" s="208"/>
      <c r="J2944" s="204"/>
      <c r="K2944" s="204"/>
      <c r="L2944" s="209"/>
      <c r="M2944" s="210"/>
      <c r="N2944" s="211"/>
      <c r="O2944" s="211"/>
      <c r="P2944" s="211"/>
      <c r="Q2944" s="211"/>
      <c r="R2944" s="211"/>
      <c r="S2944" s="211"/>
      <c r="T2944" s="212"/>
      <c r="AT2944" s="213" t="s">
        <v>395</v>
      </c>
      <c r="AU2944" s="213" t="s">
        <v>90</v>
      </c>
      <c r="AV2944" s="13" t="s">
        <v>85</v>
      </c>
      <c r="AW2944" s="13" t="s">
        <v>36</v>
      </c>
      <c r="AX2944" s="13" t="s">
        <v>78</v>
      </c>
      <c r="AY2944" s="213" t="s">
        <v>386</v>
      </c>
    </row>
    <row r="2945" spans="1:65" s="14" customFormat="1" ht="10">
      <c r="B2945" s="214"/>
      <c r="C2945" s="215"/>
      <c r="D2945" s="205" t="s">
        <v>395</v>
      </c>
      <c r="E2945" s="216" t="s">
        <v>76</v>
      </c>
      <c r="F2945" s="217" t="s">
        <v>2855</v>
      </c>
      <c r="G2945" s="215"/>
      <c r="H2945" s="218">
        <v>23.184999999999999</v>
      </c>
      <c r="I2945" s="219"/>
      <c r="J2945" s="215"/>
      <c r="K2945" s="215"/>
      <c r="L2945" s="220"/>
      <c r="M2945" s="221"/>
      <c r="N2945" s="222"/>
      <c r="O2945" s="222"/>
      <c r="P2945" s="222"/>
      <c r="Q2945" s="222"/>
      <c r="R2945" s="222"/>
      <c r="S2945" s="222"/>
      <c r="T2945" s="223"/>
      <c r="AT2945" s="224" t="s">
        <v>395</v>
      </c>
      <c r="AU2945" s="224" t="s">
        <v>90</v>
      </c>
      <c r="AV2945" s="14" t="s">
        <v>90</v>
      </c>
      <c r="AW2945" s="14" t="s">
        <v>36</v>
      </c>
      <c r="AX2945" s="14" t="s">
        <v>78</v>
      </c>
      <c r="AY2945" s="224" t="s">
        <v>386</v>
      </c>
    </row>
    <row r="2946" spans="1:65" s="13" customFormat="1" ht="10">
      <c r="B2946" s="203"/>
      <c r="C2946" s="204"/>
      <c r="D2946" s="205" t="s">
        <v>395</v>
      </c>
      <c r="E2946" s="206" t="s">
        <v>76</v>
      </c>
      <c r="F2946" s="207" t="s">
        <v>1626</v>
      </c>
      <c r="G2946" s="204"/>
      <c r="H2946" s="206" t="s">
        <v>76</v>
      </c>
      <c r="I2946" s="208"/>
      <c r="J2946" s="204"/>
      <c r="K2946" s="204"/>
      <c r="L2946" s="209"/>
      <c r="M2946" s="210"/>
      <c r="N2946" s="211"/>
      <c r="O2946" s="211"/>
      <c r="P2946" s="211"/>
      <c r="Q2946" s="211"/>
      <c r="R2946" s="211"/>
      <c r="S2946" s="211"/>
      <c r="T2946" s="212"/>
      <c r="AT2946" s="213" t="s">
        <v>395</v>
      </c>
      <c r="AU2946" s="213" t="s">
        <v>90</v>
      </c>
      <c r="AV2946" s="13" t="s">
        <v>85</v>
      </c>
      <c r="AW2946" s="13" t="s">
        <v>36</v>
      </c>
      <c r="AX2946" s="13" t="s">
        <v>78</v>
      </c>
      <c r="AY2946" s="213" t="s">
        <v>386</v>
      </c>
    </row>
    <row r="2947" spans="1:65" s="14" customFormat="1" ht="10">
      <c r="B2947" s="214"/>
      <c r="C2947" s="215"/>
      <c r="D2947" s="205" t="s">
        <v>395</v>
      </c>
      <c r="E2947" s="216" t="s">
        <v>76</v>
      </c>
      <c r="F2947" s="217" t="s">
        <v>2856</v>
      </c>
      <c r="G2947" s="215"/>
      <c r="H2947" s="218">
        <v>12.51</v>
      </c>
      <c r="I2947" s="219"/>
      <c r="J2947" s="215"/>
      <c r="K2947" s="215"/>
      <c r="L2947" s="220"/>
      <c r="M2947" s="221"/>
      <c r="N2947" s="222"/>
      <c r="O2947" s="222"/>
      <c r="P2947" s="222"/>
      <c r="Q2947" s="222"/>
      <c r="R2947" s="222"/>
      <c r="S2947" s="222"/>
      <c r="T2947" s="223"/>
      <c r="AT2947" s="224" t="s">
        <v>395</v>
      </c>
      <c r="AU2947" s="224" t="s">
        <v>90</v>
      </c>
      <c r="AV2947" s="14" t="s">
        <v>90</v>
      </c>
      <c r="AW2947" s="14" t="s">
        <v>36</v>
      </c>
      <c r="AX2947" s="14" t="s">
        <v>78</v>
      </c>
      <c r="AY2947" s="224" t="s">
        <v>386</v>
      </c>
    </row>
    <row r="2948" spans="1:65" s="15" customFormat="1" ht="10">
      <c r="B2948" s="225"/>
      <c r="C2948" s="226"/>
      <c r="D2948" s="205" t="s">
        <v>395</v>
      </c>
      <c r="E2948" s="227" t="s">
        <v>76</v>
      </c>
      <c r="F2948" s="228" t="s">
        <v>398</v>
      </c>
      <c r="G2948" s="226"/>
      <c r="H2948" s="229">
        <v>35.695</v>
      </c>
      <c r="I2948" s="230"/>
      <c r="J2948" s="226"/>
      <c r="K2948" s="226"/>
      <c r="L2948" s="231"/>
      <c r="M2948" s="232"/>
      <c r="N2948" s="233"/>
      <c r="O2948" s="233"/>
      <c r="P2948" s="233"/>
      <c r="Q2948" s="233"/>
      <c r="R2948" s="233"/>
      <c r="S2948" s="233"/>
      <c r="T2948" s="234"/>
      <c r="AT2948" s="235" t="s">
        <v>395</v>
      </c>
      <c r="AU2948" s="235" t="s">
        <v>90</v>
      </c>
      <c r="AV2948" s="15" t="s">
        <v>102</v>
      </c>
      <c r="AW2948" s="15" t="s">
        <v>36</v>
      </c>
      <c r="AX2948" s="15" t="s">
        <v>85</v>
      </c>
      <c r="AY2948" s="235" t="s">
        <v>386</v>
      </c>
    </row>
    <row r="2949" spans="1:65" s="2" customFormat="1" ht="66.75" customHeight="1">
      <c r="A2949" s="37"/>
      <c r="B2949" s="38"/>
      <c r="C2949" s="185" t="s">
        <v>2857</v>
      </c>
      <c r="D2949" s="185" t="s">
        <v>388</v>
      </c>
      <c r="E2949" s="186" t="s">
        <v>2858</v>
      </c>
      <c r="F2949" s="187" t="s">
        <v>2859</v>
      </c>
      <c r="G2949" s="188" t="s">
        <v>127</v>
      </c>
      <c r="H2949" s="189">
        <v>1.931</v>
      </c>
      <c r="I2949" s="190"/>
      <c r="J2949" s="191">
        <f>ROUND(I2949*H2949,2)</f>
        <v>0</v>
      </c>
      <c r="K2949" s="187" t="s">
        <v>391</v>
      </c>
      <c r="L2949" s="42"/>
      <c r="M2949" s="192" t="s">
        <v>76</v>
      </c>
      <c r="N2949" s="193" t="s">
        <v>49</v>
      </c>
      <c r="O2949" s="67"/>
      <c r="P2949" s="194">
        <f>O2949*H2949</f>
        <v>0</v>
      </c>
      <c r="Q2949" s="194">
        <v>3.1024900000000001E-2</v>
      </c>
      <c r="R2949" s="194">
        <f>Q2949*H2949</f>
        <v>5.9909081900000001E-2</v>
      </c>
      <c r="S2949" s="194">
        <v>0</v>
      </c>
      <c r="T2949" s="195">
        <f>S2949*H2949</f>
        <v>0</v>
      </c>
      <c r="U2949" s="37"/>
      <c r="V2949" s="37"/>
      <c r="W2949" s="37"/>
      <c r="X2949" s="37"/>
      <c r="Y2949" s="37"/>
      <c r="Z2949" s="37"/>
      <c r="AA2949" s="37"/>
      <c r="AB2949" s="37"/>
      <c r="AC2949" s="37"/>
      <c r="AD2949" s="37"/>
      <c r="AE2949" s="37"/>
      <c r="AR2949" s="196" t="s">
        <v>479</v>
      </c>
      <c r="AT2949" s="196" t="s">
        <v>388</v>
      </c>
      <c r="AU2949" s="196" t="s">
        <v>90</v>
      </c>
      <c r="AY2949" s="20" t="s">
        <v>386</v>
      </c>
      <c r="BE2949" s="197">
        <f>IF(N2949="základní",J2949,0)</f>
        <v>0</v>
      </c>
      <c r="BF2949" s="197">
        <f>IF(N2949="snížená",J2949,0)</f>
        <v>0</v>
      </c>
      <c r="BG2949" s="197">
        <f>IF(N2949="zákl. přenesená",J2949,0)</f>
        <v>0</v>
      </c>
      <c r="BH2949" s="197">
        <f>IF(N2949="sníž. přenesená",J2949,0)</f>
        <v>0</v>
      </c>
      <c r="BI2949" s="197">
        <f>IF(N2949="nulová",J2949,0)</f>
        <v>0</v>
      </c>
      <c r="BJ2949" s="20" t="s">
        <v>90</v>
      </c>
      <c r="BK2949" s="197">
        <f>ROUND(I2949*H2949,2)</f>
        <v>0</v>
      </c>
      <c r="BL2949" s="20" t="s">
        <v>479</v>
      </c>
      <c r="BM2949" s="196" t="s">
        <v>2860</v>
      </c>
    </row>
    <row r="2950" spans="1:65" s="2" customFormat="1" ht="10">
      <c r="A2950" s="37"/>
      <c r="B2950" s="38"/>
      <c r="C2950" s="39"/>
      <c r="D2950" s="198" t="s">
        <v>393</v>
      </c>
      <c r="E2950" s="39"/>
      <c r="F2950" s="199" t="s">
        <v>2861</v>
      </c>
      <c r="G2950" s="39"/>
      <c r="H2950" s="39"/>
      <c r="I2950" s="200"/>
      <c r="J2950" s="39"/>
      <c r="K2950" s="39"/>
      <c r="L2950" s="42"/>
      <c r="M2950" s="201"/>
      <c r="N2950" s="202"/>
      <c r="O2950" s="67"/>
      <c r="P2950" s="67"/>
      <c r="Q2950" s="67"/>
      <c r="R2950" s="67"/>
      <c r="S2950" s="67"/>
      <c r="T2950" s="68"/>
      <c r="U2950" s="37"/>
      <c r="V2950" s="37"/>
      <c r="W2950" s="37"/>
      <c r="X2950" s="37"/>
      <c r="Y2950" s="37"/>
      <c r="Z2950" s="37"/>
      <c r="AA2950" s="37"/>
      <c r="AB2950" s="37"/>
      <c r="AC2950" s="37"/>
      <c r="AD2950" s="37"/>
      <c r="AE2950" s="37"/>
      <c r="AT2950" s="20" t="s">
        <v>393</v>
      </c>
      <c r="AU2950" s="20" t="s">
        <v>90</v>
      </c>
    </row>
    <row r="2951" spans="1:65" s="13" customFormat="1" ht="10">
      <c r="B2951" s="203"/>
      <c r="C2951" s="204"/>
      <c r="D2951" s="205" t="s">
        <v>395</v>
      </c>
      <c r="E2951" s="206" t="s">
        <v>76</v>
      </c>
      <c r="F2951" s="207" t="s">
        <v>403</v>
      </c>
      <c r="G2951" s="204"/>
      <c r="H2951" s="206" t="s">
        <v>76</v>
      </c>
      <c r="I2951" s="208"/>
      <c r="J2951" s="204"/>
      <c r="K2951" s="204"/>
      <c r="L2951" s="209"/>
      <c r="M2951" s="210"/>
      <c r="N2951" s="211"/>
      <c r="O2951" s="211"/>
      <c r="P2951" s="211"/>
      <c r="Q2951" s="211"/>
      <c r="R2951" s="211"/>
      <c r="S2951" s="211"/>
      <c r="T2951" s="212"/>
      <c r="AT2951" s="213" t="s">
        <v>395</v>
      </c>
      <c r="AU2951" s="213" t="s">
        <v>90</v>
      </c>
      <c r="AV2951" s="13" t="s">
        <v>85</v>
      </c>
      <c r="AW2951" s="13" t="s">
        <v>36</v>
      </c>
      <c r="AX2951" s="13" t="s">
        <v>78</v>
      </c>
      <c r="AY2951" s="213" t="s">
        <v>386</v>
      </c>
    </row>
    <row r="2952" spans="1:65" s="13" customFormat="1" ht="20">
      <c r="B2952" s="203"/>
      <c r="C2952" s="204"/>
      <c r="D2952" s="205" t="s">
        <v>395</v>
      </c>
      <c r="E2952" s="206" t="s">
        <v>76</v>
      </c>
      <c r="F2952" s="207" t="s">
        <v>2862</v>
      </c>
      <c r="G2952" s="204"/>
      <c r="H2952" s="206" t="s">
        <v>76</v>
      </c>
      <c r="I2952" s="208"/>
      <c r="J2952" s="204"/>
      <c r="K2952" s="204"/>
      <c r="L2952" s="209"/>
      <c r="M2952" s="210"/>
      <c r="N2952" s="211"/>
      <c r="O2952" s="211"/>
      <c r="P2952" s="211"/>
      <c r="Q2952" s="211"/>
      <c r="R2952" s="211"/>
      <c r="S2952" s="211"/>
      <c r="T2952" s="212"/>
      <c r="AT2952" s="213" t="s">
        <v>395</v>
      </c>
      <c r="AU2952" s="213" t="s">
        <v>90</v>
      </c>
      <c r="AV2952" s="13" t="s">
        <v>85</v>
      </c>
      <c r="AW2952" s="13" t="s">
        <v>36</v>
      </c>
      <c r="AX2952" s="13" t="s">
        <v>78</v>
      </c>
      <c r="AY2952" s="213" t="s">
        <v>386</v>
      </c>
    </row>
    <row r="2953" spans="1:65" s="13" customFormat="1" ht="10">
      <c r="B2953" s="203"/>
      <c r="C2953" s="204"/>
      <c r="D2953" s="205" t="s">
        <v>395</v>
      </c>
      <c r="E2953" s="206" t="s">
        <v>76</v>
      </c>
      <c r="F2953" s="207" t="s">
        <v>577</v>
      </c>
      <c r="G2953" s="204"/>
      <c r="H2953" s="206" t="s">
        <v>76</v>
      </c>
      <c r="I2953" s="208"/>
      <c r="J2953" s="204"/>
      <c r="K2953" s="204"/>
      <c r="L2953" s="209"/>
      <c r="M2953" s="210"/>
      <c r="N2953" s="211"/>
      <c r="O2953" s="211"/>
      <c r="P2953" s="211"/>
      <c r="Q2953" s="211"/>
      <c r="R2953" s="211"/>
      <c r="S2953" s="211"/>
      <c r="T2953" s="212"/>
      <c r="AT2953" s="213" t="s">
        <v>395</v>
      </c>
      <c r="AU2953" s="213" t="s">
        <v>90</v>
      </c>
      <c r="AV2953" s="13" t="s">
        <v>85</v>
      </c>
      <c r="AW2953" s="13" t="s">
        <v>36</v>
      </c>
      <c r="AX2953" s="13" t="s">
        <v>78</v>
      </c>
      <c r="AY2953" s="213" t="s">
        <v>386</v>
      </c>
    </row>
    <row r="2954" spans="1:65" s="13" customFormat="1" ht="10">
      <c r="B2954" s="203"/>
      <c r="C2954" s="204"/>
      <c r="D2954" s="205" t="s">
        <v>395</v>
      </c>
      <c r="E2954" s="206" t="s">
        <v>76</v>
      </c>
      <c r="F2954" s="207" t="s">
        <v>1561</v>
      </c>
      <c r="G2954" s="204"/>
      <c r="H2954" s="206" t="s">
        <v>76</v>
      </c>
      <c r="I2954" s="208"/>
      <c r="J2954" s="204"/>
      <c r="K2954" s="204"/>
      <c r="L2954" s="209"/>
      <c r="M2954" s="210"/>
      <c r="N2954" s="211"/>
      <c r="O2954" s="211"/>
      <c r="P2954" s="211"/>
      <c r="Q2954" s="211"/>
      <c r="R2954" s="211"/>
      <c r="S2954" s="211"/>
      <c r="T2954" s="212"/>
      <c r="AT2954" s="213" t="s">
        <v>395</v>
      </c>
      <c r="AU2954" s="213" t="s">
        <v>90</v>
      </c>
      <c r="AV2954" s="13" t="s">
        <v>85</v>
      </c>
      <c r="AW2954" s="13" t="s">
        <v>36</v>
      </c>
      <c r="AX2954" s="13" t="s">
        <v>78</v>
      </c>
      <c r="AY2954" s="213" t="s">
        <v>386</v>
      </c>
    </row>
    <row r="2955" spans="1:65" s="13" customFormat="1" ht="10">
      <c r="B2955" s="203"/>
      <c r="C2955" s="204"/>
      <c r="D2955" s="205" t="s">
        <v>395</v>
      </c>
      <c r="E2955" s="206" t="s">
        <v>76</v>
      </c>
      <c r="F2955" s="207" t="s">
        <v>571</v>
      </c>
      <c r="G2955" s="204"/>
      <c r="H2955" s="206" t="s">
        <v>76</v>
      </c>
      <c r="I2955" s="208"/>
      <c r="J2955" s="204"/>
      <c r="K2955" s="204"/>
      <c r="L2955" s="209"/>
      <c r="M2955" s="210"/>
      <c r="N2955" s="211"/>
      <c r="O2955" s="211"/>
      <c r="P2955" s="211"/>
      <c r="Q2955" s="211"/>
      <c r="R2955" s="211"/>
      <c r="S2955" s="211"/>
      <c r="T2955" s="212"/>
      <c r="AT2955" s="213" t="s">
        <v>395</v>
      </c>
      <c r="AU2955" s="213" t="s">
        <v>90</v>
      </c>
      <c r="AV2955" s="13" t="s">
        <v>85</v>
      </c>
      <c r="AW2955" s="13" t="s">
        <v>36</v>
      </c>
      <c r="AX2955" s="13" t="s">
        <v>78</v>
      </c>
      <c r="AY2955" s="213" t="s">
        <v>386</v>
      </c>
    </row>
    <row r="2956" spans="1:65" s="14" customFormat="1" ht="10">
      <c r="B2956" s="214"/>
      <c r="C2956" s="215"/>
      <c r="D2956" s="205" t="s">
        <v>395</v>
      </c>
      <c r="E2956" s="216" t="s">
        <v>76</v>
      </c>
      <c r="F2956" s="217" t="s">
        <v>2863</v>
      </c>
      <c r="G2956" s="215"/>
      <c r="H2956" s="218">
        <v>1.931</v>
      </c>
      <c r="I2956" s="219"/>
      <c r="J2956" s="215"/>
      <c r="K2956" s="215"/>
      <c r="L2956" s="220"/>
      <c r="M2956" s="221"/>
      <c r="N2956" s="222"/>
      <c r="O2956" s="222"/>
      <c r="P2956" s="222"/>
      <c r="Q2956" s="222"/>
      <c r="R2956" s="222"/>
      <c r="S2956" s="222"/>
      <c r="T2956" s="223"/>
      <c r="AT2956" s="224" t="s">
        <v>395</v>
      </c>
      <c r="AU2956" s="224" t="s">
        <v>90</v>
      </c>
      <c r="AV2956" s="14" t="s">
        <v>90</v>
      </c>
      <c r="AW2956" s="14" t="s">
        <v>36</v>
      </c>
      <c r="AX2956" s="14" t="s">
        <v>78</v>
      </c>
      <c r="AY2956" s="224" t="s">
        <v>386</v>
      </c>
    </row>
    <row r="2957" spans="1:65" s="16" customFormat="1" ht="10">
      <c r="B2957" s="246"/>
      <c r="C2957" s="247"/>
      <c r="D2957" s="205" t="s">
        <v>395</v>
      </c>
      <c r="E2957" s="248" t="s">
        <v>76</v>
      </c>
      <c r="F2957" s="249" t="s">
        <v>559</v>
      </c>
      <c r="G2957" s="247"/>
      <c r="H2957" s="250">
        <v>1.931</v>
      </c>
      <c r="I2957" s="251"/>
      <c r="J2957" s="247"/>
      <c r="K2957" s="247"/>
      <c r="L2957" s="252"/>
      <c r="M2957" s="253"/>
      <c r="N2957" s="254"/>
      <c r="O2957" s="254"/>
      <c r="P2957" s="254"/>
      <c r="Q2957" s="254"/>
      <c r="R2957" s="254"/>
      <c r="S2957" s="254"/>
      <c r="T2957" s="255"/>
      <c r="AT2957" s="256" t="s">
        <v>395</v>
      </c>
      <c r="AU2957" s="256" t="s">
        <v>90</v>
      </c>
      <c r="AV2957" s="16" t="s">
        <v>95</v>
      </c>
      <c r="AW2957" s="16" t="s">
        <v>36</v>
      </c>
      <c r="AX2957" s="16" t="s">
        <v>78</v>
      </c>
      <c r="AY2957" s="256" t="s">
        <v>386</v>
      </c>
    </row>
    <row r="2958" spans="1:65" s="15" customFormat="1" ht="10">
      <c r="B2958" s="225"/>
      <c r="C2958" s="226"/>
      <c r="D2958" s="205" t="s">
        <v>395</v>
      </c>
      <c r="E2958" s="227" t="s">
        <v>76</v>
      </c>
      <c r="F2958" s="228" t="s">
        <v>398</v>
      </c>
      <c r="G2958" s="226"/>
      <c r="H2958" s="229">
        <v>1.931</v>
      </c>
      <c r="I2958" s="230"/>
      <c r="J2958" s="226"/>
      <c r="K2958" s="226"/>
      <c r="L2958" s="231"/>
      <c r="M2958" s="232"/>
      <c r="N2958" s="233"/>
      <c r="O2958" s="233"/>
      <c r="P2958" s="233"/>
      <c r="Q2958" s="233"/>
      <c r="R2958" s="233"/>
      <c r="S2958" s="233"/>
      <c r="T2958" s="234"/>
      <c r="AT2958" s="235" t="s">
        <v>395</v>
      </c>
      <c r="AU2958" s="235" t="s">
        <v>90</v>
      </c>
      <c r="AV2958" s="15" t="s">
        <v>102</v>
      </c>
      <c r="AW2958" s="15" t="s">
        <v>36</v>
      </c>
      <c r="AX2958" s="15" t="s">
        <v>85</v>
      </c>
      <c r="AY2958" s="235" t="s">
        <v>386</v>
      </c>
    </row>
    <row r="2959" spans="1:65" s="2" customFormat="1" ht="66.75" customHeight="1">
      <c r="A2959" s="37"/>
      <c r="B2959" s="38"/>
      <c r="C2959" s="185" t="s">
        <v>2864</v>
      </c>
      <c r="D2959" s="185" t="s">
        <v>388</v>
      </c>
      <c r="E2959" s="186" t="s">
        <v>2865</v>
      </c>
      <c r="F2959" s="187" t="s">
        <v>2866</v>
      </c>
      <c r="G2959" s="188" t="s">
        <v>127</v>
      </c>
      <c r="H2959" s="189">
        <v>1091.8579999999999</v>
      </c>
      <c r="I2959" s="190"/>
      <c r="J2959" s="191">
        <f>ROUND(I2959*H2959,2)</f>
        <v>0</v>
      </c>
      <c r="K2959" s="187" t="s">
        <v>391</v>
      </c>
      <c r="L2959" s="42"/>
      <c r="M2959" s="192" t="s">
        <v>76</v>
      </c>
      <c r="N2959" s="193" t="s">
        <v>49</v>
      </c>
      <c r="O2959" s="67"/>
      <c r="P2959" s="194">
        <f>O2959*H2959</f>
        <v>0</v>
      </c>
      <c r="Q2959" s="194">
        <v>3.41763E-2</v>
      </c>
      <c r="R2959" s="194">
        <f>Q2959*H2959</f>
        <v>37.315666565400001</v>
      </c>
      <c r="S2959" s="194">
        <v>0</v>
      </c>
      <c r="T2959" s="195">
        <f>S2959*H2959</f>
        <v>0</v>
      </c>
      <c r="U2959" s="37"/>
      <c r="V2959" s="37"/>
      <c r="W2959" s="37"/>
      <c r="X2959" s="37"/>
      <c r="Y2959" s="37"/>
      <c r="Z2959" s="37"/>
      <c r="AA2959" s="37"/>
      <c r="AB2959" s="37"/>
      <c r="AC2959" s="37"/>
      <c r="AD2959" s="37"/>
      <c r="AE2959" s="37"/>
      <c r="AR2959" s="196" t="s">
        <v>479</v>
      </c>
      <c r="AT2959" s="196" t="s">
        <v>388</v>
      </c>
      <c r="AU2959" s="196" t="s">
        <v>90</v>
      </c>
      <c r="AY2959" s="20" t="s">
        <v>386</v>
      </c>
      <c r="BE2959" s="197">
        <f>IF(N2959="základní",J2959,0)</f>
        <v>0</v>
      </c>
      <c r="BF2959" s="197">
        <f>IF(N2959="snížená",J2959,0)</f>
        <v>0</v>
      </c>
      <c r="BG2959" s="197">
        <f>IF(N2959="zákl. přenesená",J2959,0)</f>
        <v>0</v>
      </c>
      <c r="BH2959" s="197">
        <f>IF(N2959="sníž. přenesená",J2959,0)</f>
        <v>0</v>
      </c>
      <c r="BI2959" s="197">
        <f>IF(N2959="nulová",J2959,0)</f>
        <v>0</v>
      </c>
      <c r="BJ2959" s="20" t="s">
        <v>90</v>
      </c>
      <c r="BK2959" s="197">
        <f>ROUND(I2959*H2959,2)</f>
        <v>0</v>
      </c>
      <c r="BL2959" s="20" t="s">
        <v>479</v>
      </c>
      <c r="BM2959" s="196" t="s">
        <v>2867</v>
      </c>
    </row>
    <row r="2960" spans="1:65" s="2" customFormat="1" ht="10">
      <c r="A2960" s="37"/>
      <c r="B2960" s="38"/>
      <c r="C2960" s="39"/>
      <c r="D2960" s="198" t="s">
        <v>393</v>
      </c>
      <c r="E2960" s="39"/>
      <c r="F2960" s="199" t="s">
        <v>2868</v>
      </c>
      <c r="G2960" s="39"/>
      <c r="H2960" s="39"/>
      <c r="I2960" s="200"/>
      <c r="J2960" s="39"/>
      <c r="K2960" s="39"/>
      <c r="L2960" s="42"/>
      <c r="M2960" s="201"/>
      <c r="N2960" s="202"/>
      <c r="O2960" s="67"/>
      <c r="P2960" s="67"/>
      <c r="Q2960" s="67"/>
      <c r="R2960" s="67"/>
      <c r="S2960" s="67"/>
      <c r="T2960" s="68"/>
      <c r="U2960" s="37"/>
      <c r="V2960" s="37"/>
      <c r="W2960" s="37"/>
      <c r="X2960" s="37"/>
      <c r="Y2960" s="37"/>
      <c r="Z2960" s="37"/>
      <c r="AA2960" s="37"/>
      <c r="AB2960" s="37"/>
      <c r="AC2960" s="37"/>
      <c r="AD2960" s="37"/>
      <c r="AE2960" s="37"/>
      <c r="AT2960" s="20" t="s">
        <v>393</v>
      </c>
      <c r="AU2960" s="20" t="s">
        <v>90</v>
      </c>
    </row>
    <row r="2961" spans="2:51" s="13" customFormat="1" ht="10">
      <c r="B2961" s="203"/>
      <c r="C2961" s="204"/>
      <c r="D2961" s="205" t="s">
        <v>395</v>
      </c>
      <c r="E2961" s="206" t="s">
        <v>76</v>
      </c>
      <c r="F2961" s="207" t="s">
        <v>403</v>
      </c>
      <c r="G2961" s="204"/>
      <c r="H2961" s="206" t="s">
        <v>76</v>
      </c>
      <c r="I2961" s="208"/>
      <c r="J2961" s="204"/>
      <c r="K2961" s="204"/>
      <c r="L2961" s="209"/>
      <c r="M2961" s="210"/>
      <c r="N2961" s="211"/>
      <c r="O2961" s="211"/>
      <c r="P2961" s="211"/>
      <c r="Q2961" s="211"/>
      <c r="R2961" s="211"/>
      <c r="S2961" s="211"/>
      <c r="T2961" s="212"/>
      <c r="AT2961" s="213" t="s">
        <v>395</v>
      </c>
      <c r="AU2961" s="213" t="s">
        <v>90</v>
      </c>
      <c r="AV2961" s="13" t="s">
        <v>85</v>
      </c>
      <c r="AW2961" s="13" t="s">
        <v>36</v>
      </c>
      <c r="AX2961" s="13" t="s">
        <v>78</v>
      </c>
      <c r="AY2961" s="213" t="s">
        <v>386</v>
      </c>
    </row>
    <row r="2962" spans="2:51" s="13" customFormat="1" ht="20">
      <c r="B2962" s="203"/>
      <c r="C2962" s="204"/>
      <c r="D2962" s="205" t="s">
        <v>395</v>
      </c>
      <c r="E2962" s="206" t="s">
        <v>76</v>
      </c>
      <c r="F2962" s="207" t="s">
        <v>2862</v>
      </c>
      <c r="G2962" s="204"/>
      <c r="H2962" s="206" t="s">
        <v>76</v>
      </c>
      <c r="I2962" s="208"/>
      <c r="J2962" s="204"/>
      <c r="K2962" s="204"/>
      <c r="L2962" s="209"/>
      <c r="M2962" s="210"/>
      <c r="N2962" s="211"/>
      <c r="O2962" s="211"/>
      <c r="P2962" s="211"/>
      <c r="Q2962" s="211"/>
      <c r="R2962" s="211"/>
      <c r="S2962" s="211"/>
      <c r="T2962" s="212"/>
      <c r="AT2962" s="213" t="s">
        <v>395</v>
      </c>
      <c r="AU2962" s="213" t="s">
        <v>90</v>
      </c>
      <c r="AV2962" s="13" t="s">
        <v>85</v>
      </c>
      <c r="AW2962" s="13" t="s">
        <v>36</v>
      </c>
      <c r="AX2962" s="13" t="s">
        <v>78</v>
      </c>
      <c r="AY2962" s="213" t="s">
        <v>386</v>
      </c>
    </row>
    <row r="2963" spans="2:51" s="13" customFormat="1" ht="10">
      <c r="B2963" s="203"/>
      <c r="C2963" s="204"/>
      <c r="D2963" s="205" t="s">
        <v>395</v>
      </c>
      <c r="E2963" s="206" t="s">
        <v>76</v>
      </c>
      <c r="F2963" s="207" t="s">
        <v>577</v>
      </c>
      <c r="G2963" s="204"/>
      <c r="H2963" s="206" t="s">
        <v>76</v>
      </c>
      <c r="I2963" s="208"/>
      <c r="J2963" s="204"/>
      <c r="K2963" s="204"/>
      <c r="L2963" s="209"/>
      <c r="M2963" s="210"/>
      <c r="N2963" s="211"/>
      <c r="O2963" s="211"/>
      <c r="P2963" s="211"/>
      <c r="Q2963" s="211"/>
      <c r="R2963" s="211"/>
      <c r="S2963" s="211"/>
      <c r="T2963" s="212"/>
      <c r="AT2963" s="213" t="s">
        <v>395</v>
      </c>
      <c r="AU2963" s="213" t="s">
        <v>90</v>
      </c>
      <c r="AV2963" s="13" t="s">
        <v>85</v>
      </c>
      <c r="AW2963" s="13" t="s">
        <v>36</v>
      </c>
      <c r="AX2963" s="13" t="s">
        <v>78</v>
      </c>
      <c r="AY2963" s="213" t="s">
        <v>386</v>
      </c>
    </row>
    <row r="2964" spans="2:51" s="13" customFormat="1" ht="10">
      <c r="B2964" s="203"/>
      <c r="C2964" s="204"/>
      <c r="D2964" s="205" t="s">
        <v>395</v>
      </c>
      <c r="E2964" s="206" t="s">
        <v>76</v>
      </c>
      <c r="F2964" s="207" t="s">
        <v>1556</v>
      </c>
      <c r="G2964" s="204"/>
      <c r="H2964" s="206" t="s">
        <v>76</v>
      </c>
      <c r="I2964" s="208"/>
      <c r="J2964" s="204"/>
      <c r="K2964" s="204"/>
      <c r="L2964" s="209"/>
      <c r="M2964" s="210"/>
      <c r="N2964" s="211"/>
      <c r="O2964" s="211"/>
      <c r="P2964" s="211"/>
      <c r="Q2964" s="211"/>
      <c r="R2964" s="211"/>
      <c r="S2964" s="211"/>
      <c r="T2964" s="212"/>
      <c r="AT2964" s="213" t="s">
        <v>395</v>
      </c>
      <c r="AU2964" s="213" t="s">
        <v>90</v>
      </c>
      <c r="AV2964" s="13" t="s">
        <v>85</v>
      </c>
      <c r="AW2964" s="13" t="s">
        <v>36</v>
      </c>
      <c r="AX2964" s="13" t="s">
        <v>78</v>
      </c>
      <c r="AY2964" s="213" t="s">
        <v>386</v>
      </c>
    </row>
    <row r="2965" spans="2:51" s="13" customFormat="1" ht="10">
      <c r="B2965" s="203"/>
      <c r="C2965" s="204"/>
      <c r="D2965" s="205" t="s">
        <v>395</v>
      </c>
      <c r="E2965" s="206" t="s">
        <v>76</v>
      </c>
      <c r="F2965" s="207" t="s">
        <v>396</v>
      </c>
      <c r="G2965" s="204"/>
      <c r="H2965" s="206" t="s">
        <v>76</v>
      </c>
      <c r="I2965" s="208"/>
      <c r="J2965" s="204"/>
      <c r="K2965" s="204"/>
      <c r="L2965" s="209"/>
      <c r="M2965" s="210"/>
      <c r="N2965" s="211"/>
      <c r="O2965" s="211"/>
      <c r="P2965" s="211"/>
      <c r="Q2965" s="211"/>
      <c r="R2965" s="211"/>
      <c r="S2965" s="211"/>
      <c r="T2965" s="212"/>
      <c r="AT2965" s="213" t="s">
        <v>395</v>
      </c>
      <c r="AU2965" s="213" t="s">
        <v>90</v>
      </c>
      <c r="AV2965" s="13" t="s">
        <v>85</v>
      </c>
      <c r="AW2965" s="13" t="s">
        <v>36</v>
      </c>
      <c r="AX2965" s="13" t="s">
        <v>78</v>
      </c>
      <c r="AY2965" s="213" t="s">
        <v>386</v>
      </c>
    </row>
    <row r="2966" spans="2:51" s="14" customFormat="1" ht="30">
      <c r="B2966" s="214"/>
      <c r="C2966" s="215"/>
      <c r="D2966" s="205" t="s">
        <v>395</v>
      </c>
      <c r="E2966" s="216" t="s">
        <v>76</v>
      </c>
      <c r="F2966" s="217" t="s">
        <v>2869</v>
      </c>
      <c r="G2966" s="215"/>
      <c r="H2966" s="218">
        <v>342.71199999999999</v>
      </c>
      <c r="I2966" s="219"/>
      <c r="J2966" s="215"/>
      <c r="K2966" s="215"/>
      <c r="L2966" s="220"/>
      <c r="M2966" s="221"/>
      <c r="N2966" s="222"/>
      <c r="O2966" s="222"/>
      <c r="P2966" s="222"/>
      <c r="Q2966" s="222"/>
      <c r="R2966" s="222"/>
      <c r="S2966" s="222"/>
      <c r="T2966" s="223"/>
      <c r="AT2966" s="224" t="s">
        <v>395</v>
      </c>
      <c r="AU2966" s="224" t="s">
        <v>90</v>
      </c>
      <c r="AV2966" s="14" t="s">
        <v>90</v>
      </c>
      <c r="AW2966" s="14" t="s">
        <v>36</v>
      </c>
      <c r="AX2966" s="14" t="s">
        <v>78</v>
      </c>
      <c r="AY2966" s="224" t="s">
        <v>386</v>
      </c>
    </row>
    <row r="2967" spans="2:51" s="14" customFormat="1" ht="30">
      <c r="B2967" s="214"/>
      <c r="C2967" s="215"/>
      <c r="D2967" s="205" t="s">
        <v>395</v>
      </c>
      <c r="E2967" s="216" t="s">
        <v>76</v>
      </c>
      <c r="F2967" s="217" t="s">
        <v>2870</v>
      </c>
      <c r="G2967" s="215"/>
      <c r="H2967" s="218">
        <v>-22.315999999999999</v>
      </c>
      <c r="I2967" s="219"/>
      <c r="J2967" s="215"/>
      <c r="K2967" s="215"/>
      <c r="L2967" s="220"/>
      <c r="M2967" s="221"/>
      <c r="N2967" s="222"/>
      <c r="O2967" s="222"/>
      <c r="P2967" s="222"/>
      <c r="Q2967" s="222"/>
      <c r="R2967" s="222"/>
      <c r="S2967" s="222"/>
      <c r="T2967" s="223"/>
      <c r="AT2967" s="224" t="s">
        <v>395</v>
      </c>
      <c r="AU2967" s="224" t="s">
        <v>90</v>
      </c>
      <c r="AV2967" s="14" t="s">
        <v>90</v>
      </c>
      <c r="AW2967" s="14" t="s">
        <v>36</v>
      </c>
      <c r="AX2967" s="14" t="s">
        <v>78</v>
      </c>
      <c r="AY2967" s="224" t="s">
        <v>386</v>
      </c>
    </row>
    <row r="2968" spans="2:51" s="13" customFormat="1" ht="10">
      <c r="B2968" s="203"/>
      <c r="C2968" s="204"/>
      <c r="D2968" s="205" t="s">
        <v>395</v>
      </c>
      <c r="E2968" s="206" t="s">
        <v>76</v>
      </c>
      <c r="F2968" s="207" t="s">
        <v>1568</v>
      </c>
      <c r="G2968" s="204"/>
      <c r="H2968" s="206" t="s">
        <v>76</v>
      </c>
      <c r="I2968" s="208"/>
      <c r="J2968" s="204"/>
      <c r="K2968" s="204"/>
      <c r="L2968" s="209"/>
      <c r="M2968" s="210"/>
      <c r="N2968" s="211"/>
      <c r="O2968" s="211"/>
      <c r="P2968" s="211"/>
      <c r="Q2968" s="211"/>
      <c r="R2968" s="211"/>
      <c r="S2968" s="211"/>
      <c r="T2968" s="212"/>
      <c r="AT2968" s="213" t="s">
        <v>395</v>
      </c>
      <c r="AU2968" s="213" t="s">
        <v>90</v>
      </c>
      <c r="AV2968" s="13" t="s">
        <v>85</v>
      </c>
      <c r="AW2968" s="13" t="s">
        <v>36</v>
      </c>
      <c r="AX2968" s="13" t="s">
        <v>78</v>
      </c>
      <c r="AY2968" s="213" t="s">
        <v>386</v>
      </c>
    </row>
    <row r="2969" spans="2:51" s="14" customFormat="1" ht="10">
      <c r="B2969" s="214"/>
      <c r="C2969" s="215"/>
      <c r="D2969" s="205" t="s">
        <v>395</v>
      </c>
      <c r="E2969" s="216" t="s">
        <v>76</v>
      </c>
      <c r="F2969" s="217" t="s">
        <v>2871</v>
      </c>
      <c r="G2969" s="215"/>
      <c r="H2969" s="218">
        <v>-75.257000000000005</v>
      </c>
      <c r="I2969" s="219"/>
      <c r="J2969" s="215"/>
      <c r="K2969" s="215"/>
      <c r="L2969" s="220"/>
      <c r="M2969" s="221"/>
      <c r="N2969" s="222"/>
      <c r="O2969" s="222"/>
      <c r="P2969" s="222"/>
      <c r="Q2969" s="222"/>
      <c r="R2969" s="222"/>
      <c r="S2969" s="222"/>
      <c r="T2969" s="223"/>
      <c r="AT2969" s="224" t="s">
        <v>395</v>
      </c>
      <c r="AU2969" s="224" t="s">
        <v>90</v>
      </c>
      <c r="AV2969" s="14" t="s">
        <v>90</v>
      </c>
      <c r="AW2969" s="14" t="s">
        <v>36</v>
      </c>
      <c r="AX2969" s="14" t="s">
        <v>78</v>
      </c>
      <c r="AY2969" s="224" t="s">
        <v>386</v>
      </c>
    </row>
    <row r="2970" spans="2:51" s="16" customFormat="1" ht="10">
      <c r="B2970" s="246"/>
      <c r="C2970" s="247"/>
      <c r="D2970" s="205" t="s">
        <v>395</v>
      </c>
      <c r="E2970" s="248" t="s">
        <v>76</v>
      </c>
      <c r="F2970" s="249" t="s">
        <v>559</v>
      </c>
      <c r="G2970" s="247"/>
      <c r="H2970" s="250">
        <v>245.13900000000001</v>
      </c>
      <c r="I2970" s="251"/>
      <c r="J2970" s="247"/>
      <c r="K2970" s="247"/>
      <c r="L2970" s="252"/>
      <c r="M2970" s="253"/>
      <c r="N2970" s="254"/>
      <c r="O2970" s="254"/>
      <c r="P2970" s="254"/>
      <c r="Q2970" s="254"/>
      <c r="R2970" s="254"/>
      <c r="S2970" s="254"/>
      <c r="T2970" s="255"/>
      <c r="AT2970" s="256" t="s">
        <v>395</v>
      </c>
      <c r="AU2970" s="256" t="s">
        <v>90</v>
      </c>
      <c r="AV2970" s="16" t="s">
        <v>95</v>
      </c>
      <c r="AW2970" s="16" t="s">
        <v>36</v>
      </c>
      <c r="AX2970" s="16" t="s">
        <v>78</v>
      </c>
      <c r="AY2970" s="256" t="s">
        <v>386</v>
      </c>
    </row>
    <row r="2971" spans="2:51" s="13" customFormat="1" ht="10">
      <c r="B2971" s="203"/>
      <c r="C2971" s="204"/>
      <c r="D2971" s="205" t="s">
        <v>395</v>
      </c>
      <c r="E2971" s="206" t="s">
        <v>76</v>
      </c>
      <c r="F2971" s="207" t="s">
        <v>809</v>
      </c>
      <c r="G2971" s="204"/>
      <c r="H2971" s="206" t="s">
        <v>76</v>
      </c>
      <c r="I2971" s="208"/>
      <c r="J2971" s="204"/>
      <c r="K2971" s="204"/>
      <c r="L2971" s="209"/>
      <c r="M2971" s="210"/>
      <c r="N2971" s="211"/>
      <c r="O2971" s="211"/>
      <c r="P2971" s="211"/>
      <c r="Q2971" s="211"/>
      <c r="R2971" s="211"/>
      <c r="S2971" s="211"/>
      <c r="T2971" s="212"/>
      <c r="AT2971" s="213" t="s">
        <v>395</v>
      </c>
      <c r="AU2971" s="213" t="s">
        <v>90</v>
      </c>
      <c r="AV2971" s="13" t="s">
        <v>85</v>
      </c>
      <c r="AW2971" s="13" t="s">
        <v>36</v>
      </c>
      <c r="AX2971" s="13" t="s">
        <v>78</v>
      </c>
      <c r="AY2971" s="213" t="s">
        <v>386</v>
      </c>
    </row>
    <row r="2972" spans="2:51" s="14" customFormat="1" ht="30">
      <c r="B2972" s="214"/>
      <c r="C2972" s="215"/>
      <c r="D2972" s="205" t="s">
        <v>395</v>
      </c>
      <c r="E2972" s="216" t="s">
        <v>76</v>
      </c>
      <c r="F2972" s="217" t="s">
        <v>2872</v>
      </c>
      <c r="G2972" s="215"/>
      <c r="H2972" s="218">
        <v>406.35</v>
      </c>
      <c r="I2972" s="219"/>
      <c r="J2972" s="215"/>
      <c r="K2972" s="215"/>
      <c r="L2972" s="220"/>
      <c r="M2972" s="221"/>
      <c r="N2972" s="222"/>
      <c r="O2972" s="222"/>
      <c r="P2972" s="222"/>
      <c r="Q2972" s="222"/>
      <c r="R2972" s="222"/>
      <c r="S2972" s="222"/>
      <c r="T2972" s="223"/>
      <c r="AT2972" s="224" t="s">
        <v>395</v>
      </c>
      <c r="AU2972" s="224" t="s">
        <v>90</v>
      </c>
      <c r="AV2972" s="14" t="s">
        <v>90</v>
      </c>
      <c r="AW2972" s="14" t="s">
        <v>36</v>
      </c>
      <c r="AX2972" s="14" t="s">
        <v>78</v>
      </c>
      <c r="AY2972" s="224" t="s">
        <v>386</v>
      </c>
    </row>
    <row r="2973" spans="2:51" s="14" customFormat="1" ht="40">
      <c r="B2973" s="214"/>
      <c r="C2973" s="215"/>
      <c r="D2973" s="205" t="s">
        <v>395</v>
      </c>
      <c r="E2973" s="216" t="s">
        <v>76</v>
      </c>
      <c r="F2973" s="217" t="s">
        <v>2873</v>
      </c>
      <c r="G2973" s="215"/>
      <c r="H2973" s="218">
        <v>-52.738</v>
      </c>
      <c r="I2973" s="219"/>
      <c r="J2973" s="215"/>
      <c r="K2973" s="215"/>
      <c r="L2973" s="220"/>
      <c r="M2973" s="221"/>
      <c r="N2973" s="222"/>
      <c r="O2973" s="222"/>
      <c r="P2973" s="222"/>
      <c r="Q2973" s="222"/>
      <c r="R2973" s="222"/>
      <c r="S2973" s="222"/>
      <c r="T2973" s="223"/>
      <c r="AT2973" s="224" t="s">
        <v>395</v>
      </c>
      <c r="AU2973" s="224" t="s">
        <v>90</v>
      </c>
      <c r="AV2973" s="14" t="s">
        <v>90</v>
      </c>
      <c r="AW2973" s="14" t="s">
        <v>36</v>
      </c>
      <c r="AX2973" s="14" t="s">
        <v>78</v>
      </c>
      <c r="AY2973" s="224" t="s">
        <v>386</v>
      </c>
    </row>
    <row r="2974" spans="2:51" s="13" customFormat="1" ht="10">
      <c r="B2974" s="203"/>
      <c r="C2974" s="204"/>
      <c r="D2974" s="205" t="s">
        <v>395</v>
      </c>
      <c r="E2974" s="206" t="s">
        <v>76</v>
      </c>
      <c r="F2974" s="207" t="s">
        <v>1568</v>
      </c>
      <c r="G2974" s="204"/>
      <c r="H2974" s="206" t="s">
        <v>76</v>
      </c>
      <c r="I2974" s="208"/>
      <c r="J2974" s="204"/>
      <c r="K2974" s="204"/>
      <c r="L2974" s="209"/>
      <c r="M2974" s="210"/>
      <c r="N2974" s="211"/>
      <c r="O2974" s="211"/>
      <c r="P2974" s="211"/>
      <c r="Q2974" s="211"/>
      <c r="R2974" s="211"/>
      <c r="S2974" s="211"/>
      <c r="T2974" s="212"/>
      <c r="AT2974" s="213" t="s">
        <v>395</v>
      </c>
      <c r="AU2974" s="213" t="s">
        <v>90</v>
      </c>
      <c r="AV2974" s="13" t="s">
        <v>85</v>
      </c>
      <c r="AW2974" s="13" t="s">
        <v>36</v>
      </c>
      <c r="AX2974" s="13" t="s">
        <v>78</v>
      </c>
      <c r="AY2974" s="213" t="s">
        <v>386</v>
      </c>
    </row>
    <row r="2975" spans="2:51" s="14" customFormat="1" ht="10">
      <c r="B2975" s="214"/>
      <c r="C2975" s="215"/>
      <c r="D2975" s="205" t="s">
        <v>395</v>
      </c>
      <c r="E2975" s="216" t="s">
        <v>76</v>
      </c>
      <c r="F2975" s="217" t="s">
        <v>2874</v>
      </c>
      <c r="G2975" s="215"/>
      <c r="H2975" s="218">
        <v>-44.401000000000003</v>
      </c>
      <c r="I2975" s="219"/>
      <c r="J2975" s="215"/>
      <c r="K2975" s="215"/>
      <c r="L2975" s="220"/>
      <c r="M2975" s="221"/>
      <c r="N2975" s="222"/>
      <c r="O2975" s="222"/>
      <c r="P2975" s="222"/>
      <c r="Q2975" s="222"/>
      <c r="R2975" s="222"/>
      <c r="S2975" s="222"/>
      <c r="T2975" s="223"/>
      <c r="AT2975" s="224" t="s">
        <v>395</v>
      </c>
      <c r="AU2975" s="224" t="s">
        <v>90</v>
      </c>
      <c r="AV2975" s="14" t="s">
        <v>90</v>
      </c>
      <c r="AW2975" s="14" t="s">
        <v>36</v>
      </c>
      <c r="AX2975" s="14" t="s">
        <v>78</v>
      </c>
      <c r="AY2975" s="224" t="s">
        <v>386</v>
      </c>
    </row>
    <row r="2976" spans="2:51" s="16" customFormat="1" ht="10">
      <c r="B2976" s="246"/>
      <c r="C2976" s="247"/>
      <c r="D2976" s="205" t="s">
        <v>395</v>
      </c>
      <c r="E2976" s="248" t="s">
        <v>76</v>
      </c>
      <c r="F2976" s="249" t="s">
        <v>559</v>
      </c>
      <c r="G2976" s="247"/>
      <c r="H2976" s="250">
        <v>309.21100000000001</v>
      </c>
      <c r="I2976" s="251"/>
      <c r="J2976" s="247"/>
      <c r="K2976" s="247"/>
      <c r="L2976" s="252"/>
      <c r="M2976" s="253"/>
      <c r="N2976" s="254"/>
      <c r="O2976" s="254"/>
      <c r="P2976" s="254"/>
      <c r="Q2976" s="254"/>
      <c r="R2976" s="254"/>
      <c r="S2976" s="254"/>
      <c r="T2976" s="255"/>
      <c r="AT2976" s="256" t="s">
        <v>395</v>
      </c>
      <c r="AU2976" s="256" t="s">
        <v>90</v>
      </c>
      <c r="AV2976" s="16" t="s">
        <v>95</v>
      </c>
      <c r="AW2976" s="16" t="s">
        <v>36</v>
      </c>
      <c r="AX2976" s="16" t="s">
        <v>78</v>
      </c>
      <c r="AY2976" s="256" t="s">
        <v>386</v>
      </c>
    </row>
    <row r="2977" spans="1:65" s="13" customFormat="1" ht="10">
      <c r="B2977" s="203"/>
      <c r="C2977" s="204"/>
      <c r="D2977" s="205" t="s">
        <v>395</v>
      </c>
      <c r="E2977" s="206" t="s">
        <v>76</v>
      </c>
      <c r="F2977" s="207" t="s">
        <v>811</v>
      </c>
      <c r="G2977" s="204"/>
      <c r="H2977" s="206" t="s">
        <v>76</v>
      </c>
      <c r="I2977" s="208"/>
      <c r="J2977" s="204"/>
      <c r="K2977" s="204"/>
      <c r="L2977" s="209"/>
      <c r="M2977" s="210"/>
      <c r="N2977" s="211"/>
      <c r="O2977" s="211"/>
      <c r="P2977" s="211"/>
      <c r="Q2977" s="211"/>
      <c r="R2977" s="211"/>
      <c r="S2977" s="211"/>
      <c r="T2977" s="212"/>
      <c r="AT2977" s="213" t="s">
        <v>395</v>
      </c>
      <c r="AU2977" s="213" t="s">
        <v>90</v>
      </c>
      <c r="AV2977" s="13" t="s">
        <v>85</v>
      </c>
      <c r="AW2977" s="13" t="s">
        <v>36</v>
      </c>
      <c r="AX2977" s="13" t="s">
        <v>78</v>
      </c>
      <c r="AY2977" s="213" t="s">
        <v>386</v>
      </c>
    </row>
    <row r="2978" spans="1:65" s="14" customFormat="1" ht="30">
      <c r="B2978" s="214"/>
      <c r="C2978" s="215"/>
      <c r="D2978" s="205" t="s">
        <v>395</v>
      </c>
      <c r="E2978" s="216" t="s">
        <v>76</v>
      </c>
      <c r="F2978" s="217" t="s">
        <v>2875</v>
      </c>
      <c r="G2978" s="215"/>
      <c r="H2978" s="218">
        <v>325.834</v>
      </c>
      <c r="I2978" s="219"/>
      <c r="J2978" s="215"/>
      <c r="K2978" s="215"/>
      <c r="L2978" s="220"/>
      <c r="M2978" s="221"/>
      <c r="N2978" s="222"/>
      <c r="O2978" s="222"/>
      <c r="P2978" s="222"/>
      <c r="Q2978" s="222"/>
      <c r="R2978" s="222"/>
      <c r="S2978" s="222"/>
      <c r="T2978" s="223"/>
      <c r="AT2978" s="224" t="s">
        <v>395</v>
      </c>
      <c r="AU2978" s="224" t="s">
        <v>90</v>
      </c>
      <c r="AV2978" s="14" t="s">
        <v>90</v>
      </c>
      <c r="AW2978" s="14" t="s">
        <v>36</v>
      </c>
      <c r="AX2978" s="14" t="s">
        <v>78</v>
      </c>
      <c r="AY2978" s="224" t="s">
        <v>386</v>
      </c>
    </row>
    <row r="2979" spans="1:65" s="14" customFormat="1" ht="30">
      <c r="B2979" s="214"/>
      <c r="C2979" s="215"/>
      <c r="D2979" s="205" t="s">
        <v>395</v>
      </c>
      <c r="E2979" s="216" t="s">
        <v>76</v>
      </c>
      <c r="F2979" s="217" t="s">
        <v>2876</v>
      </c>
      <c r="G2979" s="215"/>
      <c r="H2979" s="218">
        <v>-49.588000000000001</v>
      </c>
      <c r="I2979" s="219"/>
      <c r="J2979" s="215"/>
      <c r="K2979" s="215"/>
      <c r="L2979" s="220"/>
      <c r="M2979" s="221"/>
      <c r="N2979" s="222"/>
      <c r="O2979" s="222"/>
      <c r="P2979" s="222"/>
      <c r="Q2979" s="222"/>
      <c r="R2979" s="222"/>
      <c r="S2979" s="222"/>
      <c r="T2979" s="223"/>
      <c r="AT2979" s="224" t="s">
        <v>395</v>
      </c>
      <c r="AU2979" s="224" t="s">
        <v>90</v>
      </c>
      <c r="AV2979" s="14" t="s">
        <v>90</v>
      </c>
      <c r="AW2979" s="14" t="s">
        <v>36</v>
      </c>
      <c r="AX2979" s="14" t="s">
        <v>78</v>
      </c>
      <c r="AY2979" s="224" t="s">
        <v>386</v>
      </c>
    </row>
    <row r="2980" spans="1:65" s="13" customFormat="1" ht="10">
      <c r="B2980" s="203"/>
      <c r="C2980" s="204"/>
      <c r="D2980" s="205" t="s">
        <v>395</v>
      </c>
      <c r="E2980" s="206" t="s">
        <v>76</v>
      </c>
      <c r="F2980" s="207" t="s">
        <v>1568</v>
      </c>
      <c r="G2980" s="204"/>
      <c r="H2980" s="206" t="s">
        <v>76</v>
      </c>
      <c r="I2980" s="208"/>
      <c r="J2980" s="204"/>
      <c r="K2980" s="204"/>
      <c r="L2980" s="209"/>
      <c r="M2980" s="210"/>
      <c r="N2980" s="211"/>
      <c r="O2980" s="211"/>
      <c r="P2980" s="211"/>
      <c r="Q2980" s="211"/>
      <c r="R2980" s="211"/>
      <c r="S2980" s="211"/>
      <c r="T2980" s="212"/>
      <c r="AT2980" s="213" t="s">
        <v>395</v>
      </c>
      <c r="AU2980" s="213" t="s">
        <v>90</v>
      </c>
      <c r="AV2980" s="13" t="s">
        <v>85</v>
      </c>
      <c r="AW2980" s="13" t="s">
        <v>36</v>
      </c>
      <c r="AX2980" s="13" t="s">
        <v>78</v>
      </c>
      <c r="AY2980" s="213" t="s">
        <v>386</v>
      </c>
    </row>
    <row r="2981" spans="1:65" s="14" customFormat="1" ht="10">
      <c r="B2981" s="214"/>
      <c r="C2981" s="215"/>
      <c r="D2981" s="205" t="s">
        <v>395</v>
      </c>
      <c r="E2981" s="216" t="s">
        <v>76</v>
      </c>
      <c r="F2981" s="217" t="s">
        <v>2874</v>
      </c>
      <c r="G2981" s="215"/>
      <c r="H2981" s="218">
        <v>-44.401000000000003</v>
      </c>
      <c r="I2981" s="219"/>
      <c r="J2981" s="215"/>
      <c r="K2981" s="215"/>
      <c r="L2981" s="220"/>
      <c r="M2981" s="221"/>
      <c r="N2981" s="222"/>
      <c r="O2981" s="222"/>
      <c r="P2981" s="222"/>
      <c r="Q2981" s="222"/>
      <c r="R2981" s="222"/>
      <c r="S2981" s="222"/>
      <c r="T2981" s="223"/>
      <c r="AT2981" s="224" t="s">
        <v>395</v>
      </c>
      <c r="AU2981" s="224" t="s">
        <v>90</v>
      </c>
      <c r="AV2981" s="14" t="s">
        <v>90</v>
      </c>
      <c r="AW2981" s="14" t="s">
        <v>36</v>
      </c>
      <c r="AX2981" s="14" t="s">
        <v>78</v>
      </c>
      <c r="AY2981" s="224" t="s">
        <v>386</v>
      </c>
    </row>
    <row r="2982" spans="1:65" s="16" customFormat="1" ht="10">
      <c r="B2982" s="246"/>
      <c r="C2982" s="247"/>
      <c r="D2982" s="205" t="s">
        <v>395</v>
      </c>
      <c r="E2982" s="248" t="s">
        <v>76</v>
      </c>
      <c r="F2982" s="249" t="s">
        <v>559</v>
      </c>
      <c r="G2982" s="247"/>
      <c r="H2982" s="250">
        <v>231.845</v>
      </c>
      <c r="I2982" s="251"/>
      <c r="J2982" s="247"/>
      <c r="K2982" s="247"/>
      <c r="L2982" s="252"/>
      <c r="M2982" s="253"/>
      <c r="N2982" s="254"/>
      <c r="O2982" s="254"/>
      <c r="P2982" s="254"/>
      <c r="Q2982" s="254"/>
      <c r="R2982" s="254"/>
      <c r="S2982" s="254"/>
      <c r="T2982" s="255"/>
      <c r="AT2982" s="256" t="s">
        <v>395</v>
      </c>
      <c r="AU2982" s="256" t="s">
        <v>90</v>
      </c>
      <c r="AV2982" s="16" t="s">
        <v>95</v>
      </c>
      <c r="AW2982" s="16" t="s">
        <v>36</v>
      </c>
      <c r="AX2982" s="16" t="s">
        <v>78</v>
      </c>
      <c r="AY2982" s="256" t="s">
        <v>386</v>
      </c>
    </row>
    <row r="2983" spans="1:65" s="13" customFormat="1" ht="10">
      <c r="B2983" s="203"/>
      <c r="C2983" s="204"/>
      <c r="D2983" s="205" t="s">
        <v>395</v>
      </c>
      <c r="E2983" s="206" t="s">
        <v>76</v>
      </c>
      <c r="F2983" s="207" t="s">
        <v>571</v>
      </c>
      <c r="G2983" s="204"/>
      <c r="H2983" s="206" t="s">
        <v>76</v>
      </c>
      <c r="I2983" s="208"/>
      <c r="J2983" s="204"/>
      <c r="K2983" s="204"/>
      <c r="L2983" s="209"/>
      <c r="M2983" s="210"/>
      <c r="N2983" s="211"/>
      <c r="O2983" s="211"/>
      <c r="P2983" s="211"/>
      <c r="Q2983" s="211"/>
      <c r="R2983" s="211"/>
      <c r="S2983" s="211"/>
      <c r="T2983" s="212"/>
      <c r="AT2983" s="213" t="s">
        <v>395</v>
      </c>
      <c r="AU2983" s="213" t="s">
        <v>90</v>
      </c>
      <c r="AV2983" s="13" t="s">
        <v>85</v>
      </c>
      <c r="AW2983" s="13" t="s">
        <v>36</v>
      </c>
      <c r="AX2983" s="13" t="s">
        <v>78</v>
      </c>
      <c r="AY2983" s="213" t="s">
        <v>386</v>
      </c>
    </row>
    <row r="2984" spans="1:65" s="14" customFormat="1" ht="30">
      <c r="B2984" s="214"/>
      <c r="C2984" s="215"/>
      <c r="D2984" s="205" t="s">
        <v>395</v>
      </c>
      <c r="E2984" s="216" t="s">
        <v>76</v>
      </c>
      <c r="F2984" s="217" t="s">
        <v>2877</v>
      </c>
      <c r="G2984" s="215"/>
      <c r="H2984" s="218">
        <v>353.99099999999999</v>
      </c>
      <c r="I2984" s="219"/>
      <c r="J2984" s="215"/>
      <c r="K2984" s="215"/>
      <c r="L2984" s="220"/>
      <c r="M2984" s="221"/>
      <c r="N2984" s="222"/>
      <c r="O2984" s="222"/>
      <c r="P2984" s="222"/>
      <c r="Q2984" s="222"/>
      <c r="R2984" s="222"/>
      <c r="S2984" s="222"/>
      <c r="T2984" s="223"/>
      <c r="AT2984" s="224" t="s">
        <v>395</v>
      </c>
      <c r="AU2984" s="224" t="s">
        <v>90</v>
      </c>
      <c r="AV2984" s="14" t="s">
        <v>90</v>
      </c>
      <c r="AW2984" s="14" t="s">
        <v>36</v>
      </c>
      <c r="AX2984" s="14" t="s">
        <v>78</v>
      </c>
      <c r="AY2984" s="224" t="s">
        <v>386</v>
      </c>
    </row>
    <row r="2985" spans="1:65" s="14" customFormat="1" ht="40">
      <c r="B2985" s="214"/>
      <c r="C2985" s="215"/>
      <c r="D2985" s="205" t="s">
        <v>395</v>
      </c>
      <c r="E2985" s="216" t="s">
        <v>76</v>
      </c>
      <c r="F2985" s="217" t="s">
        <v>2878</v>
      </c>
      <c r="G2985" s="215"/>
      <c r="H2985" s="218">
        <v>-48.328000000000003</v>
      </c>
      <c r="I2985" s="219"/>
      <c r="J2985" s="215"/>
      <c r="K2985" s="215"/>
      <c r="L2985" s="220"/>
      <c r="M2985" s="221"/>
      <c r="N2985" s="222"/>
      <c r="O2985" s="222"/>
      <c r="P2985" s="222"/>
      <c r="Q2985" s="222"/>
      <c r="R2985" s="222"/>
      <c r="S2985" s="222"/>
      <c r="T2985" s="223"/>
      <c r="AT2985" s="224" t="s">
        <v>395</v>
      </c>
      <c r="AU2985" s="224" t="s">
        <v>90</v>
      </c>
      <c r="AV2985" s="14" t="s">
        <v>90</v>
      </c>
      <c r="AW2985" s="14" t="s">
        <v>36</v>
      </c>
      <c r="AX2985" s="14" t="s">
        <v>78</v>
      </c>
      <c r="AY2985" s="224" t="s">
        <v>386</v>
      </c>
    </row>
    <row r="2986" spans="1:65" s="16" customFormat="1" ht="10">
      <c r="B2986" s="246"/>
      <c r="C2986" s="247"/>
      <c r="D2986" s="205" t="s">
        <v>395</v>
      </c>
      <c r="E2986" s="248" t="s">
        <v>76</v>
      </c>
      <c r="F2986" s="249" t="s">
        <v>559</v>
      </c>
      <c r="G2986" s="247"/>
      <c r="H2986" s="250">
        <v>305.66300000000001</v>
      </c>
      <c r="I2986" s="251"/>
      <c r="J2986" s="247"/>
      <c r="K2986" s="247"/>
      <c r="L2986" s="252"/>
      <c r="M2986" s="253"/>
      <c r="N2986" s="254"/>
      <c r="O2986" s="254"/>
      <c r="P2986" s="254"/>
      <c r="Q2986" s="254"/>
      <c r="R2986" s="254"/>
      <c r="S2986" s="254"/>
      <c r="T2986" s="255"/>
      <c r="AT2986" s="256" t="s">
        <v>395</v>
      </c>
      <c r="AU2986" s="256" t="s">
        <v>90</v>
      </c>
      <c r="AV2986" s="16" t="s">
        <v>95</v>
      </c>
      <c r="AW2986" s="16" t="s">
        <v>36</v>
      </c>
      <c r="AX2986" s="16" t="s">
        <v>78</v>
      </c>
      <c r="AY2986" s="256" t="s">
        <v>386</v>
      </c>
    </row>
    <row r="2987" spans="1:65" s="15" customFormat="1" ht="10">
      <c r="B2987" s="225"/>
      <c r="C2987" s="226"/>
      <c r="D2987" s="205" t="s">
        <v>395</v>
      </c>
      <c r="E2987" s="227" t="s">
        <v>76</v>
      </c>
      <c r="F2987" s="228" t="s">
        <v>102</v>
      </c>
      <c r="G2987" s="226"/>
      <c r="H2987" s="229">
        <v>1091.8579999999999</v>
      </c>
      <c r="I2987" s="230"/>
      <c r="J2987" s="226"/>
      <c r="K2987" s="226"/>
      <c r="L2987" s="231"/>
      <c r="M2987" s="232"/>
      <c r="N2987" s="233"/>
      <c r="O2987" s="233"/>
      <c r="P2987" s="233"/>
      <c r="Q2987" s="233"/>
      <c r="R2987" s="233"/>
      <c r="S2987" s="233"/>
      <c r="T2987" s="234"/>
      <c r="AT2987" s="235" t="s">
        <v>395</v>
      </c>
      <c r="AU2987" s="235" t="s">
        <v>90</v>
      </c>
      <c r="AV2987" s="15" t="s">
        <v>102</v>
      </c>
      <c r="AW2987" s="15" t="s">
        <v>36</v>
      </c>
      <c r="AX2987" s="15" t="s">
        <v>85</v>
      </c>
      <c r="AY2987" s="235" t="s">
        <v>386</v>
      </c>
    </row>
    <row r="2988" spans="1:65" s="2" customFormat="1" ht="66.75" customHeight="1">
      <c r="A2988" s="37"/>
      <c r="B2988" s="38"/>
      <c r="C2988" s="185" t="s">
        <v>2879</v>
      </c>
      <c r="D2988" s="185" t="s">
        <v>388</v>
      </c>
      <c r="E2988" s="186" t="s">
        <v>2880</v>
      </c>
      <c r="F2988" s="187" t="s">
        <v>2881</v>
      </c>
      <c r="G2988" s="188" t="s">
        <v>127</v>
      </c>
      <c r="H2988" s="189">
        <v>67.031999999999996</v>
      </c>
      <c r="I2988" s="190"/>
      <c r="J2988" s="191">
        <f>ROUND(I2988*H2988,2)</f>
        <v>0</v>
      </c>
      <c r="K2988" s="187" t="s">
        <v>391</v>
      </c>
      <c r="L2988" s="42"/>
      <c r="M2988" s="192" t="s">
        <v>76</v>
      </c>
      <c r="N2988" s="193" t="s">
        <v>49</v>
      </c>
      <c r="O2988" s="67"/>
      <c r="P2988" s="194">
        <f>O2988*H2988</f>
        <v>0</v>
      </c>
      <c r="Q2988" s="194">
        <v>5.7216299999999998E-2</v>
      </c>
      <c r="R2988" s="194">
        <f>Q2988*H2988</f>
        <v>3.8353230215999998</v>
      </c>
      <c r="S2988" s="194">
        <v>0</v>
      </c>
      <c r="T2988" s="195">
        <f>S2988*H2988</f>
        <v>0</v>
      </c>
      <c r="U2988" s="37"/>
      <c r="V2988" s="37"/>
      <c r="W2988" s="37"/>
      <c r="X2988" s="37"/>
      <c r="Y2988" s="37"/>
      <c r="Z2988" s="37"/>
      <c r="AA2988" s="37"/>
      <c r="AB2988" s="37"/>
      <c r="AC2988" s="37"/>
      <c r="AD2988" s="37"/>
      <c r="AE2988" s="37"/>
      <c r="AR2988" s="196" t="s">
        <v>479</v>
      </c>
      <c r="AT2988" s="196" t="s">
        <v>388</v>
      </c>
      <c r="AU2988" s="196" t="s">
        <v>90</v>
      </c>
      <c r="AY2988" s="20" t="s">
        <v>386</v>
      </c>
      <c r="BE2988" s="197">
        <f>IF(N2988="základní",J2988,0)</f>
        <v>0</v>
      </c>
      <c r="BF2988" s="197">
        <f>IF(N2988="snížená",J2988,0)</f>
        <v>0</v>
      </c>
      <c r="BG2988" s="197">
        <f>IF(N2988="zákl. přenesená",J2988,0)</f>
        <v>0</v>
      </c>
      <c r="BH2988" s="197">
        <f>IF(N2988="sníž. přenesená",J2988,0)</f>
        <v>0</v>
      </c>
      <c r="BI2988" s="197">
        <f>IF(N2988="nulová",J2988,0)</f>
        <v>0</v>
      </c>
      <c r="BJ2988" s="20" t="s">
        <v>90</v>
      </c>
      <c r="BK2988" s="197">
        <f>ROUND(I2988*H2988,2)</f>
        <v>0</v>
      </c>
      <c r="BL2988" s="20" t="s">
        <v>479</v>
      </c>
      <c r="BM2988" s="196" t="s">
        <v>2882</v>
      </c>
    </row>
    <row r="2989" spans="1:65" s="2" customFormat="1" ht="10">
      <c r="A2989" s="37"/>
      <c r="B2989" s="38"/>
      <c r="C2989" s="39"/>
      <c r="D2989" s="198" t="s">
        <v>393</v>
      </c>
      <c r="E2989" s="39"/>
      <c r="F2989" s="199" t="s">
        <v>2883</v>
      </c>
      <c r="G2989" s="39"/>
      <c r="H2989" s="39"/>
      <c r="I2989" s="200"/>
      <c r="J2989" s="39"/>
      <c r="K2989" s="39"/>
      <c r="L2989" s="42"/>
      <c r="M2989" s="201"/>
      <c r="N2989" s="202"/>
      <c r="O2989" s="67"/>
      <c r="P2989" s="67"/>
      <c r="Q2989" s="67"/>
      <c r="R2989" s="67"/>
      <c r="S2989" s="67"/>
      <c r="T2989" s="68"/>
      <c r="U2989" s="37"/>
      <c r="V2989" s="37"/>
      <c r="W2989" s="37"/>
      <c r="X2989" s="37"/>
      <c r="Y2989" s="37"/>
      <c r="Z2989" s="37"/>
      <c r="AA2989" s="37"/>
      <c r="AB2989" s="37"/>
      <c r="AC2989" s="37"/>
      <c r="AD2989" s="37"/>
      <c r="AE2989" s="37"/>
      <c r="AT2989" s="20" t="s">
        <v>393</v>
      </c>
      <c r="AU2989" s="20" t="s">
        <v>90</v>
      </c>
    </row>
    <row r="2990" spans="1:65" s="13" customFormat="1" ht="10">
      <c r="B2990" s="203"/>
      <c r="C2990" s="204"/>
      <c r="D2990" s="205" t="s">
        <v>395</v>
      </c>
      <c r="E2990" s="206" t="s">
        <v>76</v>
      </c>
      <c r="F2990" s="207" t="s">
        <v>403</v>
      </c>
      <c r="G2990" s="204"/>
      <c r="H2990" s="206" t="s">
        <v>76</v>
      </c>
      <c r="I2990" s="208"/>
      <c r="J2990" s="204"/>
      <c r="K2990" s="204"/>
      <c r="L2990" s="209"/>
      <c r="M2990" s="210"/>
      <c r="N2990" s="211"/>
      <c r="O2990" s="211"/>
      <c r="P2990" s="211"/>
      <c r="Q2990" s="211"/>
      <c r="R2990" s="211"/>
      <c r="S2990" s="211"/>
      <c r="T2990" s="212"/>
      <c r="AT2990" s="213" t="s">
        <v>395</v>
      </c>
      <c r="AU2990" s="213" t="s">
        <v>90</v>
      </c>
      <c r="AV2990" s="13" t="s">
        <v>85</v>
      </c>
      <c r="AW2990" s="13" t="s">
        <v>36</v>
      </c>
      <c r="AX2990" s="13" t="s">
        <v>78</v>
      </c>
      <c r="AY2990" s="213" t="s">
        <v>386</v>
      </c>
    </row>
    <row r="2991" spans="1:65" s="13" customFormat="1" ht="20">
      <c r="B2991" s="203"/>
      <c r="C2991" s="204"/>
      <c r="D2991" s="205" t="s">
        <v>395</v>
      </c>
      <c r="E2991" s="206" t="s">
        <v>76</v>
      </c>
      <c r="F2991" s="207" t="s">
        <v>2862</v>
      </c>
      <c r="G2991" s="204"/>
      <c r="H2991" s="206" t="s">
        <v>76</v>
      </c>
      <c r="I2991" s="208"/>
      <c r="J2991" s="204"/>
      <c r="K2991" s="204"/>
      <c r="L2991" s="209"/>
      <c r="M2991" s="210"/>
      <c r="N2991" s="211"/>
      <c r="O2991" s="211"/>
      <c r="P2991" s="211"/>
      <c r="Q2991" s="211"/>
      <c r="R2991" s="211"/>
      <c r="S2991" s="211"/>
      <c r="T2991" s="212"/>
      <c r="AT2991" s="213" t="s">
        <v>395</v>
      </c>
      <c r="AU2991" s="213" t="s">
        <v>90</v>
      </c>
      <c r="AV2991" s="13" t="s">
        <v>85</v>
      </c>
      <c r="AW2991" s="13" t="s">
        <v>36</v>
      </c>
      <c r="AX2991" s="13" t="s">
        <v>78</v>
      </c>
      <c r="AY2991" s="213" t="s">
        <v>386</v>
      </c>
    </row>
    <row r="2992" spans="1:65" s="13" customFormat="1" ht="10">
      <c r="B2992" s="203"/>
      <c r="C2992" s="204"/>
      <c r="D2992" s="205" t="s">
        <v>395</v>
      </c>
      <c r="E2992" s="206" t="s">
        <v>76</v>
      </c>
      <c r="F2992" s="207" t="s">
        <v>577</v>
      </c>
      <c r="G2992" s="204"/>
      <c r="H2992" s="206" t="s">
        <v>76</v>
      </c>
      <c r="I2992" s="208"/>
      <c r="J2992" s="204"/>
      <c r="K2992" s="204"/>
      <c r="L2992" s="209"/>
      <c r="M2992" s="210"/>
      <c r="N2992" s="211"/>
      <c r="O2992" s="211"/>
      <c r="P2992" s="211"/>
      <c r="Q2992" s="211"/>
      <c r="R2992" s="211"/>
      <c r="S2992" s="211"/>
      <c r="T2992" s="212"/>
      <c r="AT2992" s="213" t="s">
        <v>395</v>
      </c>
      <c r="AU2992" s="213" t="s">
        <v>90</v>
      </c>
      <c r="AV2992" s="13" t="s">
        <v>85</v>
      </c>
      <c r="AW2992" s="13" t="s">
        <v>36</v>
      </c>
      <c r="AX2992" s="13" t="s">
        <v>78</v>
      </c>
      <c r="AY2992" s="213" t="s">
        <v>386</v>
      </c>
    </row>
    <row r="2993" spans="1:65" s="13" customFormat="1" ht="10">
      <c r="B2993" s="203"/>
      <c r="C2993" s="204"/>
      <c r="D2993" s="205" t="s">
        <v>395</v>
      </c>
      <c r="E2993" s="206" t="s">
        <v>76</v>
      </c>
      <c r="F2993" s="207" t="s">
        <v>2884</v>
      </c>
      <c r="G2993" s="204"/>
      <c r="H2993" s="206" t="s">
        <v>76</v>
      </c>
      <c r="I2993" s="208"/>
      <c r="J2993" s="204"/>
      <c r="K2993" s="204"/>
      <c r="L2993" s="209"/>
      <c r="M2993" s="210"/>
      <c r="N2993" s="211"/>
      <c r="O2993" s="211"/>
      <c r="P2993" s="211"/>
      <c r="Q2993" s="211"/>
      <c r="R2993" s="211"/>
      <c r="S2993" s="211"/>
      <c r="T2993" s="212"/>
      <c r="AT2993" s="213" t="s">
        <v>395</v>
      </c>
      <c r="AU2993" s="213" t="s">
        <v>90</v>
      </c>
      <c r="AV2993" s="13" t="s">
        <v>85</v>
      </c>
      <c r="AW2993" s="13" t="s">
        <v>36</v>
      </c>
      <c r="AX2993" s="13" t="s">
        <v>78</v>
      </c>
      <c r="AY2993" s="213" t="s">
        <v>386</v>
      </c>
    </row>
    <row r="2994" spans="1:65" s="13" customFormat="1" ht="10">
      <c r="B2994" s="203"/>
      <c r="C2994" s="204"/>
      <c r="D2994" s="205" t="s">
        <v>395</v>
      </c>
      <c r="E2994" s="206" t="s">
        <v>76</v>
      </c>
      <c r="F2994" s="207" t="s">
        <v>396</v>
      </c>
      <c r="G2994" s="204"/>
      <c r="H2994" s="206" t="s">
        <v>76</v>
      </c>
      <c r="I2994" s="208"/>
      <c r="J2994" s="204"/>
      <c r="K2994" s="204"/>
      <c r="L2994" s="209"/>
      <c r="M2994" s="210"/>
      <c r="N2994" s="211"/>
      <c r="O2994" s="211"/>
      <c r="P2994" s="211"/>
      <c r="Q2994" s="211"/>
      <c r="R2994" s="211"/>
      <c r="S2994" s="211"/>
      <c r="T2994" s="212"/>
      <c r="AT2994" s="213" t="s">
        <v>395</v>
      </c>
      <c r="AU2994" s="213" t="s">
        <v>90</v>
      </c>
      <c r="AV2994" s="13" t="s">
        <v>85</v>
      </c>
      <c r="AW2994" s="13" t="s">
        <v>36</v>
      </c>
      <c r="AX2994" s="13" t="s">
        <v>78</v>
      </c>
      <c r="AY2994" s="213" t="s">
        <v>386</v>
      </c>
    </row>
    <row r="2995" spans="1:65" s="14" customFormat="1" ht="10">
      <c r="B2995" s="214"/>
      <c r="C2995" s="215"/>
      <c r="D2995" s="205" t="s">
        <v>395</v>
      </c>
      <c r="E2995" s="216" t="s">
        <v>76</v>
      </c>
      <c r="F2995" s="217" t="s">
        <v>2885</v>
      </c>
      <c r="G2995" s="215"/>
      <c r="H2995" s="218">
        <v>67.031999999999996</v>
      </c>
      <c r="I2995" s="219"/>
      <c r="J2995" s="215"/>
      <c r="K2995" s="215"/>
      <c r="L2995" s="220"/>
      <c r="M2995" s="221"/>
      <c r="N2995" s="222"/>
      <c r="O2995" s="222"/>
      <c r="P2995" s="222"/>
      <c r="Q2995" s="222"/>
      <c r="R2995" s="222"/>
      <c r="S2995" s="222"/>
      <c r="T2995" s="223"/>
      <c r="AT2995" s="224" t="s">
        <v>395</v>
      </c>
      <c r="AU2995" s="224" t="s">
        <v>90</v>
      </c>
      <c r="AV2995" s="14" t="s">
        <v>90</v>
      </c>
      <c r="AW2995" s="14" t="s">
        <v>36</v>
      </c>
      <c r="AX2995" s="14" t="s">
        <v>78</v>
      </c>
      <c r="AY2995" s="224" t="s">
        <v>386</v>
      </c>
    </row>
    <row r="2996" spans="1:65" s="15" customFormat="1" ht="10">
      <c r="B2996" s="225"/>
      <c r="C2996" s="226"/>
      <c r="D2996" s="205" t="s">
        <v>395</v>
      </c>
      <c r="E2996" s="227" t="s">
        <v>76</v>
      </c>
      <c r="F2996" s="228" t="s">
        <v>398</v>
      </c>
      <c r="G2996" s="226"/>
      <c r="H2996" s="229">
        <v>67.031999999999996</v>
      </c>
      <c r="I2996" s="230"/>
      <c r="J2996" s="226"/>
      <c r="K2996" s="226"/>
      <c r="L2996" s="231"/>
      <c r="M2996" s="232"/>
      <c r="N2996" s="233"/>
      <c r="O2996" s="233"/>
      <c r="P2996" s="233"/>
      <c r="Q2996" s="233"/>
      <c r="R2996" s="233"/>
      <c r="S2996" s="233"/>
      <c r="T2996" s="234"/>
      <c r="AT2996" s="235" t="s">
        <v>395</v>
      </c>
      <c r="AU2996" s="235" t="s">
        <v>90</v>
      </c>
      <c r="AV2996" s="15" t="s">
        <v>102</v>
      </c>
      <c r="AW2996" s="15" t="s">
        <v>36</v>
      </c>
      <c r="AX2996" s="15" t="s">
        <v>85</v>
      </c>
      <c r="AY2996" s="235" t="s">
        <v>386</v>
      </c>
    </row>
    <row r="2997" spans="1:65" s="2" customFormat="1" ht="37.75" customHeight="1">
      <c r="A2997" s="37"/>
      <c r="B2997" s="38"/>
      <c r="C2997" s="185" t="s">
        <v>2886</v>
      </c>
      <c r="D2997" s="185" t="s">
        <v>388</v>
      </c>
      <c r="E2997" s="186" t="s">
        <v>2887</v>
      </c>
      <c r="F2997" s="187" t="s">
        <v>2888</v>
      </c>
      <c r="G2997" s="188" t="s">
        <v>127</v>
      </c>
      <c r="H2997" s="189">
        <v>583.78499999999997</v>
      </c>
      <c r="I2997" s="190"/>
      <c r="J2997" s="191">
        <f>ROUND(I2997*H2997,2)</f>
        <v>0</v>
      </c>
      <c r="K2997" s="187" t="s">
        <v>391</v>
      </c>
      <c r="L2997" s="42"/>
      <c r="M2997" s="192" t="s">
        <v>76</v>
      </c>
      <c r="N2997" s="193" t="s">
        <v>49</v>
      </c>
      <c r="O2997" s="67"/>
      <c r="P2997" s="194">
        <f>O2997*H2997</f>
        <v>0</v>
      </c>
      <c r="Q2997" s="194">
        <v>0</v>
      </c>
      <c r="R2997" s="194">
        <f>Q2997*H2997</f>
        <v>0</v>
      </c>
      <c r="S2997" s="194">
        <v>3.175E-2</v>
      </c>
      <c r="T2997" s="195">
        <f>S2997*H2997</f>
        <v>18.535173749999998</v>
      </c>
      <c r="U2997" s="37"/>
      <c r="V2997" s="37"/>
      <c r="W2997" s="37"/>
      <c r="X2997" s="37"/>
      <c r="Y2997" s="37"/>
      <c r="Z2997" s="37"/>
      <c r="AA2997" s="37"/>
      <c r="AB2997" s="37"/>
      <c r="AC2997" s="37"/>
      <c r="AD2997" s="37"/>
      <c r="AE2997" s="37"/>
      <c r="AR2997" s="196" t="s">
        <v>479</v>
      </c>
      <c r="AT2997" s="196" t="s">
        <v>388</v>
      </c>
      <c r="AU2997" s="196" t="s">
        <v>90</v>
      </c>
      <c r="AY2997" s="20" t="s">
        <v>386</v>
      </c>
      <c r="BE2997" s="197">
        <f>IF(N2997="základní",J2997,0)</f>
        <v>0</v>
      </c>
      <c r="BF2997" s="197">
        <f>IF(N2997="snížená",J2997,0)</f>
        <v>0</v>
      </c>
      <c r="BG2997" s="197">
        <f>IF(N2997="zákl. přenesená",J2997,0)</f>
        <v>0</v>
      </c>
      <c r="BH2997" s="197">
        <f>IF(N2997="sníž. přenesená",J2997,0)</f>
        <v>0</v>
      </c>
      <c r="BI2997" s="197">
        <f>IF(N2997="nulová",J2997,0)</f>
        <v>0</v>
      </c>
      <c r="BJ2997" s="20" t="s">
        <v>90</v>
      </c>
      <c r="BK2997" s="197">
        <f>ROUND(I2997*H2997,2)</f>
        <v>0</v>
      </c>
      <c r="BL2997" s="20" t="s">
        <v>479</v>
      </c>
      <c r="BM2997" s="196" t="s">
        <v>2889</v>
      </c>
    </row>
    <row r="2998" spans="1:65" s="2" customFormat="1" ht="10">
      <c r="A2998" s="37"/>
      <c r="B2998" s="38"/>
      <c r="C2998" s="39"/>
      <c r="D2998" s="198" t="s">
        <v>393</v>
      </c>
      <c r="E2998" s="39"/>
      <c r="F2998" s="199" t="s">
        <v>2890</v>
      </c>
      <c r="G2998" s="39"/>
      <c r="H2998" s="39"/>
      <c r="I2998" s="200"/>
      <c r="J2998" s="39"/>
      <c r="K2998" s="39"/>
      <c r="L2998" s="42"/>
      <c r="M2998" s="201"/>
      <c r="N2998" s="202"/>
      <c r="O2998" s="67"/>
      <c r="P2998" s="67"/>
      <c r="Q2998" s="67"/>
      <c r="R2998" s="67"/>
      <c r="S2998" s="67"/>
      <c r="T2998" s="68"/>
      <c r="U2998" s="37"/>
      <c r="V2998" s="37"/>
      <c r="W2998" s="37"/>
      <c r="X2998" s="37"/>
      <c r="Y2998" s="37"/>
      <c r="Z2998" s="37"/>
      <c r="AA2998" s="37"/>
      <c r="AB2998" s="37"/>
      <c r="AC2998" s="37"/>
      <c r="AD2998" s="37"/>
      <c r="AE2998" s="37"/>
      <c r="AT2998" s="20" t="s">
        <v>393</v>
      </c>
      <c r="AU2998" s="20" t="s">
        <v>90</v>
      </c>
    </row>
    <row r="2999" spans="1:65" s="13" customFormat="1" ht="10">
      <c r="B2999" s="203"/>
      <c r="C2999" s="204"/>
      <c r="D2999" s="205" t="s">
        <v>395</v>
      </c>
      <c r="E2999" s="206" t="s">
        <v>76</v>
      </c>
      <c r="F2999" s="207" t="s">
        <v>2854</v>
      </c>
      <c r="G2999" s="204"/>
      <c r="H2999" s="206" t="s">
        <v>76</v>
      </c>
      <c r="I2999" s="208"/>
      <c r="J2999" s="204"/>
      <c r="K2999" s="204"/>
      <c r="L2999" s="209"/>
      <c r="M2999" s="210"/>
      <c r="N2999" s="211"/>
      <c r="O2999" s="211"/>
      <c r="P2999" s="211"/>
      <c r="Q2999" s="211"/>
      <c r="R2999" s="211"/>
      <c r="S2999" s="211"/>
      <c r="T2999" s="212"/>
      <c r="AT2999" s="213" t="s">
        <v>395</v>
      </c>
      <c r="AU2999" s="213" t="s">
        <v>90</v>
      </c>
      <c r="AV2999" s="13" t="s">
        <v>85</v>
      </c>
      <c r="AW2999" s="13" t="s">
        <v>36</v>
      </c>
      <c r="AX2999" s="13" t="s">
        <v>78</v>
      </c>
      <c r="AY2999" s="213" t="s">
        <v>386</v>
      </c>
    </row>
    <row r="3000" spans="1:65" s="14" customFormat="1" ht="10">
      <c r="B3000" s="214"/>
      <c r="C3000" s="215"/>
      <c r="D3000" s="205" t="s">
        <v>395</v>
      </c>
      <c r="E3000" s="216" t="s">
        <v>76</v>
      </c>
      <c r="F3000" s="217" t="s">
        <v>2855</v>
      </c>
      <c r="G3000" s="215"/>
      <c r="H3000" s="218">
        <v>23.184999999999999</v>
      </c>
      <c r="I3000" s="219"/>
      <c r="J3000" s="215"/>
      <c r="K3000" s="215"/>
      <c r="L3000" s="220"/>
      <c r="M3000" s="221"/>
      <c r="N3000" s="222"/>
      <c r="O3000" s="222"/>
      <c r="P3000" s="222"/>
      <c r="Q3000" s="222"/>
      <c r="R3000" s="222"/>
      <c r="S3000" s="222"/>
      <c r="T3000" s="223"/>
      <c r="AT3000" s="224" t="s">
        <v>395</v>
      </c>
      <c r="AU3000" s="224" t="s">
        <v>90</v>
      </c>
      <c r="AV3000" s="14" t="s">
        <v>90</v>
      </c>
      <c r="AW3000" s="14" t="s">
        <v>36</v>
      </c>
      <c r="AX3000" s="14" t="s">
        <v>78</v>
      </c>
      <c r="AY3000" s="224" t="s">
        <v>386</v>
      </c>
    </row>
    <row r="3001" spans="1:65" s="13" customFormat="1" ht="10">
      <c r="B3001" s="203"/>
      <c r="C3001" s="204"/>
      <c r="D3001" s="205" t="s">
        <v>395</v>
      </c>
      <c r="E3001" s="206" t="s">
        <v>76</v>
      </c>
      <c r="F3001" s="207" t="s">
        <v>1626</v>
      </c>
      <c r="G3001" s="204"/>
      <c r="H3001" s="206" t="s">
        <v>76</v>
      </c>
      <c r="I3001" s="208"/>
      <c r="J3001" s="204"/>
      <c r="K3001" s="204"/>
      <c r="L3001" s="209"/>
      <c r="M3001" s="210"/>
      <c r="N3001" s="211"/>
      <c r="O3001" s="211"/>
      <c r="P3001" s="211"/>
      <c r="Q3001" s="211"/>
      <c r="R3001" s="211"/>
      <c r="S3001" s="211"/>
      <c r="T3001" s="212"/>
      <c r="AT3001" s="213" t="s">
        <v>395</v>
      </c>
      <c r="AU3001" s="213" t="s">
        <v>90</v>
      </c>
      <c r="AV3001" s="13" t="s">
        <v>85</v>
      </c>
      <c r="AW3001" s="13" t="s">
        <v>36</v>
      </c>
      <c r="AX3001" s="13" t="s">
        <v>78</v>
      </c>
      <c r="AY3001" s="213" t="s">
        <v>386</v>
      </c>
    </row>
    <row r="3002" spans="1:65" s="14" customFormat="1" ht="10">
      <c r="B3002" s="214"/>
      <c r="C3002" s="215"/>
      <c r="D3002" s="205" t="s">
        <v>395</v>
      </c>
      <c r="E3002" s="216" t="s">
        <v>76</v>
      </c>
      <c r="F3002" s="217" t="s">
        <v>2856</v>
      </c>
      <c r="G3002" s="215"/>
      <c r="H3002" s="218">
        <v>12.51</v>
      </c>
      <c r="I3002" s="219"/>
      <c r="J3002" s="215"/>
      <c r="K3002" s="215"/>
      <c r="L3002" s="220"/>
      <c r="M3002" s="221"/>
      <c r="N3002" s="222"/>
      <c r="O3002" s="222"/>
      <c r="P3002" s="222"/>
      <c r="Q3002" s="222"/>
      <c r="R3002" s="222"/>
      <c r="S3002" s="222"/>
      <c r="T3002" s="223"/>
      <c r="AT3002" s="224" t="s">
        <v>395</v>
      </c>
      <c r="AU3002" s="224" t="s">
        <v>90</v>
      </c>
      <c r="AV3002" s="14" t="s">
        <v>90</v>
      </c>
      <c r="AW3002" s="14" t="s">
        <v>36</v>
      </c>
      <c r="AX3002" s="14" t="s">
        <v>78</v>
      </c>
      <c r="AY3002" s="224" t="s">
        <v>386</v>
      </c>
    </row>
    <row r="3003" spans="1:65" s="16" customFormat="1" ht="10">
      <c r="B3003" s="246"/>
      <c r="C3003" s="247"/>
      <c r="D3003" s="205" t="s">
        <v>395</v>
      </c>
      <c r="E3003" s="248" t="s">
        <v>76</v>
      </c>
      <c r="F3003" s="249" t="s">
        <v>559</v>
      </c>
      <c r="G3003" s="247"/>
      <c r="H3003" s="250">
        <v>35.695</v>
      </c>
      <c r="I3003" s="251"/>
      <c r="J3003" s="247"/>
      <c r="K3003" s="247"/>
      <c r="L3003" s="252"/>
      <c r="M3003" s="253"/>
      <c r="N3003" s="254"/>
      <c r="O3003" s="254"/>
      <c r="P3003" s="254"/>
      <c r="Q3003" s="254"/>
      <c r="R3003" s="254"/>
      <c r="S3003" s="254"/>
      <c r="T3003" s="255"/>
      <c r="AT3003" s="256" t="s">
        <v>395</v>
      </c>
      <c r="AU3003" s="256" t="s">
        <v>90</v>
      </c>
      <c r="AV3003" s="16" t="s">
        <v>95</v>
      </c>
      <c r="AW3003" s="16" t="s">
        <v>36</v>
      </c>
      <c r="AX3003" s="16" t="s">
        <v>78</v>
      </c>
      <c r="AY3003" s="256" t="s">
        <v>386</v>
      </c>
    </row>
    <row r="3004" spans="1:65" s="13" customFormat="1" ht="10">
      <c r="B3004" s="203"/>
      <c r="C3004" s="204"/>
      <c r="D3004" s="205" t="s">
        <v>395</v>
      </c>
      <c r="E3004" s="206" t="s">
        <v>76</v>
      </c>
      <c r="F3004" s="207" t="s">
        <v>1029</v>
      </c>
      <c r="G3004" s="204"/>
      <c r="H3004" s="206" t="s">
        <v>76</v>
      </c>
      <c r="I3004" s="208"/>
      <c r="J3004" s="204"/>
      <c r="K3004" s="204"/>
      <c r="L3004" s="209"/>
      <c r="M3004" s="210"/>
      <c r="N3004" s="211"/>
      <c r="O3004" s="211"/>
      <c r="P3004" s="211"/>
      <c r="Q3004" s="211"/>
      <c r="R3004" s="211"/>
      <c r="S3004" s="211"/>
      <c r="T3004" s="212"/>
      <c r="AT3004" s="213" t="s">
        <v>395</v>
      </c>
      <c r="AU3004" s="213" t="s">
        <v>90</v>
      </c>
      <c r="AV3004" s="13" t="s">
        <v>85</v>
      </c>
      <c r="AW3004" s="13" t="s">
        <v>36</v>
      </c>
      <c r="AX3004" s="13" t="s">
        <v>78</v>
      </c>
      <c r="AY3004" s="213" t="s">
        <v>386</v>
      </c>
    </row>
    <row r="3005" spans="1:65" s="14" customFormat="1" ht="20">
      <c r="B3005" s="214"/>
      <c r="C3005" s="215"/>
      <c r="D3005" s="205" t="s">
        <v>395</v>
      </c>
      <c r="E3005" s="216" t="s">
        <v>76</v>
      </c>
      <c r="F3005" s="217" t="s">
        <v>2891</v>
      </c>
      <c r="G3005" s="215"/>
      <c r="H3005" s="218">
        <v>268.42899999999997</v>
      </c>
      <c r="I3005" s="219"/>
      <c r="J3005" s="215"/>
      <c r="K3005" s="215"/>
      <c r="L3005" s="220"/>
      <c r="M3005" s="221"/>
      <c r="N3005" s="222"/>
      <c r="O3005" s="222"/>
      <c r="P3005" s="222"/>
      <c r="Q3005" s="222"/>
      <c r="R3005" s="222"/>
      <c r="S3005" s="222"/>
      <c r="T3005" s="223"/>
      <c r="AT3005" s="224" t="s">
        <v>395</v>
      </c>
      <c r="AU3005" s="224" t="s">
        <v>90</v>
      </c>
      <c r="AV3005" s="14" t="s">
        <v>90</v>
      </c>
      <c r="AW3005" s="14" t="s">
        <v>36</v>
      </c>
      <c r="AX3005" s="14" t="s">
        <v>78</v>
      </c>
      <c r="AY3005" s="224" t="s">
        <v>386</v>
      </c>
    </row>
    <row r="3006" spans="1:65" s="14" customFormat="1" ht="30">
      <c r="B3006" s="214"/>
      <c r="C3006" s="215"/>
      <c r="D3006" s="205" t="s">
        <v>395</v>
      </c>
      <c r="E3006" s="216" t="s">
        <v>76</v>
      </c>
      <c r="F3006" s="217" t="s">
        <v>2892</v>
      </c>
      <c r="G3006" s="215"/>
      <c r="H3006" s="218">
        <v>325.75900000000001</v>
      </c>
      <c r="I3006" s="219"/>
      <c r="J3006" s="215"/>
      <c r="K3006" s="215"/>
      <c r="L3006" s="220"/>
      <c r="M3006" s="221"/>
      <c r="N3006" s="222"/>
      <c r="O3006" s="222"/>
      <c r="P3006" s="222"/>
      <c r="Q3006" s="222"/>
      <c r="R3006" s="222"/>
      <c r="S3006" s="222"/>
      <c r="T3006" s="223"/>
      <c r="AT3006" s="224" t="s">
        <v>395</v>
      </c>
      <c r="AU3006" s="224" t="s">
        <v>90</v>
      </c>
      <c r="AV3006" s="14" t="s">
        <v>90</v>
      </c>
      <c r="AW3006" s="14" t="s">
        <v>36</v>
      </c>
      <c r="AX3006" s="14" t="s">
        <v>78</v>
      </c>
      <c r="AY3006" s="224" t="s">
        <v>386</v>
      </c>
    </row>
    <row r="3007" spans="1:65" s="14" customFormat="1" ht="10">
      <c r="B3007" s="214"/>
      <c r="C3007" s="215"/>
      <c r="D3007" s="205" t="s">
        <v>395</v>
      </c>
      <c r="E3007" s="216" t="s">
        <v>76</v>
      </c>
      <c r="F3007" s="217" t="s">
        <v>2893</v>
      </c>
      <c r="G3007" s="215"/>
      <c r="H3007" s="218">
        <v>-46.097999999999999</v>
      </c>
      <c r="I3007" s="219"/>
      <c r="J3007" s="215"/>
      <c r="K3007" s="215"/>
      <c r="L3007" s="220"/>
      <c r="M3007" s="221"/>
      <c r="N3007" s="222"/>
      <c r="O3007" s="222"/>
      <c r="P3007" s="222"/>
      <c r="Q3007" s="222"/>
      <c r="R3007" s="222"/>
      <c r="S3007" s="222"/>
      <c r="T3007" s="223"/>
      <c r="AT3007" s="224" t="s">
        <v>395</v>
      </c>
      <c r="AU3007" s="224" t="s">
        <v>90</v>
      </c>
      <c r="AV3007" s="14" t="s">
        <v>90</v>
      </c>
      <c r="AW3007" s="14" t="s">
        <v>36</v>
      </c>
      <c r="AX3007" s="14" t="s">
        <v>78</v>
      </c>
      <c r="AY3007" s="224" t="s">
        <v>386</v>
      </c>
    </row>
    <row r="3008" spans="1:65" s="16" customFormat="1" ht="10">
      <c r="B3008" s="246"/>
      <c r="C3008" s="247"/>
      <c r="D3008" s="205" t="s">
        <v>395</v>
      </c>
      <c r="E3008" s="248" t="s">
        <v>76</v>
      </c>
      <c r="F3008" s="249" t="s">
        <v>559</v>
      </c>
      <c r="G3008" s="247"/>
      <c r="H3008" s="250">
        <v>548.09</v>
      </c>
      <c r="I3008" s="251"/>
      <c r="J3008" s="247"/>
      <c r="K3008" s="247"/>
      <c r="L3008" s="252"/>
      <c r="M3008" s="253"/>
      <c r="N3008" s="254"/>
      <c r="O3008" s="254"/>
      <c r="P3008" s="254"/>
      <c r="Q3008" s="254"/>
      <c r="R3008" s="254"/>
      <c r="S3008" s="254"/>
      <c r="T3008" s="255"/>
      <c r="AT3008" s="256" t="s">
        <v>395</v>
      </c>
      <c r="AU3008" s="256" t="s">
        <v>90</v>
      </c>
      <c r="AV3008" s="16" t="s">
        <v>95</v>
      </c>
      <c r="AW3008" s="16" t="s">
        <v>36</v>
      </c>
      <c r="AX3008" s="16" t="s">
        <v>78</v>
      </c>
      <c r="AY3008" s="256" t="s">
        <v>386</v>
      </c>
    </row>
    <row r="3009" spans="1:65" s="15" customFormat="1" ht="10">
      <c r="B3009" s="225"/>
      <c r="C3009" s="226"/>
      <c r="D3009" s="205" t="s">
        <v>395</v>
      </c>
      <c r="E3009" s="227" t="s">
        <v>76</v>
      </c>
      <c r="F3009" s="228" t="s">
        <v>398</v>
      </c>
      <c r="G3009" s="226"/>
      <c r="H3009" s="229">
        <v>583.78499999999997</v>
      </c>
      <c r="I3009" s="230"/>
      <c r="J3009" s="226"/>
      <c r="K3009" s="226"/>
      <c r="L3009" s="231"/>
      <c r="M3009" s="232"/>
      <c r="N3009" s="233"/>
      <c r="O3009" s="233"/>
      <c r="P3009" s="233"/>
      <c r="Q3009" s="233"/>
      <c r="R3009" s="233"/>
      <c r="S3009" s="233"/>
      <c r="T3009" s="234"/>
      <c r="AT3009" s="235" t="s">
        <v>395</v>
      </c>
      <c r="AU3009" s="235" t="s">
        <v>90</v>
      </c>
      <c r="AV3009" s="15" t="s">
        <v>102</v>
      </c>
      <c r="AW3009" s="15" t="s">
        <v>36</v>
      </c>
      <c r="AX3009" s="15" t="s">
        <v>85</v>
      </c>
      <c r="AY3009" s="235" t="s">
        <v>386</v>
      </c>
    </row>
    <row r="3010" spans="1:65" s="2" customFormat="1" ht="37.75" customHeight="1">
      <c r="A3010" s="37"/>
      <c r="B3010" s="38"/>
      <c r="C3010" s="185" t="s">
        <v>2894</v>
      </c>
      <c r="D3010" s="185" t="s">
        <v>388</v>
      </c>
      <c r="E3010" s="186" t="s">
        <v>2895</v>
      </c>
      <c r="F3010" s="187" t="s">
        <v>2896</v>
      </c>
      <c r="G3010" s="188" t="s">
        <v>127</v>
      </c>
      <c r="H3010" s="189">
        <v>76.337000000000003</v>
      </c>
      <c r="I3010" s="190"/>
      <c r="J3010" s="191">
        <f>ROUND(I3010*H3010,2)</f>
        <v>0</v>
      </c>
      <c r="K3010" s="187" t="s">
        <v>391</v>
      </c>
      <c r="L3010" s="42"/>
      <c r="M3010" s="192" t="s">
        <v>76</v>
      </c>
      <c r="N3010" s="193" t="s">
        <v>49</v>
      </c>
      <c r="O3010" s="67"/>
      <c r="P3010" s="194">
        <f>O3010*H3010</f>
        <v>0</v>
      </c>
      <c r="Q3010" s="194">
        <v>0</v>
      </c>
      <c r="R3010" s="194">
        <f>Q3010*H3010</f>
        <v>0</v>
      </c>
      <c r="S3010" s="194">
        <v>5.9409999999999998E-2</v>
      </c>
      <c r="T3010" s="195">
        <f>S3010*H3010</f>
        <v>4.5351811700000004</v>
      </c>
      <c r="U3010" s="37"/>
      <c r="V3010" s="37"/>
      <c r="W3010" s="37"/>
      <c r="X3010" s="37"/>
      <c r="Y3010" s="37"/>
      <c r="Z3010" s="37"/>
      <c r="AA3010" s="37"/>
      <c r="AB3010" s="37"/>
      <c r="AC3010" s="37"/>
      <c r="AD3010" s="37"/>
      <c r="AE3010" s="37"/>
      <c r="AR3010" s="196" t="s">
        <v>479</v>
      </c>
      <c r="AT3010" s="196" t="s">
        <v>388</v>
      </c>
      <c r="AU3010" s="196" t="s">
        <v>90</v>
      </c>
      <c r="AY3010" s="20" t="s">
        <v>386</v>
      </c>
      <c r="BE3010" s="197">
        <f>IF(N3010="základní",J3010,0)</f>
        <v>0</v>
      </c>
      <c r="BF3010" s="197">
        <f>IF(N3010="snížená",J3010,0)</f>
        <v>0</v>
      </c>
      <c r="BG3010" s="197">
        <f>IF(N3010="zákl. přenesená",J3010,0)</f>
        <v>0</v>
      </c>
      <c r="BH3010" s="197">
        <f>IF(N3010="sníž. přenesená",J3010,0)</f>
        <v>0</v>
      </c>
      <c r="BI3010" s="197">
        <f>IF(N3010="nulová",J3010,0)</f>
        <v>0</v>
      </c>
      <c r="BJ3010" s="20" t="s">
        <v>90</v>
      </c>
      <c r="BK3010" s="197">
        <f>ROUND(I3010*H3010,2)</f>
        <v>0</v>
      </c>
      <c r="BL3010" s="20" t="s">
        <v>479</v>
      </c>
      <c r="BM3010" s="196" t="s">
        <v>2897</v>
      </c>
    </row>
    <row r="3011" spans="1:65" s="2" customFormat="1" ht="10">
      <c r="A3011" s="37"/>
      <c r="B3011" s="38"/>
      <c r="C3011" s="39"/>
      <c r="D3011" s="198" t="s">
        <v>393</v>
      </c>
      <c r="E3011" s="39"/>
      <c r="F3011" s="199" t="s">
        <v>2898</v>
      </c>
      <c r="G3011" s="39"/>
      <c r="H3011" s="39"/>
      <c r="I3011" s="200"/>
      <c r="J3011" s="39"/>
      <c r="K3011" s="39"/>
      <c r="L3011" s="42"/>
      <c r="M3011" s="201"/>
      <c r="N3011" s="202"/>
      <c r="O3011" s="67"/>
      <c r="P3011" s="67"/>
      <c r="Q3011" s="67"/>
      <c r="R3011" s="67"/>
      <c r="S3011" s="67"/>
      <c r="T3011" s="68"/>
      <c r="U3011" s="37"/>
      <c r="V3011" s="37"/>
      <c r="W3011" s="37"/>
      <c r="X3011" s="37"/>
      <c r="Y3011" s="37"/>
      <c r="Z3011" s="37"/>
      <c r="AA3011" s="37"/>
      <c r="AB3011" s="37"/>
      <c r="AC3011" s="37"/>
      <c r="AD3011" s="37"/>
      <c r="AE3011" s="37"/>
      <c r="AT3011" s="20" t="s">
        <v>393</v>
      </c>
      <c r="AU3011" s="20" t="s">
        <v>90</v>
      </c>
    </row>
    <row r="3012" spans="1:65" s="13" customFormat="1" ht="10">
      <c r="B3012" s="203"/>
      <c r="C3012" s="204"/>
      <c r="D3012" s="205" t="s">
        <v>395</v>
      </c>
      <c r="E3012" s="206" t="s">
        <v>76</v>
      </c>
      <c r="F3012" s="207" t="s">
        <v>1029</v>
      </c>
      <c r="G3012" s="204"/>
      <c r="H3012" s="206" t="s">
        <v>76</v>
      </c>
      <c r="I3012" s="208"/>
      <c r="J3012" s="204"/>
      <c r="K3012" s="204"/>
      <c r="L3012" s="209"/>
      <c r="M3012" s="210"/>
      <c r="N3012" s="211"/>
      <c r="O3012" s="211"/>
      <c r="P3012" s="211"/>
      <c r="Q3012" s="211"/>
      <c r="R3012" s="211"/>
      <c r="S3012" s="211"/>
      <c r="T3012" s="212"/>
      <c r="AT3012" s="213" t="s">
        <v>395</v>
      </c>
      <c r="AU3012" s="213" t="s">
        <v>90</v>
      </c>
      <c r="AV3012" s="13" t="s">
        <v>85</v>
      </c>
      <c r="AW3012" s="13" t="s">
        <v>36</v>
      </c>
      <c r="AX3012" s="13" t="s">
        <v>78</v>
      </c>
      <c r="AY3012" s="213" t="s">
        <v>386</v>
      </c>
    </row>
    <row r="3013" spans="1:65" s="14" customFormat="1" ht="20">
      <c r="B3013" s="214"/>
      <c r="C3013" s="215"/>
      <c r="D3013" s="205" t="s">
        <v>395</v>
      </c>
      <c r="E3013" s="216" t="s">
        <v>76</v>
      </c>
      <c r="F3013" s="217" t="s">
        <v>2899</v>
      </c>
      <c r="G3013" s="215"/>
      <c r="H3013" s="218">
        <v>76.337000000000003</v>
      </c>
      <c r="I3013" s="219"/>
      <c r="J3013" s="215"/>
      <c r="K3013" s="215"/>
      <c r="L3013" s="220"/>
      <c r="M3013" s="221"/>
      <c r="N3013" s="222"/>
      <c r="O3013" s="222"/>
      <c r="P3013" s="222"/>
      <c r="Q3013" s="222"/>
      <c r="R3013" s="222"/>
      <c r="S3013" s="222"/>
      <c r="T3013" s="223"/>
      <c r="AT3013" s="224" t="s">
        <v>395</v>
      </c>
      <c r="AU3013" s="224" t="s">
        <v>90</v>
      </c>
      <c r="AV3013" s="14" t="s">
        <v>90</v>
      </c>
      <c r="AW3013" s="14" t="s">
        <v>36</v>
      </c>
      <c r="AX3013" s="14" t="s">
        <v>78</v>
      </c>
      <c r="AY3013" s="224" t="s">
        <v>386</v>
      </c>
    </row>
    <row r="3014" spans="1:65" s="15" customFormat="1" ht="10">
      <c r="B3014" s="225"/>
      <c r="C3014" s="226"/>
      <c r="D3014" s="205" t="s">
        <v>395</v>
      </c>
      <c r="E3014" s="227" t="s">
        <v>76</v>
      </c>
      <c r="F3014" s="228" t="s">
        <v>398</v>
      </c>
      <c r="G3014" s="226"/>
      <c r="H3014" s="229">
        <v>76.337000000000003</v>
      </c>
      <c r="I3014" s="230"/>
      <c r="J3014" s="226"/>
      <c r="K3014" s="226"/>
      <c r="L3014" s="231"/>
      <c r="M3014" s="232"/>
      <c r="N3014" s="233"/>
      <c r="O3014" s="233"/>
      <c r="P3014" s="233"/>
      <c r="Q3014" s="233"/>
      <c r="R3014" s="233"/>
      <c r="S3014" s="233"/>
      <c r="T3014" s="234"/>
      <c r="AT3014" s="235" t="s">
        <v>395</v>
      </c>
      <c r="AU3014" s="235" t="s">
        <v>90</v>
      </c>
      <c r="AV3014" s="15" t="s">
        <v>102</v>
      </c>
      <c r="AW3014" s="15" t="s">
        <v>36</v>
      </c>
      <c r="AX3014" s="15" t="s">
        <v>85</v>
      </c>
      <c r="AY3014" s="235" t="s">
        <v>386</v>
      </c>
    </row>
    <row r="3015" spans="1:65" s="2" customFormat="1" ht="78" customHeight="1">
      <c r="A3015" s="37"/>
      <c r="B3015" s="38"/>
      <c r="C3015" s="185" t="s">
        <v>2900</v>
      </c>
      <c r="D3015" s="185" t="s">
        <v>388</v>
      </c>
      <c r="E3015" s="186" t="s">
        <v>2901</v>
      </c>
      <c r="F3015" s="187" t="s">
        <v>2902</v>
      </c>
      <c r="G3015" s="188" t="s">
        <v>127</v>
      </c>
      <c r="H3015" s="189">
        <v>338.76</v>
      </c>
      <c r="I3015" s="190"/>
      <c r="J3015" s="191">
        <f>ROUND(I3015*H3015,2)</f>
        <v>0</v>
      </c>
      <c r="K3015" s="187" t="s">
        <v>391</v>
      </c>
      <c r="L3015" s="42"/>
      <c r="M3015" s="192" t="s">
        <v>76</v>
      </c>
      <c r="N3015" s="193" t="s">
        <v>49</v>
      </c>
      <c r="O3015" s="67"/>
      <c r="P3015" s="194">
        <f>O3015*H3015</f>
        <v>0</v>
      </c>
      <c r="Q3015" s="194">
        <v>6.1556399999999997E-2</v>
      </c>
      <c r="R3015" s="194">
        <f>Q3015*H3015</f>
        <v>20.852846063999998</v>
      </c>
      <c r="S3015" s="194">
        <v>0</v>
      </c>
      <c r="T3015" s="195">
        <f>S3015*H3015</f>
        <v>0</v>
      </c>
      <c r="U3015" s="37"/>
      <c r="V3015" s="37"/>
      <c r="W3015" s="37"/>
      <c r="X3015" s="37"/>
      <c r="Y3015" s="37"/>
      <c r="Z3015" s="37"/>
      <c r="AA3015" s="37"/>
      <c r="AB3015" s="37"/>
      <c r="AC3015" s="37"/>
      <c r="AD3015" s="37"/>
      <c r="AE3015" s="37"/>
      <c r="AR3015" s="196" t="s">
        <v>479</v>
      </c>
      <c r="AT3015" s="196" t="s">
        <v>388</v>
      </c>
      <c r="AU3015" s="196" t="s">
        <v>90</v>
      </c>
      <c r="AY3015" s="20" t="s">
        <v>386</v>
      </c>
      <c r="BE3015" s="197">
        <f>IF(N3015="základní",J3015,0)</f>
        <v>0</v>
      </c>
      <c r="BF3015" s="197">
        <f>IF(N3015="snížená",J3015,0)</f>
        <v>0</v>
      </c>
      <c r="BG3015" s="197">
        <f>IF(N3015="zákl. přenesená",J3015,0)</f>
        <v>0</v>
      </c>
      <c r="BH3015" s="197">
        <f>IF(N3015="sníž. přenesená",J3015,0)</f>
        <v>0</v>
      </c>
      <c r="BI3015" s="197">
        <f>IF(N3015="nulová",J3015,0)</f>
        <v>0</v>
      </c>
      <c r="BJ3015" s="20" t="s">
        <v>90</v>
      </c>
      <c r="BK3015" s="197">
        <f>ROUND(I3015*H3015,2)</f>
        <v>0</v>
      </c>
      <c r="BL3015" s="20" t="s">
        <v>479</v>
      </c>
      <c r="BM3015" s="196" t="s">
        <v>2903</v>
      </c>
    </row>
    <row r="3016" spans="1:65" s="2" customFormat="1" ht="10">
      <c r="A3016" s="37"/>
      <c r="B3016" s="38"/>
      <c r="C3016" s="39"/>
      <c r="D3016" s="198" t="s">
        <v>393</v>
      </c>
      <c r="E3016" s="39"/>
      <c r="F3016" s="199" t="s">
        <v>2904</v>
      </c>
      <c r="G3016" s="39"/>
      <c r="H3016" s="39"/>
      <c r="I3016" s="200"/>
      <c r="J3016" s="39"/>
      <c r="K3016" s="39"/>
      <c r="L3016" s="42"/>
      <c r="M3016" s="201"/>
      <c r="N3016" s="202"/>
      <c r="O3016" s="67"/>
      <c r="P3016" s="67"/>
      <c r="Q3016" s="67"/>
      <c r="R3016" s="67"/>
      <c r="S3016" s="67"/>
      <c r="T3016" s="68"/>
      <c r="U3016" s="37"/>
      <c r="V3016" s="37"/>
      <c r="W3016" s="37"/>
      <c r="X3016" s="37"/>
      <c r="Y3016" s="37"/>
      <c r="Z3016" s="37"/>
      <c r="AA3016" s="37"/>
      <c r="AB3016" s="37"/>
      <c r="AC3016" s="37"/>
      <c r="AD3016" s="37"/>
      <c r="AE3016" s="37"/>
      <c r="AT3016" s="20" t="s">
        <v>393</v>
      </c>
      <c r="AU3016" s="20" t="s">
        <v>90</v>
      </c>
    </row>
    <row r="3017" spans="1:65" s="13" customFormat="1" ht="10">
      <c r="B3017" s="203"/>
      <c r="C3017" s="204"/>
      <c r="D3017" s="205" t="s">
        <v>395</v>
      </c>
      <c r="E3017" s="206" t="s">
        <v>76</v>
      </c>
      <c r="F3017" s="207" t="s">
        <v>403</v>
      </c>
      <c r="G3017" s="204"/>
      <c r="H3017" s="206" t="s">
        <v>76</v>
      </c>
      <c r="I3017" s="208"/>
      <c r="J3017" s="204"/>
      <c r="K3017" s="204"/>
      <c r="L3017" s="209"/>
      <c r="M3017" s="210"/>
      <c r="N3017" s="211"/>
      <c r="O3017" s="211"/>
      <c r="P3017" s="211"/>
      <c r="Q3017" s="211"/>
      <c r="R3017" s="211"/>
      <c r="S3017" s="211"/>
      <c r="T3017" s="212"/>
      <c r="AT3017" s="213" t="s">
        <v>395</v>
      </c>
      <c r="AU3017" s="213" t="s">
        <v>90</v>
      </c>
      <c r="AV3017" s="13" t="s">
        <v>85</v>
      </c>
      <c r="AW3017" s="13" t="s">
        <v>36</v>
      </c>
      <c r="AX3017" s="13" t="s">
        <v>78</v>
      </c>
      <c r="AY3017" s="213" t="s">
        <v>386</v>
      </c>
    </row>
    <row r="3018" spans="1:65" s="13" customFormat="1" ht="20">
      <c r="B3018" s="203"/>
      <c r="C3018" s="204"/>
      <c r="D3018" s="205" t="s">
        <v>395</v>
      </c>
      <c r="E3018" s="206" t="s">
        <v>76</v>
      </c>
      <c r="F3018" s="207" t="s">
        <v>2862</v>
      </c>
      <c r="G3018" s="204"/>
      <c r="H3018" s="206" t="s">
        <v>76</v>
      </c>
      <c r="I3018" s="208"/>
      <c r="J3018" s="204"/>
      <c r="K3018" s="204"/>
      <c r="L3018" s="209"/>
      <c r="M3018" s="210"/>
      <c r="N3018" s="211"/>
      <c r="O3018" s="211"/>
      <c r="P3018" s="211"/>
      <c r="Q3018" s="211"/>
      <c r="R3018" s="211"/>
      <c r="S3018" s="211"/>
      <c r="T3018" s="212"/>
      <c r="AT3018" s="213" t="s">
        <v>395</v>
      </c>
      <c r="AU3018" s="213" t="s">
        <v>90</v>
      </c>
      <c r="AV3018" s="13" t="s">
        <v>85</v>
      </c>
      <c r="AW3018" s="13" t="s">
        <v>36</v>
      </c>
      <c r="AX3018" s="13" t="s">
        <v>78</v>
      </c>
      <c r="AY3018" s="213" t="s">
        <v>386</v>
      </c>
    </row>
    <row r="3019" spans="1:65" s="13" customFormat="1" ht="10">
      <c r="B3019" s="203"/>
      <c r="C3019" s="204"/>
      <c r="D3019" s="205" t="s">
        <v>395</v>
      </c>
      <c r="E3019" s="206" t="s">
        <v>76</v>
      </c>
      <c r="F3019" s="207" t="s">
        <v>577</v>
      </c>
      <c r="G3019" s="204"/>
      <c r="H3019" s="206" t="s">
        <v>76</v>
      </c>
      <c r="I3019" s="208"/>
      <c r="J3019" s="204"/>
      <c r="K3019" s="204"/>
      <c r="L3019" s="209"/>
      <c r="M3019" s="210"/>
      <c r="N3019" s="211"/>
      <c r="O3019" s="211"/>
      <c r="P3019" s="211"/>
      <c r="Q3019" s="211"/>
      <c r="R3019" s="211"/>
      <c r="S3019" s="211"/>
      <c r="T3019" s="212"/>
      <c r="AT3019" s="213" t="s">
        <v>395</v>
      </c>
      <c r="AU3019" s="213" t="s">
        <v>90</v>
      </c>
      <c r="AV3019" s="13" t="s">
        <v>85</v>
      </c>
      <c r="AW3019" s="13" t="s">
        <v>36</v>
      </c>
      <c r="AX3019" s="13" t="s">
        <v>78</v>
      </c>
      <c r="AY3019" s="213" t="s">
        <v>386</v>
      </c>
    </row>
    <row r="3020" spans="1:65" s="13" customFormat="1" ht="10">
      <c r="B3020" s="203"/>
      <c r="C3020" s="204"/>
      <c r="D3020" s="205" t="s">
        <v>395</v>
      </c>
      <c r="E3020" s="206" t="s">
        <v>76</v>
      </c>
      <c r="F3020" s="207" t="s">
        <v>1559</v>
      </c>
      <c r="G3020" s="204"/>
      <c r="H3020" s="206" t="s">
        <v>76</v>
      </c>
      <c r="I3020" s="208"/>
      <c r="J3020" s="204"/>
      <c r="K3020" s="204"/>
      <c r="L3020" s="209"/>
      <c r="M3020" s="210"/>
      <c r="N3020" s="211"/>
      <c r="O3020" s="211"/>
      <c r="P3020" s="211"/>
      <c r="Q3020" s="211"/>
      <c r="R3020" s="211"/>
      <c r="S3020" s="211"/>
      <c r="T3020" s="212"/>
      <c r="AT3020" s="213" t="s">
        <v>395</v>
      </c>
      <c r="AU3020" s="213" t="s">
        <v>90</v>
      </c>
      <c r="AV3020" s="13" t="s">
        <v>85</v>
      </c>
      <c r="AW3020" s="13" t="s">
        <v>36</v>
      </c>
      <c r="AX3020" s="13" t="s">
        <v>78</v>
      </c>
      <c r="AY3020" s="213" t="s">
        <v>386</v>
      </c>
    </row>
    <row r="3021" spans="1:65" s="13" customFormat="1" ht="10">
      <c r="B3021" s="203"/>
      <c r="C3021" s="204"/>
      <c r="D3021" s="205" t="s">
        <v>395</v>
      </c>
      <c r="E3021" s="206" t="s">
        <v>76</v>
      </c>
      <c r="F3021" s="207" t="s">
        <v>809</v>
      </c>
      <c r="G3021" s="204"/>
      <c r="H3021" s="206" t="s">
        <v>76</v>
      </c>
      <c r="I3021" s="208"/>
      <c r="J3021" s="204"/>
      <c r="K3021" s="204"/>
      <c r="L3021" s="209"/>
      <c r="M3021" s="210"/>
      <c r="N3021" s="211"/>
      <c r="O3021" s="211"/>
      <c r="P3021" s="211"/>
      <c r="Q3021" s="211"/>
      <c r="R3021" s="211"/>
      <c r="S3021" s="211"/>
      <c r="T3021" s="212"/>
      <c r="AT3021" s="213" t="s">
        <v>395</v>
      </c>
      <c r="AU3021" s="213" t="s">
        <v>90</v>
      </c>
      <c r="AV3021" s="13" t="s">
        <v>85</v>
      </c>
      <c r="AW3021" s="13" t="s">
        <v>36</v>
      </c>
      <c r="AX3021" s="13" t="s">
        <v>78</v>
      </c>
      <c r="AY3021" s="213" t="s">
        <v>386</v>
      </c>
    </row>
    <row r="3022" spans="1:65" s="14" customFormat="1" ht="10">
      <c r="B3022" s="214"/>
      <c r="C3022" s="215"/>
      <c r="D3022" s="205" t="s">
        <v>395</v>
      </c>
      <c r="E3022" s="216" t="s">
        <v>76</v>
      </c>
      <c r="F3022" s="217" t="s">
        <v>2905</v>
      </c>
      <c r="G3022" s="215"/>
      <c r="H3022" s="218">
        <v>60.478000000000002</v>
      </c>
      <c r="I3022" s="219"/>
      <c r="J3022" s="215"/>
      <c r="K3022" s="215"/>
      <c r="L3022" s="220"/>
      <c r="M3022" s="221"/>
      <c r="N3022" s="222"/>
      <c r="O3022" s="222"/>
      <c r="P3022" s="222"/>
      <c r="Q3022" s="222"/>
      <c r="R3022" s="222"/>
      <c r="S3022" s="222"/>
      <c r="T3022" s="223"/>
      <c r="AT3022" s="224" t="s">
        <v>395</v>
      </c>
      <c r="AU3022" s="224" t="s">
        <v>90</v>
      </c>
      <c r="AV3022" s="14" t="s">
        <v>90</v>
      </c>
      <c r="AW3022" s="14" t="s">
        <v>36</v>
      </c>
      <c r="AX3022" s="14" t="s">
        <v>78</v>
      </c>
      <c r="AY3022" s="224" t="s">
        <v>386</v>
      </c>
    </row>
    <row r="3023" spans="1:65" s="14" customFormat="1" ht="10">
      <c r="B3023" s="214"/>
      <c r="C3023" s="215"/>
      <c r="D3023" s="205" t="s">
        <v>395</v>
      </c>
      <c r="E3023" s="216" t="s">
        <v>76</v>
      </c>
      <c r="F3023" s="217" t="s">
        <v>612</v>
      </c>
      <c r="G3023" s="215"/>
      <c r="H3023" s="218">
        <v>-5.04</v>
      </c>
      <c r="I3023" s="219"/>
      <c r="J3023" s="215"/>
      <c r="K3023" s="215"/>
      <c r="L3023" s="220"/>
      <c r="M3023" s="221"/>
      <c r="N3023" s="222"/>
      <c r="O3023" s="222"/>
      <c r="P3023" s="222"/>
      <c r="Q3023" s="222"/>
      <c r="R3023" s="222"/>
      <c r="S3023" s="222"/>
      <c r="T3023" s="223"/>
      <c r="AT3023" s="224" t="s">
        <v>395</v>
      </c>
      <c r="AU3023" s="224" t="s">
        <v>90</v>
      </c>
      <c r="AV3023" s="14" t="s">
        <v>90</v>
      </c>
      <c r="AW3023" s="14" t="s">
        <v>36</v>
      </c>
      <c r="AX3023" s="14" t="s">
        <v>78</v>
      </c>
      <c r="AY3023" s="224" t="s">
        <v>386</v>
      </c>
    </row>
    <row r="3024" spans="1:65" s="16" customFormat="1" ht="10">
      <c r="B3024" s="246"/>
      <c r="C3024" s="247"/>
      <c r="D3024" s="205" t="s">
        <v>395</v>
      </c>
      <c r="E3024" s="248" t="s">
        <v>76</v>
      </c>
      <c r="F3024" s="249" t="s">
        <v>559</v>
      </c>
      <c r="G3024" s="247"/>
      <c r="H3024" s="250">
        <v>55.438000000000002</v>
      </c>
      <c r="I3024" s="251"/>
      <c r="J3024" s="247"/>
      <c r="K3024" s="247"/>
      <c r="L3024" s="252"/>
      <c r="M3024" s="253"/>
      <c r="N3024" s="254"/>
      <c r="O3024" s="254"/>
      <c r="P3024" s="254"/>
      <c r="Q3024" s="254"/>
      <c r="R3024" s="254"/>
      <c r="S3024" s="254"/>
      <c r="T3024" s="255"/>
      <c r="AT3024" s="256" t="s">
        <v>395</v>
      </c>
      <c r="AU3024" s="256" t="s">
        <v>90</v>
      </c>
      <c r="AV3024" s="16" t="s">
        <v>95</v>
      </c>
      <c r="AW3024" s="16" t="s">
        <v>36</v>
      </c>
      <c r="AX3024" s="16" t="s">
        <v>78</v>
      </c>
      <c r="AY3024" s="256" t="s">
        <v>386</v>
      </c>
    </row>
    <row r="3025" spans="1:65" s="13" customFormat="1" ht="10">
      <c r="B3025" s="203"/>
      <c r="C3025" s="204"/>
      <c r="D3025" s="205" t="s">
        <v>395</v>
      </c>
      <c r="E3025" s="206" t="s">
        <v>76</v>
      </c>
      <c r="F3025" s="207" t="s">
        <v>811</v>
      </c>
      <c r="G3025" s="204"/>
      <c r="H3025" s="206" t="s">
        <v>76</v>
      </c>
      <c r="I3025" s="208"/>
      <c r="J3025" s="204"/>
      <c r="K3025" s="204"/>
      <c r="L3025" s="209"/>
      <c r="M3025" s="210"/>
      <c r="N3025" s="211"/>
      <c r="O3025" s="211"/>
      <c r="P3025" s="211"/>
      <c r="Q3025" s="211"/>
      <c r="R3025" s="211"/>
      <c r="S3025" s="211"/>
      <c r="T3025" s="212"/>
      <c r="AT3025" s="213" t="s">
        <v>395</v>
      </c>
      <c r="AU3025" s="213" t="s">
        <v>90</v>
      </c>
      <c r="AV3025" s="13" t="s">
        <v>85</v>
      </c>
      <c r="AW3025" s="13" t="s">
        <v>36</v>
      </c>
      <c r="AX3025" s="13" t="s">
        <v>78</v>
      </c>
      <c r="AY3025" s="213" t="s">
        <v>386</v>
      </c>
    </row>
    <row r="3026" spans="1:65" s="14" customFormat="1" ht="10">
      <c r="B3026" s="214"/>
      <c r="C3026" s="215"/>
      <c r="D3026" s="205" t="s">
        <v>395</v>
      </c>
      <c r="E3026" s="216" t="s">
        <v>76</v>
      </c>
      <c r="F3026" s="217" t="s">
        <v>2906</v>
      </c>
      <c r="G3026" s="215"/>
      <c r="H3026" s="218">
        <v>121.65600000000001</v>
      </c>
      <c r="I3026" s="219"/>
      <c r="J3026" s="215"/>
      <c r="K3026" s="215"/>
      <c r="L3026" s="220"/>
      <c r="M3026" s="221"/>
      <c r="N3026" s="222"/>
      <c r="O3026" s="222"/>
      <c r="P3026" s="222"/>
      <c r="Q3026" s="222"/>
      <c r="R3026" s="222"/>
      <c r="S3026" s="222"/>
      <c r="T3026" s="223"/>
      <c r="AT3026" s="224" t="s">
        <v>395</v>
      </c>
      <c r="AU3026" s="224" t="s">
        <v>90</v>
      </c>
      <c r="AV3026" s="14" t="s">
        <v>90</v>
      </c>
      <c r="AW3026" s="14" t="s">
        <v>36</v>
      </c>
      <c r="AX3026" s="14" t="s">
        <v>78</v>
      </c>
      <c r="AY3026" s="224" t="s">
        <v>386</v>
      </c>
    </row>
    <row r="3027" spans="1:65" s="14" customFormat="1" ht="10">
      <c r="B3027" s="214"/>
      <c r="C3027" s="215"/>
      <c r="D3027" s="205" t="s">
        <v>395</v>
      </c>
      <c r="E3027" s="216" t="s">
        <v>76</v>
      </c>
      <c r="F3027" s="217" t="s">
        <v>2907</v>
      </c>
      <c r="G3027" s="215"/>
      <c r="H3027" s="218">
        <v>-15.12</v>
      </c>
      <c r="I3027" s="219"/>
      <c r="J3027" s="215"/>
      <c r="K3027" s="215"/>
      <c r="L3027" s="220"/>
      <c r="M3027" s="221"/>
      <c r="N3027" s="222"/>
      <c r="O3027" s="222"/>
      <c r="P3027" s="222"/>
      <c r="Q3027" s="222"/>
      <c r="R3027" s="222"/>
      <c r="S3027" s="222"/>
      <c r="T3027" s="223"/>
      <c r="AT3027" s="224" t="s">
        <v>395</v>
      </c>
      <c r="AU3027" s="224" t="s">
        <v>90</v>
      </c>
      <c r="AV3027" s="14" t="s">
        <v>90</v>
      </c>
      <c r="AW3027" s="14" t="s">
        <v>36</v>
      </c>
      <c r="AX3027" s="14" t="s">
        <v>78</v>
      </c>
      <c r="AY3027" s="224" t="s">
        <v>386</v>
      </c>
    </row>
    <row r="3028" spans="1:65" s="16" customFormat="1" ht="10">
      <c r="B3028" s="246"/>
      <c r="C3028" s="247"/>
      <c r="D3028" s="205" t="s">
        <v>395</v>
      </c>
      <c r="E3028" s="248" t="s">
        <v>76</v>
      </c>
      <c r="F3028" s="249" t="s">
        <v>559</v>
      </c>
      <c r="G3028" s="247"/>
      <c r="H3028" s="250">
        <v>106.536</v>
      </c>
      <c r="I3028" s="251"/>
      <c r="J3028" s="247"/>
      <c r="K3028" s="247"/>
      <c r="L3028" s="252"/>
      <c r="M3028" s="253"/>
      <c r="N3028" s="254"/>
      <c r="O3028" s="254"/>
      <c r="P3028" s="254"/>
      <c r="Q3028" s="254"/>
      <c r="R3028" s="254"/>
      <c r="S3028" s="254"/>
      <c r="T3028" s="255"/>
      <c r="AT3028" s="256" t="s">
        <v>395</v>
      </c>
      <c r="AU3028" s="256" t="s">
        <v>90</v>
      </c>
      <c r="AV3028" s="16" t="s">
        <v>95</v>
      </c>
      <c r="AW3028" s="16" t="s">
        <v>36</v>
      </c>
      <c r="AX3028" s="16" t="s">
        <v>78</v>
      </c>
      <c r="AY3028" s="256" t="s">
        <v>386</v>
      </c>
    </row>
    <row r="3029" spans="1:65" s="13" customFormat="1" ht="10">
      <c r="B3029" s="203"/>
      <c r="C3029" s="204"/>
      <c r="D3029" s="205" t="s">
        <v>395</v>
      </c>
      <c r="E3029" s="206" t="s">
        <v>76</v>
      </c>
      <c r="F3029" s="207" t="s">
        <v>571</v>
      </c>
      <c r="G3029" s="204"/>
      <c r="H3029" s="206" t="s">
        <v>76</v>
      </c>
      <c r="I3029" s="208"/>
      <c r="J3029" s="204"/>
      <c r="K3029" s="204"/>
      <c r="L3029" s="209"/>
      <c r="M3029" s="210"/>
      <c r="N3029" s="211"/>
      <c r="O3029" s="211"/>
      <c r="P3029" s="211"/>
      <c r="Q3029" s="211"/>
      <c r="R3029" s="211"/>
      <c r="S3029" s="211"/>
      <c r="T3029" s="212"/>
      <c r="AT3029" s="213" t="s">
        <v>395</v>
      </c>
      <c r="AU3029" s="213" t="s">
        <v>90</v>
      </c>
      <c r="AV3029" s="13" t="s">
        <v>85</v>
      </c>
      <c r="AW3029" s="13" t="s">
        <v>36</v>
      </c>
      <c r="AX3029" s="13" t="s">
        <v>78</v>
      </c>
      <c r="AY3029" s="213" t="s">
        <v>386</v>
      </c>
    </row>
    <row r="3030" spans="1:65" s="14" customFormat="1" ht="10">
      <c r="B3030" s="214"/>
      <c r="C3030" s="215"/>
      <c r="D3030" s="205" t="s">
        <v>395</v>
      </c>
      <c r="E3030" s="216" t="s">
        <v>76</v>
      </c>
      <c r="F3030" s="217" t="s">
        <v>2908</v>
      </c>
      <c r="G3030" s="215"/>
      <c r="H3030" s="218">
        <v>186.86600000000001</v>
      </c>
      <c r="I3030" s="219"/>
      <c r="J3030" s="215"/>
      <c r="K3030" s="215"/>
      <c r="L3030" s="220"/>
      <c r="M3030" s="221"/>
      <c r="N3030" s="222"/>
      <c r="O3030" s="222"/>
      <c r="P3030" s="222"/>
      <c r="Q3030" s="222"/>
      <c r="R3030" s="222"/>
      <c r="S3030" s="222"/>
      <c r="T3030" s="223"/>
      <c r="AT3030" s="224" t="s">
        <v>395</v>
      </c>
      <c r="AU3030" s="224" t="s">
        <v>90</v>
      </c>
      <c r="AV3030" s="14" t="s">
        <v>90</v>
      </c>
      <c r="AW3030" s="14" t="s">
        <v>36</v>
      </c>
      <c r="AX3030" s="14" t="s">
        <v>78</v>
      </c>
      <c r="AY3030" s="224" t="s">
        <v>386</v>
      </c>
    </row>
    <row r="3031" spans="1:65" s="14" customFormat="1" ht="10">
      <c r="B3031" s="214"/>
      <c r="C3031" s="215"/>
      <c r="D3031" s="205" t="s">
        <v>395</v>
      </c>
      <c r="E3031" s="216" t="s">
        <v>76</v>
      </c>
      <c r="F3031" s="217" t="s">
        <v>2909</v>
      </c>
      <c r="G3031" s="215"/>
      <c r="H3031" s="218">
        <v>-10.08</v>
      </c>
      <c r="I3031" s="219"/>
      <c r="J3031" s="215"/>
      <c r="K3031" s="215"/>
      <c r="L3031" s="220"/>
      <c r="M3031" s="221"/>
      <c r="N3031" s="222"/>
      <c r="O3031" s="222"/>
      <c r="P3031" s="222"/>
      <c r="Q3031" s="222"/>
      <c r="R3031" s="222"/>
      <c r="S3031" s="222"/>
      <c r="T3031" s="223"/>
      <c r="AT3031" s="224" t="s">
        <v>395</v>
      </c>
      <c r="AU3031" s="224" t="s">
        <v>90</v>
      </c>
      <c r="AV3031" s="14" t="s">
        <v>90</v>
      </c>
      <c r="AW3031" s="14" t="s">
        <v>36</v>
      </c>
      <c r="AX3031" s="14" t="s">
        <v>78</v>
      </c>
      <c r="AY3031" s="224" t="s">
        <v>386</v>
      </c>
    </row>
    <row r="3032" spans="1:65" s="16" customFormat="1" ht="10">
      <c r="B3032" s="246"/>
      <c r="C3032" s="247"/>
      <c r="D3032" s="205" t="s">
        <v>395</v>
      </c>
      <c r="E3032" s="248" t="s">
        <v>76</v>
      </c>
      <c r="F3032" s="249" t="s">
        <v>559</v>
      </c>
      <c r="G3032" s="247"/>
      <c r="H3032" s="250">
        <v>176.786</v>
      </c>
      <c r="I3032" s="251"/>
      <c r="J3032" s="247"/>
      <c r="K3032" s="247"/>
      <c r="L3032" s="252"/>
      <c r="M3032" s="253"/>
      <c r="N3032" s="254"/>
      <c r="O3032" s="254"/>
      <c r="P3032" s="254"/>
      <c r="Q3032" s="254"/>
      <c r="R3032" s="254"/>
      <c r="S3032" s="254"/>
      <c r="T3032" s="255"/>
      <c r="AT3032" s="256" t="s">
        <v>395</v>
      </c>
      <c r="AU3032" s="256" t="s">
        <v>90</v>
      </c>
      <c r="AV3032" s="16" t="s">
        <v>95</v>
      </c>
      <c r="AW3032" s="16" t="s">
        <v>36</v>
      </c>
      <c r="AX3032" s="16" t="s">
        <v>78</v>
      </c>
      <c r="AY3032" s="256" t="s">
        <v>386</v>
      </c>
    </row>
    <row r="3033" spans="1:65" s="15" customFormat="1" ht="10">
      <c r="B3033" s="225"/>
      <c r="C3033" s="226"/>
      <c r="D3033" s="205" t="s">
        <v>395</v>
      </c>
      <c r="E3033" s="227" t="s">
        <v>76</v>
      </c>
      <c r="F3033" s="228" t="s">
        <v>398</v>
      </c>
      <c r="G3033" s="226"/>
      <c r="H3033" s="229">
        <v>338.76</v>
      </c>
      <c r="I3033" s="230"/>
      <c r="J3033" s="226"/>
      <c r="K3033" s="226"/>
      <c r="L3033" s="231"/>
      <c r="M3033" s="232"/>
      <c r="N3033" s="233"/>
      <c r="O3033" s="233"/>
      <c r="P3033" s="233"/>
      <c r="Q3033" s="233"/>
      <c r="R3033" s="233"/>
      <c r="S3033" s="233"/>
      <c r="T3033" s="234"/>
      <c r="AT3033" s="235" t="s">
        <v>395</v>
      </c>
      <c r="AU3033" s="235" t="s">
        <v>90</v>
      </c>
      <c r="AV3033" s="15" t="s">
        <v>102</v>
      </c>
      <c r="AW3033" s="15" t="s">
        <v>36</v>
      </c>
      <c r="AX3033" s="15" t="s">
        <v>85</v>
      </c>
      <c r="AY3033" s="235" t="s">
        <v>386</v>
      </c>
    </row>
    <row r="3034" spans="1:65" s="2" customFormat="1" ht="89.25" customHeight="1">
      <c r="A3034" s="37"/>
      <c r="B3034" s="38"/>
      <c r="C3034" s="185" t="s">
        <v>2910</v>
      </c>
      <c r="D3034" s="185" t="s">
        <v>388</v>
      </c>
      <c r="E3034" s="186" t="s">
        <v>2911</v>
      </c>
      <c r="F3034" s="187" t="s">
        <v>2912</v>
      </c>
      <c r="G3034" s="188" t="s">
        <v>127</v>
      </c>
      <c r="H3034" s="189">
        <v>17.814</v>
      </c>
      <c r="I3034" s="190"/>
      <c r="J3034" s="191">
        <f>ROUND(I3034*H3034,2)</f>
        <v>0</v>
      </c>
      <c r="K3034" s="187" t="s">
        <v>76</v>
      </c>
      <c r="L3034" s="42"/>
      <c r="M3034" s="192" t="s">
        <v>76</v>
      </c>
      <c r="N3034" s="193" t="s">
        <v>49</v>
      </c>
      <c r="O3034" s="67"/>
      <c r="P3034" s="194">
        <f>O3034*H3034</f>
        <v>0</v>
      </c>
      <c r="Q3034" s="194">
        <v>5.9900000000000002E-2</v>
      </c>
      <c r="R3034" s="194">
        <f>Q3034*H3034</f>
        <v>1.0670586</v>
      </c>
      <c r="S3034" s="194">
        <v>0</v>
      </c>
      <c r="T3034" s="195">
        <f>S3034*H3034</f>
        <v>0</v>
      </c>
      <c r="U3034" s="37"/>
      <c r="V3034" s="37"/>
      <c r="W3034" s="37"/>
      <c r="X3034" s="37"/>
      <c r="Y3034" s="37"/>
      <c r="Z3034" s="37"/>
      <c r="AA3034" s="37"/>
      <c r="AB3034" s="37"/>
      <c r="AC3034" s="37"/>
      <c r="AD3034" s="37"/>
      <c r="AE3034" s="37"/>
      <c r="AR3034" s="196" t="s">
        <v>479</v>
      </c>
      <c r="AT3034" s="196" t="s">
        <v>388</v>
      </c>
      <c r="AU3034" s="196" t="s">
        <v>90</v>
      </c>
      <c r="AY3034" s="20" t="s">
        <v>386</v>
      </c>
      <c r="BE3034" s="197">
        <f>IF(N3034="základní",J3034,0)</f>
        <v>0</v>
      </c>
      <c r="BF3034" s="197">
        <f>IF(N3034="snížená",J3034,0)</f>
        <v>0</v>
      </c>
      <c r="BG3034" s="197">
        <f>IF(N3034="zákl. přenesená",J3034,0)</f>
        <v>0</v>
      </c>
      <c r="BH3034" s="197">
        <f>IF(N3034="sníž. přenesená",J3034,0)</f>
        <v>0</v>
      </c>
      <c r="BI3034" s="197">
        <f>IF(N3034="nulová",J3034,0)</f>
        <v>0</v>
      </c>
      <c r="BJ3034" s="20" t="s">
        <v>90</v>
      </c>
      <c r="BK3034" s="197">
        <f>ROUND(I3034*H3034,2)</f>
        <v>0</v>
      </c>
      <c r="BL3034" s="20" t="s">
        <v>479</v>
      </c>
      <c r="BM3034" s="196" t="s">
        <v>2913</v>
      </c>
    </row>
    <row r="3035" spans="1:65" s="13" customFormat="1" ht="10">
      <c r="B3035" s="203"/>
      <c r="C3035" s="204"/>
      <c r="D3035" s="205" t="s">
        <v>395</v>
      </c>
      <c r="E3035" s="206" t="s">
        <v>76</v>
      </c>
      <c r="F3035" s="207" t="s">
        <v>403</v>
      </c>
      <c r="G3035" s="204"/>
      <c r="H3035" s="206" t="s">
        <v>76</v>
      </c>
      <c r="I3035" s="208"/>
      <c r="J3035" s="204"/>
      <c r="K3035" s="204"/>
      <c r="L3035" s="209"/>
      <c r="M3035" s="210"/>
      <c r="N3035" s="211"/>
      <c r="O3035" s="211"/>
      <c r="P3035" s="211"/>
      <c r="Q3035" s="211"/>
      <c r="R3035" s="211"/>
      <c r="S3035" s="211"/>
      <c r="T3035" s="212"/>
      <c r="AT3035" s="213" t="s">
        <v>395</v>
      </c>
      <c r="AU3035" s="213" t="s">
        <v>90</v>
      </c>
      <c r="AV3035" s="13" t="s">
        <v>85</v>
      </c>
      <c r="AW3035" s="13" t="s">
        <v>36</v>
      </c>
      <c r="AX3035" s="13" t="s">
        <v>78</v>
      </c>
      <c r="AY3035" s="213" t="s">
        <v>386</v>
      </c>
    </row>
    <row r="3036" spans="1:65" s="13" customFormat="1" ht="20">
      <c r="B3036" s="203"/>
      <c r="C3036" s="204"/>
      <c r="D3036" s="205" t="s">
        <v>395</v>
      </c>
      <c r="E3036" s="206" t="s">
        <v>76</v>
      </c>
      <c r="F3036" s="207" t="s">
        <v>2862</v>
      </c>
      <c r="G3036" s="204"/>
      <c r="H3036" s="206" t="s">
        <v>76</v>
      </c>
      <c r="I3036" s="208"/>
      <c r="J3036" s="204"/>
      <c r="K3036" s="204"/>
      <c r="L3036" s="209"/>
      <c r="M3036" s="210"/>
      <c r="N3036" s="211"/>
      <c r="O3036" s="211"/>
      <c r="P3036" s="211"/>
      <c r="Q3036" s="211"/>
      <c r="R3036" s="211"/>
      <c r="S3036" s="211"/>
      <c r="T3036" s="212"/>
      <c r="AT3036" s="213" t="s">
        <v>395</v>
      </c>
      <c r="AU3036" s="213" t="s">
        <v>90</v>
      </c>
      <c r="AV3036" s="13" t="s">
        <v>85</v>
      </c>
      <c r="AW3036" s="13" t="s">
        <v>36</v>
      </c>
      <c r="AX3036" s="13" t="s">
        <v>78</v>
      </c>
      <c r="AY3036" s="213" t="s">
        <v>386</v>
      </c>
    </row>
    <row r="3037" spans="1:65" s="13" customFormat="1" ht="10">
      <c r="B3037" s="203"/>
      <c r="C3037" s="204"/>
      <c r="D3037" s="205" t="s">
        <v>395</v>
      </c>
      <c r="E3037" s="206" t="s">
        <v>76</v>
      </c>
      <c r="F3037" s="207" t="s">
        <v>577</v>
      </c>
      <c r="G3037" s="204"/>
      <c r="H3037" s="206" t="s">
        <v>76</v>
      </c>
      <c r="I3037" s="208"/>
      <c r="J3037" s="204"/>
      <c r="K3037" s="204"/>
      <c r="L3037" s="209"/>
      <c r="M3037" s="210"/>
      <c r="N3037" s="211"/>
      <c r="O3037" s="211"/>
      <c r="P3037" s="211"/>
      <c r="Q3037" s="211"/>
      <c r="R3037" s="211"/>
      <c r="S3037" s="211"/>
      <c r="T3037" s="212"/>
      <c r="AT3037" s="213" t="s">
        <v>395</v>
      </c>
      <c r="AU3037" s="213" t="s">
        <v>90</v>
      </c>
      <c r="AV3037" s="13" t="s">
        <v>85</v>
      </c>
      <c r="AW3037" s="13" t="s">
        <v>36</v>
      </c>
      <c r="AX3037" s="13" t="s">
        <v>78</v>
      </c>
      <c r="AY3037" s="213" t="s">
        <v>386</v>
      </c>
    </row>
    <row r="3038" spans="1:65" s="13" customFormat="1" ht="10">
      <c r="B3038" s="203"/>
      <c r="C3038" s="204"/>
      <c r="D3038" s="205" t="s">
        <v>395</v>
      </c>
      <c r="E3038" s="206" t="s">
        <v>76</v>
      </c>
      <c r="F3038" s="207" t="s">
        <v>2914</v>
      </c>
      <c r="G3038" s="204"/>
      <c r="H3038" s="206" t="s">
        <v>76</v>
      </c>
      <c r="I3038" s="208"/>
      <c r="J3038" s="204"/>
      <c r="K3038" s="204"/>
      <c r="L3038" s="209"/>
      <c r="M3038" s="210"/>
      <c r="N3038" s="211"/>
      <c r="O3038" s="211"/>
      <c r="P3038" s="211"/>
      <c r="Q3038" s="211"/>
      <c r="R3038" s="211"/>
      <c r="S3038" s="211"/>
      <c r="T3038" s="212"/>
      <c r="AT3038" s="213" t="s">
        <v>395</v>
      </c>
      <c r="AU3038" s="213" t="s">
        <v>90</v>
      </c>
      <c r="AV3038" s="13" t="s">
        <v>85</v>
      </c>
      <c r="AW3038" s="13" t="s">
        <v>36</v>
      </c>
      <c r="AX3038" s="13" t="s">
        <v>78</v>
      </c>
      <c r="AY3038" s="213" t="s">
        <v>386</v>
      </c>
    </row>
    <row r="3039" spans="1:65" s="13" customFormat="1" ht="10">
      <c r="B3039" s="203"/>
      <c r="C3039" s="204"/>
      <c r="D3039" s="205" t="s">
        <v>395</v>
      </c>
      <c r="E3039" s="206" t="s">
        <v>76</v>
      </c>
      <c r="F3039" s="207" t="s">
        <v>809</v>
      </c>
      <c r="G3039" s="204"/>
      <c r="H3039" s="206" t="s">
        <v>76</v>
      </c>
      <c r="I3039" s="208"/>
      <c r="J3039" s="204"/>
      <c r="K3039" s="204"/>
      <c r="L3039" s="209"/>
      <c r="M3039" s="210"/>
      <c r="N3039" s="211"/>
      <c r="O3039" s="211"/>
      <c r="P3039" s="211"/>
      <c r="Q3039" s="211"/>
      <c r="R3039" s="211"/>
      <c r="S3039" s="211"/>
      <c r="T3039" s="212"/>
      <c r="AT3039" s="213" t="s">
        <v>395</v>
      </c>
      <c r="AU3039" s="213" t="s">
        <v>90</v>
      </c>
      <c r="AV3039" s="13" t="s">
        <v>85</v>
      </c>
      <c r="AW3039" s="13" t="s">
        <v>36</v>
      </c>
      <c r="AX3039" s="13" t="s">
        <v>78</v>
      </c>
      <c r="AY3039" s="213" t="s">
        <v>386</v>
      </c>
    </row>
    <row r="3040" spans="1:65" s="14" customFormat="1" ht="10">
      <c r="B3040" s="214"/>
      <c r="C3040" s="215"/>
      <c r="D3040" s="205" t="s">
        <v>395</v>
      </c>
      <c r="E3040" s="216" t="s">
        <v>76</v>
      </c>
      <c r="F3040" s="217" t="s">
        <v>2915</v>
      </c>
      <c r="G3040" s="215"/>
      <c r="H3040" s="218">
        <v>5.9379999999999997</v>
      </c>
      <c r="I3040" s="219"/>
      <c r="J3040" s="215"/>
      <c r="K3040" s="215"/>
      <c r="L3040" s="220"/>
      <c r="M3040" s="221"/>
      <c r="N3040" s="222"/>
      <c r="O3040" s="222"/>
      <c r="P3040" s="222"/>
      <c r="Q3040" s="222"/>
      <c r="R3040" s="222"/>
      <c r="S3040" s="222"/>
      <c r="T3040" s="223"/>
      <c r="AT3040" s="224" t="s">
        <v>395</v>
      </c>
      <c r="AU3040" s="224" t="s">
        <v>90</v>
      </c>
      <c r="AV3040" s="14" t="s">
        <v>90</v>
      </c>
      <c r="AW3040" s="14" t="s">
        <v>36</v>
      </c>
      <c r="AX3040" s="14" t="s">
        <v>78</v>
      </c>
      <c r="AY3040" s="224" t="s">
        <v>386</v>
      </c>
    </row>
    <row r="3041" spans="1:65" s="16" customFormat="1" ht="10">
      <c r="B3041" s="246"/>
      <c r="C3041" s="247"/>
      <c r="D3041" s="205" t="s">
        <v>395</v>
      </c>
      <c r="E3041" s="248" t="s">
        <v>76</v>
      </c>
      <c r="F3041" s="249" t="s">
        <v>559</v>
      </c>
      <c r="G3041" s="247"/>
      <c r="H3041" s="250">
        <v>5.9379999999999997</v>
      </c>
      <c r="I3041" s="251"/>
      <c r="J3041" s="247"/>
      <c r="K3041" s="247"/>
      <c r="L3041" s="252"/>
      <c r="M3041" s="253"/>
      <c r="N3041" s="254"/>
      <c r="O3041" s="254"/>
      <c r="P3041" s="254"/>
      <c r="Q3041" s="254"/>
      <c r="R3041" s="254"/>
      <c r="S3041" s="254"/>
      <c r="T3041" s="255"/>
      <c r="AT3041" s="256" t="s">
        <v>395</v>
      </c>
      <c r="AU3041" s="256" t="s">
        <v>90</v>
      </c>
      <c r="AV3041" s="16" t="s">
        <v>95</v>
      </c>
      <c r="AW3041" s="16" t="s">
        <v>36</v>
      </c>
      <c r="AX3041" s="16" t="s">
        <v>78</v>
      </c>
      <c r="AY3041" s="256" t="s">
        <v>386</v>
      </c>
    </row>
    <row r="3042" spans="1:65" s="13" customFormat="1" ht="10">
      <c r="B3042" s="203"/>
      <c r="C3042" s="204"/>
      <c r="D3042" s="205" t="s">
        <v>395</v>
      </c>
      <c r="E3042" s="206" t="s">
        <v>76</v>
      </c>
      <c r="F3042" s="207" t="s">
        <v>811</v>
      </c>
      <c r="G3042" s="204"/>
      <c r="H3042" s="206" t="s">
        <v>76</v>
      </c>
      <c r="I3042" s="208"/>
      <c r="J3042" s="204"/>
      <c r="K3042" s="204"/>
      <c r="L3042" s="209"/>
      <c r="M3042" s="210"/>
      <c r="N3042" s="211"/>
      <c r="O3042" s="211"/>
      <c r="P3042" s="211"/>
      <c r="Q3042" s="211"/>
      <c r="R3042" s="211"/>
      <c r="S3042" s="211"/>
      <c r="T3042" s="212"/>
      <c r="AT3042" s="213" t="s">
        <v>395</v>
      </c>
      <c r="AU3042" s="213" t="s">
        <v>90</v>
      </c>
      <c r="AV3042" s="13" t="s">
        <v>85</v>
      </c>
      <c r="AW3042" s="13" t="s">
        <v>36</v>
      </c>
      <c r="AX3042" s="13" t="s">
        <v>78</v>
      </c>
      <c r="AY3042" s="213" t="s">
        <v>386</v>
      </c>
    </row>
    <row r="3043" spans="1:65" s="14" customFormat="1" ht="10">
      <c r="B3043" s="214"/>
      <c r="C3043" s="215"/>
      <c r="D3043" s="205" t="s">
        <v>395</v>
      </c>
      <c r="E3043" s="216" t="s">
        <v>76</v>
      </c>
      <c r="F3043" s="217" t="s">
        <v>2916</v>
      </c>
      <c r="G3043" s="215"/>
      <c r="H3043" s="218">
        <v>5.9379999999999997</v>
      </c>
      <c r="I3043" s="219"/>
      <c r="J3043" s="215"/>
      <c r="K3043" s="215"/>
      <c r="L3043" s="220"/>
      <c r="M3043" s="221"/>
      <c r="N3043" s="222"/>
      <c r="O3043" s="222"/>
      <c r="P3043" s="222"/>
      <c r="Q3043" s="222"/>
      <c r="R3043" s="222"/>
      <c r="S3043" s="222"/>
      <c r="T3043" s="223"/>
      <c r="AT3043" s="224" t="s">
        <v>395</v>
      </c>
      <c r="AU3043" s="224" t="s">
        <v>90</v>
      </c>
      <c r="AV3043" s="14" t="s">
        <v>90</v>
      </c>
      <c r="AW3043" s="14" t="s">
        <v>36</v>
      </c>
      <c r="AX3043" s="14" t="s">
        <v>78</v>
      </c>
      <c r="AY3043" s="224" t="s">
        <v>386</v>
      </c>
    </row>
    <row r="3044" spans="1:65" s="16" customFormat="1" ht="10">
      <c r="B3044" s="246"/>
      <c r="C3044" s="247"/>
      <c r="D3044" s="205" t="s">
        <v>395</v>
      </c>
      <c r="E3044" s="248" t="s">
        <v>76</v>
      </c>
      <c r="F3044" s="249" t="s">
        <v>559</v>
      </c>
      <c r="G3044" s="247"/>
      <c r="H3044" s="250">
        <v>5.9379999999999997</v>
      </c>
      <c r="I3044" s="251"/>
      <c r="J3044" s="247"/>
      <c r="K3044" s="247"/>
      <c r="L3044" s="252"/>
      <c r="M3044" s="253"/>
      <c r="N3044" s="254"/>
      <c r="O3044" s="254"/>
      <c r="P3044" s="254"/>
      <c r="Q3044" s="254"/>
      <c r="R3044" s="254"/>
      <c r="S3044" s="254"/>
      <c r="T3044" s="255"/>
      <c r="AT3044" s="256" t="s">
        <v>395</v>
      </c>
      <c r="AU3044" s="256" t="s">
        <v>90</v>
      </c>
      <c r="AV3044" s="16" t="s">
        <v>95</v>
      </c>
      <c r="AW3044" s="16" t="s">
        <v>36</v>
      </c>
      <c r="AX3044" s="16" t="s">
        <v>78</v>
      </c>
      <c r="AY3044" s="256" t="s">
        <v>386</v>
      </c>
    </row>
    <row r="3045" spans="1:65" s="13" customFormat="1" ht="10">
      <c r="B3045" s="203"/>
      <c r="C3045" s="204"/>
      <c r="D3045" s="205" t="s">
        <v>395</v>
      </c>
      <c r="E3045" s="206" t="s">
        <v>76</v>
      </c>
      <c r="F3045" s="207" t="s">
        <v>571</v>
      </c>
      <c r="G3045" s="204"/>
      <c r="H3045" s="206" t="s">
        <v>76</v>
      </c>
      <c r="I3045" s="208"/>
      <c r="J3045" s="204"/>
      <c r="K3045" s="204"/>
      <c r="L3045" s="209"/>
      <c r="M3045" s="210"/>
      <c r="N3045" s="211"/>
      <c r="O3045" s="211"/>
      <c r="P3045" s="211"/>
      <c r="Q3045" s="211"/>
      <c r="R3045" s="211"/>
      <c r="S3045" s="211"/>
      <c r="T3045" s="212"/>
      <c r="AT3045" s="213" t="s">
        <v>395</v>
      </c>
      <c r="AU3045" s="213" t="s">
        <v>90</v>
      </c>
      <c r="AV3045" s="13" t="s">
        <v>85</v>
      </c>
      <c r="AW3045" s="13" t="s">
        <v>36</v>
      </c>
      <c r="AX3045" s="13" t="s">
        <v>78</v>
      </c>
      <c r="AY3045" s="213" t="s">
        <v>386</v>
      </c>
    </row>
    <row r="3046" spans="1:65" s="14" customFormat="1" ht="10">
      <c r="B3046" s="214"/>
      <c r="C3046" s="215"/>
      <c r="D3046" s="205" t="s">
        <v>395</v>
      </c>
      <c r="E3046" s="216" t="s">
        <v>76</v>
      </c>
      <c r="F3046" s="217" t="s">
        <v>2917</v>
      </c>
      <c r="G3046" s="215"/>
      <c r="H3046" s="218">
        <v>5.9379999999999997</v>
      </c>
      <c r="I3046" s="219"/>
      <c r="J3046" s="215"/>
      <c r="K3046" s="215"/>
      <c r="L3046" s="220"/>
      <c r="M3046" s="221"/>
      <c r="N3046" s="222"/>
      <c r="O3046" s="222"/>
      <c r="P3046" s="222"/>
      <c r="Q3046" s="222"/>
      <c r="R3046" s="222"/>
      <c r="S3046" s="222"/>
      <c r="T3046" s="223"/>
      <c r="AT3046" s="224" t="s">
        <v>395</v>
      </c>
      <c r="AU3046" s="224" t="s">
        <v>90</v>
      </c>
      <c r="AV3046" s="14" t="s">
        <v>90</v>
      </c>
      <c r="AW3046" s="14" t="s">
        <v>36</v>
      </c>
      <c r="AX3046" s="14" t="s">
        <v>78</v>
      </c>
      <c r="AY3046" s="224" t="s">
        <v>386</v>
      </c>
    </row>
    <row r="3047" spans="1:65" s="16" customFormat="1" ht="10">
      <c r="B3047" s="246"/>
      <c r="C3047" s="247"/>
      <c r="D3047" s="205" t="s">
        <v>395</v>
      </c>
      <c r="E3047" s="248" t="s">
        <v>76</v>
      </c>
      <c r="F3047" s="249" t="s">
        <v>559</v>
      </c>
      <c r="G3047" s="247"/>
      <c r="H3047" s="250">
        <v>5.9379999999999997</v>
      </c>
      <c r="I3047" s="251"/>
      <c r="J3047" s="247"/>
      <c r="K3047" s="247"/>
      <c r="L3047" s="252"/>
      <c r="M3047" s="253"/>
      <c r="N3047" s="254"/>
      <c r="O3047" s="254"/>
      <c r="P3047" s="254"/>
      <c r="Q3047" s="254"/>
      <c r="R3047" s="254"/>
      <c r="S3047" s="254"/>
      <c r="T3047" s="255"/>
      <c r="AT3047" s="256" t="s">
        <v>395</v>
      </c>
      <c r="AU3047" s="256" t="s">
        <v>90</v>
      </c>
      <c r="AV3047" s="16" t="s">
        <v>95</v>
      </c>
      <c r="AW3047" s="16" t="s">
        <v>36</v>
      </c>
      <c r="AX3047" s="16" t="s">
        <v>78</v>
      </c>
      <c r="AY3047" s="256" t="s">
        <v>386</v>
      </c>
    </row>
    <row r="3048" spans="1:65" s="15" customFormat="1" ht="10">
      <c r="B3048" s="225"/>
      <c r="C3048" s="226"/>
      <c r="D3048" s="205" t="s">
        <v>395</v>
      </c>
      <c r="E3048" s="227" t="s">
        <v>76</v>
      </c>
      <c r="F3048" s="228" t="s">
        <v>398</v>
      </c>
      <c r="G3048" s="226"/>
      <c r="H3048" s="229">
        <v>17.814</v>
      </c>
      <c r="I3048" s="230"/>
      <c r="J3048" s="226"/>
      <c r="K3048" s="226"/>
      <c r="L3048" s="231"/>
      <c r="M3048" s="232"/>
      <c r="N3048" s="233"/>
      <c r="O3048" s="233"/>
      <c r="P3048" s="233"/>
      <c r="Q3048" s="233"/>
      <c r="R3048" s="233"/>
      <c r="S3048" s="233"/>
      <c r="T3048" s="234"/>
      <c r="AT3048" s="235" t="s">
        <v>395</v>
      </c>
      <c r="AU3048" s="235" t="s">
        <v>90</v>
      </c>
      <c r="AV3048" s="15" t="s">
        <v>102</v>
      </c>
      <c r="AW3048" s="15" t="s">
        <v>36</v>
      </c>
      <c r="AX3048" s="15" t="s">
        <v>85</v>
      </c>
      <c r="AY3048" s="235" t="s">
        <v>386</v>
      </c>
    </row>
    <row r="3049" spans="1:65" s="2" customFormat="1" ht="78" customHeight="1">
      <c r="A3049" s="37"/>
      <c r="B3049" s="38"/>
      <c r="C3049" s="185" t="s">
        <v>2918</v>
      </c>
      <c r="D3049" s="185" t="s">
        <v>388</v>
      </c>
      <c r="E3049" s="186" t="s">
        <v>2919</v>
      </c>
      <c r="F3049" s="187" t="s">
        <v>2920</v>
      </c>
      <c r="G3049" s="188" t="s">
        <v>127</v>
      </c>
      <c r="H3049" s="189">
        <v>199.09800000000001</v>
      </c>
      <c r="I3049" s="190"/>
      <c r="J3049" s="191">
        <f>ROUND(I3049*H3049,2)</f>
        <v>0</v>
      </c>
      <c r="K3049" s="187" t="s">
        <v>76</v>
      </c>
      <c r="L3049" s="42"/>
      <c r="M3049" s="192" t="s">
        <v>76</v>
      </c>
      <c r="N3049" s="193" t="s">
        <v>49</v>
      </c>
      <c r="O3049" s="67"/>
      <c r="P3049" s="194">
        <f>O3049*H3049</f>
        <v>0</v>
      </c>
      <c r="Q3049" s="194">
        <v>5.9900000000000002E-2</v>
      </c>
      <c r="R3049" s="194">
        <f>Q3049*H3049</f>
        <v>11.925970200000002</v>
      </c>
      <c r="S3049" s="194">
        <v>0</v>
      </c>
      <c r="T3049" s="195">
        <f>S3049*H3049</f>
        <v>0</v>
      </c>
      <c r="U3049" s="37"/>
      <c r="V3049" s="37"/>
      <c r="W3049" s="37"/>
      <c r="X3049" s="37"/>
      <c r="Y3049" s="37"/>
      <c r="Z3049" s="37"/>
      <c r="AA3049" s="37"/>
      <c r="AB3049" s="37"/>
      <c r="AC3049" s="37"/>
      <c r="AD3049" s="37"/>
      <c r="AE3049" s="37"/>
      <c r="AR3049" s="196" t="s">
        <v>479</v>
      </c>
      <c r="AT3049" s="196" t="s">
        <v>388</v>
      </c>
      <c r="AU3049" s="196" t="s">
        <v>90</v>
      </c>
      <c r="AY3049" s="20" t="s">
        <v>386</v>
      </c>
      <c r="BE3049" s="197">
        <f>IF(N3049="základní",J3049,0)</f>
        <v>0</v>
      </c>
      <c r="BF3049" s="197">
        <f>IF(N3049="snížená",J3049,0)</f>
        <v>0</v>
      </c>
      <c r="BG3049" s="197">
        <f>IF(N3049="zákl. přenesená",J3049,0)</f>
        <v>0</v>
      </c>
      <c r="BH3049" s="197">
        <f>IF(N3049="sníž. přenesená",J3049,0)</f>
        <v>0</v>
      </c>
      <c r="BI3049" s="197">
        <f>IF(N3049="nulová",J3049,0)</f>
        <v>0</v>
      </c>
      <c r="BJ3049" s="20" t="s">
        <v>90</v>
      </c>
      <c r="BK3049" s="197">
        <f>ROUND(I3049*H3049,2)</f>
        <v>0</v>
      </c>
      <c r="BL3049" s="20" t="s">
        <v>479</v>
      </c>
      <c r="BM3049" s="196" t="s">
        <v>2921</v>
      </c>
    </row>
    <row r="3050" spans="1:65" s="13" customFormat="1" ht="10">
      <c r="B3050" s="203"/>
      <c r="C3050" s="204"/>
      <c r="D3050" s="205" t="s">
        <v>395</v>
      </c>
      <c r="E3050" s="206" t="s">
        <v>76</v>
      </c>
      <c r="F3050" s="207" t="s">
        <v>403</v>
      </c>
      <c r="G3050" s="204"/>
      <c r="H3050" s="206" t="s">
        <v>76</v>
      </c>
      <c r="I3050" s="208"/>
      <c r="J3050" s="204"/>
      <c r="K3050" s="204"/>
      <c r="L3050" s="209"/>
      <c r="M3050" s="210"/>
      <c r="N3050" s="211"/>
      <c r="O3050" s="211"/>
      <c r="P3050" s="211"/>
      <c r="Q3050" s="211"/>
      <c r="R3050" s="211"/>
      <c r="S3050" s="211"/>
      <c r="T3050" s="212"/>
      <c r="AT3050" s="213" t="s">
        <v>395</v>
      </c>
      <c r="AU3050" s="213" t="s">
        <v>90</v>
      </c>
      <c r="AV3050" s="13" t="s">
        <v>85</v>
      </c>
      <c r="AW3050" s="13" t="s">
        <v>36</v>
      </c>
      <c r="AX3050" s="13" t="s">
        <v>78</v>
      </c>
      <c r="AY3050" s="213" t="s">
        <v>386</v>
      </c>
    </row>
    <row r="3051" spans="1:65" s="13" customFormat="1" ht="20">
      <c r="B3051" s="203"/>
      <c r="C3051" s="204"/>
      <c r="D3051" s="205" t="s">
        <v>395</v>
      </c>
      <c r="E3051" s="206" t="s">
        <v>76</v>
      </c>
      <c r="F3051" s="207" t="s">
        <v>2862</v>
      </c>
      <c r="G3051" s="204"/>
      <c r="H3051" s="206" t="s">
        <v>76</v>
      </c>
      <c r="I3051" s="208"/>
      <c r="J3051" s="204"/>
      <c r="K3051" s="204"/>
      <c r="L3051" s="209"/>
      <c r="M3051" s="210"/>
      <c r="N3051" s="211"/>
      <c r="O3051" s="211"/>
      <c r="P3051" s="211"/>
      <c r="Q3051" s="211"/>
      <c r="R3051" s="211"/>
      <c r="S3051" s="211"/>
      <c r="T3051" s="212"/>
      <c r="AT3051" s="213" t="s">
        <v>395</v>
      </c>
      <c r="AU3051" s="213" t="s">
        <v>90</v>
      </c>
      <c r="AV3051" s="13" t="s">
        <v>85</v>
      </c>
      <c r="AW3051" s="13" t="s">
        <v>36</v>
      </c>
      <c r="AX3051" s="13" t="s">
        <v>78</v>
      </c>
      <c r="AY3051" s="213" t="s">
        <v>386</v>
      </c>
    </row>
    <row r="3052" spans="1:65" s="13" customFormat="1" ht="10">
      <c r="B3052" s="203"/>
      <c r="C3052" s="204"/>
      <c r="D3052" s="205" t="s">
        <v>395</v>
      </c>
      <c r="E3052" s="206" t="s">
        <v>76</v>
      </c>
      <c r="F3052" s="207" t="s">
        <v>577</v>
      </c>
      <c r="G3052" s="204"/>
      <c r="H3052" s="206" t="s">
        <v>76</v>
      </c>
      <c r="I3052" s="208"/>
      <c r="J3052" s="204"/>
      <c r="K3052" s="204"/>
      <c r="L3052" s="209"/>
      <c r="M3052" s="210"/>
      <c r="N3052" s="211"/>
      <c r="O3052" s="211"/>
      <c r="P3052" s="211"/>
      <c r="Q3052" s="211"/>
      <c r="R3052" s="211"/>
      <c r="S3052" s="211"/>
      <c r="T3052" s="212"/>
      <c r="AT3052" s="213" t="s">
        <v>395</v>
      </c>
      <c r="AU3052" s="213" t="s">
        <v>90</v>
      </c>
      <c r="AV3052" s="13" t="s">
        <v>85</v>
      </c>
      <c r="AW3052" s="13" t="s">
        <v>36</v>
      </c>
      <c r="AX3052" s="13" t="s">
        <v>78</v>
      </c>
      <c r="AY3052" s="213" t="s">
        <v>386</v>
      </c>
    </row>
    <row r="3053" spans="1:65" s="13" customFormat="1" ht="10">
      <c r="B3053" s="203"/>
      <c r="C3053" s="204"/>
      <c r="D3053" s="205" t="s">
        <v>395</v>
      </c>
      <c r="E3053" s="206" t="s">
        <v>76</v>
      </c>
      <c r="F3053" s="207" t="s">
        <v>2922</v>
      </c>
      <c r="G3053" s="204"/>
      <c r="H3053" s="206" t="s">
        <v>76</v>
      </c>
      <c r="I3053" s="208"/>
      <c r="J3053" s="204"/>
      <c r="K3053" s="204"/>
      <c r="L3053" s="209"/>
      <c r="M3053" s="210"/>
      <c r="N3053" s="211"/>
      <c r="O3053" s="211"/>
      <c r="P3053" s="211"/>
      <c r="Q3053" s="211"/>
      <c r="R3053" s="211"/>
      <c r="S3053" s="211"/>
      <c r="T3053" s="212"/>
      <c r="AT3053" s="213" t="s">
        <v>395</v>
      </c>
      <c r="AU3053" s="213" t="s">
        <v>90</v>
      </c>
      <c r="AV3053" s="13" t="s">
        <v>85</v>
      </c>
      <c r="AW3053" s="13" t="s">
        <v>36</v>
      </c>
      <c r="AX3053" s="13" t="s">
        <v>78</v>
      </c>
      <c r="AY3053" s="213" t="s">
        <v>386</v>
      </c>
    </row>
    <row r="3054" spans="1:65" s="13" customFormat="1" ht="10">
      <c r="B3054" s="203"/>
      <c r="C3054" s="204"/>
      <c r="D3054" s="205" t="s">
        <v>395</v>
      </c>
      <c r="E3054" s="206" t="s">
        <v>76</v>
      </c>
      <c r="F3054" s="207" t="s">
        <v>396</v>
      </c>
      <c r="G3054" s="204"/>
      <c r="H3054" s="206" t="s">
        <v>76</v>
      </c>
      <c r="I3054" s="208"/>
      <c r="J3054" s="204"/>
      <c r="K3054" s="204"/>
      <c r="L3054" s="209"/>
      <c r="M3054" s="210"/>
      <c r="N3054" s="211"/>
      <c r="O3054" s="211"/>
      <c r="P3054" s="211"/>
      <c r="Q3054" s="211"/>
      <c r="R3054" s="211"/>
      <c r="S3054" s="211"/>
      <c r="T3054" s="212"/>
      <c r="AT3054" s="213" t="s">
        <v>395</v>
      </c>
      <c r="AU3054" s="213" t="s">
        <v>90</v>
      </c>
      <c r="AV3054" s="13" t="s">
        <v>85</v>
      </c>
      <c r="AW3054" s="13" t="s">
        <v>36</v>
      </c>
      <c r="AX3054" s="13" t="s">
        <v>78</v>
      </c>
      <c r="AY3054" s="213" t="s">
        <v>386</v>
      </c>
    </row>
    <row r="3055" spans="1:65" s="14" customFormat="1" ht="10">
      <c r="B3055" s="214"/>
      <c r="C3055" s="215"/>
      <c r="D3055" s="205" t="s">
        <v>395</v>
      </c>
      <c r="E3055" s="216" t="s">
        <v>76</v>
      </c>
      <c r="F3055" s="217" t="s">
        <v>2923</v>
      </c>
      <c r="G3055" s="215"/>
      <c r="H3055" s="218">
        <v>7.95</v>
      </c>
      <c r="I3055" s="219"/>
      <c r="J3055" s="215"/>
      <c r="K3055" s="215"/>
      <c r="L3055" s="220"/>
      <c r="M3055" s="221"/>
      <c r="N3055" s="222"/>
      <c r="O3055" s="222"/>
      <c r="P3055" s="222"/>
      <c r="Q3055" s="222"/>
      <c r="R3055" s="222"/>
      <c r="S3055" s="222"/>
      <c r="T3055" s="223"/>
      <c r="AT3055" s="224" t="s">
        <v>395</v>
      </c>
      <c r="AU3055" s="224" t="s">
        <v>90</v>
      </c>
      <c r="AV3055" s="14" t="s">
        <v>90</v>
      </c>
      <c r="AW3055" s="14" t="s">
        <v>36</v>
      </c>
      <c r="AX3055" s="14" t="s">
        <v>78</v>
      </c>
      <c r="AY3055" s="224" t="s">
        <v>386</v>
      </c>
    </row>
    <row r="3056" spans="1:65" s="14" customFormat="1" ht="10">
      <c r="B3056" s="214"/>
      <c r="C3056" s="215"/>
      <c r="D3056" s="205" t="s">
        <v>395</v>
      </c>
      <c r="E3056" s="216" t="s">
        <v>76</v>
      </c>
      <c r="F3056" s="217" t="s">
        <v>2924</v>
      </c>
      <c r="G3056" s="215"/>
      <c r="H3056" s="218">
        <v>6.36</v>
      </c>
      <c r="I3056" s="219"/>
      <c r="J3056" s="215"/>
      <c r="K3056" s="215"/>
      <c r="L3056" s="220"/>
      <c r="M3056" s="221"/>
      <c r="N3056" s="222"/>
      <c r="O3056" s="222"/>
      <c r="P3056" s="222"/>
      <c r="Q3056" s="222"/>
      <c r="R3056" s="222"/>
      <c r="S3056" s="222"/>
      <c r="T3056" s="223"/>
      <c r="AT3056" s="224" t="s">
        <v>395</v>
      </c>
      <c r="AU3056" s="224" t="s">
        <v>90</v>
      </c>
      <c r="AV3056" s="14" t="s">
        <v>90</v>
      </c>
      <c r="AW3056" s="14" t="s">
        <v>36</v>
      </c>
      <c r="AX3056" s="14" t="s">
        <v>78</v>
      </c>
      <c r="AY3056" s="224" t="s">
        <v>386</v>
      </c>
    </row>
    <row r="3057" spans="2:51" s="14" customFormat="1" ht="10">
      <c r="B3057" s="214"/>
      <c r="C3057" s="215"/>
      <c r="D3057" s="205" t="s">
        <v>395</v>
      </c>
      <c r="E3057" s="216" t="s">
        <v>76</v>
      </c>
      <c r="F3057" s="217" t="s">
        <v>2925</v>
      </c>
      <c r="G3057" s="215"/>
      <c r="H3057" s="218">
        <v>10.367000000000001</v>
      </c>
      <c r="I3057" s="219"/>
      <c r="J3057" s="215"/>
      <c r="K3057" s="215"/>
      <c r="L3057" s="220"/>
      <c r="M3057" s="221"/>
      <c r="N3057" s="222"/>
      <c r="O3057" s="222"/>
      <c r="P3057" s="222"/>
      <c r="Q3057" s="222"/>
      <c r="R3057" s="222"/>
      <c r="S3057" s="222"/>
      <c r="T3057" s="223"/>
      <c r="AT3057" s="224" t="s">
        <v>395</v>
      </c>
      <c r="AU3057" s="224" t="s">
        <v>90</v>
      </c>
      <c r="AV3057" s="14" t="s">
        <v>90</v>
      </c>
      <c r="AW3057" s="14" t="s">
        <v>36</v>
      </c>
      <c r="AX3057" s="14" t="s">
        <v>78</v>
      </c>
      <c r="AY3057" s="224" t="s">
        <v>386</v>
      </c>
    </row>
    <row r="3058" spans="2:51" s="14" customFormat="1" ht="10">
      <c r="B3058" s="214"/>
      <c r="C3058" s="215"/>
      <c r="D3058" s="205" t="s">
        <v>395</v>
      </c>
      <c r="E3058" s="216" t="s">
        <v>76</v>
      </c>
      <c r="F3058" s="217" t="s">
        <v>2926</v>
      </c>
      <c r="G3058" s="215"/>
      <c r="H3058" s="218">
        <v>9.5399999999999991</v>
      </c>
      <c r="I3058" s="219"/>
      <c r="J3058" s="215"/>
      <c r="K3058" s="215"/>
      <c r="L3058" s="220"/>
      <c r="M3058" s="221"/>
      <c r="N3058" s="222"/>
      <c r="O3058" s="222"/>
      <c r="P3058" s="222"/>
      <c r="Q3058" s="222"/>
      <c r="R3058" s="222"/>
      <c r="S3058" s="222"/>
      <c r="T3058" s="223"/>
      <c r="AT3058" s="224" t="s">
        <v>395</v>
      </c>
      <c r="AU3058" s="224" t="s">
        <v>90</v>
      </c>
      <c r="AV3058" s="14" t="s">
        <v>90</v>
      </c>
      <c r="AW3058" s="14" t="s">
        <v>36</v>
      </c>
      <c r="AX3058" s="14" t="s">
        <v>78</v>
      </c>
      <c r="AY3058" s="224" t="s">
        <v>386</v>
      </c>
    </row>
    <row r="3059" spans="2:51" s="14" customFormat="1" ht="10">
      <c r="B3059" s="214"/>
      <c r="C3059" s="215"/>
      <c r="D3059" s="205" t="s">
        <v>395</v>
      </c>
      <c r="E3059" s="216" t="s">
        <v>76</v>
      </c>
      <c r="F3059" s="217" t="s">
        <v>2927</v>
      </c>
      <c r="G3059" s="215"/>
      <c r="H3059" s="218">
        <v>9.5399999999999991</v>
      </c>
      <c r="I3059" s="219"/>
      <c r="J3059" s="215"/>
      <c r="K3059" s="215"/>
      <c r="L3059" s="220"/>
      <c r="M3059" s="221"/>
      <c r="N3059" s="222"/>
      <c r="O3059" s="222"/>
      <c r="P3059" s="222"/>
      <c r="Q3059" s="222"/>
      <c r="R3059" s="222"/>
      <c r="S3059" s="222"/>
      <c r="T3059" s="223"/>
      <c r="AT3059" s="224" t="s">
        <v>395</v>
      </c>
      <c r="AU3059" s="224" t="s">
        <v>90</v>
      </c>
      <c r="AV3059" s="14" t="s">
        <v>90</v>
      </c>
      <c r="AW3059" s="14" t="s">
        <v>36</v>
      </c>
      <c r="AX3059" s="14" t="s">
        <v>78</v>
      </c>
      <c r="AY3059" s="224" t="s">
        <v>386</v>
      </c>
    </row>
    <row r="3060" spans="2:51" s="16" customFormat="1" ht="10">
      <c r="B3060" s="246"/>
      <c r="C3060" s="247"/>
      <c r="D3060" s="205" t="s">
        <v>395</v>
      </c>
      <c r="E3060" s="248" t="s">
        <v>76</v>
      </c>
      <c r="F3060" s="249" t="s">
        <v>559</v>
      </c>
      <c r="G3060" s="247"/>
      <c r="H3060" s="250">
        <v>43.756999999999998</v>
      </c>
      <c r="I3060" s="251"/>
      <c r="J3060" s="247"/>
      <c r="K3060" s="247"/>
      <c r="L3060" s="252"/>
      <c r="M3060" s="253"/>
      <c r="N3060" s="254"/>
      <c r="O3060" s="254"/>
      <c r="P3060" s="254"/>
      <c r="Q3060" s="254"/>
      <c r="R3060" s="254"/>
      <c r="S3060" s="254"/>
      <c r="T3060" s="255"/>
      <c r="AT3060" s="256" t="s">
        <v>395</v>
      </c>
      <c r="AU3060" s="256" t="s">
        <v>90</v>
      </c>
      <c r="AV3060" s="16" t="s">
        <v>95</v>
      </c>
      <c r="AW3060" s="16" t="s">
        <v>36</v>
      </c>
      <c r="AX3060" s="16" t="s">
        <v>78</v>
      </c>
      <c r="AY3060" s="256" t="s">
        <v>386</v>
      </c>
    </row>
    <row r="3061" spans="2:51" s="13" customFormat="1" ht="10">
      <c r="B3061" s="203"/>
      <c r="C3061" s="204"/>
      <c r="D3061" s="205" t="s">
        <v>395</v>
      </c>
      <c r="E3061" s="206" t="s">
        <v>76</v>
      </c>
      <c r="F3061" s="207" t="s">
        <v>809</v>
      </c>
      <c r="G3061" s="204"/>
      <c r="H3061" s="206" t="s">
        <v>76</v>
      </c>
      <c r="I3061" s="208"/>
      <c r="J3061" s="204"/>
      <c r="K3061" s="204"/>
      <c r="L3061" s="209"/>
      <c r="M3061" s="210"/>
      <c r="N3061" s="211"/>
      <c r="O3061" s="211"/>
      <c r="P3061" s="211"/>
      <c r="Q3061" s="211"/>
      <c r="R3061" s="211"/>
      <c r="S3061" s="211"/>
      <c r="T3061" s="212"/>
      <c r="AT3061" s="213" t="s">
        <v>395</v>
      </c>
      <c r="AU3061" s="213" t="s">
        <v>90</v>
      </c>
      <c r="AV3061" s="13" t="s">
        <v>85</v>
      </c>
      <c r="AW3061" s="13" t="s">
        <v>36</v>
      </c>
      <c r="AX3061" s="13" t="s">
        <v>78</v>
      </c>
      <c r="AY3061" s="213" t="s">
        <v>386</v>
      </c>
    </row>
    <row r="3062" spans="2:51" s="14" customFormat="1" ht="10">
      <c r="B3062" s="214"/>
      <c r="C3062" s="215"/>
      <c r="D3062" s="205" t="s">
        <v>395</v>
      </c>
      <c r="E3062" s="216" t="s">
        <v>76</v>
      </c>
      <c r="F3062" s="217" t="s">
        <v>2928</v>
      </c>
      <c r="G3062" s="215"/>
      <c r="H3062" s="218">
        <v>7.6559999999999997</v>
      </c>
      <c r="I3062" s="219"/>
      <c r="J3062" s="215"/>
      <c r="K3062" s="215"/>
      <c r="L3062" s="220"/>
      <c r="M3062" s="221"/>
      <c r="N3062" s="222"/>
      <c r="O3062" s="222"/>
      <c r="P3062" s="222"/>
      <c r="Q3062" s="222"/>
      <c r="R3062" s="222"/>
      <c r="S3062" s="222"/>
      <c r="T3062" s="223"/>
      <c r="AT3062" s="224" t="s">
        <v>395</v>
      </c>
      <c r="AU3062" s="224" t="s">
        <v>90</v>
      </c>
      <c r="AV3062" s="14" t="s">
        <v>90</v>
      </c>
      <c r="AW3062" s="14" t="s">
        <v>36</v>
      </c>
      <c r="AX3062" s="14" t="s">
        <v>78</v>
      </c>
      <c r="AY3062" s="224" t="s">
        <v>386</v>
      </c>
    </row>
    <row r="3063" spans="2:51" s="14" customFormat="1" ht="10">
      <c r="B3063" s="214"/>
      <c r="C3063" s="215"/>
      <c r="D3063" s="205" t="s">
        <v>395</v>
      </c>
      <c r="E3063" s="216" t="s">
        <v>76</v>
      </c>
      <c r="F3063" s="217" t="s">
        <v>2929</v>
      </c>
      <c r="G3063" s="215"/>
      <c r="H3063" s="218">
        <v>7.6559999999999997</v>
      </c>
      <c r="I3063" s="219"/>
      <c r="J3063" s="215"/>
      <c r="K3063" s="215"/>
      <c r="L3063" s="220"/>
      <c r="M3063" s="221"/>
      <c r="N3063" s="222"/>
      <c r="O3063" s="222"/>
      <c r="P3063" s="222"/>
      <c r="Q3063" s="222"/>
      <c r="R3063" s="222"/>
      <c r="S3063" s="222"/>
      <c r="T3063" s="223"/>
      <c r="AT3063" s="224" t="s">
        <v>395</v>
      </c>
      <c r="AU3063" s="224" t="s">
        <v>90</v>
      </c>
      <c r="AV3063" s="14" t="s">
        <v>90</v>
      </c>
      <c r="AW3063" s="14" t="s">
        <v>36</v>
      </c>
      <c r="AX3063" s="14" t="s">
        <v>78</v>
      </c>
      <c r="AY3063" s="224" t="s">
        <v>386</v>
      </c>
    </row>
    <row r="3064" spans="2:51" s="14" customFormat="1" ht="10">
      <c r="B3064" s="214"/>
      <c r="C3064" s="215"/>
      <c r="D3064" s="205" t="s">
        <v>395</v>
      </c>
      <c r="E3064" s="216" t="s">
        <v>76</v>
      </c>
      <c r="F3064" s="217" t="s">
        <v>2915</v>
      </c>
      <c r="G3064" s="215"/>
      <c r="H3064" s="218">
        <v>5.9379999999999997</v>
      </c>
      <c r="I3064" s="219"/>
      <c r="J3064" s="215"/>
      <c r="K3064" s="215"/>
      <c r="L3064" s="220"/>
      <c r="M3064" s="221"/>
      <c r="N3064" s="222"/>
      <c r="O3064" s="222"/>
      <c r="P3064" s="222"/>
      <c r="Q3064" s="222"/>
      <c r="R3064" s="222"/>
      <c r="S3064" s="222"/>
      <c r="T3064" s="223"/>
      <c r="AT3064" s="224" t="s">
        <v>395</v>
      </c>
      <c r="AU3064" s="224" t="s">
        <v>90</v>
      </c>
      <c r="AV3064" s="14" t="s">
        <v>90</v>
      </c>
      <c r="AW3064" s="14" t="s">
        <v>36</v>
      </c>
      <c r="AX3064" s="14" t="s">
        <v>78</v>
      </c>
      <c r="AY3064" s="224" t="s">
        <v>386</v>
      </c>
    </row>
    <row r="3065" spans="2:51" s="14" customFormat="1" ht="10">
      <c r="B3065" s="214"/>
      <c r="C3065" s="215"/>
      <c r="D3065" s="205" t="s">
        <v>395</v>
      </c>
      <c r="E3065" s="216" t="s">
        <v>76</v>
      </c>
      <c r="F3065" s="217" t="s">
        <v>2930</v>
      </c>
      <c r="G3065" s="215"/>
      <c r="H3065" s="218">
        <v>6.25</v>
      </c>
      <c r="I3065" s="219"/>
      <c r="J3065" s="215"/>
      <c r="K3065" s="215"/>
      <c r="L3065" s="220"/>
      <c r="M3065" s="221"/>
      <c r="N3065" s="222"/>
      <c r="O3065" s="222"/>
      <c r="P3065" s="222"/>
      <c r="Q3065" s="222"/>
      <c r="R3065" s="222"/>
      <c r="S3065" s="222"/>
      <c r="T3065" s="223"/>
      <c r="AT3065" s="224" t="s">
        <v>395</v>
      </c>
      <c r="AU3065" s="224" t="s">
        <v>90</v>
      </c>
      <c r="AV3065" s="14" t="s">
        <v>90</v>
      </c>
      <c r="AW3065" s="14" t="s">
        <v>36</v>
      </c>
      <c r="AX3065" s="14" t="s">
        <v>78</v>
      </c>
      <c r="AY3065" s="224" t="s">
        <v>386</v>
      </c>
    </row>
    <row r="3066" spans="2:51" s="14" customFormat="1" ht="10">
      <c r="B3066" s="214"/>
      <c r="C3066" s="215"/>
      <c r="D3066" s="205" t="s">
        <v>395</v>
      </c>
      <c r="E3066" s="216" t="s">
        <v>76</v>
      </c>
      <c r="F3066" s="217" t="s">
        <v>2931</v>
      </c>
      <c r="G3066" s="215"/>
      <c r="H3066" s="218">
        <v>8.4440000000000008</v>
      </c>
      <c r="I3066" s="219"/>
      <c r="J3066" s="215"/>
      <c r="K3066" s="215"/>
      <c r="L3066" s="220"/>
      <c r="M3066" s="221"/>
      <c r="N3066" s="222"/>
      <c r="O3066" s="222"/>
      <c r="P3066" s="222"/>
      <c r="Q3066" s="222"/>
      <c r="R3066" s="222"/>
      <c r="S3066" s="222"/>
      <c r="T3066" s="223"/>
      <c r="AT3066" s="224" t="s">
        <v>395</v>
      </c>
      <c r="AU3066" s="224" t="s">
        <v>90</v>
      </c>
      <c r="AV3066" s="14" t="s">
        <v>90</v>
      </c>
      <c r="AW3066" s="14" t="s">
        <v>36</v>
      </c>
      <c r="AX3066" s="14" t="s">
        <v>78</v>
      </c>
      <c r="AY3066" s="224" t="s">
        <v>386</v>
      </c>
    </row>
    <row r="3067" spans="2:51" s="14" customFormat="1" ht="10">
      <c r="B3067" s="214"/>
      <c r="C3067" s="215"/>
      <c r="D3067" s="205" t="s">
        <v>395</v>
      </c>
      <c r="E3067" s="216" t="s">
        <v>76</v>
      </c>
      <c r="F3067" s="217" t="s">
        <v>2932</v>
      </c>
      <c r="G3067" s="215"/>
      <c r="H3067" s="218">
        <v>8.4380000000000006</v>
      </c>
      <c r="I3067" s="219"/>
      <c r="J3067" s="215"/>
      <c r="K3067" s="215"/>
      <c r="L3067" s="220"/>
      <c r="M3067" s="221"/>
      <c r="N3067" s="222"/>
      <c r="O3067" s="222"/>
      <c r="P3067" s="222"/>
      <c r="Q3067" s="222"/>
      <c r="R3067" s="222"/>
      <c r="S3067" s="222"/>
      <c r="T3067" s="223"/>
      <c r="AT3067" s="224" t="s">
        <v>395</v>
      </c>
      <c r="AU3067" s="224" t="s">
        <v>90</v>
      </c>
      <c r="AV3067" s="14" t="s">
        <v>90</v>
      </c>
      <c r="AW3067" s="14" t="s">
        <v>36</v>
      </c>
      <c r="AX3067" s="14" t="s">
        <v>78</v>
      </c>
      <c r="AY3067" s="224" t="s">
        <v>386</v>
      </c>
    </row>
    <row r="3068" spans="2:51" s="16" customFormat="1" ht="10">
      <c r="B3068" s="246"/>
      <c r="C3068" s="247"/>
      <c r="D3068" s="205" t="s">
        <v>395</v>
      </c>
      <c r="E3068" s="248" t="s">
        <v>76</v>
      </c>
      <c r="F3068" s="249" t="s">
        <v>559</v>
      </c>
      <c r="G3068" s="247"/>
      <c r="H3068" s="250">
        <v>44.381999999999998</v>
      </c>
      <c r="I3068" s="251"/>
      <c r="J3068" s="247"/>
      <c r="K3068" s="247"/>
      <c r="L3068" s="252"/>
      <c r="M3068" s="253"/>
      <c r="N3068" s="254"/>
      <c r="O3068" s="254"/>
      <c r="P3068" s="254"/>
      <c r="Q3068" s="254"/>
      <c r="R3068" s="254"/>
      <c r="S3068" s="254"/>
      <c r="T3068" s="255"/>
      <c r="AT3068" s="256" t="s">
        <v>395</v>
      </c>
      <c r="AU3068" s="256" t="s">
        <v>90</v>
      </c>
      <c r="AV3068" s="16" t="s">
        <v>95</v>
      </c>
      <c r="AW3068" s="16" t="s">
        <v>36</v>
      </c>
      <c r="AX3068" s="16" t="s">
        <v>78</v>
      </c>
      <c r="AY3068" s="256" t="s">
        <v>386</v>
      </c>
    </row>
    <row r="3069" spans="2:51" s="13" customFormat="1" ht="10">
      <c r="B3069" s="203"/>
      <c r="C3069" s="204"/>
      <c r="D3069" s="205" t="s">
        <v>395</v>
      </c>
      <c r="E3069" s="206" t="s">
        <v>76</v>
      </c>
      <c r="F3069" s="207" t="s">
        <v>811</v>
      </c>
      <c r="G3069" s="204"/>
      <c r="H3069" s="206" t="s">
        <v>76</v>
      </c>
      <c r="I3069" s="208"/>
      <c r="J3069" s="204"/>
      <c r="K3069" s="204"/>
      <c r="L3069" s="209"/>
      <c r="M3069" s="210"/>
      <c r="N3069" s="211"/>
      <c r="O3069" s="211"/>
      <c r="P3069" s="211"/>
      <c r="Q3069" s="211"/>
      <c r="R3069" s="211"/>
      <c r="S3069" s="211"/>
      <c r="T3069" s="212"/>
      <c r="AT3069" s="213" t="s">
        <v>395</v>
      </c>
      <c r="AU3069" s="213" t="s">
        <v>90</v>
      </c>
      <c r="AV3069" s="13" t="s">
        <v>85</v>
      </c>
      <c r="AW3069" s="13" t="s">
        <v>36</v>
      </c>
      <c r="AX3069" s="13" t="s">
        <v>78</v>
      </c>
      <c r="AY3069" s="213" t="s">
        <v>386</v>
      </c>
    </row>
    <row r="3070" spans="2:51" s="14" customFormat="1" ht="10">
      <c r="B3070" s="214"/>
      <c r="C3070" s="215"/>
      <c r="D3070" s="205" t="s">
        <v>395</v>
      </c>
      <c r="E3070" s="216" t="s">
        <v>76</v>
      </c>
      <c r="F3070" s="217" t="s">
        <v>2933</v>
      </c>
      <c r="G3070" s="215"/>
      <c r="H3070" s="218">
        <v>7.6559999999999997</v>
      </c>
      <c r="I3070" s="219"/>
      <c r="J3070" s="215"/>
      <c r="K3070" s="215"/>
      <c r="L3070" s="220"/>
      <c r="M3070" s="221"/>
      <c r="N3070" s="222"/>
      <c r="O3070" s="222"/>
      <c r="P3070" s="222"/>
      <c r="Q3070" s="222"/>
      <c r="R3070" s="222"/>
      <c r="S3070" s="222"/>
      <c r="T3070" s="223"/>
      <c r="AT3070" s="224" t="s">
        <v>395</v>
      </c>
      <c r="AU3070" s="224" t="s">
        <v>90</v>
      </c>
      <c r="AV3070" s="14" t="s">
        <v>90</v>
      </c>
      <c r="AW3070" s="14" t="s">
        <v>36</v>
      </c>
      <c r="AX3070" s="14" t="s">
        <v>78</v>
      </c>
      <c r="AY3070" s="224" t="s">
        <v>386</v>
      </c>
    </row>
    <row r="3071" spans="2:51" s="14" customFormat="1" ht="10">
      <c r="B3071" s="214"/>
      <c r="C3071" s="215"/>
      <c r="D3071" s="205" t="s">
        <v>395</v>
      </c>
      <c r="E3071" s="216" t="s">
        <v>76</v>
      </c>
      <c r="F3071" s="217" t="s">
        <v>2934</v>
      </c>
      <c r="G3071" s="215"/>
      <c r="H3071" s="218">
        <v>7.6559999999999997</v>
      </c>
      <c r="I3071" s="219"/>
      <c r="J3071" s="215"/>
      <c r="K3071" s="215"/>
      <c r="L3071" s="220"/>
      <c r="M3071" s="221"/>
      <c r="N3071" s="222"/>
      <c r="O3071" s="222"/>
      <c r="P3071" s="222"/>
      <c r="Q3071" s="222"/>
      <c r="R3071" s="222"/>
      <c r="S3071" s="222"/>
      <c r="T3071" s="223"/>
      <c r="AT3071" s="224" t="s">
        <v>395</v>
      </c>
      <c r="AU3071" s="224" t="s">
        <v>90</v>
      </c>
      <c r="AV3071" s="14" t="s">
        <v>90</v>
      </c>
      <c r="AW3071" s="14" t="s">
        <v>36</v>
      </c>
      <c r="AX3071" s="14" t="s">
        <v>78</v>
      </c>
      <c r="AY3071" s="224" t="s">
        <v>386</v>
      </c>
    </row>
    <row r="3072" spans="2:51" s="14" customFormat="1" ht="10">
      <c r="B3072" s="214"/>
      <c r="C3072" s="215"/>
      <c r="D3072" s="205" t="s">
        <v>395</v>
      </c>
      <c r="E3072" s="216" t="s">
        <v>76</v>
      </c>
      <c r="F3072" s="217" t="s">
        <v>2935</v>
      </c>
      <c r="G3072" s="215"/>
      <c r="H3072" s="218">
        <v>6.25</v>
      </c>
      <c r="I3072" s="219"/>
      <c r="J3072" s="215"/>
      <c r="K3072" s="215"/>
      <c r="L3072" s="220"/>
      <c r="M3072" s="221"/>
      <c r="N3072" s="222"/>
      <c r="O3072" s="222"/>
      <c r="P3072" s="222"/>
      <c r="Q3072" s="222"/>
      <c r="R3072" s="222"/>
      <c r="S3072" s="222"/>
      <c r="T3072" s="223"/>
      <c r="AT3072" s="224" t="s">
        <v>395</v>
      </c>
      <c r="AU3072" s="224" t="s">
        <v>90</v>
      </c>
      <c r="AV3072" s="14" t="s">
        <v>90</v>
      </c>
      <c r="AW3072" s="14" t="s">
        <v>36</v>
      </c>
      <c r="AX3072" s="14" t="s">
        <v>78</v>
      </c>
      <c r="AY3072" s="224" t="s">
        <v>386</v>
      </c>
    </row>
    <row r="3073" spans="1:65" s="14" customFormat="1" ht="10">
      <c r="B3073" s="214"/>
      <c r="C3073" s="215"/>
      <c r="D3073" s="205" t="s">
        <v>395</v>
      </c>
      <c r="E3073" s="216" t="s">
        <v>76</v>
      </c>
      <c r="F3073" s="217" t="s">
        <v>2936</v>
      </c>
      <c r="G3073" s="215"/>
      <c r="H3073" s="218">
        <v>8.4380000000000006</v>
      </c>
      <c r="I3073" s="219"/>
      <c r="J3073" s="215"/>
      <c r="K3073" s="215"/>
      <c r="L3073" s="220"/>
      <c r="M3073" s="221"/>
      <c r="N3073" s="222"/>
      <c r="O3073" s="222"/>
      <c r="P3073" s="222"/>
      <c r="Q3073" s="222"/>
      <c r="R3073" s="222"/>
      <c r="S3073" s="222"/>
      <c r="T3073" s="223"/>
      <c r="AT3073" s="224" t="s">
        <v>395</v>
      </c>
      <c r="AU3073" s="224" t="s">
        <v>90</v>
      </c>
      <c r="AV3073" s="14" t="s">
        <v>90</v>
      </c>
      <c r="AW3073" s="14" t="s">
        <v>36</v>
      </c>
      <c r="AX3073" s="14" t="s">
        <v>78</v>
      </c>
      <c r="AY3073" s="224" t="s">
        <v>386</v>
      </c>
    </row>
    <row r="3074" spans="1:65" s="14" customFormat="1" ht="10">
      <c r="B3074" s="214"/>
      <c r="C3074" s="215"/>
      <c r="D3074" s="205" t="s">
        <v>395</v>
      </c>
      <c r="E3074" s="216" t="s">
        <v>76</v>
      </c>
      <c r="F3074" s="217" t="s">
        <v>2937</v>
      </c>
      <c r="G3074" s="215"/>
      <c r="H3074" s="218">
        <v>8.5050000000000008</v>
      </c>
      <c r="I3074" s="219"/>
      <c r="J3074" s="215"/>
      <c r="K3074" s="215"/>
      <c r="L3074" s="220"/>
      <c r="M3074" s="221"/>
      <c r="N3074" s="222"/>
      <c r="O3074" s="222"/>
      <c r="P3074" s="222"/>
      <c r="Q3074" s="222"/>
      <c r="R3074" s="222"/>
      <c r="S3074" s="222"/>
      <c r="T3074" s="223"/>
      <c r="AT3074" s="224" t="s">
        <v>395</v>
      </c>
      <c r="AU3074" s="224" t="s">
        <v>90</v>
      </c>
      <c r="AV3074" s="14" t="s">
        <v>90</v>
      </c>
      <c r="AW3074" s="14" t="s">
        <v>36</v>
      </c>
      <c r="AX3074" s="14" t="s">
        <v>78</v>
      </c>
      <c r="AY3074" s="224" t="s">
        <v>386</v>
      </c>
    </row>
    <row r="3075" spans="1:65" s="14" customFormat="1" ht="10">
      <c r="B3075" s="214"/>
      <c r="C3075" s="215"/>
      <c r="D3075" s="205" t="s">
        <v>395</v>
      </c>
      <c r="E3075" s="216" t="s">
        <v>76</v>
      </c>
      <c r="F3075" s="217" t="s">
        <v>2938</v>
      </c>
      <c r="G3075" s="215"/>
      <c r="H3075" s="218">
        <v>8.4380000000000006</v>
      </c>
      <c r="I3075" s="219"/>
      <c r="J3075" s="215"/>
      <c r="K3075" s="215"/>
      <c r="L3075" s="220"/>
      <c r="M3075" s="221"/>
      <c r="N3075" s="222"/>
      <c r="O3075" s="222"/>
      <c r="P3075" s="222"/>
      <c r="Q3075" s="222"/>
      <c r="R3075" s="222"/>
      <c r="S3075" s="222"/>
      <c r="T3075" s="223"/>
      <c r="AT3075" s="224" t="s">
        <v>395</v>
      </c>
      <c r="AU3075" s="224" t="s">
        <v>90</v>
      </c>
      <c r="AV3075" s="14" t="s">
        <v>90</v>
      </c>
      <c r="AW3075" s="14" t="s">
        <v>36</v>
      </c>
      <c r="AX3075" s="14" t="s">
        <v>78</v>
      </c>
      <c r="AY3075" s="224" t="s">
        <v>386</v>
      </c>
    </row>
    <row r="3076" spans="1:65" s="16" customFormat="1" ht="10">
      <c r="B3076" s="246"/>
      <c r="C3076" s="247"/>
      <c r="D3076" s="205" t="s">
        <v>395</v>
      </c>
      <c r="E3076" s="248" t="s">
        <v>76</v>
      </c>
      <c r="F3076" s="249" t="s">
        <v>559</v>
      </c>
      <c r="G3076" s="247"/>
      <c r="H3076" s="250">
        <v>46.942999999999998</v>
      </c>
      <c r="I3076" s="251"/>
      <c r="J3076" s="247"/>
      <c r="K3076" s="247"/>
      <c r="L3076" s="252"/>
      <c r="M3076" s="253"/>
      <c r="N3076" s="254"/>
      <c r="O3076" s="254"/>
      <c r="P3076" s="254"/>
      <c r="Q3076" s="254"/>
      <c r="R3076" s="254"/>
      <c r="S3076" s="254"/>
      <c r="T3076" s="255"/>
      <c r="AT3076" s="256" t="s">
        <v>395</v>
      </c>
      <c r="AU3076" s="256" t="s">
        <v>90</v>
      </c>
      <c r="AV3076" s="16" t="s">
        <v>95</v>
      </c>
      <c r="AW3076" s="16" t="s">
        <v>36</v>
      </c>
      <c r="AX3076" s="16" t="s">
        <v>78</v>
      </c>
      <c r="AY3076" s="256" t="s">
        <v>386</v>
      </c>
    </row>
    <row r="3077" spans="1:65" s="13" customFormat="1" ht="10">
      <c r="B3077" s="203"/>
      <c r="C3077" s="204"/>
      <c r="D3077" s="205" t="s">
        <v>395</v>
      </c>
      <c r="E3077" s="206" t="s">
        <v>76</v>
      </c>
      <c r="F3077" s="207" t="s">
        <v>571</v>
      </c>
      <c r="G3077" s="204"/>
      <c r="H3077" s="206" t="s">
        <v>76</v>
      </c>
      <c r="I3077" s="208"/>
      <c r="J3077" s="204"/>
      <c r="K3077" s="204"/>
      <c r="L3077" s="209"/>
      <c r="M3077" s="210"/>
      <c r="N3077" s="211"/>
      <c r="O3077" s="211"/>
      <c r="P3077" s="211"/>
      <c r="Q3077" s="211"/>
      <c r="R3077" s="211"/>
      <c r="S3077" s="211"/>
      <c r="T3077" s="212"/>
      <c r="AT3077" s="213" t="s">
        <v>395</v>
      </c>
      <c r="AU3077" s="213" t="s">
        <v>90</v>
      </c>
      <c r="AV3077" s="13" t="s">
        <v>85</v>
      </c>
      <c r="AW3077" s="13" t="s">
        <v>36</v>
      </c>
      <c r="AX3077" s="13" t="s">
        <v>78</v>
      </c>
      <c r="AY3077" s="213" t="s">
        <v>386</v>
      </c>
    </row>
    <row r="3078" spans="1:65" s="14" customFormat="1" ht="10">
      <c r="B3078" s="214"/>
      <c r="C3078" s="215"/>
      <c r="D3078" s="205" t="s">
        <v>395</v>
      </c>
      <c r="E3078" s="216" t="s">
        <v>76</v>
      </c>
      <c r="F3078" s="217" t="s">
        <v>2939</v>
      </c>
      <c r="G3078" s="215"/>
      <c r="H3078" s="218">
        <v>7.6559999999999997</v>
      </c>
      <c r="I3078" s="219"/>
      <c r="J3078" s="215"/>
      <c r="K3078" s="215"/>
      <c r="L3078" s="220"/>
      <c r="M3078" s="221"/>
      <c r="N3078" s="222"/>
      <c r="O3078" s="222"/>
      <c r="P3078" s="222"/>
      <c r="Q3078" s="222"/>
      <c r="R3078" s="222"/>
      <c r="S3078" s="222"/>
      <c r="T3078" s="223"/>
      <c r="AT3078" s="224" t="s">
        <v>395</v>
      </c>
      <c r="AU3078" s="224" t="s">
        <v>90</v>
      </c>
      <c r="AV3078" s="14" t="s">
        <v>90</v>
      </c>
      <c r="AW3078" s="14" t="s">
        <v>36</v>
      </c>
      <c r="AX3078" s="14" t="s">
        <v>78</v>
      </c>
      <c r="AY3078" s="224" t="s">
        <v>386</v>
      </c>
    </row>
    <row r="3079" spans="1:65" s="14" customFormat="1" ht="10">
      <c r="B3079" s="214"/>
      <c r="C3079" s="215"/>
      <c r="D3079" s="205" t="s">
        <v>395</v>
      </c>
      <c r="E3079" s="216" t="s">
        <v>76</v>
      </c>
      <c r="F3079" s="217" t="s">
        <v>2940</v>
      </c>
      <c r="G3079" s="215"/>
      <c r="H3079" s="218">
        <v>7.609</v>
      </c>
      <c r="I3079" s="219"/>
      <c r="J3079" s="215"/>
      <c r="K3079" s="215"/>
      <c r="L3079" s="220"/>
      <c r="M3079" s="221"/>
      <c r="N3079" s="222"/>
      <c r="O3079" s="222"/>
      <c r="P3079" s="222"/>
      <c r="Q3079" s="222"/>
      <c r="R3079" s="222"/>
      <c r="S3079" s="222"/>
      <c r="T3079" s="223"/>
      <c r="AT3079" s="224" t="s">
        <v>395</v>
      </c>
      <c r="AU3079" s="224" t="s">
        <v>90</v>
      </c>
      <c r="AV3079" s="14" t="s">
        <v>90</v>
      </c>
      <c r="AW3079" s="14" t="s">
        <v>36</v>
      </c>
      <c r="AX3079" s="14" t="s">
        <v>78</v>
      </c>
      <c r="AY3079" s="224" t="s">
        <v>386</v>
      </c>
    </row>
    <row r="3080" spans="1:65" s="14" customFormat="1" ht="10">
      <c r="B3080" s="214"/>
      <c r="C3080" s="215"/>
      <c r="D3080" s="205" t="s">
        <v>395</v>
      </c>
      <c r="E3080" s="216" t="s">
        <v>76</v>
      </c>
      <c r="F3080" s="217" t="s">
        <v>2941</v>
      </c>
      <c r="G3080" s="215"/>
      <c r="H3080" s="218">
        <v>12.656000000000001</v>
      </c>
      <c r="I3080" s="219"/>
      <c r="J3080" s="215"/>
      <c r="K3080" s="215"/>
      <c r="L3080" s="220"/>
      <c r="M3080" s="221"/>
      <c r="N3080" s="222"/>
      <c r="O3080" s="222"/>
      <c r="P3080" s="222"/>
      <c r="Q3080" s="222"/>
      <c r="R3080" s="222"/>
      <c r="S3080" s="222"/>
      <c r="T3080" s="223"/>
      <c r="AT3080" s="224" t="s">
        <v>395</v>
      </c>
      <c r="AU3080" s="224" t="s">
        <v>90</v>
      </c>
      <c r="AV3080" s="14" t="s">
        <v>90</v>
      </c>
      <c r="AW3080" s="14" t="s">
        <v>36</v>
      </c>
      <c r="AX3080" s="14" t="s">
        <v>78</v>
      </c>
      <c r="AY3080" s="224" t="s">
        <v>386</v>
      </c>
    </row>
    <row r="3081" spans="1:65" s="14" customFormat="1" ht="10">
      <c r="B3081" s="214"/>
      <c r="C3081" s="215"/>
      <c r="D3081" s="205" t="s">
        <v>395</v>
      </c>
      <c r="E3081" s="216" t="s">
        <v>76</v>
      </c>
      <c r="F3081" s="217" t="s">
        <v>2942</v>
      </c>
      <c r="G3081" s="215"/>
      <c r="H3081" s="218">
        <v>8.4380000000000006</v>
      </c>
      <c r="I3081" s="219"/>
      <c r="J3081" s="215"/>
      <c r="K3081" s="215"/>
      <c r="L3081" s="220"/>
      <c r="M3081" s="221"/>
      <c r="N3081" s="222"/>
      <c r="O3081" s="222"/>
      <c r="P3081" s="222"/>
      <c r="Q3081" s="222"/>
      <c r="R3081" s="222"/>
      <c r="S3081" s="222"/>
      <c r="T3081" s="223"/>
      <c r="AT3081" s="224" t="s">
        <v>395</v>
      </c>
      <c r="AU3081" s="224" t="s">
        <v>90</v>
      </c>
      <c r="AV3081" s="14" t="s">
        <v>90</v>
      </c>
      <c r="AW3081" s="14" t="s">
        <v>36</v>
      </c>
      <c r="AX3081" s="14" t="s">
        <v>78</v>
      </c>
      <c r="AY3081" s="224" t="s">
        <v>386</v>
      </c>
    </row>
    <row r="3082" spans="1:65" s="14" customFormat="1" ht="10">
      <c r="B3082" s="214"/>
      <c r="C3082" s="215"/>
      <c r="D3082" s="205" t="s">
        <v>395</v>
      </c>
      <c r="E3082" s="216" t="s">
        <v>76</v>
      </c>
      <c r="F3082" s="217" t="s">
        <v>2943</v>
      </c>
      <c r="G3082" s="215"/>
      <c r="H3082" s="218">
        <v>8.4380000000000006</v>
      </c>
      <c r="I3082" s="219"/>
      <c r="J3082" s="215"/>
      <c r="K3082" s="215"/>
      <c r="L3082" s="220"/>
      <c r="M3082" s="221"/>
      <c r="N3082" s="222"/>
      <c r="O3082" s="222"/>
      <c r="P3082" s="222"/>
      <c r="Q3082" s="222"/>
      <c r="R3082" s="222"/>
      <c r="S3082" s="222"/>
      <c r="T3082" s="223"/>
      <c r="AT3082" s="224" t="s">
        <v>395</v>
      </c>
      <c r="AU3082" s="224" t="s">
        <v>90</v>
      </c>
      <c r="AV3082" s="14" t="s">
        <v>90</v>
      </c>
      <c r="AW3082" s="14" t="s">
        <v>36</v>
      </c>
      <c r="AX3082" s="14" t="s">
        <v>78</v>
      </c>
      <c r="AY3082" s="224" t="s">
        <v>386</v>
      </c>
    </row>
    <row r="3083" spans="1:65" s="14" customFormat="1" ht="10">
      <c r="B3083" s="214"/>
      <c r="C3083" s="215"/>
      <c r="D3083" s="205" t="s">
        <v>395</v>
      </c>
      <c r="E3083" s="216" t="s">
        <v>76</v>
      </c>
      <c r="F3083" s="217" t="s">
        <v>2944</v>
      </c>
      <c r="G3083" s="215"/>
      <c r="H3083" s="218">
        <v>8.4380000000000006</v>
      </c>
      <c r="I3083" s="219"/>
      <c r="J3083" s="215"/>
      <c r="K3083" s="215"/>
      <c r="L3083" s="220"/>
      <c r="M3083" s="221"/>
      <c r="N3083" s="222"/>
      <c r="O3083" s="222"/>
      <c r="P3083" s="222"/>
      <c r="Q3083" s="222"/>
      <c r="R3083" s="222"/>
      <c r="S3083" s="222"/>
      <c r="T3083" s="223"/>
      <c r="AT3083" s="224" t="s">
        <v>395</v>
      </c>
      <c r="AU3083" s="224" t="s">
        <v>90</v>
      </c>
      <c r="AV3083" s="14" t="s">
        <v>90</v>
      </c>
      <c r="AW3083" s="14" t="s">
        <v>36</v>
      </c>
      <c r="AX3083" s="14" t="s">
        <v>78</v>
      </c>
      <c r="AY3083" s="224" t="s">
        <v>386</v>
      </c>
    </row>
    <row r="3084" spans="1:65" s="14" customFormat="1" ht="10">
      <c r="B3084" s="214"/>
      <c r="C3084" s="215"/>
      <c r="D3084" s="205" t="s">
        <v>395</v>
      </c>
      <c r="E3084" s="216" t="s">
        <v>76</v>
      </c>
      <c r="F3084" s="217" t="s">
        <v>2945</v>
      </c>
      <c r="G3084" s="215"/>
      <c r="H3084" s="218">
        <v>10.781000000000001</v>
      </c>
      <c r="I3084" s="219"/>
      <c r="J3084" s="215"/>
      <c r="K3084" s="215"/>
      <c r="L3084" s="220"/>
      <c r="M3084" s="221"/>
      <c r="N3084" s="222"/>
      <c r="O3084" s="222"/>
      <c r="P3084" s="222"/>
      <c r="Q3084" s="222"/>
      <c r="R3084" s="222"/>
      <c r="S3084" s="222"/>
      <c r="T3084" s="223"/>
      <c r="AT3084" s="224" t="s">
        <v>395</v>
      </c>
      <c r="AU3084" s="224" t="s">
        <v>90</v>
      </c>
      <c r="AV3084" s="14" t="s">
        <v>90</v>
      </c>
      <c r="AW3084" s="14" t="s">
        <v>36</v>
      </c>
      <c r="AX3084" s="14" t="s">
        <v>78</v>
      </c>
      <c r="AY3084" s="224" t="s">
        <v>386</v>
      </c>
    </row>
    <row r="3085" spans="1:65" s="16" customFormat="1" ht="10">
      <c r="B3085" s="246"/>
      <c r="C3085" s="247"/>
      <c r="D3085" s="205" t="s">
        <v>395</v>
      </c>
      <c r="E3085" s="248" t="s">
        <v>76</v>
      </c>
      <c r="F3085" s="249" t="s">
        <v>559</v>
      </c>
      <c r="G3085" s="247"/>
      <c r="H3085" s="250">
        <v>64.016000000000005</v>
      </c>
      <c r="I3085" s="251"/>
      <c r="J3085" s="247"/>
      <c r="K3085" s="247"/>
      <c r="L3085" s="252"/>
      <c r="M3085" s="253"/>
      <c r="N3085" s="254"/>
      <c r="O3085" s="254"/>
      <c r="P3085" s="254"/>
      <c r="Q3085" s="254"/>
      <c r="R3085" s="254"/>
      <c r="S3085" s="254"/>
      <c r="T3085" s="255"/>
      <c r="AT3085" s="256" t="s">
        <v>395</v>
      </c>
      <c r="AU3085" s="256" t="s">
        <v>90</v>
      </c>
      <c r="AV3085" s="16" t="s">
        <v>95</v>
      </c>
      <c r="AW3085" s="16" t="s">
        <v>36</v>
      </c>
      <c r="AX3085" s="16" t="s">
        <v>78</v>
      </c>
      <c r="AY3085" s="256" t="s">
        <v>386</v>
      </c>
    </row>
    <row r="3086" spans="1:65" s="15" customFormat="1" ht="10">
      <c r="B3086" s="225"/>
      <c r="C3086" s="226"/>
      <c r="D3086" s="205" t="s">
        <v>395</v>
      </c>
      <c r="E3086" s="227" t="s">
        <v>76</v>
      </c>
      <c r="F3086" s="228" t="s">
        <v>398</v>
      </c>
      <c r="G3086" s="226"/>
      <c r="H3086" s="229">
        <v>199.09800000000001</v>
      </c>
      <c r="I3086" s="230"/>
      <c r="J3086" s="226"/>
      <c r="K3086" s="226"/>
      <c r="L3086" s="231"/>
      <c r="M3086" s="232"/>
      <c r="N3086" s="233"/>
      <c r="O3086" s="233"/>
      <c r="P3086" s="233"/>
      <c r="Q3086" s="233"/>
      <c r="R3086" s="233"/>
      <c r="S3086" s="233"/>
      <c r="T3086" s="234"/>
      <c r="AT3086" s="235" t="s">
        <v>395</v>
      </c>
      <c r="AU3086" s="235" t="s">
        <v>90</v>
      </c>
      <c r="AV3086" s="15" t="s">
        <v>102</v>
      </c>
      <c r="AW3086" s="15" t="s">
        <v>36</v>
      </c>
      <c r="AX3086" s="15" t="s">
        <v>85</v>
      </c>
      <c r="AY3086" s="235" t="s">
        <v>386</v>
      </c>
    </row>
    <row r="3087" spans="1:65" s="2" customFormat="1" ht="55.5" customHeight="1">
      <c r="A3087" s="37"/>
      <c r="B3087" s="38"/>
      <c r="C3087" s="185" t="s">
        <v>2946</v>
      </c>
      <c r="D3087" s="185" t="s">
        <v>388</v>
      </c>
      <c r="E3087" s="186" t="s">
        <v>2947</v>
      </c>
      <c r="F3087" s="187" t="s">
        <v>2948</v>
      </c>
      <c r="G3087" s="188" t="s">
        <v>127</v>
      </c>
      <c r="H3087" s="189">
        <v>14.515000000000001</v>
      </c>
      <c r="I3087" s="190"/>
      <c r="J3087" s="191">
        <f>ROUND(I3087*H3087,2)</f>
        <v>0</v>
      </c>
      <c r="K3087" s="187" t="s">
        <v>76</v>
      </c>
      <c r="L3087" s="42"/>
      <c r="M3087" s="192" t="s">
        <v>76</v>
      </c>
      <c r="N3087" s="193" t="s">
        <v>49</v>
      </c>
      <c r="O3087" s="67"/>
      <c r="P3087" s="194">
        <f>O3087*H3087</f>
        <v>0</v>
      </c>
      <c r="Q3087" s="194">
        <v>1.4959999999999999E-2</v>
      </c>
      <c r="R3087" s="194">
        <f>Q3087*H3087</f>
        <v>0.21714439999999999</v>
      </c>
      <c r="S3087" s="194">
        <v>0</v>
      </c>
      <c r="T3087" s="195">
        <f>S3087*H3087</f>
        <v>0</v>
      </c>
      <c r="U3087" s="37"/>
      <c r="V3087" s="37"/>
      <c r="W3087" s="37"/>
      <c r="X3087" s="37"/>
      <c r="Y3087" s="37"/>
      <c r="Z3087" s="37"/>
      <c r="AA3087" s="37"/>
      <c r="AB3087" s="37"/>
      <c r="AC3087" s="37"/>
      <c r="AD3087" s="37"/>
      <c r="AE3087" s="37"/>
      <c r="AR3087" s="196" t="s">
        <v>479</v>
      </c>
      <c r="AT3087" s="196" t="s">
        <v>388</v>
      </c>
      <c r="AU3087" s="196" t="s">
        <v>90</v>
      </c>
      <c r="AY3087" s="20" t="s">
        <v>386</v>
      </c>
      <c r="BE3087" s="197">
        <f>IF(N3087="základní",J3087,0)</f>
        <v>0</v>
      </c>
      <c r="BF3087" s="197">
        <f>IF(N3087="snížená",J3087,0)</f>
        <v>0</v>
      </c>
      <c r="BG3087" s="197">
        <f>IF(N3087="zákl. přenesená",J3087,0)</f>
        <v>0</v>
      </c>
      <c r="BH3087" s="197">
        <f>IF(N3087="sníž. přenesená",J3087,0)</f>
        <v>0</v>
      </c>
      <c r="BI3087" s="197">
        <f>IF(N3087="nulová",J3087,0)</f>
        <v>0</v>
      </c>
      <c r="BJ3087" s="20" t="s">
        <v>90</v>
      </c>
      <c r="BK3087" s="197">
        <f>ROUND(I3087*H3087,2)</f>
        <v>0</v>
      </c>
      <c r="BL3087" s="20" t="s">
        <v>479</v>
      </c>
      <c r="BM3087" s="196" t="s">
        <v>2949</v>
      </c>
    </row>
    <row r="3088" spans="1:65" s="13" customFormat="1" ht="10">
      <c r="B3088" s="203"/>
      <c r="C3088" s="204"/>
      <c r="D3088" s="205" t="s">
        <v>395</v>
      </c>
      <c r="E3088" s="206" t="s">
        <v>76</v>
      </c>
      <c r="F3088" s="207" t="s">
        <v>396</v>
      </c>
      <c r="G3088" s="204"/>
      <c r="H3088" s="206" t="s">
        <v>76</v>
      </c>
      <c r="I3088" s="208"/>
      <c r="J3088" s="204"/>
      <c r="K3088" s="204"/>
      <c r="L3088" s="209"/>
      <c r="M3088" s="210"/>
      <c r="N3088" s="211"/>
      <c r="O3088" s="211"/>
      <c r="P3088" s="211"/>
      <c r="Q3088" s="211"/>
      <c r="R3088" s="211"/>
      <c r="S3088" s="211"/>
      <c r="T3088" s="212"/>
      <c r="AT3088" s="213" t="s">
        <v>395</v>
      </c>
      <c r="AU3088" s="213" t="s">
        <v>90</v>
      </c>
      <c r="AV3088" s="13" t="s">
        <v>85</v>
      </c>
      <c r="AW3088" s="13" t="s">
        <v>36</v>
      </c>
      <c r="AX3088" s="13" t="s">
        <v>78</v>
      </c>
      <c r="AY3088" s="213" t="s">
        <v>386</v>
      </c>
    </row>
    <row r="3089" spans="1:65" s="14" customFormat="1" ht="10">
      <c r="B3089" s="214"/>
      <c r="C3089" s="215"/>
      <c r="D3089" s="205" t="s">
        <v>395</v>
      </c>
      <c r="E3089" s="216" t="s">
        <v>76</v>
      </c>
      <c r="F3089" s="217" t="s">
        <v>2950</v>
      </c>
      <c r="G3089" s="215"/>
      <c r="H3089" s="218">
        <v>6.2960000000000003</v>
      </c>
      <c r="I3089" s="219"/>
      <c r="J3089" s="215"/>
      <c r="K3089" s="215"/>
      <c r="L3089" s="220"/>
      <c r="M3089" s="221"/>
      <c r="N3089" s="222"/>
      <c r="O3089" s="222"/>
      <c r="P3089" s="222"/>
      <c r="Q3089" s="222"/>
      <c r="R3089" s="222"/>
      <c r="S3089" s="222"/>
      <c r="T3089" s="223"/>
      <c r="AT3089" s="224" t="s">
        <v>395</v>
      </c>
      <c r="AU3089" s="224" t="s">
        <v>90</v>
      </c>
      <c r="AV3089" s="14" t="s">
        <v>90</v>
      </c>
      <c r="AW3089" s="14" t="s">
        <v>36</v>
      </c>
      <c r="AX3089" s="14" t="s">
        <v>78</v>
      </c>
      <c r="AY3089" s="224" t="s">
        <v>386</v>
      </c>
    </row>
    <row r="3090" spans="1:65" s="13" customFormat="1" ht="10">
      <c r="B3090" s="203"/>
      <c r="C3090" s="204"/>
      <c r="D3090" s="205" t="s">
        <v>395</v>
      </c>
      <c r="E3090" s="206" t="s">
        <v>76</v>
      </c>
      <c r="F3090" s="207" t="s">
        <v>809</v>
      </c>
      <c r="G3090" s="204"/>
      <c r="H3090" s="206" t="s">
        <v>76</v>
      </c>
      <c r="I3090" s="208"/>
      <c r="J3090" s="204"/>
      <c r="K3090" s="204"/>
      <c r="L3090" s="209"/>
      <c r="M3090" s="210"/>
      <c r="N3090" s="211"/>
      <c r="O3090" s="211"/>
      <c r="P3090" s="211"/>
      <c r="Q3090" s="211"/>
      <c r="R3090" s="211"/>
      <c r="S3090" s="211"/>
      <c r="T3090" s="212"/>
      <c r="AT3090" s="213" t="s">
        <v>395</v>
      </c>
      <c r="AU3090" s="213" t="s">
        <v>90</v>
      </c>
      <c r="AV3090" s="13" t="s">
        <v>85</v>
      </c>
      <c r="AW3090" s="13" t="s">
        <v>36</v>
      </c>
      <c r="AX3090" s="13" t="s">
        <v>78</v>
      </c>
      <c r="AY3090" s="213" t="s">
        <v>386</v>
      </c>
    </row>
    <row r="3091" spans="1:65" s="14" customFormat="1" ht="10">
      <c r="B3091" s="214"/>
      <c r="C3091" s="215"/>
      <c r="D3091" s="205" t="s">
        <v>395</v>
      </c>
      <c r="E3091" s="216" t="s">
        <v>76</v>
      </c>
      <c r="F3091" s="217" t="s">
        <v>2951</v>
      </c>
      <c r="G3091" s="215"/>
      <c r="H3091" s="218">
        <v>4.1100000000000003</v>
      </c>
      <c r="I3091" s="219"/>
      <c r="J3091" s="215"/>
      <c r="K3091" s="215"/>
      <c r="L3091" s="220"/>
      <c r="M3091" s="221"/>
      <c r="N3091" s="222"/>
      <c r="O3091" s="222"/>
      <c r="P3091" s="222"/>
      <c r="Q3091" s="222"/>
      <c r="R3091" s="222"/>
      <c r="S3091" s="222"/>
      <c r="T3091" s="223"/>
      <c r="AT3091" s="224" t="s">
        <v>395</v>
      </c>
      <c r="AU3091" s="224" t="s">
        <v>90</v>
      </c>
      <c r="AV3091" s="14" t="s">
        <v>90</v>
      </c>
      <c r="AW3091" s="14" t="s">
        <v>36</v>
      </c>
      <c r="AX3091" s="14" t="s">
        <v>78</v>
      </c>
      <c r="AY3091" s="224" t="s">
        <v>386</v>
      </c>
    </row>
    <row r="3092" spans="1:65" s="13" customFormat="1" ht="10">
      <c r="B3092" s="203"/>
      <c r="C3092" s="204"/>
      <c r="D3092" s="205" t="s">
        <v>395</v>
      </c>
      <c r="E3092" s="206" t="s">
        <v>76</v>
      </c>
      <c r="F3092" s="207" t="s">
        <v>811</v>
      </c>
      <c r="G3092" s="204"/>
      <c r="H3092" s="206" t="s">
        <v>76</v>
      </c>
      <c r="I3092" s="208"/>
      <c r="J3092" s="204"/>
      <c r="K3092" s="204"/>
      <c r="L3092" s="209"/>
      <c r="M3092" s="210"/>
      <c r="N3092" s="211"/>
      <c r="O3092" s="211"/>
      <c r="P3092" s="211"/>
      <c r="Q3092" s="211"/>
      <c r="R3092" s="211"/>
      <c r="S3092" s="211"/>
      <c r="T3092" s="212"/>
      <c r="AT3092" s="213" t="s">
        <v>395</v>
      </c>
      <c r="AU3092" s="213" t="s">
        <v>90</v>
      </c>
      <c r="AV3092" s="13" t="s">
        <v>85</v>
      </c>
      <c r="AW3092" s="13" t="s">
        <v>36</v>
      </c>
      <c r="AX3092" s="13" t="s">
        <v>78</v>
      </c>
      <c r="AY3092" s="213" t="s">
        <v>386</v>
      </c>
    </row>
    <row r="3093" spans="1:65" s="14" customFormat="1" ht="10">
      <c r="B3093" s="214"/>
      <c r="C3093" s="215"/>
      <c r="D3093" s="205" t="s">
        <v>395</v>
      </c>
      <c r="E3093" s="216" t="s">
        <v>76</v>
      </c>
      <c r="F3093" s="217" t="s">
        <v>2952</v>
      </c>
      <c r="G3093" s="215"/>
      <c r="H3093" s="218">
        <v>4.109</v>
      </c>
      <c r="I3093" s="219"/>
      <c r="J3093" s="215"/>
      <c r="K3093" s="215"/>
      <c r="L3093" s="220"/>
      <c r="M3093" s="221"/>
      <c r="N3093" s="222"/>
      <c r="O3093" s="222"/>
      <c r="P3093" s="222"/>
      <c r="Q3093" s="222"/>
      <c r="R3093" s="222"/>
      <c r="S3093" s="222"/>
      <c r="T3093" s="223"/>
      <c r="AT3093" s="224" t="s">
        <v>395</v>
      </c>
      <c r="AU3093" s="224" t="s">
        <v>90</v>
      </c>
      <c r="AV3093" s="14" t="s">
        <v>90</v>
      </c>
      <c r="AW3093" s="14" t="s">
        <v>36</v>
      </c>
      <c r="AX3093" s="14" t="s">
        <v>78</v>
      </c>
      <c r="AY3093" s="224" t="s">
        <v>386</v>
      </c>
    </row>
    <row r="3094" spans="1:65" s="15" customFormat="1" ht="10">
      <c r="B3094" s="225"/>
      <c r="C3094" s="226"/>
      <c r="D3094" s="205" t="s">
        <v>395</v>
      </c>
      <c r="E3094" s="227" t="s">
        <v>76</v>
      </c>
      <c r="F3094" s="228" t="s">
        <v>398</v>
      </c>
      <c r="G3094" s="226"/>
      <c r="H3094" s="229">
        <v>14.515000000000001</v>
      </c>
      <c r="I3094" s="230"/>
      <c r="J3094" s="226"/>
      <c r="K3094" s="226"/>
      <c r="L3094" s="231"/>
      <c r="M3094" s="232"/>
      <c r="N3094" s="233"/>
      <c r="O3094" s="233"/>
      <c r="P3094" s="233"/>
      <c r="Q3094" s="233"/>
      <c r="R3094" s="233"/>
      <c r="S3094" s="233"/>
      <c r="T3094" s="234"/>
      <c r="AT3094" s="235" t="s">
        <v>395</v>
      </c>
      <c r="AU3094" s="235" t="s">
        <v>90</v>
      </c>
      <c r="AV3094" s="15" t="s">
        <v>102</v>
      </c>
      <c r="AW3094" s="15" t="s">
        <v>36</v>
      </c>
      <c r="AX3094" s="15" t="s">
        <v>85</v>
      </c>
      <c r="AY3094" s="235" t="s">
        <v>386</v>
      </c>
    </row>
    <row r="3095" spans="1:65" s="2" customFormat="1" ht="66.75" customHeight="1">
      <c r="A3095" s="37"/>
      <c r="B3095" s="38"/>
      <c r="C3095" s="185" t="s">
        <v>2953</v>
      </c>
      <c r="D3095" s="185" t="s">
        <v>388</v>
      </c>
      <c r="E3095" s="186" t="s">
        <v>2954</v>
      </c>
      <c r="F3095" s="187" t="s">
        <v>2955</v>
      </c>
      <c r="G3095" s="188" t="s">
        <v>127</v>
      </c>
      <c r="H3095" s="189">
        <v>7.694</v>
      </c>
      <c r="I3095" s="190"/>
      <c r="J3095" s="191">
        <f>ROUND(I3095*H3095,2)</f>
        <v>0</v>
      </c>
      <c r="K3095" s="187" t="s">
        <v>76</v>
      </c>
      <c r="L3095" s="42"/>
      <c r="M3095" s="192" t="s">
        <v>76</v>
      </c>
      <c r="N3095" s="193" t="s">
        <v>49</v>
      </c>
      <c r="O3095" s="67"/>
      <c r="P3095" s="194">
        <f>O3095*H3095</f>
        <v>0</v>
      </c>
      <c r="Q3095" s="194">
        <v>1.6379999999999999E-2</v>
      </c>
      <c r="R3095" s="194">
        <f>Q3095*H3095</f>
        <v>0.12602771999999998</v>
      </c>
      <c r="S3095" s="194">
        <v>0</v>
      </c>
      <c r="T3095" s="195">
        <f>S3095*H3095</f>
        <v>0</v>
      </c>
      <c r="U3095" s="37"/>
      <c r="V3095" s="37"/>
      <c r="W3095" s="37"/>
      <c r="X3095" s="37"/>
      <c r="Y3095" s="37"/>
      <c r="Z3095" s="37"/>
      <c r="AA3095" s="37"/>
      <c r="AB3095" s="37"/>
      <c r="AC3095" s="37"/>
      <c r="AD3095" s="37"/>
      <c r="AE3095" s="37"/>
      <c r="AR3095" s="196" t="s">
        <v>479</v>
      </c>
      <c r="AT3095" s="196" t="s">
        <v>388</v>
      </c>
      <c r="AU3095" s="196" t="s">
        <v>90</v>
      </c>
      <c r="AY3095" s="20" t="s">
        <v>386</v>
      </c>
      <c r="BE3095" s="197">
        <f>IF(N3095="základní",J3095,0)</f>
        <v>0</v>
      </c>
      <c r="BF3095" s="197">
        <f>IF(N3095="snížená",J3095,0)</f>
        <v>0</v>
      </c>
      <c r="BG3095" s="197">
        <f>IF(N3095="zákl. přenesená",J3095,0)</f>
        <v>0</v>
      </c>
      <c r="BH3095" s="197">
        <f>IF(N3095="sníž. přenesená",J3095,0)</f>
        <v>0</v>
      </c>
      <c r="BI3095" s="197">
        <f>IF(N3095="nulová",J3095,0)</f>
        <v>0</v>
      </c>
      <c r="BJ3095" s="20" t="s">
        <v>90</v>
      </c>
      <c r="BK3095" s="197">
        <f>ROUND(I3095*H3095,2)</f>
        <v>0</v>
      </c>
      <c r="BL3095" s="20" t="s">
        <v>479</v>
      </c>
      <c r="BM3095" s="196" t="s">
        <v>2956</v>
      </c>
    </row>
    <row r="3096" spans="1:65" s="13" customFormat="1" ht="10">
      <c r="B3096" s="203"/>
      <c r="C3096" s="204"/>
      <c r="D3096" s="205" t="s">
        <v>395</v>
      </c>
      <c r="E3096" s="206" t="s">
        <v>76</v>
      </c>
      <c r="F3096" s="207" t="s">
        <v>403</v>
      </c>
      <c r="G3096" s="204"/>
      <c r="H3096" s="206" t="s">
        <v>76</v>
      </c>
      <c r="I3096" s="208"/>
      <c r="J3096" s="204"/>
      <c r="K3096" s="204"/>
      <c r="L3096" s="209"/>
      <c r="M3096" s="210"/>
      <c r="N3096" s="211"/>
      <c r="O3096" s="211"/>
      <c r="P3096" s="211"/>
      <c r="Q3096" s="211"/>
      <c r="R3096" s="211"/>
      <c r="S3096" s="211"/>
      <c r="T3096" s="212"/>
      <c r="AT3096" s="213" t="s">
        <v>395</v>
      </c>
      <c r="AU3096" s="213" t="s">
        <v>90</v>
      </c>
      <c r="AV3096" s="13" t="s">
        <v>85</v>
      </c>
      <c r="AW3096" s="13" t="s">
        <v>36</v>
      </c>
      <c r="AX3096" s="13" t="s">
        <v>78</v>
      </c>
      <c r="AY3096" s="213" t="s">
        <v>386</v>
      </c>
    </row>
    <row r="3097" spans="1:65" s="13" customFormat="1" ht="20">
      <c r="B3097" s="203"/>
      <c r="C3097" s="204"/>
      <c r="D3097" s="205" t="s">
        <v>395</v>
      </c>
      <c r="E3097" s="206" t="s">
        <v>76</v>
      </c>
      <c r="F3097" s="207" t="s">
        <v>2862</v>
      </c>
      <c r="G3097" s="204"/>
      <c r="H3097" s="206" t="s">
        <v>76</v>
      </c>
      <c r="I3097" s="208"/>
      <c r="J3097" s="204"/>
      <c r="K3097" s="204"/>
      <c r="L3097" s="209"/>
      <c r="M3097" s="210"/>
      <c r="N3097" s="211"/>
      <c r="O3097" s="211"/>
      <c r="P3097" s="211"/>
      <c r="Q3097" s="211"/>
      <c r="R3097" s="211"/>
      <c r="S3097" s="211"/>
      <c r="T3097" s="212"/>
      <c r="AT3097" s="213" t="s">
        <v>395</v>
      </c>
      <c r="AU3097" s="213" t="s">
        <v>90</v>
      </c>
      <c r="AV3097" s="13" t="s">
        <v>85</v>
      </c>
      <c r="AW3097" s="13" t="s">
        <v>36</v>
      </c>
      <c r="AX3097" s="13" t="s">
        <v>78</v>
      </c>
      <c r="AY3097" s="213" t="s">
        <v>386</v>
      </c>
    </row>
    <row r="3098" spans="1:65" s="13" customFormat="1" ht="10">
      <c r="B3098" s="203"/>
      <c r="C3098" s="204"/>
      <c r="D3098" s="205" t="s">
        <v>395</v>
      </c>
      <c r="E3098" s="206" t="s">
        <v>76</v>
      </c>
      <c r="F3098" s="207" t="s">
        <v>577</v>
      </c>
      <c r="G3098" s="204"/>
      <c r="H3098" s="206" t="s">
        <v>76</v>
      </c>
      <c r="I3098" s="208"/>
      <c r="J3098" s="204"/>
      <c r="K3098" s="204"/>
      <c r="L3098" s="209"/>
      <c r="M3098" s="210"/>
      <c r="N3098" s="211"/>
      <c r="O3098" s="211"/>
      <c r="P3098" s="211"/>
      <c r="Q3098" s="211"/>
      <c r="R3098" s="211"/>
      <c r="S3098" s="211"/>
      <c r="T3098" s="212"/>
      <c r="AT3098" s="213" t="s">
        <v>395</v>
      </c>
      <c r="AU3098" s="213" t="s">
        <v>90</v>
      </c>
      <c r="AV3098" s="13" t="s">
        <v>85</v>
      </c>
      <c r="AW3098" s="13" t="s">
        <v>36</v>
      </c>
      <c r="AX3098" s="13" t="s">
        <v>78</v>
      </c>
      <c r="AY3098" s="213" t="s">
        <v>386</v>
      </c>
    </row>
    <row r="3099" spans="1:65" s="13" customFormat="1" ht="10">
      <c r="B3099" s="203"/>
      <c r="C3099" s="204"/>
      <c r="D3099" s="205" t="s">
        <v>395</v>
      </c>
      <c r="E3099" s="206" t="s">
        <v>76</v>
      </c>
      <c r="F3099" s="207" t="s">
        <v>2957</v>
      </c>
      <c r="G3099" s="204"/>
      <c r="H3099" s="206" t="s">
        <v>76</v>
      </c>
      <c r="I3099" s="208"/>
      <c r="J3099" s="204"/>
      <c r="K3099" s="204"/>
      <c r="L3099" s="209"/>
      <c r="M3099" s="210"/>
      <c r="N3099" s="211"/>
      <c r="O3099" s="211"/>
      <c r="P3099" s="211"/>
      <c r="Q3099" s="211"/>
      <c r="R3099" s="211"/>
      <c r="S3099" s="211"/>
      <c r="T3099" s="212"/>
      <c r="AT3099" s="213" t="s">
        <v>395</v>
      </c>
      <c r="AU3099" s="213" t="s">
        <v>90</v>
      </c>
      <c r="AV3099" s="13" t="s">
        <v>85</v>
      </c>
      <c r="AW3099" s="13" t="s">
        <v>36</v>
      </c>
      <c r="AX3099" s="13" t="s">
        <v>78</v>
      </c>
      <c r="AY3099" s="213" t="s">
        <v>386</v>
      </c>
    </row>
    <row r="3100" spans="1:65" s="13" customFormat="1" ht="10">
      <c r="B3100" s="203"/>
      <c r="C3100" s="204"/>
      <c r="D3100" s="205" t="s">
        <v>395</v>
      </c>
      <c r="E3100" s="206" t="s">
        <v>76</v>
      </c>
      <c r="F3100" s="207" t="s">
        <v>571</v>
      </c>
      <c r="G3100" s="204"/>
      <c r="H3100" s="206" t="s">
        <v>76</v>
      </c>
      <c r="I3100" s="208"/>
      <c r="J3100" s="204"/>
      <c r="K3100" s="204"/>
      <c r="L3100" s="209"/>
      <c r="M3100" s="210"/>
      <c r="N3100" s="211"/>
      <c r="O3100" s="211"/>
      <c r="P3100" s="211"/>
      <c r="Q3100" s="211"/>
      <c r="R3100" s="211"/>
      <c r="S3100" s="211"/>
      <c r="T3100" s="212"/>
      <c r="AT3100" s="213" t="s">
        <v>395</v>
      </c>
      <c r="AU3100" s="213" t="s">
        <v>90</v>
      </c>
      <c r="AV3100" s="13" t="s">
        <v>85</v>
      </c>
      <c r="AW3100" s="13" t="s">
        <v>36</v>
      </c>
      <c r="AX3100" s="13" t="s">
        <v>78</v>
      </c>
      <c r="AY3100" s="213" t="s">
        <v>386</v>
      </c>
    </row>
    <row r="3101" spans="1:65" s="14" customFormat="1" ht="10">
      <c r="B3101" s="214"/>
      <c r="C3101" s="215"/>
      <c r="D3101" s="205" t="s">
        <v>395</v>
      </c>
      <c r="E3101" s="216" t="s">
        <v>76</v>
      </c>
      <c r="F3101" s="217" t="s">
        <v>2958</v>
      </c>
      <c r="G3101" s="215"/>
      <c r="H3101" s="218">
        <v>7.694</v>
      </c>
      <c r="I3101" s="219"/>
      <c r="J3101" s="215"/>
      <c r="K3101" s="215"/>
      <c r="L3101" s="220"/>
      <c r="M3101" s="221"/>
      <c r="N3101" s="222"/>
      <c r="O3101" s="222"/>
      <c r="P3101" s="222"/>
      <c r="Q3101" s="222"/>
      <c r="R3101" s="222"/>
      <c r="S3101" s="222"/>
      <c r="T3101" s="223"/>
      <c r="AT3101" s="224" t="s">
        <v>395</v>
      </c>
      <c r="AU3101" s="224" t="s">
        <v>90</v>
      </c>
      <c r="AV3101" s="14" t="s">
        <v>90</v>
      </c>
      <c r="AW3101" s="14" t="s">
        <v>36</v>
      </c>
      <c r="AX3101" s="14" t="s">
        <v>78</v>
      </c>
      <c r="AY3101" s="224" t="s">
        <v>386</v>
      </c>
    </row>
    <row r="3102" spans="1:65" s="16" customFormat="1" ht="10">
      <c r="B3102" s="246"/>
      <c r="C3102" s="247"/>
      <c r="D3102" s="205" t="s">
        <v>395</v>
      </c>
      <c r="E3102" s="248" t="s">
        <v>76</v>
      </c>
      <c r="F3102" s="249" t="s">
        <v>559</v>
      </c>
      <c r="G3102" s="247"/>
      <c r="H3102" s="250">
        <v>7.694</v>
      </c>
      <c r="I3102" s="251"/>
      <c r="J3102" s="247"/>
      <c r="K3102" s="247"/>
      <c r="L3102" s="252"/>
      <c r="M3102" s="253"/>
      <c r="N3102" s="254"/>
      <c r="O3102" s="254"/>
      <c r="P3102" s="254"/>
      <c r="Q3102" s="254"/>
      <c r="R3102" s="254"/>
      <c r="S3102" s="254"/>
      <c r="T3102" s="255"/>
      <c r="AT3102" s="256" t="s">
        <v>395</v>
      </c>
      <c r="AU3102" s="256" t="s">
        <v>90</v>
      </c>
      <c r="AV3102" s="16" t="s">
        <v>95</v>
      </c>
      <c r="AW3102" s="16" t="s">
        <v>36</v>
      </c>
      <c r="AX3102" s="16" t="s">
        <v>78</v>
      </c>
      <c r="AY3102" s="256" t="s">
        <v>386</v>
      </c>
    </row>
    <row r="3103" spans="1:65" s="15" customFormat="1" ht="10">
      <c r="B3103" s="225"/>
      <c r="C3103" s="226"/>
      <c r="D3103" s="205" t="s">
        <v>395</v>
      </c>
      <c r="E3103" s="227" t="s">
        <v>76</v>
      </c>
      <c r="F3103" s="228" t="s">
        <v>398</v>
      </c>
      <c r="G3103" s="226"/>
      <c r="H3103" s="229">
        <v>7.694</v>
      </c>
      <c r="I3103" s="230"/>
      <c r="J3103" s="226"/>
      <c r="K3103" s="226"/>
      <c r="L3103" s="231"/>
      <c r="M3103" s="232"/>
      <c r="N3103" s="233"/>
      <c r="O3103" s="233"/>
      <c r="P3103" s="233"/>
      <c r="Q3103" s="233"/>
      <c r="R3103" s="233"/>
      <c r="S3103" s="233"/>
      <c r="T3103" s="234"/>
      <c r="AT3103" s="235" t="s">
        <v>395</v>
      </c>
      <c r="AU3103" s="235" t="s">
        <v>90</v>
      </c>
      <c r="AV3103" s="15" t="s">
        <v>102</v>
      </c>
      <c r="AW3103" s="15" t="s">
        <v>36</v>
      </c>
      <c r="AX3103" s="15" t="s">
        <v>85</v>
      </c>
      <c r="AY3103" s="235" t="s">
        <v>386</v>
      </c>
    </row>
    <row r="3104" spans="1:65" s="2" customFormat="1" ht="90" customHeight="1">
      <c r="A3104" s="37"/>
      <c r="B3104" s="38"/>
      <c r="C3104" s="185" t="s">
        <v>2959</v>
      </c>
      <c r="D3104" s="185" t="s">
        <v>388</v>
      </c>
      <c r="E3104" s="186" t="s">
        <v>2960</v>
      </c>
      <c r="F3104" s="187" t="s">
        <v>2961</v>
      </c>
      <c r="G3104" s="188" t="s">
        <v>127</v>
      </c>
      <c r="H3104" s="189">
        <v>65.616</v>
      </c>
      <c r="I3104" s="190"/>
      <c r="J3104" s="191">
        <f>ROUND(I3104*H3104,2)</f>
        <v>0</v>
      </c>
      <c r="K3104" s="187" t="s">
        <v>76</v>
      </c>
      <c r="L3104" s="42"/>
      <c r="M3104" s="192" t="s">
        <v>76</v>
      </c>
      <c r="N3104" s="193" t="s">
        <v>49</v>
      </c>
      <c r="O3104" s="67"/>
      <c r="P3104" s="194">
        <f>O3104*H3104</f>
        <v>0</v>
      </c>
      <c r="Q3104" s="194">
        <v>2.8719999999999999E-2</v>
      </c>
      <c r="R3104" s="194">
        <f>Q3104*H3104</f>
        <v>1.8844915199999999</v>
      </c>
      <c r="S3104" s="194">
        <v>0</v>
      </c>
      <c r="T3104" s="195">
        <f>S3104*H3104</f>
        <v>0</v>
      </c>
      <c r="U3104" s="37"/>
      <c r="V3104" s="37"/>
      <c r="W3104" s="37"/>
      <c r="X3104" s="37"/>
      <c r="Y3104" s="37"/>
      <c r="Z3104" s="37"/>
      <c r="AA3104" s="37"/>
      <c r="AB3104" s="37"/>
      <c r="AC3104" s="37"/>
      <c r="AD3104" s="37"/>
      <c r="AE3104" s="37"/>
      <c r="AR3104" s="196" t="s">
        <v>479</v>
      </c>
      <c r="AT3104" s="196" t="s">
        <v>388</v>
      </c>
      <c r="AU3104" s="196" t="s">
        <v>90</v>
      </c>
      <c r="AY3104" s="20" t="s">
        <v>386</v>
      </c>
      <c r="BE3104" s="197">
        <f>IF(N3104="základní",J3104,0)</f>
        <v>0</v>
      </c>
      <c r="BF3104" s="197">
        <f>IF(N3104="snížená",J3104,0)</f>
        <v>0</v>
      </c>
      <c r="BG3104" s="197">
        <f>IF(N3104="zákl. přenesená",J3104,0)</f>
        <v>0</v>
      </c>
      <c r="BH3104" s="197">
        <f>IF(N3104="sníž. přenesená",J3104,0)</f>
        <v>0</v>
      </c>
      <c r="BI3104" s="197">
        <f>IF(N3104="nulová",J3104,0)</f>
        <v>0</v>
      </c>
      <c r="BJ3104" s="20" t="s">
        <v>90</v>
      </c>
      <c r="BK3104" s="197">
        <f>ROUND(I3104*H3104,2)</f>
        <v>0</v>
      </c>
      <c r="BL3104" s="20" t="s">
        <v>479</v>
      </c>
      <c r="BM3104" s="196" t="s">
        <v>2962</v>
      </c>
    </row>
    <row r="3105" spans="1:65" s="13" customFormat="1" ht="10">
      <c r="B3105" s="203"/>
      <c r="C3105" s="204"/>
      <c r="D3105" s="205" t="s">
        <v>395</v>
      </c>
      <c r="E3105" s="206" t="s">
        <v>76</v>
      </c>
      <c r="F3105" s="207" t="s">
        <v>403</v>
      </c>
      <c r="G3105" s="204"/>
      <c r="H3105" s="206" t="s">
        <v>76</v>
      </c>
      <c r="I3105" s="208"/>
      <c r="J3105" s="204"/>
      <c r="K3105" s="204"/>
      <c r="L3105" s="209"/>
      <c r="M3105" s="210"/>
      <c r="N3105" s="211"/>
      <c r="O3105" s="211"/>
      <c r="P3105" s="211"/>
      <c r="Q3105" s="211"/>
      <c r="R3105" s="211"/>
      <c r="S3105" s="211"/>
      <c r="T3105" s="212"/>
      <c r="AT3105" s="213" t="s">
        <v>395</v>
      </c>
      <c r="AU3105" s="213" t="s">
        <v>90</v>
      </c>
      <c r="AV3105" s="13" t="s">
        <v>85</v>
      </c>
      <c r="AW3105" s="13" t="s">
        <v>36</v>
      </c>
      <c r="AX3105" s="13" t="s">
        <v>78</v>
      </c>
      <c r="AY3105" s="213" t="s">
        <v>386</v>
      </c>
    </row>
    <row r="3106" spans="1:65" s="13" customFormat="1" ht="20">
      <c r="B3106" s="203"/>
      <c r="C3106" s="204"/>
      <c r="D3106" s="205" t="s">
        <v>395</v>
      </c>
      <c r="E3106" s="206" t="s">
        <v>76</v>
      </c>
      <c r="F3106" s="207" t="s">
        <v>2862</v>
      </c>
      <c r="G3106" s="204"/>
      <c r="H3106" s="206" t="s">
        <v>76</v>
      </c>
      <c r="I3106" s="208"/>
      <c r="J3106" s="204"/>
      <c r="K3106" s="204"/>
      <c r="L3106" s="209"/>
      <c r="M3106" s="210"/>
      <c r="N3106" s="211"/>
      <c r="O3106" s="211"/>
      <c r="P3106" s="211"/>
      <c r="Q3106" s="211"/>
      <c r="R3106" s="211"/>
      <c r="S3106" s="211"/>
      <c r="T3106" s="212"/>
      <c r="AT3106" s="213" t="s">
        <v>395</v>
      </c>
      <c r="AU3106" s="213" t="s">
        <v>90</v>
      </c>
      <c r="AV3106" s="13" t="s">
        <v>85</v>
      </c>
      <c r="AW3106" s="13" t="s">
        <v>36</v>
      </c>
      <c r="AX3106" s="13" t="s">
        <v>78</v>
      </c>
      <c r="AY3106" s="213" t="s">
        <v>386</v>
      </c>
    </row>
    <row r="3107" spans="1:65" s="13" customFormat="1" ht="10">
      <c r="B3107" s="203"/>
      <c r="C3107" s="204"/>
      <c r="D3107" s="205" t="s">
        <v>395</v>
      </c>
      <c r="E3107" s="206" t="s">
        <v>76</v>
      </c>
      <c r="F3107" s="207" t="s">
        <v>577</v>
      </c>
      <c r="G3107" s="204"/>
      <c r="H3107" s="206" t="s">
        <v>76</v>
      </c>
      <c r="I3107" s="208"/>
      <c r="J3107" s="204"/>
      <c r="K3107" s="204"/>
      <c r="L3107" s="209"/>
      <c r="M3107" s="210"/>
      <c r="N3107" s="211"/>
      <c r="O3107" s="211"/>
      <c r="P3107" s="211"/>
      <c r="Q3107" s="211"/>
      <c r="R3107" s="211"/>
      <c r="S3107" s="211"/>
      <c r="T3107" s="212"/>
      <c r="AT3107" s="213" t="s">
        <v>395</v>
      </c>
      <c r="AU3107" s="213" t="s">
        <v>90</v>
      </c>
      <c r="AV3107" s="13" t="s">
        <v>85</v>
      </c>
      <c r="AW3107" s="13" t="s">
        <v>36</v>
      </c>
      <c r="AX3107" s="13" t="s">
        <v>78</v>
      </c>
      <c r="AY3107" s="213" t="s">
        <v>386</v>
      </c>
    </row>
    <row r="3108" spans="1:65" s="13" customFormat="1" ht="10">
      <c r="B3108" s="203"/>
      <c r="C3108" s="204"/>
      <c r="D3108" s="205" t="s">
        <v>395</v>
      </c>
      <c r="E3108" s="206" t="s">
        <v>76</v>
      </c>
      <c r="F3108" s="207" t="s">
        <v>2963</v>
      </c>
      <c r="G3108" s="204"/>
      <c r="H3108" s="206" t="s">
        <v>76</v>
      </c>
      <c r="I3108" s="208"/>
      <c r="J3108" s="204"/>
      <c r="K3108" s="204"/>
      <c r="L3108" s="209"/>
      <c r="M3108" s="210"/>
      <c r="N3108" s="211"/>
      <c r="O3108" s="211"/>
      <c r="P3108" s="211"/>
      <c r="Q3108" s="211"/>
      <c r="R3108" s="211"/>
      <c r="S3108" s="211"/>
      <c r="T3108" s="212"/>
      <c r="AT3108" s="213" t="s">
        <v>395</v>
      </c>
      <c r="AU3108" s="213" t="s">
        <v>90</v>
      </c>
      <c r="AV3108" s="13" t="s">
        <v>85</v>
      </c>
      <c r="AW3108" s="13" t="s">
        <v>36</v>
      </c>
      <c r="AX3108" s="13" t="s">
        <v>78</v>
      </c>
      <c r="AY3108" s="213" t="s">
        <v>386</v>
      </c>
    </row>
    <row r="3109" spans="1:65" s="13" customFormat="1" ht="10">
      <c r="B3109" s="203"/>
      <c r="C3109" s="204"/>
      <c r="D3109" s="205" t="s">
        <v>395</v>
      </c>
      <c r="E3109" s="206" t="s">
        <v>76</v>
      </c>
      <c r="F3109" s="207" t="s">
        <v>809</v>
      </c>
      <c r="G3109" s="204"/>
      <c r="H3109" s="206" t="s">
        <v>76</v>
      </c>
      <c r="I3109" s="208"/>
      <c r="J3109" s="204"/>
      <c r="K3109" s="204"/>
      <c r="L3109" s="209"/>
      <c r="M3109" s="210"/>
      <c r="N3109" s="211"/>
      <c r="O3109" s="211"/>
      <c r="P3109" s="211"/>
      <c r="Q3109" s="211"/>
      <c r="R3109" s="211"/>
      <c r="S3109" s="211"/>
      <c r="T3109" s="212"/>
      <c r="AT3109" s="213" t="s">
        <v>395</v>
      </c>
      <c r="AU3109" s="213" t="s">
        <v>90</v>
      </c>
      <c r="AV3109" s="13" t="s">
        <v>85</v>
      </c>
      <c r="AW3109" s="13" t="s">
        <v>36</v>
      </c>
      <c r="AX3109" s="13" t="s">
        <v>78</v>
      </c>
      <c r="AY3109" s="213" t="s">
        <v>386</v>
      </c>
    </row>
    <row r="3110" spans="1:65" s="14" customFormat="1" ht="10">
      <c r="B3110" s="214"/>
      <c r="C3110" s="215"/>
      <c r="D3110" s="205" t="s">
        <v>395</v>
      </c>
      <c r="E3110" s="216" t="s">
        <v>76</v>
      </c>
      <c r="F3110" s="217" t="s">
        <v>2964</v>
      </c>
      <c r="G3110" s="215"/>
      <c r="H3110" s="218">
        <v>21.872</v>
      </c>
      <c r="I3110" s="219"/>
      <c r="J3110" s="215"/>
      <c r="K3110" s="215"/>
      <c r="L3110" s="220"/>
      <c r="M3110" s="221"/>
      <c r="N3110" s="222"/>
      <c r="O3110" s="222"/>
      <c r="P3110" s="222"/>
      <c r="Q3110" s="222"/>
      <c r="R3110" s="222"/>
      <c r="S3110" s="222"/>
      <c r="T3110" s="223"/>
      <c r="AT3110" s="224" t="s">
        <v>395</v>
      </c>
      <c r="AU3110" s="224" t="s">
        <v>90</v>
      </c>
      <c r="AV3110" s="14" t="s">
        <v>90</v>
      </c>
      <c r="AW3110" s="14" t="s">
        <v>36</v>
      </c>
      <c r="AX3110" s="14" t="s">
        <v>78</v>
      </c>
      <c r="AY3110" s="224" t="s">
        <v>386</v>
      </c>
    </row>
    <row r="3111" spans="1:65" s="16" customFormat="1" ht="10">
      <c r="B3111" s="246"/>
      <c r="C3111" s="247"/>
      <c r="D3111" s="205" t="s">
        <v>395</v>
      </c>
      <c r="E3111" s="248" t="s">
        <v>76</v>
      </c>
      <c r="F3111" s="249" t="s">
        <v>559</v>
      </c>
      <c r="G3111" s="247"/>
      <c r="H3111" s="250">
        <v>21.872</v>
      </c>
      <c r="I3111" s="251"/>
      <c r="J3111" s="247"/>
      <c r="K3111" s="247"/>
      <c r="L3111" s="252"/>
      <c r="M3111" s="253"/>
      <c r="N3111" s="254"/>
      <c r="O3111" s="254"/>
      <c r="P3111" s="254"/>
      <c r="Q3111" s="254"/>
      <c r="R3111" s="254"/>
      <c r="S3111" s="254"/>
      <c r="T3111" s="255"/>
      <c r="AT3111" s="256" t="s">
        <v>395</v>
      </c>
      <c r="AU3111" s="256" t="s">
        <v>90</v>
      </c>
      <c r="AV3111" s="16" t="s">
        <v>95</v>
      </c>
      <c r="AW3111" s="16" t="s">
        <v>36</v>
      </c>
      <c r="AX3111" s="16" t="s">
        <v>78</v>
      </c>
      <c r="AY3111" s="256" t="s">
        <v>386</v>
      </c>
    </row>
    <row r="3112" spans="1:65" s="13" customFormat="1" ht="10">
      <c r="B3112" s="203"/>
      <c r="C3112" s="204"/>
      <c r="D3112" s="205" t="s">
        <v>395</v>
      </c>
      <c r="E3112" s="206" t="s">
        <v>76</v>
      </c>
      <c r="F3112" s="207" t="s">
        <v>811</v>
      </c>
      <c r="G3112" s="204"/>
      <c r="H3112" s="206" t="s">
        <v>76</v>
      </c>
      <c r="I3112" s="208"/>
      <c r="J3112" s="204"/>
      <c r="K3112" s="204"/>
      <c r="L3112" s="209"/>
      <c r="M3112" s="210"/>
      <c r="N3112" s="211"/>
      <c r="O3112" s="211"/>
      <c r="P3112" s="211"/>
      <c r="Q3112" s="211"/>
      <c r="R3112" s="211"/>
      <c r="S3112" s="211"/>
      <c r="T3112" s="212"/>
      <c r="AT3112" s="213" t="s">
        <v>395</v>
      </c>
      <c r="AU3112" s="213" t="s">
        <v>90</v>
      </c>
      <c r="AV3112" s="13" t="s">
        <v>85</v>
      </c>
      <c r="AW3112" s="13" t="s">
        <v>36</v>
      </c>
      <c r="AX3112" s="13" t="s">
        <v>78</v>
      </c>
      <c r="AY3112" s="213" t="s">
        <v>386</v>
      </c>
    </row>
    <row r="3113" spans="1:65" s="14" customFormat="1" ht="10">
      <c r="B3113" s="214"/>
      <c r="C3113" s="215"/>
      <c r="D3113" s="205" t="s">
        <v>395</v>
      </c>
      <c r="E3113" s="216" t="s">
        <v>76</v>
      </c>
      <c r="F3113" s="217" t="s">
        <v>2964</v>
      </c>
      <c r="G3113" s="215"/>
      <c r="H3113" s="218">
        <v>21.872</v>
      </c>
      <c r="I3113" s="219"/>
      <c r="J3113" s="215"/>
      <c r="K3113" s="215"/>
      <c r="L3113" s="220"/>
      <c r="M3113" s="221"/>
      <c r="N3113" s="222"/>
      <c r="O3113" s="222"/>
      <c r="P3113" s="222"/>
      <c r="Q3113" s="222"/>
      <c r="R3113" s="222"/>
      <c r="S3113" s="222"/>
      <c r="T3113" s="223"/>
      <c r="AT3113" s="224" t="s">
        <v>395</v>
      </c>
      <c r="AU3113" s="224" t="s">
        <v>90</v>
      </c>
      <c r="AV3113" s="14" t="s">
        <v>90</v>
      </c>
      <c r="AW3113" s="14" t="s">
        <v>36</v>
      </c>
      <c r="AX3113" s="14" t="s">
        <v>78</v>
      </c>
      <c r="AY3113" s="224" t="s">
        <v>386</v>
      </c>
    </row>
    <row r="3114" spans="1:65" s="16" customFormat="1" ht="10">
      <c r="B3114" s="246"/>
      <c r="C3114" s="247"/>
      <c r="D3114" s="205" t="s">
        <v>395</v>
      </c>
      <c r="E3114" s="248" t="s">
        <v>76</v>
      </c>
      <c r="F3114" s="249" t="s">
        <v>559</v>
      </c>
      <c r="G3114" s="247"/>
      <c r="H3114" s="250">
        <v>21.872</v>
      </c>
      <c r="I3114" s="251"/>
      <c r="J3114" s="247"/>
      <c r="K3114" s="247"/>
      <c r="L3114" s="252"/>
      <c r="M3114" s="253"/>
      <c r="N3114" s="254"/>
      <c r="O3114" s="254"/>
      <c r="P3114" s="254"/>
      <c r="Q3114" s="254"/>
      <c r="R3114" s="254"/>
      <c r="S3114" s="254"/>
      <c r="T3114" s="255"/>
      <c r="AT3114" s="256" t="s">
        <v>395</v>
      </c>
      <c r="AU3114" s="256" t="s">
        <v>90</v>
      </c>
      <c r="AV3114" s="16" t="s">
        <v>95</v>
      </c>
      <c r="AW3114" s="16" t="s">
        <v>36</v>
      </c>
      <c r="AX3114" s="16" t="s">
        <v>78</v>
      </c>
      <c r="AY3114" s="256" t="s">
        <v>386</v>
      </c>
    </row>
    <row r="3115" spans="1:65" s="13" customFormat="1" ht="10">
      <c r="B3115" s="203"/>
      <c r="C3115" s="204"/>
      <c r="D3115" s="205" t="s">
        <v>395</v>
      </c>
      <c r="E3115" s="206" t="s">
        <v>76</v>
      </c>
      <c r="F3115" s="207" t="s">
        <v>571</v>
      </c>
      <c r="G3115" s="204"/>
      <c r="H3115" s="206" t="s">
        <v>76</v>
      </c>
      <c r="I3115" s="208"/>
      <c r="J3115" s="204"/>
      <c r="K3115" s="204"/>
      <c r="L3115" s="209"/>
      <c r="M3115" s="210"/>
      <c r="N3115" s="211"/>
      <c r="O3115" s="211"/>
      <c r="P3115" s="211"/>
      <c r="Q3115" s="211"/>
      <c r="R3115" s="211"/>
      <c r="S3115" s="211"/>
      <c r="T3115" s="212"/>
      <c r="AT3115" s="213" t="s">
        <v>395</v>
      </c>
      <c r="AU3115" s="213" t="s">
        <v>90</v>
      </c>
      <c r="AV3115" s="13" t="s">
        <v>85</v>
      </c>
      <c r="AW3115" s="13" t="s">
        <v>36</v>
      </c>
      <c r="AX3115" s="13" t="s">
        <v>78</v>
      </c>
      <c r="AY3115" s="213" t="s">
        <v>386</v>
      </c>
    </row>
    <row r="3116" spans="1:65" s="14" customFormat="1" ht="10">
      <c r="B3116" s="214"/>
      <c r="C3116" s="215"/>
      <c r="D3116" s="205" t="s">
        <v>395</v>
      </c>
      <c r="E3116" s="216" t="s">
        <v>76</v>
      </c>
      <c r="F3116" s="217" t="s">
        <v>2964</v>
      </c>
      <c r="G3116" s="215"/>
      <c r="H3116" s="218">
        <v>21.872</v>
      </c>
      <c r="I3116" s="219"/>
      <c r="J3116" s="215"/>
      <c r="K3116" s="215"/>
      <c r="L3116" s="220"/>
      <c r="M3116" s="221"/>
      <c r="N3116" s="222"/>
      <c r="O3116" s="222"/>
      <c r="P3116" s="222"/>
      <c r="Q3116" s="222"/>
      <c r="R3116" s="222"/>
      <c r="S3116" s="222"/>
      <c r="T3116" s="223"/>
      <c r="AT3116" s="224" t="s">
        <v>395</v>
      </c>
      <c r="AU3116" s="224" t="s">
        <v>90</v>
      </c>
      <c r="AV3116" s="14" t="s">
        <v>90</v>
      </c>
      <c r="AW3116" s="14" t="s">
        <v>36</v>
      </c>
      <c r="AX3116" s="14" t="s">
        <v>78</v>
      </c>
      <c r="AY3116" s="224" t="s">
        <v>386</v>
      </c>
    </row>
    <row r="3117" spans="1:65" s="16" customFormat="1" ht="10">
      <c r="B3117" s="246"/>
      <c r="C3117" s="247"/>
      <c r="D3117" s="205" t="s">
        <v>395</v>
      </c>
      <c r="E3117" s="248" t="s">
        <v>76</v>
      </c>
      <c r="F3117" s="249" t="s">
        <v>559</v>
      </c>
      <c r="G3117" s="247"/>
      <c r="H3117" s="250">
        <v>21.872</v>
      </c>
      <c r="I3117" s="251"/>
      <c r="J3117" s="247"/>
      <c r="K3117" s="247"/>
      <c r="L3117" s="252"/>
      <c r="M3117" s="253"/>
      <c r="N3117" s="254"/>
      <c r="O3117" s="254"/>
      <c r="P3117" s="254"/>
      <c r="Q3117" s="254"/>
      <c r="R3117" s="254"/>
      <c r="S3117" s="254"/>
      <c r="T3117" s="255"/>
      <c r="AT3117" s="256" t="s">
        <v>395</v>
      </c>
      <c r="AU3117" s="256" t="s">
        <v>90</v>
      </c>
      <c r="AV3117" s="16" t="s">
        <v>95</v>
      </c>
      <c r="AW3117" s="16" t="s">
        <v>36</v>
      </c>
      <c r="AX3117" s="16" t="s">
        <v>78</v>
      </c>
      <c r="AY3117" s="256" t="s">
        <v>386</v>
      </c>
    </row>
    <row r="3118" spans="1:65" s="15" customFormat="1" ht="10">
      <c r="B3118" s="225"/>
      <c r="C3118" s="226"/>
      <c r="D3118" s="205" t="s">
        <v>395</v>
      </c>
      <c r="E3118" s="227" t="s">
        <v>76</v>
      </c>
      <c r="F3118" s="228" t="s">
        <v>398</v>
      </c>
      <c r="G3118" s="226"/>
      <c r="H3118" s="229">
        <v>65.616</v>
      </c>
      <c r="I3118" s="230"/>
      <c r="J3118" s="226"/>
      <c r="K3118" s="226"/>
      <c r="L3118" s="231"/>
      <c r="M3118" s="232"/>
      <c r="N3118" s="233"/>
      <c r="O3118" s="233"/>
      <c r="P3118" s="233"/>
      <c r="Q3118" s="233"/>
      <c r="R3118" s="233"/>
      <c r="S3118" s="233"/>
      <c r="T3118" s="234"/>
      <c r="AT3118" s="235" t="s">
        <v>395</v>
      </c>
      <c r="AU3118" s="235" t="s">
        <v>90</v>
      </c>
      <c r="AV3118" s="15" t="s">
        <v>102</v>
      </c>
      <c r="AW3118" s="15" t="s">
        <v>36</v>
      </c>
      <c r="AX3118" s="15" t="s">
        <v>85</v>
      </c>
      <c r="AY3118" s="235" t="s">
        <v>386</v>
      </c>
    </row>
    <row r="3119" spans="1:65" s="2" customFormat="1" ht="44.25" customHeight="1">
      <c r="A3119" s="37"/>
      <c r="B3119" s="38"/>
      <c r="C3119" s="185" t="s">
        <v>2965</v>
      </c>
      <c r="D3119" s="185" t="s">
        <v>388</v>
      </c>
      <c r="E3119" s="186" t="s">
        <v>2966</v>
      </c>
      <c r="F3119" s="187" t="s">
        <v>2967</v>
      </c>
      <c r="G3119" s="188" t="s">
        <v>127</v>
      </c>
      <c r="H3119" s="189">
        <v>116.28</v>
      </c>
      <c r="I3119" s="190"/>
      <c r="J3119" s="191">
        <f>ROUND(I3119*H3119,2)</f>
        <v>0</v>
      </c>
      <c r="K3119" s="187" t="s">
        <v>391</v>
      </c>
      <c r="L3119" s="42"/>
      <c r="M3119" s="192" t="s">
        <v>76</v>
      </c>
      <c r="N3119" s="193" t="s">
        <v>49</v>
      </c>
      <c r="O3119" s="67"/>
      <c r="P3119" s="194">
        <f>O3119*H3119</f>
        <v>0</v>
      </c>
      <c r="Q3119" s="194">
        <v>0</v>
      </c>
      <c r="R3119" s="194">
        <f>Q3119*H3119</f>
        <v>0</v>
      </c>
      <c r="S3119" s="194">
        <v>1.7250000000000001E-2</v>
      </c>
      <c r="T3119" s="195">
        <f>S3119*H3119</f>
        <v>2.00583</v>
      </c>
      <c r="U3119" s="37"/>
      <c r="V3119" s="37"/>
      <c r="W3119" s="37"/>
      <c r="X3119" s="37"/>
      <c r="Y3119" s="37"/>
      <c r="Z3119" s="37"/>
      <c r="AA3119" s="37"/>
      <c r="AB3119" s="37"/>
      <c r="AC3119" s="37"/>
      <c r="AD3119" s="37"/>
      <c r="AE3119" s="37"/>
      <c r="AR3119" s="196" t="s">
        <v>479</v>
      </c>
      <c r="AT3119" s="196" t="s">
        <v>388</v>
      </c>
      <c r="AU3119" s="196" t="s">
        <v>90</v>
      </c>
      <c r="AY3119" s="20" t="s">
        <v>386</v>
      </c>
      <c r="BE3119" s="197">
        <f>IF(N3119="základní",J3119,0)</f>
        <v>0</v>
      </c>
      <c r="BF3119" s="197">
        <f>IF(N3119="snížená",J3119,0)</f>
        <v>0</v>
      </c>
      <c r="BG3119" s="197">
        <f>IF(N3119="zákl. přenesená",J3119,0)</f>
        <v>0</v>
      </c>
      <c r="BH3119" s="197">
        <f>IF(N3119="sníž. přenesená",J3119,0)</f>
        <v>0</v>
      </c>
      <c r="BI3119" s="197">
        <f>IF(N3119="nulová",J3119,0)</f>
        <v>0</v>
      </c>
      <c r="BJ3119" s="20" t="s">
        <v>90</v>
      </c>
      <c r="BK3119" s="197">
        <f>ROUND(I3119*H3119,2)</f>
        <v>0</v>
      </c>
      <c r="BL3119" s="20" t="s">
        <v>479</v>
      </c>
      <c r="BM3119" s="196" t="s">
        <v>2968</v>
      </c>
    </row>
    <row r="3120" spans="1:65" s="2" customFormat="1" ht="10">
      <c r="A3120" s="37"/>
      <c r="B3120" s="38"/>
      <c r="C3120" s="39"/>
      <c r="D3120" s="198" t="s">
        <v>393</v>
      </c>
      <c r="E3120" s="39"/>
      <c r="F3120" s="199" t="s">
        <v>2969</v>
      </c>
      <c r="G3120" s="39"/>
      <c r="H3120" s="39"/>
      <c r="I3120" s="200"/>
      <c r="J3120" s="39"/>
      <c r="K3120" s="39"/>
      <c r="L3120" s="42"/>
      <c r="M3120" s="201"/>
      <c r="N3120" s="202"/>
      <c r="O3120" s="67"/>
      <c r="P3120" s="67"/>
      <c r="Q3120" s="67"/>
      <c r="R3120" s="67"/>
      <c r="S3120" s="67"/>
      <c r="T3120" s="68"/>
      <c r="U3120" s="37"/>
      <c r="V3120" s="37"/>
      <c r="W3120" s="37"/>
      <c r="X3120" s="37"/>
      <c r="Y3120" s="37"/>
      <c r="Z3120" s="37"/>
      <c r="AA3120" s="37"/>
      <c r="AB3120" s="37"/>
      <c r="AC3120" s="37"/>
      <c r="AD3120" s="37"/>
      <c r="AE3120" s="37"/>
      <c r="AT3120" s="20" t="s">
        <v>393</v>
      </c>
      <c r="AU3120" s="20" t="s">
        <v>90</v>
      </c>
    </row>
    <row r="3121" spans="1:65" s="13" customFormat="1" ht="10">
      <c r="B3121" s="203"/>
      <c r="C3121" s="204"/>
      <c r="D3121" s="205" t="s">
        <v>395</v>
      </c>
      <c r="E3121" s="206" t="s">
        <v>76</v>
      </c>
      <c r="F3121" s="207" t="s">
        <v>1029</v>
      </c>
      <c r="G3121" s="204"/>
      <c r="H3121" s="206" t="s">
        <v>76</v>
      </c>
      <c r="I3121" s="208"/>
      <c r="J3121" s="204"/>
      <c r="K3121" s="204"/>
      <c r="L3121" s="209"/>
      <c r="M3121" s="210"/>
      <c r="N3121" s="211"/>
      <c r="O3121" s="211"/>
      <c r="P3121" s="211"/>
      <c r="Q3121" s="211"/>
      <c r="R3121" s="211"/>
      <c r="S3121" s="211"/>
      <c r="T3121" s="212"/>
      <c r="AT3121" s="213" t="s">
        <v>395</v>
      </c>
      <c r="AU3121" s="213" t="s">
        <v>90</v>
      </c>
      <c r="AV3121" s="13" t="s">
        <v>85</v>
      </c>
      <c r="AW3121" s="13" t="s">
        <v>36</v>
      </c>
      <c r="AX3121" s="13" t="s">
        <v>78</v>
      </c>
      <c r="AY3121" s="213" t="s">
        <v>386</v>
      </c>
    </row>
    <row r="3122" spans="1:65" s="14" customFormat="1" ht="10">
      <c r="B3122" s="214"/>
      <c r="C3122" s="215"/>
      <c r="D3122" s="205" t="s">
        <v>395</v>
      </c>
      <c r="E3122" s="216" t="s">
        <v>76</v>
      </c>
      <c r="F3122" s="217" t="s">
        <v>2970</v>
      </c>
      <c r="G3122" s="215"/>
      <c r="H3122" s="218">
        <v>116.28</v>
      </c>
      <c r="I3122" s="219"/>
      <c r="J3122" s="215"/>
      <c r="K3122" s="215"/>
      <c r="L3122" s="220"/>
      <c r="M3122" s="221"/>
      <c r="N3122" s="222"/>
      <c r="O3122" s="222"/>
      <c r="P3122" s="222"/>
      <c r="Q3122" s="222"/>
      <c r="R3122" s="222"/>
      <c r="S3122" s="222"/>
      <c r="T3122" s="223"/>
      <c r="AT3122" s="224" t="s">
        <v>395</v>
      </c>
      <c r="AU3122" s="224" t="s">
        <v>90</v>
      </c>
      <c r="AV3122" s="14" t="s">
        <v>90</v>
      </c>
      <c r="AW3122" s="14" t="s">
        <v>36</v>
      </c>
      <c r="AX3122" s="14" t="s">
        <v>78</v>
      </c>
      <c r="AY3122" s="224" t="s">
        <v>386</v>
      </c>
    </row>
    <row r="3123" spans="1:65" s="15" customFormat="1" ht="10">
      <c r="B3123" s="225"/>
      <c r="C3123" s="226"/>
      <c r="D3123" s="205" t="s">
        <v>395</v>
      </c>
      <c r="E3123" s="227" t="s">
        <v>76</v>
      </c>
      <c r="F3123" s="228" t="s">
        <v>398</v>
      </c>
      <c r="G3123" s="226"/>
      <c r="H3123" s="229">
        <v>116.28</v>
      </c>
      <c r="I3123" s="230"/>
      <c r="J3123" s="226"/>
      <c r="K3123" s="226"/>
      <c r="L3123" s="231"/>
      <c r="M3123" s="232"/>
      <c r="N3123" s="233"/>
      <c r="O3123" s="233"/>
      <c r="P3123" s="233"/>
      <c r="Q3123" s="233"/>
      <c r="R3123" s="233"/>
      <c r="S3123" s="233"/>
      <c r="T3123" s="234"/>
      <c r="AT3123" s="235" t="s">
        <v>395</v>
      </c>
      <c r="AU3123" s="235" t="s">
        <v>90</v>
      </c>
      <c r="AV3123" s="15" t="s">
        <v>102</v>
      </c>
      <c r="AW3123" s="15" t="s">
        <v>36</v>
      </c>
      <c r="AX3123" s="15" t="s">
        <v>85</v>
      </c>
      <c r="AY3123" s="235" t="s">
        <v>386</v>
      </c>
    </row>
    <row r="3124" spans="1:65" s="2" customFormat="1" ht="66.75" customHeight="1">
      <c r="A3124" s="37"/>
      <c r="B3124" s="38"/>
      <c r="C3124" s="185" t="s">
        <v>2971</v>
      </c>
      <c r="D3124" s="185" t="s">
        <v>388</v>
      </c>
      <c r="E3124" s="186" t="s">
        <v>2972</v>
      </c>
      <c r="F3124" s="187" t="s">
        <v>2973</v>
      </c>
      <c r="G3124" s="188" t="s">
        <v>127</v>
      </c>
      <c r="H3124" s="189">
        <v>20.690999999999999</v>
      </c>
      <c r="I3124" s="190"/>
      <c r="J3124" s="191">
        <f>ROUND(I3124*H3124,2)</f>
        <v>0</v>
      </c>
      <c r="K3124" s="187" t="s">
        <v>76</v>
      </c>
      <c r="L3124" s="42"/>
      <c r="M3124" s="192" t="s">
        <v>76</v>
      </c>
      <c r="N3124" s="193" t="s">
        <v>49</v>
      </c>
      <c r="O3124" s="67"/>
      <c r="P3124" s="194">
        <f>O3124*H3124</f>
        <v>0</v>
      </c>
      <c r="Q3124" s="194">
        <v>2.8709999999999999E-2</v>
      </c>
      <c r="R3124" s="194">
        <f>Q3124*H3124</f>
        <v>0.59403860999999991</v>
      </c>
      <c r="S3124" s="194">
        <v>0</v>
      </c>
      <c r="T3124" s="195">
        <f>S3124*H3124</f>
        <v>0</v>
      </c>
      <c r="U3124" s="37"/>
      <c r="V3124" s="37"/>
      <c r="W3124" s="37"/>
      <c r="X3124" s="37"/>
      <c r="Y3124" s="37"/>
      <c r="Z3124" s="37"/>
      <c r="AA3124" s="37"/>
      <c r="AB3124" s="37"/>
      <c r="AC3124" s="37"/>
      <c r="AD3124" s="37"/>
      <c r="AE3124" s="37"/>
      <c r="AR3124" s="196" t="s">
        <v>479</v>
      </c>
      <c r="AT3124" s="196" t="s">
        <v>388</v>
      </c>
      <c r="AU3124" s="196" t="s">
        <v>90</v>
      </c>
      <c r="AY3124" s="20" t="s">
        <v>386</v>
      </c>
      <c r="BE3124" s="197">
        <f>IF(N3124="základní",J3124,0)</f>
        <v>0</v>
      </c>
      <c r="BF3124" s="197">
        <f>IF(N3124="snížená",J3124,0)</f>
        <v>0</v>
      </c>
      <c r="BG3124" s="197">
        <f>IF(N3124="zákl. přenesená",J3124,0)</f>
        <v>0</v>
      </c>
      <c r="BH3124" s="197">
        <f>IF(N3124="sníž. přenesená",J3124,0)</f>
        <v>0</v>
      </c>
      <c r="BI3124" s="197">
        <f>IF(N3124="nulová",J3124,0)</f>
        <v>0</v>
      </c>
      <c r="BJ3124" s="20" t="s">
        <v>90</v>
      </c>
      <c r="BK3124" s="197">
        <f>ROUND(I3124*H3124,2)</f>
        <v>0</v>
      </c>
      <c r="BL3124" s="20" t="s">
        <v>479</v>
      </c>
      <c r="BM3124" s="196" t="s">
        <v>2974</v>
      </c>
    </row>
    <row r="3125" spans="1:65" s="13" customFormat="1" ht="10">
      <c r="B3125" s="203"/>
      <c r="C3125" s="204"/>
      <c r="D3125" s="205" t="s">
        <v>395</v>
      </c>
      <c r="E3125" s="206" t="s">
        <v>76</v>
      </c>
      <c r="F3125" s="207" t="s">
        <v>403</v>
      </c>
      <c r="G3125" s="204"/>
      <c r="H3125" s="206" t="s">
        <v>76</v>
      </c>
      <c r="I3125" s="208"/>
      <c r="J3125" s="204"/>
      <c r="K3125" s="204"/>
      <c r="L3125" s="209"/>
      <c r="M3125" s="210"/>
      <c r="N3125" s="211"/>
      <c r="O3125" s="211"/>
      <c r="P3125" s="211"/>
      <c r="Q3125" s="211"/>
      <c r="R3125" s="211"/>
      <c r="S3125" s="211"/>
      <c r="T3125" s="212"/>
      <c r="AT3125" s="213" t="s">
        <v>395</v>
      </c>
      <c r="AU3125" s="213" t="s">
        <v>90</v>
      </c>
      <c r="AV3125" s="13" t="s">
        <v>85</v>
      </c>
      <c r="AW3125" s="13" t="s">
        <v>36</v>
      </c>
      <c r="AX3125" s="13" t="s">
        <v>78</v>
      </c>
      <c r="AY3125" s="213" t="s">
        <v>386</v>
      </c>
    </row>
    <row r="3126" spans="1:65" s="13" customFormat="1" ht="20">
      <c r="B3126" s="203"/>
      <c r="C3126" s="204"/>
      <c r="D3126" s="205" t="s">
        <v>395</v>
      </c>
      <c r="E3126" s="206" t="s">
        <v>76</v>
      </c>
      <c r="F3126" s="207" t="s">
        <v>2862</v>
      </c>
      <c r="G3126" s="204"/>
      <c r="H3126" s="206" t="s">
        <v>76</v>
      </c>
      <c r="I3126" s="208"/>
      <c r="J3126" s="204"/>
      <c r="K3126" s="204"/>
      <c r="L3126" s="209"/>
      <c r="M3126" s="210"/>
      <c r="N3126" s="211"/>
      <c r="O3126" s="211"/>
      <c r="P3126" s="211"/>
      <c r="Q3126" s="211"/>
      <c r="R3126" s="211"/>
      <c r="S3126" s="211"/>
      <c r="T3126" s="212"/>
      <c r="AT3126" s="213" t="s">
        <v>395</v>
      </c>
      <c r="AU3126" s="213" t="s">
        <v>90</v>
      </c>
      <c r="AV3126" s="13" t="s">
        <v>85</v>
      </c>
      <c r="AW3126" s="13" t="s">
        <v>36</v>
      </c>
      <c r="AX3126" s="13" t="s">
        <v>78</v>
      </c>
      <c r="AY3126" s="213" t="s">
        <v>386</v>
      </c>
    </row>
    <row r="3127" spans="1:65" s="13" customFormat="1" ht="10">
      <c r="B3127" s="203"/>
      <c r="C3127" s="204"/>
      <c r="D3127" s="205" t="s">
        <v>395</v>
      </c>
      <c r="E3127" s="206" t="s">
        <v>76</v>
      </c>
      <c r="F3127" s="207" t="s">
        <v>577</v>
      </c>
      <c r="G3127" s="204"/>
      <c r="H3127" s="206" t="s">
        <v>76</v>
      </c>
      <c r="I3127" s="208"/>
      <c r="J3127" s="204"/>
      <c r="K3127" s="204"/>
      <c r="L3127" s="209"/>
      <c r="M3127" s="210"/>
      <c r="N3127" s="211"/>
      <c r="O3127" s="211"/>
      <c r="P3127" s="211"/>
      <c r="Q3127" s="211"/>
      <c r="R3127" s="211"/>
      <c r="S3127" s="211"/>
      <c r="T3127" s="212"/>
      <c r="AT3127" s="213" t="s">
        <v>395</v>
      </c>
      <c r="AU3127" s="213" t="s">
        <v>90</v>
      </c>
      <c r="AV3127" s="13" t="s">
        <v>85</v>
      </c>
      <c r="AW3127" s="13" t="s">
        <v>36</v>
      </c>
      <c r="AX3127" s="13" t="s">
        <v>78</v>
      </c>
      <c r="AY3127" s="213" t="s">
        <v>386</v>
      </c>
    </row>
    <row r="3128" spans="1:65" s="13" customFormat="1" ht="10">
      <c r="B3128" s="203"/>
      <c r="C3128" s="204"/>
      <c r="D3128" s="205" t="s">
        <v>395</v>
      </c>
      <c r="E3128" s="206" t="s">
        <v>76</v>
      </c>
      <c r="F3128" s="207" t="s">
        <v>2975</v>
      </c>
      <c r="G3128" s="204"/>
      <c r="H3128" s="206" t="s">
        <v>76</v>
      </c>
      <c r="I3128" s="208"/>
      <c r="J3128" s="204"/>
      <c r="K3128" s="204"/>
      <c r="L3128" s="209"/>
      <c r="M3128" s="210"/>
      <c r="N3128" s="211"/>
      <c r="O3128" s="211"/>
      <c r="P3128" s="211"/>
      <c r="Q3128" s="211"/>
      <c r="R3128" s="211"/>
      <c r="S3128" s="211"/>
      <c r="T3128" s="212"/>
      <c r="AT3128" s="213" t="s">
        <v>395</v>
      </c>
      <c r="AU3128" s="213" t="s">
        <v>90</v>
      </c>
      <c r="AV3128" s="13" t="s">
        <v>85</v>
      </c>
      <c r="AW3128" s="13" t="s">
        <v>36</v>
      </c>
      <c r="AX3128" s="13" t="s">
        <v>78</v>
      </c>
      <c r="AY3128" s="213" t="s">
        <v>386</v>
      </c>
    </row>
    <row r="3129" spans="1:65" s="13" customFormat="1" ht="10">
      <c r="B3129" s="203"/>
      <c r="C3129" s="204"/>
      <c r="D3129" s="205" t="s">
        <v>395</v>
      </c>
      <c r="E3129" s="206" t="s">
        <v>76</v>
      </c>
      <c r="F3129" s="207" t="s">
        <v>396</v>
      </c>
      <c r="G3129" s="204"/>
      <c r="H3129" s="206" t="s">
        <v>76</v>
      </c>
      <c r="I3129" s="208"/>
      <c r="J3129" s="204"/>
      <c r="K3129" s="204"/>
      <c r="L3129" s="209"/>
      <c r="M3129" s="210"/>
      <c r="N3129" s="211"/>
      <c r="O3129" s="211"/>
      <c r="P3129" s="211"/>
      <c r="Q3129" s="211"/>
      <c r="R3129" s="211"/>
      <c r="S3129" s="211"/>
      <c r="T3129" s="212"/>
      <c r="AT3129" s="213" t="s">
        <v>395</v>
      </c>
      <c r="AU3129" s="213" t="s">
        <v>90</v>
      </c>
      <c r="AV3129" s="13" t="s">
        <v>85</v>
      </c>
      <c r="AW3129" s="13" t="s">
        <v>36</v>
      </c>
      <c r="AX3129" s="13" t="s">
        <v>78</v>
      </c>
      <c r="AY3129" s="213" t="s">
        <v>386</v>
      </c>
    </row>
    <row r="3130" spans="1:65" s="14" customFormat="1" ht="10">
      <c r="B3130" s="214"/>
      <c r="C3130" s="215"/>
      <c r="D3130" s="205" t="s">
        <v>395</v>
      </c>
      <c r="E3130" s="216" t="s">
        <v>76</v>
      </c>
      <c r="F3130" s="217" t="s">
        <v>2976</v>
      </c>
      <c r="G3130" s="215"/>
      <c r="H3130" s="218">
        <v>5.2469999999999999</v>
      </c>
      <c r="I3130" s="219"/>
      <c r="J3130" s="215"/>
      <c r="K3130" s="215"/>
      <c r="L3130" s="220"/>
      <c r="M3130" s="221"/>
      <c r="N3130" s="222"/>
      <c r="O3130" s="222"/>
      <c r="P3130" s="222"/>
      <c r="Q3130" s="222"/>
      <c r="R3130" s="222"/>
      <c r="S3130" s="222"/>
      <c r="T3130" s="223"/>
      <c r="AT3130" s="224" t="s">
        <v>395</v>
      </c>
      <c r="AU3130" s="224" t="s">
        <v>90</v>
      </c>
      <c r="AV3130" s="14" t="s">
        <v>90</v>
      </c>
      <c r="AW3130" s="14" t="s">
        <v>36</v>
      </c>
      <c r="AX3130" s="14" t="s">
        <v>78</v>
      </c>
      <c r="AY3130" s="224" t="s">
        <v>386</v>
      </c>
    </row>
    <row r="3131" spans="1:65" s="13" customFormat="1" ht="10">
      <c r="B3131" s="203"/>
      <c r="C3131" s="204"/>
      <c r="D3131" s="205" t="s">
        <v>395</v>
      </c>
      <c r="E3131" s="206" t="s">
        <v>76</v>
      </c>
      <c r="F3131" s="207" t="s">
        <v>809</v>
      </c>
      <c r="G3131" s="204"/>
      <c r="H3131" s="206" t="s">
        <v>76</v>
      </c>
      <c r="I3131" s="208"/>
      <c r="J3131" s="204"/>
      <c r="K3131" s="204"/>
      <c r="L3131" s="209"/>
      <c r="M3131" s="210"/>
      <c r="N3131" s="211"/>
      <c r="O3131" s="211"/>
      <c r="P3131" s="211"/>
      <c r="Q3131" s="211"/>
      <c r="R3131" s="211"/>
      <c r="S3131" s="211"/>
      <c r="T3131" s="212"/>
      <c r="AT3131" s="213" t="s">
        <v>395</v>
      </c>
      <c r="AU3131" s="213" t="s">
        <v>90</v>
      </c>
      <c r="AV3131" s="13" t="s">
        <v>85</v>
      </c>
      <c r="AW3131" s="13" t="s">
        <v>36</v>
      </c>
      <c r="AX3131" s="13" t="s">
        <v>78</v>
      </c>
      <c r="AY3131" s="213" t="s">
        <v>386</v>
      </c>
    </row>
    <row r="3132" spans="1:65" s="14" customFormat="1" ht="10">
      <c r="B3132" s="214"/>
      <c r="C3132" s="215"/>
      <c r="D3132" s="205" t="s">
        <v>395</v>
      </c>
      <c r="E3132" s="216" t="s">
        <v>76</v>
      </c>
      <c r="F3132" s="217" t="s">
        <v>2977</v>
      </c>
      <c r="G3132" s="215"/>
      <c r="H3132" s="218">
        <v>5.1479999999999997</v>
      </c>
      <c r="I3132" s="219"/>
      <c r="J3132" s="215"/>
      <c r="K3132" s="215"/>
      <c r="L3132" s="220"/>
      <c r="M3132" s="221"/>
      <c r="N3132" s="222"/>
      <c r="O3132" s="222"/>
      <c r="P3132" s="222"/>
      <c r="Q3132" s="222"/>
      <c r="R3132" s="222"/>
      <c r="S3132" s="222"/>
      <c r="T3132" s="223"/>
      <c r="AT3132" s="224" t="s">
        <v>395</v>
      </c>
      <c r="AU3132" s="224" t="s">
        <v>90</v>
      </c>
      <c r="AV3132" s="14" t="s">
        <v>90</v>
      </c>
      <c r="AW3132" s="14" t="s">
        <v>36</v>
      </c>
      <c r="AX3132" s="14" t="s">
        <v>78</v>
      </c>
      <c r="AY3132" s="224" t="s">
        <v>386</v>
      </c>
    </row>
    <row r="3133" spans="1:65" s="13" customFormat="1" ht="10">
      <c r="B3133" s="203"/>
      <c r="C3133" s="204"/>
      <c r="D3133" s="205" t="s">
        <v>395</v>
      </c>
      <c r="E3133" s="206" t="s">
        <v>76</v>
      </c>
      <c r="F3133" s="207" t="s">
        <v>811</v>
      </c>
      <c r="G3133" s="204"/>
      <c r="H3133" s="206" t="s">
        <v>76</v>
      </c>
      <c r="I3133" s="208"/>
      <c r="J3133" s="204"/>
      <c r="K3133" s="204"/>
      <c r="L3133" s="209"/>
      <c r="M3133" s="210"/>
      <c r="N3133" s="211"/>
      <c r="O3133" s="211"/>
      <c r="P3133" s="211"/>
      <c r="Q3133" s="211"/>
      <c r="R3133" s="211"/>
      <c r="S3133" s="211"/>
      <c r="T3133" s="212"/>
      <c r="AT3133" s="213" t="s">
        <v>395</v>
      </c>
      <c r="AU3133" s="213" t="s">
        <v>90</v>
      </c>
      <c r="AV3133" s="13" t="s">
        <v>85</v>
      </c>
      <c r="AW3133" s="13" t="s">
        <v>36</v>
      </c>
      <c r="AX3133" s="13" t="s">
        <v>78</v>
      </c>
      <c r="AY3133" s="213" t="s">
        <v>386</v>
      </c>
    </row>
    <row r="3134" spans="1:65" s="14" customFormat="1" ht="10">
      <c r="B3134" s="214"/>
      <c r="C3134" s="215"/>
      <c r="D3134" s="205" t="s">
        <v>395</v>
      </c>
      <c r="E3134" s="216" t="s">
        <v>76</v>
      </c>
      <c r="F3134" s="217" t="s">
        <v>2977</v>
      </c>
      <c r="G3134" s="215"/>
      <c r="H3134" s="218">
        <v>5.1479999999999997</v>
      </c>
      <c r="I3134" s="219"/>
      <c r="J3134" s="215"/>
      <c r="K3134" s="215"/>
      <c r="L3134" s="220"/>
      <c r="M3134" s="221"/>
      <c r="N3134" s="222"/>
      <c r="O3134" s="222"/>
      <c r="P3134" s="222"/>
      <c r="Q3134" s="222"/>
      <c r="R3134" s="222"/>
      <c r="S3134" s="222"/>
      <c r="T3134" s="223"/>
      <c r="AT3134" s="224" t="s">
        <v>395</v>
      </c>
      <c r="AU3134" s="224" t="s">
        <v>90</v>
      </c>
      <c r="AV3134" s="14" t="s">
        <v>90</v>
      </c>
      <c r="AW3134" s="14" t="s">
        <v>36</v>
      </c>
      <c r="AX3134" s="14" t="s">
        <v>78</v>
      </c>
      <c r="AY3134" s="224" t="s">
        <v>386</v>
      </c>
    </row>
    <row r="3135" spans="1:65" s="13" customFormat="1" ht="10">
      <c r="B3135" s="203"/>
      <c r="C3135" s="204"/>
      <c r="D3135" s="205" t="s">
        <v>395</v>
      </c>
      <c r="E3135" s="206" t="s">
        <v>76</v>
      </c>
      <c r="F3135" s="207" t="s">
        <v>571</v>
      </c>
      <c r="G3135" s="204"/>
      <c r="H3135" s="206" t="s">
        <v>76</v>
      </c>
      <c r="I3135" s="208"/>
      <c r="J3135" s="204"/>
      <c r="K3135" s="204"/>
      <c r="L3135" s="209"/>
      <c r="M3135" s="210"/>
      <c r="N3135" s="211"/>
      <c r="O3135" s="211"/>
      <c r="P3135" s="211"/>
      <c r="Q3135" s="211"/>
      <c r="R3135" s="211"/>
      <c r="S3135" s="211"/>
      <c r="T3135" s="212"/>
      <c r="AT3135" s="213" t="s">
        <v>395</v>
      </c>
      <c r="AU3135" s="213" t="s">
        <v>90</v>
      </c>
      <c r="AV3135" s="13" t="s">
        <v>85</v>
      </c>
      <c r="AW3135" s="13" t="s">
        <v>36</v>
      </c>
      <c r="AX3135" s="13" t="s">
        <v>78</v>
      </c>
      <c r="AY3135" s="213" t="s">
        <v>386</v>
      </c>
    </row>
    <row r="3136" spans="1:65" s="14" customFormat="1" ht="10">
      <c r="B3136" s="214"/>
      <c r="C3136" s="215"/>
      <c r="D3136" s="205" t="s">
        <v>395</v>
      </c>
      <c r="E3136" s="216" t="s">
        <v>76</v>
      </c>
      <c r="F3136" s="217" t="s">
        <v>2977</v>
      </c>
      <c r="G3136" s="215"/>
      <c r="H3136" s="218">
        <v>5.1479999999999997</v>
      </c>
      <c r="I3136" s="219"/>
      <c r="J3136" s="215"/>
      <c r="K3136" s="215"/>
      <c r="L3136" s="220"/>
      <c r="M3136" s="221"/>
      <c r="N3136" s="222"/>
      <c r="O3136" s="222"/>
      <c r="P3136" s="222"/>
      <c r="Q3136" s="222"/>
      <c r="R3136" s="222"/>
      <c r="S3136" s="222"/>
      <c r="T3136" s="223"/>
      <c r="AT3136" s="224" t="s">
        <v>395</v>
      </c>
      <c r="AU3136" s="224" t="s">
        <v>90</v>
      </c>
      <c r="AV3136" s="14" t="s">
        <v>90</v>
      </c>
      <c r="AW3136" s="14" t="s">
        <v>36</v>
      </c>
      <c r="AX3136" s="14" t="s">
        <v>78</v>
      </c>
      <c r="AY3136" s="224" t="s">
        <v>386</v>
      </c>
    </row>
    <row r="3137" spans="1:65" s="15" customFormat="1" ht="10">
      <c r="B3137" s="225"/>
      <c r="C3137" s="226"/>
      <c r="D3137" s="205" t="s">
        <v>395</v>
      </c>
      <c r="E3137" s="227" t="s">
        <v>76</v>
      </c>
      <c r="F3137" s="228" t="s">
        <v>398</v>
      </c>
      <c r="G3137" s="226"/>
      <c r="H3137" s="229">
        <v>20.690999999999999</v>
      </c>
      <c r="I3137" s="230"/>
      <c r="J3137" s="226"/>
      <c r="K3137" s="226"/>
      <c r="L3137" s="231"/>
      <c r="M3137" s="232"/>
      <c r="N3137" s="233"/>
      <c r="O3137" s="233"/>
      <c r="P3137" s="233"/>
      <c r="Q3137" s="233"/>
      <c r="R3137" s="233"/>
      <c r="S3137" s="233"/>
      <c r="T3137" s="234"/>
      <c r="AT3137" s="235" t="s">
        <v>395</v>
      </c>
      <c r="AU3137" s="235" t="s">
        <v>90</v>
      </c>
      <c r="AV3137" s="15" t="s">
        <v>102</v>
      </c>
      <c r="AW3137" s="15" t="s">
        <v>36</v>
      </c>
      <c r="AX3137" s="15" t="s">
        <v>85</v>
      </c>
      <c r="AY3137" s="235" t="s">
        <v>386</v>
      </c>
    </row>
    <row r="3138" spans="1:65" s="2" customFormat="1" ht="49" customHeight="1">
      <c r="A3138" s="37"/>
      <c r="B3138" s="38"/>
      <c r="C3138" s="185" t="s">
        <v>2978</v>
      </c>
      <c r="D3138" s="185" t="s">
        <v>388</v>
      </c>
      <c r="E3138" s="186" t="s">
        <v>2979</v>
      </c>
      <c r="F3138" s="187" t="s">
        <v>2980</v>
      </c>
      <c r="G3138" s="188" t="s">
        <v>127</v>
      </c>
      <c r="H3138" s="189">
        <v>721.97</v>
      </c>
      <c r="I3138" s="190"/>
      <c r="J3138" s="191">
        <f>ROUND(I3138*H3138,2)</f>
        <v>0</v>
      </c>
      <c r="K3138" s="187" t="s">
        <v>391</v>
      </c>
      <c r="L3138" s="42"/>
      <c r="M3138" s="192" t="s">
        <v>76</v>
      </c>
      <c r="N3138" s="193" t="s">
        <v>49</v>
      </c>
      <c r="O3138" s="67"/>
      <c r="P3138" s="194">
        <f>O3138*H3138</f>
        <v>0</v>
      </c>
      <c r="Q3138" s="194">
        <v>1.2173399999999999E-2</v>
      </c>
      <c r="R3138" s="194">
        <f>Q3138*H3138</f>
        <v>8.7888295979999995</v>
      </c>
      <c r="S3138" s="194">
        <v>0</v>
      </c>
      <c r="T3138" s="195">
        <f>S3138*H3138</f>
        <v>0</v>
      </c>
      <c r="U3138" s="37"/>
      <c r="V3138" s="37"/>
      <c r="W3138" s="37"/>
      <c r="X3138" s="37"/>
      <c r="Y3138" s="37"/>
      <c r="Z3138" s="37"/>
      <c r="AA3138" s="37"/>
      <c r="AB3138" s="37"/>
      <c r="AC3138" s="37"/>
      <c r="AD3138" s="37"/>
      <c r="AE3138" s="37"/>
      <c r="AR3138" s="196" t="s">
        <v>479</v>
      </c>
      <c r="AT3138" s="196" t="s">
        <v>388</v>
      </c>
      <c r="AU3138" s="196" t="s">
        <v>90</v>
      </c>
      <c r="AY3138" s="20" t="s">
        <v>386</v>
      </c>
      <c r="BE3138" s="197">
        <f>IF(N3138="základní",J3138,0)</f>
        <v>0</v>
      </c>
      <c r="BF3138" s="197">
        <f>IF(N3138="snížená",J3138,0)</f>
        <v>0</v>
      </c>
      <c r="BG3138" s="197">
        <f>IF(N3138="zákl. přenesená",J3138,0)</f>
        <v>0</v>
      </c>
      <c r="BH3138" s="197">
        <f>IF(N3138="sníž. přenesená",J3138,0)</f>
        <v>0</v>
      </c>
      <c r="BI3138" s="197">
        <f>IF(N3138="nulová",J3138,0)</f>
        <v>0</v>
      </c>
      <c r="BJ3138" s="20" t="s">
        <v>90</v>
      </c>
      <c r="BK3138" s="197">
        <f>ROUND(I3138*H3138,2)</f>
        <v>0</v>
      </c>
      <c r="BL3138" s="20" t="s">
        <v>479</v>
      </c>
      <c r="BM3138" s="196" t="s">
        <v>2981</v>
      </c>
    </row>
    <row r="3139" spans="1:65" s="2" customFormat="1" ht="10">
      <c r="A3139" s="37"/>
      <c r="B3139" s="38"/>
      <c r="C3139" s="39"/>
      <c r="D3139" s="198" t="s">
        <v>393</v>
      </c>
      <c r="E3139" s="39"/>
      <c r="F3139" s="199" t="s">
        <v>2982</v>
      </c>
      <c r="G3139" s="39"/>
      <c r="H3139" s="39"/>
      <c r="I3139" s="200"/>
      <c r="J3139" s="39"/>
      <c r="K3139" s="39"/>
      <c r="L3139" s="42"/>
      <c r="M3139" s="201"/>
      <c r="N3139" s="202"/>
      <c r="O3139" s="67"/>
      <c r="P3139" s="67"/>
      <c r="Q3139" s="67"/>
      <c r="R3139" s="67"/>
      <c r="S3139" s="67"/>
      <c r="T3139" s="68"/>
      <c r="U3139" s="37"/>
      <c r="V3139" s="37"/>
      <c r="W3139" s="37"/>
      <c r="X3139" s="37"/>
      <c r="Y3139" s="37"/>
      <c r="Z3139" s="37"/>
      <c r="AA3139" s="37"/>
      <c r="AB3139" s="37"/>
      <c r="AC3139" s="37"/>
      <c r="AD3139" s="37"/>
      <c r="AE3139" s="37"/>
      <c r="AT3139" s="20" t="s">
        <v>393</v>
      </c>
      <c r="AU3139" s="20" t="s">
        <v>90</v>
      </c>
    </row>
    <row r="3140" spans="1:65" s="13" customFormat="1" ht="10">
      <c r="B3140" s="203"/>
      <c r="C3140" s="204"/>
      <c r="D3140" s="205" t="s">
        <v>395</v>
      </c>
      <c r="E3140" s="206" t="s">
        <v>76</v>
      </c>
      <c r="F3140" s="207" t="s">
        <v>403</v>
      </c>
      <c r="G3140" s="204"/>
      <c r="H3140" s="206" t="s">
        <v>76</v>
      </c>
      <c r="I3140" s="208"/>
      <c r="J3140" s="204"/>
      <c r="K3140" s="204"/>
      <c r="L3140" s="209"/>
      <c r="M3140" s="210"/>
      <c r="N3140" s="211"/>
      <c r="O3140" s="211"/>
      <c r="P3140" s="211"/>
      <c r="Q3140" s="211"/>
      <c r="R3140" s="211"/>
      <c r="S3140" s="211"/>
      <c r="T3140" s="212"/>
      <c r="AT3140" s="213" t="s">
        <v>395</v>
      </c>
      <c r="AU3140" s="213" t="s">
        <v>90</v>
      </c>
      <c r="AV3140" s="13" t="s">
        <v>85</v>
      </c>
      <c r="AW3140" s="13" t="s">
        <v>36</v>
      </c>
      <c r="AX3140" s="13" t="s">
        <v>78</v>
      </c>
      <c r="AY3140" s="213" t="s">
        <v>386</v>
      </c>
    </row>
    <row r="3141" spans="1:65" s="13" customFormat="1" ht="10">
      <c r="B3141" s="203"/>
      <c r="C3141" s="204"/>
      <c r="D3141" s="205" t="s">
        <v>395</v>
      </c>
      <c r="E3141" s="206" t="s">
        <v>76</v>
      </c>
      <c r="F3141" s="207" t="s">
        <v>1057</v>
      </c>
      <c r="G3141" s="204"/>
      <c r="H3141" s="206" t="s">
        <v>76</v>
      </c>
      <c r="I3141" s="208"/>
      <c r="J3141" s="204"/>
      <c r="K3141" s="204"/>
      <c r="L3141" s="209"/>
      <c r="M3141" s="210"/>
      <c r="N3141" s="211"/>
      <c r="O3141" s="211"/>
      <c r="P3141" s="211"/>
      <c r="Q3141" s="211"/>
      <c r="R3141" s="211"/>
      <c r="S3141" s="211"/>
      <c r="T3141" s="212"/>
      <c r="AT3141" s="213" t="s">
        <v>395</v>
      </c>
      <c r="AU3141" s="213" t="s">
        <v>90</v>
      </c>
      <c r="AV3141" s="13" t="s">
        <v>85</v>
      </c>
      <c r="AW3141" s="13" t="s">
        <v>36</v>
      </c>
      <c r="AX3141" s="13" t="s">
        <v>78</v>
      </c>
      <c r="AY3141" s="213" t="s">
        <v>386</v>
      </c>
    </row>
    <row r="3142" spans="1:65" s="13" customFormat="1" ht="10">
      <c r="B3142" s="203"/>
      <c r="C3142" s="204"/>
      <c r="D3142" s="205" t="s">
        <v>395</v>
      </c>
      <c r="E3142" s="206" t="s">
        <v>76</v>
      </c>
      <c r="F3142" s="207" t="s">
        <v>2983</v>
      </c>
      <c r="G3142" s="204"/>
      <c r="H3142" s="206" t="s">
        <v>76</v>
      </c>
      <c r="I3142" s="208"/>
      <c r="J3142" s="204"/>
      <c r="K3142" s="204"/>
      <c r="L3142" s="209"/>
      <c r="M3142" s="210"/>
      <c r="N3142" s="211"/>
      <c r="O3142" s="211"/>
      <c r="P3142" s="211"/>
      <c r="Q3142" s="211"/>
      <c r="R3142" s="211"/>
      <c r="S3142" s="211"/>
      <c r="T3142" s="212"/>
      <c r="AT3142" s="213" t="s">
        <v>395</v>
      </c>
      <c r="AU3142" s="213" t="s">
        <v>90</v>
      </c>
      <c r="AV3142" s="13" t="s">
        <v>85</v>
      </c>
      <c r="AW3142" s="13" t="s">
        <v>36</v>
      </c>
      <c r="AX3142" s="13" t="s">
        <v>78</v>
      </c>
      <c r="AY3142" s="213" t="s">
        <v>386</v>
      </c>
    </row>
    <row r="3143" spans="1:65" s="13" customFormat="1" ht="10">
      <c r="B3143" s="203"/>
      <c r="C3143" s="204"/>
      <c r="D3143" s="205" t="s">
        <v>395</v>
      </c>
      <c r="E3143" s="206" t="s">
        <v>76</v>
      </c>
      <c r="F3143" s="207" t="s">
        <v>1000</v>
      </c>
      <c r="G3143" s="204"/>
      <c r="H3143" s="206" t="s">
        <v>76</v>
      </c>
      <c r="I3143" s="208"/>
      <c r="J3143" s="204"/>
      <c r="K3143" s="204"/>
      <c r="L3143" s="209"/>
      <c r="M3143" s="210"/>
      <c r="N3143" s="211"/>
      <c r="O3143" s="211"/>
      <c r="P3143" s="211"/>
      <c r="Q3143" s="211"/>
      <c r="R3143" s="211"/>
      <c r="S3143" s="211"/>
      <c r="T3143" s="212"/>
      <c r="AT3143" s="213" t="s">
        <v>395</v>
      </c>
      <c r="AU3143" s="213" t="s">
        <v>90</v>
      </c>
      <c r="AV3143" s="13" t="s">
        <v>85</v>
      </c>
      <c r="AW3143" s="13" t="s">
        <v>36</v>
      </c>
      <c r="AX3143" s="13" t="s">
        <v>78</v>
      </c>
      <c r="AY3143" s="213" t="s">
        <v>386</v>
      </c>
    </row>
    <row r="3144" spans="1:65" s="14" customFormat="1" ht="10">
      <c r="B3144" s="214"/>
      <c r="C3144" s="215"/>
      <c r="D3144" s="205" t="s">
        <v>395</v>
      </c>
      <c r="E3144" s="216" t="s">
        <v>76</v>
      </c>
      <c r="F3144" s="217" t="s">
        <v>2984</v>
      </c>
      <c r="G3144" s="215"/>
      <c r="H3144" s="218">
        <v>4.42</v>
      </c>
      <c r="I3144" s="219"/>
      <c r="J3144" s="215"/>
      <c r="K3144" s="215"/>
      <c r="L3144" s="220"/>
      <c r="M3144" s="221"/>
      <c r="N3144" s="222"/>
      <c r="O3144" s="222"/>
      <c r="P3144" s="222"/>
      <c r="Q3144" s="222"/>
      <c r="R3144" s="222"/>
      <c r="S3144" s="222"/>
      <c r="T3144" s="223"/>
      <c r="AT3144" s="224" t="s">
        <v>395</v>
      </c>
      <c r="AU3144" s="224" t="s">
        <v>90</v>
      </c>
      <c r="AV3144" s="14" t="s">
        <v>90</v>
      </c>
      <c r="AW3144" s="14" t="s">
        <v>36</v>
      </c>
      <c r="AX3144" s="14" t="s">
        <v>78</v>
      </c>
      <c r="AY3144" s="224" t="s">
        <v>386</v>
      </c>
    </row>
    <row r="3145" spans="1:65" s="14" customFormat="1" ht="10">
      <c r="B3145" s="214"/>
      <c r="C3145" s="215"/>
      <c r="D3145" s="205" t="s">
        <v>395</v>
      </c>
      <c r="E3145" s="216" t="s">
        <v>76</v>
      </c>
      <c r="F3145" s="217" t="s">
        <v>2985</v>
      </c>
      <c r="G3145" s="215"/>
      <c r="H3145" s="218">
        <v>15.46</v>
      </c>
      <c r="I3145" s="219"/>
      <c r="J3145" s="215"/>
      <c r="K3145" s="215"/>
      <c r="L3145" s="220"/>
      <c r="M3145" s="221"/>
      <c r="N3145" s="222"/>
      <c r="O3145" s="222"/>
      <c r="P3145" s="222"/>
      <c r="Q3145" s="222"/>
      <c r="R3145" s="222"/>
      <c r="S3145" s="222"/>
      <c r="T3145" s="223"/>
      <c r="AT3145" s="224" t="s">
        <v>395</v>
      </c>
      <c r="AU3145" s="224" t="s">
        <v>90</v>
      </c>
      <c r="AV3145" s="14" t="s">
        <v>90</v>
      </c>
      <c r="AW3145" s="14" t="s">
        <v>36</v>
      </c>
      <c r="AX3145" s="14" t="s">
        <v>78</v>
      </c>
      <c r="AY3145" s="224" t="s">
        <v>386</v>
      </c>
    </row>
    <row r="3146" spans="1:65" s="14" customFormat="1" ht="10">
      <c r="B3146" s="214"/>
      <c r="C3146" s="215"/>
      <c r="D3146" s="205" t="s">
        <v>395</v>
      </c>
      <c r="E3146" s="216" t="s">
        <v>76</v>
      </c>
      <c r="F3146" s="217" t="s">
        <v>2986</v>
      </c>
      <c r="G3146" s="215"/>
      <c r="H3146" s="218">
        <v>3.97</v>
      </c>
      <c r="I3146" s="219"/>
      <c r="J3146" s="215"/>
      <c r="K3146" s="215"/>
      <c r="L3146" s="220"/>
      <c r="M3146" s="221"/>
      <c r="N3146" s="222"/>
      <c r="O3146" s="222"/>
      <c r="P3146" s="222"/>
      <c r="Q3146" s="222"/>
      <c r="R3146" s="222"/>
      <c r="S3146" s="222"/>
      <c r="T3146" s="223"/>
      <c r="AT3146" s="224" t="s">
        <v>395</v>
      </c>
      <c r="AU3146" s="224" t="s">
        <v>90</v>
      </c>
      <c r="AV3146" s="14" t="s">
        <v>90</v>
      </c>
      <c r="AW3146" s="14" t="s">
        <v>36</v>
      </c>
      <c r="AX3146" s="14" t="s">
        <v>78</v>
      </c>
      <c r="AY3146" s="224" t="s">
        <v>386</v>
      </c>
    </row>
    <row r="3147" spans="1:65" s="14" customFormat="1" ht="10">
      <c r="B3147" s="214"/>
      <c r="C3147" s="215"/>
      <c r="D3147" s="205" t="s">
        <v>395</v>
      </c>
      <c r="E3147" s="216" t="s">
        <v>76</v>
      </c>
      <c r="F3147" s="217" t="s">
        <v>2987</v>
      </c>
      <c r="G3147" s="215"/>
      <c r="H3147" s="218">
        <v>3.19</v>
      </c>
      <c r="I3147" s="219"/>
      <c r="J3147" s="215"/>
      <c r="K3147" s="215"/>
      <c r="L3147" s="220"/>
      <c r="M3147" s="221"/>
      <c r="N3147" s="222"/>
      <c r="O3147" s="222"/>
      <c r="P3147" s="222"/>
      <c r="Q3147" s="222"/>
      <c r="R3147" s="222"/>
      <c r="S3147" s="222"/>
      <c r="T3147" s="223"/>
      <c r="AT3147" s="224" t="s">
        <v>395</v>
      </c>
      <c r="AU3147" s="224" t="s">
        <v>90</v>
      </c>
      <c r="AV3147" s="14" t="s">
        <v>90</v>
      </c>
      <c r="AW3147" s="14" t="s">
        <v>36</v>
      </c>
      <c r="AX3147" s="14" t="s">
        <v>78</v>
      </c>
      <c r="AY3147" s="224" t="s">
        <v>386</v>
      </c>
    </row>
    <row r="3148" spans="1:65" s="14" customFormat="1" ht="10">
      <c r="B3148" s="214"/>
      <c r="C3148" s="215"/>
      <c r="D3148" s="205" t="s">
        <v>395</v>
      </c>
      <c r="E3148" s="216" t="s">
        <v>76</v>
      </c>
      <c r="F3148" s="217" t="s">
        <v>2988</v>
      </c>
      <c r="G3148" s="215"/>
      <c r="H3148" s="218">
        <v>17.52</v>
      </c>
      <c r="I3148" s="219"/>
      <c r="J3148" s="215"/>
      <c r="K3148" s="215"/>
      <c r="L3148" s="220"/>
      <c r="M3148" s="221"/>
      <c r="N3148" s="222"/>
      <c r="O3148" s="222"/>
      <c r="P3148" s="222"/>
      <c r="Q3148" s="222"/>
      <c r="R3148" s="222"/>
      <c r="S3148" s="222"/>
      <c r="T3148" s="223"/>
      <c r="AT3148" s="224" t="s">
        <v>395</v>
      </c>
      <c r="AU3148" s="224" t="s">
        <v>90</v>
      </c>
      <c r="AV3148" s="14" t="s">
        <v>90</v>
      </c>
      <c r="AW3148" s="14" t="s">
        <v>36</v>
      </c>
      <c r="AX3148" s="14" t="s">
        <v>78</v>
      </c>
      <c r="AY3148" s="224" t="s">
        <v>386</v>
      </c>
    </row>
    <row r="3149" spans="1:65" s="16" customFormat="1" ht="10">
      <c r="B3149" s="246"/>
      <c r="C3149" s="247"/>
      <c r="D3149" s="205" t="s">
        <v>395</v>
      </c>
      <c r="E3149" s="248" t="s">
        <v>76</v>
      </c>
      <c r="F3149" s="249" t="s">
        <v>559</v>
      </c>
      <c r="G3149" s="247"/>
      <c r="H3149" s="250">
        <v>44.56</v>
      </c>
      <c r="I3149" s="251"/>
      <c r="J3149" s="247"/>
      <c r="K3149" s="247"/>
      <c r="L3149" s="252"/>
      <c r="M3149" s="253"/>
      <c r="N3149" s="254"/>
      <c r="O3149" s="254"/>
      <c r="P3149" s="254"/>
      <c r="Q3149" s="254"/>
      <c r="R3149" s="254"/>
      <c r="S3149" s="254"/>
      <c r="T3149" s="255"/>
      <c r="AT3149" s="256" t="s">
        <v>395</v>
      </c>
      <c r="AU3149" s="256" t="s">
        <v>90</v>
      </c>
      <c r="AV3149" s="16" t="s">
        <v>95</v>
      </c>
      <c r="AW3149" s="16" t="s">
        <v>36</v>
      </c>
      <c r="AX3149" s="16" t="s">
        <v>78</v>
      </c>
      <c r="AY3149" s="256" t="s">
        <v>386</v>
      </c>
    </row>
    <row r="3150" spans="1:65" s="13" customFormat="1" ht="10">
      <c r="B3150" s="203"/>
      <c r="C3150" s="204"/>
      <c r="D3150" s="205" t="s">
        <v>395</v>
      </c>
      <c r="E3150" s="206" t="s">
        <v>76</v>
      </c>
      <c r="F3150" s="207" t="s">
        <v>1009</v>
      </c>
      <c r="G3150" s="204"/>
      <c r="H3150" s="206" t="s">
        <v>76</v>
      </c>
      <c r="I3150" s="208"/>
      <c r="J3150" s="204"/>
      <c r="K3150" s="204"/>
      <c r="L3150" s="209"/>
      <c r="M3150" s="210"/>
      <c r="N3150" s="211"/>
      <c r="O3150" s="211"/>
      <c r="P3150" s="211"/>
      <c r="Q3150" s="211"/>
      <c r="R3150" s="211"/>
      <c r="S3150" s="211"/>
      <c r="T3150" s="212"/>
      <c r="AT3150" s="213" t="s">
        <v>395</v>
      </c>
      <c r="AU3150" s="213" t="s">
        <v>90</v>
      </c>
      <c r="AV3150" s="13" t="s">
        <v>85</v>
      </c>
      <c r="AW3150" s="13" t="s">
        <v>36</v>
      </c>
      <c r="AX3150" s="13" t="s">
        <v>78</v>
      </c>
      <c r="AY3150" s="213" t="s">
        <v>386</v>
      </c>
    </row>
    <row r="3151" spans="1:65" s="14" customFormat="1" ht="10">
      <c r="B3151" s="214"/>
      <c r="C3151" s="215"/>
      <c r="D3151" s="205" t="s">
        <v>395</v>
      </c>
      <c r="E3151" s="216" t="s">
        <v>76</v>
      </c>
      <c r="F3151" s="217" t="s">
        <v>2989</v>
      </c>
      <c r="G3151" s="215"/>
      <c r="H3151" s="218">
        <v>7.86</v>
      </c>
      <c r="I3151" s="219"/>
      <c r="J3151" s="215"/>
      <c r="K3151" s="215"/>
      <c r="L3151" s="220"/>
      <c r="M3151" s="221"/>
      <c r="N3151" s="222"/>
      <c r="O3151" s="222"/>
      <c r="P3151" s="222"/>
      <c r="Q3151" s="222"/>
      <c r="R3151" s="222"/>
      <c r="S3151" s="222"/>
      <c r="T3151" s="223"/>
      <c r="AT3151" s="224" t="s">
        <v>395</v>
      </c>
      <c r="AU3151" s="224" t="s">
        <v>90</v>
      </c>
      <c r="AV3151" s="14" t="s">
        <v>90</v>
      </c>
      <c r="AW3151" s="14" t="s">
        <v>36</v>
      </c>
      <c r="AX3151" s="14" t="s">
        <v>78</v>
      </c>
      <c r="AY3151" s="224" t="s">
        <v>386</v>
      </c>
    </row>
    <row r="3152" spans="1:65" s="14" customFormat="1" ht="10">
      <c r="B3152" s="214"/>
      <c r="C3152" s="215"/>
      <c r="D3152" s="205" t="s">
        <v>395</v>
      </c>
      <c r="E3152" s="216" t="s">
        <v>76</v>
      </c>
      <c r="F3152" s="217" t="s">
        <v>2990</v>
      </c>
      <c r="G3152" s="215"/>
      <c r="H3152" s="218">
        <v>29.3</v>
      </c>
      <c r="I3152" s="219"/>
      <c r="J3152" s="215"/>
      <c r="K3152" s="215"/>
      <c r="L3152" s="220"/>
      <c r="M3152" s="221"/>
      <c r="N3152" s="222"/>
      <c r="O3152" s="222"/>
      <c r="P3152" s="222"/>
      <c r="Q3152" s="222"/>
      <c r="R3152" s="222"/>
      <c r="S3152" s="222"/>
      <c r="T3152" s="223"/>
      <c r="AT3152" s="224" t="s">
        <v>395</v>
      </c>
      <c r="AU3152" s="224" t="s">
        <v>90</v>
      </c>
      <c r="AV3152" s="14" t="s">
        <v>90</v>
      </c>
      <c r="AW3152" s="14" t="s">
        <v>36</v>
      </c>
      <c r="AX3152" s="14" t="s">
        <v>78</v>
      </c>
      <c r="AY3152" s="224" t="s">
        <v>386</v>
      </c>
    </row>
    <row r="3153" spans="2:51" s="14" customFormat="1" ht="10">
      <c r="B3153" s="214"/>
      <c r="C3153" s="215"/>
      <c r="D3153" s="205" t="s">
        <v>395</v>
      </c>
      <c r="E3153" s="216" t="s">
        <v>76</v>
      </c>
      <c r="F3153" s="217" t="s">
        <v>2991</v>
      </c>
      <c r="G3153" s="215"/>
      <c r="H3153" s="218">
        <v>7.79</v>
      </c>
      <c r="I3153" s="219"/>
      <c r="J3153" s="215"/>
      <c r="K3153" s="215"/>
      <c r="L3153" s="220"/>
      <c r="M3153" s="221"/>
      <c r="N3153" s="222"/>
      <c r="O3153" s="222"/>
      <c r="P3153" s="222"/>
      <c r="Q3153" s="222"/>
      <c r="R3153" s="222"/>
      <c r="S3153" s="222"/>
      <c r="T3153" s="223"/>
      <c r="AT3153" s="224" t="s">
        <v>395</v>
      </c>
      <c r="AU3153" s="224" t="s">
        <v>90</v>
      </c>
      <c r="AV3153" s="14" t="s">
        <v>90</v>
      </c>
      <c r="AW3153" s="14" t="s">
        <v>36</v>
      </c>
      <c r="AX3153" s="14" t="s">
        <v>78</v>
      </c>
      <c r="AY3153" s="224" t="s">
        <v>386</v>
      </c>
    </row>
    <row r="3154" spans="2:51" s="14" customFormat="1" ht="10">
      <c r="B3154" s="214"/>
      <c r="C3154" s="215"/>
      <c r="D3154" s="205" t="s">
        <v>395</v>
      </c>
      <c r="E3154" s="216" t="s">
        <v>76</v>
      </c>
      <c r="F3154" s="217" t="s">
        <v>2992</v>
      </c>
      <c r="G3154" s="215"/>
      <c r="H3154" s="218">
        <v>28.96</v>
      </c>
      <c r="I3154" s="219"/>
      <c r="J3154" s="215"/>
      <c r="K3154" s="215"/>
      <c r="L3154" s="220"/>
      <c r="M3154" s="221"/>
      <c r="N3154" s="222"/>
      <c r="O3154" s="222"/>
      <c r="P3154" s="222"/>
      <c r="Q3154" s="222"/>
      <c r="R3154" s="222"/>
      <c r="S3154" s="222"/>
      <c r="T3154" s="223"/>
      <c r="AT3154" s="224" t="s">
        <v>395</v>
      </c>
      <c r="AU3154" s="224" t="s">
        <v>90</v>
      </c>
      <c r="AV3154" s="14" t="s">
        <v>90</v>
      </c>
      <c r="AW3154" s="14" t="s">
        <v>36</v>
      </c>
      <c r="AX3154" s="14" t="s">
        <v>78</v>
      </c>
      <c r="AY3154" s="224" t="s">
        <v>386</v>
      </c>
    </row>
    <row r="3155" spans="2:51" s="14" customFormat="1" ht="10">
      <c r="B3155" s="214"/>
      <c r="C3155" s="215"/>
      <c r="D3155" s="205" t="s">
        <v>395</v>
      </c>
      <c r="E3155" s="216" t="s">
        <v>76</v>
      </c>
      <c r="F3155" s="217" t="s">
        <v>2993</v>
      </c>
      <c r="G3155" s="215"/>
      <c r="H3155" s="218">
        <v>24.51</v>
      </c>
      <c r="I3155" s="219"/>
      <c r="J3155" s="215"/>
      <c r="K3155" s="215"/>
      <c r="L3155" s="220"/>
      <c r="M3155" s="221"/>
      <c r="N3155" s="222"/>
      <c r="O3155" s="222"/>
      <c r="P3155" s="222"/>
      <c r="Q3155" s="222"/>
      <c r="R3155" s="222"/>
      <c r="S3155" s="222"/>
      <c r="T3155" s="223"/>
      <c r="AT3155" s="224" t="s">
        <v>395</v>
      </c>
      <c r="AU3155" s="224" t="s">
        <v>90</v>
      </c>
      <c r="AV3155" s="14" t="s">
        <v>90</v>
      </c>
      <c r="AW3155" s="14" t="s">
        <v>36</v>
      </c>
      <c r="AX3155" s="14" t="s">
        <v>78</v>
      </c>
      <c r="AY3155" s="224" t="s">
        <v>386</v>
      </c>
    </row>
    <row r="3156" spans="2:51" s="14" customFormat="1" ht="10">
      <c r="B3156" s="214"/>
      <c r="C3156" s="215"/>
      <c r="D3156" s="205" t="s">
        <v>395</v>
      </c>
      <c r="E3156" s="216" t="s">
        <v>76</v>
      </c>
      <c r="F3156" s="217" t="s">
        <v>2994</v>
      </c>
      <c r="G3156" s="215"/>
      <c r="H3156" s="218">
        <v>2.98</v>
      </c>
      <c r="I3156" s="219"/>
      <c r="J3156" s="215"/>
      <c r="K3156" s="215"/>
      <c r="L3156" s="220"/>
      <c r="M3156" s="221"/>
      <c r="N3156" s="222"/>
      <c r="O3156" s="222"/>
      <c r="P3156" s="222"/>
      <c r="Q3156" s="222"/>
      <c r="R3156" s="222"/>
      <c r="S3156" s="222"/>
      <c r="T3156" s="223"/>
      <c r="AT3156" s="224" t="s">
        <v>395</v>
      </c>
      <c r="AU3156" s="224" t="s">
        <v>90</v>
      </c>
      <c r="AV3156" s="14" t="s">
        <v>90</v>
      </c>
      <c r="AW3156" s="14" t="s">
        <v>36</v>
      </c>
      <c r="AX3156" s="14" t="s">
        <v>78</v>
      </c>
      <c r="AY3156" s="224" t="s">
        <v>386</v>
      </c>
    </row>
    <row r="3157" spans="2:51" s="14" customFormat="1" ht="10">
      <c r="B3157" s="214"/>
      <c r="C3157" s="215"/>
      <c r="D3157" s="205" t="s">
        <v>395</v>
      </c>
      <c r="E3157" s="216" t="s">
        <v>76</v>
      </c>
      <c r="F3157" s="217" t="s">
        <v>2995</v>
      </c>
      <c r="G3157" s="215"/>
      <c r="H3157" s="218">
        <v>3.17</v>
      </c>
      <c r="I3157" s="219"/>
      <c r="J3157" s="215"/>
      <c r="K3157" s="215"/>
      <c r="L3157" s="220"/>
      <c r="M3157" s="221"/>
      <c r="N3157" s="222"/>
      <c r="O3157" s="222"/>
      <c r="P3157" s="222"/>
      <c r="Q3157" s="222"/>
      <c r="R3157" s="222"/>
      <c r="S3157" s="222"/>
      <c r="T3157" s="223"/>
      <c r="AT3157" s="224" t="s">
        <v>395</v>
      </c>
      <c r="AU3157" s="224" t="s">
        <v>90</v>
      </c>
      <c r="AV3157" s="14" t="s">
        <v>90</v>
      </c>
      <c r="AW3157" s="14" t="s">
        <v>36</v>
      </c>
      <c r="AX3157" s="14" t="s">
        <v>78</v>
      </c>
      <c r="AY3157" s="224" t="s">
        <v>386</v>
      </c>
    </row>
    <row r="3158" spans="2:51" s="14" customFormat="1" ht="10">
      <c r="B3158" s="214"/>
      <c r="C3158" s="215"/>
      <c r="D3158" s="205" t="s">
        <v>395</v>
      </c>
      <c r="E3158" s="216" t="s">
        <v>76</v>
      </c>
      <c r="F3158" s="217" t="s">
        <v>2996</v>
      </c>
      <c r="G3158" s="215"/>
      <c r="H3158" s="218">
        <v>6.87</v>
      </c>
      <c r="I3158" s="219"/>
      <c r="J3158" s="215"/>
      <c r="K3158" s="215"/>
      <c r="L3158" s="220"/>
      <c r="M3158" s="221"/>
      <c r="N3158" s="222"/>
      <c r="O3158" s="222"/>
      <c r="P3158" s="222"/>
      <c r="Q3158" s="222"/>
      <c r="R3158" s="222"/>
      <c r="S3158" s="222"/>
      <c r="T3158" s="223"/>
      <c r="AT3158" s="224" t="s">
        <v>395</v>
      </c>
      <c r="AU3158" s="224" t="s">
        <v>90</v>
      </c>
      <c r="AV3158" s="14" t="s">
        <v>90</v>
      </c>
      <c r="AW3158" s="14" t="s">
        <v>36</v>
      </c>
      <c r="AX3158" s="14" t="s">
        <v>78</v>
      </c>
      <c r="AY3158" s="224" t="s">
        <v>386</v>
      </c>
    </row>
    <row r="3159" spans="2:51" s="14" customFormat="1" ht="10">
      <c r="B3159" s="214"/>
      <c r="C3159" s="215"/>
      <c r="D3159" s="205" t="s">
        <v>395</v>
      </c>
      <c r="E3159" s="216" t="s">
        <v>76</v>
      </c>
      <c r="F3159" s="217" t="s">
        <v>2997</v>
      </c>
      <c r="G3159" s="215"/>
      <c r="H3159" s="218">
        <v>5.34</v>
      </c>
      <c r="I3159" s="219"/>
      <c r="J3159" s="215"/>
      <c r="K3159" s="215"/>
      <c r="L3159" s="220"/>
      <c r="M3159" s="221"/>
      <c r="N3159" s="222"/>
      <c r="O3159" s="222"/>
      <c r="P3159" s="222"/>
      <c r="Q3159" s="222"/>
      <c r="R3159" s="222"/>
      <c r="S3159" s="222"/>
      <c r="T3159" s="223"/>
      <c r="AT3159" s="224" t="s">
        <v>395</v>
      </c>
      <c r="AU3159" s="224" t="s">
        <v>90</v>
      </c>
      <c r="AV3159" s="14" t="s">
        <v>90</v>
      </c>
      <c r="AW3159" s="14" t="s">
        <v>36</v>
      </c>
      <c r="AX3159" s="14" t="s">
        <v>78</v>
      </c>
      <c r="AY3159" s="224" t="s">
        <v>386</v>
      </c>
    </row>
    <row r="3160" spans="2:51" s="14" customFormat="1" ht="10">
      <c r="B3160" s="214"/>
      <c r="C3160" s="215"/>
      <c r="D3160" s="205" t="s">
        <v>395</v>
      </c>
      <c r="E3160" s="216" t="s">
        <v>76</v>
      </c>
      <c r="F3160" s="217" t="s">
        <v>2998</v>
      </c>
      <c r="G3160" s="215"/>
      <c r="H3160" s="218">
        <v>16.329999999999998</v>
      </c>
      <c r="I3160" s="219"/>
      <c r="J3160" s="215"/>
      <c r="K3160" s="215"/>
      <c r="L3160" s="220"/>
      <c r="M3160" s="221"/>
      <c r="N3160" s="222"/>
      <c r="O3160" s="222"/>
      <c r="P3160" s="222"/>
      <c r="Q3160" s="222"/>
      <c r="R3160" s="222"/>
      <c r="S3160" s="222"/>
      <c r="T3160" s="223"/>
      <c r="AT3160" s="224" t="s">
        <v>395</v>
      </c>
      <c r="AU3160" s="224" t="s">
        <v>90</v>
      </c>
      <c r="AV3160" s="14" t="s">
        <v>90</v>
      </c>
      <c r="AW3160" s="14" t="s">
        <v>36</v>
      </c>
      <c r="AX3160" s="14" t="s">
        <v>78</v>
      </c>
      <c r="AY3160" s="224" t="s">
        <v>386</v>
      </c>
    </row>
    <row r="3161" spans="2:51" s="14" customFormat="1" ht="10">
      <c r="B3161" s="214"/>
      <c r="C3161" s="215"/>
      <c r="D3161" s="205" t="s">
        <v>395</v>
      </c>
      <c r="E3161" s="216" t="s">
        <v>76</v>
      </c>
      <c r="F3161" s="217" t="s">
        <v>2999</v>
      </c>
      <c r="G3161" s="215"/>
      <c r="H3161" s="218">
        <v>5.0599999999999996</v>
      </c>
      <c r="I3161" s="219"/>
      <c r="J3161" s="215"/>
      <c r="K3161" s="215"/>
      <c r="L3161" s="220"/>
      <c r="M3161" s="221"/>
      <c r="N3161" s="222"/>
      <c r="O3161" s="222"/>
      <c r="P3161" s="222"/>
      <c r="Q3161" s="222"/>
      <c r="R3161" s="222"/>
      <c r="S3161" s="222"/>
      <c r="T3161" s="223"/>
      <c r="AT3161" s="224" t="s">
        <v>395</v>
      </c>
      <c r="AU3161" s="224" t="s">
        <v>90</v>
      </c>
      <c r="AV3161" s="14" t="s">
        <v>90</v>
      </c>
      <c r="AW3161" s="14" t="s">
        <v>36</v>
      </c>
      <c r="AX3161" s="14" t="s">
        <v>78</v>
      </c>
      <c r="AY3161" s="224" t="s">
        <v>386</v>
      </c>
    </row>
    <row r="3162" spans="2:51" s="14" customFormat="1" ht="10">
      <c r="B3162" s="214"/>
      <c r="C3162" s="215"/>
      <c r="D3162" s="205" t="s">
        <v>395</v>
      </c>
      <c r="E3162" s="216" t="s">
        <v>76</v>
      </c>
      <c r="F3162" s="217" t="s">
        <v>3000</v>
      </c>
      <c r="G3162" s="215"/>
      <c r="H3162" s="218">
        <v>21.89</v>
      </c>
      <c r="I3162" s="219"/>
      <c r="J3162" s="215"/>
      <c r="K3162" s="215"/>
      <c r="L3162" s="220"/>
      <c r="M3162" s="221"/>
      <c r="N3162" s="222"/>
      <c r="O3162" s="222"/>
      <c r="P3162" s="222"/>
      <c r="Q3162" s="222"/>
      <c r="R3162" s="222"/>
      <c r="S3162" s="222"/>
      <c r="T3162" s="223"/>
      <c r="AT3162" s="224" t="s">
        <v>395</v>
      </c>
      <c r="AU3162" s="224" t="s">
        <v>90</v>
      </c>
      <c r="AV3162" s="14" t="s">
        <v>90</v>
      </c>
      <c r="AW3162" s="14" t="s">
        <v>36</v>
      </c>
      <c r="AX3162" s="14" t="s">
        <v>78</v>
      </c>
      <c r="AY3162" s="224" t="s">
        <v>386</v>
      </c>
    </row>
    <row r="3163" spans="2:51" s="16" customFormat="1" ht="10">
      <c r="B3163" s="246"/>
      <c r="C3163" s="247"/>
      <c r="D3163" s="205" t="s">
        <v>395</v>
      </c>
      <c r="E3163" s="248" t="s">
        <v>76</v>
      </c>
      <c r="F3163" s="249" t="s">
        <v>559</v>
      </c>
      <c r="G3163" s="247"/>
      <c r="H3163" s="250">
        <v>160.06</v>
      </c>
      <c r="I3163" s="251"/>
      <c r="J3163" s="247"/>
      <c r="K3163" s="247"/>
      <c r="L3163" s="252"/>
      <c r="M3163" s="253"/>
      <c r="N3163" s="254"/>
      <c r="O3163" s="254"/>
      <c r="P3163" s="254"/>
      <c r="Q3163" s="254"/>
      <c r="R3163" s="254"/>
      <c r="S3163" s="254"/>
      <c r="T3163" s="255"/>
      <c r="AT3163" s="256" t="s">
        <v>395</v>
      </c>
      <c r="AU3163" s="256" t="s">
        <v>90</v>
      </c>
      <c r="AV3163" s="16" t="s">
        <v>95</v>
      </c>
      <c r="AW3163" s="16" t="s">
        <v>36</v>
      </c>
      <c r="AX3163" s="16" t="s">
        <v>78</v>
      </c>
      <c r="AY3163" s="256" t="s">
        <v>386</v>
      </c>
    </row>
    <row r="3164" spans="2:51" s="13" customFormat="1" ht="10">
      <c r="B3164" s="203"/>
      <c r="C3164" s="204"/>
      <c r="D3164" s="205" t="s">
        <v>395</v>
      </c>
      <c r="E3164" s="206" t="s">
        <v>76</v>
      </c>
      <c r="F3164" s="207" t="s">
        <v>1088</v>
      </c>
      <c r="G3164" s="204"/>
      <c r="H3164" s="206" t="s">
        <v>76</v>
      </c>
      <c r="I3164" s="208"/>
      <c r="J3164" s="204"/>
      <c r="K3164" s="204"/>
      <c r="L3164" s="209"/>
      <c r="M3164" s="210"/>
      <c r="N3164" s="211"/>
      <c r="O3164" s="211"/>
      <c r="P3164" s="211"/>
      <c r="Q3164" s="211"/>
      <c r="R3164" s="211"/>
      <c r="S3164" s="211"/>
      <c r="T3164" s="212"/>
      <c r="AT3164" s="213" t="s">
        <v>395</v>
      </c>
      <c r="AU3164" s="213" t="s">
        <v>90</v>
      </c>
      <c r="AV3164" s="13" t="s">
        <v>85</v>
      </c>
      <c r="AW3164" s="13" t="s">
        <v>36</v>
      </c>
      <c r="AX3164" s="13" t="s">
        <v>78</v>
      </c>
      <c r="AY3164" s="213" t="s">
        <v>386</v>
      </c>
    </row>
    <row r="3165" spans="2:51" s="14" customFormat="1" ht="10">
      <c r="B3165" s="214"/>
      <c r="C3165" s="215"/>
      <c r="D3165" s="205" t="s">
        <v>395</v>
      </c>
      <c r="E3165" s="216" t="s">
        <v>76</v>
      </c>
      <c r="F3165" s="217" t="s">
        <v>3001</v>
      </c>
      <c r="G3165" s="215"/>
      <c r="H3165" s="218">
        <v>7.86</v>
      </c>
      <c r="I3165" s="219"/>
      <c r="J3165" s="215"/>
      <c r="K3165" s="215"/>
      <c r="L3165" s="220"/>
      <c r="M3165" s="221"/>
      <c r="N3165" s="222"/>
      <c r="O3165" s="222"/>
      <c r="P3165" s="222"/>
      <c r="Q3165" s="222"/>
      <c r="R3165" s="222"/>
      <c r="S3165" s="222"/>
      <c r="T3165" s="223"/>
      <c r="AT3165" s="224" t="s">
        <v>395</v>
      </c>
      <c r="AU3165" s="224" t="s">
        <v>90</v>
      </c>
      <c r="AV3165" s="14" t="s">
        <v>90</v>
      </c>
      <c r="AW3165" s="14" t="s">
        <v>36</v>
      </c>
      <c r="AX3165" s="14" t="s">
        <v>78</v>
      </c>
      <c r="AY3165" s="224" t="s">
        <v>386</v>
      </c>
    </row>
    <row r="3166" spans="2:51" s="14" customFormat="1" ht="10">
      <c r="B3166" s="214"/>
      <c r="C3166" s="215"/>
      <c r="D3166" s="205" t="s">
        <v>395</v>
      </c>
      <c r="E3166" s="216" t="s">
        <v>76</v>
      </c>
      <c r="F3166" s="217" t="s">
        <v>3002</v>
      </c>
      <c r="G3166" s="215"/>
      <c r="H3166" s="218">
        <v>29.3</v>
      </c>
      <c r="I3166" s="219"/>
      <c r="J3166" s="215"/>
      <c r="K3166" s="215"/>
      <c r="L3166" s="220"/>
      <c r="M3166" s="221"/>
      <c r="N3166" s="222"/>
      <c r="O3166" s="222"/>
      <c r="P3166" s="222"/>
      <c r="Q3166" s="222"/>
      <c r="R3166" s="222"/>
      <c r="S3166" s="222"/>
      <c r="T3166" s="223"/>
      <c r="AT3166" s="224" t="s">
        <v>395</v>
      </c>
      <c r="AU3166" s="224" t="s">
        <v>90</v>
      </c>
      <c r="AV3166" s="14" t="s">
        <v>90</v>
      </c>
      <c r="AW3166" s="14" t="s">
        <v>36</v>
      </c>
      <c r="AX3166" s="14" t="s">
        <v>78</v>
      </c>
      <c r="AY3166" s="224" t="s">
        <v>386</v>
      </c>
    </row>
    <row r="3167" spans="2:51" s="14" customFormat="1" ht="10">
      <c r="B3167" s="214"/>
      <c r="C3167" s="215"/>
      <c r="D3167" s="205" t="s">
        <v>395</v>
      </c>
      <c r="E3167" s="216" t="s">
        <v>76</v>
      </c>
      <c r="F3167" s="217" t="s">
        <v>3003</v>
      </c>
      <c r="G3167" s="215"/>
      <c r="H3167" s="218">
        <v>7.79</v>
      </c>
      <c r="I3167" s="219"/>
      <c r="J3167" s="215"/>
      <c r="K3167" s="215"/>
      <c r="L3167" s="220"/>
      <c r="M3167" s="221"/>
      <c r="N3167" s="222"/>
      <c r="O3167" s="222"/>
      <c r="P3167" s="222"/>
      <c r="Q3167" s="222"/>
      <c r="R3167" s="222"/>
      <c r="S3167" s="222"/>
      <c r="T3167" s="223"/>
      <c r="AT3167" s="224" t="s">
        <v>395</v>
      </c>
      <c r="AU3167" s="224" t="s">
        <v>90</v>
      </c>
      <c r="AV3167" s="14" t="s">
        <v>90</v>
      </c>
      <c r="AW3167" s="14" t="s">
        <v>36</v>
      </c>
      <c r="AX3167" s="14" t="s">
        <v>78</v>
      </c>
      <c r="AY3167" s="224" t="s">
        <v>386</v>
      </c>
    </row>
    <row r="3168" spans="2:51" s="14" customFormat="1" ht="10">
      <c r="B3168" s="214"/>
      <c r="C3168" s="215"/>
      <c r="D3168" s="205" t="s">
        <v>395</v>
      </c>
      <c r="E3168" s="216" t="s">
        <v>76</v>
      </c>
      <c r="F3168" s="217" t="s">
        <v>3004</v>
      </c>
      <c r="G3168" s="215"/>
      <c r="H3168" s="218">
        <v>28.8</v>
      </c>
      <c r="I3168" s="219"/>
      <c r="J3168" s="215"/>
      <c r="K3168" s="215"/>
      <c r="L3168" s="220"/>
      <c r="M3168" s="221"/>
      <c r="N3168" s="222"/>
      <c r="O3168" s="222"/>
      <c r="P3168" s="222"/>
      <c r="Q3168" s="222"/>
      <c r="R3168" s="222"/>
      <c r="S3168" s="222"/>
      <c r="T3168" s="223"/>
      <c r="AT3168" s="224" t="s">
        <v>395</v>
      </c>
      <c r="AU3168" s="224" t="s">
        <v>90</v>
      </c>
      <c r="AV3168" s="14" t="s">
        <v>90</v>
      </c>
      <c r="AW3168" s="14" t="s">
        <v>36</v>
      </c>
      <c r="AX3168" s="14" t="s">
        <v>78</v>
      </c>
      <c r="AY3168" s="224" t="s">
        <v>386</v>
      </c>
    </row>
    <row r="3169" spans="2:51" s="14" customFormat="1" ht="10">
      <c r="B3169" s="214"/>
      <c r="C3169" s="215"/>
      <c r="D3169" s="205" t="s">
        <v>395</v>
      </c>
      <c r="E3169" s="216" t="s">
        <v>76</v>
      </c>
      <c r="F3169" s="217" t="s">
        <v>3005</v>
      </c>
      <c r="G3169" s="215"/>
      <c r="H3169" s="218">
        <v>24.51</v>
      </c>
      <c r="I3169" s="219"/>
      <c r="J3169" s="215"/>
      <c r="K3169" s="215"/>
      <c r="L3169" s="220"/>
      <c r="M3169" s="221"/>
      <c r="N3169" s="222"/>
      <c r="O3169" s="222"/>
      <c r="P3169" s="222"/>
      <c r="Q3169" s="222"/>
      <c r="R3169" s="222"/>
      <c r="S3169" s="222"/>
      <c r="T3169" s="223"/>
      <c r="AT3169" s="224" t="s">
        <v>395</v>
      </c>
      <c r="AU3169" s="224" t="s">
        <v>90</v>
      </c>
      <c r="AV3169" s="14" t="s">
        <v>90</v>
      </c>
      <c r="AW3169" s="14" t="s">
        <v>36</v>
      </c>
      <c r="AX3169" s="14" t="s">
        <v>78</v>
      </c>
      <c r="AY3169" s="224" t="s">
        <v>386</v>
      </c>
    </row>
    <row r="3170" spans="2:51" s="14" customFormat="1" ht="10">
      <c r="B3170" s="214"/>
      <c r="C3170" s="215"/>
      <c r="D3170" s="205" t="s">
        <v>395</v>
      </c>
      <c r="E3170" s="216" t="s">
        <v>76</v>
      </c>
      <c r="F3170" s="217" t="s">
        <v>3006</v>
      </c>
      <c r="G3170" s="215"/>
      <c r="H3170" s="218">
        <v>20.95</v>
      </c>
      <c r="I3170" s="219"/>
      <c r="J3170" s="215"/>
      <c r="K3170" s="215"/>
      <c r="L3170" s="220"/>
      <c r="M3170" s="221"/>
      <c r="N3170" s="222"/>
      <c r="O3170" s="222"/>
      <c r="P3170" s="222"/>
      <c r="Q3170" s="222"/>
      <c r="R3170" s="222"/>
      <c r="S3170" s="222"/>
      <c r="T3170" s="223"/>
      <c r="AT3170" s="224" t="s">
        <v>395</v>
      </c>
      <c r="AU3170" s="224" t="s">
        <v>90</v>
      </c>
      <c r="AV3170" s="14" t="s">
        <v>90</v>
      </c>
      <c r="AW3170" s="14" t="s">
        <v>36</v>
      </c>
      <c r="AX3170" s="14" t="s">
        <v>78</v>
      </c>
      <c r="AY3170" s="224" t="s">
        <v>386</v>
      </c>
    </row>
    <row r="3171" spans="2:51" s="14" customFormat="1" ht="10">
      <c r="B3171" s="214"/>
      <c r="C3171" s="215"/>
      <c r="D3171" s="205" t="s">
        <v>395</v>
      </c>
      <c r="E3171" s="216" t="s">
        <v>76</v>
      </c>
      <c r="F3171" s="217" t="s">
        <v>3007</v>
      </c>
      <c r="G3171" s="215"/>
      <c r="H3171" s="218">
        <v>3.13</v>
      </c>
      <c r="I3171" s="219"/>
      <c r="J3171" s="215"/>
      <c r="K3171" s="215"/>
      <c r="L3171" s="220"/>
      <c r="M3171" s="221"/>
      <c r="N3171" s="222"/>
      <c r="O3171" s="222"/>
      <c r="P3171" s="222"/>
      <c r="Q3171" s="222"/>
      <c r="R3171" s="222"/>
      <c r="S3171" s="222"/>
      <c r="T3171" s="223"/>
      <c r="AT3171" s="224" t="s">
        <v>395</v>
      </c>
      <c r="AU3171" s="224" t="s">
        <v>90</v>
      </c>
      <c r="AV3171" s="14" t="s">
        <v>90</v>
      </c>
      <c r="AW3171" s="14" t="s">
        <v>36</v>
      </c>
      <c r="AX3171" s="14" t="s">
        <v>78</v>
      </c>
      <c r="AY3171" s="224" t="s">
        <v>386</v>
      </c>
    </row>
    <row r="3172" spans="2:51" s="14" customFormat="1" ht="10">
      <c r="B3172" s="214"/>
      <c r="C3172" s="215"/>
      <c r="D3172" s="205" t="s">
        <v>395</v>
      </c>
      <c r="E3172" s="216" t="s">
        <v>76</v>
      </c>
      <c r="F3172" s="217" t="s">
        <v>3008</v>
      </c>
      <c r="G3172" s="215"/>
      <c r="H3172" s="218">
        <v>5.31</v>
      </c>
      <c r="I3172" s="219"/>
      <c r="J3172" s="215"/>
      <c r="K3172" s="215"/>
      <c r="L3172" s="220"/>
      <c r="M3172" s="221"/>
      <c r="N3172" s="222"/>
      <c r="O3172" s="222"/>
      <c r="P3172" s="222"/>
      <c r="Q3172" s="222"/>
      <c r="R3172" s="222"/>
      <c r="S3172" s="222"/>
      <c r="T3172" s="223"/>
      <c r="AT3172" s="224" t="s">
        <v>395</v>
      </c>
      <c r="AU3172" s="224" t="s">
        <v>90</v>
      </c>
      <c r="AV3172" s="14" t="s">
        <v>90</v>
      </c>
      <c r="AW3172" s="14" t="s">
        <v>36</v>
      </c>
      <c r="AX3172" s="14" t="s">
        <v>78</v>
      </c>
      <c r="AY3172" s="224" t="s">
        <v>386</v>
      </c>
    </row>
    <row r="3173" spans="2:51" s="14" customFormat="1" ht="10">
      <c r="B3173" s="214"/>
      <c r="C3173" s="215"/>
      <c r="D3173" s="205" t="s">
        <v>395</v>
      </c>
      <c r="E3173" s="216" t="s">
        <v>76</v>
      </c>
      <c r="F3173" s="217" t="s">
        <v>3009</v>
      </c>
      <c r="G3173" s="215"/>
      <c r="H3173" s="218">
        <v>16.23</v>
      </c>
      <c r="I3173" s="219"/>
      <c r="J3173" s="215"/>
      <c r="K3173" s="215"/>
      <c r="L3173" s="220"/>
      <c r="M3173" s="221"/>
      <c r="N3173" s="222"/>
      <c r="O3173" s="222"/>
      <c r="P3173" s="222"/>
      <c r="Q3173" s="222"/>
      <c r="R3173" s="222"/>
      <c r="S3173" s="222"/>
      <c r="T3173" s="223"/>
      <c r="AT3173" s="224" t="s">
        <v>395</v>
      </c>
      <c r="AU3173" s="224" t="s">
        <v>90</v>
      </c>
      <c r="AV3173" s="14" t="s">
        <v>90</v>
      </c>
      <c r="AW3173" s="14" t="s">
        <v>36</v>
      </c>
      <c r="AX3173" s="14" t="s">
        <v>78</v>
      </c>
      <c r="AY3173" s="224" t="s">
        <v>386</v>
      </c>
    </row>
    <row r="3174" spans="2:51" s="14" customFormat="1" ht="10">
      <c r="B3174" s="214"/>
      <c r="C3174" s="215"/>
      <c r="D3174" s="205" t="s">
        <v>395</v>
      </c>
      <c r="E3174" s="216" t="s">
        <v>76</v>
      </c>
      <c r="F3174" s="217" t="s">
        <v>3010</v>
      </c>
      <c r="G3174" s="215"/>
      <c r="H3174" s="218">
        <v>5.0599999999999996</v>
      </c>
      <c r="I3174" s="219"/>
      <c r="J3174" s="215"/>
      <c r="K3174" s="215"/>
      <c r="L3174" s="220"/>
      <c r="M3174" s="221"/>
      <c r="N3174" s="222"/>
      <c r="O3174" s="222"/>
      <c r="P3174" s="222"/>
      <c r="Q3174" s="222"/>
      <c r="R3174" s="222"/>
      <c r="S3174" s="222"/>
      <c r="T3174" s="223"/>
      <c r="AT3174" s="224" t="s">
        <v>395</v>
      </c>
      <c r="AU3174" s="224" t="s">
        <v>90</v>
      </c>
      <c r="AV3174" s="14" t="s">
        <v>90</v>
      </c>
      <c r="AW3174" s="14" t="s">
        <v>36</v>
      </c>
      <c r="AX3174" s="14" t="s">
        <v>78</v>
      </c>
      <c r="AY3174" s="224" t="s">
        <v>386</v>
      </c>
    </row>
    <row r="3175" spans="2:51" s="14" customFormat="1" ht="10">
      <c r="B3175" s="214"/>
      <c r="C3175" s="215"/>
      <c r="D3175" s="205" t="s">
        <v>395</v>
      </c>
      <c r="E3175" s="216" t="s">
        <v>76</v>
      </c>
      <c r="F3175" s="217" t="s">
        <v>3011</v>
      </c>
      <c r="G3175" s="215"/>
      <c r="H3175" s="218">
        <v>21.76</v>
      </c>
      <c r="I3175" s="219"/>
      <c r="J3175" s="215"/>
      <c r="K3175" s="215"/>
      <c r="L3175" s="220"/>
      <c r="M3175" s="221"/>
      <c r="N3175" s="222"/>
      <c r="O3175" s="222"/>
      <c r="P3175" s="222"/>
      <c r="Q3175" s="222"/>
      <c r="R3175" s="222"/>
      <c r="S3175" s="222"/>
      <c r="T3175" s="223"/>
      <c r="AT3175" s="224" t="s">
        <v>395</v>
      </c>
      <c r="AU3175" s="224" t="s">
        <v>90</v>
      </c>
      <c r="AV3175" s="14" t="s">
        <v>90</v>
      </c>
      <c r="AW3175" s="14" t="s">
        <v>36</v>
      </c>
      <c r="AX3175" s="14" t="s">
        <v>78</v>
      </c>
      <c r="AY3175" s="224" t="s">
        <v>386</v>
      </c>
    </row>
    <row r="3176" spans="2:51" s="16" customFormat="1" ht="10">
      <c r="B3176" s="246"/>
      <c r="C3176" s="247"/>
      <c r="D3176" s="205" t="s">
        <v>395</v>
      </c>
      <c r="E3176" s="248" t="s">
        <v>76</v>
      </c>
      <c r="F3176" s="249" t="s">
        <v>559</v>
      </c>
      <c r="G3176" s="247"/>
      <c r="H3176" s="250">
        <v>170.7</v>
      </c>
      <c r="I3176" s="251"/>
      <c r="J3176" s="247"/>
      <c r="K3176" s="247"/>
      <c r="L3176" s="252"/>
      <c r="M3176" s="253"/>
      <c r="N3176" s="254"/>
      <c r="O3176" s="254"/>
      <c r="P3176" s="254"/>
      <c r="Q3176" s="254"/>
      <c r="R3176" s="254"/>
      <c r="S3176" s="254"/>
      <c r="T3176" s="255"/>
      <c r="AT3176" s="256" t="s">
        <v>395</v>
      </c>
      <c r="AU3176" s="256" t="s">
        <v>90</v>
      </c>
      <c r="AV3176" s="16" t="s">
        <v>95</v>
      </c>
      <c r="AW3176" s="16" t="s">
        <v>36</v>
      </c>
      <c r="AX3176" s="16" t="s">
        <v>78</v>
      </c>
      <c r="AY3176" s="256" t="s">
        <v>386</v>
      </c>
    </row>
    <row r="3177" spans="2:51" s="13" customFormat="1" ht="10">
      <c r="B3177" s="203"/>
      <c r="C3177" s="204"/>
      <c r="D3177" s="205" t="s">
        <v>395</v>
      </c>
      <c r="E3177" s="206" t="s">
        <v>76</v>
      </c>
      <c r="F3177" s="207" t="s">
        <v>1101</v>
      </c>
      <c r="G3177" s="204"/>
      <c r="H3177" s="206" t="s">
        <v>76</v>
      </c>
      <c r="I3177" s="208"/>
      <c r="J3177" s="204"/>
      <c r="K3177" s="204"/>
      <c r="L3177" s="209"/>
      <c r="M3177" s="210"/>
      <c r="N3177" s="211"/>
      <c r="O3177" s="211"/>
      <c r="P3177" s="211"/>
      <c r="Q3177" s="211"/>
      <c r="R3177" s="211"/>
      <c r="S3177" s="211"/>
      <c r="T3177" s="212"/>
      <c r="AT3177" s="213" t="s">
        <v>395</v>
      </c>
      <c r="AU3177" s="213" t="s">
        <v>90</v>
      </c>
      <c r="AV3177" s="13" t="s">
        <v>85</v>
      </c>
      <c r="AW3177" s="13" t="s">
        <v>36</v>
      </c>
      <c r="AX3177" s="13" t="s">
        <v>78</v>
      </c>
      <c r="AY3177" s="213" t="s">
        <v>386</v>
      </c>
    </row>
    <row r="3178" spans="2:51" s="14" customFormat="1" ht="10">
      <c r="B3178" s="214"/>
      <c r="C3178" s="215"/>
      <c r="D3178" s="205" t="s">
        <v>395</v>
      </c>
      <c r="E3178" s="216" t="s">
        <v>76</v>
      </c>
      <c r="F3178" s="217" t="s">
        <v>3012</v>
      </c>
      <c r="G3178" s="215"/>
      <c r="H3178" s="218">
        <v>7.83</v>
      </c>
      <c r="I3178" s="219"/>
      <c r="J3178" s="215"/>
      <c r="K3178" s="215"/>
      <c r="L3178" s="220"/>
      <c r="M3178" s="221"/>
      <c r="N3178" s="222"/>
      <c r="O3178" s="222"/>
      <c r="P3178" s="222"/>
      <c r="Q3178" s="222"/>
      <c r="R3178" s="222"/>
      <c r="S3178" s="222"/>
      <c r="T3178" s="223"/>
      <c r="AT3178" s="224" t="s">
        <v>395</v>
      </c>
      <c r="AU3178" s="224" t="s">
        <v>90</v>
      </c>
      <c r="AV3178" s="14" t="s">
        <v>90</v>
      </c>
      <c r="AW3178" s="14" t="s">
        <v>36</v>
      </c>
      <c r="AX3178" s="14" t="s">
        <v>78</v>
      </c>
      <c r="AY3178" s="224" t="s">
        <v>386</v>
      </c>
    </row>
    <row r="3179" spans="2:51" s="14" customFormat="1" ht="10">
      <c r="B3179" s="214"/>
      <c r="C3179" s="215"/>
      <c r="D3179" s="205" t="s">
        <v>395</v>
      </c>
      <c r="E3179" s="216" t="s">
        <v>76</v>
      </c>
      <c r="F3179" s="217" t="s">
        <v>3013</v>
      </c>
      <c r="G3179" s="215"/>
      <c r="H3179" s="218">
        <v>31.58</v>
      </c>
      <c r="I3179" s="219"/>
      <c r="J3179" s="215"/>
      <c r="K3179" s="215"/>
      <c r="L3179" s="220"/>
      <c r="M3179" s="221"/>
      <c r="N3179" s="222"/>
      <c r="O3179" s="222"/>
      <c r="P3179" s="222"/>
      <c r="Q3179" s="222"/>
      <c r="R3179" s="222"/>
      <c r="S3179" s="222"/>
      <c r="T3179" s="223"/>
      <c r="AT3179" s="224" t="s">
        <v>395</v>
      </c>
      <c r="AU3179" s="224" t="s">
        <v>90</v>
      </c>
      <c r="AV3179" s="14" t="s">
        <v>90</v>
      </c>
      <c r="AW3179" s="14" t="s">
        <v>36</v>
      </c>
      <c r="AX3179" s="14" t="s">
        <v>78</v>
      </c>
      <c r="AY3179" s="224" t="s">
        <v>386</v>
      </c>
    </row>
    <row r="3180" spans="2:51" s="14" customFormat="1" ht="10">
      <c r="B3180" s="214"/>
      <c r="C3180" s="215"/>
      <c r="D3180" s="205" t="s">
        <v>395</v>
      </c>
      <c r="E3180" s="216" t="s">
        <v>76</v>
      </c>
      <c r="F3180" s="217" t="s">
        <v>3014</v>
      </c>
      <c r="G3180" s="215"/>
      <c r="H3180" s="218">
        <v>8.14</v>
      </c>
      <c r="I3180" s="219"/>
      <c r="J3180" s="215"/>
      <c r="K3180" s="215"/>
      <c r="L3180" s="220"/>
      <c r="M3180" s="221"/>
      <c r="N3180" s="222"/>
      <c r="O3180" s="222"/>
      <c r="P3180" s="222"/>
      <c r="Q3180" s="222"/>
      <c r="R3180" s="222"/>
      <c r="S3180" s="222"/>
      <c r="T3180" s="223"/>
      <c r="AT3180" s="224" t="s">
        <v>395</v>
      </c>
      <c r="AU3180" s="224" t="s">
        <v>90</v>
      </c>
      <c r="AV3180" s="14" t="s">
        <v>90</v>
      </c>
      <c r="AW3180" s="14" t="s">
        <v>36</v>
      </c>
      <c r="AX3180" s="14" t="s">
        <v>78</v>
      </c>
      <c r="AY3180" s="224" t="s">
        <v>386</v>
      </c>
    </row>
    <row r="3181" spans="2:51" s="14" customFormat="1" ht="10">
      <c r="B3181" s="214"/>
      <c r="C3181" s="215"/>
      <c r="D3181" s="205" t="s">
        <v>395</v>
      </c>
      <c r="E3181" s="216" t="s">
        <v>76</v>
      </c>
      <c r="F3181" s="217" t="s">
        <v>3015</v>
      </c>
      <c r="G3181" s="215"/>
      <c r="H3181" s="218">
        <v>29.42</v>
      </c>
      <c r="I3181" s="219"/>
      <c r="J3181" s="215"/>
      <c r="K3181" s="215"/>
      <c r="L3181" s="220"/>
      <c r="M3181" s="221"/>
      <c r="N3181" s="222"/>
      <c r="O3181" s="222"/>
      <c r="P3181" s="222"/>
      <c r="Q3181" s="222"/>
      <c r="R3181" s="222"/>
      <c r="S3181" s="222"/>
      <c r="T3181" s="223"/>
      <c r="AT3181" s="224" t="s">
        <v>395</v>
      </c>
      <c r="AU3181" s="224" t="s">
        <v>90</v>
      </c>
      <c r="AV3181" s="14" t="s">
        <v>90</v>
      </c>
      <c r="AW3181" s="14" t="s">
        <v>36</v>
      </c>
      <c r="AX3181" s="14" t="s">
        <v>78</v>
      </c>
      <c r="AY3181" s="224" t="s">
        <v>386</v>
      </c>
    </row>
    <row r="3182" spans="2:51" s="14" customFormat="1" ht="10">
      <c r="B3182" s="214"/>
      <c r="C3182" s="215"/>
      <c r="D3182" s="205" t="s">
        <v>395</v>
      </c>
      <c r="E3182" s="216" t="s">
        <v>76</v>
      </c>
      <c r="F3182" s="217" t="s">
        <v>3016</v>
      </c>
      <c r="G3182" s="215"/>
      <c r="H3182" s="218">
        <v>25.04</v>
      </c>
      <c r="I3182" s="219"/>
      <c r="J3182" s="215"/>
      <c r="K3182" s="215"/>
      <c r="L3182" s="220"/>
      <c r="M3182" s="221"/>
      <c r="N3182" s="222"/>
      <c r="O3182" s="222"/>
      <c r="P3182" s="222"/>
      <c r="Q3182" s="222"/>
      <c r="R3182" s="222"/>
      <c r="S3182" s="222"/>
      <c r="T3182" s="223"/>
      <c r="AT3182" s="224" t="s">
        <v>395</v>
      </c>
      <c r="AU3182" s="224" t="s">
        <v>90</v>
      </c>
      <c r="AV3182" s="14" t="s">
        <v>90</v>
      </c>
      <c r="AW3182" s="14" t="s">
        <v>36</v>
      </c>
      <c r="AX3182" s="14" t="s">
        <v>78</v>
      </c>
      <c r="AY3182" s="224" t="s">
        <v>386</v>
      </c>
    </row>
    <row r="3183" spans="2:51" s="14" customFormat="1" ht="10">
      <c r="B3183" s="214"/>
      <c r="C3183" s="215"/>
      <c r="D3183" s="205" t="s">
        <v>395</v>
      </c>
      <c r="E3183" s="216" t="s">
        <v>76</v>
      </c>
      <c r="F3183" s="217" t="s">
        <v>3017</v>
      </c>
      <c r="G3183" s="215"/>
      <c r="H3183" s="218">
        <v>26.64</v>
      </c>
      <c r="I3183" s="219"/>
      <c r="J3183" s="215"/>
      <c r="K3183" s="215"/>
      <c r="L3183" s="220"/>
      <c r="M3183" s="221"/>
      <c r="N3183" s="222"/>
      <c r="O3183" s="222"/>
      <c r="P3183" s="222"/>
      <c r="Q3183" s="222"/>
      <c r="R3183" s="222"/>
      <c r="S3183" s="222"/>
      <c r="T3183" s="223"/>
      <c r="AT3183" s="224" t="s">
        <v>395</v>
      </c>
      <c r="AU3183" s="224" t="s">
        <v>90</v>
      </c>
      <c r="AV3183" s="14" t="s">
        <v>90</v>
      </c>
      <c r="AW3183" s="14" t="s">
        <v>36</v>
      </c>
      <c r="AX3183" s="14" t="s">
        <v>78</v>
      </c>
      <c r="AY3183" s="224" t="s">
        <v>386</v>
      </c>
    </row>
    <row r="3184" spans="2:51" s="14" customFormat="1" ht="10">
      <c r="B3184" s="214"/>
      <c r="C3184" s="215"/>
      <c r="D3184" s="205" t="s">
        <v>395</v>
      </c>
      <c r="E3184" s="216" t="s">
        <v>76</v>
      </c>
      <c r="F3184" s="217" t="s">
        <v>3018</v>
      </c>
      <c r="G3184" s="215"/>
      <c r="H3184" s="218">
        <v>20.68</v>
      </c>
      <c r="I3184" s="219"/>
      <c r="J3184" s="215"/>
      <c r="K3184" s="215"/>
      <c r="L3184" s="220"/>
      <c r="M3184" s="221"/>
      <c r="N3184" s="222"/>
      <c r="O3184" s="222"/>
      <c r="P3184" s="222"/>
      <c r="Q3184" s="222"/>
      <c r="R3184" s="222"/>
      <c r="S3184" s="222"/>
      <c r="T3184" s="223"/>
      <c r="AT3184" s="224" t="s">
        <v>395</v>
      </c>
      <c r="AU3184" s="224" t="s">
        <v>90</v>
      </c>
      <c r="AV3184" s="14" t="s">
        <v>90</v>
      </c>
      <c r="AW3184" s="14" t="s">
        <v>36</v>
      </c>
      <c r="AX3184" s="14" t="s">
        <v>78</v>
      </c>
      <c r="AY3184" s="224" t="s">
        <v>386</v>
      </c>
    </row>
    <row r="3185" spans="1:65" s="14" customFormat="1" ht="10">
      <c r="B3185" s="214"/>
      <c r="C3185" s="215"/>
      <c r="D3185" s="205" t="s">
        <v>395</v>
      </c>
      <c r="E3185" s="216" t="s">
        <v>76</v>
      </c>
      <c r="F3185" s="217" t="s">
        <v>3019</v>
      </c>
      <c r="G3185" s="215"/>
      <c r="H3185" s="218">
        <v>16.510000000000002</v>
      </c>
      <c r="I3185" s="219"/>
      <c r="J3185" s="215"/>
      <c r="K3185" s="215"/>
      <c r="L3185" s="220"/>
      <c r="M3185" s="221"/>
      <c r="N3185" s="222"/>
      <c r="O3185" s="222"/>
      <c r="P3185" s="222"/>
      <c r="Q3185" s="222"/>
      <c r="R3185" s="222"/>
      <c r="S3185" s="222"/>
      <c r="T3185" s="223"/>
      <c r="AT3185" s="224" t="s">
        <v>395</v>
      </c>
      <c r="AU3185" s="224" t="s">
        <v>90</v>
      </c>
      <c r="AV3185" s="14" t="s">
        <v>90</v>
      </c>
      <c r="AW3185" s="14" t="s">
        <v>36</v>
      </c>
      <c r="AX3185" s="14" t="s">
        <v>78</v>
      </c>
      <c r="AY3185" s="224" t="s">
        <v>386</v>
      </c>
    </row>
    <row r="3186" spans="1:65" s="14" customFormat="1" ht="10">
      <c r="B3186" s="214"/>
      <c r="C3186" s="215"/>
      <c r="D3186" s="205" t="s">
        <v>395</v>
      </c>
      <c r="E3186" s="216" t="s">
        <v>76</v>
      </c>
      <c r="F3186" s="217" t="s">
        <v>3020</v>
      </c>
      <c r="G3186" s="215"/>
      <c r="H3186" s="218">
        <v>5.59</v>
      </c>
      <c r="I3186" s="219"/>
      <c r="J3186" s="215"/>
      <c r="K3186" s="215"/>
      <c r="L3186" s="220"/>
      <c r="M3186" s="221"/>
      <c r="N3186" s="222"/>
      <c r="O3186" s="222"/>
      <c r="P3186" s="222"/>
      <c r="Q3186" s="222"/>
      <c r="R3186" s="222"/>
      <c r="S3186" s="222"/>
      <c r="T3186" s="223"/>
      <c r="AT3186" s="224" t="s">
        <v>395</v>
      </c>
      <c r="AU3186" s="224" t="s">
        <v>90</v>
      </c>
      <c r="AV3186" s="14" t="s">
        <v>90</v>
      </c>
      <c r="AW3186" s="14" t="s">
        <v>36</v>
      </c>
      <c r="AX3186" s="14" t="s">
        <v>78</v>
      </c>
      <c r="AY3186" s="224" t="s">
        <v>386</v>
      </c>
    </row>
    <row r="3187" spans="1:65" s="14" customFormat="1" ht="10">
      <c r="B3187" s="214"/>
      <c r="C3187" s="215"/>
      <c r="D3187" s="205" t="s">
        <v>395</v>
      </c>
      <c r="E3187" s="216" t="s">
        <v>76</v>
      </c>
      <c r="F3187" s="217" t="s">
        <v>3021</v>
      </c>
      <c r="G3187" s="215"/>
      <c r="H3187" s="218">
        <v>5.31</v>
      </c>
      <c r="I3187" s="219"/>
      <c r="J3187" s="215"/>
      <c r="K3187" s="215"/>
      <c r="L3187" s="220"/>
      <c r="M3187" s="221"/>
      <c r="N3187" s="222"/>
      <c r="O3187" s="222"/>
      <c r="P3187" s="222"/>
      <c r="Q3187" s="222"/>
      <c r="R3187" s="222"/>
      <c r="S3187" s="222"/>
      <c r="T3187" s="223"/>
      <c r="AT3187" s="224" t="s">
        <v>395</v>
      </c>
      <c r="AU3187" s="224" t="s">
        <v>90</v>
      </c>
      <c r="AV3187" s="14" t="s">
        <v>90</v>
      </c>
      <c r="AW3187" s="14" t="s">
        <v>36</v>
      </c>
      <c r="AX3187" s="14" t="s">
        <v>78</v>
      </c>
      <c r="AY3187" s="224" t="s">
        <v>386</v>
      </c>
    </row>
    <row r="3188" spans="1:65" s="14" customFormat="1" ht="10">
      <c r="B3188" s="214"/>
      <c r="C3188" s="215"/>
      <c r="D3188" s="205" t="s">
        <v>395</v>
      </c>
      <c r="E3188" s="216" t="s">
        <v>76</v>
      </c>
      <c r="F3188" s="217" t="s">
        <v>3022</v>
      </c>
      <c r="G3188" s="215"/>
      <c r="H3188" s="218">
        <v>17.59</v>
      </c>
      <c r="I3188" s="219"/>
      <c r="J3188" s="215"/>
      <c r="K3188" s="215"/>
      <c r="L3188" s="220"/>
      <c r="M3188" s="221"/>
      <c r="N3188" s="222"/>
      <c r="O3188" s="222"/>
      <c r="P3188" s="222"/>
      <c r="Q3188" s="222"/>
      <c r="R3188" s="222"/>
      <c r="S3188" s="222"/>
      <c r="T3188" s="223"/>
      <c r="AT3188" s="224" t="s">
        <v>395</v>
      </c>
      <c r="AU3188" s="224" t="s">
        <v>90</v>
      </c>
      <c r="AV3188" s="14" t="s">
        <v>90</v>
      </c>
      <c r="AW3188" s="14" t="s">
        <v>36</v>
      </c>
      <c r="AX3188" s="14" t="s">
        <v>78</v>
      </c>
      <c r="AY3188" s="224" t="s">
        <v>386</v>
      </c>
    </row>
    <row r="3189" spans="1:65" s="14" customFormat="1" ht="10">
      <c r="B3189" s="214"/>
      <c r="C3189" s="215"/>
      <c r="D3189" s="205" t="s">
        <v>395</v>
      </c>
      <c r="E3189" s="216" t="s">
        <v>76</v>
      </c>
      <c r="F3189" s="217" t="s">
        <v>3023</v>
      </c>
      <c r="G3189" s="215"/>
      <c r="H3189" s="218">
        <v>5.24</v>
      </c>
      <c r="I3189" s="219"/>
      <c r="J3189" s="215"/>
      <c r="K3189" s="215"/>
      <c r="L3189" s="220"/>
      <c r="M3189" s="221"/>
      <c r="N3189" s="222"/>
      <c r="O3189" s="222"/>
      <c r="P3189" s="222"/>
      <c r="Q3189" s="222"/>
      <c r="R3189" s="222"/>
      <c r="S3189" s="222"/>
      <c r="T3189" s="223"/>
      <c r="AT3189" s="224" t="s">
        <v>395</v>
      </c>
      <c r="AU3189" s="224" t="s">
        <v>90</v>
      </c>
      <c r="AV3189" s="14" t="s">
        <v>90</v>
      </c>
      <c r="AW3189" s="14" t="s">
        <v>36</v>
      </c>
      <c r="AX3189" s="14" t="s">
        <v>78</v>
      </c>
      <c r="AY3189" s="224" t="s">
        <v>386</v>
      </c>
    </row>
    <row r="3190" spans="1:65" s="14" customFormat="1" ht="10">
      <c r="B3190" s="214"/>
      <c r="C3190" s="215"/>
      <c r="D3190" s="205" t="s">
        <v>395</v>
      </c>
      <c r="E3190" s="216" t="s">
        <v>76</v>
      </c>
      <c r="F3190" s="217" t="s">
        <v>3024</v>
      </c>
      <c r="G3190" s="215"/>
      <c r="H3190" s="218">
        <v>22.79</v>
      </c>
      <c r="I3190" s="219"/>
      <c r="J3190" s="215"/>
      <c r="K3190" s="215"/>
      <c r="L3190" s="220"/>
      <c r="M3190" s="221"/>
      <c r="N3190" s="222"/>
      <c r="O3190" s="222"/>
      <c r="P3190" s="222"/>
      <c r="Q3190" s="222"/>
      <c r="R3190" s="222"/>
      <c r="S3190" s="222"/>
      <c r="T3190" s="223"/>
      <c r="AT3190" s="224" t="s">
        <v>395</v>
      </c>
      <c r="AU3190" s="224" t="s">
        <v>90</v>
      </c>
      <c r="AV3190" s="14" t="s">
        <v>90</v>
      </c>
      <c r="AW3190" s="14" t="s">
        <v>36</v>
      </c>
      <c r="AX3190" s="14" t="s">
        <v>78</v>
      </c>
      <c r="AY3190" s="224" t="s">
        <v>386</v>
      </c>
    </row>
    <row r="3191" spans="1:65" s="14" customFormat="1" ht="10">
      <c r="B3191" s="214"/>
      <c r="C3191" s="215"/>
      <c r="D3191" s="205" t="s">
        <v>395</v>
      </c>
      <c r="E3191" s="216" t="s">
        <v>76</v>
      </c>
      <c r="F3191" s="217" t="s">
        <v>3025</v>
      </c>
      <c r="G3191" s="215"/>
      <c r="H3191" s="218">
        <v>4.5199999999999996</v>
      </c>
      <c r="I3191" s="219"/>
      <c r="J3191" s="215"/>
      <c r="K3191" s="215"/>
      <c r="L3191" s="220"/>
      <c r="M3191" s="221"/>
      <c r="N3191" s="222"/>
      <c r="O3191" s="222"/>
      <c r="P3191" s="222"/>
      <c r="Q3191" s="222"/>
      <c r="R3191" s="222"/>
      <c r="S3191" s="222"/>
      <c r="T3191" s="223"/>
      <c r="AT3191" s="224" t="s">
        <v>395</v>
      </c>
      <c r="AU3191" s="224" t="s">
        <v>90</v>
      </c>
      <c r="AV3191" s="14" t="s">
        <v>90</v>
      </c>
      <c r="AW3191" s="14" t="s">
        <v>36</v>
      </c>
      <c r="AX3191" s="14" t="s">
        <v>78</v>
      </c>
      <c r="AY3191" s="224" t="s">
        <v>386</v>
      </c>
    </row>
    <row r="3192" spans="1:65" s="14" customFormat="1" ht="10">
      <c r="B3192" s="214"/>
      <c r="C3192" s="215"/>
      <c r="D3192" s="205" t="s">
        <v>395</v>
      </c>
      <c r="E3192" s="216" t="s">
        <v>76</v>
      </c>
      <c r="F3192" s="217" t="s">
        <v>3026</v>
      </c>
      <c r="G3192" s="215"/>
      <c r="H3192" s="218">
        <v>4.46</v>
      </c>
      <c r="I3192" s="219"/>
      <c r="J3192" s="215"/>
      <c r="K3192" s="215"/>
      <c r="L3192" s="220"/>
      <c r="M3192" s="221"/>
      <c r="N3192" s="222"/>
      <c r="O3192" s="222"/>
      <c r="P3192" s="222"/>
      <c r="Q3192" s="222"/>
      <c r="R3192" s="222"/>
      <c r="S3192" s="222"/>
      <c r="T3192" s="223"/>
      <c r="AT3192" s="224" t="s">
        <v>395</v>
      </c>
      <c r="AU3192" s="224" t="s">
        <v>90</v>
      </c>
      <c r="AV3192" s="14" t="s">
        <v>90</v>
      </c>
      <c r="AW3192" s="14" t="s">
        <v>36</v>
      </c>
      <c r="AX3192" s="14" t="s">
        <v>78</v>
      </c>
      <c r="AY3192" s="224" t="s">
        <v>386</v>
      </c>
    </row>
    <row r="3193" spans="1:65" s="14" customFormat="1" ht="10">
      <c r="B3193" s="214"/>
      <c r="C3193" s="215"/>
      <c r="D3193" s="205" t="s">
        <v>395</v>
      </c>
      <c r="E3193" s="216" t="s">
        <v>76</v>
      </c>
      <c r="F3193" s="217" t="s">
        <v>3027</v>
      </c>
      <c r="G3193" s="215"/>
      <c r="H3193" s="218">
        <v>31.63</v>
      </c>
      <c r="I3193" s="219"/>
      <c r="J3193" s="215"/>
      <c r="K3193" s="215"/>
      <c r="L3193" s="220"/>
      <c r="M3193" s="221"/>
      <c r="N3193" s="222"/>
      <c r="O3193" s="222"/>
      <c r="P3193" s="222"/>
      <c r="Q3193" s="222"/>
      <c r="R3193" s="222"/>
      <c r="S3193" s="222"/>
      <c r="T3193" s="223"/>
      <c r="AT3193" s="224" t="s">
        <v>395</v>
      </c>
      <c r="AU3193" s="224" t="s">
        <v>90</v>
      </c>
      <c r="AV3193" s="14" t="s">
        <v>90</v>
      </c>
      <c r="AW3193" s="14" t="s">
        <v>36</v>
      </c>
      <c r="AX3193" s="14" t="s">
        <v>78</v>
      </c>
      <c r="AY3193" s="224" t="s">
        <v>386</v>
      </c>
    </row>
    <row r="3194" spans="1:65" s="14" customFormat="1" ht="10">
      <c r="B3194" s="214"/>
      <c r="C3194" s="215"/>
      <c r="D3194" s="205" t="s">
        <v>395</v>
      </c>
      <c r="E3194" s="216" t="s">
        <v>76</v>
      </c>
      <c r="F3194" s="217" t="s">
        <v>3028</v>
      </c>
      <c r="G3194" s="215"/>
      <c r="H3194" s="218">
        <v>17.63</v>
      </c>
      <c r="I3194" s="219"/>
      <c r="J3194" s="215"/>
      <c r="K3194" s="215"/>
      <c r="L3194" s="220"/>
      <c r="M3194" s="221"/>
      <c r="N3194" s="222"/>
      <c r="O3194" s="222"/>
      <c r="P3194" s="222"/>
      <c r="Q3194" s="222"/>
      <c r="R3194" s="222"/>
      <c r="S3194" s="222"/>
      <c r="T3194" s="223"/>
      <c r="AT3194" s="224" t="s">
        <v>395</v>
      </c>
      <c r="AU3194" s="224" t="s">
        <v>90</v>
      </c>
      <c r="AV3194" s="14" t="s">
        <v>90</v>
      </c>
      <c r="AW3194" s="14" t="s">
        <v>36</v>
      </c>
      <c r="AX3194" s="14" t="s">
        <v>78</v>
      </c>
      <c r="AY3194" s="224" t="s">
        <v>386</v>
      </c>
    </row>
    <row r="3195" spans="1:65" s="14" customFormat="1" ht="10">
      <c r="B3195" s="214"/>
      <c r="C3195" s="215"/>
      <c r="D3195" s="205" t="s">
        <v>395</v>
      </c>
      <c r="E3195" s="216" t="s">
        <v>76</v>
      </c>
      <c r="F3195" s="217" t="s">
        <v>3029</v>
      </c>
      <c r="G3195" s="215"/>
      <c r="H3195" s="218">
        <v>17.32</v>
      </c>
      <c r="I3195" s="219"/>
      <c r="J3195" s="215"/>
      <c r="K3195" s="215"/>
      <c r="L3195" s="220"/>
      <c r="M3195" s="221"/>
      <c r="N3195" s="222"/>
      <c r="O3195" s="222"/>
      <c r="P3195" s="222"/>
      <c r="Q3195" s="222"/>
      <c r="R3195" s="222"/>
      <c r="S3195" s="222"/>
      <c r="T3195" s="223"/>
      <c r="AT3195" s="224" t="s">
        <v>395</v>
      </c>
      <c r="AU3195" s="224" t="s">
        <v>90</v>
      </c>
      <c r="AV3195" s="14" t="s">
        <v>90</v>
      </c>
      <c r="AW3195" s="14" t="s">
        <v>36</v>
      </c>
      <c r="AX3195" s="14" t="s">
        <v>78</v>
      </c>
      <c r="AY3195" s="224" t="s">
        <v>386</v>
      </c>
    </row>
    <row r="3196" spans="1:65" s="14" customFormat="1" ht="10">
      <c r="B3196" s="214"/>
      <c r="C3196" s="215"/>
      <c r="D3196" s="205" t="s">
        <v>395</v>
      </c>
      <c r="E3196" s="216" t="s">
        <v>76</v>
      </c>
      <c r="F3196" s="217" t="s">
        <v>3030</v>
      </c>
      <c r="G3196" s="215"/>
      <c r="H3196" s="218">
        <v>48.73</v>
      </c>
      <c r="I3196" s="219"/>
      <c r="J3196" s="215"/>
      <c r="K3196" s="215"/>
      <c r="L3196" s="220"/>
      <c r="M3196" s="221"/>
      <c r="N3196" s="222"/>
      <c r="O3196" s="222"/>
      <c r="P3196" s="222"/>
      <c r="Q3196" s="222"/>
      <c r="R3196" s="222"/>
      <c r="S3196" s="222"/>
      <c r="T3196" s="223"/>
      <c r="AT3196" s="224" t="s">
        <v>395</v>
      </c>
      <c r="AU3196" s="224" t="s">
        <v>90</v>
      </c>
      <c r="AV3196" s="14" t="s">
        <v>90</v>
      </c>
      <c r="AW3196" s="14" t="s">
        <v>36</v>
      </c>
      <c r="AX3196" s="14" t="s">
        <v>78</v>
      </c>
      <c r="AY3196" s="224" t="s">
        <v>386</v>
      </c>
    </row>
    <row r="3197" spans="1:65" s="16" customFormat="1" ht="10">
      <c r="B3197" s="246"/>
      <c r="C3197" s="247"/>
      <c r="D3197" s="205" t="s">
        <v>395</v>
      </c>
      <c r="E3197" s="248" t="s">
        <v>76</v>
      </c>
      <c r="F3197" s="249" t="s">
        <v>559</v>
      </c>
      <c r="G3197" s="247"/>
      <c r="H3197" s="250">
        <v>346.65</v>
      </c>
      <c r="I3197" s="251"/>
      <c r="J3197" s="247"/>
      <c r="K3197" s="247"/>
      <c r="L3197" s="252"/>
      <c r="M3197" s="253"/>
      <c r="N3197" s="254"/>
      <c r="O3197" s="254"/>
      <c r="P3197" s="254"/>
      <c r="Q3197" s="254"/>
      <c r="R3197" s="254"/>
      <c r="S3197" s="254"/>
      <c r="T3197" s="255"/>
      <c r="AT3197" s="256" t="s">
        <v>395</v>
      </c>
      <c r="AU3197" s="256" t="s">
        <v>90</v>
      </c>
      <c r="AV3197" s="16" t="s">
        <v>95</v>
      </c>
      <c r="AW3197" s="16" t="s">
        <v>36</v>
      </c>
      <c r="AX3197" s="16" t="s">
        <v>78</v>
      </c>
      <c r="AY3197" s="256" t="s">
        <v>386</v>
      </c>
    </row>
    <row r="3198" spans="1:65" s="15" customFormat="1" ht="10">
      <c r="B3198" s="225"/>
      <c r="C3198" s="226"/>
      <c r="D3198" s="205" t="s">
        <v>395</v>
      </c>
      <c r="E3198" s="227" t="s">
        <v>227</v>
      </c>
      <c r="F3198" s="228" t="s">
        <v>398</v>
      </c>
      <c r="G3198" s="226"/>
      <c r="H3198" s="229">
        <v>721.97</v>
      </c>
      <c r="I3198" s="230"/>
      <c r="J3198" s="226"/>
      <c r="K3198" s="226"/>
      <c r="L3198" s="231"/>
      <c r="M3198" s="232"/>
      <c r="N3198" s="233"/>
      <c r="O3198" s="233"/>
      <c r="P3198" s="233"/>
      <c r="Q3198" s="233"/>
      <c r="R3198" s="233"/>
      <c r="S3198" s="233"/>
      <c r="T3198" s="234"/>
      <c r="AT3198" s="235" t="s">
        <v>395</v>
      </c>
      <c r="AU3198" s="235" t="s">
        <v>90</v>
      </c>
      <c r="AV3198" s="15" t="s">
        <v>102</v>
      </c>
      <c r="AW3198" s="15" t="s">
        <v>4</v>
      </c>
      <c r="AX3198" s="15" t="s">
        <v>85</v>
      </c>
      <c r="AY3198" s="235" t="s">
        <v>386</v>
      </c>
    </row>
    <row r="3199" spans="1:65" s="2" customFormat="1" ht="49" customHeight="1">
      <c r="A3199" s="37"/>
      <c r="B3199" s="38"/>
      <c r="C3199" s="185" t="s">
        <v>3031</v>
      </c>
      <c r="D3199" s="185" t="s">
        <v>388</v>
      </c>
      <c r="E3199" s="186" t="s">
        <v>3032</v>
      </c>
      <c r="F3199" s="187" t="s">
        <v>3033</v>
      </c>
      <c r="G3199" s="188" t="s">
        <v>127</v>
      </c>
      <c r="H3199" s="189">
        <v>181.643</v>
      </c>
      <c r="I3199" s="190"/>
      <c r="J3199" s="191">
        <f>ROUND(I3199*H3199,2)</f>
        <v>0</v>
      </c>
      <c r="K3199" s="187" t="s">
        <v>76</v>
      </c>
      <c r="L3199" s="42"/>
      <c r="M3199" s="192" t="s">
        <v>76</v>
      </c>
      <c r="N3199" s="193" t="s">
        <v>49</v>
      </c>
      <c r="O3199" s="67"/>
      <c r="P3199" s="194">
        <f>O3199*H3199</f>
        <v>0</v>
      </c>
      <c r="Q3199" s="194">
        <v>1.37886E-2</v>
      </c>
      <c r="R3199" s="194">
        <f>Q3199*H3199</f>
        <v>2.5046026698000001</v>
      </c>
      <c r="S3199" s="194">
        <v>0</v>
      </c>
      <c r="T3199" s="195">
        <f>S3199*H3199</f>
        <v>0</v>
      </c>
      <c r="U3199" s="37"/>
      <c r="V3199" s="37"/>
      <c r="W3199" s="37"/>
      <c r="X3199" s="37"/>
      <c r="Y3199" s="37"/>
      <c r="Z3199" s="37"/>
      <c r="AA3199" s="37"/>
      <c r="AB3199" s="37"/>
      <c r="AC3199" s="37"/>
      <c r="AD3199" s="37"/>
      <c r="AE3199" s="37"/>
      <c r="AR3199" s="196" t="s">
        <v>479</v>
      </c>
      <c r="AT3199" s="196" t="s">
        <v>388</v>
      </c>
      <c r="AU3199" s="196" t="s">
        <v>90</v>
      </c>
      <c r="AY3199" s="20" t="s">
        <v>386</v>
      </c>
      <c r="BE3199" s="197">
        <f>IF(N3199="základní",J3199,0)</f>
        <v>0</v>
      </c>
      <c r="BF3199" s="197">
        <f>IF(N3199="snížená",J3199,0)</f>
        <v>0</v>
      </c>
      <c r="BG3199" s="197">
        <f>IF(N3199="zákl. přenesená",J3199,0)</f>
        <v>0</v>
      </c>
      <c r="BH3199" s="197">
        <f>IF(N3199="sníž. přenesená",J3199,0)</f>
        <v>0</v>
      </c>
      <c r="BI3199" s="197">
        <f>IF(N3199="nulová",J3199,0)</f>
        <v>0</v>
      </c>
      <c r="BJ3199" s="20" t="s">
        <v>90</v>
      </c>
      <c r="BK3199" s="197">
        <f>ROUND(I3199*H3199,2)</f>
        <v>0</v>
      </c>
      <c r="BL3199" s="20" t="s">
        <v>479</v>
      </c>
      <c r="BM3199" s="196" t="s">
        <v>3034</v>
      </c>
    </row>
    <row r="3200" spans="1:65" s="13" customFormat="1" ht="10">
      <c r="B3200" s="203"/>
      <c r="C3200" s="204"/>
      <c r="D3200" s="205" t="s">
        <v>395</v>
      </c>
      <c r="E3200" s="206" t="s">
        <v>76</v>
      </c>
      <c r="F3200" s="207" t="s">
        <v>403</v>
      </c>
      <c r="G3200" s="204"/>
      <c r="H3200" s="206" t="s">
        <v>76</v>
      </c>
      <c r="I3200" s="208"/>
      <c r="J3200" s="204"/>
      <c r="K3200" s="204"/>
      <c r="L3200" s="209"/>
      <c r="M3200" s="210"/>
      <c r="N3200" s="211"/>
      <c r="O3200" s="211"/>
      <c r="P3200" s="211"/>
      <c r="Q3200" s="211"/>
      <c r="R3200" s="211"/>
      <c r="S3200" s="211"/>
      <c r="T3200" s="212"/>
      <c r="AT3200" s="213" t="s">
        <v>395</v>
      </c>
      <c r="AU3200" s="213" t="s">
        <v>90</v>
      </c>
      <c r="AV3200" s="13" t="s">
        <v>85</v>
      </c>
      <c r="AW3200" s="13" t="s">
        <v>36</v>
      </c>
      <c r="AX3200" s="13" t="s">
        <v>78</v>
      </c>
      <c r="AY3200" s="213" t="s">
        <v>386</v>
      </c>
    </row>
    <row r="3201" spans="2:51" s="13" customFormat="1" ht="10">
      <c r="B3201" s="203"/>
      <c r="C3201" s="204"/>
      <c r="D3201" s="205" t="s">
        <v>395</v>
      </c>
      <c r="E3201" s="206" t="s">
        <v>76</v>
      </c>
      <c r="F3201" s="207" t="s">
        <v>1057</v>
      </c>
      <c r="G3201" s="204"/>
      <c r="H3201" s="206" t="s">
        <v>76</v>
      </c>
      <c r="I3201" s="208"/>
      <c r="J3201" s="204"/>
      <c r="K3201" s="204"/>
      <c r="L3201" s="209"/>
      <c r="M3201" s="210"/>
      <c r="N3201" s="211"/>
      <c r="O3201" s="211"/>
      <c r="P3201" s="211"/>
      <c r="Q3201" s="211"/>
      <c r="R3201" s="211"/>
      <c r="S3201" s="211"/>
      <c r="T3201" s="212"/>
      <c r="AT3201" s="213" t="s">
        <v>395</v>
      </c>
      <c r="AU3201" s="213" t="s">
        <v>90</v>
      </c>
      <c r="AV3201" s="13" t="s">
        <v>85</v>
      </c>
      <c r="AW3201" s="13" t="s">
        <v>36</v>
      </c>
      <c r="AX3201" s="13" t="s">
        <v>78</v>
      </c>
      <c r="AY3201" s="213" t="s">
        <v>386</v>
      </c>
    </row>
    <row r="3202" spans="2:51" s="13" customFormat="1" ht="10">
      <c r="B3202" s="203"/>
      <c r="C3202" s="204"/>
      <c r="D3202" s="205" t="s">
        <v>395</v>
      </c>
      <c r="E3202" s="206" t="s">
        <v>76</v>
      </c>
      <c r="F3202" s="207" t="s">
        <v>2983</v>
      </c>
      <c r="G3202" s="204"/>
      <c r="H3202" s="206" t="s">
        <v>76</v>
      </c>
      <c r="I3202" s="208"/>
      <c r="J3202" s="204"/>
      <c r="K3202" s="204"/>
      <c r="L3202" s="209"/>
      <c r="M3202" s="210"/>
      <c r="N3202" s="211"/>
      <c r="O3202" s="211"/>
      <c r="P3202" s="211"/>
      <c r="Q3202" s="211"/>
      <c r="R3202" s="211"/>
      <c r="S3202" s="211"/>
      <c r="T3202" s="212"/>
      <c r="AT3202" s="213" t="s">
        <v>395</v>
      </c>
      <c r="AU3202" s="213" t="s">
        <v>90</v>
      </c>
      <c r="AV3202" s="13" t="s">
        <v>85</v>
      </c>
      <c r="AW3202" s="13" t="s">
        <v>36</v>
      </c>
      <c r="AX3202" s="13" t="s">
        <v>78</v>
      </c>
      <c r="AY3202" s="213" t="s">
        <v>386</v>
      </c>
    </row>
    <row r="3203" spans="2:51" s="13" customFormat="1" ht="10">
      <c r="B3203" s="203"/>
      <c r="C3203" s="204"/>
      <c r="D3203" s="205" t="s">
        <v>395</v>
      </c>
      <c r="E3203" s="206" t="s">
        <v>76</v>
      </c>
      <c r="F3203" s="207" t="s">
        <v>1000</v>
      </c>
      <c r="G3203" s="204"/>
      <c r="H3203" s="206" t="s">
        <v>76</v>
      </c>
      <c r="I3203" s="208"/>
      <c r="J3203" s="204"/>
      <c r="K3203" s="204"/>
      <c r="L3203" s="209"/>
      <c r="M3203" s="210"/>
      <c r="N3203" s="211"/>
      <c r="O3203" s="211"/>
      <c r="P3203" s="211"/>
      <c r="Q3203" s="211"/>
      <c r="R3203" s="211"/>
      <c r="S3203" s="211"/>
      <c r="T3203" s="212"/>
      <c r="AT3203" s="213" t="s">
        <v>395</v>
      </c>
      <c r="AU3203" s="213" t="s">
        <v>90</v>
      </c>
      <c r="AV3203" s="13" t="s">
        <v>85</v>
      </c>
      <c r="AW3203" s="13" t="s">
        <v>36</v>
      </c>
      <c r="AX3203" s="13" t="s">
        <v>78</v>
      </c>
      <c r="AY3203" s="213" t="s">
        <v>386</v>
      </c>
    </row>
    <row r="3204" spans="2:51" s="14" customFormat="1" ht="10">
      <c r="B3204" s="214"/>
      <c r="C3204" s="215"/>
      <c r="D3204" s="205" t="s">
        <v>395</v>
      </c>
      <c r="E3204" s="216" t="s">
        <v>76</v>
      </c>
      <c r="F3204" s="217" t="s">
        <v>3035</v>
      </c>
      <c r="G3204" s="215"/>
      <c r="H3204" s="218">
        <v>20.25</v>
      </c>
      <c r="I3204" s="219"/>
      <c r="J3204" s="215"/>
      <c r="K3204" s="215"/>
      <c r="L3204" s="220"/>
      <c r="M3204" s="221"/>
      <c r="N3204" s="222"/>
      <c r="O3204" s="222"/>
      <c r="P3204" s="222"/>
      <c r="Q3204" s="222"/>
      <c r="R3204" s="222"/>
      <c r="S3204" s="222"/>
      <c r="T3204" s="223"/>
      <c r="AT3204" s="224" t="s">
        <v>395</v>
      </c>
      <c r="AU3204" s="224" t="s">
        <v>90</v>
      </c>
      <c r="AV3204" s="14" t="s">
        <v>90</v>
      </c>
      <c r="AW3204" s="14" t="s">
        <v>36</v>
      </c>
      <c r="AX3204" s="14" t="s">
        <v>78</v>
      </c>
      <c r="AY3204" s="224" t="s">
        <v>386</v>
      </c>
    </row>
    <row r="3205" spans="2:51" s="16" customFormat="1" ht="10">
      <c r="B3205" s="246"/>
      <c r="C3205" s="247"/>
      <c r="D3205" s="205" t="s">
        <v>395</v>
      </c>
      <c r="E3205" s="248" t="s">
        <v>76</v>
      </c>
      <c r="F3205" s="249" t="s">
        <v>559</v>
      </c>
      <c r="G3205" s="247"/>
      <c r="H3205" s="250">
        <v>20.25</v>
      </c>
      <c r="I3205" s="251"/>
      <c r="J3205" s="247"/>
      <c r="K3205" s="247"/>
      <c r="L3205" s="252"/>
      <c r="M3205" s="253"/>
      <c r="N3205" s="254"/>
      <c r="O3205" s="254"/>
      <c r="P3205" s="254"/>
      <c r="Q3205" s="254"/>
      <c r="R3205" s="254"/>
      <c r="S3205" s="254"/>
      <c r="T3205" s="255"/>
      <c r="AT3205" s="256" t="s">
        <v>395</v>
      </c>
      <c r="AU3205" s="256" t="s">
        <v>90</v>
      </c>
      <c r="AV3205" s="16" t="s">
        <v>95</v>
      </c>
      <c r="AW3205" s="16" t="s">
        <v>36</v>
      </c>
      <c r="AX3205" s="16" t="s">
        <v>78</v>
      </c>
      <c r="AY3205" s="256" t="s">
        <v>386</v>
      </c>
    </row>
    <row r="3206" spans="2:51" s="13" customFormat="1" ht="10">
      <c r="B3206" s="203"/>
      <c r="C3206" s="204"/>
      <c r="D3206" s="205" t="s">
        <v>395</v>
      </c>
      <c r="E3206" s="206" t="s">
        <v>76</v>
      </c>
      <c r="F3206" s="207" t="s">
        <v>1009</v>
      </c>
      <c r="G3206" s="204"/>
      <c r="H3206" s="206" t="s">
        <v>76</v>
      </c>
      <c r="I3206" s="208"/>
      <c r="J3206" s="204"/>
      <c r="K3206" s="204"/>
      <c r="L3206" s="209"/>
      <c r="M3206" s="210"/>
      <c r="N3206" s="211"/>
      <c r="O3206" s="211"/>
      <c r="P3206" s="211"/>
      <c r="Q3206" s="211"/>
      <c r="R3206" s="211"/>
      <c r="S3206" s="211"/>
      <c r="T3206" s="212"/>
      <c r="AT3206" s="213" t="s">
        <v>395</v>
      </c>
      <c r="AU3206" s="213" t="s">
        <v>90</v>
      </c>
      <c r="AV3206" s="13" t="s">
        <v>85</v>
      </c>
      <c r="AW3206" s="13" t="s">
        <v>36</v>
      </c>
      <c r="AX3206" s="13" t="s">
        <v>78</v>
      </c>
      <c r="AY3206" s="213" t="s">
        <v>386</v>
      </c>
    </row>
    <row r="3207" spans="2:51" s="14" customFormat="1" ht="10">
      <c r="B3207" s="214"/>
      <c r="C3207" s="215"/>
      <c r="D3207" s="205" t="s">
        <v>395</v>
      </c>
      <c r="E3207" s="216" t="s">
        <v>76</v>
      </c>
      <c r="F3207" s="217" t="s">
        <v>3036</v>
      </c>
      <c r="G3207" s="215"/>
      <c r="H3207" s="218">
        <v>20.37</v>
      </c>
      <c r="I3207" s="219"/>
      <c r="J3207" s="215"/>
      <c r="K3207" s="215"/>
      <c r="L3207" s="220"/>
      <c r="M3207" s="221"/>
      <c r="N3207" s="222"/>
      <c r="O3207" s="222"/>
      <c r="P3207" s="222"/>
      <c r="Q3207" s="222"/>
      <c r="R3207" s="222"/>
      <c r="S3207" s="222"/>
      <c r="T3207" s="223"/>
      <c r="AT3207" s="224" t="s">
        <v>395</v>
      </c>
      <c r="AU3207" s="224" t="s">
        <v>90</v>
      </c>
      <c r="AV3207" s="14" t="s">
        <v>90</v>
      </c>
      <c r="AW3207" s="14" t="s">
        <v>36</v>
      </c>
      <c r="AX3207" s="14" t="s">
        <v>78</v>
      </c>
      <c r="AY3207" s="224" t="s">
        <v>386</v>
      </c>
    </row>
    <row r="3208" spans="2:51" s="14" customFormat="1" ht="10">
      <c r="B3208" s="214"/>
      <c r="C3208" s="215"/>
      <c r="D3208" s="205" t="s">
        <v>395</v>
      </c>
      <c r="E3208" s="216" t="s">
        <v>76</v>
      </c>
      <c r="F3208" s="217" t="s">
        <v>3037</v>
      </c>
      <c r="G3208" s="215"/>
      <c r="H3208" s="218">
        <v>26.7</v>
      </c>
      <c r="I3208" s="219"/>
      <c r="J3208" s="215"/>
      <c r="K3208" s="215"/>
      <c r="L3208" s="220"/>
      <c r="M3208" s="221"/>
      <c r="N3208" s="222"/>
      <c r="O3208" s="222"/>
      <c r="P3208" s="222"/>
      <c r="Q3208" s="222"/>
      <c r="R3208" s="222"/>
      <c r="S3208" s="222"/>
      <c r="T3208" s="223"/>
      <c r="AT3208" s="224" t="s">
        <v>395</v>
      </c>
      <c r="AU3208" s="224" t="s">
        <v>90</v>
      </c>
      <c r="AV3208" s="14" t="s">
        <v>90</v>
      </c>
      <c r="AW3208" s="14" t="s">
        <v>36</v>
      </c>
      <c r="AX3208" s="14" t="s">
        <v>78</v>
      </c>
      <c r="AY3208" s="224" t="s">
        <v>386</v>
      </c>
    </row>
    <row r="3209" spans="2:51" s="14" customFormat="1" ht="10">
      <c r="B3209" s="214"/>
      <c r="C3209" s="215"/>
      <c r="D3209" s="205" t="s">
        <v>395</v>
      </c>
      <c r="E3209" s="216" t="s">
        <v>76</v>
      </c>
      <c r="F3209" s="217" t="s">
        <v>3038</v>
      </c>
      <c r="G3209" s="215"/>
      <c r="H3209" s="218">
        <v>1.585</v>
      </c>
      <c r="I3209" s="219"/>
      <c r="J3209" s="215"/>
      <c r="K3209" s="215"/>
      <c r="L3209" s="220"/>
      <c r="M3209" s="221"/>
      <c r="N3209" s="222"/>
      <c r="O3209" s="222"/>
      <c r="P3209" s="222"/>
      <c r="Q3209" s="222"/>
      <c r="R3209" s="222"/>
      <c r="S3209" s="222"/>
      <c r="T3209" s="223"/>
      <c r="AT3209" s="224" t="s">
        <v>395</v>
      </c>
      <c r="AU3209" s="224" t="s">
        <v>90</v>
      </c>
      <c r="AV3209" s="14" t="s">
        <v>90</v>
      </c>
      <c r="AW3209" s="14" t="s">
        <v>36</v>
      </c>
      <c r="AX3209" s="14" t="s">
        <v>78</v>
      </c>
      <c r="AY3209" s="224" t="s">
        <v>386</v>
      </c>
    </row>
    <row r="3210" spans="2:51" s="16" customFormat="1" ht="10">
      <c r="B3210" s="246"/>
      <c r="C3210" s="247"/>
      <c r="D3210" s="205" t="s">
        <v>395</v>
      </c>
      <c r="E3210" s="248" t="s">
        <v>76</v>
      </c>
      <c r="F3210" s="249" t="s">
        <v>559</v>
      </c>
      <c r="G3210" s="247"/>
      <c r="H3210" s="250">
        <v>48.655000000000001</v>
      </c>
      <c r="I3210" s="251"/>
      <c r="J3210" s="247"/>
      <c r="K3210" s="247"/>
      <c r="L3210" s="252"/>
      <c r="M3210" s="253"/>
      <c r="N3210" s="254"/>
      <c r="O3210" s="254"/>
      <c r="P3210" s="254"/>
      <c r="Q3210" s="254"/>
      <c r="R3210" s="254"/>
      <c r="S3210" s="254"/>
      <c r="T3210" s="255"/>
      <c r="AT3210" s="256" t="s">
        <v>395</v>
      </c>
      <c r="AU3210" s="256" t="s">
        <v>90</v>
      </c>
      <c r="AV3210" s="16" t="s">
        <v>95</v>
      </c>
      <c r="AW3210" s="16" t="s">
        <v>36</v>
      </c>
      <c r="AX3210" s="16" t="s">
        <v>78</v>
      </c>
      <c r="AY3210" s="256" t="s">
        <v>386</v>
      </c>
    </row>
    <row r="3211" spans="2:51" s="13" customFormat="1" ht="10">
      <c r="B3211" s="203"/>
      <c r="C3211" s="204"/>
      <c r="D3211" s="205" t="s">
        <v>395</v>
      </c>
      <c r="E3211" s="206" t="s">
        <v>76</v>
      </c>
      <c r="F3211" s="207" t="s">
        <v>1088</v>
      </c>
      <c r="G3211" s="204"/>
      <c r="H3211" s="206" t="s">
        <v>76</v>
      </c>
      <c r="I3211" s="208"/>
      <c r="J3211" s="204"/>
      <c r="K3211" s="204"/>
      <c r="L3211" s="209"/>
      <c r="M3211" s="210"/>
      <c r="N3211" s="211"/>
      <c r="O3211" s="211"/>
      <c r="P3211" s="211"/>
      <c r="Q3211" s="211"/>
      <c r="R3211" s="211"/>
      <c r="S3211" s="211"/>
      <c r="T3211" s="212"/>
      <c r="AT3211" s="213" t="s">
        <v>395</v>
      </c>
      <c r="AU3211" s="213" t="s">
        <v>90</v>
      </c>
      <c r="AV3211" s="13" t="s">
        <v>85</v>
      </c>
      <c r="AW3211" s="13" t="s">
        <v>36</v>
      </c>
      <c r="AX3211" s="13" t="s">
        <v>78</v>
      </c>
      <c r="AY3211" s="213" t="s">
        <v>386</v>
      </c>
    </row>
    <row r="3212" spans="2:51" s="14" customFormat="1" ht="10">
      <c r="B3212" s="214"/>
      <c r="C3212" s="215"/>
      <c r="D3212" s="205" t="s">
        <v>395</v>
      </c>
      <c r="E3212" s="216" t="s">
        <v>76</v>
      </c>
      <c r="F3212" s="217" t="s">
        <v>3039</v>
      </c>
      <c r="G3212" s="215"/>
      <c r="H3212" s="218">
        <v>20.41</v>
      </c>
      <c r="I3212" s="219"/>
      <c r="J3212" s="215"/>
      <c r="K3212" s="215"/>
      <c r="L3212" s="220"/>
      <c r="M3212" s="221"/>
      <c r="N3212" s="222"/>
      <c r="O3212" s="222"/>
      <c r="P3212" s="222"/>
      <c r="Q3212" s="222"/>
      <c r="R3212" s="222"/>
      <c r="S3212" s="222"/>
      <c r="T3212" s="223"/>
      <c r="AT3212" s="224" t="s">
        <v>395</v>
      </c>
      <c r="AU3212" s="224" t="s">
        <v>90</v>
      </c>
      <c r="AV3212" s="14" t="s">
        <v>90</v>
      </c>
      <c r="AW3212" s="14" t="s">
        <v>36</v>
      </c>
      <c r="AX3212" s="14" t="s">
        <v>78</v>
      </c>
      <c r="AY3212" s="224" t="s">
        <v>386</v>
      </c>
    </row>
    <row r="3213" spans="2:51" s="14" customFormat="1" ht="10">
      <c r="B3213" s="214"/>
      <c r="C3213" s="215"/>
      <c r="D3213" s="205" t="s">
        <v>395</v>
      </c>
      <c r="E3213" s="216" t="s">
        <v>76</v>
      </c>
      <c r="F3213" s="217" t="s">
        <v>3040</v>
      </c>
      <c r="G3213" s="215"/>
      <c r="H3213" s="218">
        <v>26.56</v>
      </c>
      <c r="I3213" s="219"/>
      <c r="J3213" s="215"/>
      <c r="K3213" s="215"/>
      <c r="L3213" s="220"/>
      <c r="M3213" s="221"/>
      <c r="N3213" s="222"/>
      <c r="O3213" s="222"/>
      <c r="P3213" s="222"/>
      <c r="Q3213" s="222"/>
      <c r="R3213" s="222"/>
      <c r="S3213" s="222"/>
      <c r="T3213" s="223"/>
      <c r="AT3213" s="224" t="s">
        <v>395</v>
      </c>
      <c r="AU3213" s="224" t="s">
        <v>90</v>
      </c>
      <c r="AV3213" s="14" t="s">
        <v>90</v>
      </c>
      <c r="AW3213" s="14" t="s">
        <v>36</v>
      </c>
      <c r="AX3213" s="14" t="s">
        <v>78</v>
      </c>
      <c r="AY3213" s="224" t="s">
        <v>386</v>
      </c>
    </row>
    <row r="3214" spans="2:51" s="14" customFormat="1" ht="10">
      <c r="B3214" s="214"/>
      <c r="C3214" s="215"/>
      <c r="D3214" s="205" t="s">
        <v>395</v>
      </c>
      <c r="E3214" s="216" t="s">
        <v>76</v>
      </c>
      <c r="F3214" s="217" t="s">
        <v>3041</v>
      </c>
      <c r="G3214" s="215"/>
      <c r="H3214" s="218">
        <v>3.694</v>
      </c>
      <c r="I3214" s="219"/>
      <c r="J3214" s="215"/>
      <c r="K3214" s="215"/>
      <c r="L3214" s="220"/>
      <c r="M3214" s="221"/>
      <c r="N3214" s="222"/>
      <c r="O3214" s="222"/>
      <c r="P3214" s="222"/>
      <c r="Q3214" s="222"/>
      <c r="R3214" s="222"/>
      <c r="S3214" s="222"/>
      <c r="T3214" s="223"/>
      <c r="AT3214" s="224" t="s">
        <v>395</v>
      </c>
      <c r="AU3214" s="224" t="s">
        <v>90</v>
      </c>
      <c r="AV3214" s="14" t="s">
        <v>90</v>
      </c>
      <c r="AW3214" s="14" t="s">
        <v>36</v>
      </c>
      <c r="AX3214" s="14" t="s">
        <v>78</v>
      </c>
      <c r="AY3214" s="224" t="s">
        <v>386</v>
      </c>
    </row>
    <row r="3215" spans="2:51" s="16" customFormat="1" ht="10">
      <c r="B3215" s="246"/>
      <c r="C3215" s="247"/>
      <c r="D3215" s="205" t="s">
        <v>395</v>
      </c>
      <c r="E3215" s="248" t="s">
        <v>76</v>
      </c>
      <c r="F3215" s="249" t="s">
        <v>559</v>
      </c>
      <c r="G3215" s="247"/>
      <c r="H3215" s="250">
        <v>50.664000000000001</v>
      </c>
      <c r="I3215" s="251"/>
      <c r="J3215" s="247"/>
      <c r="K3215" s="247"/>
      <c r="L3215" s="252"/>
      <c r="M3215" s="253"/>
      <c r="N3215" s="254"/>
      <c r="O3215" s="254"/>
      <c r="P3215" s="254"/>
      <c r="Q3215" s="254"/>
      <c r="R3215" s="254"/>
      <c r="S3215" s="254"/>
      <c r="T3215" s="255"/>
      <c r="AT3215" s="256" t="s">
        <v>395</v>
      </c>
      <c r="AU3215" s="256" t="s">
        <v>90</v>
      </c>
      <c r="AV3215" s="16" t="s">
        <v>95</v>
      </c>
      <c r="AW3215" s="16" t="s">
        <v>36</v>
      </c>
      <c r="AX3215" s="16" t="s">
        <v>78</v>
      </c>
      <c r="AY3215" s="256" t="s">
        <v>386</v>
      </c>
    </row>
    <row r="3216" spans="2:51" s="13" customFormat="1" ht="10">
      <c r="B3216" s="203"/>
      <c r="C3216" s="204"/>
      <c r="D3216" s="205" t="s">
        <v>395</v>
      </c>
      <c r="E3216" s="206" t="s">
        <v>76</v>
      </c>
      <c r="F3216" s="207" t="s">
        <v>1101</v>
      </c>
      <c r="G3216" s="204"/>
      <c r="H3216" s="206" t="s">
        <v>76</v>
      </c>
      <c r="I3216" s="208"/>
      <c r="J3216" s="204"/>
      <c r="K3216" s="204"/>
      <c r="L3216" s="209"/>
      <c r="M3216" s="210"/>
      <c r="N3216" s="211"/>
      <c r="O3216" s="211"/>
      <c r="P3216" s="211"/>
      <c r="Q3216" s="211"/>
      <c r="R3216" s="211"/>
      <c r="S3216" s="211"/>
      <c r="T3216" s="212"/>
      <c r="AT3216" s="213" t="s">
        <v>395</v>
      </c>
      <c r="AU3216" s="213" t="s">
        <v>90</v>
      </c>
      <c r="AV3216" s="13" t="s">
        <v>85</v>
      </c>
      <c r="AW3216" s="13" t="s">
        <v>36</v>
      </c>
      <c r="AX3216" s="13" t="s">
        <v>78</v>
      </c>
      <c r="AY3216" s="213" t="s">
        <v>386</v>
      </c>
    </row>
    <row r="3217" spans="1:65" s="14" customFormat="1" ht="10">
      <c r="B3217" s="214"/>
      <c r="C3217" s="215"/>
      <c r="D3217" s="205" t="s">
        <v>395</v>
      </c>
      <c r="E3217" s="216" t="s">
        <v>76</v>
      </c>
      <c r="F3217" s="217" t="s">
        <v>3042</v>
      </c>
      <c r="G3217" s="215"/>
      <c r="H3217" s="218">
        <v>28.15</v>
      </c>
      <c r="I3217" s="219"/>
      <c r="J3217" s="215"/>
      <c r="K3217" s="215"/>
      <c r="L3217" s="220"/>
      <c r="M3217" s="221"/>
      <c r="N3217" s="222"/>
      <c r="O3217" s="222"/>
      <c r="P3217" s="222"/>
      <c r="Q3217" s="222"/>
      <c r="R3217" s="222"/>
      <c r="S3217" s="222"/>
      <c r="T3217" s="223"/>
      <c r="AT3217" s="224" t="s">
        <v>395</v>
      </c>
      <c r="AU3217" s="224" t="s">
        <v>90</v>
      </c>
      <c r="AV3217" s="14" t="s">
        <v>90</v>
      </c>
      <c r="AW3217" s="14" t="s">
        <v>36</v>
      </c>
      <c r="AX3217" s="14" t="s">
        <v>78</v>
      </c>
      <c r="AY3217" s="224" t="s">
        <v>386</v>
      </c>
    </row>
    <row r="3218" spans="1:65" s="14" customFormat="1" ht="10">
      <c r="B3218" s="214"/>
      <c r="C3218" s="215"/>
      <c r="D3218" s="205" t="s">
        <v>395</v>
      </c>
      <c r="E3218" s="216" t="s">
        <v>76</v>
      </c>
      <c r="F3218" s="217" t="s">
        <v>3043</v>
      </c>
      <c r="G3218" s="215"/>
      <c r="H3218" s="218">
        <v>30.02</v>
      </c>
      <c r="I3218" s="219"/>
      <c r="J3218" s="215"/>
      <c r="K3218" s="215"/>
      <c r="L3218" s="220"/>
      <c r="M3218" s="221"/>
      <c r="N3218" s="222"/>
      <c r="O3218" s="222"/>
      <c r="P3218" s="222"/>
      <c r="Q3218" s="222"/>
      <c r="R3218" s="222"/>
      <c r="S3218" s="222"/>
      <c r="T3218" s="223"/>
      <c r="AT3218" s="224" t="s">
        <v>395</v>
      </c>
      <c r="AU3218" s="224" t="s">
        <v>90</v>
      </c>
      <c r="AV3218" s="14" t="s">
        <v>90</v>
      </c>
      <c r="AW3218" s="14" t="s">
        <v>36</v>
      </c>
      <c r="AX3218" s="14" t="s">
        <v>78</v>
      </c>
      <c r="AY3218" s="224" t="s">
        <v>386</v>
      </c>
    </row>
    <row r="3219" spans="1:65" s="14" customFormat="1" ht="10">
      <c r="B3219" s="214"/>
      <c r="C3219" s="215"/>
      <c r="D3219" s="205" t="s">
        <v>395</v>
      </c>
      <c r="E3219" s="216" t="s">
        <v>76</v>
      </c>
      <c r="F3219" s="217" t="s">
        <v>3044</v>
      </c>
      <c r="G3219" s="215"/>
      <c r="H3219" s="218">
        <v>3.9039999999999999</v>
      </c>
      <c r="I3219" s="219"/>
      <c r="J3219" s="215"/>
      <c r="K3219" s="215"/>
      <c r="L3219" s="220"/>
      <c r="M3219" s="221"/>
      <c r="N3219" s="222"/>
      <c r="O3219" s="222"/>
      <c r="P3219" s="222"/>
      <c r="Q3219" s="222"/>
      <c r="R3219" s="222"/>
      <c r="S3219" s="222"/>
      <c r="T3219" s="223"/>
      <c r="AT3219" s="224" t="s">
        <v>395</v>
      </c>
      <c r="AU3219" s="224" t="s">
        <v>90</v>
      </c>
      <c r="AV3219" s="14" t="s">
        <v>90</v>
      </c>
      <c r="AW3219" s="14" t="s">
        <v>36</v>
      </c>
      <c r="AX3219" s="14" t="s">
        <v>78</v>
      </c>
      <c r="AY3219" s="224" t="s">
        <v>386</v>
      </c>
    </row>
    <row r="3220" spans="1:65" s="16" customFormat="1" ht="10">
      <c r="B3220" s="246"/>
      <c r="C3220" s="247"/>
      <c r="D3220" s="205" t="s">
        <v>395</v>
      </c>
      <c r="E3220" s="248" t="s">
        <v>76</v>
      </c>
      <c r="F3220" s="249" t="s">
        <v>559</v>
      </c>
      <c r="G3220" s="247"/>
      <c r="H3220" s="250">
        <v>62.073999999999998</v>
      </c>
      <c r="I3220" s="251"/>
      <c r="J3220" s="247"/>
      <c r="K3220" s="247"/>
      <c r="L3220" s="252"/>
      <c r="M3220" s="253"/>
      <c r="N3220" s="254"/>
      <c r="O3220" s="254"/>
      <c r="P3220" s="254"/>
      <c r="Q3220" s="254"/>
      <c r="R3220" s="254"/>
      <c r="S3220" s="254"/>
      <c r="T3220" s="255"/>
      <c r="AT3220" s="256" t="s">
        <v>395</v>
      </c>
      <c r="AU3220" s="256" t="s">
        <v>90</v>
      </c>
      <c r="AV3220" s="16" t="s">
        <v>95</v>
      </c>
      <c r="AW3220" s="16" t="s">
        <v>36</v>
      </c>
      <c r="AX3220" s="16" t="s">
        <v>78</v>
      </c>
      <c r="AY3220" s="256" t="s">
        <v>386</v>
      </c>
    </row>
    <row r="3221" spans="1:65" s="15" customFormat="1" ht="10">
      <c r="B3221" s="225"/>
      <c r="C3221" s="226"/>
      <c r="D3221" s="205" t="s">
        <v>395</v>
      </c>
      <c r="E3221" s="227" t="s">
        <v>221</v>
      </c>
      <c r="F3221" s="228" t="s">
        <v>398</v>
      </c>
      <c r="G3221" s="226"/>
      <c r="H3221" s="229">
        <v>181.643</v>
      </c>
      <c r="I3221" s="230"/>
      <c r="J3221" s="226"/>
      <c r="K3221" s="226"/>
      <c r="L3221" s="231"/>
      <c r="M3221" s="232"/>
      <c r="N3221" s="233"/>
      <c r="O3221" s="233"/>
      <c r="P3221" s="233"/>
      <c r="Q3221" s="233"/>
      <c r="R3221" s="233"/>
      <c r="S3221" s="233"/>
      <c r="T3221" s="234"/>
      <c r="AT3221" s="235" t="s">
        <v>395</v>
      </c>
      <c r="AU3221" s="235" t="s">
        <v>90</v>
      </c>
      <c r="AV3221" s="15" t="s">
        <v>102</v>
      </c>
      <c r="AW3221" s="15" t="s">
        <v>36</v>
      </c>
      <c r="AX3221" s="15" t="s">
        <v>85</v>
      </c>
      <c r="AY3221" s="235" t="s">
        <v>386</v>
      </c>
    </row>
    <row r="3222" spans="1:65" s="2" customFormat="1" ht="49" customHeight="1">
      <c r="A3222" s="37"/>
      <c r="B3222" s="38"/>
      <c r="C3222" s="185" t="s">
        <v>3045</v>
      </c>
      <c r="D3222" s="185" t="s">
        <v>388</v>
      </c>
      <c r="E3222" s="186" t="s">
        <v>3046</v>
      </c>
      <c r="F3222" s="187" t="s">
        <v>3047</v>
      </c>
      <c r="G3222" s="188" t="s">
        <v>127</v>
      </c>
      <c r="H3222" s="189">
        <v>93.95</v>
      </c>
      <c r="I3222" s="190"/>
      <c r="J3222" s="191">
        <f>ROUND(I3222*H3222,2)</f>
        <v>0</v>
      </c>
      <c r="K3222" s="187" t="s">
        <v>391</v>
      </c>
      <c r="L3222" s="42"/>
      <c r="M3222" s="192" t="s">
        <v>76</v>
      </c>
      <c r="N3222" s="193" t="s">
        <v>49</v>
      </c>
      <c r="O3222" s="67"/>
      <c r="P3222" s="194">
        <f>O3222*H3222</f>
        <v>0</v>
      </c>
      <c r="Q3222" s="194">
        <v>1.1808000000000001E-2</v>
      </c>
      <c r="R3222" s="194">
        <f>Q3222*H3222</f>
        <v>1.1093616000000002</v>
      </c>
      <c r="S3222" s="194">
        <v>0</v>
      </c>
      <c r="T3222" s="195">
        <f>S3222*H3222</f>
        <v>0</v>
      </c>
      <c r="U3222" s="37"/>
      <c r="V3222" s="37"/>
      <c r="W3222" s="37"/>
      <c r="X3222" s="37"/>
      <c r="Y3222" s="37"/>
      <c r="Z3222" s="37"/>
      <c r="AA3222" s="37"/>
      <c r="AB3222" s="37"/>
      <c r="AC3222" s="37"/>
      <c r="AD3222" s="37"/>
      <c r="AE3222" s="37"/>
      <c r="AR3222" s="196" t="s">
        <v>479</v>
      </c>
      <c r="AT3222" s="196" t="s">
        <v>388</v>
      </c>
      <c r="AU3222" s="196" t="s">
        <v>90</v>
      </c>
      <c r="AY3222" s="20" t="s">
        <v>386</v>
      </c>
      <c r="BE3222" s="197">
        <f>IF(N3222="základní",J3222,0)</f>
        <v>0</v>
      </c>
      <c r="BF3222" s="197">
        <f>IF(N3222="snížená",J3222,0)</f>
        <v>0</v>
      </c>
      <c r="BG3222" s="197">
        <f>IF(N3222="zákl. přenesená",J3222,0)</f>
        <v>0</v>
      </c>
      <c r="BH3222" s="197">
        <f>IF(N3222="sníž. přenesená",J3222,0)</f>
        <v>0</v>
      </c>
      <c r="BI3222" s="197">
        <f>IF(N3222="nulová",J3222,0)</f>
        <v>0</v>
      </c>
      <c r="BJ3222" s="20" t="s">
        <v>90</v>
      </c>
      <c r="BK3222" s="197">
        <f>ROUND(I3222*H3222,2)</f>
        <v>0</v>
      </c>
      <c r="BL3222" s="20" t="s">
        <v>479</v>
      </c>
      <c r="BM3222" s="196" t="s">
        <v>3048</v>
      </c>
    </row>
    <row r="3223" spans="1:65" s="2" customFormat="1" ht="10">
      <c r="A3223" s="37"/>
      <c r="B3223" s="38"/>
      <c r="C3223" s="39"/>
      <c r="D3223" s="198" t="s">
        <v>393</v>
      </c>
      <c r="E3223" s="39"/>
      <c r="F3223" s="199" t="s">
        <v>3049</v>
      </c>
      <c r="G3223" s="39"/>
      <c r="H3223" s="39"/>
      <c r="I3223" s="200"/>
      <c r="J3223" s="39"/>
      <c r="K3223" s="39"/>
      <c r="L3223" s="42"/>
      <c r="M3223" s="201"/>
      <c r="N3223" s="202"/>
      <c r="O3223" s="67"/>
      <c r="P3223" s="67"/>
      <c r="Q3223" s="67"/>
      <c r="R3223" s="67"/>
      <c r="S3223" s="67"/>
      <c r="T3223" s="68"/>
      <c r="U3223" s="37"/>
      <c r="V3223" s="37"/>
      <c r="W3223" s="37"/>
      <c r="X3223" s="37"/>
      <c r="Y3223" s="37"/>
      <c r="Z3223" s="37"/>
      <c r="AA3223" s="37"/>
      <c r="AB3223" s="37"/>
      <c r="AC3223" s="37"/>
      <c r="AD3223" s="37"/>
      <c r="AE3223" s="37"/>
      <c r="AT3223" s="20" t="s">
        <v>393</v>
      </c>
      <c r="AU3223" s="20" t="s">
        <v>90</v>
      </c>
    </row>
    <row r="3224" spans="1:65" s="13" customFormat="1" ht="10">
      <c r="B3224" s="203"/>
      <c r="C3224" s="204"/>
      <c r="D3224" s="205" t="s">
        <v>395</v>
      </c>
      <c r="E3224" s="206" t="s">
        <v>76</v>
      </c>
      <c r="F3224" s="207" t="s">
        <v>403</v>
      </c>
      <c r="G3224" s="204"/>
      <c r="H3224" s="206" t="s">
        <v>76</v>
      </c>
      <c r="I3224" s="208"/>
      <c r="J3224" s="204"/>
      <c r="K3224" s="204"/>
      <c r="L3224" s="209"/>
      <c r="M3224" s="210"/>
      <c r="N3224" s="211"/>
      <c r="O3224" s="211"/>
      <c r="P3224" s="211"/>
      <c r="Q3224" s="211"/>
      <c r="R3224" s="211"/>
      <c r="S3224" s="211"/>
      <c r="T3224" s="212"/>
      <c r="AT3224" s="213" t="s">
        <v>395</v>
      </c>
      <c r="AU3224" s="213" t="s">
        <v>90</v>
      </c>
      <c r="AV3224" s="13" t="s">
        <v>85</v>
      </c>
      <c r="AW3224" s="13" t="s">
        <v>36</v>
      </c>
      <c r="AX3224" s="13" t="s">
        <v>78</v>
      </c>
      <c r="AY3224" s="213" t="s">
        <v>386</v>
      </c>
    </row>
    <row r="3225" spans="1:65" s="13" customFormat="1" ht="10">
      <c r="B3225" s="203"/>
      <c r="C3225" s="204"/>
      <c r="D3225" s="205" t="s">
        <v>395</v>
      </c>
      <c r="E3225" s="206" t="s">
        <v>76</v>
      </c>
      <c r="F3225" s="207" t="s">
        <v>1057</v>
      </c>
      <c r="G3225" s="204"/>
      <c r="H3225" s="206" t="s">
        <v>76</v>
      </c>
      <c r="I3225" s="208"/>
      <c r="J3225" s="204"/>
      <c r="K3225" s="204"/>
      <c r="L3225" s="209"/>
      <c r="M3225" s="210"/>
      <c r="N3225" s="211"/>
      <c r="O3225" s="211"/>
      <c r="P3225" s="211"/>
      <c r="Q3225" s="211"/>
      <c r="R3225" s="211"/>
      <c r="S3225" s="211"/>
      <c r="T3225" s="212"/>
      <c r="AT3225" s="213" t="s">
        <v>395</v>
      </c>
      <c r="AU3225" s="213" t="s">
        <v>90</v>
      </c>
      <c r="AV3225" s="13" t="s">
        <v>85</v>
      </c>
      <c r="AW3225" s="13" t="s">
        <v>36</v>
      </c>
      <c r="AX3225" s="13" t="s">
        <v>78</v>
      </c>
      <c r="AY3225" s="213" t="s">
        <v>386</v>
      </c>
    </row>
    <row r="3226" spans="1:65" s="13" customFormat="1" ht="10">
      <c r="B3226" s="203"/>
      <c r="C3226" s="204"/>
      <c r="D3226" s="205" t="s">
        <v>395</v>
      </c>
      <c r="E3226" s="206" t="s">
        <v>76</v>
      </c>
      <c r="F3226" s="207" t="s">
        <v>2983</v>
      </c>
      <c r="G3226" s="204"/>
      <c r="H3226" s="206" t="s">
        <v>76</v>
      </c>
      <c r="I3226" s="208"/>
      <c r="J3226" s="204"/>
      <c r="K3226" s="204"/>
      <c r="L3226" s="209"/>
      <c r="M3226" s="210"/>
      <c r="N3226" s="211"/>
      <c r="O3226" s="211"/>
      <c r="P3226" s="211"/>
      <c r="Q3226" s="211"/>
      <c r="R3226" s="211"/>
      <c r="S3226" s="211"/>
      <c r="T3226" s="212"/>
      <c r="AT3226" s="213" t="s">
        <v>395</v>
      </c>
      <c r="AU3226" s="213" t="s">
        <v>90</v>
      </c>
      <c r="AV3226" s="13" t="s">
        <v>85</v>
      </c>
      <c r="AW3226" s="13" t="s">
        <v>36</v>
      </c>
      <c r="AX3226" s="13" t="s">
        <v>78</v>
      </c>
      <c r="AY3226" s="213" t="s">
        <v>386</v>
      </c>
    </row>
    <row r="3227" spans="1:65" s="13" customFormat="1" ht="10">
      <c r="B3227" s="203"/>
      <c r="C3227" s="204"/>
      <c r="D3227" s="205" t="s">
        <v>395</v>
      </c>
      <c r="E3227" s="206" t="s">
        <v>76</v>
      </c>
      <c r="F3227" s="207" t="s">
        <v>1000</v>
      </c>
      <c r="G3227" s="204"/>
      <c r="H3227" s="206" t="s">
        <v>76</v>
      </c>
      <c r="I3227" s="208"/>
      <c r="J3227" s="204"/>
      <c r="K3227" s="204"/>
      <c r="L3227" s="209"/>
      <c r="M3227" s="210"/>
      <c r="N3227" s="211"/>
      <c r="O3227" s="211"/>
      <c r="P3227" s="211"/>
      <c r="Q3227" s="211"/>
      <c r="R3227" s="211"/>
      <c r="S3227" s="211"/>
      <c r="T3227" s="212"/>
      <c r="AT3227" s="213" t="s">
        <v>395</v>
      </c>
      <c r="AU3227" s="213" t="s">
        <v>90</v>
      </c>
      <c r="AV3227" s="13" t="s">
        <v>85</v>
      </c>
      <c r="AW3227" s="13" t="s">
        <v>36</v>
      </c>
      <c r="AX3227" s="13" t="s">
        <v>78</v>
      </c>
      <c r="AY3227" s="213" t="s">
        <v>386</v>
      </c>
    </row>
    <row r="3228" spans="1:65" s="14" customFormat="1" ht="10">
      <c r="B3228" s="214"/>
      <c r="C3228" s="215"/>
      <c r="D3228" s="205" t="s">
        <v>395</v>
      </c>
      <c r="E3228" s="216" t="s">
        <v>76</v>
      </c>
      <c r="F3228" s="217" t="s">
        <v>3050</v>
      </c>
      <c r="G3228" s="215"/>
      <c r="H3228" s="218">
        <v>3.61</v>
      </c>
      <c r="I3228" s="219"/>
      <c r="J3228" s="215"/>
      <c r="K3228" s="215"/>
      <c r="L3228" s="220"/>
      <c r="M3228" s="221"/>
      <c r="N3228" s="222"/>
      <c r="O3228" s="222"/>
      <c r="P3228" s="222"/>
      <c r="Q3228" s="222"/>
      <c r="R3228" s="222"/>
      <c r="S3228" s="222"/>
      <c r="T3228" s="223"/>
      <c r="AT3228" s="224" t="s">
        <v>395</v>
      </c>
      <c r="AU3228" s="224" t="s">
        <v>90</v>
      </c>
      <c r="AV3228" s="14" t="s">
        <v>90</v>
      </c>
      <c r="AW3228" s="14" t="s">
        <v>36</v>
      </c>
      <c r="AX3228" s="14" t="s">
        <v>78</v>
      </c>
      <c r="AY3228" s="224" t="s">
        <v>386</v>
      </c>
    </row>
    <row r="3229" spans="1:65" s="16" customFormat="1" ht="10">
      <c r="B3229" s="246"/>
      <c r="C3229" s="247"/>
      <c r="D3229" s="205" t="s">
        <v>395</v>
      </c>
      <c r="E3229" s="248" t="s">
        <v>76</v>
      </c>
      <c r="F3229" s="249" t="s">
        <v>559</v>
      </c>
      <c r="G3229" s="247"/>
      <c r="H3229" s="250">
        <v>3.61</v>
      </c>
      <c r="I3229" s="251"/>
      <c r="J3229" s="247"/>
      <c r="K3229" s="247"/>
      <c r="L3229" s="252"/>
      <c r="M3229" s="253"/>
      <c r="N3229" s="254"/>
      <c r="O3229" s="254"/>
      <c r="P3229" s="254"/>
      <c r="Q3229" s="254"/>
      <c r="R3229" s="254"/>
      <c r="S3229" s="254"/>
      <c r="T3229" s="255"/>
      <c r="AT3229" s="256" t="s">
        <v>395</v>
      </c>
      <c r="AU3229" s="256" t="s">
        <v>90</v>
      </c>
      <c r="AV3229" s="16" t="s">
        <v>95</v>
      </c>
      <c r="AW3229" s="16" t="s">
        <v>36</v>
      </c>
      <c r="AX3229" s="16" t="s">
        <v>78</v>
      </c>
      <c r="AY3229" s="256" t="s">
        <v>386</v>
      </c>
    </row>
    <row r="3230" spans="1:65" s="13" customFormat="1" ht="10">
      <c r="B3230" s="203"/>
      <c r="C3230" s="204"/>
      <c r="D3230" s="205" t="s">
        <v>395</v>
      </c>
      <c r="E3230" s="206" t="s">
        <v>76</v>
      </c>
      <c r="F3230" s="207" t="s">
        <v>1009</v>
      </c>
      <c r="G3230" s="204"/>
      <c r="H3230" s="206" t="s">
        <v>76</v>
      </c>
      <c r="I3230" s="208"/>
      <c r="J3230" s="204"/>
      <c r="K3230" s="204"/>
      <c r="L3230" s="209"/>
      <c r="M3230" s="210"/>
      <c r="N3230" s="211"/>
      <c r="O3230" s="211"/>
      <c r="P3230" s="211"/>
      <c r="Q3230" s="211"/>
      <c r="R3230" s="211"/>
      <c r="S3230" s="211"/>
      <c r="T3230" s="212"/>
      <c r="AT3230" s="213" t="s">
        <v>395</v>
      </c>
      <c r="AU3230" s="213" t="s">
        <v>90</v>
      </c>
      <c r="AV3230" s="13" t="s">
        <v>85</v>
      </c>
      <c r="AW3230" s="13" t="s">
        <v>36</v>
      </c>
      <c r="AX3230" s="13" t="s">
        <v>78</v>
      </c>
      <c r="AY3230" s="213" t="s">
        <v>386</v>
      </c>
    </row>
    <row r="3231" spans="1:65" s="14" customFormat="1" ht="10">
      <c r="B3231" s="214"/>
      <c r="C3231" s="215"/>
      <c r="D3231" s="205" t="s">
        <v>395</v>
      </c>
      <c r="E3231" s="216" t="s">
        <v>76</v>
      </c>
      <c r="F3231" s="217" t="s">
        <v>3051</v>
      </c>
      <c r="G3231" s="215"/>
      <c r="H3231" s="218">
        <v>5.64</v>
      </c>
      <c r="I3231" s="219"/>
      <c r="J3231" s="215"/>
      <c r="K3231" s="215"/>
      <c r="L3231" s="220"/>
      <c r="M3231" s="221"/>
      <c r="N3231" s="222"/>
      <c r="O3231" s="222"/>
      <c r="P3231" s="222"/>
      <c r="Q3231" s="222"/>
      <c r="R3231" s="222"/>
      <c r="S3231" s="222"/>
      <c r="T3231" s="223"/>
      <c r="AT3231" s="224" t="s">
        <v>395</v>
      </c>
      <c r="AU3231" s="224" t="s">
        <v>90</v>
      </c>
      <c r="AV3231" s="14" t="s">
        <v>90</v>
      </c>
      <c r="AW3231" s="14" t="s">
        <v>36</v>
      </c>
      <c r="AX3231" s="14" t="s">
        <v>78</v>
      </c>
      <c r="AY3231" s="224" t="s">
        <v>386</v>
      </c>
    </row>
    <row r="3232" spans="1:65" s="14" customFormat="1" ht="10">
      <c r="B3232" s="214"/>
      <c r="C3232" s="215"/>
      <c r="D3232" s="205" t="s">
        <v>395</v>
      </c>
      <c r="E3232" s="216" t="s">
        <v>76</v>
      </c>
      <c r="F3232" s="217" t="s">
        <v>3052</v>
      </c>
      <c r="G3232" s="215"/>
      <c r="H3232" s="218">
        <v>5.88</v>
      </c>
      <c r="I3232" s="219"/>
      <c r="J3232" s="215"/>
      <c r="K3232" s="215"/>
      <c r="L3232" s="220"/>
      <c r="M3232" s="221"/>
      <c r="N3232" s="222"/>
      <c r="O3232" s="222"/>
      <c r="P3232" s="222"/>
      <c r="Q3232" s="222"/>
      <c r="R3232" s="222"/>
      <c r="S3232" s="222"/>
      <c r="T3232" s="223"/>
      <c r="AT3232" s="224" t="s">
        <v>395</v>
      </c>
      <c r="AU3232" s="224" t="s">
        <v>90</v>
      </c>
      <c r="AV3232" s="14" t="s">
        <v>90</v>
      </c>
      <c r="AW3232" s="14" t="s">
        <v>36</v>
      </c>
      <c r="AX3232" s="14" t="s">
        <v>78</v>
      </c>
      <c r="AY3232" s="224" t="s">
        <v>386</v>
      </c>
    </row>
    <row r="3233" spans="2:51" s="14" customFormat="1" ht="10">
      <c r="B3233" s="214"/>
      <c r="C3233" s="215"/>
      <c r="D3233" s="205" t="s">
        <v>395</v>
      </c>
      <c r="E3233" s="216" t="s">
        <v>76</v>
      </c>
      <c r="F3233" s="217" t="s">
        <v>3053</v>
      </c>
      <c r="G3233" s="215"/>
      <c r="H3233" s="218">
        <v>5.94</v>
      </c>
      <c r="I3233" s="219"/>
      <c r="J3233" s="215"/>
      <c r="K3233" s="215"/>
      <c r="L3233" s="220"/>
      <c r="M3233" s="221"/>
      <c r="N3233" s="222"/>
      <c r="O3233" s="222"/>
      <c r="P3233" s="222"/>
      <c r="Q3233" s="222"/>
      <c r="R3233" s="222"/>
      <c r="S3233" s="222"/>
      <c r="T3233" s="223"/>
      <c r="AT3233" s="224" t="s">
        <v>395</v>
      </c>
      <c r="AU3233" s="224" t="s">
        <v>90</v>
      </c>
      <c r="AV3233" s="14" t="s">
        <v>90</v>
      </c>
      <c r="AW3233" s="14" t="s">
        <v>36</v>
      </c>
      <c r="AX3233" s="14" t="s">
        <v>78</v>
      </c>
      <c r="AY3233" s="224" t="s">
        <v>386</v>
      </c>
    </row>
    <row r="3234" spans="2:51" s="14" customFormat="1" ht="10">
      <c r="B3234" s="214"/>
      <c r="C3234" s="215"/>
      <c r="D3234" s="205" t="s">
        <v>395</v>
      </c>
      <c r="E3234" s="216" t="s">
        <v>76</v>
      </c>
      <c r="F3234" s="217" t="s">
        <v>3054</v>
      </c>
      <c r="G3234" s="215"/>
      <c r="H3234" s="218">
        <v>5.94</v>
      </c>
      <c r="I3234" s="219"/>
      <c r="J3234" s="215"/>
      <c r="K3234" s="215"/>
      <c r="L3234" s="220"/>
      <c r="M3234" s="221"/>
      <c r="N3234" s="222"/>
      <c r="O3234" s="222"/>
      <c r="P3234" s="222"/>
      <c r="Q3234" s="222"/>
      <c r="R3234" s="222"/>
      <c r="S3234" s="222"/>
      <c r="T3234" s="223"/>
      <c r="AT3234" s="224" t="s">
        <v>395</v>
      </c>
      <c r="AU3234" s="224" t="s">
        <v>90</v>
      </c>
      <c r="AV3234" s="14" t="s">
        <v>90</v>
      </c>
      <c r="AW3234" s="14" t="s">
        <v>36</v>
      </c>
      <c r="AX3234" s="14" t="s">
        <v>78</v>
      </c>
      <c r="AY3234" s="224" t="s">
        <v>386</v>
      </c>
    </row>
    <row r="3235" spans="2:51" s="16" customFormat="1" ht="10">
      <c r="B3235" s="246"/>
      <c r="C3235" s="247"/>
      <c r="D3235" s="205" t="s">
        <v>395</v>
      </c>
      <c r="E3235" s="248" t="s">
        <v>76</v>
      </c>
      <c r="F3235" s="249" t="s">
        <v>559</v>
      </c>
      <c r="G3235" s="247"/>
      <c r="H3235" s="250">
        <v>23.4</v>
      </c>
      <c r="I3235" s="251"/>
      <c r="J3235" s="247"/>
      <c r="K3235" s="247"/>
      <c r="L3235" s="252"/>
      <c r="M3235" s="253"/>
      <c r="N3235" s="254"/>
      <c r="O3235" s="254"/>
      <c r="P3235" s="254"/>
      <c r="Q3235" s="254"/>
      <c r="R3235" s="254"/>
      <c r="S3235" s="254"/>
      <c r="T3235" s="255"/>
      <c r="AT3235" s="256" t="s">
        <v>395</v>
      </c>
      <c r="AU3235" s="256" t="s">
        <v>90</v>
      </c>
      <c r="AV3235" s="16" t="s">
        <v>95</v>
      </c>
      <c r="AW3235" s="16" t="s">
        <v>36</v>
      </c>
      <c r="AX3235" s="16" t="s">
        <v>78</v>
      </c>
      <c r="AY3235" s="256" t="s">
        <v>386</v>
      </c>
    </row>
    <row r="3236" spans="2:51" s="13" customFormat="1" ht="10">
      <c r="B3236" s="203"/>
      <c r="C3236" s="204"/>
      <c r="D3236" s="205" t="s">
        <v>395</v>
      </c>
      <c r="E3236" s="206" t="s">
        <v>76</v>
      </c>
      <c r="F3236" s="207" t="s">
        <v>1088</v>
      </c>
      <c r="G3236" s="204"/>
      <c r="H3236" s="206" t="s">
        <v>76</v>
      </c>
      <c r="I3236" s="208"/>
      <c r="J3236" s="204"/>
      <c r="K3236" s="204"/>
      <c r="L3236" s="209"/>
      <c r="M3236" s="210"/>
      <c r="N3236" s="211"/>
      <c r="O3236" s="211"/>
      <c r="P3236" s="211"/>
      <c r="Q3236" s="211"/>
      <c r="R3236" s="211"/>
      <c r="S3236" s="211"/>
      <c r="T3236" s="212"/>
      <c r="AT3236" s="213" t="s">
        <v>395</v>
      </c>
      <c r="AU3236" s="213" t="s">
        <v>90</v>
      </c>
      <c r="AV3236" s="13" t="s">
        <v>85</v>
      </c>
      <c r="AW3236" s="13" t="s">
        <v>36</v>
      </c>
      <c r="AX3236" s="13" t="s">
        <v>78</v>
      </c>
      <c r="AY3236" s="213" t="s">
        <v>386</v>
      </c>
    </row>
    <row r="3237" spans="2:51" s="14" customFormat="1" ht="10">
      <c r="B3237" s="214"/>
      <c r="C3237" s="215"/>
      <c r="D3237" s="205" t="s">
        <v>395</v>
      </c>
      <c r="E3237" s="216" t="s">
        <v>76</v>
      </c>
      <c r="F3237" s="217" t="s">
        <v>3055</v>
      </c>
      <c r="G3237" s="215"/>
      <c r="H3237" s="218">
        <v>5.64</v>
      </c>
      <c r="I3237" s="219"/>
      <c r="J3237" s="215"/>
      <c r="K3237" s="215"/>
      <c r="L3237" s="220"/>
      <c r="M3237" s="221"/>
      <c r="N3237" s="222"/>
      <c r="O3237" s="222"/>
      <c r="P3237" s="222"/>
      <c r="Q3237" s="222"/>
      <c r="R3237" s="222"/>
      <c r="S3237" s="222"/>
      <c r="T3237" s="223"/>
      <c r="AT3237" s="224" t="s">
        <v>395</v>
      </c>
      <c r="AU3237" s="224" t="s">
        <v>90</v>
      </c>
      <c r="AV3237" s="14" t="s">
        <v>90</v>
      </c>
      <c r="AW3237" s="14" t="s">
        <v>36</v>
      </c>
      <c r="AX3237" s="14" t="s">
        <v>78</v>
      </c>
      <c r="AY3237" s="224" t="s">
        <v>386</v>
      </c>
    </row>
    <row r="3238" spans="2:51" s="14" customFormat="1" ht="10">
      <c r="B3238" s="214"/>
      <c r="C3238" s="215"/>
      <c r="D3238" s="205" t="s">
        <v>395</v>
      </c>
      <c r="E3238" s="216" t="s">
        <v>76</v>
      </c>
      <c r="F3238" s="217" t="s">
        <v>3056</v>
      </c>
      <c r="G3238" s="215"/>
      <c r="H3238" s="218">
        <v>5.88</v>
      </c>
      <c r="I3238" s="219"/>
      <c r="J3238" s="215"/>
      <c r="K3238" s="215"/>
      <c r="L3238" s="220"/>
      <c r="M3238" s="221"/>
      <c r="N3238" s="222"/>
      <c r="O3238" s="222"/>
      <c r="P3238" s="222"/>
      <c r="Q3238" s="222"/>
      <c r="R3238" s="222"/>
      <c r="S3238" s="222"/>
      <c r="T3238" s="223"/>
      <c r="AT3238" s="224" t="s">
        <v>395</v>
      </c>
      <c r="AU3238" s="224" t="s">
        <v>90</v>
      </c>
      <c r="AV3238" s="14" t="s">
        <v>90</v>
      </c>
      <c r="AW3238" s="14" t="s">
        <v>36</v>
      </c>
      <c r="AX3238" s="14" t="s">
        <v>78</v>
      </c>
      <c r="AY3238" s="224" t="s">
        <v>386</v>
      </c>
    </row>
    <row r="3239" spans="2:51" s="14" customFormat="1" ht="10">
      <c r="B3239" s="214"/>
      <c r="C3239" s="215"/>
      <c r="D3239" s="205" t="s">
        <v>395</v>
      </c>
      <c r="E3239" s="216" t="s">
        <v>76</v>
      </c>
      <c r="F3239" s="217" t="s">
        <v>3057</v>
      </c>
      <c r="G3239" s="215"/>
      <c r="H3239" s="218">
        <v>5.94</v>
      </c>
      <c r="I3239" s="219"/>
      <c r="J3239" s="215"/>
      <c r="K3239" s="215"/>
      <c r="L3239" s="220"/>
      <c r="M3239" s="221"/>
      <c r="N3239" s="222"/>
      <c r="O3239" s="222"/>
      <c r="P3239" s="222"/>
      <c r="Q3239" s="222"/>
      <c r="R3239" s="222"/>
      <c r="S3239" s="222"/>
      <c r="T3239" s="223"/>
      <c r="AT3239" s="224" t="s">
        <v>395</v>
      </c>
      <c r="AU3239" s="224" t="s">
        <v>90</v>
      </c>
      <c r="AV3239" s="14" t="s">
        <v>90</v>
      </c>
      <c r="AW3239" s="14" t="s">
        <v>36</v>
      </c>
      <c r="AX3239" s="14" t="s">
        <v>78</v>
      </c>
      <c r="AY3239" s="224" t="s">
        <v>386</v>
      </c>
    </row>
    <row r="3240" spans="2:51" s="14" customFormat="1" ht="10">
      <c r="B3240" s="214"/>
      <c r="C3240" s="215"/>
      <c r="D3240" s="205" t="s">
        <v>395</v>
      </c>
      <c r="E3240" s="216" t="s">
        <v>76</v>
      </c>
      <c r="F3240" s="217" t="s">
        <v>3058</v>
      </c>
      <c r="G3240" s="215"/>
      <c r="H3240" s="218">
        <v>5.94</v>
      </c>
      <c r="I3240" s="219"/>
      <c r="J3240" s="215"/>
      <c r="K3240" s="215"/>
      <c r="L3240" s="220"/>
      <c r="M3240" s="221"/>
      <c r="N3240" s="222"/>
      <c r="O3240" s="222"/>
      <c r="P3240" s="222"/>
      <c r="Q3240" s="222"/>
      <c r="R3240" s="222"/>
      <c r="S3240" s="222"/>
      <c r="T3240" s="223"/>
      <c r="AT3240" s="224" t="s">
        <v>395</v>
      </c>
      <c r="AU3240" s="224" t="s">
        <v>90</v>
      </c>
      <c r="AV3240" s="14" t="s">
        <v>90</v>
      </c>
      <c r="AW3240" s="14" t="s">
        <v>36</v>
      </c>
      <c r="AX3240" s="14" t="s">
        <v>78</v>
      </c>
      <c r="AY3240" s="224" t="s">
        <v>386</v>
      </c>
    </row>
    <row r="3241" spans="2:51" s="14" customFormat="1" ht="10">
      <c r="B3241" s="214"/>
      <c r="C3241" s="215"/>
      <c r="D3241" s="205" t="s">
        <v>395</v>
      </c>
      <c r="E3241" s="216" t="s">
        <v>76</v>
      </c>
      <c r="F3241" s="217" t="s">
        <v>3059</v>
      </c>
      <c r="G3241" s="215"/>
      <c r="H3241" s="218">
        <v>5.94</v>
      </c>
      <c r="I3241" s="219"/>
      <c r="J3241" s="215"/>
      <c r="K3241" s="215"/>
      <c r="L3241" s="220"/>
      <c r="M3241" s="221"/>
      <c r="N3241" s="222"/>
      <c r="O3241" s="222"/>
      <c r="P3241" s="222"/>
      <c r="Q3241" s="222"/>
      <c r="R3241" s="222"/>
      <c r="S3241" s="222"/>
      <c r="T3241" s="223"/>
      <c r="AT3241" s="224" t="s">
        <v>395</v>
      </c>
      <c r="AU3241" s="224" t="s">
        <v>90</v>
      </c>
      <c r="AV3241" s="14" t="s">
        <v>90</v>
      </c>
      <c r="AW3241" s="14" t="s">
        <v>36</v>
      </c>
      <c r="AX3241" s="14" t="s">
        <v>78</v>
      </c>
      <c r="AY3241" s="224" t="s">
        <v>386</v>
      </c>
    </row>
    <row r="3242" spans="2:51" s="16" customFormat="1" ht="10">
      <c r="B3242" s="246"/>
      <c r="C3242" s="247"/>
      <c r="D3242" s="205" t="s">
        <v>395</v>
      </c>
      <c r="E3242" s="248" t="s">
        <v>76</v>
      </c>
      <c r="F3242" s="249" t="s">
        <v>559</v>
      </c>
      <c r="G3242" s="247"/>
      <c r="H3242" s="250">
        <v>29.34</v>
      </c>
      <c r="I3242" s="251"/>
      <c r="J3242" s="247"/>
      <c r="K3242" s="247"/>
      <c r="L3242" s="252"/>
      <c r="M3242" s="253"/>
      <c r="N3242" s="254"/>
      <c r="O3242" s="254"/>
      <c r="P3242" s="254"/>
      <c r="Q3242" s="254"/>
      <c r="R3242" s="254"/>
      <c r="S3242" s="254"/>
      <c r="T3242" s="255"/>
      <c r="AT3242" s="256" t="s">
        <v>395</v>
      </c>
      <c r="AU3242" s="256" t="s">
        <v>90</v>
      </c>
      <c r="AV3242" s="16" t="s">
        <v>95</v>
      </c>
      <c r="AW3242" s="16" t="s">
        <v>36</v>
      </c>
      <c r="AX3242" s="16" t="s">
        <v>78</v>
      </c>
      <c r="AY3242" s="256" t="s">
        <v>386</v>
      </c>
    </row>
    <row r="3243" spans="2:51" s="13" customFormat="1" ht="10">
      <c r="B3243" s="203"/>
      <c r="C3243" s="204"/>
      <c r="D3243" s="205" t="s">
        <v>395</v>
      </c>
      <c r="E3243" s="206" t="s">
        <v>76</v>
      </c>
      <c r="F3243" s="207" t="s">
        <v>1101</v>
      </c>
      <c r="G3243" s="204"/>
      <c r="H3243" s="206" t="s">
        <v>76</v>
      </c>
      <c r="I3243" s="208"/>
      <c r="J3243" s="204"/>
      <c r="K3243" s="204"/>
      <c r="L3243" s="209"/>
      <c r="M3243" s="210"/>
      <c r="N3243" s="211"/>
      <c r="O3243" s="211"/>
      <c r="P3243" s="211"/>
      <c r="Q3243" s="211"/>
      <c r="R3243" s="211"/>
      <c r="S3243" s="211"/>
      <c r="T3243" s="212"/>
      <c r="AT3243" s="213" t="s">
        <v>395</v>
      </c>
      <c r="AU3243" s="213" t="s">
        <v>90</v>
      </c>
      <c r="AV3243" s="13" t="s">
        <v>85</v>
      </c>
      <c r="AW3243" s="13" t="s">
        <v>36</v>
      </c>
      <c r="AX3243" s="13" t="s">
        <v>78</v>
      </c>
      <c r="AY3243" s="213" t="s">
        <v>386</v>
      </c>
    </row>
    <row r="3244" spans="2:51" s="14" customFormat="1" ht="10">
      <c r="B3244" s="214"/>
      <c r="C3244" s="215"/>
      <c r="D3244" s="205" t="s">
        <v>395</v>
      </c>
      <c r="E3244" s="216" t="s">
        <v>76</v>
      </c>
      <c r="F3244" s="217" t="s">
        <v>3060</v>
      </c>
      <c r="G3244" s="215"/>
      <c r="H3244" s="218">
        <v>5.6</v>
      </c>
      <c r="I3244" s="219"/>
      <c r="J3244" s="215"/>
      <c r="K3244" s="215"/>
      <c r="L3244" s="220"/>
      <c r="M3244" s="221"/>
      <c r="N3244" s="222"/>
      <c r="O3244" s="222"/>
      <c r="P3244" s="222"/>
      <c r="Q3244" s="222"/>
      <c r="R3244" s="222"/>
      <c r="S3244" s="222"/>
      <c r="T3244" s="223"/>
      <c r="AT3244" s="224" t="s">
        <v>395</v>
      </c>
      <c r="AU3244" s="224" t="s">
        <v>90</v>
      </c>
      <c r="AV3244" s="14" t="s">
        <v>90</v>
      </c>
      <c r="AW3244" s="14" t="s">
        <v>36</v>
      </c>
      <c r="AX3244" s="14" t="s">
        <v>78</v>
      </c>
      <c r="AY3244" s="224" t="s">
        <v>386</v>
      </c>
    </row>
    <row r="3245" spans="2:51" s="14" customFormat="1" ht="10">
      <c r="B3245" s="214"/>
      <c r="C3245" s="215"/>
      <c r="D3245" s="205" t="s">
        <v>395</v>
      </c>
      <c r="E3245" s="216" t="s">
        <v>76</v>
      </c>
      <c r="F3245" s="217" t="s">
        <v>3061</v>
      </c>
      <c r="G3245" s="215"/>
      <c r="H3245" s="218">
        <v>5.84</v>
      </c>
      <c r="I3245" s="219"/>
      <c r="J3245" s="215"/>
      <c r="K3245" s="215"/>
      <c r="L3245" s="220"/>
      <c r="M3245" s="221"/>
      <c r="N3245" s="222"/>
      <c r="O3245" s="222"/>
      <c r="P3245" s="222"/>
      <c r="Q3245" s="222"/>
      <c r="R3245" s="222"/>
      <c r="S3245" s="222"/>
      <c r="T3245" s="223"/>
      <c r="AT3245" s="224" t="s">
        <v>395</v>
      </c>
      <c r="AU3245" s="224" t="s">
        <v>90</v>
      </c>
      <c r="AV3245" s="14" t="s">
        <v>90</v>
      </c>
      <c r="AW3245" s="14" t="s">
        <v>36</v>
      </c>
      <c r="AX3245" s="14" t="s">
        <v>78</v>
      </c>
      <c r="AY3245" s="224" t="s">
        <v>386</v>
      </c>
    </row>
    <row r="3246" spans="2:51" s="14" customFormat="1" ht="10">
      <c r="B3246" s="214"/>
      <c r="C3246" s="215"/>
      <c r="D3246" s="205" t="s">
        <v>395</v>
      </c>
      <c r="E3246" s="216" t="s">
        <v>76</v>
      </c>
      <c r="F3246" s="217" t="s">
        <v>3062</v>
      </c>
      <c r="G3246" s="215"/>
      <c r="H3246" s="218">
        <v>5.94</v>
      </c>
      <c r="I3246" s="219"/>
      <c r="J3246" s="215"/>
      <c r="K3246" s="215"/>
      <c r="L3246" s="220"/>
      <c r="M3246" s="221"/>
      <c r="N3246" s="222"/>
      <c r="O3246" s="222"/>
      <c r="P3246" s="222"/>
      <c r="Q3246" s="222"/>
      <c r="R3246" s="222"/>
      <c r="S3246" s="222"/>
      <c r="T3246" s="223"/>
      <c r="AT3246" s="224" t="s">
        <v>395</v>
      </c>
      <c r="AU3246" s="224" t="s">
        <v>90</v>
      </c>
      <c r="AV3246" s="14" t="s">
        <v>90</v>
      </c>
      <c r="AW3246" s="14" t="s">
        <v>36</v>
      </c>
      <c r="AX3246" s="14" t="s">
        <v>78</v>
      </c>
      <c r="AY3246" s="224" t="s">
        <v>386</v>
      </c>
    </row>
    <row r="3247" spans="2:51" s="14" customFormat="1" ht="10">
      <c r="B3247" s="214"/>
      <c r="C3247" s="215"/>
      <c r="D3247" s="205" t="s">
        <v>395</v>
      </c>
      <c r="E3247" s="216" t="s">
        <v>76</v>
      </c>
      <c r="F3247" s="217" t="s">
        <v>3063</v>
      </c>
      <c r="G3247" s="215"/>
      <c r="H3247" s="218">
        <v>6.18</v>
      </c>
      <c r="I3247" s="219"/>
      <c r="J3247" s="215"/>
      <c r="K3247" s="215"/>
      <c r="L3247" s="220"/>
      <c r="M3247" s="221"/>
      <c r="N3247" s="222"/>
      <c r="O3247" s="222"/>
      <c r="P3247" s="222"/>
      <c r="Q3247" s="222"/>
      <c r="R3247" s="222"/>
      <c r="S3247" s="222"/>
      <c r="T3247" s="223"/>
      <c r="AT3247" s="224" t="s">
        <v>395</v>
      </c>
      <c r="AU3247" s="224" t="s">
        <v>90</v>
      </c>
      <c r="AV3247" s="14" t="s">
        <v>90</v>
      </c>
      <c r="AW3247" s="14" t="s">
        <v>36</v>
      </c>
      <c r="AX3247" s="14" t="s">
        <v>78</v>
      </c>
      <c r="AY3247" s="224" t="s">
        <v>386</v>
      </c>
    </row>
    <row r="3248" spans="2:51" s="14" customFormat="1" ht="10">
      <c r="B3248" s="214"/>
      <c r="C3248" s="215"/>
      <c r="D3248" s="205" t="s">
        <v>395</v>
      </c>
      <c r="E3248" s="216" t="s">
        <v>76</v>
      </c>
      <c r="F3248" s="217" t="s">
        <v>3064</v>
      </c>
      <c r="G3248" s="215"/>
      <c r="H3248" s="218">
        <v>6.18</v>
      </c>
      <c r="I3248" s="219"/>
      <c r="J3248" s="215"/>
      <c r="K3248" s="215"/>
      <c r="L3248" s="220"/>
      <c r="M3248" s="221"/>
      <c r="N3248" s="222"/>
      <c r="O3248" s="222"/>
      <c r="P3248" s="222"/>
      <c r="Q3248" s="222"/>
      <c r="R3248" s="222"/>
      <c r="S3248" s="222"/>
      <c r="T3248" s="223"/>
      <c r="AT3248" s="224" t="s">
        <v>395</v>
      </c>
      <c r="AU3248" s="224" t="s">
        <v>90</v>
      </c>
      <c r="AV3248" s="14" t="s">
        <v>90</v>
      </c>
      <c r="AW3248" s="14" t="s">
        <v>36</v>
      </c>
      <c r="AX3248" s="14" t="s">
        <v>78</v>
      </c>
      <c r="AY3248" s="224" t="s">
        <v>386</v>
      </c>
    </row>
    <row r="3249" spans="1:65" s="14" customFormat="1" ht="10">
      <c r="B3249" s="214"/>
      <c r="C3249" s="215"/>
      <c r="D3249" s="205" t="s">
        <v>395</v>
      </c>
      <c r="E3249" s="216" t="s">
        <v>76</v>
      </c>
      <c r="F3249" s="217" t="s">
        <v>3065</v>
      </c>
      <c r="G3249" s="215"/>
      <c r="H3249" s="218">
        <v>7.86</v>
      </c>
      <c r="I3249" s="219"/>
      <c r="J3249" s="215"/>
      <c r="K3249" s="215"/>
      <c r="L3249" s="220"/>
      <c r="M3249" s="221"/>
      <c r="N3249" s="222"/>
      <c r="O3249" s="222"/>
      <c r="P3249" s="222"/>
      <c r="Q3249" s="222"/>
      <c r="R3249" s="222"/>
      <c r="S3249" s="222"/>
      <c r="T3249" s="223"/>
      <c r="AT3249" s="224" t="s">
        <v>395</v>
      </c>
      <c r="AU3249" s="224" t="s">
        <v>90</v>
      </c>
      <c r="AV3249" s="14" t="s">
        <v>90</v>
      </c>
      <c r="AW3249" s="14" t="s">
        <v>36</v>
      </c>
      <c r="AX3249" s="14" t="s">
        <v>78</v>
      </c>
      <c r="AY3249" s="224" t="s">
        <v>386</v>
      </c>
    </row>
    <row r="3250" spans="1:65" s="16" customFormat="1" ht="10">
      <c r="B3250" s="246"/>
      <c r="C3250" s="247"/>
      <c r="D3250" s="205" t="s">
        <v>395</v>
      </c>
      <c r="E3250" s="248" t="s">
        <v>76</v>
      </c>
      <c r="F3250" s="249" t="s">
        <v>559</v>
      </c>
      <c r="G3250" s="247"/>
      <c r="H3250" s="250">
        <v>37.6</v>
      </c>
      <c r="I3250" s="251"/>
      <c r="J3250" s="247"/>
      <c r="K3250" s="247"/>
      <c r="L3250" s="252"/>
      <c r="M3250" s="253"/>
      <c r="N3250" s="254"/>
      <c r="O3250" s="254"/>
      <c r="P3250" s="254"/>
      <c r="Q3250" s="254"/>
      <c r="R3250" s="254"/>
      <c r="S3250" s="254"/>
      <c r="T3250" s="255"/>
      <c r="AT3250" s="256" t="s">
        <v>395</v>
      </c>
      <c r="AU3250" s="256" t="s">
        <v>90</v>
      </c>
      <c r="AV3250" s="16" t="s">
        <v>95</v>
      </c>
      <c r="AW3250" s="16" t="s">
        <v>36</v>
      </c>
      <c r="AX3250" s="16" t="s">
        <v>78</v>
      </c>
      <c r="AY3250" s="256" t="s">
        <v>386</v>
      </c>
    </row>
    <row r="3251" spans="1:65" s="15" customFormat="1" ht="10">
      <c r="B3251" s="225"/>
      <c r="C3251" s="226"/>
      <c r="D3251" s="205" t="s">
        <v>395</v>
      </c>
      <c r="E3251" s="227" t="s">
        <v>224</v>
      </c>
      <c r="F3251" s="228" t="s">
        <v>398</v>
      </c>
      <c r="G3251" s="226"/>
      <c r="H3251" s="229">
        <v>93.95</v>
      </c>
      <c r="I3251" s="230"/>
      <c r="J3251" s="226"/>
      <c r="K3251" s="226"/>
      <c r="L3251" s="231"/>
      <c r="M3251" s="232"/>
      <c r="N3251" s="233"/>
      <c r="O3251" s="233"/>
      <c r="P3251" s="233"/>
      <c r="Q3251" s="233"/>
      <c r="R3251" s="233"/>
      <c r="S3251" s="233"/>
      <c r="T3251" s="234"/>
      <c r="AT3251" s="235" t="s">
        <v>395</v>
      </c>
      <c r="AU3251" s="235" t="s">
        <v>90</v>
      </c>
      <c r="AV3251" s="15" t="s">
        <v>102</v>
      </c>
      <c r="AW3251" s="15" t="s">
        <v>36</v>
      </c>
      <c r="AX3251" s="15" t="s">
        <v>85</v>
      </c>
      <c r="AY3251" s="235" t="s">
        <v>386</v>
      </c>
    </row>
    <row r="3252" spans="1:65" s="2" customFormat="1" ht="44.25" customHeight="1">
      <c r="A3252" s="37"/>
      <c r="B3252" s="38"/>
      <c r="C3252" s="185" t="s">
        <v>3066</v>
      </c>
      <c r="D3252" s="185" t="s">
        <v>388</v>
      </c>
      <c r="E3252" s="186" t="s">
        <v>3067</v>
      </c>
      <c r="F3252" s="187" t="s">
        <v>3068</v>
      </c>
      <c r="G3252" s="188" t="s">
        <v>167</v>
      </c>
      <c r="H3252" s="189">
        <v>293.33</v>
      </c>
      <c r="I3252" s="190"/>
      <c r="J3252" s="191">
        <f>ROUND(I3252*H3252,2)</f>
        <v>0</v>
      </c>
      <c r="K3252" s="187" t="s">
        <v>391</v>
      </c>
      <c r="L3252" s="42"/>
      <c r="M3252" s="192" t="s">
        <v>76</v>
      </c>
      <c r="N3252" s="193" t="s">
        <v>49</v>
      </c>
      <c r="O3252" s="67"/>
      <c r="P3252" s="194">
        <f>O3252*H3252</f>
        <v>0</v>
      </c>
      <c r="Q3252" s="194">
        <v>1.0499999999999999E-5</v>
      </c>
      <c r="R3252" s="194">
        <f>Q3252*H3252</f>
        <v>3.0799649999999996E-3</v>
      </c>
      <c r="S3252" s="194">
        <v>0</v>
      </c>
      <c r="T3252" s="195">
        <f>S3252*H3252</f>
        <v>0</v>
      </c>
      <c r="U3252" s="37"/>
      <c r="V3252" s="37"/>
      <c r="W3252" s="37"/>
      <c r="X3252" s="37"/>
      <c r="Y3252" s="37"/>
      <c r="Z3252" s="37"/>
      <c r="AA3252" s="37"/>
      <c r="AB3252" s="37"/>
      <c r="AC3252" s="37"/>
      <c r="AD3252" s="37"/>
      <c r="AE3252" s="37"/>
      <c r="AR3252" s="196" t="s">
        <v>479</v>
      </c>
      <c r="AT3252" s="196" t="s">
        <v>388</v>
      </c>
      <c r="AU3252" s="196" t="s">
        <v>90</v>
      </c>
      <c r="AY3252" s="20" t="s">
        <v>386</v>
      </c>
      <c r="BE3252" s="197">
        <f>IF(N3252="základní",J3252,0)</f>
        <v>0</v>
      </c>
      <c r="BF3252" s="197">
        <f>IF(N3252="snížená",J3252,0)</f>
        <v>0</v>
      </c>
      <c r="BG3252" s="197">
        <f>IF(N3252="zákl. přenesená",J3252,0)</f>
        <v>0</v>
      </c>
      <c r="BH3252" s="197">
        <f>IF(N3252="sníž. přenesená",J3252,0)</f>
        <v>0</v>
      </c>
      <c r="BI3252" s="197">
        <f>IF(N3252="nulová",J3252,0)</f>
        <v>0</v>
      </c>
      <c r="BJ3252" s="20" t="s">
        <v>90</v>
      </c>
      <c r="BK3252" s="197">
        <f>ROUND(I3252*H3252,2)</f>
        <v>0</v>
      </c>
      <c r="BL3252" s="20" t="s">
        <v>479</v>
      </c>
      <c r="BM3252" s="196" t="s">
        <v>3069</v>
      </c>
    </row>
    <row r="3253" spans="1:65" s="2" customFormat="1" ht="10">
      <c r="A3253" s="37"/>
      <c r="B3253" s="38"/>
      <c r="C3253" s="39"/>
      <c r="D3253" s="198" t="s">
        <v>393</v>
      </c>
      <c r="E3253" s="39"/>
      <c r="F3253" s="199" t="s">
        <v>3070</v>
      </c>
      <c r="G3253" s="39"/>
      <c r="H3253" s="39"/>
      <c r="I3253" s="200"/>
      <c r="J3253" s="39"/>
      <c r="K3253" s="39"/>
      <c r="L3253" s="42"/>
      <c r="M3253" s="201"/>
      <c r="N3253" s="202"/>
      <c r="O3253" s="67"/>
      <c r="P3253" s="67"/>
      <c r="Q3253" s="67"/>
      <c r="R3253" s="67"/>
      <c r="S3253" s="67"/>
      <c r="T3253" s="68"/>
      <c r="U3253" s="37"/>
      <c r="V3253" s="37"/>
      <c r="W3253" s="37"/>
      <c r="X3253" s="37"/>
      <c r="Y3253" s="37"/>
      <c r="Z3253" s="37"/>
      <c r="AA3253" s="37"/>
      <c r="AB3253" s="37"/>
      <c r="AC3253" s="37"/>
      <c r="AD3253" s="37"/>
      <c r="AE3253" s="37"/>
      <c r="AT3253" s="20" t="s">
        <v>393</v>
      </c>
      <c r="AU3253" s="20" t="s">
        <v>90</v>
      </c>
    </row>
    <row r="3254" spans="1:65" s="13" customFormat="1" ht="10">
      <c r="B3254" s="203"/>
      <c r="C3254" s="204"/>
      <c r="D3254" s="205" t="s">
        <v>395</v>
      </c>
      <c r="E3254" s="206" t="s">
        <v>76</v>
      </c>
      <c r="F3254" s="207" t="s">
        <v>1000</v>
      </c>
      <c r="G3254" s="204"/>
      <c r="H3254" s="206" t="s">
        <v>76</v>
      </c>
      <c r="I3254" s="208"/>
      <c r="J3254" s="204"/>
      <c r="K3254" s="204"/>
      <c r="L3254" s="209"/>
      <c r="M3254" s="210"/>
      <c r="N3254" s="211"/>
      <c r="O3254" s="211"/>
      <c r="P3254" s="211"/>
      <c r="Q3254" s="211"/>
      <c r="R3254" s="211"/>
      <c r="S3254" s="211"/>
      <c r="T3254" s="212"/>
      <c r="AT3254" s="213" t="s">
        <v>395</v>
      </c>
      <c r="AU3254" s="213" t="s">
        <v>90</v>
      </c>
      <c r="AV3254" s="13" t="s">
        <v>85</v>
      </c>
      <c r="AW3254" s="13" t="s">
        <v>36</v>
      </c>
      <c r="AX3254" s="13" t="s">
        <v>78</v>
      </c>
      <c r="AY3254" s="213" t="s">
        <v>386</v>
      </c>
    </row>
    <row r="3255" spans="1:65" s="14" customFormat="1" ht="10">
      <c r="B3255" s="214"/>
      <c r="C3255" s="215"/>
      <c r="D3255" s="205" t="s">
        <v>395</v>
      </c>
      <c r="E3255" s="216" t="s">
        <v>76</v>
      </c>
      <c r="F3255" s="217" t="s">
        <v>3071</v>
      </c>
      <c r="G3255" s="215"/>
      <c r="H3255" s="218">
        <v>16</v>
      </c>
      <c r="I3255" s="219"/>
      <c r="J3255" s="215"/>
      <c r="K3255" s="215"/>
      <c r="L3255" s="220"/>
      <c r="M3255" s="221"/>
      <c r="N3255" s="222"/>
      <c r="O3255" s="222"/>
      <c r="P3255" s="222"/>
      <c r="Q3255" s="222"/>
      <c r="R3255" s="222"/>
      <c r="S3255" s="222"/>
      <c r="T3255" s="223"/>
      <c r="AT3255" s="224" t="s">
        <v>395</v>
      </c>
      <c r="AU3255" s="224" t="s">
        <v>90</v>
      </c>
      <c r="AV3255" s="14" t="s">
        <v>90</v>
      </c>
      <c r="AW3255" s="14" t="s">
        <v>36</v>
      </c>
      <c r="AX3255" s="14" t="s">
        <v>78</v>
      </c>
      <c r="AY3255" s="224" t="s">
        <v>386</v>
      </c>
    </row>
    <row r="3256" spans="1:65" s="14" customFormat="1" ht="10">
      <c r="B3256" s="214"/>
      <c r="C3256" s="215"/>
      <c r="D3256" s="205" t="s">
        <v>395</v>
      </c>
      <c r="E3256" s="216" t="s">
        <v>76</v>
      </c>
      <c r="F3256" s="217" t="s">
        <v>3072</v>
      </c>
      <c r="G3256" s="215"/>
      <c r="H3256" s="218">
        <v>9</v>
      </c>
      <c r="I3256" s="219"/>
      <c r="J3256" s="215"/>
      <c r="K3256" s="215"/>
      <c r="L3256" s="220"/>
      <c r="M3256" s="221"/>
      <c r="N3256" s="222"/>
      <c r="O3256" s="222"/>
      <c r="P3256" s="222"/>
      <c r="Q3256" s="222"/>
      <c r="R3256" s="222"/>
      <c r="S3256" s="222"/>
      <c r="T3256" s="223"/>
      <c r="AT3256" s="224" t="s">
        <v>395</v>
      </c>
      <c r="AU3256" s="224" t="s">
        <v>90</v>
      </c>
      <c r="AV3256" s="14" t="s">
        <v>90</v>
      </c>
      <c r="AW3256" s="14" t="s">
        <v>36</v>
      </c>
      <c r="AX3256" s="14" t="s">
        <v>78</v>
      </c>
      <c r="AY3256" s="224" t="s">
        <v>386</v>
      </c>
    </row>
    <row r="3257" spans="1:65" s="13" customFormat="1" ht="10">
      <c r="B3257" s="203"/>
      <c r="C3257" s="204"/>
      <c r="D3257" s="205" t="s">
        <v>395</v>
      </c>
      <c r="E3257" s="206" t="s">
        <v>76</v>
      </c>
      <c r="F3257" s="207" t="s">
        <v>1009</v>
      </c>
      <c r="G3257" s="204"/>
      <c r="H3257" s="206" t="s">
        <v>76</v>
      </c>
      <c r="I3257" s="208"/>
      <c r="J3257" s="204"/>
      <c r="K3257" s="204"/>
      <c r="L3257" s="209"/>
      <c r="M3257" s="210"/>
      <c r="N3257" s="211"/>
      <c r="O3257" s="211"/>
      <c r="P3257" s="211"/>
      <c r="Q3257" s="211"/>
      <c r="R3257" s="211"/>
      <c r="S3257" s="211"/>
      <c r="T3257" s="212"/>
      <c r="AT3257" s="213" t="s">
        <v>395</v>
      </c>
      <c r="AU3257" s="213" t="s">
        <v>90</v>
      </c>
      <c r="AV3257" s="13" t="s">
        <v>85</v>
      </c>
      <c r="AW3257" s="13" t="s">
        <v>36</v>
      </c>
      <c r="AX3257" s="13" t="s">
        <v>78</v>
      </c>
      <c r="AY3257" s="213" t="s">
        <v>386</v>
      </c>
    </row>
    <row r="3258" spans="1:65" s="14" customFormat="1" ht="10">
      <c r="B3258" s="214"/>
      <c r="C3258" s="215"/>
      <c r="D3258" s="205" t="s">
        <v>395</v>
      </c>
      <c r="E3258" s="216" t="s">
        <v>76</v>
      </c>
      <c r="F3258" s="217" t="s">
        <v>3073</v>
      </c>
      <c r="G3258" s="215"/>
      <c r="H3258" s="218">
        <v>25.2</v>
      </c>
      <c r="I3258" s="219"/>
      <c r="J3258" s="215"/>
      <c r="K3258" s="215"/>
      <c r="L3258" s="220"/>
      <c r="M3258" s="221"/>
      <c r="N3258" s="222"/>
      <c r="O3258" s="222"/>
      <c r="P3258" s="222"/>
      <c r="Q3258" s="222"/>
      <c r="R3258" s="222"/>
      <c r="S3258" s="222"/>
      <c r="T3258" s="223"/>
      <c r="AT3258" s="224" t="s">
        <v>395</v>
      </c>
      <c r="AU3258" s="224" t="s">
        <v>90</v>
      </c>
      <c r="AV3258" s="14" t="s">
        <v>90</v>
      </c>
      <c r="AW3258" s="14" t="s">
        <v>36</v>
      </c>
      <c r="AX3258" s="14" t="s">
        <v>78</v>
      </c>
      <c r="AY3258" s="224" t="s">
        <v>386</v>
      </c>
    </row>
    <row r="3259" spans="1:65" s="14" customFormat="1" ht="10">
      <c r="B3259" s="214"/>
      <c r="C3259" s="215"/>
      <c r="D3259" s="205" t="s">
        <v>395</v>
      </c>
      <c r="E3259" s="216" t="s">
        <v>76</v>
      </c>
      <c r="F3259" s="217" t="s">
        <v>3074</v>
      </c>
      <c r="G3259" s="215"/>
      <c r="H3259" s="218">
        <v>50.8</v>
      </c>
      <c r="I3259" s="219"/>
      <c r="J3259" s="215"/>
      <c r="K3259" s="215"/>
      <c r="L3259" s="220"/>
      <c r="M3259" s="221"/>
      <c r="N3259" s="222"/>
      <c r="O3259" s="222"/>
      <c r="P3259" s="222"/>
      <c r="Q3259" s="222"/>
      <c r="R3259" s="222"/>
      <c r="S3259" s="222"/>
      <c r="T3259" s="223"/>
      <c r="AT3259" s="224" t="s">
        <v>395</v>
      </c>
      <c r="AU3259" s="224" t="s">
        <v>90</v>
      </c>
      <c r="AV3259" s="14" t="s">
        <v>90</v>
      </c>
      <c r="AW3259" s="14" t="s">
        <v>36</v>
      </c>
      <c r="AX3259" s="14" t="s">
        <v>78</v>
      </c>
      <c r="AY3259" s="224" t="s">
        <v>386</v>
      </c>
    </row>
    <row r="3260" spans="1:65" s="14" customFormat="1" ht="10">
      <c r="B3260" s="214"/>
      <c r="C3260" s="215"/>
      <c r="D3260" s="205" t="s">
        <v>395</v>
      </c>
      <c r="E3260" s="216" t="s">
        <v>76</v>
      </c>
      <c r="F3260" s="217" t="s">
        <v>3075</v>
      </c>
      <c r="G3260" s="215"/>
      <c r="H3260" s="218">
        <v>12.55</v>
      </c>
      <c r="I3260" s="219"/>
      <c r="J3260" s="215"/>
      <c r="K3260" s="215"/>
      <c r="L3260" s="220"/>
      <c r="M3260" s="221"/>
      <c r="N3260" s="222"/>
      <c r="O3260" s="222"/>
      <c r="P3260" s="222"/>
      <c r="Q3260" s="222"/>
      <c r="R3260" s="222"/>
      <c r="S3260" s="222"/>
      <c r="T3260" s="223"/>
      <c r="AT3260" s="224" t="s">
        <v>395</v>
      </c>
      <c r="AU3260" s="224" t="s">
        <v>90</v>
      </c>
      <c r="AV3260" s="14" t="s">
        <v>90</v>
      </c>
      <c r="AW3260" s="14" t="s">
        <v>36</v>
      </c>
      <c r="AX3260" s="14" t="s">
        <v>78</v>
      </c>
      <c r="AY3260" s="224" t="s">
        <v>386</v>
      </c>
    </row>
    <row r="3261" spans="1:65" s="13" customFormat="1" ht="10">
      <c r="B3261" s="203"/>
      <c r="C3261" s="204"/>
      <c r="D3261" s="205" t="s">
        <v>395</v>
      </c>
      <c r="E3261" s="206" t="s">
        <v>76</v>
      </c>
      <c r="F3261" s="207" t="s">
        <v>1088</v>
      </c>
      <c r="G3261" s="204"/>
      <c r="H3261" s="206" t="s">
        <v>76</v>
      </c>
      <c r="I3261" s="208"/>
      <c r="J3261" s="204"/>
      <c r="K3261" s="204"/>
      <c r="L3261" s="209"/>
      <c r="M3261" s="210"/>
      <c r="N3261" s="211"/>
      <c r="O3261" s="211"/>
      <c r="P3261" s="211"/>
      <c r="Q3261" s="211"/>
      <c r="R3261" s="211"/>
      <c r="S3261" s="211"/>
      <c r="T3261" s="212"/>
      <c r="AT3261" s="213" t="s">
        <v>395</v>
      </c>
      <c r="AU3261" s="213" t="s">
        <v>90</v>
      </c>
      <c r="AV3261" s="13" t="s">
        <v>85</v>
      </c>
      <c r="AW3261" s="13" t="s">
        <v>36</v>
      </c>
      <c r="AX3261" s="13" t="s">
        <v>78</v>
      </c>
      <c r="AY3261" s="213" t="s">
        <v>386</v>
      </c>
    </row>
    <row r="3262" spans="1:65" s="14" customFormat="1" ht="10">
      <c r="B3262" s="214"/>
      <c r="C3262" s="215"/>
      <c r="D3262" s="205" t="s">
        <v>395</v>
      </c>
      <c r="E3262" s="216" t="s">
        <v>76</v>
      </c>
      <c r="F3262" s="217" t="s">
        <v>3076</v>
      </c>
      <c r="G3262" s="215"/>
      <c r="H3262" s="218">
        <v>25.2</v>
      </c>
      <c r="I3262" s="219"/>
      <c r="J3262" s="215"/>
      <c r="K3262" s="215"/>
      <c r="L3262" s="220"/>
      <c r="M3262" s="221"/>
      <c r="N3262" s="222"/>
      <c r="O3262" s="222"/>
      <c r="P3262" s="222"/>
      <c r="Q3262" s="222"/>
      <c r="R3262" s="222"/>
      <c r="S3262" s="222"/>
      <c r="T3262" s="223"/>
      <c r="AT3262" s="224" t="s">
        <v>395</v>
      </c>
      <c r="AU3262" s="224" t="s">
        <v>90</v>
      </c>
      <c r="AV3262" s="14" t="s">
        <v>90</v>
      </c>
      <c r="AW3262" s="14" t="s">
        <v>36</v>
      </c>
      <c r="AX3262" s="14" t="s">
        <v>78</v>
      </c>
      <c r="AY3262" s="224" t="s">
        <v>386</v>
      </c>
    </row>
    <row r="3263" spans="1:65" s="14" customFormat="1" ht="10">
      <c r="B3263" s="214"/>
      <c r="C3263" s="215"/>
      <c r="D3263" s="205" t="s">
        <v>395</v>
      </c>
      <c r="E3263" s="216" t="s">
        <v>76</v>
      </c>
      <c r="F3263" s="217" t="s">
        <v>3077</v>
      </c>
      <c r="G3263" s="215"/>
      <c r="H3263" s="218">
        <v>50.8</v>
      </c>
      <c r="I3263" s="219"/>
      <c r="J3263" s="215"/>
      <c r="K3263" s="215"/>
      <c r="L3263" s="220"/>
      <c r="M3263" s="221"/>
      <c r="N3263" s="222"/>
      <c r="O3263" s="222"/>
      <c r="P3263" s="222"/>
      <c r="Q3263" s="222"/>
      <c r="R3263" s="222"/>
      <c r="S3263" s="222"/>
      <c r="T3263" s="223"/>
      <c r="AT3263" s="224" t="s">
        <v>395</v>
      </c>
      <c r="AU3263" s="224" t="s">
        <v>90</v>
      </c>
      <c r="AV3263" s="14" t="s">
        <v>90</v>
      </c>
      <c r="AW3263" s="14" t="s">
        <v>36</v>
      </c>
      <c r="AX3263" s="14" t="s">
        <v>78</v>
      </c>
      <c r="AY3263" s="224" t="s">
        <v>386</v>
      </c>
    </row>
    <row r="3264" spans="1:65" s="14" customFormat="1" ht="10">
      <c r="B3264" s="214"/>
      <c r="C3264" s="215"/>
      <c r="D3264" s="205" t="s">
        <v>395</v>
      </c>
      <c r="E3264" s="216" t="s">
        <v>76</v>
      </c>
      <c r="F3264" s="217" t="s">
        <v>3078</v>
      </c>
      <c r="G3264" s="215"/>
      <c r="H3264" s="218">
        <v>9.64</v>
      </c>
      <c r="I3264" s="219"/>
      <c r="J3264" s="215"/>
      <c r="K3264" s="215"/>
      <c r="L3264" s="220"/>
      <c r="M3264" s="221"/>
      <c r="N3264" s="222"/>
      <c r="O3264" s="222"/>
      <c r="P3264" s="222"/>
      <c r="Q3264" s="222"/>
      <c r="R3264" s="222"/>
      <c r="S3264" s="222"/>
      <c r="T3264" s="223"/>
      <c r="AT3264" s="224" t="s">
        <v>395</v>
      </c>
      <c r="AU3264" s="224" t="s">
        <v>90</v>
      </c>
      <c r="AV3264" s="14" t="s">
        <v>90</v>
      </c>
      <c r="AW3264" s="14" t="s">
        <v>36</v>
      </c>
      <c r="AX3264" s="14" t="s">
        <v>78</v>
      </c>
      <c r="AY3264" s="224" t="s">
        <v>386</v>
      </c>
    </row>
    <row r="3265" spans="1:65" s="13" customFormat="1" ht="10">
      <c r="B3265" s="203"/>
      <c r="C3265" s="204"/>
      <c r="D3265" s="205" t="s">
        <v>395</v>
      </c>
      <c r="E3265" s="206" t="s">
        <v>76</v>
      </c>
      <c r="F3265" s="207" t="s">
        <v>1101</v>
      </c>
      <c r="G3265" s="204"/>
      <c r="H3265" s="206" t="s">
        <v>76</v>
      </c>
      <c r="I3265" s="208"/>
      <c r="J3265" s="204"/>
      <c r="K3265" s="204"/>
      <c r="L3265" s="209"/>
      <c r="M3265" s="210"/>
      <c r="N3265" s="211"/>
      <c r="O3265" s="211"/>
      <c r="P3265" s="211"/>
      <c r="Q3265" s="211"/>
      <c r="R3265" s="211"/>
      <c r="S3265" s="211"/>
      <c r="T3265" s="212"/>
      <c r="AT3265" s="213" t="s">
        <v>395</v>
      </c>
      <c r="AU3265" s="213" t="s">
        <v>90</v>
      </c>
      <c r="AV3265" s="13" t="s">
        <v>85</v>
      </c>
      <c r="AW3265" s="13" t="s">
        <v>36</v>
      </c>
      <c r="AX3265" s="13" t="s">
        <v>78</v>
      </c>
      <c r="AY3265" s="213" t="s">
        <v>386</v>
      </c>
    </row>
    <row r="3266" spans="1:65" s="14" customFormat="1" ht="10">
      <c r="B3266" s="214"/>
      <c r="C3266" s="215"/>
      <c r="D3266" s="205" t="s">
        <v>395</v>
      </c>
      <c r="E3266" s="216" t="s">
        <v>76</v>
      </c>
      <c r="F3266" s="217" t="s">
        <v>3079</v>
      </c>
      <c r="G3266" s="215"/>
      <c r="H3266" s="218">
        <v>16.2</v>
      </c>
      <c r="I3266" s="219"/>
      <c r="J3266" s="215"/>
      <c r="K3266" s="215"/>
      <c r="L3266" s="220"/>
      <c r="M3266" s="221"/>
      <c r="N3266" s="222"/>
      <c r="O3266" s="222"/>
      <c r="P3266" s="222"/>
      <c r="Q3266" s="222"/>
      <c r="R3266" s="222"/>
      <c r="S3266" s="222"/>
      <c r="T3266" s="223"/>
      <c r="AT3266" s="224" t="s">
        <v>395</v>
      </c>
      <c r="AU3266" s="224" t="s">
        <v>90</v>
      </c>
      <c r="AV3266" s="14" t="s">
        <v>90</v>
      </c>
      <c r="AW3266" s="14" t="s">
        <v>36</v>
      </c>
      <c r="AX3266" s="14" t="s">
        <v>78</v>
      </c>
      <c r="AY3266" s="224" t="s">
        <v>386</v>
      </c>
    </row>
    <row r="3267" spans="1:65" s="14" customFormat="1" ht="10">
      <c r="B3267" s="214"/>
      <c r="C3267" s="215"/>
      <c r="D3267" s="205" t="s">
        <v>395</v>
      </c>
      <c r="E3267" s="216" t="s">
        <v>76</v>
      </c>
      <c r="F3267" s="217" t="s">
        <v>3080</v>
      </c>
      <c r="G3267" s="215"/>
      <c r="H3267" s="218">
        <v>68</v>
      </c>
      <c r="I3267" s="219"/>
      <c r="J3267" s="215"/>
      <c r="K3267" s="215"/>
      <c r="L3267" s="220"/>
      <c r="M3267" s="221"/>
      <c r="N3267" s="222"/>
      <c r="O3267" s="222"/>
      <c r="P3267" s="222"/>
      <c r="Q3267" s="222"/>
      <c r="R3267" s="222"/>
      <c r="S3267" s="222"/>
      <c r="T3267" s="223"/>
      <c r="AT3267" s="224" t="s">
        <v>395</v>
      </c>
      <c r="AU3267" s="224" t="s">
        <v>90</v>
      </c>
      <c r="AV3267" s="14" t="s">
        <v>90</v>
      </c>
      <c r="AW3267" s="14" t="s">
        <v>36</v>
      </c>
      <c r="AX3267" s="14" t="s">
        <v>78</v>
      </c>
      <c r="AY3267" s="224" t="s">
        <v>386</v>
      </c>
    </row>
    <row r="3268" spans="1:65" s="14" customFormat="1" ht="10">
      <c r="B3268" s="214"/>
      <c r="C3268" s="215"/>
      <c r="D3268" s="205" t="s">
        <v>395</v>
      </c>
      <c r="E3268" s="216" t="s">
        <v>76</v>
      </c>
      <c r="F3268" s="217" t="s">
        <v>3081</v>
      </c>
      <c r="G3268" s="215"/>
      <c r="H3268" s="218">
        <v>9.94</v>
      </c>
      <c r="I3268" s="219"/>
      <c r="J3268" s="215"/>
      <c r="K3268" s="215"/>
      <c r="L3268" s="220"/>
      <c r="M3268" s="221"/>
      <c r="N3268" s="222"/>
      <c r="O3268" s="222"/>
      <c r="P3268" s="222"/>
      <c r="Q3268" s="222"/>
      <c r="R3268" s="222"/>
      <c r="S3268" s="222"/>
      <c r="T3268" s="223"/>
      <c r="AT3268" s="224" t="s">
        <v>395</v>
      </c>
      <c r="AU3268" s="224" t="s">
        <v>90</v>
      </c>
      <c r="AV3268" s="14" t="s">
        <v>90</v>
      </c>
      <c r="AW3268" s="14" t="s">
        <v>36</v>
      </c>
      <c r="AX3268" s="14" t="s">
        <v>78</v>
      </c>
      <c r="AY3268" s="224" t="s">
        <v>386</v>
      </c>
    </row>
    <row r="3269" spans="1:65" s="15" customFormat="1" ht="10">
      <c r="B3269" s="225"/>
      <c r="C3269" s="226"/>
      <c r="D3269" s="205" t="s">
        <v>395</v>
      </c>
      <c r="E3269" s="227" t="s">
        <v>76</v>
      </c>
      <c r="F3269" s="228" t="s">
        <v>398</v>
      </c>
      <c r="G3269" s="226"/>
      <c r="H3269" s="229">
        <v>293.33</v>
      </c>
      <c r="I3269" s="230"/>
      <c r="J3269" s="226"/>
      <c r="K3269" s="226"/>
      <c r="L3269" s="231"/>
      <c r="M3269" s="232"/>
      <c r="N3269" s="233"/>
      <c r="O3269" s="233"/>
      <c r="P3269" s="233"/>
      <c r="Q3269" s="233"/>
      <c r="R3269" s="233"/>
      <c r="S3269" s="233"/>
      <c r="T3269" s="234"/>
      <c r="AT3269" s="235" t="s">
        <v>395</v>
      </c>
      <c r="AU3269" s="235" t="s">
        <v>90</v>
      </c>
      <c r="AV3269" s="15" t="s">
        <v>102</v>
      </c>
      <c r="AW3269" s="15" t="s">
        <v>36</v>
      </c>
      <c r="AX3269" s="15" t="s">
        <v>85</v>
      </c>
      <c r="AY3269" s="235" t="s">
        <v>386</v>
      </c>
    </row>
    <row r="3270" spans="1:65" s="2" customFormat="1" ht="44.25" customHeight="1">
      <c r="A3270" s="37"/>
      <c r="B3270" s="38"/>
      <c r="C3270" s="185" t="s">
        <v>3082</v>
      </c>
      <c r="D3270" s="185" t="s">
        <v>388</v>
      </c>
      <c r="E3270" s="186" t="s">
        <v>3083</v>
      </c>
      <c r="F3270" s="187" t="s">
        <v>3084</v>
      </c>
      <c r="G3270" s="188" t="s">
        <v>167</v>
      </c>
      <c r="H3270" s="189">
        <v>53.802</v>
      </c>
      <c r="I3270" s="190"/>
      <c r="J3270" s="191">
        <f>ROUND(I3270*H3270,2)</f>
        <v>0</v>
      </c>
      <c r="K3270" s="187" t="s">
        <v>391</v>
      </c>
      <c r="L3270" s="42"/>
      <c r="M3270" s="192" t="s">
        <v>76</v>
      </c>
      <c r="N3270" s="193" t="s">
        <v>49</v>
      </c>
      <c r="O3270" s="67"/>
      <c r="P3270" s="194">
        <f>O3270*H3270</f>
        <v>0</v>
      </c>
      <c r="Q3270" s="194">
        <v>4.3759999999999997E-3</v>
      </c>
      <c r="R3270" s="194">
        <f>Q3270*H3270</f>
        <v>0.23543755199999999</v>
      </c>
      <c r="S3270" s="194">
        <v>0</v>
      </c>
      <c r="T3270" s="195">
        <f>S3270*H3270</f>
        <v>0</v>
      </c>
      <c r="U3270" s="37"/>
      <c r="V3270" s="37"/>
      <c r="W3270" s="37"/>
      <c r="X3270" s="37"/>
      <c r="Y3270" s="37"/>
      <c r="Z3270" s="37"/>
      <c r="AA3270" s="37"/>
      <c r="AB3270" s="37"/>
      <c r="AC3270" s="37"/>
      <c r="AD3270" s="37"/>
      <c r="AE3270" s="37"/>
      <c r="AR3270" s="196" t="s">
        <v>479</v>
      </c>
      <c r="AT3270" s="196" t="s">
        <v>388</v>
      </c>
      <c r="AU3270" s="196" t="s">
        <v>90</v>
      </c>
      <c r="AY3270" s="20" t="s">
        <v>386</v>
      </c>
      <c r="BE3270" s="197">
        <f>IF(N3270="základní",J3270,0)</f>
        <v>0</v>
      </c>
      <c r="BF3270" s="197">
        <f>IF(N3270="snížená",J3270,0)</f>
        <v>0</v>
      </c>
      <c r="BG3270" s="197">
        <f>IF(N3270="zákl. přenesená",J3270,0)</f>
        <v>0</v>
      </c>
      <c r="BH3270" s="197">
        <f>IF(N3270="sníž. přenesená",J3270,0)</f>
        <v>0</v>
      </c>
      <c r="BI3270" s="197">
        <f>IF(N3270="nulová",J3270,0)</f>
        <v>0</v>
      </c>
      <c r="BJ3270" s="20" t="s">
        <v>90</v>
      </c>
      <c r="BK3270" s="197">
        <f>ROUND(I3270*H3270,2)</f>
        <v>0</v>
      </c>
      <c r="BL3270" s="20" t="s">
        <v>479</v>
      </c>
      <c r="BM3270" s="196" t="s">
        <v>3085</v>
      </c>
    </row>
    <row r="3271" spans="1:65" s="2" customFormat="1" ht="10">
      <c r="A3271" s="37"/>
      <c r="B3271" s="38"/>
      <c r="C3271" s="39"/>
      <c r="D3271" s="198" t="s">
        <v>393</v>
      </c>
      <c r="E3271" s="39"/>
      <c r="F3271" s="199" t="s">
        <v>3086</v>
      </c>
      <c r="G3271" s="39"/>
      <c r="H3271" s="39"/>
      <c r="I3271" s="200"/>
      <c r="J3271" s="39"/>
      <c r="K3271" s="39"/>
      <c r="L3271" s="42"/>
      <c r="M3271" s="201"/>
      <c r="N3271" s="202"/>
      <c r="O3271" s="67"/>
      <c r="P3271" s="67"/>
      <c r="Q3271" s="67"/>
      <c r="R3271" s="67"/>
      <c r="S3271" s="67"/>
      <c r="T3271" s="68"/>
      <c r="U3271" s="37"/>
      <c r="V3271" s="37"/>
      <c r="W3271" s="37"/>
      <c r="X3271" s="37"/>
      <c r="Y3271" s="37"/>
      <c r="Z3271" s="37"/>
      <c r="AA3271" s="37"/>
      <c r="AB3271" s="37"/>
      <c r="AC3271" s="37"/>
      <c r="AD3271" s="37"/>
      <c r="AE3271" s="37"/>
      <c r="AT3271" s="20" t="s">
        <v>393</v>
      </c>
      <c r="AU3271" s="20" t="s">
        <v>90</v>
      </c>
    </row>
    <row r="3272" spans="1:65" s="13" customFormat="1" ht="10">
      <c r="B3272" s="203"/>
      <c r="C3272" s="204"/>
      <c r="D3272" s="205" t="s">
        <v>395</v>
      </c>
      <c r="E3272" s="206" t="s">
        <v>76</v>
      </c>
      <c r="F3272" s="207" t="s">
        <v>809</v>
      </c>
      <c r="G3272" s="204"/>
      <c r="H3272" s="206" t="s">
        <v>76</v>
      </c>
      <c r="I3272" s="208"/>
      <c r="J3272" s="204"/>
      <c r="K3272" s="204"/>
      <c r="L3272" s="209"/>
      <c r="M3272" s="210"/>
      <c r="N3272" s="211"/>
      <c r="O3272" s="211"/>
      <c r="P3272" s="211"/>
      <c r="Q3272" s="211"/>
      <c r="R3272" s="211"/>
      <c r="S3272" s="211"/>
      <c r="T3272" s="212"/>
      <c r="AT3272" s="213" t="s">
        <v>395</v>
      </c>
      <c r="AU3272" s="213" t="s">
        <v>90</v>
      </c>
      <c r="AV3272" s="13" t="s">
        <v>85</v>
      </c>
      <c r="AW3272" s="13" t="s">
        <v>36</v>
      </c>
      <c r="AX3272" s="13" t="s">
        <v>78</v>
      </c>
      <c r="AY3272" s="213" t="s">
        <v>386</v>
      </c>
    </row>
    <row r="3273" spans="1:65" s="13" customFormat="1" ht="10">
      <c r="B3273" s="203"/>
      <c r="C3273" s="204"/>
      <c r="D3273" s="205" t="s">
        <v>395</v>
      </c>
      <c r="E3273" s="206" t="s">
        <v>76</v>
      </c>
      <c r="F3273" s="207" t="s">
        <v>3087</v>
      </c>
      <c r="G3273" s="204"/>
      <c r="H3273" s="206" t="s">
        <v>76</v>
      </c>
      <c r="I3273" s="208"/>
      <c r="J3273" s="204"/>
      <c r="K3273" s="204"/>
      <c r="L3273" s="209"/>
      <c r="M3273" s="210"/>
      <c r="N3273" s="211"/>
      <c r="O3273" s="211"/>
      <c r="P3273" s="211"/>
      <c r="Q3273" s="211"/>
      <c r="R3273" s="211"/>
      <c r="S3273" s="211"/>
      <c r="T3273" s="212"/>
      <c r="AT3273" s="213" t="s">
        <v>395</v>
      </c>
      <c r="AU3273" s="213" t="s">
        <v>90</v>
      </c>
      <c r="AV3273" s="13" t="s">
        <v>85</v>
      </c>
      <c r="AW3273" s="13" t="s">
        <v>36</v>
      </c>
      <c r="AX3273" s="13" t="s">
        <v>78</v>
      </c>
      <c r="AY3273" s="213" t="s">
        <v>386</v>
      </c>
    </row>
    <row r="3274" spans="1:65" s="14" customFormat="1" ht="10">
      <c r="B3274" s="214"/>
      <c r="C3274" s="215"/>
      <c r="D3274" s="205" t="s">
        <v>395</v>
      </c>
      <c r="E3274" s="216" t="s">
        <v>76</v>
      </c>
      <c r="F3274" s="217" t="s">
        <v>3088</v>
      </c>
      <c r="G3274" s="215"/>
      <c r="H3274" s="218">
        <v>6.8920000000000003</v>
      </c>
      <c r="I3274" s="219"/>
      <c r="J3274" s="215"/>
      <c r="K3274" s="215"/>
      <c r="L3274" s="220"/>
      <c r="M3274" s="221"/>
      <c r="N3274" s="222"/>
      <c r="O3274" s="222"/>
      <c r="P3274" s="222"/>
      <c r="Q3274" s="222"/>
      <c r="R3274" s="222"/>
      <c r="S3274" s="222"/>
      <c r="T3274" s="223"/>
      <c r="AT3274" s="224" t="s">
        <v>395</v>
      </c>
      <c r="AU3274" s="224" t="s">
        <v>90</v>
      </c>
      <c r="AV3274" s="14" t="s">
        <v>90</v>
      </c>
      <c r="AW3274" s="14" t="s">
        <v>36</v>
      </c>
      <c r="AX3274" s="14" t="s">
        <v>78</v>
      </c>
      <c r="AY3274" s="224" t="s">
        <v>386</v>
      </c>
    </row>
    <row r="3275" spans="1:65" s="14" customFormat="1" ht="10">
      <c r="B3275" s="214"/>
      <c r="C3275" s="215"/>
      <c r="D3275" s="205" t="s">
        <v>395</v>
      </c>
      <c r="E3275" s="216" t="s">
        <v>76</v>
      </c>
      <c r="F3275" s="217" t="s">
        <v>3089</v>
      </c>
      <c r="G3275" s="215"/>
      <c r="H3275" s="218">
        <v>2.9950000000000001</v>
      </c>
      <c r="I3275" s="219"/>
      <c r="J3275" s="215"/>
      <c r="K3275" s="215"/>
      <c r="L3275" s="220"/>
      <c r="M3275" s="221"/>
      <c r="N3275" s="222"/>
      <c r="O3275" s="222"/>
      <c r="P3275" s="222"/>
      <c r="Q3275" s="222"/>
      <c r="R3275" s="222"/>
      <c r="S3275" s="222"/>
      <c r="T3275" s="223"/>
      <c r="AT3275" s="224" t="s">
        <v>395</v>
      </c>
      <c r="AU3275" s="224" t="s">
        <v>90</v>
      </c>
      <c r="AV3275" s="14" t="s">
        <v>90</v>
      </c>
      <c r="AW3275" s="14" t="s">
        <v>36</v>
      </c>
      <c r="AX3275" s="14" t="s">
        <v>78</v>
      </c>
      <c r="AY3275" s="224" t="s">
        <v>386</v>
      </c>
    </row>
    <row r="3276" spans="1:65" s="14" customFormat="1" ht="10">
      <c r="B3276" s="214"/>
      <c r="C3276" s="215"/>
      <c r="D3276" s="205" t="s">
        <v>395</v>
      </c>
      <c r="E3276" s="216" t="s">
        <v>76</v>
      </c>
      <c r="F3276" s="217" t="s">
        <v>3090</v>
      </c>
      <c r="G3276" s="215"/>
      <c r="H3276" s="218">
        <v>1.9450000000000001</v>
      </c>
      <c r="I3276" s="219"/>
      <c r="J3276" s="215"/>
      <c r="K3276" s="215"/>
      <c r="L3276" s="220"/>
      <c r="M3276" s="221"/>
      <c r="N3276" s="222"/>
      <c r="O3276" s="222"/>
      <c r="P3276" s="222"/>
      <c r="Q3276" s="222"/>
      <c r="R3276" s="222"/>
      <c r="S3276" s="222"/>
      <c r="T3276" s="223"/>
      <c r="AT3276" s="224" t="s">
        <v>395</v>
      </c>
      <c r="AU3276" s="224" t="s">
        <v>90</v>
      </c>
      <c r="AV3276" s="14" t="s">
        <v>90</v>
      </c>
      <c r="AW3276" s="14" t="s">
        <v>36</v>
      </c>
      <c r="AX3276" s="14" t="s">
        <v>78</v>
      </c>
      <c r="AY3276" s="224" t="s">
        <v>386</v>
      </c>
    </row>
    <row r="3277" spans="1:65" s="13" customFormat="1" ht="10">
      <c r="B3277" s="203"/>
      <c r="C3277" s="204"/>
      <c r="D3277" s="205" t="s">
        <v>395</v>
      </c>
      <c r="E3277" s="206" t="s">
        <v>76</v>
      </c>
      <c r="F3277" s="207" t="s">
        <v>811</v>
      </c>
      <c r="G3277" s="204"/>
      <c r="H3277" s="206" t="s">
        <v>76</v>
      </c>
      <c r="I3277" s="208"/>
      <c r="J3277" s="204"/>
      <c r="K3277" s="204"/>
      <c r="L3277" s="209"/>
      <c r="M3277" s="210"/>
      <c r="N3277" s="211"/>
      <c r="O3277" s="211"/>
      <c r="P3277" s="211"/>
      <c r="Q3277" s="211"/>
      <c r="R3277" s="211"/>
      <c r="S3277" s="211"/>
      <c r="T3277" s="212"/>
      <c r="AT3277" s="213" t="s">
        <v>395</v>
      </c>
      <c r="AU3277" s="213" t="s">
        <v>90</v>
      </c>
      <c r="AV3277" s="13" t="s">
        <v>85</v>
      </c>
      <c r="AW3277" s="13" t="s">
        <v>36</v>
      </c>
      <c r="AX3277" s="13" t="s">
        <v>78</v>
      </c>
      <c r="AY3277" s="213" t="s">
        <v>386</v>
      </c>
    </row>
    <row r="3278" spans="1:65" s="14" customFormat="1" ht="10">
      <c r="B3278" s="214"/>
      <c r="C3278" s="215"/>
      <c r="D3278" s="205" t="s">
        <v>395</v>
      </c>
      <c r="E3278" s="216" t="s">
        <v>76</v>
      </c>
      <c r="F3278" s="217" t="s">
        <v>3091</v>
      </c>
      <c r="G3278" s="215"/>
      <c r="H3278" s="218">
        <v>6.8920000000000003</v>
      </c>
      <c r="I3278" s="219"/>
      <c r="J3278" s="215"/>
      <c r="K3278" s="215"/>
      <c r="L3278" s="220"/>
      <c r="M3278" s="221"/>
      <c r="N3278" s="222"/>
      <c r="O3278" s="222"/>
      <c r="P3278" s="222"/>
      <c r="Q3278" s="222"/>
      <c r="R3278" s="222"/>
      <c r="S3278" s="222"/>
      <c r="T3278" s="223"/>
      <c r="AT3278" s="224" t="s">
        <v>395</v>
      </c>
      <c r="AU3278" s="224" t="s">
        <v>90</v>
      </c>
      <c r="AV3278" s="14" t="s">
        <v>90</v>
      </c>
      <c r="AW3278" s="14" t="s">
        <v>36</v>
      </c>
      <c r="AX3278" s="14" t="s">
        <v>78</v>
      </c>
      <c r="AY3278" s="224" t="s">
        <v>386</v>
      </c>
    </row>
    <row r="3279" spans="1:65" s="14" customFormat="1" ht="10">
      <c r="B3279" s="214"/>
      <c r="C3279" s="215"/>
      <c r="D3279" s="205" t="s">
        <v>395</v>
      </c>
      <c r="E3279" s="216" t="s">
        <v>76</v>
      </c>
      <c r="F3279" s="217" t="s">
        <v>3092</v>
      </c>
      <c r="G3279" s="215"/>
      <c r="H3279" s="218">
        <v>2.9950000000000001</v>
      </c>
      <c r="I3279" s="219"/>
      <c r="J3279" s="215"/>
      <c r="K3279" s="215"/>
      <c r="L3279" s="220"/>
      <c r="M3279" s="221"/>
      <c r="N3279" s="222"/>
      <c r="O3279" s="222"/>
      <c r="P3279" s="222"/>
      <c r="Q3279" s="222"/>
      <c r="R3279" s="222"/>
      <c r="S3279" s="222"/>
      <c r="T3279" s="223"/>
      <c r="AT3279" s="224" t="s">
        <v>395</v>
      </c>
      <c r="AU3279" s="224" t="s">
        <v>90</v>
      </c>
      <c r="AV3279" s="14" t="s">
        <v>90</v>
      </c>
      <c r="AW3279" s="14" t="s">
        <v>36</v>
      </c>
      <c r="AX3279" s="14" t="s">
        <v>78</v>
      </c>
      <c r="AY3279" s="224" t="s">
        <v>386</v>
      </c>
    </row>
    <row r="3280" spans="1:65" s="14" customFormat="1" ht="10">
      <c r="B3280" s="214"/>
      <c r="C3280" s="215"/>
      <c r="D3280" s="205" t="s">
        <v>395</v>
      </c>
      <c r="E3280" s="216" t="s">
        <v>76</v>
      </c>
      <c r="F3280" s="217" t="s">
        <v>3093</v>
      </c>
      <c r="G3280" s="215"/>
      <c r="H3280" s="218">
        <v>1.08</v>
      </c>
      <c r="I3280" s="219"/>
      <c r="J3280" s="215"/>
      <c r="K3280" s="215"/>
      <c r="L3280" s="220"/>
      <c r="M3280" s="221"/>
      <c r="N3280" s="222"/>
      <c r="O3280" s="222"/>
      <c r="P3280" s="222"/>
      <c r="Q3280" s="222"/>
      <c r="R3280" s="222"/>
      <c r="S3280" s="222"/>
      <c r="T3280" s="223"/>
      <c r="AT3280" s="224" t="s">
        <v>395</v>
      </c>
      <c r="AU3280" s="224" t="s">
        <v>90</v>
      </c>
      <c r="AV3280" s="14" t="s">
        <v>90</v>
      </c>
      <c r="AW3280" s="14" t="s">
        <v>36</v>
      </c>
      <c r="AX3280" s="14" t="s">
        <v>78</v>
      </c>
      <c r="AY3280" s="224" t="s">
        <v>386</v>
      </c>
    </row>
    <row r="3281" spans="1:65" s="14" customFormat="1" ht="10">
      <c r="B3281" s="214"/>
      <c r="C3281" s="215"/>
      <c r="D3281" s="205" t="s">
        <v>395</v>
      </c>
      <c r="E3281" s="216" t="s">
        <v>76</v>
      </c>
      <c r="F3281" s="217" t="s">
        <v>3094</v>
      </c>
      <c r="G3281" s="215"/>
      <c r="H3281" s="218">
        <v>1.9450000000000001</v>
      </c>
      <c r="I3281" s="219"/>
      <c r="J3281" s="215"/>
      <c r="K3281" s="215"/>
      <c r="L3281" s="220"/>
      <c r="M3281" s="221"/>
      <c r="N3281" s="222"/>
      <c r="O3281" s="222"/>
      <c r="P3281" s="222"/>
      <c r="Q3281" s="222"/>
      <c r="R3281" s="222"/>
      <c r="S3281" s="222"/>
      <c r="T3281" s="223"/>
      <c r="AT3281" s="224" t="s">
        <v>395</v>
      </c>
      <c r="AU3281" s="224" t="s">
        <v>90</v>
      </c>
      <c r="AV3281" s="14" t="s">
        <v>90</v>
      </c>
      <c r="AW3281" s="14" t="s">
        <v>36</v>
      </c>
      <c r="AX3281" s="14" t="s">
        <v>78</v>
      </c>
      <c r="AY3281" s="224" t="s">
        <v>386</v>
      </c>
    </row>
    <row r="3282" spans="1:65" s="13" customFormat="1" ht="10">
      <c r="B3282" s="203"/>
      <c r="C3282" s="204"/>
      <c r="D3282" s="205" t="s">
        <v>395</v>
      </c>
      <c r="E3282" s="206" t="s">
        <v>76</v>
      </c>
      <c r="F3282" s="207" t="s">
        <v>571</v>
      </c>
      <c r="G3282" s="204"/>
      <c r="H3282" s="206" t="s">
        <v>76</v>
      </c>
      <c r="I3282" s="208"/>
      <c r="J3282" s="204"/>
      <c r="K3282" s="204"/>
      <c r="L3282" s="209"/>
      <c r="M3282" s="210"/>
      <c r="N3282" s="211"/>
      <c r="O3282" s="211"/>
      <c r="P3282" s="211"/>
      <c r="Q3282" s="211"/>
      <c r="R3282" s="211"/>
      <c r="S3282" s="211"/>
      <c r="T3282" s="212"/>
      <c r="AT3282" s="213" t="s">
        <v>395</v>
      </c>
      <c r="AU3282" s="213" t="s">
        <v>90</v>
      </c>
      <c r="AV3282" s="13" t="s">
        <v>85</v>
      </c>
      <c r="AW3282" s="13" t="s">
        <v>36</v>
      </c>
      <c r="AX3282" s="13" t="s">
        <v>78</v>
      </c>
      <c r="AY3282" s="213" t="s">
        <v>386</v>
      </c>
    </row>
    <row r="3283" spans="1:65" s="14" customFormat="1" ht="10">
      <c r="B3283" s="214"/>
      <c r="C3283" s="215"/>
      <c r="D3283" s="205" t="s">
        <v>395</v>
      </c>
      <c r="E3283" s="216" t="s">
        <v>76</v>
      </c>
      <c r="F3283" s="217" t="s">
        <v>3095</v>
      </c>
      <c r="G3283" s="215"/>
      <c r="H3283" s="218">
        <v>6.8920000000000003</v>
      </c>
      <c r="I3283" s="219"/>
      <c r="J3283" s="215"/>
      <c r="K3283" s="215"/>
      <c r="L3283" s="220"/>
      <c r="M3283" s="221"/>
      <c r="N3283" s="222"/>
      <c r="O3283" s="222"/>
      <c r="P3283" s="222"/>
      <c r="Q3283" s="222"/>
      <c r="R3283" s="222"/>
      <c r="S3283" s="222"/>
      <c r="T3283" s="223"/>
      <c r="AT3283" s="224" t="s">
        <v>395</v>
      </c>
      <c r="AU3283" s="224" t="s">
        <v>90</v>
      </c>
      <c r="AV3283" s="14" t="s">
        <v>90</v>
      </c>
      <c r="AW3283" s="14" t="s">
        <v>36</v>
      </c>
      <c r="AX3283" s="14" t="s">
        <v>78</v>
      </c>
      <c r="AY3283" s="224" t="s">
        <v>386</v>
      </c>
    </row>
    <row r="3284" spans="1:65" s="14" customFormat="1" ht="10">
      <c r="B3284" s="214"/>
      <c r="C3284" s="215"/>
      <c r="D3284" s="205" t="s">
        <v>395</v>
      </c>
      <c r="E3284" s="216" t="s">
        <v>76</v>
      </c>
      <c r="F3284" s="217" t="s">
        <v>3096</v>
      </c>
      <c r="G3284" s="215"/>
      <c r="H3284" s="218">
        <v>17.751000000000001</v>
      </c>
      <c r="I3284" s="219"/>
      <c r="J3284" s="215"/>
      <c r="K3284" s="215"/>
      <c r="L3284" s="220"/>
      <c r="M3284" s="221"/>
      <c r="N3284" s="222"/>
      <c r="O3284" s="222"/>
      <c r="P3284" s="222"/>
      <c r="Q3284" s="222"/>
      <c r="R3284" s="222"/>
      <c r="S3284" s="222"/>
      <c r="T3284" s="223"/>
      <c r="AT3284" s="224" t="s">
        <v>395</v>
      </c>
      <c r="AU3284" s="224" t="s">
        <v>90</v>
      </c>
      <c r="AV3284" s="14" t="s">
        <v>90</v>
      </c>
      <c r="AW3284" s="14" t="s">
        <v>36</v>
      </c>
      <c r="AX3284" s="14" t="s">
        <v>78</v>
      </c>
      <c r="AY3284" s="224" t="s">
        <v>386</v>
      </c>
    </row>
    <row r="3285" spans="1:65" s="14" customFormat="1" ht="10">
      <c r="B3285" s="214"/>
      <c r="C3285" s="215"/>
      <c r="D3285" s="205" t="s">
        <v>395</v>
      </c>
      <c r="E3285" s="216" t="s">
        <v>76</v>
      </c>
      <c r="F3285" s="217" t="s">
        <v>3097</v>
      </c>
      <c r="G3285" s="215"/>
      <c r="H3285" s="218">
        <v>4.415</v>
      </c>
      <c r="I3285" s="219"/>
      <c r="J3285" s="215"/>
      <c r="K3285" s="215"/>
      <c r="L3285" s="220"/>
      <c r="M3285" s="221"/>
      <c r="N3285" s="222"/>
      <c r="O3285" s="222"/>
      <c r="P3285" s="222"/>
      <c r="Q3285" s="222"/>
      <c r="R3285" s="222"/>
      <c r="S3285" s="222"/>
      <c r="T3285" s="223"/>
      <c r="AT3285" s="224" t="s">
        <v>395</v>
      </c>
      <c r="AU3285" s="224" t="s">
        <v>90</v>
      </c>
      <c r="AV3285" s="14" t="s">
        <v>90</v>
      </c>
      <c r="AW3285" s="14" t="s">
        <v>36</v>
      </c>
      <c r="AX3285" s="14" t="s">
        <v>78</v>
      </c>
      <c r="AY3285" s="224" t="s">
        <v>386</v>
      </c>
    </row>
    <row r="3286" spans="1:65" s="15" customFormat="1" ht="10">
      <c r="B3286" s="225"/>
      <c r="C3286" s="226"/>
      <c r="D3286" s="205" t="s">
        <v>395</v>
      </c>
      <c r="E3286" s="227" t="s">
        <v>76</v>
      </c>
      <c r="F3286" s="228" t="s">
        <v>398</v>
      </c>
      <c r="G3286" s="226"/>
      <c r="H3286" s="229">
        <v>53.802</v>
      </c>
      <c r="I3286" s="230"/>
      <c r="J3286" s="226"/>
      <c r="K3286" s="226"/>
      <c r="L3286" s="231"/>
      <c r="M3286" s="232"/>
      <c r="N3286" s="233"/>
      <c r="O3286" s="233"/>
      <c r="P3286" s="233"/>
      <c r="Q3286" s="233"/>
      <c r="R3286" s="233"/>
      <c r="S3286" s="233"/>
      <c r="T3286" s="234"/>
      <c r="AT3286" s="235" t="s">
        <v>395</v>
      </c>
      <c r="AU3286" s="235" t="s">
        <v>90</v>
      </c>
      <c r="AV3286" s="15" t="s">
        <v>102</v>
      </c>
      <c r="AW3286" s="15" t="s">
        <v>36</v>
      </c>
      <c r="AX3286" s="15" t="s">
        <v>85</v>
      </c>
      <c r="AY3286" s="235" t="s">
        <v>386</v>
      </c>
    </row>
    <row r="3287" spans="1:65" s="2" customFormat="1" ht="44.25" customHeight="1">
      <c r="A3287" s="37"/>
      <c r="B3287" s="38"/>
      <c r="C3287" s="185" t="s">
        <v>3098</v>
      </c>
      <c r="D3287" s="185" t="s">
        <v>388</v>
      </c>
      <c r="E3287" s="186" t="s">
        <v>3099</v>
      </c>
      <c r="F3287" s="187" t="s">
        <v>3100</v>
      </c>
      <c r="G3287" s="188" t="s">
        <v>167</v>
      </c>
      <c r="H3287" s="189">
        <v>33.188000000000002</v>
      </c>
      <c r="I3287" s="190"/>
      <c r="J3287" s="191">
        <f>ROUND(I3287*H3287,2)</f>
        <v>0</v>
      </c>
      <c r="K3287" s="187" t="s">
        <v>391</v>
      </c>
      <c r="L3287" s="42"/>
      <c r="M3287" s="192" t="s">
        <v>76</v>
      </c>
      <c r="N3287" s="193" t="s">
        <v>49</v>
      </c>
      <c r="O3287" s="67"/>
      <c r="P3287" s="194">
        <f>O3287*H3287</f>
        <v>0</v>
      </c>
      <c r="Q3287" s="194">
        <v>1.0499999999999999E-5</v>
      </c>
      <c r="R3287" s="194">
        <f>Q3287*H3287</f>
        <v>3.4847399999999998E-4</v>
      </c>
      <c r="S3287" s="194">
        <v>0</v>
      </c>
      <c r="T3287" s="195">
        <f>S3287*H3287</f>
        <v>0</v>
      </c>
      <c r="U3287" s="37"/>
      <c r="V3287" s="37"/>
      <c r="W3287" s="37"/>
      <c r="X3287" s="37"/>
      <c r="Y3287" s="37"/>
      <c r="Z3287" s="37"/>
      <c r="AA3287" s="37"/>
      <c r="AB3287" s="37"/>
      <c r="AC3287" s="37"/>
      <c r="AD3287" s="37"/>
      <c r="AE3287" s="37"/>
      <c r="AR3287" s="196" t="s">
        <v>479</v>
      </c>
      <c r="AT3287" s="196" t="s">
        <v>388</v>
      </c>
      <c r="AU3287" s="196" t="s">
        <v>90</v>
      </c>
      <c r="AY3287" s="20" t="s">
        <v>386</v>
      </c>
      <c r="BE3287" s="197">
        <f>IF(N3287="základní",J3287,0)</f>
        <v>0</v>
      </c>
      <c r="BF3287" s="197">
        <f>IF(N3287="snížená",J3287,0)</f>
        <v>0</v>
      </c>
      <c r="BG3287" s="197">
        <f>IF(N3287="zákl. přenesená",J3287,0)</f>
        <v>0</v>
      </c>
      <c r="BH3287" s="197">
        <f>IF(N3287="sníž. přenesená",J3287,0)</f>
        <v>0</v>
      </c>
      <c r="BI3287" s="197">
        <f>IF(N3287="nulová",J3287,0)</f>
        <v>0</v>
      </c>
      <c r="BJ3287" s="20" t="s">
        <v>90</v>
      </c>
      <c r="BK3287" s="197">
        <f>ROUND(I3287*H3287,2)</f>
        <v>0</v>
      </c>
      <c r="BL3287" s="20" t="s">
        <v>479</v>
      </c>
      <c r="BM3287" s="196" t="s">
        <v>3101</v>
      </c>
    </row>
    <row r="3288" spans="1:65" s="2" customFormat="1" ht="10">
      <c r="A3288" s="37"/>
      <c r="B3288" s="38"/>
      <c r="C3288" s="39"/>
      <c r="D3288" s="198" t="s">
        <v>393</v>
      </c>
      <c r="E3288" s="39"/>
      <c r="F3288" s="199" t="s">
        <v>3102</v>
      </c>
      <c r="G3288" s="39"/>
      <c r="H3288" s="39"/>
      <c r="I3288" s="200"/>
      <c r="J3288" s="39"/>
      <c r="K3288" s="39"/>
      <c r="L3288" s="42"/>
      <c r="M3288" s="201"/>
      <c r="N3288" s="202"/>
      <c r="O3288" s="67"/>
      <c r="P3288" s="67"/>
      <c r="Q3288" s="67"/>
      <c r="R3288" s="67"/>
      <c r="S3288" s="67"/>
      <c r="T3288" s="68"/>
      <c r="U3288" s="37"/>
      <c r="V3288" s="37"/>
      <c r="W3288" s="37"/>
      <c r="X3288" s="37"/>
      <c r="Y3288" s="37"/>
      <c r="Z3288" s="37"/>
      <c r="AA3288" s="37"/>
      <c r="AB3288" s="37"/>
      <c r="AC3288" s="37"/>
      <c r="AD3288" s="37"/>
      <c r="AE3288" s="37"/>
      <c r="AT3288" s="20" t="s">
        <v>393</v>
      </c>
      <c r="AU3288" s="20" t="s">
        <v>90</v>
      </c>
    </row>
    <row r="3289" spans="1:65" s="13" customFormat="1" ht="10">
      <c r="B3289" s="203"/>
      <c r="C3289" s="204"/>
      <c r="D3289" s="205" t="s">
        <v>395</v>
      </c>
      <c r="E3289" s="206" t="s">
        <v>76</v>
      </c>
      <c r="F3289" s="207" t="s">
        <v>396</v>
      </c>
      <c r="G3289" s="204"/>
      <c r="H3289" s="206" t="s">
        <v>76</v>
      </c>
      <c r="I3289" s="208"/>
      <c r="J3289" s="204"/>
      <c r="K3289" s="204"/>
      <c r="L3289" s="209"/>
      <c r="M3289" s="210"/>
      <c r="N3289" s="211"/>
      <c r="O3289" s="211"/>
      <c r="P3289" s="211"/>
      <c r="Q3289" s="211"/>
      <c r="R3289" s="211"/>
      <c r="S3289" s="211"/>
      <c r="T3289" s="212"/>
      <c r="AT3289" s="213" t="s">
        <v>395</v>
      </c>
      <c r="AU3289" s="213" t="s">
        <v>90</v>
      </c>
      <c r="AV3289" s="13" t="s">
        <v>85</v>
      </c>
      <c r="AW3289" s="13" t="s">
        <v>36</v>
      </c>
      <c r="AX3289" s="13" t="s">
        <v>78</v>
      </c>
      <c r="AY3289" s="213" t="s">
        <v>386</v>
      </c>
    </row>
    <row r="3290" spans="1:65" s="14" customFormat="1" ht="10">
      <c r="B3290" s="214"/>
      <c r="C3290" s="215"/>
      <c r="D3290" s="205" t="s">
        <v>395</v>
      </c>
      <c r="E3290" s="216" t="s">
        <v>76</v>
      </c>
      <c r="F3290" s="217" t="s">
        <v>3103</v>
      </c>
      <c r="G3290" s="215"/>
      <c r="H3290" s="218">
        <v>9.6319999999999997</v>
      </c>
      <c r="I3290" s="219"/>
      <c r="J3290" s="215"/>
      <c r="K3290" s="215"/>
      <c r="L3290" s="220"/>
      <c r="M3290" s="221"/>
      <c r="N3290" s="222"/>
      <c r="O3290" s="222"/>
      <c r="P3290" s="222"/>
      <c r="Q3290" s="222"/>
      <c r="R3290" s="222"/>
      <c r="S3290" s="222"/>
      <c r="T3290" s="223"/>
      <c r="AT3290" s="224" t="s">
        <v>395</v>
      </c>
      <c r="AU3290" s="224" t="s">
        <v>90</v>
      </c>
      <c r="AV3290" s="14" t="s">
        <v>90</v>
      </c>
      <c r="AW3290" s="14" t="s">
        <v>36</v>
      </c>
      <c r="AX3290" s="14" t="s">
        <v>78</v>
      </c>
      <c r="AY3290" s="224" t="s">
        <v>386</v>
      </c>
    </row>
    <row r="3291" spans="1:65" s="13" customFormat="1" ht="10">
      <c r="B3291" s="203"/>
      <c r="C3291" s="204"/>
      <c r="D3291" s="205" t="s">
        <v>395</v>
      </c>
      <c r="E3291" s="206" t="s">
        <v>76</v>
      </c>
      <c r="F3291" s="207" t="s">
        <v>809</v>
      </c>
      <c r="G3291" s="204"/>
      <c r="H3291" s="206" t="s">
        <v>76</v>
      </c>
      <c r="I3291" s="208"/>
      <c r="J3291" s="204"/>
      <c r="K3291" s="204"/>
      <c r="L3291" s="209"/>
      <c r="M3291" s="210"/>
      <c r="N3291" s="211"/>
      <c r="O3291" s="211"/>
      <c r="P3291" s="211"/>
      <c r="Q3291" s="211"/>
      <c r="R3291" s="211"/>
      <c r="S3291" s="211"/>
      <c r="T3291" s="212"/>
      <c r="AT3291" s="213" t="s">
        <v>395</v>
      </c>
      <c r="AU3291" s="213" t="s">
        <v>90</v>
      </c>
      <c r="AV3291" s="13" t="s">
        <v>85</v>
      </c>
      <c r="AW3291" s="13" t="s">
        <v>36</v>
      </c>
      <c r="AX3291" s="13" t="s">
        <v>78</v>
      </c>
      <c r="AY3291" s="213" t="s">
        <v>386</v>
      </c>
    </row>
    <row r="3292" spans="1:65" s="14" customFormat="1" ht="10">
      <c r="B3292" s="214"/>
      <c r="C3292" s="215"/>
      <c r="D3292" s="205" t="s">
        <v>395</v>
      </c>
      <c r="E3292" s="216" t="s">
        <v>76</v>
      </c>
      <c r="F3292" s="217" t="s">
        <v>3103</v>
      </c>
      <c r="G3292" s="215"/>
      <c r="H3292" s="218">
        <v>9.6319999999999997</v>
      </c>
      <c r="I3292" s="219"/>
      <c r="J3292" s="215"/>
      <c r="K3292" s="215"/>
      <c r="L3292" s="220"/>
      <c r="M3292" s="221"/>
      <c r="N3292" s="222"/>
      <c r="O3292" s="222"/>
      <c r="P3292" s="222"/>
      <c r="Q3292" s="222"/>
      <c r="R3292" s="222"/>
      <c r="S3292" s="222"/>
      <c r="T3292" s="223"/>
      <c r="AT3292" s="224" t="s">
        <v>395</v>
      </c>
      <c r="AU3292" s="224" t="s">
        <v>90</v>
      </c>
      <c r="AV3292" s="14" t="s">
        <v>90</v>
      </c>
      <c r="AW3292" s="14" t="s">
        <v>36</v>
      </c>
      <c r="AX3292" s="14" t="s">
        <v>78</v>
      </c>
      <c r="AY3292" s="224" t="s">
        <v>386</v>
      </c>
    </row>
    <row r="3293" spans="1:65" s="13" customFormat="1" ht="10">
      <c r="B3293" s="203"/>
      <c r="C3293" s="204"/>
      <c r="D3293" s="205" t="s">
        <v>395</v>
      </c>
      <c r="E3293" s="206" t="s">
        <v>76</v>
      </c>
      <c r="F3293" s="207" t="s">
        <v>811</v>
      </c>
      <c r="G3293" s="204"/>
      <c r="H3293" s="206" t="s">
        <v>76</v>
      </c>
      <c r="I3293" s="208"/>
      <c r="J3293" s="204"/>
      <c r="K3293" s="204"/>
      <c r="L3293" s="209"/>
      <c r="M3293" s="210"/>
      <c r="N3293" s="211"/>
      <c r="O3293" s="211"/>
      <c r="P3293" s="211"/>
      <c r="Q3293" s="211"/>
      <c r="R3293" s="211"/>
      <c r="S3293" s="211"/>
      <c r="T3293" s="212"/>
      <c r="AT3293" s="213" t="s">
        <v>395</v>
      </c>
      <c r="AU3293" s="213" t="s">
        <v>90</v>
      </c>
      <c r="AV3293" s="13" t="s">
        <v>85</v>
      </c>
      <c r="AW3293" s="13" t="s">
        <v>36</v>
      </c>
      <c r="AX3293" s="13" t="s">
        <v>78</v>
      </c>
      <c r="AY3293" s="213" t="s">
        <v>386</v>
      </c>
    </row>
    <row r="3294" spans="1:65" s="14" customFormat="1" ht="10">
      <c r="B3294" s="214"/>
      <c r="C3294" s="215"/>
      <c r="D3294" s="205" t="s">
        <v>395</v>
      </c>
      <c r="E3294" s="216" t="s">
        <v>76</v>
      </c>
      <c r="F3294" s="217" t="s">
        <v>3103</v>
      </c>
      <c r="G3294" s="215"/>
      <c r="H3294" s="218">
        <v>9.6319999999999997</v>
      </c>
      <c r="I3294" s="219"/>
      <c r="J3294" s="215"/>
      <c r="K3294" s="215"/>
      <c r="L3294" s="220"/>
      <c r="M3294" s="221"/>
      <c r="N3294" s="222"/>
      <c r="O3294" s="222"/>
      <c r="P3294" s="222"/>
      <c r="Q3294" s="222"/>
      <c r="R3294" s="222"/>
      <c r="S3294" s="222"/>
      <c r="T3294" s="223"/>
      <c r="AT3294" s="224" t="s">
        <v>395</v>
      </c>
      <c r="AU3294" s="224" t="s">
        <v>90</v>
      </c>
      <c r="AV3294" s="14" t="s">
        <v>90</v>
      </c>
      <c r="AW3294" s="14" t="s">
        <v>36</v>
      </c>
      <c r="AX3294" s="14" t="s">
        <v>78</v>
      </c>
      <c r="AY3294" s="224" t="s">
        <v>386</v>
      </c>
    </row>
    <row r="3295" spans="1:65" s="13" customFormat="1" ht="10">
      <c r="B3295" s="203"/>
      <c r="C3295" s="204"/>
      <c r="D3295" s="205" t="s">
        <v>395</v>
      </c>
      <c r="E3295" s="206" t="s">
        <v>76</v>
      </c>
      <c r="F3295" s="207" t="s">
        <v>571</v>
      </c>
      <c r="G3295" s="204"/>
      <c r="H3295" s="206" t="s">
        <v>76</v>
      </c>
      <c r="I3295" s="208"/>
      <c r="J3295" s="204"/>
      <c r="K3295" s="204"/>
      <c r="L3295" s="209"/>
      <c r="M3295" s="210"/>
      <c r="N3295" s="211"/>
      <c r="O3295" s="211"/>
      <c r="P3295" s="211"/>
      <c r="Q3295" s="211"/>
      <c r="R3295" s="211"/>
      <c r="S3295" s="211"/>
      <c r="T3295" s="212"/>
      <c r="AT3295" s="213" t="s">
        <v>395</v>
      </c>
      <c r="AU3295" s="213" t="s">
        <v>90</v>
      </c>
      <c r="AV3295" s="13" t="s">
        <v>85</v>
      </c>
      <c r="AW3295" s="13" t="s">
        <v>36</v>
      </c>
      <c r="AX3295" s="13" t="s">
        <v>78</v>
      </c>
      <c r="AY3295" s="213" t="s">
        <v>386</v>
      </c>
    </row>
    <row r="3296" spans="1:65" s="14" customFormat="1" ht="10">
      <c r="B3296" s="214"/>
      <c r="C3296" s="215"/>
      <c r="D3296" s="205" t="s">
        <v>395</v>
      </c>
      <c r="E3296" s="216" t="s">
        <v>76</v>
      </c>
      <c r="F3296" s="217" t="s">
        <v>3104</v>
      </c>
      <c r="G3296" s="215"/>
      <c r="H3296" s="218">
        <v>4.2919999999999998</v>
      </c>
      <c r="I3296" s="219"/>
      <c r="J3296" s="215"/>
      <c r="K3296" s="215"/>
      <c r="L3296" s="220"/>
      <c r="M3296" s="221"/>
      <c r="N3296" s="222"/>
      <c r="O3296" s="222"/>
      <c r="P3296" s="222"/>
      <c r="Q3296" s="222"/>
      <c r="R3296" s="222"/>
      <c r="S3296" s="222"/>
      <c r="T3296" s="223"/>
      <c r="AT3296" s="224" t="s">
        <v>395</v>
      </c>
      <c r="AU3296" s="224" t="s">
        <v>90</v>
      </c>
      <c r="AV3296" s="14" t="s">
        <v>90</v>
      </c>
      <c r="AW3296" s="14" t="s">
        <v>36</v>
      </c>
      <c r="AX3296" s="14" t="s">
        <v>78</v>
      </c>
      <c r="AY3296" s="224" t="s">
        <v>386</v>
      </c>
    </row>
    <row r="3297" spans="1:65" s="15" customFormat="1" ht="10">
      <c r="B3297" s="225"/>
      <c r="C3297" s="226"/>
      <c r="D3297" s="205" t="s">
        <v>395</v>
      </c>
      <c r="E3297" s="227" t="s">
        <v>76</v>
      </c>
      <c r="F3297" s="228" t="s">
        <v>398</v>
      </c>
      <c r="G3297" s="226"/>
      <c r="H3297" s="229">
        <v>33.188000000000002</v>
      </c>
      <c r="I3297" s="230"/>
      <c r="J3297" s="226"/>
      <c r="K3297" s="226"/>
      <c r="L3297" s="231"/>
      <c r="M3297" s="232"/>
      <c r="N3297" s="233"/>
      <c r="O3297" s="233"/>
      <c r="P3297" s="233"/>
      <c r="Q3297" s="233"/>
      <c r="R3297" s="233"/>
      <c r="S3297" s="233"/>
      <c r="T3297" s="234"/>
      <c r="AT3297" s="235" t="s">
        <v>395</v>
      </c>
      <c r="AU3297" s="235" t="s">
        <v>90</v>
      </c>
      <c r="AV3297" s="15" t="s">
        <v>102</v>
      </c>
      <c r="AW3297" s="15" t="s">
        <v>36</v>
      </c>
      <c r="AX3297" s="15" t="s">
        <v>85</v>
      </c>
      <c r="AY3297" s="235" t="s">
        <v>386</v>
      </c>
    </row>
    <row r="3298" spans="1:65" s="2" customFormat="1" ht="24.15" customHeight="1">
      <c r="A3298" s="37"/>
      <c r="B3298" s="38"/>
      <c r="C3298" s="185" t="s">
        <v>3105</v>
      </c>
      <c r="D3298" s="185" t="s">
        <v>388</v>
      </c>
      <c r="E3298" s="186" t="s">
        <v>3106</v>
      </c>
      <c r="F3298" s="187" t="s">
        <v>3107</v>
      </c>
      <c r="G3298" s="188" t="s">
        <v>127</v>
      </c>
      <c r="H3298" s="189">
        <v>8.86</v>
      </c>
      <c r="I3298" s="190"/>
      <c r="J3298" s="191">
        <f>ROUND(I3298*H3298,2)</f>
        <v>0</v>
      </c>
      <c r="K3298" s="187" t="s">
        <v>391</v>
      </c>
      <c r="L3298" s="42"/>
      <c r="M3298" s="192" t="s">
        <v>76</v>
      </c>
      <c r="N3298" s="193" t="s">
        <v>49</v>
      </c>
      <c r="O3298" s="67"/>
      <c r="P3298" s="194">
        <f>O3298*H3298</f>
        <v>0</v>
      </c>
      <c r="Q3298" s="194">
        <v>0</v>
      </c>
      <c r="R3298" s="194">
        <f>Q3298*H3298</f>
        <v>0</v>
      </c>
      <c r="S3298" s="194">
        <v>0</v>
      </c>
      <c r="T3298" s="195">
        <f>S3298*H3298</f>
        <v>0</v>
      </c>
      <c r="U3298" s="37"/>
      <c r="V3298" s="37"/>
      <c r="W3298" s="37"/>
      <c r="X3298" s="37"/>
      <c r="Y3298" s="37"/>
      <c r="Z3298" s="37"/>
      <c r="AA3298" s="37"/>
      <c r="AB3298" s="37"/>
      <c r="AC3298" s="37"/>
      <c r="AD3298" s="37"/>
      <c r="AE3298" s="37"/>
      <c r="AR3298" s="196" t="s">
        <v>479</v>
      </c>
      <c r="AT3298" s="196" t="s">
        <v>388</v>
      </c>
      <c r="AU3298" s="196" t="s">
        <v>90</v>
      </c>
      <c r="AY3298" s="20" t="s">
        <v>386</v>
      </c>
      <c r="BE3298" s="197">
        <f>IF(N3298="základní",J3298,0)</f>
        <v>0</v>
      </c>
      <c r="BF3298" s="197">
        <f>IF(N3298="snížená",J3298,0)</f>
        <v>0</v>
      </c>
      <c r="BG3298" s="197">
        <f>IF(N3298="zákl. přenesená",J3298,0)</f>
        <v>0</v>
      </c>
      <c r="BH3298" s="197">
        <f>IF(N3298="sníž. přenesená",J3298,0)</f>
        <v>0</v>
      </c>
      <c r="BI3298" s="197">
        <f>IF(N3298="nulová",J3298,0)</f>
        <v>0</v>
      </c>
      <c r="BJ3298" s="20" t="s">
        <v>90</v>
      </c>
      <c r="BK3298" s="197">
        <f>ROUND(I3298*H3298,2)</f>
        <v>0</v>
      </c>
      <c r="BL3298" s="20" t="s">
        <v>479</v>
      </c>
      <c r="BM3298" s="196" t="s">
        <v>3108</v>
      </c>
    </row>
    <row r="3299" spans="1:65" s="2" customFormat="1" ht="10">
      <c r="A3299" s="37"/>
      <c r="B3299" s="38"/>
      <c r="C3299" s="39"/>
      <c r="D3299" s="198" t="s">
        <v>393</v>
      </c>
      <c r="E3299" s="39"/>
      <c r="F3299" s="199" t="s">
        <v>3109</v>
      </c>
      <c r="G3299" s="39"/>
      <c r="H3299" s="39"/>
      <c r="I3299" s="200"/>
      <c r="J3299" s="39"/>
      <c r="K3299" s="39"/>
      <c r="L3299" s="42"/>
      <c r="M3299" s="201"/>
      <c r="N3299" s="202"/>
      <c r="O3299" s="67"/>
      <c r="P3299" s="67"/>
      <c r="Q3299" s="67"/>
      <c r="R3299" s="67"/>
      <c r="S3299" s="67"/>
      <c r="T3299" s="68"/>
      <c r="U3299" s="37"/>
      <c r="V3299" s="37"/>
      <c r="W3299" s="37"/>
      <c r="X3299" s="37"/>
      <c r="Y3299" s="37"/>
      <c r="Z3299" s="37"/>
      <c r="AA3299" s="37"/>
      <c r="AB3299" s="37"/>
      <c r="AC3299" s="37"/>
      <c r="AD3299" s="37"/>
      <c r="AE3299" s="37"/>
      <c r="AT3299" s="20" t="s">
        <v>393</v>
      </c>
      <c r="AU3299" s="20" t="s">
        <v>90</v>
      </c>
    </row>
    <row r="3300" spans="1:65" s="13" customFormat="1" ht="10">
      <c r="B3300" s="203"/>
      <c r="C3300" s="204"/>
      <c r="D3300" s="205" t="s">
        <v>395</v>
      </c>
      <c r="E3300" s="206" t="s">
        <v>76</v>
      </c>
      <c r="F3300" s="207" t="s">
        <v>403</v>
      </c>
      <c r="G3300" s="204"/>
      <c r="H3300" s="206" t="s">
        <v>76</v>
      </c>
      <c r="I3300" s="208"/>
      <c r="J3300" s="204"/>
      <c r="K3300" s="204"/>
      <c r="L3300" s="209"/>
      <c r="M3300" s="210"/>
      <c r="N3300" s="211"/>
      <c r="O3300" s="211"/>
      <c r="P3300" s="211"/>
      <c r="Q3300" s="211"/>
      <c r="R3300" s="211"/>
      <c r="S3300" s="211"/>
      <c r="T3300" s="212"/>
      <c r="AT3300" s="213" t="s">
        <v>395</v>
      </c>
      <c r="AU3300" s="213" t="s">
        <v>90</v>
      </c>
      <c r="AV3300" s="13" t="s">
        <v>85</v>
      </c>
      <c r="AW3300" s="13" t="s">
        <v>36</v>
      </c>
      <c r="AX3300" s="13" t="s">
        <v>78</v>
      </c>
      <c r="AY3300" s="213" t="s">
        <v>386</v>
      </c>
    </row>
    <row r="3301" spans="1:65" s="13" customFormat="1" ht="10">
      <c r="B3301" s="203"/>
      <c r="C3301" s="204"/>
      <c r="D3301" s="205" t="s">
        <v>395</v>
      </c>
      <c r="E3301" s="206" t="s">
        <v>76</v>
      </c>
      <c r="F3301" s="207" t="s">
        <v>1057</v>
      </c>
      <c r="G3301" s="204"/>
      <c r="H3301" s="206" t="s">
        <v>76</v>
      </c>
      <c r="I3301" s="208"/>
      <c r="J3301" s="204"/>
      <c r="K3301" s="204"/>
      <c r="L3301" s="209"/>
      <c r="M3301" s="210"/>
      <c r="N3301" s="211"/>
      <c r="O3301" s="211"/>
      <c r="P3301" s="211"/>
      <c r="Q3301" s="211"/>
      <c r="R3301" s="211"/>
      <c r="S3301" s="211"/>
      <c r="T3301" s="212"/>
      <c r="AT3301" s="213" t="s">
        <v>395</v>
      </c>
      <c r="AU3301" s="213" t="s">
        <v>90</v>
      </c>
      <c r="AV3301" s="13" t="s">
        <v>85</v>
      </c>
      <c r="AW3301" s="13" t="s">
        <v>36</v>
      </c>
      <c r="AX3301" s="13" t="s">
        <v>78</v>
      </c>
      <c r="AY3301" s="213" t="s">
        <v>386</v>
      </c>
    </row>
    <row r="3302" spans="1:65" s="13" customFormat="1" ht="10">
      <c r="B3302" s="203"/>
      <c r="C3302" s="204"/>
      <c r="D3302" s="205" t="s">
        <v>395</v>
      </c>
      <c r="E3302" s="206" t="s">
        <v>76</v>
      </c>
      <c r="F3302" s="207" t="s">
        <v>2983</v>
      </c>
      <c r="G3302" s="204"/>
      <c r="H3302" s="206" t="s">
        <v>76</v>
      </c>
      <c r="I3302" s="208"/>
      <c r="J3302" s="204"/>
      <c r="K3302" s="204"/>
      <c r="L3302" s="209"/>
      <c r="M3302" s="210"/>
      <c r="N3302" s="211"/>
      <c r="O3302" s="211"/>
      <c r="P3302" s="211"/>
      <c r="Q3302" s="211"/>
      <c r="R3302" s="211"/>
      <c r="S3302" s="211"/>
      <c r="T3302" s="212"/>
      <c r="AT3302" s="213" t="s">
        <v>395</v>
      </c>
      <c r="AU3302" s="213" t="s">
        <v>90</v>
      </c>
      <c r="AV3302" s="13" t="s">
        <v>85</v>
      </c>
      <c r="AW3302" s="13" t="s">
        <v>36</v>
      </c>
      <c r="AX3302" s="13" t="s">
        <v>78</v>
      </c>
      <c r="AY3302" s="213" t="s">
        <v>386</v>
      </c>
    </row>
    <row r="3303" spans="1:65" s="13" customFormat="1" ht="10">
      <c r="B3303" s="203"/>
      <c r="C3303" s="204"/>
      <c r="D3303" s="205" t="s">
        <v>395</v>
      </c>
      <c r="E3303" s="206" t="s">
        <v>76</v>
      </c>
      <c r="F3303" s="207" t="s">
        <v>1009</v>
      </c>
      <c r="G3303" s="204"/>
      <c r="H3303" s="206" t="s">
        <v>76</v>
      </c>
      <c r="I3303" s="208"/>
      <c r="J3303" s="204"/>
      <c r="K3303" s="204"/>
      <c r="L3303" s="209"/>
      <c r="M3303" s="210"/>
      <c r="N3303" s="211"/>
      <c r="O3303" s="211"/>
      <c r="P3303" s="211"/>
      <c r="Q3303" s="211"/>
      <c r="R3303" s="211"/>
      <c r="S3303" s="211"/>
      <c r="T3303" s="212"/>
      <c r="AT3303" s="213" t="s">
        <v>395</v>
      </c>
      <c r="AU3303" s="213" t="s">
        <v>90</v>
      </c>
      <c r="AV3303" s="13" t="s">
        <v>85</v>
      </c>
      <c r="AW3303" s="13" t="s">
        <v>36</v>
      </c>
      <c r="AX3303" s="13" t="s">
        <v>78</v>
      </c>
      <c r="AY3303" s="213" t="s">
        <v>386</v>
      </c>
    </row>
    <row r="3304" spans="1:65" s="14" customFormat="1" ht="10">
      <c r="B3304" s="214"/>
      <c r="C3304" s="215"/>
      <c r="D3304" s="205" t="s">
        <v>395</v>
      </c>
      <c r="E3304" s="216" t="s">
        <v>76</v>
      </c>
      <c r="F3304" s="217" t="s">
        <v>3110</v>
      </c>
      <c r="G3304" s="215"/>
      <c r="H3304" s="218">
        <v>2.94</v>
      </c>
      <c r="I3304" s="219"/>
      <c r="J3304" s="215"/>
      <c r="K3304" s="215"/>
      <c r="L3304" s="220"/>
      <c r="M3304" s="221"/>
      <c r="N3304" s="222"/>
      <c r="O3304" s="222"/>
      <c r="P3304" s="222"/>
      <c r="Q3304" s="222"/>
      <c r="R3304" s="222"/>
      <c r="S3304" s="222"/>
      <c r="T3304" s="223"/>
      <c r="AT3304" s="224" t="s">
        <v>395</v>
      </c>
      <c r="AU3304" s="224" t="s">
        <v>90</v>
      </c>
      <c r="AV3304" s="14" t="s">
        <v>90</v>
      </c>
      <c r="AW3304" s="14" t="s">
        <v>36</v>
      </c>
      <c r="AX3304" s="14" t="s">
        <v>78</v>
      </c>
      <c r="AY3304" s="224" t="s">
        <v>386</v>
      </c>
    </row>
    <row r="3305" spans="1:65" s="13" customFormat="1" ht="10">
      <c r="B3305" s="203"/>
      <c r="C3305" s="204"/>
      <c r="D3305" s="205" t="s">
        <v>395</v>
      </c>
      <c r="E3305" s="206" t="s">
        <v>76</v>
      </c>
      <c r="F3305" s="207" t="s">
        <v>1088</v>
      </c>
      <c r="G3305" s="204"/>
      <c r="H3305" s="206" t="s">
        <v>76</v>
      </c>
      <c r="I3305" s="208"/>
      <c r="J3305" s="204"/>
      <c r="K3305" s="204"/>
      <c r="L3305" s="209"/>
      <c r="M3305" s="210"/>
      <c r="N3305" s="211"/>
      <c r="O3305" s="211"/>
      <c r="P3305" s="211"/>
      <c r="Q3305" s="211"/>
      <c r="R3305" s="211"/>
      <c r="S3305" s="211"/>
      <c r="T3305" s="212"/>
      <c r="AT3305" s="213" t="s">
        <v>395</v>
      </c>
      <c r="AU3305" s="213" t="s">
        <v>90</v>
      </c>
      <c r="AV3305" s="13" t="s">
        <v>85</v>
      </c>
      <c r="AW3305" s="13" t="s">
        <v>36</v>
      </c>
      <c r="AX3305" s="13" t="s">
        <v>78</v>
      </c>
      <c r="AY3305" s="213" t="s">
        <v>386</v>
      </c>
    </row>
    <row r="3306" spans="1:65" s="14" customFormat="1" ht="10">
      <c r="B3306" s="214"/>
      <c r="C3306" s="215"/>
      <c r="D3306" s="205" t="s">
        <v>395</v>
      </c>
      <c r="E3306" s="216" t="s">
        <v>76</v>
      </c>
      <c r="F3306" s="217" t="s">
        <v>3111</v>
      </c>
      <c r="G3306" s="215"/>
      <c r="H3306" s="218">
        <v>2.94</v>
      </c>
      <c r="I3306" s="219"/>
      <c r="J3306" s="215"/>
      <c r="K3306" s="215"/>
      <c r="L3306" s="220"/>
      <c r="M3306" s="221"/>
      <c r="N3306" s="222"/>
      <c r="O3306" s="222"/>
      <c r="P3306" s="222"/>
      <c r="Q3306" s="222"/>
      <c r="R3306" s="222"/>
      <c r="S3306" s="222"/>
      <c r="T3306" s="223"/>
      <c r="AT3306" s="224" t="s">
        <v>395</v>
      </c>
      <c r="AU3306" s="224" t="s">
        <v>90</v>
      </c>
      <c r="AV3306" s="14" t="s">
        <v>90</v>
      </c>
      <c r="AW3306" s="14" t="s">
        <v>36</v>
      </c>
      <c r="AX3306" s="14" t="s">
        <v>78</v>
      </c>
      <c r="AY3306" s="224" t="s">
        <v>386</v>
      </c>
    </row>
    <row r="3307" spans="1:65" s="13" customFormat="1" ht="10">
      <c r="B3307" s="203"/>
      <c r="C3307" s="204"/>
      <c r="D3307" s="205" t="s">
        <v>395</v>
      </c>
      <c r="E3307" s="206" t="s">
        <v>76</v>
      </c>
      <c r="F3307" s="207" t="s">
        <v>1101</v>
      </c>
      <c r="G3307" s="204"/>
      <c r="H3307" s="206" t="s">
        <v>76</v>
      </c>
      <c r="I3307" s="208"/>
      <c r="J3307" s="204"/>
      <c r="K3307" s="204"/>
      <c r="L3307" s="209"/>
      <c r="M3307" s="210"/>
      <c r="N3307" s="211"/>
      <c r="O3307" s="211"/>
      <c r="P3307" s="211"/>
      <c r="Q3307" s="211"/>
      <c r="R3307" s="211"/>
      <c r="S3307" s="211"/>
      <c r="T3307" s="212"/>
      <c r="AT3307" s="213" t="s">
        <v>395</v>
      </c>
      <c r="AU3307" s="213" t="s">
        <v>90</v>
      </c>
      <c r="AV3307" s="13" t="s">
        <v>85</v>
      </c>
      <c r="AW3307" s="13" t="s">
        <v>36</v>
      </c>
      <c r="AX3307" s="13" t="s">
        <v>78</v>
      </c>
      <c r="AY3307" s="213" t="s">
        <v>386</v>
      </c>
    </row>
    <row r="3308" spans="1:65" s="14" customFormat="1" ht="10">
      <c r="B3308" s="214"/>
      <c r="C3308" s="215"/>
      <c r="D3308" s="205" t="s">
        <v>395</v>
      </c>
      <c r="E3308" s="216" t="s">
        <v>76</v>
      </c>
      <c r="F3308" s="217" t="s">
        <v>3112</v>
      </c>
      <c r="G3308" s="215"/>
      <c r="H3308" s="218">
        <v>2.98</v>
      </c>
      <c r="I3308" s="219"/>
      <c r="J3308" s="215"/>
      <c r="K3308" s="215"/>
      <c r="L3308" s="220"/>
      <c r="M3308" s="221"/>
      <c r="N3308" s="222"/>
      <c r="O3308" s="222"/>
      <c r="P3308" s="222"/>
      <c r="Q3308" s="222"/>
      <c r="R3308" s="222"/>
      <c r="S3308" s="222"/>
      <c r="T3308" s="223"/>
      <c r="AT3308" s="224" t="s">
        <v>395</v>
      </c>
      <c r="AU3308" s="224" t="s">
        <v>90</v>
      </c>
      <c r="AV3308" s="14" t="s">
        <v>90</v>
      </c>
      <c r="AW3308" s="14" t="s">
        <v>36</v>
      </c>
      <c r="AX3308" s="14" t="s">
        <v>78</v>
      </c>
      <c r="AY3308" s="224" t="s">
        <v>386</v>
      </c>
    </row>
    <row r="3309" spans="1:65" s="15" customFormat="1" ht="10">
      <c r="B3309" s="225"/>
      <c r="C3309" s="226"/>
      <c r="D3309" s="205" t="s">
        <v>395</v>
      </c>
      <c r="E3309" s="227" t="s">
        <v>76</v>
      </c>
      <c r="F3309" s="228" t="s">
        <v>398</v>
      </c>
      <c r="G3309" s="226"/>
      <c r="H3309" s="229">
        <v>8.86</v>
      </c>
      <c r="I3309" s="230"/>
      <c r="J3309" s="226"/>
      <c r="K3309" s="226"/>
      <c r="L3309" s="231"/>
      <c r="M3309" s="232"/>
      <c r="N3309" s="233"/>
      <c r="O3309" s="233"/>
      <c r="P3309" s="233"/>
      <c r="Q3309" s="233"/>
      <c r="R3309" s="233"/>
      <c r="S3309" s="233"/>
      <c r="T3309" s="234"/>
      <c r="AT3309" s="235" t="s">
        <v>395</v>
      </c>
      <c r="AU3309" s="235" t="s">
        <v>90</v>
      </c>
      <c r="AV3309" s="15" t="s">
        <v>102</v>
      </c>
      <c r="AW3309" s="15" t="s">
        <v>4</v>
      </c>
      <c r="AX3309" s="15" t="s">
        <v>85</v>
      </c>
      <c r="AY3309" s="235" t="s">
        <v>386</v>
      </c>
    </row>
    <row r="3310" spans="1:65" s="2" customFormat="1" ht="24.15" customHeight="1">
      <c r="A3310" s="37"/>
      <c r="B3310" s="38"/>
      <c r="C3310" s="185" t="s">
        <v>3113</v>
      </c>
      <c r="D3310" s="185" t="s">
        <v>388</v>
      </c>
      <c r="E3310" s="186" t="s">
        <v>3114</v>
      </c>
      <c r="F3310" s="187" t="s">
        <v>3115</v>
      </c>
      <c r="G3310" s="188" t="s">
        <v>127</v>
      </c>
      <c r="H3310" s="189">
        <v>997.56299999999999</v>
      </c>
      <c r="I3310" s="190"/>
      <c r="J3310" s="191">
        <f>ROUND(I3310*H3310,2)</f>
        <v>0</v>
      </c>
      <c r="K3310" s="187" t="s">
        <v>391</v>
      </c>
      <c r="L3310" s="42"/>
      <c r="M3310" s="192" t="s">
        <v>76</v>
      </c>
      <c r="N3310" s="193" t="s">
        <v>49</v>
      </c>
      <c r="O3310" s="67"/>
      <c r="P3310" s="194">
        <f>O3310*H3310</f>
        <v>0</v>
      </c>
      <c r="Q3310" s="194">
        <v>9.8999999999999994E-5</v>
      </c>
      <c r="R3310" s="194">
        <f>Q3310*H3310</f>
        <v>9.8758736999999999E-2</v>
      </c>
      <c r="S3310" s="194">
        <v>0</v>
      </c>
      <c r="T3310" s="195">
        <f>S3310*H3310</f>
        <v>0</v>
      </c>
      <c r="U3310" s="37"/>
      <c r="V3310" s="37"/>
      <c r="W3310" s="37"/>
      <c r="X3310" s="37"/>
      <c r="Y3310" s="37"/>
      <c r="Z3310" s="37"/>
      <c r="AA3310" s="37"/>
      <c r="AB3310" s="37"/>
      <c r="AC3310" s="37"/>
      <c r="AD3310" s="37"/>
      <c r="AE3310" s="37"/>
      <c r="AR3310" s="196" t="s">
        <v>479</v>
      </c>
      <c r="AT3310" s="196" t="s">
        <v>388</v>
      </c>
      <c r="AU3310" s="196" t="s">
        <v>90</v>
      </c>
      <c r="AY3310" s="20" t="s">
        <v>386</v>
      </c>
      <c r="BE3310" s="197">
        <f>IF(N3310="základní",J3310,0)</f>
        <v>0</v>
      </c>
      <c r="BF3310" s="197">
        <f>IF(N3310="snížená",J3310,0)</f>
        <v>0</v>
      </c>
      <c r="BG3310" s="197">
        <f>IF(N3310="zákl. přenesená",J3310,0)</f>
        <v>0</v>
      </c>
      <c r="BH3310" s="197">
        <f>IF(N3310="sníž. přenesená",J3310,0)</f>
        <v>0</v>
      </c>
      <c r="BI3310" s="197">
        <f>IF(N3310="nulová",J3310,0)</f>
        <v>0</v>
      </c>
      <c r="BJ3310" s="20" t="s">
        <v>90</v>
      </c>
      <c r="BK3310" s="197">
        <f>ROUND(I3310*H3310,2)</f>
        <v>0</v>
      </c>
      <c r="BL3310" s="20" t="s">
        <v>479</v>
      </c>
      <c r="BM3310" s="196" t="s">
        <v>3116</v>
      </c>
    </row>
    <row r="3311" spans="1:65" s="2" customFormat="1" ht="10">
      <c r="A3311" s="37"/>
      <c r="B3311" s="38"/>
      <c r="C3311" s="39"/>
      <c r="D3311" s="198" t="s">
        <v>393</v>
      </c>
      <c r="E3311" s="39"/>
      <c r="F3311" s="199" t="s">
        <v>3117</v>
      </c>
      <c r="G3311" s="39"/>
      <c r="H3311" s="39"/>
      <c r="I3311" s="200"/>
      <c r="J3311" s="39"/>
      <c r="K3311" s="39"/>
      <c r="L3311" s="42"/>
      <c r="M3311" s="201"/>
      <c r="N3311" s="202"/>
      <c r="O3311" s="67"/>
      <c r="P3311" s="67"/>
      <c r="Q3311" s="67"/>
      <c r="R3311" s="67"/>
      <c r="S3311" s="67"/>
      <c r="T3311" s="68"/>
      <c r="U3311" s="37"/>
      <c r="V3311" s="37"/>
      <c r="W3311" s="37"/>
      <c r="X3311" s="37"/>
      <c r="Y3311" s="37"/>
      <c r="Z3311" s="37"/>
      <c r="AA3311" s="37"/>
      <c r="AB3311" s="37"/>
      <c r="AC3311" s="37"/>
      <c r="AD3311" s="37"/>
      <c r="AE3311" s="37"/>
      <c r="AT3311" s="20" t="s">
        <v>393</v>
      </c>
      <c r="AU3311" s="20" t="s">
        <v>90</v>
      </c>
    </row>
    <row r="3312" spans="1:65" s="14" customFormat="1" ht="10">
      <c r="B3312" s="214"/>
      <c r="C3312" s="215"/>
      <c r="D3312" s="205" t="s">
        <v>395</v>
      </c>
      <c r="E3312" s="216" t="s">
        <v>76</v>
      </c>
      <c r="F3312" s="217" t="s">
        <v>227</v>
      </c>
      <c r="G3312" s="215"/>
      <c r="H3312" s="218">
        <v>721.97</v>
      </c>
      <c r="I3312" s="219"/>
      <c r="J3312" s="215"/>
      <c r="K3312" s="215"/>
      <c r="L3312" s="220"/>
      <c r="M3312" s="221"/>
      <c r="N3312" s="222"/>
      <c r="O3312" s="222"/>
      <c r="P3312" s="222"/>
      <c r="Q3312" s="222"/>
      <c r="R3312" s="222"/>
      <c r="S3312" s="222"/>
      <c r="T3312" s="223"/>
      <c r="AT3312" s="224" t="s">
        <v>395</v>
      </c>
      <c r="AU3312" s="224" t="s">
        <v>90</v>
      </c>
      <c r="AV3312" s="14" t="s">
        <v>90</v>
      </c>
      <c r="AW3312" s="14" t="s">
        <v>36</v>
      </c>
      <c r="AX3312" s="14" t="s">
        <v>78</v>
      </c>
      <c r="AY3312" s="224" t="s">
        <v>386</v>
      </c>
    </row>
    <row r="3313" spans="1:65" s="14" customFormat="1" ht="10">
      <c r="B3313" s="214"/>
      <c r="C3313" s="215"/>
      <c r="D3313" s="205" t="s">
        <v>395</v>
      </c>
      <c r="E3313" s="216" t="s">
        <v>76</v>
      </c>
      <c r="F3313" s="217" t="s">
        <v>224</v>
      </c>
      <c r="G3313" s="215"/>
      <c r="H3313" s="218">
        <v>93.95</v>
      </c>
      <c r="I3313" s="219"/>
      <c r="J3313" s="215"/>
      <c r="K3313" s="215"/>
      <c r="L3313" s="220"/>
      <c r="M3313" s="221"/>
      <c r="N3313" s="222"/>
      <c r="O3313" s="222"/>
      <c r="P3313" s="222"/>
      <c r="Q3313" s="222"/>
      <c r="R3313" s="222"/>
      <c r="S3313" s="222"/>
      <c r="T3313" s="223"/>
      <c r="AT3313" s="224" t="s">
        <v>395</v>
      </c>
      <c r="AU3313" s="224" t="s">
        <v>90</v>
      </c>
      <c r="AV3313" s="14" t="s">
        <v>90</v>
      </c>
      <c r="AW3313" s="14" t="s">
        <v>36</v>
      </c>
      <c r="AX3313" s="14" t="s">
        <v>78</v>
      </c>
      <c r="AY3313" s="224" t="s">
        <v>386</v>
      </c>
    </row>
    <row r="3314" spans="1:65" s="14" customFormat="1" ht="10">
      <c r="B3314" s="214"/>
      <c r="C3314" s="215"/>
      <c r="D3314" s="205" t="s">
        <v>395</v>
      </c>
      <c r="E3314" s="216" t="s">
        <v>76</v>
      </c>
      <c r="F3314" s="217" t="s">
        <v>221</v>
      </c>
      <c r="G3314" s="215"/>
      <c r="H3314" s="218">
        <v>181.643</v>
      </c>
      <c r="I3314" s="219"/>
      <c r="J3314" s="215"/>
      <c r="K3314" s="215"/>
      <c r="L3314" s="220"/>
      <c r="M3314" s="221"/>
      <c r="N3314" s="222"/>
      <c r="O3314" s="222"/>
      <c r="P3314" s="222"/>
      <c r="Q3314" s="222"/>
      <c r="R3314" s="222"/>
      <c r="S3314" s="222"/>
      <c r="T3314" s="223"/>
      <c r="AT3314" s="224" t="s">
        <v>395</v>
      </c>
      <c r="AU3314" s="224" t="s">
        <v>90</v>
      </c>
      <c r="AV3314" s="14" t="s">
        <v>90</v>
      </c>
      <c r="AW3314" s="14" t="s">
        <v>36</v>
      </c>
      <c r="AX3314" s="14" t="s">
        <v>78</v>
      </c>
      <c r="AY3314" s="224" t="s">
        <v>386</v>
      </c>
    </row>
    <row r="3315" spans="1:65" s="15" customFormat="1" ht="10">
      <c r="B3315" s="225"/>
      <c r="C3315" s="226"/>
      <c r="D3315" s="205" t="s">
        <v>395</v>
      </c>
      <c r="E3315" s="227" t="s">
        <v>76</v>
      </c>
      <c r="F3315" s="228" t="s">
        <v>398</v>
      </c>
      <c r="G3315" s="226"/>
      <c r="H3315" s="229">
        <v>997.56299999999999</v>
      </c>
      <c r="I3315" s="230"/>
      <c r="J3315" s="226"/>
      <c r="K3315" s="226"/>
      <c r="L3315" s="231"/>
      <c r="M3315" s="232"/>
      <c r="N3315" s="233"/>
      <c r="O3315" s="233"/>
      <c r="P3315" s="233"/>
      <c r="Q3315" s="233"/>
      <c r="R3315" s="233"/>
      <c r="S3315" s="233"/>
      <c r="T3315" s="234"/>
      <c r="AT3315" s="235" t="s">
        <v>395</v>
      </c>
      <c r="AU3315" s="235" t="s">
        <v>90</v>
      </c>
      <c r="AV3315" s="15" t="s">
        <v>102</v>
      </c>
      <c r="AW3315" s="15" t="s">
        <v>36</v>
      </c>
      <c r="AX3315" s="15" t="s">
        <v>85</v>
      </c>
      <c r="AY3315" s="235" t="s">
        <v>386</v>
      </c>
    </row>
    <row r="3316" spans="1:65" s="2" customFormat="1" ht="37.75" customHeight="1">
      <c r="A3316" s="37"/>
      <c r="B3316" s="38"/>
      <c r="C3316" s="185" t="s">
        <v>3118</v>
      </c>
      <c r="D3316" s="185" t="s">
        <v>388</v>
      </c>
      <c r="E3316" s="186" t="s">
        <v>3119</v>
      </c>
      <c r="F3316" s="187" t="s">
        <v>3120</v>
      </c>
      <c r="G3316" s="188" t="s">
        <v>127</v>
      </c>
      <c r="H3316" s="189">
        <v>502.74</v>
      </c>
      <c r="I3316" s="190"/>
      <c r="J3316" s="191">
        <f>ROUND(I3316*H3316,2)</f>
        <v>0</v>
      </c>
      <c r="K3316" s="187" t="s">
        <v>391</v>
      </c>
      <c r="L3316" s="42"/>
      <c r="M3316" s="192" t="s">
        <v>76</v>
      </c>
      <c r="N3316" s="193" t="s">
        <v>49</v>
      </c>
      <c r="O3316" s="67"/>
      <c r="P3316" s="194">
        <f>O3316*H3316</f>
        <v>0</v>
      </c>
      <c r="Q3316" s="194">
        <v>0</v>
      </c>
      <c r="R3316" s="194">
        <f>Q3316*H3316</f>
        <v>0</v>
      </c>
      <c r="S3316" s="194">
        <v>1.7229999999999999E-2</v>
      </c>
      <c r="T3316" s="195">
        <f>S3316*H3316</f>
        <v>8.6622101999999987</v>
      </c>
      <c r="U3316" s="37"/>
      <c r="V3316" s="37"/>
      <c r="W3316" s="37"/>
      <c r="X3316" s="37"/>
      <c r="Y3316" s="37"/>
      <c r="Z3316" s="37"/>
      <c r="AA3316" s="37"/>
      <c r="AB3316" s="37"/>
      <c r="AC3316" s="37"/>
      <c r="AD3316" s="37"/>
      <c r="AE3316" s="37"/>
      <c r="AR3316" s="196" t="s">
        <v>479</v>
      </c>
      <c r="AT3316" s="196" t="s">
        <v>388</v>
      </c>
      <c r="AU3316" s="196" t="s">
        <v>90</v>
      </c>
      <c r="AY3316" s="20" t="s">
        <v>386</v>
      </c>
      <c r="BE3316" s="197">
        <f>IF(N3316="základní",J3316,0)</f>
        <v>0</v>
      </c>
      <c r="BF3316" s="197">
        <f>IF(N3316="snížená",J3316,0)</f>
        <v>0</v>
      </c>
      <c r="BG3316" s="197">
        <f>IF(N3316="zákl. přenesená",J3316,0)</f>
        <v>0</v>
      </c>
      <c r="BH3316" s="197">
        <f>IF(N3316="sníž. přenesená",J3316,0)</f>
        <v>0</v>
      </c>
      <c r="BI3316" s="197">
        <f>IF(N3316="nulová",J3316,0)</f>
        <v>0</v>
      </c>
      <c r="BJ3316" s="20" t="s">
        <v>90</v>
      </c>
      <c r="BK3316" s="197">
        <f>ROUND(I3316*H3316,2)</f>
        <v>0</v>
      </c>
      <c r="BL3316" s="20" t="s">
        <v>479</v>
      </c>
      <c r="BM3316" s="196" t="s">
        <v>3121</v>
      </c>
    </row>
    <row r="3317" spans="1:65" s="2" customFormat="1" ht="10">
      <c r="A3317" s="37"/>
      <c r="B3317" s="38"/>
      <c r="C3317" s="39"/>
      <c r="D3317" s="198" t="s">
        <v>393</v>
      </c>
      <c r="E3317" s="39"/>
      <c r="F3317" s="199" t="s">
        <v>3122</v>
      </c>
      <c r="G3317" s="39"/>
      <c r="H3317" s="39"/>
      <c r="I3317" s="200"/>
      <c r="J3317" s="39"/>
      <c r="K3317" s="39"/>
      <c r="L3317" s="42"/>
      <c r="M3317" s="201"/>
      <c r="N3317" s="202"/>
      <c r="O3317" s="67"/>
      <c r="P3317" s="67"/>
      <c r="Q3317" s="67"/>
      <c r="R3317" s="67"/>
      <c r="S3317" s="67"/>
      <c r="T3317" s="68"/>
      <c r="U3317" s="37"/>
      <c r="V3317" s="37"/>
      <c r="W3317" s="37"/>
      <c r="X3317" s="37"/>
      <c r="Y3317" s="37"/>
      <c r="Z3317" s="37"/>
      <c r="AA3317" s="37"/>
      <c r="AB3317" s="37"/>
      <c r="AC3317" s="37"/>
      <c r="AD3317" s="37"/>
      <c r="AE3317" s="37"/>
      <c r="AT3317" s="20" t="s">
        <v>393</v>
      </c>
      <c r="AU3317" s="20" t="s">
        <v>90</v>
      </c>
    </row>
    <row r="3318" spans="1:65" s="13" customFormat="1" ht="10">
      <c r="B3318" s="203"/>
      <c r="C3318" s="204"/>
      <c r="D3318" s="205" t="s">
        <v>395</v>
      </c>
      <c r="E3318" s="206" t="s">
        <v>76</v>
      </c>
      <c r="F3318" s="207" t="s">
        <v>1029</v>
      </c>
      <c r="G3318" s="204"/>
      <c r="H3318" s="206" t="s">
        <v>76</v>
      </c>
      <c r="I3318" s="208"/>
      <c r="J3318" s="204"/>
      <c r="K3318" s="204"/>
      <c r="L3318" s="209"/>
      <c r="M3318" s="210"/>
      <c r="N3318" s="211"/>
      <c r="O3318" s="211"/>
      <c r="P3318" s="211"/>
      <c r="Q3318" s="211"/>
      <c r="R3318" s="211"/>
      <c r="S3318" s="211"/>
      <c r="T3318" s="212"/>
      <c r="AT3318" s="213" t="s">
        <v>395</v>
      </c>
      <c r="AU3318" s="213" t="s">
        <v>90</v>
      </c>
      <c r="AV3318" s="13" t="s">
        <v>85</v>
      </c>
      <c r="AW3318" s="13" t="s">
        <v>36</v>
      </c>
      <c r="AX3318" s="13" t="s">
        <v>78</v>
      </c>
      <c r="AY3318" s="213" t="s">
        <v>386</v>
      </c>
    </row>
    <row r="3319" spans="1:65" s="14" customFormat="1" ht="10">
      <c r="B3319" s="214"/>
      <c r="C3319" s="215"/>
      <c r="D3319" s="205" t="s">
        <v>395</v>
      </c>
      <c r="E3319" s="216" t="s">
        <v>76</v>
      </c>
      <c r="F3319" s="217" t="s">
        <v>2532</v>
      </c>
      <c r="G3319" s="215"/>
      <c r="H3319" s="218">
        <v>502.74</v>
      </c>
      <c r="I3319" s="219"/>
      <c r="J3319" s="215"/>
      <c r="K3319" s="215"/>
      <c r="L3319" s="220"/>
      <c r="M3319" s="221"/>
      <c r="N3319" s="222"/>
      <c r="O3319" s="222"/>
      <c r="P3319" s="222"/>
      <c r="Q3319" s="222"/>
      <c r="R3319" s="222"/>
      <c r="S3319" s="222"/>
      <c r="T3319" s="223"/>
      <c r="AT3319" s="224" t="s">
        <v>395</v>
      </c>
      <c r="AU3319" s="224" t="s">
        <v>90</v>
      </c>
      <c r="AV3319" s="14" t="s">
        <v>90</v>
      </c>
      <c r="AW3319" s="14" t="s">
        <v>36</v>
      </c>
      <c r="AX3319" s="14" t="s">
        <v>78</v>
      </c>
      <c r="AY3319" s="224" t="s">
        <v>386</v>
      </c>
    </row>
    <row r="3320" spans="1:65" s="15" customFormat="1" ht="10">
      <c r="B3320" s="225"/>
      <c r="C3320" s="226"/>
      <c r="D3320" s="205" t="s">
        <v>395</v>
      </c>
      <c r="E3320" s="227" t="s">
        <v>76</v>
      </c>
      <c r="F3320" s="228" t="s">
        <v>398</v>
      </c>
      <c r="G3320" s="226"/>
      <c r="H3320" s="229">
        <v>502.74</v>
      </c>
      <c r="I3320" s="230"/>
      <c r="J3320" s="226"/>
      <c r="K3320" s="226"/>
      <c r="L3320" s="231"/>
      <c r="M3320" s="232"/>
      <c r="N3320" s="233"/>
      <c r="O3320" s="233"/>
      <c r="P3320" s="233"/>
      <c r="Q3320" s="233"/>
      <c r="R3320" s="233"/>
      <c r="S3320" s="233"/>
      <c r="T3320" s="234"/>
      <c r="AT3320" s="235" t="s">
        <v>395</v>
      </c>
      <c r="AU3320" s="235" t="s">
        <v>90</v>
      </c>
      <c r="AV3320" s="15" t="s">
        <v>102</v>
      </c>
      <c r="AW3320" s="15" t="s">
        <v>36</v>
      </c>
      <c r="AX3320" s="15" t="s">
        <v>85</v>
      </c>
      <c r="AY3320" s="235" t="s">
        <v>386</v>
      </c>
    </row>
    <row r="3321" spans="1:65" s="2" customFormat="1" ht="55.5" customHeight="1">
      <c r="A3321" s="37"/>
      <c r="B3321" s="38"/>
      <c r="C3321" s="185" t="s">
        <v>3123</v>
      </c>
      <c r="D3321" s="185" t="s">
        <v>388</v>
      </c>
      <c r="E3321" s="186" t="s">
        <v>3124</v>
      </c>
      <c r="F3321" s="187" t="s">
        <v>3125</v>
      </c>
      <c r="G3321" s="188" t="s">
        <v>167</v>
      </c>
      <c r="H3321" s="189">
        <v>30.99</v>
      </c>
      <c r="I3321" s="190"/>
      <c r="J3321" s="191">
        <f>ROUND(I3321*H3321,2)</f>
        <v>0</v>
      </c>
      <c r="K3321" s="187" t="s">
        <v>391</v>
      </c>
      <c r="L3321" s="42"/>
      <c r="M3321" s="192" t="s">
        <v>76</v>
      </c>
      <c r="N3321" s="193" t="s">
        <v>49</v>
      </c>
      <c r="O3321" s="67"/>
      <c r="P3321" s="194">
        <f>O3321*H3321</f>
        <v>0</v>
      </c>
      <c r="Q3321" s="194">
        <v>1.12234E-2</v>
      </c>
      <c r="R3321" s="194">
        <f>Q3321*H3321</f>
        <v>0.34781316599999995</v>
      </c>
      <c r="S3321" s="194">
        <v>0</v>
      </c>
      <c r="T3321" s="195">
        <f>S3321*H3321</f>
        <v>0</v>
      </c>
      <c r="U3321" s="37"/>
      <c r="V3321" s="37"/>
      <c r="W3321" s="37"/>
      <c r="X3321" s="37"/>
      <c r="Y3321" s="37"/>
      <c r="Z3321" s="37"/>
      <c r="AA3321" s="37"/>
      <c r="AB3321" s="37"/>
      <c r="AC3321" s="37"/>
      <c r="AD3321" s="37"/>
      <c r="AE3321" s="37"/>
      <c r="AR3321" s="196" t="s">
        <v>479</v>
      </c>
      <c r="AT3321" s="196" t="s">
        <v>388</v>
      </c>
      <c r="AU3321" s="196" t="s">
        <v>90</v>
      </c>
      <c r="AY3321" s="20" t="s">
        <v>386</v>
      </c>
      <c r="BE3321" s="197">
        <f>IF(N3321="základní",J3321,0)</f>
        <v>0</v>
      </c>
      <c r="BF3321" s="197">
        <f>IF(N3321="snížená",J3321,0)</f>
        <v>0</v>
      </c>
      <c r="BG3321" s="197">
        <f>IF(N3321="zákl. přenesená",J3321,0)</f>
        <v>0</v>
      </c>
      <c r="BH3321" s="197">
        <f>IF(N3321="sníž. přenesená",J3321,0)</f>
        <v>0</v>
      </c>
      <c r="BI3321" s="197">
        <f>IF(N3321="nulová",J3321,0)</f>
        <v>0</v>
      </c>
      <c r="BJ3321" s="20" t="s">
        <v>90</v>
      </c>
      <c r="BK3321" s="197">
        <f>ROUND(I3321*H3321,2)</f>
        <v>0</v>
      </c>
      <c r="BL3321" s="20" t="s">
        <v>479</v>
      </c>
      <c r="BM3321" s="196" t="s">
        <v>3126</v>
      </c>
    </row>
    <row r="3322" spans="1:65" s="2" customFormat="1" ht="10">
      <c r="A3322" s="37"/>
      <c r="B3322" s="38"/>
      <c r="C3322" s="39"/>
      <c r="D3322" s="198" t="s">
        <v>393</v>
      </c>
      <c r="E3322" s="39"/>
      <c r="F3322" s="199" t="s">
        <v>3127</v>
      </c>
      <c r="G3322" s="39"/>
      <c r="H3322" s="39"/>
      <c r="I3322" s="200"/>
      <c r="J3322" s="39"/>
      <c r="K3322" s="39"/>
      <c r="L3322" s="42"/>
      <c r="M3322" s="201"/>
      <c r="N3322" s="202"/>
      <c r="O3322" s="67"/>
      <c r="P3322" s="67"/>
      <c r="Q3322" s="67"/>
      <c r="R3322" s="67"/>
      <c r="S3322" s="67"/>
      <c r="T3322" s="68"/>
      <c r="U3322" s="37"/>
      <c r="V3322" s="37"/>
      <c r="W3322" s="37"/>
      <c r="X3322" s="37"/>
      <c r="Y3322" s="37"/>
      <c r="Z3322" s="37"/>
      <c r="AA3322" s="37"/>
      <c r="AB3322" s="37"/>
      <c r="AC3322" s="37"/>
      <c r="AD3322" s="37"/>
      <c r="AE3322" s="37"/>
      <c r="AT3322" s="20" t="s">
        <v>393</v>
      </c>
      <c r="AU3322" s="20" t="s">
        <v>90</v>
      </c>
    </row>
    <row r="3323" spans="1:65" s="13" customFormat="1" ht="10">
      <c r="B3323" s="203"/>
      <c r="C3323" s="204"/>
      <c r="D3323" s="205" t="s">
        <v>395</v>
      </c>
      <c r="E3323" s="206" t="s">
        <v>76</v>
      </c>
      <c r="F3323" s="207" t="s">
        <v>403</v>
      </c>
      <c r="G3323" s="204"/>
      <c r="H3323" s="206" t="s">
        <v>76</v>
      </c>
      <c r="I3323" s="208"/>
      <c r="J3323" s="204"/>
      <c r="K3323" s="204"/>
      <c r="L3323" s="209"/>
      <c r="M3323" s="210"/>
      <c r="N3323" s="211"/>
      <c r="O3323" s="211"/>
      <c r="P3323" s="211"/>
      <c r="Q3323" s="211"/>
      <c r="R3323" s="211"/>
      <c r="S3323" s="211"/>
      <c r="T3323" s="212"/>
      <c r="AT3323" s="213" t="s">
        <v>395</v>
      </c>
      <c r="AU3323" s="213" t="s">
        <v>90</v>
      </c>
      <c r="AV3323" s="13" t="s">
        <v>85</v>
      </c>
      <c r="AW3323" s="13" t="s">
        <v>36</v>
      </c>
      <c r="AX3323" s="13" t="s">
        <v>78</v>
      </c>
      <c r="AY3323" s="213" t="s">
        <v>386</v>
      </c>
    </row>
    <row r="3324" spans="1:65" s="13" customFormat="1" ht="20">
      <c r="B3324" s="203"/>
      <c r="C3324" s="204"/>
      <c r="D3324" s="205" t="s">
        <v>395</v>
      </c>
      <c r="E3324" s="206" t="s">
        <v>76</v>
      </c>
      <c r="F3324" s="207" t="s">
        <v>2862</v>
      </c>
      <c r="G3324" s="204"/>
      <c r="H3324" s="206" t="s">
        <v>76</v>
      </c>
      <c r="I3324" s="208"/>
      <c r="J3324" s="204"/>
      <c r="K3324" s="204"/>
      <c r="L3324" s="209"/>
      <c r="M3324" s="210"/>
      <c r="N3324" s="211"/>
      <c r="O3324" s="211"/>
      <c r="P3324" s="211"/>
      <c r="Q3324" s="211"/>
      <c r="R3324" s="211"/>
      <c r="S3324" s="211"/>
      <c r="T3324" s="212"/>
      <c r="AT3324" s="213" t="s">
        <v>395</v>
      </c>
      <c r="AU3324" s="213" t="s">
        <v>90</v>
      </c>
      <c r="AV3324" s="13" t="s">
        <v>85</v>
      </c>
      <c r="AW3324" s="13" t="s">
        <v>36</v>
      </c>
      <c r="AX3324" s="13" t="s">
        <v>78</v>
      </c>
      <c r="AY3324" s="213" t="s">
        <v>386</v>
      </c>
    </row>
    <row r="3325" spans="1:65" s="13" customFormat="1" ht="10">
      <c r="B3325" s="203"/>
      <c r="C3325" s="204"/>
      <c r="D3325" s="205" t="s">
        <v>395</v>
      </c>
      <c r="E3325" s="206" t="s">
        <v>76</v>
      </c>
      <c r="F3325" s="207" t="s">
        <v>396</v>
      </c>
      <c r="G3325" s="204"/>
      <c r="H3325" s="206" t="s">
        <v>76</v>
      </c>
      <c r="I3325" s="208"/>
      <c r="J3325" s="204"/>
      <c r="K3325" s="204"/>
      <c r="L3325" s="209"/>
      <c r="M3325" s="210"/>
      <c r="N3325" s="211"/>
      <c r="O3325" s="211"/>
      <c r="P3325" s="211"/>
      <c r="Q3325" s="211"/>
      <c r="R3325" s="211"/>
      <c r="S3325" s="211"/>
      <c r="T3325" s="212"/>
      <c r="AT3325" s="213" t="s">
        <v>395</v>
      </c>
      <c r="AU3325" s="213" t="s">
        <v>90</v>
      </c>
      <c r="AV3325" s="13" t="s">
        <v>85</v>
      </c>
      <c r="AW3325" s="13" t="s">
        <v>36</v>
      </c>
      <c r="AX3325" s="13" t="s">
        <v>78</v>
      </c>
      <c r="AY3325" s="213" t="s">
        <v>386</v>
      </c>
    </row>
    <row r="3326" spans="1:65" s="14" customFormat="1" ht="10">
      <c r="B3326" s="214"/>
      <c r="C3326" s="215"/>
      <c r="D3326" s="205" t="s">
        <v>395</v>
      </c>
      <c r="E3326" s="216" t="s">
        <v>76</v>
      </c>
      <c r="F3326" s="217" t="s">
        <v>3128</v>
      </c>
      <c r="G3326" s="215"/>
      <c r="H3326" s="218">
        <v>9.5399999999999991</v>
      </c>
      <c r="I3326" s="219"/>
      <c r="J3326" s="215"/>
      <c r="K3326" s="215"/>
      <c r="L3326" s="220"/>
      <c r="M3326" s="221"/>
      <c r="N3326" s="222"/>
      <c r="O3326" s="222"/>
      <c r="P3326" s="222"/>
      <c r="Q3326" s="222"/>
      <c r="R3326" s="222"/>
      <c r="S3326" s="222"/>
      <c r="T3326" s="223"/>
      <c r="AT3326" s="224" t="s">
        <v>395</v>
      </c>
      <c r="AU3326" s="224" t="s">
        <v>90</v>
      </c>
      <c r="AV3326" s="14" t="s">
        <v>90</v>
      </c>
      <c r="AW3326" s="14" t="s">
        <v>36</v>
      </c>
      <c r="AX3326" s="14" t="s">
        <v>78</v>
      </c>
      <c r="AY3326" s="224" t="s">
        <v>386</v>
      </c>
    </row>
    <row r="3327" spans="1:65" s="14" customFormat="1" ht="10">
      <c r="B3327" s="214"/>
      <c r="C3327" s="215"/>
      <c r="D3327" s="205" t="s">
        <v>395</v>
      </c>
      <c r="E3327" s="216" t="s">
        <v>76</v>
      </c>
      <c r="F3327" s="217" t="s">
        <v>3129</v>
      </c>
      <c r="G3327" s="215"/>
      <c r="H3327" s="218">
        <v>2.7</v>
      </c>
      <c r="I3327" s="219"/>
      <c r="J3327" s="215"/>
      <c r="K3327" s="215"/>
      <c r="L3327" s="220"/>
      <c r="M3327" s="221"/>
      <c r="N3327" s="222"/>
      <c r="O3327" s="222"/>
      <c r="P3327" s="222"/>
      <c r="Q3327" s="222"/>
      <c r="R3327" s="222"/>
      <c r="S3327" s="222"/>
      <c r="T3327" s="223"/>
      <c r="AT3327" s="224" t="s">
        <v>395</v>
      </c>
      <c r="AU3327" s="224" t="s">
        <v>90</v>
      </c>
      <c r="AV3327" s="14" t="s">
        <v>90</v>
      </c>
      <c r="AW3327" s="14" t="s">
        <v>36</v>
      </c>
      <c r="AX3327" s="14" t="s">
        <v>78</v>
      </c>
      <c r="AY3327" s="224" t="s">
        <v>386</v>
      </c>
    </row>
    <row r="3328" spans="1:65" s="13" customFormat="1" ht="10">
      <c r="B3328" s="203"/>
      <c r="C3328" s="204"/>
      <c r="D3328" s="205" t="s">
        <v>395</v>
      </c>
      <c r="E3328" s="206" t="s">
        <v>76</v>
      </c>
      <c r="F3328" s="207" t="s">
        <v>809</v>
      </c>
      <c r="G3328" s="204"/>
      <c r="H3328" s="206" t="s">
        <v>76</v>
      </c>
      <c r="I3328" s="208"/>
      <c r="J3328" s="204"/>
      <c r="K3328" s="204"/>
      <c r="L3328" s="209"/>
      <c r="M3328" s="210"/>
      <c r="N3328" s="211"/>
      <c r="O3328" s="211"/>
      <c r="P3328" s="211"/>
      <c r="Q3328" s="211"/>
      <c r="R3328" s="211"/>
      <c r="S3328" s="211"/>
      <c r="T3328" s="212"/>
      <c r="AT3328" s="213" t="s">
        <v>395</v>
      </c>
      <c r="AU3328" s="213" t="s">
        <v>90</v>
      </c>
      <c r="AV3328" s="13" t="s">
        <v>85</v>
      </c>
      <c r="AW3328" s="13" t="s">
        <v>36</v>
      </c>
      <c r="AX3328" s="13" t="s">
        <v>78</v>
      </c>
      <c r="AY3328" s="213" t="s">
        <v>386</v>
      </c>
    </row>
    <row r="3329" spans="1:65" s="14" customFormat="1" ht="10">
      <c r="B3329" s="214"/>
      <c r="C3329" s="215"/>
      <c r="D3329" s="205" t="s">
        <v>395</v>
      </c>
      <c r="E3329" s="216" t="s">
        <v>76</v>
      </c>
      <c r="F3329" s="217" t="s">
        <v>3130</v>
      </c>
      <c r="G3329" s="215"/>
      <c r="H3329" s="218">
        <v>6.25</v>
      </c>
      <c r="I3329" s="219"/>
      <c r="J3329" s="215"/>
      <c r="K3329" s="215"/>
      <c r="L3329" s="220"/>
      <c r="M3329" s="221"/>
      <c r="N3329" s="222"/>
      <c r="O3329" s="222"/>
      <c r="P3329" s="222"/>
      <c r="Q3329" s="222"/>
      <c r="R3329" s="222"/>
      <c r="S3329" s="222"/>
      <c r="T3329" s="223"/>
      <c r="AT3329" s="224" t="s">
        <v>395</v>
      </c>
      <c r="AU3329" s="224" t="s">
        <v>90</v>
      </c>
      <c r="AV3329" s="14" t="s">
        <v>90</v>
      </c>
      <c r="AW3329" s="14" t="s">
        <v>36</v>
      </c>
      <c r="AX3329" s="14" t="s">
        <v>78</v>
      </c>
      <c r="AY3329" s="224" t="s">
        <v>386</v>
      </c>
    </row>
    <row r="3330" spans="1:65" s="13" customFormat="1" ht="10">
      <c r="B3330" s="203"/>
      <c r="C3330" s="204"/>
      <c r="D3330" s="205" t="s">
        <v>395</v>
      </c>
      <c r="E3330" s="206" t="s">
        <v>76</v>
      </c>
      <c r="F3330" s="207" t="s">
        <v>811</v>
      </c>
      <c r="G3330" s="204"/>
      <c r="H3330" s="206" t="s">
        <v>76</v>
      </c>
      <c r="I3330" s="208"/>
      <c r="J3330" s="204"/>
      <c r="K3330" s="204"/>
      <c r="L3330" s="209"/>
      <c r="M3330" s="210"/>
      <c r="N3330" s="211"/>
      <c r="O3330" s="211"/>
      <c r="P3330" s="211"/>
      <c r="Q3330" s="211"/>
      <c r="R3330" s="211"/>
      <c r="S3330" s="211"/>
      <c r="T3330" s="212"/>
      <c r="AT3330" s="213" t="s">
        <v>395</v>
      </c>
      <c r="AU3330" s="213" t="s">
        <v>90</v>
      </c>
      <c r="AV3330" s="13" t="s">
        <v>85</v>
      </c>
      <c r="AW3330" s="13" t="s">
        <v>36</v>
      </c>
      <c r="AX3330" s="13" t="s">
        <v>78</v>
      </c>
      <c r="AY3330" s="213" t="s">
        <v>386</v>
      </c>
    </row>
    <row r="3331" spans="1:65" s="14" customFormat="1" ht="10">
      <c r="B3331" s="214"/>
      <c r="C3331" s="215"/>
      <c r="D3331" s="205" t="s">
        <v>395</v>
      </c>
      <c r="E3331" s="216" t="s">
        <v>76</v>
      </c>
      <c r="F3331" s="217" t="s">
        <v>3130</v>
      </c>
      <c r="G3331" s="215"/>
      <c r="H3331" s="218">
        <v>6.25</v>
      </c>
      <c r="I3331" s="219"/>
      <c r="J3331" s="215"/>
      <c r="K3331" s="215"/>
      <c r="L3331" s="220"/>
      <c r="M3331" s="221"/>
      <c r="N3331" s="222"/>
      <c r="O3331" s="222"/>
      <c r="P3331" s="222"/>
      <c r="Q3331" s="222"/>
      <c r="R3331" s="222"/>
      <c r="S3331" s="222"/>
      <c r="T3331" s="223"/>
      <c r="AT3331" s="224" t="s">
        <v>395</v>
      </c>
      <c r="AU3331" s="224" t="s">
        <v>90</v>
      </c>
      <c r="AV3331" s="14" t="s">
        <v>90</v>
      </c>
      <c r="AW3331" s="14" t="s">
        <v>36</v>
      </c>
      <c r="AX3331" s="14" t="s">
        <v>78</v>
      </c>
      <c r="AY3331" s="224" t="s">
        <v>386</v>
      </c>
    </row>
    <row r="3332" spans="1:65" s="13" customFormat="1" ht="10">
      <c r="B3332" s="203"/>
      <c r="C3332" s="204"/>
      <c r="D3332" s="205" t="s">
        <v>395</v>
      </c>
      <c r="E3332" s="206" t="s">
        <v>76</v>
      </c>
      <c r="F3332" s="207" t="s">
        <v>571</v>
      </c>
      <c r="G3332" s="204"/>
      <c r="H3332" s="206" t="s">
        <v>76</v>
      </c>
      <c r="I3332" s="208"/>
      <c r="J3332" s="204"/>
      <c r="K3332" s="204"/>
      <c r="L3332" s="209"/>
      <c r="M3332" s="210"/>
      <c r="N3332" s="211"/>
      <c r="O3332" s="211"/>
      <c r="P3332" s="211"/>
      <c r="Q3332" s="211"/>
      <c r="R3332" s="211"/>
      <c r="S3332" s="211"/>
      <c r="T3332" s="212"/>
      <c r="AT3332" s="213" t="s">
        <v>395</v>
      </c>
      <c r="AU3332" s="213" t="s">
        <v>90</v>
      </c>
      <c r="AV3332" s="13" t="s">
        <v>85</v>
      </c>
      <c r="AW3332" s="13" t="s">
        <v>36</v>
      </c>
      <c r="AX3332" s="13" t="s">
        <v>78</v>
      </c>
      <c r="AY3332" s="213" t="s">
        <v>386</v>
      </c>
    </row>
    <row r="3333" spans="1:65" s="14" customFormat="1" ht="10">
      <c r="B3333" s="214"/>
      <c r="C3333" s="215"/>
      <c r="D3333" s="205" t="s">
        <v>395</v>
      </c>
      <c r="E3333" s="216" t="s">
        <v>76</v>
      </c>
      <c r="F3333" s="217" t="s">
        <v>3130</v>
      </c>
      <c r="G3333" s="215"/>
      <c r="H3333" s="218">
        <v>6.25</v>
      </c>
      <c r="I3333" s="219"/>
      <c r="J3333" s="215"/>
      <c r="K3333" s="215"/>
      <c r="L3333" s="220"/>
      <c r="M3333" s="221"/>
      <c r="N3333" s="222"/>
      <c r="O3333" s="222"/>
      <c r="P3333" s="222"/>
      <c r="Q3333" s="222"/>
      <c r="R3333" s="222"/>
      <c r="S3333" s="222"/>
      <c r="T3333" s="223"/>
      <c r="AT3333" s="224" t="s">
        <v>395</v>
      </c>
      <c r="AU3333" s="224" t="s">
        <v>90</v>
      </c>
      <c r="AV3333" s="14" t="s">
        <v>90</v>
      </c>
      <c r="AW3333" s="14" t="s">
        <v>36</v>
      </c>
      <c r="AX3333" s="14" t="s">
        <v>78</v>
      </c>
      <c r="AY3333" s="224" t="s">
        <v>386</v>
      </c>
    </row>
    <row r="3334" spans="1:65" s="15" customFormat="1" ht="10">
      <c r="B3334" s="225"/>
      <c r="C3334" s="226"/>
      <c r="D3334" s="205" t="s">
        <v>395</v>
      </c>
      <c r="E3334" s="227" t="s">
        <v>76</v>
      </c>
      <c r="F3334" s="228" t="s">
        <v>398</v>
      </c>
      <c r="G3334" s="226"/>
      <c r="H3334" s="229">
        <v>30.99</v>
      </c>
      <c r="I3334" s="230"/>
      <c r="J3334" s="226"/>
      <c r="K3334" s="226"/>
      <c r="L3334" s="231"/>
      <c r="M3334" s="232"/>
      <c r="N3334" s="233"/>
      <c r="O3334" s="233"/>
      <c r="P3334" s="233"/>
      <c r="Q3334" s="233"/>
      <c r="R3334" s="233"/>
      <c r="S3334" s="233"/>
      <c r="T3334" s="234"/>
      <c r="AT3334" s="235" t="s">
        <v>395</v>
      </c>
      <c r="AU3334" s="235" t="s">
        <v>90</v>
      </c>
      <c r="AV3334" s="15" t="s">
        <v>102</v>
      </c>
      <c r="AW3334" s="15" t="s">
        <v>36</v>
      </c>
      <c r="AX3334" s="15" t="s">
        <v>85</v>
      </c>
      <c r="AY3334" s="235" t="s">
        <v>386</v>
      </c>
    </row>
    <row r="3335" spans="1:65" s="2" customFormat="1" ht="55.5" customHeight="1">
      <c r="A3335" s="37"/>
      <c r="B3335" s="38"/>
      <c r="C3335" s="185" t="s">
        <v>3131</v>
      </c>
      <c r="D3335" s="185" t="s">
        <v>388</v>
      </c>
      <c r="E3335" s="186" t="s">
        <v>3132</v>
      </c>
      <c r="F3335" s="187" t="s">
        <v>3133</v>
      </c>
      <c r="G3335" s="188" t="s">
        <v>127</v>
      </c>
      <c r="H3335" s="189">
        <v>6.6</v>
      </c>
      <c r="I3335" s="190"/>
      <c r="J3335" s="191">
        <f>ROUND(I3335*H3335,2)</f>
        <v>0</v>
      </c>
      <c r="K3335" s="187" t="s">
        <v>391</v>
      </c>
      <c r="L3335" s="42"/>
      <c r="M3335" s="192" t="s">
        <v>76</v>
      </c>
      <c r="N3335" s="193" t="s">
        <v>49</v>
      </c>
      <c r="O3335" s="67"/>
      <c r="P3335" s="194">
        <f>O3335*H3335</f>
        <v>0</v>
      </c>
      <c r="Q3335" s="194">
        <v>1.52944E-2</v>
      </c>
      <c r="R3335" s="194">
        <f>Q3335*H3335</f>
        <v>0.10094304</v>
      </c>
      <c r="S3335" s="194">
        <v>0</v>
      </c>
      <c r="T3335" s="195">
        <f>S3335*H3335</f>
        <v>0</v>
      </c>
      <c r="U3335" s="37"/>
      <c r="V3335" s="37"/>
      <c r="W3335" s="37"/>
      <c r="X3335" s="37"/>
      <c r="Y3335" s="37"/>
      <c r="Z3335" s="37"/>
      <c r="AA3335" s="37"/>
      <c r="AB3335" s="37"/>
      <c r="AC3335" s="37"/>
      <c r="AD3335" s="37"/>
      <c r="AE3335" s="37"/>
      <c r="AR3335" s="196" t="s">
        <v>479</v>
      </c>
      <c r="AT3335" s="196" t="s">
        <v>388</v>
      </c>
      <c r="AU3335" s="196" t="s">
        <v>90</v>
      </c>
      <c r="AY3335" s="20" t="s">
        <v>386</v>
      </c>
      <c r="BE3335" s="197">
        <f>IF(N3335="základní",J3335,0)</f>
        <v>0</v>
      </c>
      <c r="BF3335" s="197">
        <f>IF(N3335="snížená",J3335,0)</f>
        <v>0</v>
      </c>
      <c r="BG3335" s="197">
        <f>IF(N3335="zákl. přenesená",J3335,0)</f>
        <v>0</v>
      </c>
      <c r="BH3335" s="197">
        <f>IF(N3335="sníž. přenesená",J3335,0)</f>
        <v>0</v>
      </c>
      <c r="BI3335" s="197">
        <f>IF(N3335="nulová",J3335,0)</f>
        <v>0</v>
      </c>
      <c r="BJ3335" s="20" t="s">
        <v>90</v>
      </c>
      <c r="BK3335" s="197">
        <f>ROUND(I3335*H3335,2)</f>
        <v>0</v>
      </c>
      <c r="BL3335" s="20" t="s">
        <v>479</v>
      </c>
      <c r="BM3335" s="196" t="s">
        <v>3134</v>
      </c>
    </row>
    <row r="3336" spans="1:65" s="2" customFormat="1" ht="10">
      <c r="A3336" s="37"/>
      <c r="B3336" s="38"/>
      <c r="C3336" s="39"/>
      <c r="D3336" s="198" t="s">
        <v>393</v>
      </c>
      <c r="E3336" s="39"/>
      <c r="F3336" s="199" t="s">
        <v>3135</v>
      </c>
      <c r="G3336" s="39"/>
      <c r="H3336" s="39"/>
      <c r="I3336" s="200"/>
      <c r="J3336" s="39"/>
      <c r="K3336" s="39"/>
      <c r="L3336" s="42"/>
      <c r="M3336" s="201"/>
      <c r="N3336" s="202"/>
      <c r="O3336" s="67"/>
      <c r="P3336" s="67"/>
      <c r="Q3336" s="67"/>
      <c r="R3336" s="67"/>
      <c r="S3336" s="67"/>
      <c r="T3336" s="68"/>
      <c r="U3336" s="37"/>
      <c r="V3336" s="37"/>
      <c r="W3336" s="37"/>
      <c r="X3336" s="37"/>
      <c r="Y3336" s="37"/>
      <c r="Z3336" s="37"/>
      <c r="AA3336" s="37"/>
      <c r="AB3336" s="37"/>
      <c r="AC3336" s="37"/>
      <c r="AD3336" s="37"/>
      <c r="AE3336" s="37"/>
      <c r="AT3336" s="20" t="s">
        <v>393</v>
      </c>
      <c r="AU3336" s="20" t="s">
        <v>90</v>
      </c>
    </row>
    <row r="3337" spans="1:65" s="13" customFormat="1" ht="10">
      <c r="B3337" s="203"/>
      <c r="C3337" s="204"/>
      <c r="D3337" s="205" t="s">
        <v>395</v>
      </c>
      <c r="E3337" s="206" t="s">
        <v>76</v>
      </c>
      <c r="F3337" s="207" t="s">
        <v>3136</v>
      </c>
      <c r="G3337" s="204"/>
      <c r="H3337" s="206" t="s">
        <v>76</v>
      </c>
      <c r="I3337" s="208"/>
      <c r="J3337" s="204"/>
      <c r="K3337" s="204"/>
      <c r="L3337" s="209"/>
      <c r="M3337" s="210"/>
      <c r="N3337" s="211"/>
      <c r="O3337" s="211"/>
      <c r="P3337" s="211"/>
      <c r="Q3337" s="211"/>
      <c r="R3337" s="211"/>
      <c r="S3337" s="211"/>
      <c r="T3337" s="212"/>
      <c r="AT3337" s="213" t="s">
        <v>395</v>
      </c>
      <c r="AU3337" s="213" t="s">
        <v>90</v>
      </c>
      <c r="AV3337" s="13" t="s">
        <v>85</v>
      </c>
      <c r="AW3337" s="13" t="s">
        <v>36</v>
      </c>
      <c r="AX3337" s="13" t="s">
        <v>78</v>
      </c>
      <c r="AY3337" s="213" t="s">
        <v>386</v>
      </c>
    </row>
    <row r="3338" spans="1:65" s="13" customFormat="1" ht="10">
      <c r="B3338" s="203"/>
      <c r="C3338" s="204"/>
      <c r="D3338" s="205" t="s">
        <v>395</v>
      </c>
      <c r="E3338" s="206" t="s">
        <v>76</v>
      </c>
      <c r="F3338" s="207" t="s">
        <v>3137</v>
      </c>
      <c r="G3338" s="204"/>
      <c r="H3338" s="206" t="s">
        <v>76</v>
      </c>
      <c r="I3338" s="208"/>
      <c r="J3338" s="204"/>
      <c r="K3338" s="204"/>
      <c r="L3338" s="209"/>
      <c r="M3338" s="210"/>
      <c r="N3338" s="211"/>
      <c r="O3338" s="211"/>
      <c r="P3338" s="211"/>
      <c r="Q3338" s="211"/>
      <c r="R3338" s="211"/>
      <c r="S3338" s="211"/>
      <c r="T3338" s="212"/>
      <c r="AT3338" s="213" t="s">
        <v>395</v>
      </c>
      <c r="AU3338" s="213" t="s">
        <v>90</v>
      </c>
      <c r="AV3338" s="13" t="s">
        <v>85</v>
      </c>
      <c r="AW3338" s="13" t="s">
        <v>36</v>
      </c>
      <c r="AX3338" s="13" t="s">
        <v>78</v>
      </c>
      <c r="AY3338" s="213" t="s">
        <v>386</v>
      </c>
    </row>
    <row r="3339" spans="1:65" s="14" customFormat="1" ht="10">
      <c r="B3339" s="214"/>
      <c r="C3339" s="215"/>
      <c r="D3339" s="205" t="s">
        <v>395</v>
      </c>
      <c r="E3339" s="216" t="s">
        <v>76</v>
      </c>
      <c r="F3339" s="217" t="s">
        <v>3138</v>
      </c>
      <c r="G3339" s="215"/>
      <c r="H3339" s="218">
        <v>6.6</v>
      </c>
      <c r="I3339" s="219"/>
      <c r="J3339" s="215"/>
      <c r="K3339" s="215"/>
      <c r="L3339" s="220"/>
      <c r="M3339" s="221"/>
      <c r="N3339" s="222"/>
      <c r="O3339" s="222"/>
      <c r="P3339" s="222"/>
      <c r="Q3339" s="222"/>
      <c r="R3339" s="222"/>
      <c r="S3339" s="222"/>
      <c r="T3339" s="223"/>
      <c r="AT3339" s="224" t="s">
        <v>395</v>
      </c>
      <c r="AU3339" s="224" t="s">
        <v>90</v>
      </c>
      <c r="AV3339" s="14" t="s">
        <v>90</v>
      </c>
      <c r="AW3339" s="14" t="s">
        <v>36</v>
      </c>
      <c r="AX3339" s="14" t="s">
        <v>78</v>
      </c>
      <c r="AY3339" s="224" t="s">
        <v>386</v>
      </c>
    </row>
    <row r="3340" spans="1:65" s="15" customFormat="1" ht="10">
      <c r="B3340" s="225"/>
      <c r="C3340" s="226"/>
      <c r="D3340" s="205" t="s">
        <v>395</v>
      </c>
      <c r="E3340" s="227" t="s">
        <v>76</v>
      </c>
      <c r="F3340" s="228" t="s">
        <v>398</v>
      </c>
      <c r="G3340" s="226"/>
      <c r="H3340" s="229">
        <v>6.6</v>
      </c>
      <c r="I3340" s="230"/>
      <c r="J3340" s="226"/>
      <c r="K3340" s="226"/>
      <c r="L3340" s="231"/>
      <c r="M3340" s="232"/>
      <c r="N3340" s="233"/>
      <c r="O3340" s="233"/>
      <c r="P3340" s="233"/>
      <c r="Q3340" s="233"/>
      <c r="R3340" s="233"/>
      <c r="S3340" s="233"/>
      <c r="T3340" s="234"/>
      <c r="AT3340" s="235" t="s">
        <v>395</v>
      </c>
      <c r="AU3340" s="235" t="s">
        <v>90</v>
      </c>
      <c r="AV3340" s="15" t="s">
        <v>102</v>
      </c>
      <c r="AW3340" s="15" t="s">
        <v>36</v>
      </c>
      <c r="AX3340" s="15" t="s">
        <v>85</v>
      </c>
      <c r="AY3340" s="235" t="s">
        <v>386</v>
      </c>
    </row>
    <row r="3341" spans="1:65" s="2" customFormat="1" ht="37.75" customHeight="1">
      <c r="A3341" s="37"/>
      <c r="B3341" s="38"/>
      <c r="C3341" s="185" t="s">
        <v>3139</v>
      </c>
      <c r="D3341" s="185" t="s">
        <v>388</v>
      </c>
      <c r="E3341" s="186" t="s">
        <v>3140</v>
      </c>
      <c r="F3341" s="187" t="s">
        <v>3141</v>
      </c>
      <c r="G3341" s="188" t="s">
        <v>624</v>
      </c>
      <c r="H3341" s="189">
        <v>4</v>
      </c>
      <c r="I3341" s="190"/>
      <c r="J3341" s="191">
        <f>ROUND(I3341*H3341,2)</f>
        <v>0</v>
      </c>
      <c r="K3341" s="187" t="s">
        <v>391</v>
      </c>
      <c r="L3341" s="42"/>
      <c r="M3341" s="192" t="s">
        <v>76</v>
      </c>
      <c r="N3341" s="193" t="s">
        <v>49</v>
      </c>
      <c r="O3341" s="67"/>
      <c r="P3341" s="194">
        <f>O3341*H3341</f>
        <v>0</v>
      </c>
      <c r="Q3341" s="194">
        <v>2.5999999999999998E-5</v>
      </c>
      <c r="R3341" s="194">
        <f>Q3341*H3341</f>
        <v>1.0399999999999999E-4</v>
      </c>
      <c r="S3341" s="194">
        <v>0</v>
      </c>
      <c r="T3341" s="195">
        <f>S3341*H3341</f>
        <v>0</v>
      </c>
      <c r="U3341" s="37"/>
      <c r="V3341" s="37"/>
      <c r="W3341" s="37"/>
      <c r="X3341" s="37"/>
      <c r="Y3341" s="37"/>
      <c r="Z3341" s="37"/>
      <c r="AA3341" s="37"/>
      <c r="AB3341" s="37"/>
      <c r="AC3341" s="37"/>
      <c r="AD3341" s="37"/>
      <c r="AE3341" s="37"/>
      <c r="AR3341" s="196" t="s">
        <v>479</v>
      </c>
      <c r="AT3341" s="196" t="s">
        <v>388</v>
      </c>
      <c r="AU3341" s="196" t="s">
        <v>90</v>
      </c>
      <c r="AY3341" s="20" t="s">
        <v>386</v>
      </c>
      <c r="BE3341" s="197">
        <f>IF(N3341="základní",J3341,0)</f>
        <v>0</v>
      </c>
      <c r="BF3341" s="197">
        <f>IF(N3341="snížená",J3341,0)</f>
        <v>0</v>
      </c>
      <c r="BG3341" s="197">
        <f>IF(N3341="zákl. přenesená",J3341,0)</f>
        <v>0</v>
      </c>
      <c r="BH3341" s="197">
        <f>IF(N3341="sníž. přenesená",J3341,0)</f>
        <v>0</v>
      </c>
      <c r="BI3341" s="197">
        <f>IF(N3341="nulová",J3341,0)</f>
        <v>0</v>
      </c>
      <c r="BJ3341" s="20" t="s">
        <v>90</v>
      </c>
      <c r="BK3341" s="197">
        <f>ROUND(I3341*H3341,2)</f>
        <v>0</v>
      </c>
      <c r="BL3341" s="20" t="s">
        <v>479</v>
      </c>
      <c r="BM3341" s="196" t="s">
        <v>3142</v>
      </c>
    </row>
    <row r="3342" spans="1:65" s="2" customFormat="1" ht="10">
      <c r="A3342" s="37"/>
      <c r="B3342" s="38"/>
      <c r="C3342" s="39"/>
      <c r="D3342" s="198" t="s">
        <v>393</v>
      </c>
      <c r="E3342" s="39"/>
      <c r="F3342" s="199" t="s">
        <v>3143</v>
      </c>
      <c r="G3342" s="39"/>
      <c r="H3342" s="39"/>
      <c r="I3342" s="200"/>
      <c r="J3342" s="39"/>
      <c r="K3342" s="39"/>
      <c r="L3342" s="42"/>
      <c r="M3342" s="201"/>
      <c r="N3342" s="202"/>
      <c r="O3342" s="67"/>
      <c r="P3342" s="67"/>
      <c r="Q3342" s="67"/>
      <c r="R3342" s="67"/>
      <c r="S3342" s="67"/>
      <c r="T3342" s="68"/>
      <c r="U3342" s="37"/>
      <c r="V3342" s="37"/>
      <c r="W3342" s="37"/>
      <c r="X3342" s="37"/>
      <c r="Y3342" s="37"/>
      <c r="Z3342" s="37"/>
      <c r="AA3342" s="37"/>
      <c r="AB3342" s="37"/>
      <c r="AC3342" s="37"/>
      <c r="AD3342" s="37"/>
      <c r="AE3342" s="37"/>
      <c r="AT3342" s="20" t="s">
        <v>393</v>
      </c>
      <c r="AU3342" s="20" t="s">
        <v>90</v>
      </c>
    </row>
    <row r="3343" spans="1:65" s="13" customFormat="1" ht="10">
      <c r="B3343" s="203"/>
      <c r="C3343" s="204"/>
      <c r="D3343" s="205" t="s">
        <v>395</v>
      </c>
      <c r="E3343" s="206" t="s">
        <v>76</v>
      </c>
      <c r="F3343" s="207" t="s">
        <v>1722</v>
      </c>
      <c r="G3343" s="204"/>
      <c r="H3343" s="206" t="s">
        <v>76</v>
      </c>
      <c r="I3343" s="208"/>
      <c r="J3343" s="204"/>
      <c r="K3343" s="204"/>
      <c r="L3343" s="209"/>
      <c r="M3343" s="210"/>
      <c r="N3343" s="211"/>
      <c r="O3343" s="211"/>
      <c r="P3343" s="211"/>
      <c r="Q3343" s="211"/>
      <c r="R3343" s="211"/>
      <c r="S3343" s="211"/>
      <c r="T3343" s="212"/>
      <c r="AT3343" s="213" t="s">
        <v>395</v>
      </c>
      <c r="AU3343" s="213" t="s">
        <v>90</v>
      </c>
      <c r="AV3343" s="13" t="s">
        <v>85</v>
      </c>
      <c r="AW3343" s="13" t="s">
        <v>36</v>
      </c>
      <c r="AX3343" s="13" t="s">
        <v>78</v>
      </c>
      <c r="AY3343" s="213" t="s">
        <v>386</v>
      </c>
    </row>
    <row r="3344" spans="1:65" s="14" customFormat="1" ht="10">
      <c r="B3344" s="214"/>
      <c r="C3344" s="215"/>
      <c r="D3344" s="205" t="s">
        <v>395</v>
      </c>
      <c r="E3344" s="216" t="s">
        <v>76</v>
      </c>
      <c r="F3344" s="217" t="s">
        <v>3144</v>
      </c>
      <c r="G3344" s="215"/>
      <c r="H3344" s="218">
        <v>4</v>
      </c>
      <c r="I3344" s="219"/>
      <c r="J3344" s="215"/>
      <c r="K3344" s="215"/>
      <c r="L3344" s="220"/>
      <c r="M3344" s="221"/>
      <c r="N3344" s="222"/>
      <c r="O3344" s="222"/>
      <c r="P3344" s="222"/>
      <c r="Q3344" s="222"/>
      <c r="R3344" s="222"/>
      <c r="S3344" s="222"/>
      <c r="T3344" s="223"/>
      <c r="AT3344" s="224" t="s">
        <v>395</v>
      </c>
      <c r="AU3344" s="224" t="s">
        <v>90</v>
      </c>
      <c r="AV3344" s="14" t="s">
        <v>90</v>
      </c>
      <c r="AW3344" s="14" t="s">
        <v>36</v>
      </c>
      <c r="AX3344" s="14" t="s">
        <v>78</v>
      </c>
      <c r="AY3344" s="224" t="s">
        <v>386</v>
      </c>
    </row>
    <row r="3345" spans="1:65" s="15" customFormat="1" ht="10">
      <c r="B3345" s="225"/>
      <c r="C3345" s="226"/>
      <c r="D3345" s="205" t="s">
        <v>395</v>
      </c>
      <c r="E3345" s="227" t="s">
        <v>76</v>
      </c>
      <c r="F3345" s="228" t="s">
        <v>398</v>
      </c>
      <c r="G3345" s="226"/>
      <c r="H3345" s="229">
        <v>4</v>
      </c>
      <c r="I3345" s="230"/>
      <c r="J3345" s="226"/>
      <c r="K3345" s="226"/>
      <c r="L3345" s="231"/>
      <c r="M3345" s="232"/>
      <c r="N3345" s="233"/>
      <c r="O3345" s="233"/>
      <c r="P3345" s="233"/>
      <c r="Q3345" s="233"/>
      <c r="R3345" s="233"/>
      <c r="S3345" s="233"/>
      <c r="T3345" s="234"/>
      <c r="AT3345" s="235" t="s">
        <v>395</v>
      </c>
      <c r="AU3345" s="235" t="s">
        <v>90</v>
      </c>
      <c r="AV3345" s="15" t="s">
        <v>102</v>
      </c>
      <c r="AW3345" s="15" t="s">
        <v>36</v>
      </c>
      <c r="AX3345" s="15" t="s">
        <v>85</v>
      </c>
      <c r="AY3345" s="235" t="s">
        <v>386</v>
      </c>
    </row>
    <row r="3346" spans="1:65" s="2" customFormat="1" ht="24.15" customHeight="1">
      <c r="A3346" s="37"/>
      <c r="B3346" s="38"/>
      <c r="C3346" s="236" t="s">
        <v>3145</v>
      </c>
      <c r="D3346" s="236" t="s">
        <v>453</v>
      </c>
      <c r="E3346" s="237" t="s">
        <v>3146</v>
      </c>
      <c r="F3346" s="238" t="s">
        <v>3147</v>
      </c>
      <c r="G3346" s="239" t="s">
        <v>624</v>
      </c>
      <c r="H3346" s="240">
        <v>4</v>
      </c>
      <c r="I3346" s="241"/>
      <c r="J3346" s="242">
        <f>ROUND(I3346*H3346,2)</f>
        <v>0</v>
      </c>
      <c r="K3346" s="238" t="s">
        <v>391</v>
      </c>
      <c r="L3346" s="243"/>
      <c r="M3346" s="244" t="s">
        <v>76</v>
      </c>
      <c r="N3346" s="245" t="s">
        <v>49</v>
      </c>
      <c r="O3346" s="67"/>
      <c r="P3346" s="194">
        <f>O3346*H3346</f>
        <v>0</v>
      </c>
      <c r="Q3346" s="194">
        <v>2.5000000000000001E-3</v>
      </c>
      <c r="R3346" s="194">
        <f>Q3346*H3346</f>
        <v>0.01</v>
      </c>
      <c r="S3346" s="194">
        <v>0</v>
      </c>
      <c r="T3346" s="195">
        <f>S3346*H3346</f>
        <v>0</v>
      </c>
      <c r="U3346" s="37"/>
      <c r="V3346" s="37"/>
      <c r="W3346" s="37"/>
      <c r="X3346" s="37"/>
      <c r="Y3346" s="37"/>
      <c r="Z3346" s="37"/>
      <c r="AA3346" s="37"/>
      <c r="AB3346" s="37"/>
      <c r="AC3346" s="37"/>
      <c r="AD3346" s="37"/>
      <c r="AE3346" s="37"/>
      <c r="AR3346" s="196" t="s">
        <v>597</v>
      </c>
      <c r="AT3346" s="196" t="s">
        <v>453</v>
      </c>
      <c r="AU3346" s="196" t="s">
        <v>90</v>
      </c>
      <c r="AY3346" s="20" t="s">
        <v>386</v>
      </c>
      <c r="BE3346" s="197">
        <f>IF(N3346="základní",J3346,0)</f>
        <v>0</v>
      </c>
      <c r="BF3346" s="197">
        <f>IF(N3346="snížená",J3346,0)</f>
        <v>0</v>
      </c>
      <c r="BG3346" s="197">
        <f>IF(N3346="zákl. přenesená",J3346,0)</f>
        <v>0</v>
      </c>
      <c r="BH3346" s="197">
        <f>IF(N3346="sníž. přenesená",J3346,0)</f>
        <v>0</v>
      </c>
      <c r="BI3346" s="197">
        <f>IF(N3346="nulová",J3346,0)</f>
        <v>0</v>
      </c>
      <c r="BJ3346" s="20" t="s">
        <v>90</v>
      </c>
      <c r="BK3346" s="197">
        <f>ROUND(I3346*H3346,2)</f>
        <v>0</v>
      </c>
      <c r="BL3346" s="20" t="s">
        <v>479</v>
      </c>
      <c r="BM3346" s="196" t="s">
        <v>3148</v>
      </c>
    </row>
    <row r="3347" spans="1:65" s="13" customFormat="1" ht="10">
      <c r="B3347" s="203"/>
      <c r="C3347" s="204"/>
      <c r="D3347" s="205" t="s">
        <v>395</v>
      </c>
      <c r="E3347" s="206" t="s">
        <v>76</v>
      </c>
      <c r="F3347" s="207" t="s">
        <v>1722</v>
      </c>
      <c r="G3347" s="204"/>
      <c r="H3347" s="206" t="s">
        <v>76</v>
      </c>
      <c r="I3347" s="208"/>
      <c r="J3347" s="204"/>
      <c r="K3347" s="204"/>
      <c r="L3347" s="209"/>
      <c r="M3347" s="210"/>
      <c r="N3347" s="211"/>
      <c r="O3347" s="211"/>
      <c r="P3347" s="211"/>
      <c r="Q3347" s="211"/>
      <c r="R3347" s="211"/>
      <c r="S3347" s="211"/>
      <c r="T3347" s="212"/>
      <c r="AT3347" s="213" t="s">
        <v>395</v>
      </c>
      <c r="AU3347" s="213" t="s">
        <v>90</v>
      </c>
      <c r="AV3347" s="13" t="s">
        <v>85</v>
      </c>
      <c r="AW3347" s="13" t="s">
        <v>36</v>
      </c>
      <c r="AX3347" s="13" t="s">
        <v>78</v>
      </c>
      <c r="AY3347" s="213" t="s">
        <v>386</v>
      </c>
    </row>
    <row r="3348" spans="1:65" s="14" customFormat="1" ht="10">
      <c r="B3348" s="214"/>
      <c r="C3348" s="215"/>
      <c r="D3348" s="205" t="s">
        <v>395</v>
      </c>
      <c r="E3348" s="216" t="s">
        <v>76</v>
      </c>
      <c r="F3348" s="217" t="s">
        <v>3144</v>
      </c>
      <c r="G3348" s="215"/>
      <c r="H3348" s="218">
        <v>4</v>
      </c>
      <c r="I3348" s="219"/>
      <c r="J3348" s="215"/>
      <c r="K3348" s="215"/>
      <c r="L3348" s="220"/>
      <c r="M3348" s="221"/>
      <c r="N3348" s="222"/>
      <c r="O3348" s="222"/>
      <c r="P3348" s="222"/>
      <c r="Q3348" s="222"/>
      <c r="R3348" s="222"/>
      <c r="S3348" s="222"/>
      <c r="T3348" s="223"/>
      <c r="AT3348" s="224" t="s">
        <v>395</v>
      </c>
      <c r="AU3348" s="224" t="s">
        <v>90</v>
      </c>
      <c r="AV3348" s="14" t="s">
        <v>90</v>
      </c>
      <c r="AW3348" s="14" t="s">
        <v>36</v>
      </c>
      <c r="AX3348" s="14" t="s">
        <v>78</v>
      </c>
      <c r="AY3348" s="224" t="s">
        <v>386</v>
      </c>
    </row>
    <row r="3349" spans="1:65" s="15" customFormat="1" ht="10">
      <c r="B3349" s="225"/>
      <c r="C3349" s="226"/>
      <c r="D3349" s="205" t="s">
        <v>395</v>
      </c>
      <c r="E3349" s="227" t="s">
        <v>76</v>
      </c>
      <c r="F3349" s="228" t="s">
        <v>398</v>
      </c>
      <c r="G3349" s="226"/>
      <c r="H3349" s="229">
        <v>4</v>
      </c>
      <c r="I3349" s="230"/>
      <c r="J3349" s="226"/>
      <c r="K3349" s="226"/>
      <c r="L3349" s="231"/>
      <c r="M3349" s="232"/>
      <c r="N3349" s="233"/>
      <c r="O3349" s="233"/>
      <c r="P3349" s="233"/>
      <c r="Q3349" s="233"/>
      <c r="R3349" s="233"/>
      <c r="S3349" s="233"/>
      <c r="T3349" s="234"/>
      <c r="AT3349" s="235" t="s">
        <v>395</v>
      </c>
      <c r="AU3349" s="235" t="s">
        <v>90</v>
      </c>
      <c r="AV3349" s="15" t="s">
        <v>102</v>
      </c>
      <c r="AW3349" s="15" t="s">
        <v>36</v>
      </c>
      <c r="AX3349" s="15" t="s">
        <v>85</v>
      </c>
      <c r="AY3349" s="235" t="s">
        <v>386</v>
      </c>
    </row>
    <row r="3350" spans="1:65" s="2" customFormat="1" ht="37.75" customHeight="1">
      <c r="A3350" s="37"/>
      <c r="B3350" s="38"/>
      <c r="C3350" s="185" t="s">
        <v>3149</v>
      </c>
      <c r="D3350" s="185" t="s">
        <v>388</v>
      </c>
      <c r="E3350" s="186" t="s">
        <v>3150</v>
      </c>
      <c r="F3350" s="187" t="s">
        <v>3151</v>
      </c>
      <c r="G3350" s="188" t="s">
        <v>624</v>
      </c>
      <c r="H3350" s="189">
        <v>1</v>
      </c>
      <c r="I3350" s="190"/>
      <c r="J3350" s="191">
        <f>ROUND(I3350*H3350,2)</f>
        <v>0</v>
      </c>
      <c r="K3350" s="187" t="s">
        <v>391</v>
      </c>
      <c r="L3350" s="42"/>
      <c r="M3350" s="192" t="s">
        <v>76</v>
      </c>
      <c r="N3350" s="193" t="s">
        <v>49</v>
      </c>
      <c r="O3350" s="67"/>
      <c r="P3350" s="194">
        <f>O3350*H3350</f>
        <v>0</v>
      </c>
      <c r="Q3350" s="194">
        <v>2.7320000000000003E-4</v>
      </c>
      <c r="R3350" s="194">
        <f>Q3350*H3350</f>
        <v>2.7320000000000003E-4</v>
      </c>
      <c r="S3350" s="194">
        <v>0</v>
      </c>
      <c r="T3350" s="195">
        <f>S3350*H3350</f>
        <v>0</v>
      </c>
      <c r="U3350" s="37"/>
      <c r="V3350" s="37"/>
      <c r="W3350" s="37"/>
      <c r="X3350" s="37"/>
      <c r="Y3350" s="37"/>
      <c r="Z3350" s="37"/>
      <c r="AA3350" s="37"/>
      <c r="AB3350" s="37"/>
      <c r="AC3350" s="37"/>
      <c r="AD3350" s="37"/>
      <c r="AE3350" s="37"/>
      <c r="AR3350" s="196" t="s">
        <v>479</v>
      </c>
      <c r="AT3350" s="196" t="s">
        <v>388</v>
      </c>
      <c r="AU3350" s="196" t="s">
        <v>90</v>
      </c>
      <c r="AY3350" s="20" t="s">
        <v>386</v>
      </c>
      <c r="BE3350" s="197">
        <f>IF(N3350="základní",J3350,0)</f>
        <v>0</v>
      </c>
      <c r="BF3350" s="197">
        <f>IF(N3350="snížená",J3350,0)</f>
        <v>0</v>
      </c>
      <c r="BG3350" s="197">
        <f>IF(N3350="zákl. přenesená",J3350,0)</f>
        <v>0</v>
      </c>
      <c r="BH3350" s="197">
        <f>IF(N3350="sníž. přenesená",J3350,0)</f>
        <v>0</v>
      </c>
      <c r="BI3350" s="197">
        <f>IF(N3350="nulová",J3350,0)</f>
        <v>0</v>
      </c>
      <c r="BJ3350" s="20" t="s">
        <v>90</v>
      </c>
      <c r="BK3350" s="197">
        <f>ROUND(I3350*H3350,2)</f>
        <v>0</v>
      </c>
      <c r="BL3350" s="20" t="s">
        <v>479</v>
      </c>
      <c r="BM3350" s="196" t="s">
        <v>3152</v>
      </c>
    </row>
    <row r="3351" spans="1:65" s="2" customFormat="1" ht="10">
      <c r="A3351" s="37"/>
      <c r="B3351" s="38"/>
      <c r="C3351" s="39"/>
      <c r="D3351" s="198" t="s">
        <v>393</v>
      </c>
      <c r="E3351" s="39"/>
      <c r="F3351" s="199" t="s">
        <v>3153</v>
      </c>
      <c r="G3351" s="39"/>
      <c r="H3351" s="39"/>
      <c r="I3351" s="200"/>
      <c r="J3351" s="39"/>
      <c r="K3351" s="39"/>
      <c r="L3351" s="42"/>
      <c r="M3351" s="201"/>
      <c r="N3351" s="202"/>
      <c r="O3351" s="67"/>
      <c r="P3351" s="67"/>
      <c r="Q3351" s="67"/>
      <c r="R3351" s="67"/>
      <c r="S3351" s="67"/>
      <c r="T3351" s="68"/>
      <c r="U3351" s="37"/>
      <c r="V3351" s="37"/>
      <c r="W3351" s="37"/>
      <c r="X3351" s="37"/>
      <c r="Y3351" s="37"/>
      <c r="Z3351" s="37"/>
      <c r="AA3351" s="37"/>
      <c r="AB3351" s="37"/>
      <c r="AC3351" s="37"/>
      <c r="AD3351" s="37"/>
      <c r="AE3351" s="37"/>
      <c r="AT3351" s="20" t="s">
        <v>393</v>
      </c>
      <c r="AU3351" s="20" t="s">
        <v>90</v>
      </c>
    </row>
    <row r="3352" spans="1:65" s="13" customFormat="1" ht="10">
      <c r="B3352" s="203"/>
      <c r="C3352" s="204"/>
      <c r="D3352" s="205" t="s">
        <v>395</v>
      </c>
      <c r="E3352" s="206" t="s">
        <v>76</v>
      </c>
      <c r="F3352" s="207" t="s">
        <v>1722</v>
      </c>
      <c r="G3352" s="204"/>
      <c r="H3352" s="206" t="s">
        <v>76</v>
      </c>
      <c r="I3352" s="208"/>
      <c r="J3352" s="204"/>
      <c r="K3352" s="204"/>
      <c r="L3352" s="209"/>
      <c r="M3352" s="210"/>
      <c r="N3352" s="211"/>
      <c r="O3352" s="211"/>
      <c r="P3352" s="211"/>
      <c r="Q3352" s="211"/>
      <c r="R3352" s="211"/>
      <c r="S3352" s="211"/>
      <c r="T3352" s="212"/>
      <c r="AT3352" s="213" t="s">
        <v>395</v>
      </c>
      <c r="AU3352" s="213" t="s">
        <v>90</v>
      </c>
      <c r="AV3352" s="13" t="s">
        <v>85</v>
      </c>
      <c r="AW3352" s="13" t="s">
        <v>36</v>
      </c>
      <c r="AX3352" s="13" t="s">
        <v>78</v>
      </c>
      <c r="AY3352" s="213" t="s">
        <v>386</v>
      </c>
    </row>
    <row r="3353" spans="1:65" s="14" customFormat="1" ht="10">
      <c r="B3353" s="214"/>
      <c r="C3353" s="215"/>
      <c r="D3353" s="205" t="s">
        <v>395</v>
      </c>
      <c r="E3353" s="216" t="s">
        <v>76</v>
      </c>
      <c r="F3353" s="217" t="s">
        <v>3154</v>
      </c>
      <c r="G3353" s="215"/>
      <c r="H3353" s="218">
        <v>1</v>
      </c>
      <c r="I3353" s="219"/>
      <c r="J3353" s="215"/>
      <c r="K3353" s="215"/>
      <c r="L3353" s="220"/>
      <c r="M3353" s="221"/>
      <c r="N3353" s="222"/>
      <c r="O3353" s="222"/>
      <c r="P3353" s="222"/>
      <c r="Q3353" s="222"/>
      <c r="R3353" s="222"/>
      <c r="S3353" s="222"/>
      <c r="T3353" s="223"/>
      <c r="AT3353" s="224" t="s">
        <v>395</v>
      </c>
      <c r="AU3353" s="224" t="s">
        <v>90</v>
      </c>
      <c r="AV3353" s="14" t="s">
        <v>90</v>
      </c>
      <c r="AW3353" s="14" t="s">
        <v>36</v>
      </c>
      <c r="AX3353" s="14" t="s">
        <v>78</v>
      </c>
      <c r="AY3353" s="224" t="s">
        <v>386</v>
      </c>
    </row>
    <row r="3354" spans="1:65" s="15" customFormat="1" ht="10">
      <c r="B3354" s="225"/>
      <c r="C3354" s="226"/>
      <c r="D3354" s="205" t="s">
        <v>395</v>
      </c>
      <c r="E3354" s="227" t="s">
        <v>76</v>
      </c>
      <c r="F3354" s="228" t="s">
        <v>398</v>
      </c>
      <c r="G3354" s="226"/>
      <c r="H3354" s="229">
        <v>1</v>
      </c>
      <c r="I3354" s="230"/>
      <c r="J3354" s="226"/>
      <c r="K3354" s="226"/>
      <c r="L3354" s="231"/>
      <c r="M3354" s="232"/>
      <c r="N3354" s="233"/>
      <c r="O3354" s="233"/>
      <c r="P3354" s="233"/>
      <c r="Q3354" s="233"/>
      <c r="R3354" s="233"/>
      <c r="S3354" s="233"/>
      <c r="T3354" s="234"/>
      <c r="AT3354" s="235" t="s">
        <v>395</v>
      </c>
      <c r="AU3354" s="235" t="s">
        <v>90</v>
      </c>
      <c r="AV3354" s="15" t="s">
        <v>102</v>
      </c>
      <c r="AW3354" s="15" t="s">
        <v>36</v>
      </c>
      <c r="AX3354" s="15" t="s">
        <v>85</v>
      </c>
      <c r="AY3354" s="235" t="s">
        <v>386</v>
      </c>
    </row>
    <row r="3355" spans="1:65" s="2" customFormat="1" ht="24.15" customHeight="1">
      <c r="A3355" s="37"/>
      <c r="B3355" s="38"/>
      <c r="C3355" s="236" t="s">
        <v>3155</v>
      </c>
      <c r="D3355" s="236" t="s">
        <v>453</v>
      </c>
      <c r="E3355" s="237" t="s">
        <v>3156</v>
      </c>
      <c r="F3355" s="238" t="s">
        <v>3157</v>
      </c>
      <c r="G3355" s="239" t="s">
        <v>624</v>
      </c>
      <c r="H3355" s="240">
        <v>1</v>
      </c>
      <c r="I3355" s="241"/>
      <c r="J3355" s="242">
        <f>ROUND(I3355*H3355,2)</f>
        <v>0</v>
      </c>
      <c r="K3355" s="238" t="s">
        <v>76</v>
      </c>
      <c r="L3355" s="243"/>
      <c r="M3355" s="244" t="s">
        <v>76</v>
      </c>
      <c r="N3355" s="245" t="s">
        <v>49</v>
      </c>
      <c r="O3355" s="67"/>
      <c r="P3355" s="194">
        <f>O3355*H3355</f>
        <v>0</v>
      </c>
      <c r="Q3355" s="194">
        <v>4.7000000000000002E-3</v>
      </c>
      <c r="R3355" s="194">
        <f>Q3355*H3355</f>
        <v>4.7000000000000002E-3</v>
      </c>
      <c r="S3355" s="194">
        <v>0</v>
      </c>
      <c r="T3355" s="195">
        <f>S3355*H3355</f>
        <v>0</v>
      </c>
      <c r="U3355" s="37"/>
      <c r="V3355" s="37"/>
      <c r="W3355" s="37"/>
      <c r="X3355" s="37"/>
      <c r="Y3355" s="37"/>
      <c r="Z3355" s="37"/>
      <c r="AA3355" s="37"/>
      <c r="AB3355" s="37"/>
      <c r="AC3355" s="37"/>
      <c r="AD3355" s="37"/>
      <c r="AE3355" s="37"/>
      <c r="AR3355" s="196" t="s">
        <v>597</v>
      </c>
      <c r="AT3355" s="196" t="s">
        <v>453</v>
      </c>
      <c r="AU3355" s="196" t="s">
        <v>90</v>
      </c>
      <c r="AY3355" s="20" t="s">
        <v>386</v>
      </c>
      <c r="BE3355" s="197">
        <f>IF(N3355="základní",J3355,0)</f>
        <v>0</v>
      </c>
      <c r="BF3355" s="197">
        <f>IF(N3355="snížená",J3355,0)</f>
        <v>0</v>
      </c>
      <c r="BG3355" s="197">
        <f>IF(N3355="zákl. přenesená",J3355,0)</f>
        <v>0</v>
      </c>
      <c r="BH3355" s="197">
        <f>IF(N3355="sníž. přenesená",J3355,0)</f>
        <v>0</v>
      </c>
      <c r="BI3355" s="197">
        <f>IF(N3355="nulová",J3355,0)</f>
        <v>0</v>
      </c>
      <c r="BJ3355" s="20" t="s">
        <v>90</v>
      </c>
      <c r="BK3355" s="197">
        <f>ROUND(I3355*H3355,2)</f>
        <v>0</v>
      </c>
      <c r="BL3355" s="20" t="s">
        <v>479</v>
      </c>
      <c r="BM3355" s="196" t="s">
        <v>3158</v>
      </c>
    </row>
    <row r="3356" spans="1:65" s="2" customFormat="1" ht="37.75" customHeight="1">
      <c r="A3356" s="37"/>
      <c r="B3356" s="38"/>
      <c r="C3356" s="185" t="s">
        <v>3159</v>
      </c>
      <c r="D3356" s="185" t="s">
        <v>388</v>
      </c>
      <c r="E3356" s="186" t="s">
        <v>3160</v>
      </c>
      <c r="F3356" s="187" t="s">
        <v>3161</v>
      </c>
      <c r="G3356" s="188" t="s">
        <v>624</v>
      </c>
      <c r="H3356" s="189">
        <v>15</v>
      </c>
      <c r="I3356" s="190"/>
      <c r="J3356" s="191">
        <f>ROUND(I3356*H3356,2)</f>
        <v>0</v>
      </c>
      <c r="K3356" s="187" t="s">
        <v>391</v>
      </c>
      <c r="L3356" s="42"/>
      <c r="M3356" s="192" t="s">
        <v>76</v>
      </c>
      <c r="N3356" s="193" t="s">
        <v>49</v>
      </c>
      <c r="O3356" s="67"/>
      <c r="P3356" s="194">
        <f>O3356*H3356</f>
        <v>0</v>
      </c>
      <c r="Q3356" s="194">
        <v>4.3960000000000001E-4</v>
      </c>
      <c r="R3356" s="194">
        <f>Q3356*H3356</f>
        <v>6.594E-3</v>
      </c>
      <c r="S3356" s="194">
        <v>0</v>
      </c>
      <c r="T3356" s="195">
        <f>S3356*H3356</f>
        <v>0</v>
      </c>
      <c r="U3356" s="37"/>
      <c r="V3356" s="37"/>
      <c r="W3356" s="37"/>
      <c r="X3356" s="37"/>
      <c r="Y3356" s="37"/>
      <c r="Z3356" s="37"/>
      <c r="AA3356" s="37"/>
      <c r="AB3356" s="37"/>
      <c r="AC3356" s="37"/>
      <c r="AD3356" s="37"/>
      <c r="AE3356" s="37"/>
      <c r="AR3356" s="196" t="s">
        <v>479</v>
      </c>
      <c r="AT3356" s="196" t="s">
        <v>388</v>
      </c>
      <c r="AU3356" s="196" t="s">
        <v>90</v>
      </c>
      <c r="AY3356" s="20" t="s">
        <v>386</v>
      </c>
      <c r="BE3356" s="197">
        <f>IF(N3356="základní",J3356,0)</f>
        <v>0</v>
      </c>
      <c r="BF3356" s="197">
        <f>IF(N3356="snížená",J3356,0)</f>
        <v>0</v>
      </c>
      <c r="BG3356" s="197">
        <f>IF(N3356="zákl. přenesená",J3356,0)</f>
        <v>0</v>
      </c>
      <c r="BH3356" s="197">
        <f>IF(N3356="sníž. přenesená",J3356,0)</f>
        <v>0</v>
      </c>
      <c r="BI3356" s="197">
        <f>IF(N3356="nulová",J3356,0)</f>
        <v>0</v>
      </c>
      <c r="BJ3356" s="20" t="s">
        <v>90</v>
      </c>
      <c r="BK3356" s="197">
        <f>ROUND(I3356*H3356,2)</f>
        <v>0</v>
      </c>
      <c r="BL3356" s="20" t="s">
        <v>479</v>
      </c>
      <c r="BM3356" s="196" t="s">
        <v>3162</v>
      </c>
    </row>
    <row r="3357" spans="1:65" s="2" customFormat="1" ht="10">
      <c r="A3357" s="37"/>
      <c r="B3357" s="38"/>
      <c r="C3357" s="39"/>
      <c r="D3357" s="198" t="s">
        <v>393</v>
      </c>
      <c r="E3357" s="39"/>
      <c r="F3357" s="199" t="s">
        <v>3163</v>
      </c>
      <c r="G3357" s="39"/>
      <c r="H3357" s="39"/>
      <c r="I3357" s="200"/>
      <c r="J3357" s="39"/>
      <c r="K3357" s="39"/>
      <c r="L3357" s="42"/>
      <c r="M3357" s="201"/>
      <c r="N3357" s="202"/>
      <c r="O3357" s="67"/>
      <c r="P3357" s="67"/>
      <c r="Q3357" s="67"/>
      <c r="R3357" s="67"/>
      <c r="S3357" s="67"/>
      <c r="T3357" s="68"/>
      <c r="U3357" s="37"/>
      <c r="V3357" s="37"/>
      <c r="W3357" s="37"/>
      <c r="X3357" s="37"/>
      <c r="Y3357" s="37"/>
      <c r="Z3357" s="37"/>
      <c r="AA3357" s="37"/>
      <c r="AB3357" s="37"/>
      <c r="AC3357" s="37"/>
      <c r="AD3357" s="37"/>
      <c r="AE3357" s="37"/>
      <c r="AT3357" s="20" t="s">
        <v>393</v>
      </c>
      <c r="AU3357" s="20" t="s">
        <v>90</v>
      </c>
    </row>
    <row r="3358" spans="1:65" s="13" customFormat="1" ht="10">
      <c r="B3358" s="203"/>
      <c r="C3358" s="204"/>
      <c r="D3358" s="205" t="s">
        <v>395</v>
      </c>
      <c r="E3358" s="206" t="s">
        <v>76</v>
      </c>
      <c r="F3358" s="207" t="s">
        <v>1722</v>
      </c>
      <c r="G3358" s="204"/>
      <c r="H3358" s="206" t="s">
        <v>76</v>
      </c>
      <c r="I3358" s="208"/>
      <c r="J3358" s="204"/>
      <c r="K3358" s="204"/>
      <c r="L3358" s="209"/>
      <c r="M3358" s="210"/>
      <c r="N3358" s="211"/>
      <c r="O3358" s="211"/>
      <c r="P3358" s="211"/>
      <c r="Q3358" s="211"/>
      <c r="R3358" s="211"/>
      <c r="S3358" s="211"/>
      <c r="T3358" s="212"/>
      <c r="AT3358" s="213" t="s">
        <v>395</v>
      </c>
      <c r="AU3358" s="213" t="s">
        <v>90</v>
      </c>
      <c r="AV3358" s="13" t="s">
        <v>85</v>
      </c>
      <c r="AW3358" s="13" t="s">
        <v>36</v>
      </c>
      <c r="AX3358" s="13" t="s">
        <v>78</v>
      </c>
      <c r="AY3358" s="213" t="s">
        <v>386</v>
      </c>
    </row>
    <row r="3359" spans="1:65" s="14" customFormat="1" ht="10">
      <c r="B3359" s="214"/>
      <c r="C3359" s="215"/>
      <c r="D3359" s="205" t="s">
        <v>395</v>
      </c>
      <c r="E3359" s="216" t="s">
        <v>76</v>
      </c>
      <c r="F3359" s="217" t="s">
        <v>3164</v>
      </c>
      <c r="G3359" s="215"/>
      <c r="H3359" s="218">
        <v>15</v>
      </c>
      <c r="I3359" s="219"/>
      <c r="J3359" s="215"/>
      <c r="K3359" s="215"/>
      <c r="L3359" s="220"/>
      <c r="M3359" s="221"/>
      <c r="N3359" s="222"/>
      <c r="O3359" s="222"/>
      <c r="P3359" s="222"/>
      <c r="Q3359" s="222"/>
      <c r="R3359" s="222"/>
      <c r="S3359" s="222"/>
      <c r="T3359" s="223"/>
      <c r="AT3359" s="224" t="s">
        <v>395</v>
      </c>
      <c r="AU3359" s="224" t="s">
        <v>90</v>
      </c>
      <c r="AV3359" s="14" t="s">
        <v>90</v>
      </c>
      <c r="AW3359" s="14" t="s">
        <v>36</v>
      </c>
      <c r="AX3359" s="14" t="s">
        <v>78</v>
      </c>
      <c r="AY3359" s="224" t="s">
        <v>386</v>
      </c>
    </row>
    <row r="3360" spans="1:65" s="15" customFormat="1" ht="10">
      <c r="B3360" s="225"/>
      <c r="C3360" s="226"/>
      <c r="D3360" s="205" t="s">
        <v>395</v>
      </c>
      <c r="E3360" s="227" t="s">
        <v>76</v>
      </c>
      <c r="F3360" s="228" t="s">
        <v>398</v>
      </c>
      <c r="G3360" s="226"/>
      <c r="H3360" s="229">
        <v>15</v>
      </c>
      <c r="I3360" s="230"/>
      <c r="J3360" s="226"/>
      <c r="K3360" s="226"/>
      <c r="L3360" s="231"/>
      <c r="M3360" s="232"/>
      <c r="N3360" s="233"/>
      <c r="O3360" s="233"/>
      <c r="P3360" s="233"/>
      <c r="Q3360" s="233"/>
      <c r="R3360" s="233"/>
      <c r="S3360" s="233"/>
      <c r="T3360" s="234"/>
      <c r="AT3360" s="235" t="s">
        <v>395</v>
      </c>
      <c r="AU3360" s="235" t="s">
        <v>90</v>
      </c>
      <c r="AV3360" s="15" t="s">
        <v>102</v>
      </c>
      <c r="AW3360" s="15" t="s">
        <v>36</v>
      </c>
      <c r="AX3360" s="15" t="s">
        <v>85</v>
      </c>
      <c r="AY3360" s="235" t="s">
        <v>386</v>
      </c>
    </row>
    <row r="3361" spans="1:65" s="2" customFormat="1" ht="24.15" customHeight="1">
      <c r="A3361" s="37"/>
      <c r="B3361" s="38"/>
      <c r="C3361" s="236" t="s">
        <v>3165</v>
      </c>
      <c r="D3361" s="236" t="s">
        <v>453</v>
      </c>
      <c r="E3361" s="237" t="s">
        <v>3166</v>
      </c>
      <c r="F3361" s="238" t="s">
        <v>3167</v>
      </c>
      <c r="G3361" s="239" t="s">
        <v>624</v>
      </c>
      <c r="H3361" s="240">
        <v>15</v>
      </c>
      <c r="I3361" s="241"/>
      <c r="J3361" s="242">
        <f>ROUND(I3361*H3361,2)</f>
        <v>0</v>
      </c>
      <c r="K3361" s="238" t="s">
        <v>76</v>
      </c>
      <c r="L3361" s="243"/>
      <c r="M3361" s="244" t="s">
        <v>76</v>
      </c>
      <c r="N3361" s="245" t="s">
        <v>49</v>
      </c>
      <c r="O3361" s="67"/>
      <c r="P3361" s="194">
        <f>O3361*H3361</f>
        <v>0</v>
      </c>
      <c r="Q3361" s="194">
        <v>6.1999999999999998E-3</v>
      </c>
      <c r="R3361" s="194">
        <f>Q3361*H3361</f>
        <v>9.2999999999999999E-2</v>
      </c>
      <c r="S3361" s="194">
        <v>0</v>
      </c>
      <c r="T3361" s="195">
        <f>S3361*H3361</f>
        <v>0</v>
      </c>
      <c r="U3361" s="37"/>
      <c r="V3361" s="37"/>
      <c r="W3361" s="37"/>
      <c r="X3361" s="37"/>
      <c r="Y3361" s="37"/>
      <c r="Z3361" s="37"/>
      <c r="AA3361" s="37"/>
      <c r="AB3361" s="37"/>
      <c r="AC3361" s="37"/>
      <c r="AD3361" s="37"/>
      <c r="AE3361" s="37"/>
      <c r="AR3361" s="196" t="s">
        <v>597</v>
      </c>
      <c r="AT3361" s="196" t="s">
        <v>453</v>
      </c>
      <c r="AU3361" s="196" t="s">
        <v>90</v>
      </c>
      <c r="AY3361" s="20" t="s">
        <v>386</v>
      </c>
      <c r="BE3361" s="197">
        <f>IF(N3361="základní",J3361,0)</f>
        <v>0</v>
      </c>
      <c r="BF3361" s="197">
        <f>IF(N3361="snížená",J3361,0)</f>
        <v>0</v>
      </c>
      <c r="BG3361" s="197">
        <f>IF(N3361="zákl. přenesená",J3361,0)</f>
        <v>0</v>
      </c>
      <c r="BH3361" s="197">
        <f>IF(N3361="sníž. přenesená",J3361,0)</f>
        <v>0</v>
      </c>
      <c r="BI3361" s="197">
        <f>IF(N3361="nulová",J3361,0)</f>
        <v>0</v>
      </c>
      <c r="BJ3361" s="20" t="s">
        <v>90</v>
      </c>
      <c r="BK3361" s="197">
        <f>ROUND(I3361*H3361,2)</f>
        <v>0</v>
      </c>
      <c r="BL3361" s="20" t="s">
        <v>479</v>
      </c>
      <c r="BM3361" s="196" t="s">
        <v>3168</v>
      </c>
    </row>
    <row r="3362" spans="1:65" s="13" customFormat="1" ht="10">
      <c r="B3362" s="203"/>
      <c r="C3362" s="204"/>
      <c r="D3362" s="205" t="s">
        <v>395</v>
      </c>
      <c r="E3362" s="206" t="s">
        <v>76</v>
      </c>
      <c r="F3362" s="207" t="s">
        <v>1722</v>
      </c>
      <c r="G3362" s="204"/>
      <c r="H3362" s="206" t="s">
        <v>76</v>
      </c>
      <c r="I3362" s="208"/>
      <c r="J3362" s="204"/>
      <c r="K3362" s="204"/>
      <c r="L3362" s="209"/>
      <c r="M3362" s="210"/>
      <c r="N3362" s="211"/>
      <c r="O3362" s="211"/>
      <c r="P3362" s="211"/>
      <c r="Q3362" s="211"/>
      <c r="R3362" s="211"/>
      <c r="S3362" s="211"/>
      <c r="T3362" s="212"/>
      <c r="AT3362" s="213" t="s">
        <v>395</v>
      </c>
      <c r="AU3362" s="213" t="s">
        <v>90</v>
      </c>
      <c r="AV3362" s="13" t="s">
        <v>85</v>
      </c>
      <c r="AW3362" s="13" t="s">
        <v>36</v>
      </c>
      <c r="AX3362" s="13" t="s">
        <v>78</v>
      </c>
      <c r="AY3362" s="213" t="s">
        <v>386</v>
      </c>
    </row>
    <row r="3363" spans="1:65" s="14" customFormat="1" ht="10">
      <c r="B3363" s="214"/>
      <c r="C3363" s="215"/>
      <c r="D3363" s="205" t="s">
        <v>395</v>
      </c>
      <c r="E3363" s="216" t="s">
        <v>76</v>
      </c>
      <c r="F3363" s="217" t="s">
        <v>3164</v>
      </c>
      <c r="G3363" s="215"/>
      <c r="H3363" s="218">
        <v>15</v>
      </c>
      <c r="I3363" s="219"/>
      <c r="J3363" s="215"/>
      <c r="K3363" s="215"/>
      <c r="L3363" s="220"/>
      <c r="M3363" s="221"/>
      <c r="N3363" s="222"/>
      <c r="O3363" s="222"/>
      <c r="P3363" s="222"/>
      <c r="Q3363" s="222"/>
      <c r="R3363" s="222"/>
      <c r="S3363" s="222"/>
      <c r="T3363" s="223"/>
      <c r="AT3363" s="224" t="s">
        <v>395</v>
      </c>
      <c r="AU3363" s="224" t="s">
        <v>90</v>
      </c>
      <c r="AV3363" s="14" t="s">
        <v>90</v>
      </c>
      <c r="AW3363" s="14" t="s">
        <v>36</v>
      </c>
      <c r="AX3363" s="14" t="s">
        <v>78</v>
      </c>
      <c r="AY3363" s="224" t="s">
        <v>386</v>
      </c>
    </row>
    <row r="3364" spans="1:65" s="15" customFormat="1" ht="10">
      <c r="B3364" s="225"/>
      <c r="C3364" s="226"/>
      <c r="D3364" s="205" t="s">
        <v>395</v>
      </c>
      <c r="E3364" s="227" t="s">
        <v>76</v>
      </c>
      <c r="F3364" s="228" t="s">
        <v>398</v>
      </c>
      <c r="G3364" s="226"/>
      <c r="H3364" s="229">
        <v>15</v>
      </c>
      <c r="I3364" s="230"/>
      <c r="J3364" s="226"/>
      <c r="K3364" s="226"/>
      <c r="L3364" s="231"/>
      <c r="M3364" s="232"/>
      <c r="N3364" s="233"/>
      <c r="O3364" s="233"/>
      <c r="P3364" s="233"/>
      <c r="Q3364" s="233"/>
      <c r="R3364" s="233"/>
      <c r="S3364" s="233"/>
      <c r="T3364" s="234"/>
      <c r="AT3364" s="235" t="s">
        <v>395</v>
      </c>
      <c r="AU3364" s="235" t="s">
        <v>90</v>
      </c>
      <c r="AV3364" s="15" t="s">
        <v>102</v>
      </c>
      <c r="AW3364" s="15" t="s">
        <v>36</v>
      </c>
      <c r="AX3364" s="15" t="s">
        <v>85</v>
      </c>
      <c r="AY3364" s="235" t="s">
        <v>386</v>
      </c>
    </row>
    <row r="3365" spans="1:65" s="2" customFormat="1" ht="37.75" customHeight="1">
      <c r="A3365" s="37"/>
      <c r="B3365" s="38"/>
      <c r="C3365" s="185" t="s">
        <v>3169</v>
      </c>
      <c r="D3365" s="185" t="s">
        <v>388</v>
      </c>
      <c r="E3365" s="186" t="s">
        <v>3170</v>
      </c>
      <c r="F3365" s="187" t="s">
        <v>3171</v>
      </c>
      <c r="G3365" s="188" t="s">
        <v>624</v>
      </c>
      <c r="H3365" s="189">
        <v>86</v>
      </c>
      <c r="I3365" s="190"/>
      <c r="J3365" s="191">
        <f>ROUND(I3365*H3365,2)</f>
        <v>0</v>
      </c>
      <c r="K3365" s="187" t="s">
        <v>391</v>
      </c>
      <c r="L3365" s="42"/>
      <c r="M3365" s="192" t="s">
        <v>76</v>
      </c>
      <c r="N3365" s="193" t="s">
        <v>49</v>
      </c>
      <c r="O3365" s="67"/>
      <c r="P3365" s="194">
        <f>O3365*H3365</f>
        <v>0</v>
      </c>
      <c r="Q3365" s="194">
        <v>1.5829699999999999E-2</v>
      </c>
      <c r="R3365" s="194">
        <f>Q3365*H3365</f>
        <v>1.3613541999999998</v>
      </c>
      <c r="S3365" s="194">
        <v>0</v>
      </c>
      <c r="T3365" s="195">
        <f>S3365*H3365</f>
        <v>0</v>
      </c>
      <c r="U3365" s="37"/>
      <c r="V3365" s="37"/>
      <c r="W3365" s="37"/>
      <c r="X3365" s="37"/>
      <c r="Y3365" s="37"/>
      <c r="Z3365" s="37"/>
      <c r="AA3365" s="37"/>
      <c r="AB3365" s="37"/>
      <c r="AC3365" s="37"/>
      <c r="AD3365" s="37"/>
      <c r="AE3365" s="37"/>
      <c r="AR3365" s="196" t="s">
        <v>479</v>
      </c>
      <c r="AT3365" s="196" t="s">
        <v>388</v>
      </c>
      <c r="AU3365" s="196" t="s">
        <v>90</v>
      </c>
      <c r="AY3365" s="20" t="s">
        <v>386</v>
      </c>
      <c r="BE3365" s="197">
        <f>IF(N3365="základní",J3365,0)</f>
        <v>0</v>
      </c>
      <c r="BF3365" s="197">
        <f>IF(N3365="snížená",J3365,0)</f>
        <v>0</v>
      </c>
      <c r="BG3365" s="197">
        <f>IF(N3365="zákl. přenesená",J3365,0)</f>
        <v>0</v>
      </c>
      <c r="BH3365" s="197">
        <f>IF(N3365="sníž. přenesená",J3365,0)</f>
        <v>0</v>
      </c>
      <c r="BI3365" s="197">
        <f>IF(N3365="nulová",J3365,0)</f>
        <v>0</v>
      </c>
      <c r="BJ3365" s="20" t="s">
        <v>90</v>
      </c>
      <c r="BK3365" s="197">
        <f>ROUND(I3365*H3365,2)</f>
        <v>0</v>
      </c>
      <c r="BL3365" s="20" t="s">
        <v>479</v>
      </c>
      <c r="BM3365" s="196" t="s">
        <v>3172</v>
      </c>
    </row>
    <row r="3366" spans="1:65" s="2" customFormat="1" ht="10">
      <c r="A3366" s="37"/>
      <c r="B3366" s="38"/>
      <c r="C3366" s="39"/>
      <c r="D3366" s="198" t="s">
        <v>393</v>
      </c>
      <c r="E3366" s="39"/>
      <c r="F3366" s="199" t="s">
        <v>3173</v>
      </c>
      <c r="G3366" s="39"/>
      <c r="H3366" s="39"/>
      <c r="I3366" s="200"/>
      <c r="J3366" s="39"/>
      <c r="K3366" s="39"/>
      <c r="L3366" s="42"/>
      <c r="M3366" s="201"/>
      <c r="N3366" s="202"/>
      <c r="O3366" s="67"/>
      <c r="P3366" s="67"/>
      <c r="Q3366" s="67"/>
      <c r="R3366" s="67"/>
      <c r="S3366" s="67"/>
      <c r="T3366" s="68"/>
      <c r="U3366" s="37"/>
      <c r="V3366" s="37"/>
      <c r="W3366" s="37"/>
      <c r="X3366" s="37"/>
      <c r="Y3366" s="37"/>
      <c r="Z3366" s="37"/>
      <c r="AA3366" s="37"/>
      <c r="AB3366" s="37"/>
      <c r="AC3366" s="37"/>
      <c r="AD3366" s="37"/>
      <c r="AE3366" s="37"/>
      <c r="AT3366" s="20" t="s">
        <v>393</v>
      </c>
      <c r="AU3366" s="20" t="s">
        <v>90</v>
      </c>
    </row>
    <row r="3367" spans="1:65" s="2" customFormat="1" ht="55.5" customHeight="1">
      <c r="A3367" s="37"/>
      <c r="B3367" s="38"/>
      <c r="C3367" s="185" t="s">
        <v>3174</v>
      </c>
      <c r="D3367" s="185" t="s">
        <v>388</v>
      </c>
      <c r="E3367" s="186" t="s">
        <v>3175</v>
      </c>
      <c r="F3367" s="187" t="s">
        <v>3176</v>
      </c>
      <c r="G3367" s="188" t="s">
        <v>624</v>
      </c>
      <c r="H3367" s="189">
        <v>6</v>
      </c>
      <c r="I3367" s="190"/>
      <c r="J3367" s="191">
        <f>ROUND(I3367*H3367,2)</f>
        <v>0</v>
      </c>
      <c r="K3367" s="187" t="s">
        <v>391</v>
      </c>
      <c r="L3367" s="42"/>
      <c r="M3367" s="192" t="s">
        <v>76</v>
      </c>
      <c r="N3367" s="193" t="s">
        <v>49</v>
      </c>
      <c r="O3367" s="67"/>
      <c r="P3367" s="194">
        <f>O3367*H3367</f>
        <v>0</v>
      </c>
      <c r="Q3367" s="194">
        <v>0</v>
      </c>
      <c r="R3367" s="194">
        <f>Q3367*H3367</f>
        <v>0</v>
      </c>
      <c r="S3367" s="194">
        <v>0</v>
      </c>
      <c r="T3367" s="195">
        <f>S3367*H3367</f>
        <v>0</v>
      </c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R3367" s="196" t="s">
        <v>479</v>
      </c>
      <c r="AT3367" s="196" t="s">
        <v>388</v>
      </c>
      <c r="AU3367" s="196" t="s">
        <v>90</v>
      </c>
      <c r="AY3367" s="20" t="s">
        <v>386</v>
      </c>
      <c r="BE3367" s="197">
        <f>IF(N3367="základní",J3367,0)</f>
        <v>0</v>
      </c>
      <c r="BF3367" s="197">
        <f>IF(N3367="snížená",J3367,0)</f>
        <v>0</v>
      </c>
      <c r="BG3367" s="197">
        <f>IF(N3367="zákl. přenesená",J3367,0)</f>
        <v>0</v>
      </c>
      <c r="BH3367" s="197">
        <f>IF(N3367="sníž. přenesená",J3367,0)</f>
        <v>0</v>
      </c>
      <c r="BI3367" s="197">
        <f>IF(N3367="nulová",J3367,0)</f>
        <v>0</v>
      </c>
      <c r="BJ3367" s="20" t="s">
        <v>90</v>
      </c>
      <c r="BK3367" s="197">
        <f>ROUND(I3367*H3367,2)</f>
        <v>0</v>
      </c>
      <c r="BL3367" s="20" t="s">
        <v>479</v>
      </c>
      <c r="BM3367" s="196" t="s">
        <v>3177</v>
      </c>
    </row>
    <row r="3368" spans="1:65" s="2" customFormat="1" ht="10">
      <c r="A3368" s="37"/>
      <c r="B3368" s="38"/>
      <c r="C3368" s="39"/>
      <c r="D3368" s="198" t="s">
        <v>393</v>
      </c>
      <c r="E3368" s="39"/>
      <c r="F3368" s="199" t="s">
        <v>3178</v>
      </c>
      <c r="G3368" s="39"/>
      <c r="H3368" s="39"/>
      <c r="I3368" s="200"/>
      <c r="J3368" s="39"/>
      <c r="K3368" s="39"/>
      <c r="L3368" s="42"/>
      <c r="M3368" s="201"/>
      <c r="N3368" s="202"/>
      <c r="O3368" s="67"/>
      <c r="P3368" s="67"/>
      <c r="Q3368" s="67"/>
      <c r="R3368" s="67"/>
      <c r="S3368" s="67"/>
      <c r="T3368" s="68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T3368" s="20" t="s">
        <v>393</v>
      </c>
      <c r="AU3368" s="20" t="s">
        <v>90</v>
      </c>
    </row>
    <row r="3369" spans="1:65" s="13" customFormat="1" ht="10">
      <c r="B3369" s="203"/>
      <c r="C3369" s="204"/>
      <c r="D3369" s="205" t="s">
        <v>395</v>
      </c>
      <c r="E3369" s="206" t="s">
        <v>76</v>
      </c>
      <c r="F3369" s="207" t="s">
        <v>403</v>
      </c>
      <c r="G3369" s="204"/>
      <c r="H3369" s="206" t="s">
        <v>76</v>
      </c>
      <c r="I3369" s="208"/>
      <c r="J3369" s="204"/>
      <c r="K3369" s="204"/>
      <c r="L3369" s="209"/>
      <c r="M3369" s="210"/>
      <c r="N3369" s="211"/>
      <c r="O3369" s="211"/>
      <c r="P3369" s="211"/>
      <c r="Q3369" s="211"/>
      <c r="R3369" s="211"/>
      <c r="S3369" s="211"/>
      <c r="T3369" s="212"/>
      <c r="AT3369" s="213" t="s">
        <v>395</v>
      </c>
      <c r="AU3369" s="213" t="s">
        <v>90</v>
      </c>
      <c r="AV3369" s="13" t="s">
        <v>85</v>
      </c>
      <c r="AW3369" s="13" t="s">
        <v>36</v>
      </c>
      <c r="AX3369" s="13" t="s">
        <v>78</v>
      </c>
      <c r="AY3369" s="213" t="s">
        <v>386</v>
      </c>
    </row>
    <row r="3370" spans="1:65" s="13" customFormat="1" ht="10">
      <c r="B3370" s="203"/>
      <c r="C3370" s="204"/>
      <c r="D3370" s="205" t="s">
        <v>395</v>
      </c>
      <c r="E3370" s="206" t="s">
        <v>76</v>
      </c>
      <c r="F3370" s="207" t="s">
        <v>1057</v>
      </c>
      <c r="G3370" s="204"/>
      <c r="H3370" s="206" t="s">
        <v>76</v>
      </c>
      <c r="I3370" s="208"/>
      <c r="J3370" s="204"/>
      <c r="K3370" s="204"/>
      <c r="L3370" s="209"/>
      <c r="M3370" s="210"/>
      <c r="N3370" s="211"/>
      <c r="O3370" s="211"/>
      <c r="P3370" s="211"/>
      <c r="Q3370" s="211"/>
      <c r="R3370" s="211"/>
      <c r="S3370" s="211"/>
      <c r="T3370" s="212"/>
      <c r="AT3370" s="213" t="s">
        <v>395</v>
      </c>
      <c r="AU3370" s="213" t="s">
        <v>90</v>
      </c>
      <c r="AV3370" s="13" t="s">
        <v>85</v>
      </c>
      <c r="AW3370" s="13" t="s">
        <v>36</v>
      </c>
      <c r="AX3370" s="13" t="s">
        <v>78</v>
      </c>
      <c r="AY3370" s="213" t="s">
        <v>386</v>
      </c>
    </row>
    <row r="3371" spans="1:65" s="13" customFormat="1" ht="10">
      <c r="B3371" s="203"/>
      <c r="C3371" s="204"/>
      <c r="D3371" s="205" t="s">
        <v>395</v>
      </c>
      <c r="E3371" s="206" t="s">
        <v>76</v>
      </c>
      <c r="F3371" s="207" t="s">
        <v>3179</v>
      </c>
      <c r="G3371" s="204"/>
      <c r="H3371" s="206" t="s">
        <v>76</v>
      </c>
      <c r="I3371" s="208"/>
      <c r="J3371" s="204"/>
      <c r="K3371" s="204"/>
      <c r="L3371" s="209"/>
      <c r="M3371" s="210"/>
      <c r="N3371" s="211"/>
      <c r="O3371" s="211"/>
      <c r="P3371" s="211"/>
      <c r="Q3371" s="211"/>
      <c r="R3371" s="211"/>
      <c r="S3371" s="211"/>
      <c r="T3371" s="212"/>
      <c r="AT3371" s="213" t="s">
        <v>395</v>
      </c>
      <c r="AU3371" s="213" t="s">
        <v>90</v>
      </c>
      <c r="AV3371" s="13" t="s">
        <v>85</v>
      </c>
      <c r="AW3371" s="13" t="s">
        <v>36</v>
      </c>
      <c r="AX3371" s="13" t="s">
        <v>78</v>
      </c>
      <c r="AY3371" s="213" t="s">
        <v>386</v>
      </c>
    </row>
    <row r="3372" spans="1:65" s="13" customFormat="1" ht="10">
      <c r="B3372" s="203"/>
      <c r="C3372" s="204"/>
      <c r="D3372" s="205" t="s">
        <v>395</v>
      </c>
      <c r="E3372" s="206" t="s">
        <v>76</v>
      </c>
      <c r="F3372" s="207" t="s">
        <v>3180</v>
      </c>
      <c r="G3372" s="204"/>
      <c r="H3372" s="206" t="s">
        <v>76</v>
      </c>
      <c r="I3372" s="208"/>
      <c r="J3372" s="204"/>
      <c r="K3372" s="204"/>
      <c r="L3372" s="209"/>
      <c r="M3372" s="210"/>
      <c r="N3372" s="211"/>
      <c r="O3372" s="211"/>
      <c r="P3372" s="211"/>
      <c r="Q3372" s="211"/>
      <c r="R3372" s="211"/>
      <c r="S3372" s="211"/>
      <c r="T3372" s="212"/>
      <c r="AT3372" s="213" t="s">
        <v>395</v>
      </c>
      <c r="AU3372" s="213" t="s">
        <v>90</v>
      </c>
      <c r="AV3372" s="13" t="s">
        <v>85</v>
      </c>
      <c r="AW3372" s="13" t="s">
        <v>36</v>
      </c>
      <c r="AX3372" s="13" t="s">
        <v>78</v>
      </c>
      <c r="AY3372" s="213" t="s">
        <v>386</v>
      </c>
    </row>
    <row r="3373" spans="1:65" s="14" customFormat="1" ht="10">
      <c r="B3373" s="214"/>
      <c r="C3373" s="215"/>
      <c r="D3373" s="205" t="s">
        <v>395</v>
      </c>
      <c r="E3373" s="216" t="s">
        <v>76</v>
      </c>
      <c r="F3373" s="217" t="s">
        <v>3181</v>
      </c>
      <c r="G3373" s="215"/>
      <c r="H3373" s="218">
        <v>6</v>
      </c>
      <c r="I3373" s="219"/>
      <c r="J3373" s="215"/>
      <c r="K3373" s="215"/>
      <c r="L3373" s="220"/>
      <c r="M3373" s="221"/>
      <c r="N3373" s="222"/>
      <c r="O3373" s="222"/>
      <c r="P3373" s="222"/>
      <c r="Q3373" s="222"/>
      <c r="R3373" s="222"/>
      <c r="S3373" s="222"/>
      <c r="T3373" s="223"/>
      <c r="AT3373" s="224" t="s">
        <v>395</v>
      </c>
      <c r="AU3373" s="224" t="s">
        <v>90</v>
      </c>
      <c r="AV3373" s="14" t="s">
        <v>90</v>
      </c>
      <c r="AW3373" s="14" t="s">
        <v>36</v>
      </c>
      <c r="AX3373" s="14" t="s">
        <v>78</v>
      </c>
      <c r="AY3373" s="224" t="s">
        <v>386</v>
      </c>
    </row>
    <row r="3374" spans="1:65" s="15" customFormat="1" ht="10">
      <c r="B3374" s="225"/>
      <c r="C3374" s="226"/>
      <c r="D3374" s="205" t="s">
        <v>395</v>
      </c>
      <c r="E3374" s="227" t="s">
        <v>76</v>
      </c>
      <c r="F3374" s="228" t="s">
        <v>398</v>
      </c>
      <c r="G3374" s="226"/>
      <c r="H3374" s="229">
        <v>6</v>
      </c>
      <c r="I3374" s="230"/>
      <c r="J3374" s="226"/>
      <c r="K3374" s="226"/>
      <c r="L3374" s="231"/>
      <c r="M3374" s="232"/>
      <c r="N3374" s="233"/>
      <c r="O3374" s="233"/>
      <c r="P3374" s="233"/>
      <c r="Q3374" s="233"/>
      <c r="R3374" s="233"/>
      <c r="S3374" s="233"/>
      <c r="T3374" s="234"/>
      <c r="AT3374" s="235" t="s">
        <v>395</v>
      </c>
      <c r="AU3374" s="235" t="s">
        <v>90</v>
      </c>
      <c r="AV3374" s="15" t="s">
        <v>102</v>
      </c>
      <c r="AW3374" s="15" t="s">
        <v>36</v>
      </c>
      <c r="AX3374" s="15" t="s">
        <v>85</v>
      </c>
      <c r="AY3374" s="235" t="s">
        <v>386</v>
      </c>
    </row>
    <row r="3375" spans="1:65" s="2" customFormat="1" ht="24.15" customHeight="1">
      <c r="A3375" s="37"/>
      <c r="B3375" s="38"/>
      <c r="C3375" s="236" t="s">
        <v>3182</v>
      </c>
      <c r="D3375" s="236" t="s">
        <v>453</v>
      </c>
      <c r="E3375" s="237" t="s">
        <v>3183</v>
      </c>
      <c r="F3375" s="238" t="s">
        <v>3184</v>
      </c>
      <c r="G3375" s="239" t="s">
        <v>624</v>
      </c>
      <c r="H3375" s="240">
        <v>6</v>
      </c>
      <c r="I3375" s="241"/>
      <c r="J3375" s="242">
        <f>ROUND(I3375*H3375,2)</f>
        <v>0</v>
      </c>
      <c r="K3375" s="238" t="s">
        <v>391</v>
      </c>
      <c r="L3375" s="243"/>
      <c r="M3375" s="244" t="s">
        <v>76</v>
      </c>
      <c r="N3375" s="245" t="s">
        <v>49</v>
      </c>
      <c r="O3375" s="67"/>
      <c r="P3375" s="194">
        <f>O3375*H3375</f>
        <v>0</v>
      </c>
      <c r="Q3375" s="194">
        <v>3.6499999999999998E-2</v>
      </c>
      <c r="R3375" s="194">
        <f>Q3375*H3375</f>
        <v>0.21899999999999997</v>
      </c>
      <c r="S3375" s="194">
        <v>0</v>
      </c>
      <c r="T3375" s="195">
        <f>S3375*H3375</f>
        <v>0</v>
      </c>
      <c r="U3375" s="37"/>
      <c r="V3375" s="37"/>
      <c r="W3375" s="37"/>
      <c r="X3375" s="37"/>
      <c r="Y3375" s="37"/>
      <c r="Z3375" s="37"/>
      <c r="AA3375" s="37"/>
      <c r="AB3375" s="37"/>
      <c r="AC3375" s="37"/>
      <c r="AD3375" s="37"/>
      <c r="AE3375" s="37"/>
      <c r="AR3375" s="196" t="s">
        <v>597</v>
      </c>
      <c r="AT3375" s="196" t="s">
        <v>453</v>
      </c>
      <c r="AU3375" s="196" t="s">
        <v>90</v>
      </c>
      <c r="AY3375" s="20" t="s">
        <v>386</v>
      </c>
      <c r="BE3375" s="197">
        <f>IF(N3375="základní",J3375,0)</f>
        <v>0</v>
      </c>
      <c r="BF3375" s="197">
        <f>IF(N3375="snížená",J3375,0)</f>
        <v>0</v>
      </c>
      <c r="BG3375" s="197">
        <f>IF(N3375="zákl. přenesená",J3375,0)</f>
        <v>0</v>
      </c>
      <c r="BH3375" s="197">
        <f>IF(N3375="sníž. přenesená",J3375,0)</f>
        <v>0</v>
      </c>
      <c r="BI3375" s="197">
        <f>IF(N3375="nulová",J3375,0)</f>
        <v>0</v>
      </c>
      <c r="BJ3375" s="20" t="s">
        <v>90</v>
      </c>
      <c r="BK3375" s="197">
        <f>ROUND(I3375*H3375,2)</f>
        <v>0</v>
      </c>
      <c r="BL3375" s="20" t="s">
        <v>479</v>
      </c>
      <c r="BM3375" s="196" t="s">
        <v>3185</v>
      </c>
    </row>
    <row r="3376" spans="1:65" s="13" customFormat="1" ht="10">
      <c r="B3376" s="203"/>
      <c r="C3376" s="204"/>
      <c r="D3376" s="205" t="s">
        <v>395</v>
      </c>
      <c r="E3376" s="206" t="s">
        <v>76</v>
      </c>
      <c r="F3376" s="207" t="s">
        <v>403</v>
      </c>
      <c r="G3376" s="204"/>
      <c r="H3376" s="206" t="s">
        <v>76</v>
      </c>
      <c r="I3376" s="208"/>
      <c r="J3376" s="204"/>
      <c r="K3376" s="204"/>
      <c r="L3376" s="209"/>
      <c r="M3376" s="210"/>
      <c r="N3376" s="211"/>
      <c r="O3376" s="211"/>
      <c r="P3376" s="211"/>
      <c r="Q3376" s="211"/>
      <c r="R3376" s="211"/>
      <c r="S3376" s="211"/>
      <c r="T3376" s="212"/>
      <c r="AT3376" s="213" t="s">
        <v>395</v>
      </c>
      <c r="AU3376" s="213" t="s">
        <v>90</v>
      </c>
      <c r="AV3376" s="13" t="s">
        <v>85</v>
      </c>
      <c r="AW3376" s="13" t="s">
        <v>36</v>
      </c>
      <c r="AX3376" s="13" t="s">
        <v>78</v>
      </c>
      <c r="AY3376" s="213" t="s">
        <v>386</v>
      </c>
    </row>
    <row r="3377" spans="1:65" s="13" customFormat="1" ht="10">
      <c r="B3377" s="203"/>
      <c r="C3377" s="204"/>
      <c r="D3377" s="205" t="s">
        <v>395</v>
      </c>
      <c r="E3377" s="206" t="s">
        <v>76</v>
      </c>
      <c r="F3377" s="207" t="s">
        <v>1057</v>
      </c>
      <c r="G3377" s="204"/>
      <c r="H3377" s="206" t="s">
        <v>76</v>
      </c>
      <c r="I3377" s="208"/>
      <c r="J3377" s="204"/>
      <c r="K3377" s="204"/>
      <c r="L3377" s="209"/>
      <c r="M3377" s="210"/>
      <c r="N3377" s="211"/>
      <c r="O3377" s="211"/>
      <c r="P3377" s="211"/>
      <c r="Q3377" s="211"/>
      <c r="R3377" s="211"/>
      <c r="S3377" s="211"/>
      <c r="T3377" s="212"/>
      <c r="AT3377" s="213" t="s">
        <v>395</v>
      </c>
      <c r="AU3377" s="213" t="s">
        <v>90</v>
      </c>
      <c r="AV3377" s="13" t="s">
        <v>85</v>
      </c>
      <c r="AW3377" s="13" t="s">
        <v>36</v>
      </c>
      <c r="AX3377" s="13" t="s">
        <v>78</v>
      </c>
      <c r="AY3377" s="213" t="s">
        <v>386</v>
      </c>
    </row>
    <row r="3378" spans="1:65" s="13" customFormat="1" ht="10">
      <c r="B3378" s="203"/>
      <c r="C3378" s="204"/>
      <c r="D3378" s="205" t="s">
        <v>395</v>
      </c>
      <c r="E3378" s="206" t="s">
        <v>76</v>
      </c>
      <c r="F3378" s="207" t="s">
        <v>3179</v>
      </c>
      <c r="G3378" s="204"/>
      <c r="H3378" s="206" t="s">
        <v>76</v>
      </c>
      <c r="I3378" s="208"/>
      <c r="J3378" s="204"/>
      <c r="K3378" s="204"/>
      <c r="L3378" s="209"/>
      <c r="M3378" s="210"/>
      <c r="N3378" s="211"/>
      <c r="O3378" s="211"/>
      <c r="P3378" s="211"/>
      <c r="Q3378" s="211"/>
      <c r="R3378" s="211"/>
      <c r="S3378" s="211"/>
      <c r="T3378" s="212"/>
      <c r="AT3378" s="213" t="s">
        <v>395</v>
      </c>
      <c r="AU3378" s="213" t="s">
        <v>90</v>
      </c>
      <c r="AV3378" s="13" t="s">
        <v>85</v>
      </c>
      <c r="AW3378" s="13" t="s">
        <v>36</v>
      </c>
      <c r="AX3378" s="13" t="s">
        <v>78</v>
      </c>
      <c r="AY3378" s="213" t="s">
        <v>386</v>
      </c>
    </row>
    <row r="3379" spans="1:65" s="13" customFormat="1" ht="10">
      <c r="B3379" s="203"/>
      <c r="C3379" s="204"/>
      <c r="D3379" s="205" t="s">
        <v>395</v>
      </c>
      <c r="E3379" s="206" t="s">
        <v>76</v>
      </c>
      <c r="F3379" s="207" t="s">
        <v>3180</v>
      </c>
      <c r="G3379" s="204"/>
      <c r="H3379" s="206" t="s">
        <v>76</v>
      </c>
      <c r="I3379" s="208"/>
      <c r="J3379" s="204"/>
      <c r="K3379" s="204"/>
      <c r="L3379" s="209"/>
      <c r="M3379" s="210"/>
      <c r="N3379" s="211"/>
      <c r="O3379" s="211"/>
      <c r="P3379" s="211"/>
      <c r="Q3379" s="211"/>
      <c r="R3379" s="211"/>
      <c r="S3379" s="211"/>
      <c r="T3379" s="212"/>
      <c r="AT3379" s="213" t="s">
        <v>395</v>
      </c>
      <c r="AU3379" s="213" t="s">
        <v>90</v>
      </c>
      <c r="AV3379" s="13" t="s">
        <v>85</v>
      </c>
      <c r="AW3379" s="13" t="s">
        <v>36</v>
      </c>
      <c r="AX3379" s="13" t="s">
        <v>78</v>
      </c>
      <c r="AY3379" s="213" t="s">
        <v>386</v>
      </c>
    </row>
    <row r="3380" spans="1:65" s="14" customFormat="1" ht="10">
      <c r="B3380" s="214"/>
      <c r="C3380" s="215"/>
      <c r="D3380" s="205" t="s">
        <v>395</v>
      </c>
      <c r="E3380" s="216" t="s">
        <v>76</v>
      </c>
      <c r="F3380" s="217" t="s">
        <v>3181</v>
      </c>
      <c r="G3380" s="215"/>
      <c r="H3380" s="218">
        <v>6</v>
      </c>
      <c r="I3380" s="219"/>
      <c r="J3380" s="215"/>
      <c r="K3380" s="215"/>
      <c r="L3380" s="220"/>
      <c r="M3380" s="221"/>
      <c r="N3380" s="222"/>
      <c r="O3380" s="222"/>
      <c r="P3380" s="222"/>
      <c r="Q3380" s="222"/>
      <c r="R3380" s="222"/>
      <c r="S3380" s="222"/>
      <c r="T3380" s="223"/>
      <c r="AT3380" s="224" t="s">
        <v>395</v>
      </c>
      <c r="AU3380" s="224" t="s">
        <v>90</v>
      </c>
      <c r="AV3380" s="14" t="s">
        <v>90</v>
      </c>
      <c r="AW3380" s="14" t="s">
        <v>36</v>
      </c>
      <c r="AX3380" s="14" t="s">
        <v>78</v>
      </c>
      <c r="AY3380" s="224" t="s">
        <v>386</v>
      </c>
    </row>
    <row r="3381" spans="1:65" s="15" customFormat="1" ht="10">
      <c r="B3381" s="225"/>
      <c r="C3381" s="226"/>
      <c r="D3381" s="205" t="s">
        <v>395</v>
      </c>
      <c r="E3381" s="227" t="s">
        <v>76</v>
      </c>
      <c r="F3381" s="228" t="s">
        <v>398</v>
      </c>
      <c r="G3381" s="226"/>
      <c r="H3381" s="229">
        <v>6</v>
      </c>
      <c r="I3381" s="230"/>
      <c r="J3381" s="226"/>
      <c r="K3381" s="226"/>
      <c r="L3381" s="231"/>
      <c r="M3381" s="232"/>
      <c r="N3381" s="233"/>
      <c r="O3381" s="233"/>
      <c r="P3381" s="233"/>
      <c r="Q3381" s="233"/>
      <c r="R3381" s="233"/>
      <c r="S3381" s="233"/>
      <c r="T3381" s="234"/>
      <c r="AT3381" s="235" t="s">
        <v>395</v>
      </c>
      <c r="AU3381" s="235" t="s">
        <v>90</v>
      </c>
      <c r="AV3381" s="15" t="s">
        <v>102</v>
      </c>
      <c r="AW3381" s="15" t="s">
        <v>36</v>
      </c>
      <c r="AX3381" s="15" t="s">
        <v>85</v>
      </c>
      <c r="AY3381" s="235" t="s">
        <v>386</v>
      </c>
    </row>
    <row r="3382" spans="1:65" s="2" customFormat="1" ht="49" customHeight="1">
      <c r="A3382" s="37"/>
      <c r="B3382" s="38"/>
      <c r="C3382" s="185" t="s">
        <v>3186</v>
      </c>
      <c r="D3382" s="185" t="s">
        <v>388</v>
      </c>
      <c r="E3382" s="186" t="s">
        <v>3187</v>
      </c>
      <c r="F3382" s="187" t="s">
        <v>3188</v>
      </c>
      <c r="G3382" s="188" t="s">
        <v>127</v>
      </c>
      <c r="H3382" s="189">
        <v>27.588000000000001</v>
      </c>
      <c r="I3382" s="190"/>
      <c r="J3382" s="191">
        <f>ROUND(I3382*H3382,2)</f>
        <v>0</v>
      </c>
      <c r="K3382" s="187" t="s">
        <v>391</v>
      </c>
      <c r="L3382" s="42"/>
      <c r="M3382" s="192" t="s">
        <v>76</v>
      </c>
      <c r="N3382" s="193" t="s">
        <v>49</v>
      </c>
      <c r="O3382" s="67"/>
      <c r="P3382" s="194">
        <f>O3382*H3382</f>
        <v>0</v>
      </c>
      <c r="Q3382" s="194">
        <v>1.7100000000000001E-2</v>
      </c>
      <c r="R3382" s="194">
        <f>Q3382*H3382</f>
        <v>0.47175480000000003</v>
      </c>
      <c r="S3382" s="194">
        <v>0</v>
      </c>
      <c r="T3382" s="195">
        <f>S3382*H3382</f>
        <v>0</v>
      </c>
      <c r="U3382" s="37"/>
      <c r="V3382" s="37"/>
      <c r="W3382" s="37"/>
      <c r="X3382" s="37"/>
      <c r="Y3382" s="37"/>
      <c r="Z3382" s="37"/>
      <c r="AA3382" s="37"/>
      <c r="AB3382" s="37"/>
      <c r="AC3382" s="37"/>
      <c r="AD3382" s="37"/>
      <c r="AE3382" s="37"/>
      <c r="AR3382" s="196" t="s">
        <v>102</v>
      </c>
      <c r="AT3382" s="196" t="s">
        <v>388</v>
      </c>
      <c r="AU3382" s="196" t="s">
        <v>90</v>
      </c>
      <c r="AY3382" s="20" t="s">
        <v>386</v>
      </c>
      <c r="BE3382" s="197">
        <f>IF(N3382="základní",J3382,0)</f>
        <v>0</v>
      </c>
      <c r="BF3382" s="197">
        <f>IF(N3382="snížená",J3382,0)</f>
        <v>0</v>
      </c>
      <c r="BG3382" s="197">
        <f>IF(N3382="zákl. přenesená",J3382,0)</f>
        <v>0</v>
      </c>
      <c r="BH3382" s="197">
        <f>IF(N3382="sníž. přenesená",J3382,0)</f>
        <v>0</v>
      </c>
      <c r="BI3382" s="197">
        <f>IF(N3382="nulová",J3382,0)</f>
        <v>0</v>
      </c>
      <c r="BJ3382" s="20" t="s">
        <v>90</v>
      </c>
      <c r="BK3382" s="197">
        <f>ROUND(I3382*H3382,2)</f>
        <v>0</v>
      </c>
      <c r="BL3382" s="20" t="s">
        <v>102</v>
      </c>
      <c r="BM3382" s="196" t="s">
        <v>3189</v>
      </c>
    </row>
    <row r="3383" spans="1:65" s="2" customFormat="1" ht="10">
      <c r="A3383" s="37"/>
      <c r="B3383" s="38"/>
      <c r="C3383" s="39"/>
      <c r="D3383" s="198" t="s">
        <v>393</v>
      </c>
      <c r="E3383" s="39"/>
      <c r="F3383" s="199" t="s">
        <v>3190</v>
      </c>
      <c r="G3383" s="39"/>
      <c r="H3383" s="39"/>
      <c r="I3383" s="200"/>
      <c r="J3383" s="39"/>
      <c r="K3383" s="39"/>
      <c r="L3383" s="42"/>
      <c r="M3383" s="201"/>
      <c r="N3383" s="202"/>
      <c r="O3383" s="67"/>
      <c r="P3383" s="67"/>
      <c r="Q3383" s="67"/>
      <c r="R3383" s="67"/>
      <c r="S3383" s="67"/>
      <c r="T3383" s="68"/>
      <c r="U3383" s="37"/>
      <c r="V3383" s="37"/>
      <c r="W3383" s="37"/>
      <c r="X3383" s="37"/>
      <c r="Y3383" s="37"/>
      <c r="Z3383" s="37"/>
      <c r="AA3383" s="37"/>
      <c r="AB3383" s="37"/>
      <c r="AC3383" s="37"/>
      <c r="AD3383" s="37"/>
      <c r="AE3383" s="37"/>
      <c r="AT3383" s="20" t="s">
        <v>393</v>
      </c>
      <c r="AU3383" s="20" t="s">
        <v>90</v>
      </c>
    </row>
    <row r="3384" spans="1:65" s="13" customFormat="1" ht="10">
      <c r="B3384" s="203"/>
      <c r="C3384" s="204"/>
      <c r="D3384" s="205" t="s">
        <v>395</v>
      </c>
      <c r="E3384" s="206" t="s">
        <v>76</v>
      </c>
      <c r="F3384" s="207" t="s">
        <v>1722</v>
      </c>
      <c r="G3384" s="204"/>
      <c r="H3384" s="206" t="s">
        <v>76</v>
      </c>
      <c r="I3384" s="208"/>
      <c r="J3384" s="204"/>
      <c r="K3384" s="204"/>
      <c r="L3384" s="209"/>
      <c r="M3384" s="210"/>
      <c r="N3384" s="211"/>
      <c r="O3384" s="211"/>
      <c r="P3384" s="211"/>
      <c r="Q3384" s="211"/>
      <c r="R3384" s="211"/>
      <c r="S3384" s="211"/>
      <c r="T3384" s="212"/>
      <c r="AT3384" s="213" t="s">
        <v>395</v>
      </c>
      <c r="AU3384" s="213" t="s">
        <v>90</v>
      </c>
      <c r="AV3384" s="13" t="s">
        <v>85</v>
      </c>
      <c r="AW3384" s="13" t="s">
        <v>36</v>
      </c>
      <c r="AX3384" s="13" t="s">
        <v>78</v>
      </c>
      <c r="AY3384" s="213" t="s">
        <v>386</v>
      </c>
    </row>
    <row r="3385" spans="1:65" s="14" customFormat="1" ht="10">
      <c r="B3385" s="214"/>
      <c r="C3385" s="215"/>
      <c r="D3385" s="205" t="s">
        <v>395</v>
      </c>
      <c r="E3385" s="216" t="s">
        <v>76</v>
      </c>
      <c r="F3385" s="217" t="s">
        <v>3191</v>
      </c>
      <c r="G3385" s="215"/>
      <c r="H3385" s="218">
        <v>6.3440000000000003</v>
      </c>
      <c r="I3385" s="219"/>
      <c r="J3385" s="215"/>
      <c r="K3385" s="215"/>
      <c r="L3385" s="220"/>
      <c r="M3385" s="221"/>
      <c r="N3385" s="222"/>
      <c r="O3385" s="222"/>
      <c r="P3385" s="222"/>
      <c r="Q3385" s="222"/>
      <c r="R3385" s="222"/>
      <c r="S3385" s="222"/>
      <c r="T3385" s="223"/>
      <c r="AT3385" s="224" t="s">
        <v>395</v>
      </c>
      <c r="AU3385" s="224" t="s">
        <v>90</v>
      </c>
      <c r="AV3385" s="14" t="s">
        <v>90</v>
      </c>
      <c r="AW3385" s="14" t="s">
        <v>36</v>
      </c>
      <c r="AX3385" s="14" t="s">
        <v>78</v>
      </c>
      <c r="AY3385" s="224" t="s">
        <v>386</v>
      </c>
    </row>
    <row r="3386" spans="1:65" s="14" customFormat="1" ht="10">
      <c r="B3386" s="214"/>
      <c r="C3386" s="215"/>
      <c r="D3386" s="205" t="s">
        <v>395</v>
      </c>
      <c r="E3386" s="216" t="s">
        <v>76</v>
      </c>
      <c r="F3386" s="217" t="s">
        <v>3192</v>
      </c>
      <c r="G3386" s="215"/>
      <c r="H3386" s="218">
        <v>6.343</v>
      </c>
      <c r="I3386" s="219"/>
      <c r="J3386" s="215"/>
      <c r="K3386" s="215"/>
      <c r="L3386" s="220"/>
      <c r="M3386" s="221"/>
      <c r="N3386" s="222"/>
      <c r="O3386" s="222"/>
      <c r="P3386" s="222"/>
      <c r="Q3386" s="222"/>
      <c r="R3386" s="222"/>
      <c r="S3386" s="222"/>
      <c r="T3386" s="223"/>
      <c r="AT3386" s="224" t="s">
        <v>395</v>
      </c>
      <c r="AU3386" s="224" t="s">
        <v>90</v>
      </c>
      <c r="AV3386" s="14" t="s">
        <v>90</v>
      </c>
      <c r="AW3386" s="14" t="s">
        <v>36</v>
      </c>
      <c r="AX3386" s="14" t="s">
        <v>78</v>
      </c>
      <c r="AY3386" s="224" t="s">
        <v>386</v>
      </c>
    </row>
    <row r="3387" spans="1:65" s="14" customFormat="1" ht="10">
      <c r="B3387" s="214"/>
      <c r="C3387" s="215"/>
      <c r="D3387" s="205" t="s">
        <v>395</v>
      </c>
      <c r="E3387" s="216" t="s">
        <v>76</v>
      </c>
      <c r="F3387" s="217" t="s">
        <v>3193</v>
      </c>
      <c r="G3387" s="215"/>
      <c r="H3387" s="218">
        <v>6.407</v>
      </c>
      <c r="I3387" s="219"/>
      <c r="J3387" s="215"/>
      <c r="K3387" s="215"/>
      <c r="L3387" s="220"/>
      <c r="M3387" s="221"/>
      <c r="N3387" s="222"/>
      <c r="O3387" s="222"/>
      <c r="P3387" s="222"/>
      <c r="Q3387" s="222"/>
      <c r="R3387" s="222"/>
      <c r="S3387" s="222"/>
      <c r="T3387" s="223"/>
      <c r="AT3387" s="224" t="s">
        <v>395</v>
      </c>
      <c r="AU3387" s="224" t="s">
        <v>90</v>
      </c>
      <c r="AV3387" s="14" t="s">
        <v>90</v>
      </c>
      <c r="AW3387" s="14" t="s">
        <v>36</v>
      </c>
      <c r="AX3387" s="14" t="s">
        <v>78</v>
      </c>
      <c r="AY3387" s="224" t="s">
        <v>386</v>
      </c>
    </row>
    <row r="3388" spans="1:65" s="14" customFormat="1" ht="10">
      <c r="B3388" s="214"/>
      <c r="C3388" s="215"/>
      <c r="D3388" s="205" t="s">
        <v>395</v>
      </c>
      <c r="E3388" s="216" t="s">
        <v>76</v>
      </c>
      <c r="F3388" s="217" t="s">
        <v>3194</v>
      </c>
      <c r="G3388" s="215"/>
      <c r="H3388" s="218">
        <v>8.4939999999999998</v>
      </c>
      <c r="I3388" s="219"/>
      <c r="J3388" s="215"/>
      <c r="K3388" s="215"/>
      <c r="L3388" s="220"/>
      <c r="M3388" s="221"/>
      <c r="N3388" s="222"/>
      <c r="O3388" s="222"/>
      <c r="P3388" s="222"/>
      <c r="Q3388" s="222"/>
      <c r="R3388" s="222"/>
      <c r="S3388" s="222"/>
      <c r="T3388" s="223"/>
      <c r="AT3388" s="224" t="s">
        <v>395</v>
      </c>
      <c r="AU3388" s="224" t="s">
        <v>90</v>
      </c>
      <c r="AV3388" s="14" t="s">
        <v>90</v>
      </c>
      <c r="AW3388" s="14" t="s">
        <v>36</v>
      </c>
      <c r="AX3388" s="14" t="s">
        <v>78</v>
      </c>
      <c r="AY3388" s="224" t="s">
        <v>386</v>
      </c>
    </row>
    <row r="3389" spans="1:65" s="15" customFormat="1" ht="10">
      <c r="B3389" s="225"/>
      <c r="C3389" s="226"/>
      <c r="D3389" s="205" t="s">
        <v>395</v>
      </c>
      <c r="E3389" s="227" t="s">
        <v>76</v>
      </c>
      <c r="F3389" s="228" t="s">
        <v>398</v>
      </c>
      <c r="G3389" s="226"/>
      <c r="H3389" s="229">
        <v>27.588000000000001</v>
      </c>
      <c r="I3389" s="230"/>
      <c r="J3389" s="226"/>
      <c r="K3389" s="226"/>
      <c r="L3389" s="231"/>
      <c r="M3389" s="232"/>
      <c r="N3389" s="233"/>
      <c r="O3389" s="233"/>
      <c r="P3389" s="233"/>
      <c r="Q3389" s="233"/>
      <c r="R3389" s="233"/>
      <c r="S3389" s="233"/>
      <c r="T3389" s="234"/>
      <c r="AT3389" s="235" t="s">
        <v>395</v>
      </c>
      <c r="AU3389" s="235" t="s">
        <v>90</v>
      </c>
      <c r="AV3389" s="15" t="s">
        <v>102</v>
      </c>
      <c r="AW3389" s="15" t="s">
        <v>36</v>
      </c>
      <c r="AX3389" s="15" t="s">
        <v>85</v>
      </c>
      <c r="AY3389" s="235" t="s">
        <v>386</v>
      </c>
    </row>
    <row r="3390" spans="1:65" s="2" customFormat="1" ht="78" customHeight="1">
      <c r="A3390" s="37"/>
      <c r="B3390" s="38"/>
      <c r="C3390" s="185" t="s">
        <v>3195</v>
      </c>
      <c r="D3390" s="185" t="s">
        <v>388</v>
      </c>
      <c r="E3390" s="186" t="s">
        <v>3196</v>
      </c>
      <c r="F3390" s="187" t="s">
        <v>3197</v>
      </c>
      <c r="G3390" s="188" t="s">
        <v>624</v>
      </c>
      <c r="H3390" s="189">
        <v>6</v>
      </c>
      <c r="I3390" s="190"/>
      <c r="J3390" s="191">
        <f>ROUND(I3390*H3390,2)</f>
        <v>0</v>
      </c>
      <c r="K3390" s="187" t="s">
        <v>76</v>
      </c>
      <c r="L3390" s="42"/>
      <c r="M3390" s="192" t="s">
        <v>76</v>
      </c>
      <c r="N3390" s="193" t="s">
        <v>49</v>
      </c>
      <c r="O3390" s="67"/>
      <c r="P3390" s="194">
        <f>O3390*H3390</f>
        <v>0</v>
      </c>
      <c r="Q3390" s="194">
        <v>2.5739999999999999E-2</v>
      </c>
      <c r="R3390" s="194">
        <f>Q3390*H3390</f>
        <v>0.15443999999999999</v>
      </c>
      <c r="S3390" s="194">
        <v>0</v>
      </c>
      <c r="T3390" s="195">
        <f>S3390*H3390</f>
        <v>0</v>
      </c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R3390" s="196" t="s">
        <v>479</v>
      </c>
      <c r="AT3390" s="196" t="s">
        <v>388</v>
      </c>
      <c r="AU3390" s="196" t="s">
        <v>90</v>
      </c>
      <c r="AY3390" s="20" t="s">
        <v>386</v>
      </c>
      <c r="BE3390" s="197">
        <f>IF(N3390="základní",J3390,0)</f>
        <v>0</v>
      </c>
      <c r="BF3390" s="197">
        <f>IF(N3390="snížená",J3390,0)</f>
        <v>0</v>
      </c>
      <c r="BG3390" s="197">
        <f>IF(N3390="zákl. přenesená",J3390,0)</f>
        <v>0</v>
      </c>
      <c r="BH3390" s="197">
        <f>IF(N3390="sníž. přenesená",J3390,0)</f>
        <v>0</v>
      </c>
      <c r="BI3390" s="197">
        <f>IF(N3390="nulová",J3390,0)</f>
        <v>0</v>
      </c>
      <c r="BJ3390" s="20" t="s">
        <v>90</v>
      </c>
      <c r="BK3390" s="197">
        <f>ROUND(I3390*H3390,2)</f>
        <v>0</v>
      </c>
      <c r="BL3390" s="20" t="s">
        <v>479</v>
      </c>
      <c r="BM3390" s="196" t="s">
        <v>3198</v>
      </c>
    </row>
    <row r="3391" spans="1:65" s="13" customFormat="1" ht="10">
      <c r="B3391" s="203"/>
      <c r="C3391" s="204"/>
      <c r="D3391" s="205" t="s">
        <v>395</v>
      </c>
      <c r="E3391" s="206" t="s">
        <v>76</v>
      </c>
      <c r="F3391" s="207" t="s">
        <v>1722</v>
      </c>
      <c r="G3391" s="204"/>
      <c r="H3391" s="206" t="s">
        <v>76</v>
      </c>
      <c r="I3391" s="208"/>
      <c r="J3391" s="204"/>
      <c r="K3391" s="204"/>
      <c r="L3391" s="209"/>
      <c r="M3391" s="210"/>
      <c r="N3391" s="211"/>
      <c r="O3391" s="211"/>
      <c r="P3391" s="211"/>
      <c r="Q3391" s="211"/>
      <c r="R3391" s="211"/>
      <c r="S3391" s="211"/>
      <c r="T3391" s="212"/>
      <c r="AT3391" s="213" t="s">
        <v>395</v>
      </c>
      <c r="AU3391" s="213" t="s">
        <v>90</v>
      </c>
      <c r="AV3391" s="13" t="s">
        <v>85</v>
      </c>
      <c r="AW3391" s="13" t="s">
        <v>36</v>
      </c>
      <c r="AX3391" s="13" t="s">
        <v>78</v>
      </c>
      <c r="AY3391" s="213" t="s">
        <v>386</v>
      </c>
    </row>
    <row r="3392" spans="1:65" s="14" customFormat="1" ht="10">
      <c r="B3392" s="214"/>
      <c r="C3392" s="215"/>
      <c r="D3392" s="205" t="s">
        <v>395</v>
      </c>
      <c r="E3392" s="216" t="s">
        <v>76</v>
      </c>
      <c r="F3392" s="217" t="s">
        <v>3199</v>
      </c>
      <c r="G3392" s="215"/>
      <c r="H3392" s="218">
        <v>2</v>
      </c>
      <c r="I3392" s="219"/>
      <c r="J3392" s="215"/>
      <c r="K3392" s="215"/>
      <c r="L3392" s="220"/>
      <c r="M3392" s="221"/>
      <c r="N3392" s="222"/>
      <c r="O3392" s="222"/>
      <c r="P3392" s="222"/>
      <c r="Q3392" s="222"/>
      <c r="R3392" s="222"/>
      <c r="S3392" s="222"/>
      <c r="T3392" s="223"/>
      <c r="AT3392" s="224" t="s">
        <v>395</v>
      </c>
      <c r="AU3392" s="224" t="s">
        <v>90</v>
      </c>
      <c r="AV3392" s="14" t="s">
        <v>90</v>
      </c>
      <c r="AW3392" s="14" t="s">
        <v>36</v>
      </c>
      <c r="AX3392" s="14" t="s">
        <v>78</v>
      </c>
      <c r="AY3392" s="224" t="s">
        <v>386</v>
      </c>
    </row>
    <row r="3393" spans="1:65" s="14" customFormat="1" ht="10">
      <c r="B3393" s="214"/>
      <c r="C3393" s="215"/>
      <c r="D3393" s="205" t="s">
        <v>395</v>
      </c>
      <c r="E3393" s="216" t="s">
        <v>76</v>
      </c>
      <c r="F3393" s="217" t="s">
        <v>3200</v>
      </c>
      <c r="G3393" s="215"/>
      <c r="H3393" s="218">
        <v>1</v>
      </c>
      <c r="I3393" s="219"/>
      <c r="J3393" s="215"/>
      <c r="K3393" s="215"/>
      <c r="L3393" s="220"/>
      <c r="M3393" s="221"/>
      <c r="N3393" s="222"/>
      <c r="O3393" s="222"/>
      <c r="P3393" s="222"/>
      <c r="Q3393" s="222"/>
      <c r="R3393" s="222"/>
      <c r="S3393" s="222"/>
      <c r="T3393" s="223"/>
      <c r="AT3393" s="224" t="s">
        <v>395</v>
      </c>
      <c r="AU3393" s="224" t="s">
        <v>90</v>
      </c>
      <c r="AV3393" s="14" t="s">
        <v>90</v>
      </c>
      <c r="AW3393" s="14" t="s">
        <v>36</v>
      </c>
      <c r="AX3393" s="14" t="s">
        <v>78</v>
      </c>
      <c r="AY3393" s="224" t="s">
        <v>386</v>
      </c>
    </row>
    <row r="3394" spans="1:65" s="14" customFormat="1" ht="10">
      <c r="B3394" s="214"/>
      <c r="C3394" s="215"/>
      <c r="D3394" s="205" t="s">
        <v>395</v>
      </c>
      <c r="E3394" s="216" t="s">
        <v>76</v>
      </c>
      <c r="F3394" s="217" t="s">
        <v>3201</v>
      </c>
      <c r="G3394" s="215"/>
      <c r="H3394" s="218">
        <v>3</v>
      </c>
      <c r="I3394" s="219"/>
      <c r="J3394" s="215"/>
      <c r="K3394" s="215"/>
      <c r="L3394" s="220"/>
      <c r="M3394" s="221"/>
      <c r="N3394" s="222"/>
      <c r="O3394" s="222"/>
      <c r="P3394" s="222"/>
      <c r="Q3394" s="222"/>
      <c r="R3394" s="222"/>
      <c r="S3394" s="222"/>
      <c r="T3394" s="223"/>
      <c r="AT3394" s="224" t="s">
        <v>395</v>
      </c>
      <c r="AU3394" s="224" t="s">
        <v>90</v>
      </c>
      <c r="AV3394" s="14" t="s">
        <v>90</v>
      </c>
      <c r="AW3394" s="14" t="s">
        <v>36</v>
      </c>
      <c r="AX3394" s="14" t="s">
        <v>78</v>
      </c>
      <c r="AY3394" s="224" t="s">
        <v>386</v>
      </c>
    </row>
    <row r="3395" spans="1:65" s="15" customFormat="1" ht="10">
      <c r="B3395" s="225"/>
      <c r="C3395" s="226"/>
      <c r="D3395" s="205" t="s">
        <v>395</v>
      </c>
      <c r="E3395" s="227" t="s">
        <v>76</v>
      </c>
      <c r="F3395" s="228" t="s">
        <v>398</v>
      </c>
      <c r="G3395" s="226"/>
      <c r="H3395" s="229">
        <v>6</v>
      </c>
      <c r="I3395" s="230"/>
      <c r="J3395" s="226"/>
      <c r="K3395" s="226"/>
      <c r="L3395" s="231"/>
      <c r="M3395" s="232"/>
      <c r="N3395" s="233"/>
      <c r="O3395" s="233"/>
      <c r="P3395" s="233"/>
      <c r="Q3395" s="233"/>
      <c r="R3395" s="233"/>
      <c r="S3395" s="233"/>
      <c r="T3395" s="234"/>
      <c r="AT3395" s="235" t="s">
        <v>395</v>
      </c>
      <c r="AU3395" s="235" t="s">
        <v>90</v>
      </c>
      <c r="AV3395" s="15" t="s">
        <v>102</v>
      </c>
      <c r="AW3395" s="15" t="s">
        <v>36</v>
      </c>
      <c r="AX3395" s="15" t="s">
        <v>85</v>
      </c>
      <c r="AY3395" s="235" t="s">
        <v>386</v>
      </c>
    </row>
    <row r="3396" spans="1:65" s="2" customFormat="1" ht="37.75" customHeight="1">
      <c r="A3396" s="37"/>
      <c r="B3396" s="38"/>
      <c r="C3396" s="185" t="s">
        <v>3202</v>
      </c>
      <c r="D3396" s="185" t="s">
        <v>388</v>
      </c>
      <c r="E3396" s="186" t="s">
        <v>3203</v>
      </c>
      <c r="F3396" s="187" t="s">
        <v>3204</v>
      </c>
      <c r="G3396" s="188" t="s">
        <v>127</v>
      </c>
      <c r="H3396" s="189">
        <v>162.30000000000001</v>
      </c>
      <c r="I3396" s="190"/>
      <c r="J3396" s="191">
        <f>ROUND(I3396*H3396,2)</f>
        <v>0</v>
      </c>
      <c r="K3396" s="187" t="s">
        <v>391</v>
      </c>
      <c r="L3396" s="42"/>
      <c r="M3396" s="192" t="s">
        <v>76</v>
      </c>
      <c r="N3396" s="193" t="s">
        <v>49</v>
      </c>
      <c r="O3396" s="67"/>
      <c r="P3396" s="194">
        <f>O3396*H3396</f>
        <v>0</v>
      </c>
      <c r="Q3396" s="194">
        <v>7.0489999999999997E-3</v>
      </c>
      <c r="R3396" s="194">
        <f>Q3396*H3396</f>
        <v>1.1440527</v>
      </c>
      <c r="S3396" s="194">
        <v>0</v>
      </c>
      <c r="T3396" s="195">
        <f>S3396*H3396</f>
        <v>0</v>
      </c>
      <c r="U3396" s="37"/>
      <c r="V3396" s="37"/>
      <c r="W3396" s="37"/>
      <c r="X3396" s="37"/>
      <c r="Y3396" s="37"/>
      <c r="Z3396" s="37"/>
      <c r="AA3396" s="37"/>
      <c r="AB3396" s="37"/>
      <c r="AC3396" s="37"/>
      <c r="AD3396" s="37"/>
      <c r="AE3396" s="37"/>
      <c r="AR3396" s="196" t="s">
        <v>479</v>
      </c>
      <c r="AT3396" s="196" t="s">
        <v>388</v>
      </c>
      <c r="AU3396" s="196" t="s">
        <v>90</v>
      </c>
      <c r="AY3396" s="20" t="s">
        <v>386</v>
      </c>
      <c r="BE3396" s="197">
        <f>IF(N3396="základní",J3396,0)</f>
        <v>0</v>
      </c>
      <c r="BF3396" s="197">
        <f>IF(N3396="snížená",J3396,0)</f>
        <v>0</v>
      </c>
      <c r="BG3396" s="197">
        <f>IF(N3396="zákl. přenesená",J3396,0)</f>
        <v>0</v>
      </c>
      <c r="BH3396" s="197">
        <f>IF(N3396="sníž. přenesená",J3396,0)</f>
        <v>0</v>
      </c>
      <c r="BI3396" s="197">
        <f>IF(N3396="nulová",J3396,0)</f>
        <v>0</v>
      </c>
      <c r="BJ3396" s="20" t="s">
        <v>90</v>
      </c>
      <c r="BK3396" s="197">
        <f>ROUND(I3396*H3396,2)</f>
        <v>0</v>
      </c>
      <c r="BL3396" s="20" t="s">
        <v>479</v>
      </c>
      <c r="BM3396" s="196" t="s">
        <v>3205</v>
      </c>
    </row>
    <row r="3397" spans="1:65" s="2" customFormat="1" ht="10">
      <c r="A3397" s="37"/>
      <c r="B3397" s="38"/>
      <c r="C3397" s="39"/>
      <c r="D3397" s="198" t="s">
        <v>393</v>
      </c>
      <c r="E3397" s="39"/>
      <c r="F3397" s="199" t="s">
        <v>3206</v>
      </c>
      <c r="G3397" s="39"/>
      <c r="H3397" s="39"/>
      <c r="I3397" s="200"/>
      <c r="J3397" s="39"/>
      <c r="K3397" s="39"/>
      <c r="L3397" s="42"/>
      <c r="M3397" s="201"/>
      <c r="N3397" s="202"/>
      <c r="O3397" s="67"/>
      <c r="P3397" s="67"/>
      <c r="Q3397" s="67"/>
      <c r="R3397" s="67"/>
      <c r="S3397" s="67"/>
      <c r="T3397" s="68"/>
      <c r="U3397" s="37"/>
      <c r="V3397" s="37"/>
      <c r="W3397" s="37"/>
      <c r="X3397" s="37"/>
      <c r="Y3397" s="37"/>
      <c r="Z3397" s="37"/>
      <c r="AA3397" s="37"/>
      <c r="AB3397" s="37"/>
      <c r="AC3397" s="37"/>
      <c r="AD3397" s="37"/>
      <c r="AE3397" s="37"/>
      <c r="AT3397" s="20" t="s">
        <v>393</v>
      </c>
      <c r="AU3397" s="20" t="s">
        <v>90</v>
      </c>
    </row>
    <row r="3398" spans="1:65" s="13" customFormat="1" ht="10">
      <c r="B3398" s="203"/>
      <c r="C3398" s="204"/>
      <c r="D3398" s="205" t="s">
        <v>395</v>
      </c>
      <c r="E3398" s="206" t="s">
        <v>76</v>
      </c>
      <c r="F3398" s="207" t="s">
        <v>403</v>
      </c>
      <c r="G3398" s="204"/>
      <c r="H3398" s="206" t="s">
        <v>76</v>
      </c>
      <c r="I3398" s="208"/>
      <c r="J3398" s="204"/>
      <c r="K3398" s="204"/>
      <c r="L3398" s="209"/>
      <c r="M3398" s="210"/>
      <c r="N3398" s="211"/>
      <c r="O3398" s="211"/>
      <c r="P3398" s="211"/>
      <c r="Q3398" s="211"/>
      <c r="R3398" s="211"/>
      <c r="S3398" s="211"/>
      <c r="T3398" s="212"/>
      <c r="AT3398" s="213" t="s">
        <v>395</v>
      </c>
      <c r="AU3398" s="213" t="s">
        <v>90</v>
      </c>
      <c r="AV3398" s="13" t="s">
        <v>85</v>
      </c>
      <c r="AW3398" s="13" t="s">
        <v>36</v>
      </c>
      <c r="AX3398" s="13" t="s">
        <v>78</v>
      </c>
      <c r="AY3398" s="213" t="s">
        <v>386</v>
      </c>
    </row>
    <row r="3399" spans="1:65" s="13" customFormat="1" ht="10">
      <c r="B3399" s="203"/>
      <c r="C3399" s="204"/>
      <c r="D3399" s="205" t="s">
        <v>395</v>
      </c>
      <c r="E3399" s="206" t="s">
        <v>76</v>
      </c>
      <c r="F3399" s="207" t="s">
        <v>1057</v>
      </c>
      <c r="G3399" s="204"/>
      <c r="H3399" s="206" t="s">
        <v>76</v>
      </c>
      <c r="I3399" s="208"/>
      <c r="J3399" s="204"/>
      <c r="K3399" s="204"/>
      <c r="L3399" s="209"/>
      <c r="M3399" s="210"/>
      <c r="N3399" s="211"/>
      <c r="O3399" s="211"/>
      <c r="P3399" s="211"/>
      <c r="Q3399" s="211"/>
      <c r="R3399" s="211"/>
      <c r="S3399" s="211"/>
      <c r="T3399" s="212"/>
      <c r="AT3399" s="213" t="s">
        <v>395</v>
      </c>
      <c r="AU3399" s="213" t="s">
        <v>90</v>
      </c>
      <c r="AV3399" s="13" t="s">
        <v>85</v>
      </c>
      <c r="AW3399" s="13" t="s">
        <v>36</v>
      </c>
      <c r="AX3399" s="13" t="s">
        <v>78</v>
      </c>
      <c r="AY3399" s="213" t="s">
        <v>386</v>
      </c>
    </row>
    <row r="3400" spans="1:65" s="13" customFormat="1" ht="10">
      <c r="B3400" s="203"/>
      <c r="C3400" s="204"/>
      <c r="D3400" s="205" t="s">
        <v>395</v>
      </c>
      <c r="E3400" s="206" t="s">
        <v>76</v>
      </c>
      <c r="F3400" s="207" t="s">
        <v>2983</v>
      </c>
      <c r="G3400" s="204"/>
      <c r="H3400" s="206" t="s">
        <v>76</v>
      </c>
      <c r="I3400" s="208"/>
      <c r="J3400" s="204"/>
      <c r="K3400" s="204"/>
      <c r="L3400" s="209"/>
      <c r="M3400" s="210"/>
      <c r="N3400" s="211"/>
      <c r="O3400" s="211"/>
      <c r="P3400" s="211"/>
      <c r="Q3400" s="211"/>
      <c r="R3400" s="211"/>
      <c r="S3400" s="211"/>
      <c r="T3400" s="212"/>
      <c r="AT3400" s="213" t="s">
        <v>395</v>
      </c>
      <c r="AU3400" s="213" t="s">
        <v>90</v>
      </c>
      <c r="AV3400" s="13" t="s">
        <v>85</v>
      </c>
      <c r="AW3400" s="13" t="s">
        <v>36</v>
      </c>
      <c r="AX3400" s="13" t="s">
        <v>78</v>
      </c>
      <c r="AY3400" s="213" t="s">
        <v>386</v>
      </c>
    </row>
    <row r="3401" spans="1:65" s="13" customFormat="1" ht="10">
      <c r="B3401" s="203"/>
      <c r="C3401" s="204"/>
      <c r="D3401" s="205" t="s">
        <v>395</v>
      </c>
      <c r="E3401" s="206" t="s">
        <v>76</v>
      </c>
      <c r="F3401" s="207" t="s">
        <v>1000</v>
      </c>
      <c r="G3401" s="204"/>
      <c r="H3401" s="206" t="s">
        <v>76</v>
      </c>
      <c r="I3401" s="208"/>
      <c r="J3401" s="204"/>
      <c r="K3401" s="204"/>
      <c r="L3401" s="209"/>
      <c r="M3401" s="210"/>
      <c r="N3401" s="211"/>
      <c r="O3401" s="211"/>
      <c r="P3401" s="211"/>
      <c r="Q3401" s="211"/>
      <c r="R3401" s="211"/>
      <c r="S3401" s="211"/>
      <c r="T3401" s="212"/>
      <c r="AT3401" s="213" t="s">
        <v>395</v>
      </c>
      <c r="AU3401" s="213" t="s">
        <v>90</v>
      </c>
      <c r="AV3401" s="13" t="s">
        <v>85</v>
      </c>
      <c r="AW3401" s="13" t="s">
        <v>36</v>
      </c>
      <c r="AX3401" s="13" t="s">
        <v>78</v>
      </c>
      <c r="AY3401" s="213" t="s">
        <v>386</v>
      </c>
    </row>
    <row r="3402" spans="1:65" s="14" customFormat="1" ht="10">
      <c r="B3402" s="214"/>
      <c r="C3402" s="215"/>
      <c r="D3402" s="205" t="s">
        <v>395</v>
      </c>
      <c r="E3402" s="216" t="s">
        <v>76</v>
      </c>
      <c r="F3402" s="217" t="s">
        <v>3207</v>
      </c>
      <c r="G3402" s="215"/>
      <c r="H3402" s="218">
        <v>14.5</v>
      </c>
      <c r="I3402" s="219"/>
      <c r="J3402" s="215"/>
      <c r="K3402" s="215"/>
      <c r="L3402" s="220"/>
      <c r="M3402" s="221"/>
      <c r="N3402" s="222"/>
      <c r="O3402" s="222"/>
      <c r="P3402" s="222"/>
      <c r="Q3402" s="222"/>
      <c r="R3402" s="222"/>
      <c r="S3402" s="222"/>
      <c r="T3402" s="223"/>
      <c r="AT3402" s="224" t="s">
        <v>395</v>
      </c>
      <c r="AU3402" s="224" t="s">
        <v>90</v>
      </c>
      <c r="AV3402" s="14" t="s">
        <v>90</v>
      </c>
      <c r="AW3402" s="14" t="s">
        <v>36</v>
      </c>
      <c r="AX3402" s="14" t="s">
        <v>78</v>
      </c>
      <c r="AY3402" s="224" t="s">
        <v>386</v>
      </c>
    </row>
    <row r="3403" spans="1:65" s="14" customFormat="1" ht="10">
      <c r="B3403" s="214"/>
      <c r="C3403" s="215"/>
      <c r="D3403" s="205" t="s">
        <v>395</v>
      </c>
      <c r="E3403" s="216" t="s">
        <v>76</v>
      </c>
      <c r="F3403" s="217" t="s">
        <v>3208</v>
      </c>
      <c r="G3403" s="215"/>
      <c r="H3403" s="218">
        <v>9.89</v>
      </c>
      <c r="I3403" s="219"/>
      <c r="J3403" s="215"/>
      <c r="K3403" s="215"/>
      <c r="L3403" s="220"/>
      <c r="M3403" s="221"/>
      <c r="N3403" s="222"/>
      <c r="O3403" s="222"/>
      <c r="P3403" s="222"/>
      <c r="Q3403" s="222"/>
      <c r="R3403" s="222"/>
      <c r="S3403" s="222"/>
      <c r="T3403" s="223"/>
      <c r="AT3403" s="224" t="s">
        <v>395</v>
      </c>
      <c r="AU3403" s="224" t="s">
        <v>90</v>
      </c>
      <c r="AV3403" s="14" t="s">
        <v>90</v>
      </c>
      <c r="AW3403" s="14" t="s">
        <v>36</v>
      </c>
      <c r="AX3403" s="14" t="s">
        <v>78</v>
      </c>
      <c r="AY3403" s="224" t="s">
        <v>386</v>
      </c>
    </row>
    <row r="3404" spans="1:65" s="14" customFormat="1" ht="10">
      <c r="B3404" s="214"/>
      <c r="C3404" s="215"/>
      <c r="D3404" s="205" t="s">
        <v>395</v>
      </c>
      <c r="E3404" s="216" t="s">
        <v>76</v>
      </c>
      <c r="F3404" s="217" t="s">
        <v>3209</v>
      </c>
      <c r="G3404" s="215"/>
      <c r="H3404" s="218">
        <v>41.94</v>
      </c>
      <c r="I3404" s="219"/>
      <c r="J3404" s="215"/>
      <c r="K3404" s="215"/>
      <c r="L3404" s="220"/>
      <c r="M3404" s="221"/>
      <c r="N3404" s="222"/>
      <c r="O3404" s="222"/>
      <c r="P3404" s="222"/>
      <c r="Q3404" s="222"/>
      <c r="R3404" s="222"/>
      <c r="S3404" s="222"/>
      <c r="T3404" s="223"/>
      <c r="AT3404" s="224" t="s">
        <v>395</v>
      </c>
      <c r="AU3404" s="224" t="s">
        <v>90</v>
      </c>
      <c r="AV3404" s="14" t="s">
        <v>90</v>
      </c>
      <c r="AW3404" s="14" t="s">
        <v>36</v>
      </c>
      <c r="AX3404" s="14" t="s">
        <v>78</v>
      </c>
      <c r="AY3404" s="224" t="s">
        <v>386</v>
      </c>
    </row>
    <row r="3405" spans="1:65" s="14" customFormat="1" ht="10">
      <c r="B3405" s="214"/>
      <c r="C3405" s="215"/>
      <c r="D3405" s="205" t="s">
        <v>395</v>
      </c>
      <c r="E3405" s="216" t="s">
        <v>76</v>
      </c>
      <c r="F3405" s="217" t="s">
        <v>3210</v>
      </c>
      <c r="G3405" s="215"/>
      <c r="H3405" s="218">
        <v>9.18</v>
      </c>
      <c r="I3405" s="219"/>
      <c r="J3405" s="215"/>
      <c r="K3405" s="215"/>
      <c r="L3405" s="220"/>
      <c r="M3405" s="221"/>
      <c r="N3405" s="222"/>
      <c r="O3405" s="222"/>
      <c r="P3405" s="222"/>
      <c r="Q3405" s="222"/>
      <c r="R3405" s="222"/>
      <c r="S3405" s="222"/>
      <c r="T3405" s="223"/>
      <c r="AT3405" s="224" t="s">
        <v>395</v>
      </c>
      <c r="AU3405" s="224" t="s">
        <v>90</v>
      </c>
      <c r="AV3405" s="14" t="s">
        <v>90</v>
      </c>
      <c r="AW3405" s="14" t="s">
        <v>36</v>
      </c>
      <c r="AX3405" s="14" t="s">
        <v>78</v>
      </c>
      <c r="AY3405" s="224" t="s">
        <v>386</v>
      </c>
    </row>
    <row r="3406" spans="1:65" s="14" customFormat="1" ht="10">
      <c r="B3406" s="214"/>
      <c r="C3406" s="215"/>
      <c r="D3406" s="205" t="s">
        <v>395</v>
      </c>
      <c r="E3406" s="216" t="s">
        <v>76</v>
      </c>
      <c r="F3406" s="217" t="s">
        <v>3211</v>
      </c>
      <c r="G3406" s="215"/>
      <c r="H3406" s="218">
        <v>7.3</v>
      </c>
      <c r="I3406" s="219"/>
      <c r="J3406" s="215"/>
      <c r="K3406" s="215"/>
      <c r="L3406" s="220"/>
      <c r="M3406" s="221"/>
      <c r="N3406" s="222"/>
      <c r="O3406" s="222"/>
      <c r="P3406" s="222"/>
      <c r="Q3406" s="222"/>
      <c r="R3406" s="222"/>
      <c r="S3406" s="222"/>
      <c r="T3406" s="223"/>
      <c r="AT3406" s="224" t="s">
        <v>395</v>
      </c>
      <c r="AU3406" s="224" t="s">
        <v>90</v>
      </c>
      <c r="AV3406" s="14" t="s">
        <v>90</v>
      </c>
      <c r="AW3406" s="14" t="s">
        <v>36</v>
      </c>
      <c r="AX3406" s="14" t="s">
        <v>78</v>
      </c>
      <c r="AY3406" s="224" t="s">
        <v>386</v>
      </c>
    </row>
    <row r="3407" spans="1:65" s="13" customFormat="1" ht="10">
      <c r="B3407" s="203"/>
      <c r="C3407" s="204"/>
      <c r="D3407" s="205" t="s">
        <v>395</v>
      </c>
      <c r="E3407" s="206" t="s">
        <v>76</v>
      </c>
      <c r="F3407" s="207" t="s">
        <v>1009</v>
      </c>
      <c r="G3407" s="204"/>
      <c r="H3407" s="206" t="s">
        <v>76</v>
      </c>
      <c r="I3407" s="208"/>
      <c r="J3407" s="204"/>
      <c r="K3407" s="204"/>
      <c r="L3407" s="209"/>
      <c r="M3407" s="210"/>
      <c r="N3407" s="211"/>
      <c r="O3407" s="211"/>
      <c r="P3407" s="211"/>
      <c r="Q3407" s="211"/>
      <c r="R3407" s="211"/>
      <c r="S3407" s="211"/>
      <c r="T3407" s="212"/>
      <c r="AT3407" s="213" t="s">
        <v>395</v>
      </c>
      <c r="AU3407" s="213" t="s">
        <v>90</v>
      </c>
      <c r="AV3407" s="13" t="s">
        <v>85</v>
      </c>
      <c r="AW3407" s="13" t="s">
        <v>36</v>
      </c>
      <c r="AX3407" s="13" t="s">
        <v>78</v>
      </c>
      <c r="AY3407" s="213" t="s">
        <v>386</v>
      </c>
    </row>
    <row r="3408" spans="1:65" s="14" customFormat="1" ht="10">
      <c r="B3408" s="214"/>
      <c r="C3408" s="215"/>
      <c r="D3408" s="205" t="s">
        <v>395</v>
      </c>
      <c r="E3408" s="216" t="s">
        <v>76</v>
      </c>
      <c r="F3408" s="217" t="s">
        <v>3212</v>
      </c>
      <c r="G3408" s="215"/>
      <c r="H3408" s="218">
        <v>5.0599999999999996</v>
      </c>
      <c r="I3408" s="219"/>
      <c r="J3408" s="215"/>
      <c r="K3408" s="215"/>
      <c r="L3408" s="220"/>
      <c r="M3408" s="221"/>
      <c r="N3408" s="222"/>
      <c r="O3408" s="222"/>
      <c r="P3408" s="222"/>
      <c r="Q3408" s="222"/>
      <c r="R3408" s="222"/>
      <c r="S3408" s="222"/>
      <c r="T3408" s="223"/>
      <c r="AT3408" s="224" t="s">
        <v>395</v>
      </c>
      <c r="AU3408" s="224" t="s">
        <v>90</v>
      </c>
      <c r="AV3408" s="14" t="s">
        <v>90</v>
      </c>
      <c r="AW3408" s="14" t="s">
        <v>36</v>
      </c>
      <c r="AX3408" s="14" t="s">
        <v>78</v>
      </c>
      <c r="AY3408" s="224" t="s">
        <v>386</v>
      </c>
    </row>
    <row r="3409" spans="2:51" s="14" customFormat="1" ht="10">
      <c r="B3409" s="214"/>
      <c r="C3409" s="215"/>
      <c r="D3409" s="205" t="s">
        <v>395</v>
      </c>
      <c r="E3409" s="216" t="s">
        <v>76</v>
      </c>
      <c r="F3409" s="217" t="s">
        <v>3213</v>
      </c>
      <c r="G3409" s="215"/>
      <c r="H3409" s="218">
        <v>3.75</v>
      </c>
      <c r="I3409" s="219"/>
      <c r="J3409" s="215"/>
      <c r="K3409" s="215"/>
      <c r="L3409" s="220"/>
      <c r="M3409" s="221"/>
      <c r="N3409" s="222"/>
      <c r="O3409" s="222"/>
      <c r="P3409" s="222"/>
      <c r="Q3409" s="222"/>
      <c r="R3409" s="222"/>
      <c r="S3409" s="222"/>
      <c r="T3409" s="223"/>
      <c r="AT3409" s="224" t="s">
        <v>395</v>
      </c>
      <c r="AU3409" s="224" t="s">
        <v>90</v>
      </c>
      <c r="AV3409" s="14" t="s">
        <v>90</v>
      </c>
      <c r="AW3409" s="14" t="s">
        <v>36</v>
      </c>
      <c r="AX3409" s="14" t="s">
        <v>78</v>
      </c>
      <c r="AY3409" s="224" t="s">
        <v>386</v>
      </c>
    </row>
    <row r="3410" spans="2:51" s="14" customFormat="1" ht="10">
      <c r="B3410" s="214"/>
      <c r="C3410" s="215"/>
      <c r="D3410" s="205" t="s">
        <v>395</v>
      </c>
      <c r="E3410" s="216" t="s">
        <v>76</v>
      </c>
      <c r="F3410" s="217" t="s">
        <v>3214</v>
      </c>
      <c r="G3410" s="215"/>
      <c r="H3410" s="218">
        <v>3.64</v>
      </c>
      <c r="I3410" s="219"/>
      <c r="J3410" s="215"/>
      <c r="K3410" s="215"/>
      <c r="L3410" s="220"/>
      <c r="M3410" s="221"/>
      <c r="N3410" s="222"/>
      <c r="O3410" s="222"/>
      <c r="P3410" s="222"/>
      <c r="Q3410" s="222"/>
      <c r="R3410" s="222"/>
      <c r="S3410" s="222"/>
      <c r="T3410" s="223"/>
      <c r="AT3410" s="224" t="s">
        <v>395</v>
      </c>
      <c r="AU3410" s="224" t="s">
        <v>90</v>
      </c>
      <c r="AV3410" s="14" t="s">
        <v>90</v>
      </c>
      <c r="AW3410" s="14" t="s">
        <v>36</v>
      </c>
      <c r="AX3410" s="14" t="s">
        <v>78</v>
      </c>
      <c r="AY3410" s="224" t="s">
        <v>386</v>
      </c>
    </row>
    <row r="3411" spans="2:51" s="14" customFormat="1" ht="10">
      <c r="B3411" s="214"/>
      <c r="C3411" s="215"/>
      <c r="D3411" s="205" t="s">
        <v>395</v>
      </c>
      <c r="E3411" s="216" t="s">
        <v>76</v>
      </c>
      <c r="F3411" s="217" t="s">
        <v>3215</v>
      </c>
      <c r="G3411" s="215"/>
      <c r="H3411" s="218">
        <v>2.58</v>
      </c>
      <c r="I3411" s="219"/>
      <c r="J3411" s="215"/>
      <c r="K3411" s="215"/>
      <c r="L3411" s="220"/>
      <c r="M3411" s="221"/>
      <c r="N3411" s="222"/>
      <c r="O3411" s="222"/>
      <c r="P3411" s="222"/>
      <c r="Q3411" s="222"/>
      <c r="R3411" s="222"/>
      <c r="S3411" s="222"/>
      <c r="T3411" s="223"/>
      <c r="AT3411" s="224" t="s">
        <v>395</v>
      </c>
      <c r="AU3411" s="224" t="s">
        <v>90</v>
      </c>
      <c r="AV3411" s="14" t="s">
        <v>90</v>
      </c>
      <c r="AW3411" s="14" t="s">
        <v>36</v>
      </c>
      <c r="AX3411" s="14" t="s">
        <v>78</v>
      </c>
      <c r="AY3411" s="224" t="s">
        <v>386</v>
      </c>
    </row>
    <row r="3412" spans="2:51" s="14" customFormat="1" ht="10">
      <c r="B3412" s="214"/>
      <c r="C3412" s="215"/>
      <c r="D3412" s="205" t="s">
        <v>395</v>
      </c>
      <c r="E3412" s="216" t="s">
        <v>76</v>
      </c>
      <c r="F3412" s="217" t="s">
        <v>3216</v>
      </c>
      <c r="G3412" s="215"/>
      <c r="H3412" s="218">
        <v>2.4700000000000002</v>
      </c>
      <c r="I3412" s="219"/>
      <c r="J3412" s="215"/>
      <c r="K3412" s="215"/>
      <c r="L3412" s="220"/>
      <c r="M3412" s="221"/>
      <c r="N3412" s="222"/>
      <c r="O3412" s="222"/>
      <c r="P3412" s="222"/>
      <c r="Q3412" s="222"/>
      <c r="R3412" s="222"/>
      <c r="S3412" s="222"/>
      <c r="T3412" s="223"/>
      <c r="AT3412" s="224" t="s">
        <v>395</v>
      </c>
      <c r="AU3412" s="224" t="s">
        <v>90</v>
      </c>
      <c r="AV3412" s="14" t="s">
        <v>90</v>
      </c>
      <c r="AW3412" s="14" t="s">
        <v>36</v>
      </c>
      <c r="AX3412" s="14" t="s">
        <v>78</v>
      </c>
      <c r="AY3412" s="224" t="s">
        <v>386</v>
      </c>
    </row>
    <row r="3413" spans="2:51" s="14" customFormat="1" ht="10">
      <c r="B3413" s="214"/>
      <c r="C3413" s="215"/>
      <c r="D3413" s="205" t="s">
        <v>395</v>
      </c>
      <c r="E3413" s="216" t="s">
        <v>76</v>
      </c>
      <c r="F3413" s="217" t="s">
        <v>3217</v>
      </c>
      <c r="G3413" s="215"/>
      <c r="H3413" s="218">
        <v>5.76</v>
      </c>
      <c r="I3413" s="219"/>
      <c r="J3413" s="215"/>
      <c r="K3413" s="215"/>
      <c r="L3413" s="220"/>
      <c r="M3413" s="221"/>
      <c r="N3413" s="222"/>
      <c r="O3413" s="222"/>
      <c r="P3413" s="222"/>
      <c r="Q3413" s="222"/>
      <c r="R3413" s="222"/>
      <c r="S3413" s="222"/>
      <c r="T3413" s="223"/>
      <c r="AT3413" s="224" t="s">
        <v>395</v>
      </c>
      <c r="AU3413" s="224" t="s">
        <v>90</v>
      </c>
      <c r="AV3413" s="14" t="s">
        <v>90</v>
      </c>
      <c r="AW3413" s="14" t="s">
        <v>36</v>
      </c>
      <c r="AX3413" s="14" t="s">
        <v>78</v>
      </c>
      <c r="AY3413" s="224" t="s">
        <v>386</v>
      </c>
    </row>
    <row r="3414" spans="2:51" s="16" customFormat="1" ht="10">
      <c r="B3414" s="246"/>
      <c r="C3414" s="247"/>
      <c r="D3414" s="205" t="s">
        <v>395</v>
      </c>
      <c r="E3414" s="248" t="s">
        <v>76</v>
      </c>
      <c r="F3414" s="249" t="s">
        <v>559</v>
      </c>
      <c r="G3414" s="247"/>
      <c r="H3414" s="250">
        <v>106.07</v>
      </c>
      <c r="I3414" s="251"/>
      <c r="J3414" s="247"/>
      <c r="K3414" s="247"/>
      <c r="L3414" s="252"/>
      <c r="M3414" s="253"/>
      <c r="N3414" s="254"/>
      <c r="O3414" s="254"/>
      <c r="P3414" s="254"/>
      <c r="Q3414" s="254"/>
      <c r="R3414" s="254"/>
      <c r="S3414" s="254"/>
      <c r="T3414" s="255"/>
      <c r="AT3414" s="256" t="s">
        <v>395</v>
      </c>
      <c r="AU3414" s="256" t="s">
        <v>90</v>
      </c>
      <c r="AV3414" s="16" t="s">
        <v>95</v>
      </c>
      <c r="AW3414" s="16" t="s">
        <v>36</v>
      </c>
      <c r="AX3414" s="16" t="s">
        <v>78</v>
      </c>
      <c r="AY3414" s="256" t="s">
        <v>386</v>
      </c>
    </row>
    <row r="3415" spans="2:51" s="13" customFormat="1" ht="10">
      <c r="B3415" s="203"/>
      <c r="C3415" s="204"/>
      <c r="D3415" s="205" t="s">
        <v>395</v>
      </c>
      <c r="E3415" s="206" t="s">
        <v>76</v>
      </c>
      <c r="F3415" s="207" t="s">
        <v>1088</v>
      </c>
      <c r="G3415" s="204"/>
      <c r="H3415" s="206" t="s">
        <v>76</v>
      </c>
      <c r="I3415" s="208"/>
      <c r="J3415" s="204"/>
      <c r="K3415" s="204"/>
      <c r="L3415" s="209"/>
      <c r="M3415" s="210"/>
      <c r="N3415" s="211"/>
      <c r="O3415" s="211"/>
      <c r="P3415" s="211"/>
      <c r="Q3415" s="211"/>
      <c r="R3415" s="211"/>
      <c r="S3415" s="211"/>
      <c r="T3415" s="212"/>
      <c r="AT3415" s="213" t="s">
        <v>395</v>
      </c>
      <c r="AU3415" s="213" t="s">
        <v>90</v>
      </c>
      <c r="AV3415" s="13" t="s">
        <v>85</v>
      </c>
      <c r="AW3415" s="13" t="s">
        <v>36</v>
      </c>
      <c r="AX3415" s="13" t="s">
        <v>78</v>
      </c>
      <c r="AY3415" s="213" t="s">
        <v>386</v>
      </c>
    </row>
    <row r="3416" spans="2:51" s="14" customFormat="1" ht="10">
      <c r="B3416" s="214"/>
      <c r="C3416" s="215"/>
      <c r="D3416" s="205" t="s">
        <v>395</v>
      </c>
      <c r="E3416" s="216" t="s">
        <v>76</v>
      </c>
      <c r="F3416" s="217" t="s">
        <v>3218</v>
      </c>
      <c r="G3416" s="215"/>
      <c r="H3416" s="218">
        <v>5.0599999999999996</v>
      </c>
      <c r="I3416" s="219"/>
      <c r="J3416" s="215"/>
      <c r="K3416" s="215"/>
      <c r="L3416" s="220"/>
      <c r="M3416" s="221"/>
      <c r="N3416" s="222"/>
      <c r="O3416" s="222"/>
      <c r="P3416" s="222"/>
      <c r="Q3416" s="222"/>
      <c r="R3416" s="222"/>
      <c r="S3416" s="222"/>
      <c r="T3416" s="223"/>
      <c r="AT3416" s="224" t="s">
        <v>395</v>
      </c>
      <c r="AU3416" s="224" t="s">
        <v>90</v>
      </c>
      <c r="AV3416" s="14" t="s">
        <v>90</v>
      </c>
      <c r="AW3416" s="14" t="s">
        <v>36</v>
      </c>
      <c r="AX3416" s="14" t="s">
        <v>78</v>
      </c>
      <c r="AY3416" s="224" t="s">
        <v>386</v>
      </c>
    </row>
    <row r="3417" spans="2:51" s="14" customFormat="1" ht="10">
      <c r="B3417" s="214"/>
      <c r="C3417" s="215"/>
      <c r="D3417" s="205" t="s">
        <v>395</v>
      </c>
      <c r="E3417" s="216" t="s">
        <v>76</v>
      </c>
      <c r="F3417" s="217" t="s">
        <v>3219</v>
      </c>
      <c r="G3417" s="215"/>
      <c r="H3417" s="218">
        <v>3.75</v>
      </c>
      <c r="I3417" s="219"/>
      <c r="J3417" s="215"/>
      <c r="K3417" s="215"/>
      <c r="L3417" s="220"/>
      <c r="M3417" s="221"/>
      <c r="N3417" s="222"/>
      <c r="O3417" s="222"/>
      <c r="P3417" s="222"/>
      <c r="Q3417" s="222"/>
      <c r="R3417" s="222"/>
      <c r="S3417" s="222"/>
      <c r="T3417" s="223"/>
      <c r="AT3417" s="224" t="s">
        <v>395</v>
      </c>
      <c r="AU3417" s="224" t="s">
        <v>90</v>
      </c>
      <c r="AV3417" s="14" t="s">
        <v>90</v>
      </c>
      <c r="AW3417" s="14" t="s">
        <v>36</v>
      </c>
      <c r="AX3417" s="14" t="s">
        <v>78</v>
      </c>
      <c r="AY3417" s="224" t="s">
        <v>386</v>
      </c>
    </row>
    <row r="3418" spans="2:51" s="14" customFormat="1" ht="10">
      <c r="B3418" s="214"/>
      <c r="C3418" s="215"/>
      <c r="D3418" s="205" t="s">
        <v>395</v>
      </c>
      <c r="E3418" s="216" t="s">
        <v>76</v>
      </c>
      <c r="F3418" s="217" t="s">
        <v>3220</v>
      </c>
      <c r="G3418" s="215"/>
      <c r="H3418" s="218">
        <v>3.64</v>
      </c>
      <c r="I3418" s="219"/>
      <c r="J3418" s="215"/>
      <c r="K3418" s="215"/>
      <c r="L3418" s="220"/>
      <c r="M3418" s="221"/>
      <c r="N3418" s="222"/>
      <c r="O3418" s="222"/>
      <c r="P3418" s="222"/>
      <c r="Q3418" s="222"/>
      <c r="R3418" s="222"/>
      <c r="S3418" s="222"/>
      <c r="T3418" s="223"/>
      <c r="AT3418" s="224" t="s">
        <v>395</v>
      </c>
      <c r="AU3418" s="224" t="s">
        <v>90</v>
      </c>
      <c r="AV3418" s="14" t="s">
        <v>90</v>
      </c>
      <c r="AW3418" s="14" t="s">
        <v>36</v>
      </c>
      <c r="AX3418" s="14" t="s">
        <v>78</v>
      </c>
      <c r="AY3418" s="224" t="s">
        <v>386</v>
      </c>
    </row>
    <row r="3419" spans="2:51" s="14" customFormat="1" ht="10">
      <c r="B3419" s="214"/>
      <c r="C3419" s="215"/>
      <c r="D3419" s="205" t="s">
        <v>395</v>
      </c>
      <c r="E3419" s="216" t="s">
        <v>76</v>
      </c>
      <c r="F3419" s="217" t="s">
        <v>3221</v>
      </c>
      <c r="G3419" s="215"/>
      <c r="H3419" s="218">
        <v>2.58</v>
      </c>
      <c r="I3419" s="219"/>
      <c r="J3419" s="215"/>
      <c r="K3419" s="215"/>
      <c r="L3419" s="220"/>
      <c r="M3419" s="221"/>
      <c r="N3419" s="222"/>
      <c r="O3419" s="222"/>
      <c r="P3419" s="222"/>
      <c r="Q3419" s="222"/>
      <c r="R3419" s="222"/>
      <c r="S3419" s="222"/>
      <c r="T3419" s="223"/>
      <c r="AT3419" s="224" t="s">
        <v>395</v>
      </c>
      <c r="AU3419" s="224" t="s">
        <v>90</v>
      </c>
      <c r="AV3419" s="14" t="s">
        <v>90</v>
      </c>
      <c r="AW3419" s="14" t="s">
        <v>36</v>
      </c>
      <c r="AX3419" s="14" t="s">
        <v>78</v>
      </c>
      <c r="AY3419" s="224" t="s">
        <v>386</v>
      </c>
    </row>
    <row r="3420" spans="2:51" s="14" customFormat="1" ht="10">
      <c r="B3420" s="214"/>
      <c r="C3420" s="215"/>
      <c r="D3420" s="205" t="s">
        <v>395</v>
      </c>
      <c r="E3420" s="216" t="s">
        <v>76</v>
      </c>
      <c r="F3420" s="217" t="s">
        <v>3222</v>
      </c>
      <c r="G3420" s="215"/>
      <c r="H3420" s="218">
        <v>2.4300000000000002</v>
      </c>
      <c r="I3420" s="219"/>
      <c r="J3420" s="215"/>
      <c r="K3420" s="215"/>
      <c r="L3420" s="220"/>
      <c r="M3420" s="221"/>
      <c r="N3420" s="222"/>
      <c r="O3420" s="222"/>
      <c r="P3420" s="222"/>
      <c r="Q3420" s="222"/>
      <c r="R3420" s="222"/>
      <c r="S3420" s="222"/>
      <c r="T3420" s="223"/>
      <c r="AT3420" s="224" t="s">
        <v>395</v>
      </c>
      <c r="AU3420" s="224" t="s">
        <v>90</v>
      </c>
      <c r="AV3420" s="14" t="s">
        <v>90</v>
      </c>
      <c r="AW3420" s="14" t="s">
        <v>36</v>
      </c>
      <c r="AX3420" s="14" t="s">
        <v>78</v>
      </c>
      <c r="AY3420" s="224" t="s">
        <v>386</v>
      </c>
    </row>
    <row r="3421" spans="2:51" s="14" customFormat="1" ht="10">
      <c r="B3421" s="214"/>
      <c r="C3421" s="215"/>
      <c r="D3421" s="205" t="s">
        <v>395</v>
      </c>
      <c r="E3421" s="216" t="s">
        <v>76</v>
      </c>
      <c r="F3421" s="217" t="s">
        <v>3223</v>
      </c>
      <c r="G3421" s="215"/>
      <c r="H3421" s="218">
        <v>5.76</v>
      </c>
      <c r="I3421" s="219"/>
      <c r="J3421" s="215"/>
      <c r="K3421" s="215"/>
      <c r="L3421" s="220"/>
      <c r="M3421" s="221"/>
      <c r="N3421" s="222"/>
      <c r="O3421" s="222"/>
      <c r="P3421" s="222"/>
      <c r="Q3421" s="222"/>
      <c r="R3421" s="222"/>
      <c r="S3421" s="222"/>
      <c r="T3421" s="223"/>
      <c r="AT3421" s="224" t="s">
        <v>395</v>
      </c>
      <c r="AU3421" s="224" t="s">
        <v>90</v>
      </c>
      <c r="AV3421" s="14" t="s">
        <v>90</v>
      </c>
      <c r="AW3421" s="14" t="s">
        <v>36</v>
      </c>
      <c r="AX3421" s="14" t="s">
        <v>78</v>
      </c>
      <c r="AY3421" s="224" t="s">
        <v>386</v>
      </c>
    </row>
    <row r="3422" spans="2:51" s="14" customFormat="1" ht="10">
      <c r="B3422" s="214"/>
      <c r="C3422" s="215"/>
      <c r="D3422" s="205" t="s">
        <v>395</v>
      </c>
      <c r="E3422" s="216" t="s">
        <v>76</v>
      </c>
      <c r="F3422" s="217" t="s">
        <v>3224</v>
      </c>
      <c r="G3422" s="215"/>
      <c r="H3422" s="218">
        <v>3.93</v>
      </c>
      <c r="I3422" s="219"/>
      <c r="J3422" s="215"/>
      <c r="K3422" s="215"/>
      <c r="L3422" s="220"/>
      <c r="M3422" s="221"/>
      <c r="N3422" s="222"/>
      <c r="O3422" s="222"/>
      <c r="P3422" s="222"/>
      <c r="Q3422" s="222"/>
      <c r="R3422" s="222"/>
      <c r="S3422" s="222"/>
      <c r="T3422" s="223"/>
      <c r="AT3422" s="224" t="s">
        <v>395</v>
      </c>
      <c r="AU3422" s="224" t="s">
        <v>90</v>
      </c>
      <c r="AV3422" s="14" t="s">
        <v>90</v>
      </c>
      <c r="AW3422" s="14" t="s">
        <v>36</v>
      </c>
      <c r="AX3422" s="14" t="s">
        <v>78</v>
      </c>
      <c r="AY3422" s="224" t="s">
        <v>386</v>
      </c>
    </row>
    <row r="3423" spans="2:51" s="16" customFormat="1" ht="10">
      <c r="B3423" s="246"/>
      <c r="C3423" s="247"/>
      <c r="D3423" s="205" t="s">
        <v>395</v>
      </c>
      <c r="E3423" s="248" t="s">
        <v>76</v>
      </c>
      <c r="F3423" s="249" t="s">
        <v>559</v>
      </c>
      <c r="G3423" s="247"/>
      <c r="H3423" s="250">
        <v>27.15</v>
      </c>
      <c r="I3423" s="251"/>
      <c r="J3423" s="247"/>
      <c r="K3423" s="247"/>
      <c r="L3423" s="252"/>
      <c r="M3423" s="253"/>
      <c r="N3423" s="254"/>
      <c r="O3423" s="254"/>
      <c r="P3423" s="254"/>
      <c r="Q3423" s="254"/>
      <c r="R3423" s="254"/>
      <c r="S3423" s="254"/>
      <c r="T3423" s="255"/>
      <c r="AT3423" s="256" t="s">
        <v>395</v>
      </c>
      <c r="AU3423" s="256" t="s">
        <v>90</v>
      </c>
      <c r="AV3423" s="16" t="s">
        <v>95</v>
      </c>
      <c r="AW3423" s="16" t="s">
        <v>36</v>
      </c>
      <c r="AX3423" s="16" t="s">
        <v>78</v>
      </c>
      <c r="AY3423" s="256" t="s">
        <v>386</v>
      </c>
    </row>
    <row r="3424" spans="2:51" s="13" customFormat="1" ht="10">
      <c r="B3424" s="203"/>
      <c r="C3424" s="204"/>
      <c r="D3424" s="205" t="s">
        <v>395</v>
      </c>
      <c r="E3424" s="206" t="s">
        <v>76</v>
      </c>
      <c r="F3424" s="207" t="s">
        <v>1101</v>
      </c>
      <c r="G3424" s="204"/>
      <c r="H3424" s="206" t="s">
        <v>76</v>
      </c>
      <c r="I3424" s="208"/>
      <c r="J3424" s="204"/>
      <c r="K3424" s="204"/>
      <c r="L3424" s="209"/>
      <c r="M3424" s="210"/>
      <c r="N3424" s="211"/>
      <c r="O3424" s="211"/>
      <c r="P3424" s="211"/>
      <c r="Q3424" s="211"/>
      <c r="R3424" s="211"/>
      <c r="S3424" s="211"/>
      <c r="T3424" s="212"/>
      <c r="AT3424" s="213" t="s">
        <v>395</v>
      </c>
      <c r="AU3424" s="213" t="s">
        <v>90</v>
      </c>
      <c r="AV3424" s="13" t="s">
        <v>85</v>
      </c>
      <c r="AW3424" s="13" t="s">
        <v>36</v>
      </c>
      <c r="AX3424" s="13" t="s">
        <v>78</v>
      </c>
      <c r="AY3424" s="213" t="s">
        <v>386</v>
      </c>
    </row>
    <row r="3425" spans="1:65" s="14" customFormat="1" ht="10">
      <c r="B3425" s="214"/>
      <c r="C3425" s="215"/>
      <c r="D3425" s="205" t="s">
        <v>395</v>
      </c>
      <c r="E3425" s="216" t="s">
        <v>76</v>
      </c>
      <c r="F3425" s="217" t="s">
        <v>3225</v>
      </c>
      <c r="G3425" s="215"/>
      <c r="H3425" s="218">
        <v>4.83</v>
      </c>
      <c r="I3425" s="219"/>
      <c r="J3425" s="215"/>
      <c r="K3425" s="215"/>
      <c r="L3425" s="220"/>
      <c r="M3425" s="221"/>
      <c r="N3425" s="222"/>
      <c r="O3425" s="222"/>
      <c r="P3425" s="222"/>
      <c r="Q3425" s="222"/>
      <c r="R3425" s="222"/>
      <c r="S3425" s="222"/>
      <c r="T3425" s="223"/>
      <c r="AT3425" s="224" t="s">
        <v>395</v>
      </c>
      <c r="AU3425" s="224" t="s">
        <v>90</v>
      </c>
      <c r="AV3425" s="14" t="s">
        <v>90</v>
      </c>
      <c r="AW3425" s="14" t="s">
        <v>36</v>
      </c>
      <c r="AX3425" s="14" t="s">
        <v>78</v>
      </c>
      <c r="AY3425" s="224" t="s">
        <v>386</v>
      </c>
    </row>
    <row r="3426" spans="1:65" s="14" customFormat="1" ht="10">
      <c r="B3426" s="214"/>
      <c r="C3426" s="215"/>
      <c r="D3426" s="205" t="s">
        <v>395</v>
      </c>
      <c r="E3426" s="216" t="s">
        <v>76</v>
      </c>
      <c r="F3426" s="217" t="s">
        <v>3226</v>
      </c>
      <c r="G3426" s="215"/>
      <c r="H3426" s="218">
        <v>4.22</v>
      </c>
      <c r="I3426" s="219"/>
      <c r="J3426" s="215"/>
      <c r="K3426" s="215"/>
      <c r="L3426" s="220"/>
      <c r="M3426" s="221"/>
      <c r="N3426" s="222"/>
      <c r="O3426" s="222"/>
      <c r="P3426" s="222"/>
      <c r="Q3426" s="222"/>
      <c r="R3426" s="222"/>
      <c r="S3426" s="222"/>
      <c r="T3426" s="223"/>
      <c r="AT3426" s="224" t="s">
        <v>395</v>
      </c>
      <c r="AU3426" s="224" t="s">
        <v>90</v>
      </c>
      <c r="AV3426" s="14" t="s">
        <v>90</v>
      </c>
      <c r="AW3426" s="14" t="s">
        <v>36</v>
      </c>
      <c r="AX3426" s="14" t="s">
        <v>78</v>
      </c>
      <c r="AY3426" s="224" t="s">
        <v>386</v>
      </c>
    </row>
    <row r="3427" spans="1:65" s="14" customFormat="1" ht="10">
      <c r="B3427" s="214"/>
      <c r="C3427" s="215"/>
      <c r="D3427" s="205" t="s">
        <v>395</v>
      </c>
      <c r="E3427" s="216" t="s">
        <v>76</v>
      </c>
      <c r="F3427" s="217" t="s">
        <v>3227</v>
      </c>
      <c r="G3427" s="215"/>
      <c r="H3427" s="218">
        <v>4.0999999999999996</v>
      </c>
      <c r="I3427" s="219"/>
      <c r="J3427" s="215"/>
      <c r="K3427" s="215"/>
      <c r="L3427" s="220"/>
      <c r="M3427" s="221"/>
      <c r="N3427" s="222"/>
      <c r="O3427" s="222"/>
      <c r="P3427" s="222"/>
      <c r="Q3427" s="222"/>
      <c r="R3427" s="222"/>
      <c r="S3427" s="222"/>
      <c r="T3427" s="223"/>
      <c r="AT3427" s="224" t="s">
        <v>395</v>
      </c>
      <c r="AU3427" s="224" t="s">
        <v>90</v>
      </c>
      <c r="AV3427" s="14" t="s">
        <v>90</v>
      </c>
      <c r="AW3427" s="14" t="s">
        <v>36</v>
      </c>
      <c r="AX3427" s="14" t="s">
        <v>78</v>
      </c>
      <c r="AY3427" s="224" t="s">
        <v>386</v>
      </c>
    </row>
    <row r="3428" spans="1:65" s="14" customFormat="1" ht="10">
      <c r="B3428" s="214"/>
      <c r="C3428" s="215"/>
      <c r="D3428" s="205" t="s">
        <v>395</v>
      </c>
      <c r="E3428" s="216" t="s">
        <v>76</v>
      </c>
      <c r="F3428" s="217" t="s">
        <v>3228</v>
      </c>
      <c r="G3428" s="215"/>
      <c r="H3428" s="218">
        <v>2.91</v>
      </c>
      <c r="I3428" s="219"/>
      <c r="J3428" s="215"/>
      <c r="K3428" s="215"/>
      <c r="L3428" s="220"/>
      <c r="M3428" s="221"/>
      <c r="N3428" s="222"/>
      <c r="O3428" s="222"/>
      <c r="P3428" s="222"/>
      <c r="Q3428" s="222"/>
      <c r="R3428" s="222"/>
      <c r="S3428" s="222"/>
      <c r="T3428" s="223"/>
      <c r="AT3428" s="224" t="s">
        <v>395</v>
      </c>
      <c r="AU3428" s="224" t="s">
        <v>90</v>
      </c>
      <c r="AV3428" s="14" t="s">
        <v>90</v>
      </c>
      <c r="AW3428" s="14" t="s">
        <v>36</v>
      </c>
      <c r="AX3428" s="14" t="s">
        <v>78</v>
      </c>
      <c r="AY3428" s="224" t="s">
        <v>386</v>
      </c>
    </row>
    <row r="3429" spans="1:65" s="14" customFormat="1" ht="10">
      <c r="B3429" s="214"/>
      <c r="C3429" s="215"/>
      <c r="D3429" s="205" t="s">
        <v>395</v>
      </c>
      <c r="E3429" s="216" t="s">
        <v>76</v>
      </c>
      <c r="F3429" s="217" t="s">
        <v>3229</v>
      </c>
      <c r="G3429" s="215"/>
      <c r="H3429" s="218">
        <v>2.85</v>
      </c>
      <c r="I3429" s="219"/>
      <c r="J3429" s="215"/>
      <c r="K3429" s="215"/>
      <c r="L3429" s="220"/>
      <c r="M3429" s="221"/>
      <c r="N3429" s="222"/>
      <c r="O3429" s="222"/>
      <c r="P3429" s="222"/>
      <c r="Q3429" s="222"/>
      <c r="R3429" s="222"/>
      <c r="S3429" s="222"/>
      <c r="T3429" s="223"/>
      <c r="AT3429" s="224" t="s">
        <v>395</v>
      </c>
      <c r="AU3429" s="224" t="s">
        <v>90</v>
      </c>
      <c r="AV3429" s="14" t="s">
        <v>90</v>
      </c>
      <c r="AW3429" s="14" t="s">
        <v>36</v>
      </c>
      <c r="AX3429" s="14" t="s">
        <v>78</v>
      </c>
      <c r="AY3429" s="224" t="s">
        <v>386</v>
      </c>
    </row>
    <row r="3430" spans="1:65" s="14" customFormat="1" ht="10">
      <c r="B3430" s="214"/>
      <c r="C3430" s="215"/>
      <c r="D3430" s="205" t="s">
        <v>395</v>
      </c>
      <c r="E3430" s="216" t="s">
        <v>76</v>
      </c>
      <c r="F3430" s="217" t="s">
        <v>3230</v>
      </c>
      <c r="G3430" s="215"/>
      <c r="H3430" s="218">
        <v>6.21</v>
      </c>
      <c r="I3430" s="219"/>
      <c r="J3430" s="215"/>
      <c r="K3430" s="215"/>
      <c r="L3430" s="220"/>
      <c r="M3430" s="221"/>
      <c r="N3430" s="222"/>
      <c r="O3430" s="222"/>
      <c r="P3430" s="222"/>
      <c r="Q3430" s="222"/>
      <c r="R3430" s="222"/>
      <c r="S3430" s="222"/>
      <c r="T3430" s="223"/>
      <c r="AT3430" s="224" t="s">
        <v>395</v>
      </c>
      <c r="AU3430" s="224" t="s">
        <v>90</v>
      </c>
      <c r="AV3430" s="14" t="s">
        <v>90</v>
      </c>
      <c r="AW3430" s="14" t="s">
        <v>36</v>
      </c>
      <c r="AX3430" s="14" t="s">
        <v>78</v>
      </c>
      <c r="AY3430" s="224" t="s">
        <v>386</v>
      </c>
    </row>
    <row r="3431" spans="1:65" s="14" customFormat="1" ht="10">
      <c r="B3431" s="214"/>
      <c r="C3431" s="215"/>
      <c r="D3431" s="205" t="s">
        <v>395</v>
      </c>
      <c r="E3431" s="216" t="s">
        <v>76</v>
      </c>
      <c r="F3431" s="217" t="s">
        <v>3231</v>
      </c>
      <c r="G3431" s="215"/>
      <c r="H3431" s="218">
        <v>3.96</v>
      </c>
      <c r="I3431" s="219"/>
      <c r="J3431" s="215"/>
      <c r="K3431" s="215"/>
      <c r="L3431" s="220"/>
      <c r="M3431" s="221"/>
      <c r="N3431" s="222"/>
      <c r="O3431" s="222"/>
      <c r="P3431" s="222"/>
      <c r="Q3431" s="222"/>
      <c r="R3431" s="222"/>
      <c r="S3431" s="222"/>
      <c r="T3431" s="223"/>
      <c r="AT3431" s="224" t="s">
        <v>395</v>
      </c>
      <c r="AU3431" s="224" t="s">
        <v>90</v>
      </c>
      <c r="AV3431" s="14" t="s">
        <v>90</v>
      </c>
      <c r="AW3431" s="14" t="s">
        <v>36</v>
      </c>
      <c r="AX3431" s="14" t="s">
        <v>78</v>
      </c>
      <c r="AY3431" s="224" t="s">
        <v>386</v>
      </c>
    </row>
    <row r="3432" spans="1:65" s="16" customFormat="1" ht="10">
      <c r="B3432" s="246"/>
      <c r="C3432" s="247"/>
      <c r="D3432" s="205" t="s">
        <v>395</v>
      </c>
      <c r="E3432" s="248" t="s">
        <v>76</v>
      </c>
      <c r="F3432" s="249" t="s">
        <v>559</v>
      </c>
      <c r="G3432" s="247"/>
      <c r="H3432" s="250">
        <v>29.08</v>
      </c>
      <c r="I3432" s="251"/>
      <c r="J3432" s="247"/>
      <c r="K3432" s="247"/>
      <c r="L3432" s="252"/>
      <c r="M3432" s="253"/>
      <c r="N3432" s="254"/>
      <c r="O3432" s="254"/>
      <c r="P3432" s="254"/>
      <c r="Q3432" s="254"/>
      <c r="R3432" s="254"/>
      <c r="S3432" s="254"/>
      <c r="T3432" s="255"/>
      <c r="AT3432" s="256" t="s">
        <v>395</v>
      </c>
      <c r="AU3432" s="256" t="s">
        <v>90</v>
      </c>
      <c r="AV3432" s="16" t="s">
        <v>95</v>
      </c>
      <c r="AW3432" s="16" t="s">
        <v>36</v>
      </c>
      <c r="AX3432" s="16" t="s">
        <v>78</v>
      </c>
      <c r="AY3432" s="256" t="s">
        <v>386</v>
      </c>
    </row>
    <row r="3433" spans="1:65" s="15" customFormat="1" ht="10">
      <c r="B3433" s="225"/>
      <c r="C3433" s="226"/>
      <c r="D3433" s="205" t="s">
        <v>395</v>
      </c>
      <c r="E3433" s="227" t="s">
        <v>200</v>
      </c>
      <c r="F3433" s="228" t="s">
        <v>398</v>
      </c>
      <c r="G3433" s="226"/>
      <c r="H3433" s="229">
        <v>162.30000000000001</v>
      </c>
      <c r="I3433" s="230"/>
      <c r="J3433" s="226"/>
      <c r="K3433" s="226"/>
      <c r="L3433" s="231"/>
      <c r="M3433" s="232"/>
      <c r="N3433" s="233"/>
      <c r="O3433" s="233"/>
      <c r="P3433" s="233"/>
      <c r="Q3433" s="233"/>
      <c r="R3433" s="233"/>
      <c r="S3433" s="233"/>
      <c r="T3433" s="234"/>
      <c r="AT3433" s="235" t="s">
        <v>395</v>
      </c>
      <c r="AU3433" s="235" t="s">
        <v>90</v>
      </c>
      <c r="AV3433" s="15" t="s">
        <v>102</v>
      </c>
      <c r="AW3433" s="15" t="s">
        <v>36</v>
      </c>
      <c r="AX3433" s="15" t="s">
        <v>85</v>
      </c>
      <c r="AY3433" s="235" t="s">
        <v>386</v>
      </c>
    </row>
    <row r="3434" spans="1:65" s="2" customFormat="1" ht="24.15" customHeight="1">
      <c r="A3434" s="37"/>
      <c r="B3434" s="38"/>
      <c r="C3434" s="236" t="s">
        <v>3232</v>
      </c>
      <c r="D3434" s="236" t="s">
        <v>453</v>
      </c>
      <c r="E3434" s="237" t="s">
        <v>3233</v>
      </c>
      <c r="F3434" s="238" t="s">
        <v>3234</v>
      </c>
      <c r="G3434" s="239" t="s">
        <v>127</v>
      </c>
      <c r="H3434" s="240">
        <v>170.41499999999999</v>
      </c>
      <c r="I3434" s="241"/>
      <c r="J3434" s="242">
        <f>ROUND(I3434*H3434,2)</f>
        <v>0</v>
      </c>
      <c r="K3434" s="238" t="s">
        <v>391</v>
      </c>
      <c r="L3434" s="243"/>
      <c r="M3434" s="244" t="s">
        <v>76</v>
      </c>
      <c r="N3434" s="245" t="s">
        <v>49</v>
      </c>
      <c r="O3434" s="67"/>
      <c r="P3434" s="194">
        <f>O3434*H3434</f>
        <v>0</v>
      </c>
      <c r="Q3434" s="194">
        <v>4.0000000000000001E-3</v>
      </c>
      <c r="R3434" s="194">
        <f>Q3434*H3434</f>
        <v>0.68165999999999993</v>
      </c>
      <c r="S3434" s="194">
        <v>0</v>
      </c>
      <c r="T3434" s="195">
        <f>S3434*H3434</f>
        <v>0</v>
      </c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R3434" s="196" t="s">
        <v>597</v>
      </c>
      <c r="AT3434" s="196" t="s">
        <v>453</v>
      </c>
      <c r="AU3434" s="196" t="s">
        <v>90</v>
      </c>
      <c r="AY3434" s="20" t="s">
        <v>386</v>
      </c>
      <c r="BE3434" s="197">
        <f>IF(N3434="základní",J3434,0)</f>
        <v>0</v>
      </c>
      <c r="BF3434" s="197">
        <f>IF(N3434="snížená",J3434,0)</f>
        <v>0</v>
      </c>
      <c r="BG3434" s="197">
        <f>IF(N3434="zákl. přenesená",J3434,0)</f>
        <v>0</v>
      </c>
      <c r="BH3434" s="197">
        <f>IF(N3434="sníž. přenesená",J3434,0)</f>
        <v>0</v>
      </c>
      <c r="BI3434" s="197">
        <f>IF(N3434="nulová",J3434,0)</f>
        <v>0</v>
      </c>
      <c r="BJ3434" s="20" t="s">
        <v>90</v>
      </c>
      <c r="BK3434" s="197">
        <f>ROUND(I3434*H3434,2)</f>
        <v>0</v>
      </c>
      <c r="BL3434" s="20" t="s">
        <v>479</v>
      </c>
      <c r="BM3434" s="196" t="s">
        <v>3235</v>
      </c>
    </row>
    <row r="3435" spans="1:65" s="14" customFormat="1" ht="10">
      <c r="B3435" s="214"/>
      <c r="C3435" s="215"/>
      <c r="D3435" s="205" t="s">
        <v>395</v>
      </c>
      <c r="E3435" s="216" t="s">
        <v>76</v>
      </c>
      <c r="F3435" s="217" t="s">
        <v>200</v>
      </c>
      <c r="G3435" s="215"/>
      <c r="H3435" s="218">
        <v>162.30000000000001</v>
      </c>
      <c r="I3435" s="219"/>
      <c r="J3435" s="215"/>
      <c r="K3435" s="215"/>
      <c r="L3435" s="220"/>
      <c r="M3435" s="221"/>
      <c r="N3435" s="222"/>
      <c r="O3435" s="222"/>
      <c r="P3435" s="222"/>
      <c r="Q3435" s="222"/>
      <c r="R3435" s="222"/>
      <c r="S3435" s="222"/>
      <c r="T3435" s="223"/>
      <c r="AT3435" s="224" t="s">
        <v>395</v>
      </c>
      <c r="AU3435" s="224" t="s">
        <v>90</v>
      </c>
      <c r="AV3435" s="14" t="s">
        <v>90</v>
      </c>
      <c r="AW3435" s="14" t="s">
        <v>36</v>
      </c>
      <c r="AX3435" s="14" t="s">
        <v>78</v>
      </c>
      <c r="AY3435" s="224" t="s">
        <v>386</v>
      </c>
    </row>
    <row r="3436" spans="1:65" s="15" customFormat="1" ht="10">
      <c r="B3436" s="225"/>
      <c r="C3436" s="226"/>
      <c r="D3436" s="205" t="s">
        <v>395</v>
      </c>
      <c r="E3436" s="227" t="s">
        <v>76</v>
      </c>
      <c r="F3436" s="228" t="s">
        <v>398</v>
      </c>
      <c r="G3436" s="226"/>
      <c r="H3436" s="229">
        <v>162.30000000000001</v>
      </c>
      <c r="I3436" s="230"/>
      <c r="J3436" s="226"/>
      <c r="K3436" s="226"/>
      <c r="L3436" s="231"/>
      <c r="M3436" s="232"/>
      <c r="N3436" s="233"/>
      <c r="O3436" s="233"/>
      <c r="P3436" s="233"/>
      <c r="Q3436" s="233"/>
      <c r="R3436" s="233"/>
      <c r="S3436" s="233"/>
      <c r="T3436" s="234"/>
      <c r="AT3436" s="235" t="s">
        <v>395</v>
      </c>
      <c r="AU3436" s="235" t="s">
        <v>90</v>
      </c>
      <c r="AV3436" s="15" t="s">
        <v>102</v>
      </c>
      <c r="AW3436" s="15" t="s">
        <v>36</v>
      </c>
      <c r="AX3436" s="15" t="s">
        <v>85</v>
      </c>
      <c r="AY3436" s="235" t="s">
        <v>386</v>
      </c>
    </row>
    <row r="3437" spans="1:65" s="14" customFormat="1" ht="10">
      <c r="B3437" s="214"/>
      <c r="C3437" s="215"/>
      <c r="D3437" s="205" t="s">
        <v>395</v>
      </c>
      <c r="E3437" s="215"/>
      <c r="F3437" s="217" t="s">
        <v>3236</v>
      </c>
      <c r="G3437" s="215"/>
      <c r="H3437" s="218">
        <v>170.41499999999999</v>
      </c>
      <c r="I3437" s="219"/>
      <c r="J3437" s="215"/>
      <c r="K3437" s="215"/>
      <c r="L3437" s="220"/>
      <c r="M3437" s="221"/>
      <c r="N3437" s="222"/>
      <c r="O3437" s="222"/>
      <c r="P3437" s="222"/>
      <c r="Q3437" s="222"/>
      <c r="R3437" s="222"/>
      <c r="S3437" s="222"/>
      <c r="T3437" s="223"/>
      <c r="AT3437" s="224" t="s">
        <v>395</v>
      </c>
      <c r="AU3437" s="224" t="s">
        <v>90</v>
      </c>
      <c r="AV3437" s="14" t="s">
        <v>90</v>
      </c>
      <c r="AW3437" s="14" t="s">
        <v>4</v>
      </c>
      <c r="AX3437" s="14" t="s">
        <v>85</v>
      </c>
      <c r="AY3437" s="224" t="s">
        <v>386</v>
      </c>
    </row>
    <row r="3438" spans="1:65" s="2" customFormat="1" ht="37.75" customHeight="1">
      <c r="A3438" s="37"/>
      <c r="B3438" s="38"/>
      <c r="C3438" s="185" t="s">
        <v>3237</v>
      </c>
      <c r="D3438" s="185" t="s">
        <v>388</v>
      </c>
      <c r="E3438" s="186" t="s">
        <v>3238</v>
      </c>
      <c r="F3438" s="187" t="s">
        <v>3239</v>
      </c>
      <c r="G3438" s="188" t="s">
        <v>127</v>
      </c>
      <c r="H3438" s="189">
        <v>187.917</v>
      </c>
      <c r="I3438" s="190"/>
      <c r="J3438" s="191">
        <f>ROUND(I3438*H3438,2)</f>
        <v>0</v>
      </c>
      <c r="K3438" s="187" t="s">
        <v>76</v>
      </c>
      <c r="L3438" s="42"/>
      <c r="M3438" s="192" t="s">
        <v>76</v>
      </c>
      <c r="N3438" s="193" t="s">
        <v>49</v>
      </c>
      <c r="O3438" s="67"/>
      <c r="P3438" s="194">
        <f>O3438*H3438</f>
        <v>0</v>
      </c>
      <c r="Q3438" s="194">
        <v>1.17E-3</v>
      </c>
      <c r="R3438" s="194">
        <f>Q3438*H3438</f>
        <v>0.21986289000000001</v>
      </c>
      <c r="S3438" s="194">
        <v>0</v>
      </c>
      <c r="T3438" s="195">
        <f>S3438*H3438</f>
        <v>0</v>
      </c>
      <c r="U3438" s="37"/>
      <c r="V3438" s="37"/>
      <c r="W3438" s="37"/>
      <c r="X3438" s="37"/>
      <c r="Y3438" s="37"/>
      <c r="Z3438" s="37"/>
      <c r="AA3438" s="37"/>
      <c r="AB3438" s="37"/>
      <c r="AC3438" s="37"/>
      <c r="AD3438" s="37"/>
      <c r="AE3438" s="37"/>
      <c r="AR3438" s="196" t="s">
        <v>479</v>
      </c>
      <c r="AT3438" s="196" t="s">
        <v>388</v>
      </c>
      <c r="AU3438" s="196" t="s">
        <v>90</v>
      </c>
      <c r="AY3438" s="20" t="s">
        <v>386</v>
      </c>
      <c r="BE3438" s="197">
        <f>IF(N3438="základní",J3438,0)</f>
        <v>0</v>
      </c>
      <c r="BF3438" s="197">
        <f>IF(N3438="snížená",J3438,0)</f>
        <v>0</v>
      </c>
      <c r="BG3438" s="197">
        <f>IF(N3438="zákl. přenesená",J3438,0)</f>
        <v>0</v>
      </c>
      <c r="BH3438" s="197">
        <f>IF(N3438="sníž. přenesená",J3438,0)</f>
        <v>0</v>
      </c>
      <c r="BI3438" s="197">
        <f>IF(N3438="nulová",J3438,0)</f>
        <v>0</v>
      </c>
      <c r="BJ3438" s="20" t="s">
        <v>90</v>
      </c>
      <c r="BK3438" s="197">
        <f>ROUND(I3438*H3438,2)</f>
        <v>0</v>
      </c>
      <c r="BL3438" s="20" t="s">
        <v>479</v>
      </c>
      <c r="BM3438" s="196" t="s">
        <v>3240</v>
      </c>
    </row>
    <row r="3439" spans="1:65" s="13" customFormat="1" ht="10">
      <c r="B3439" s="203"/>
      <c r="C3439" s="204"/>
      <c r="D3439" s="205" t="s">
        <v>395</v>
      </c>
      <c r="E3439" s="206" t="s">
        <v>76</v>
      </c>
      <c r="F3439" s="207" t="s">
        <v>1000</v>
      </c>
      <c r="G3439" s="204"/>
      <c r="H3439" s="206" t="s">
        <v>76</v>
      </c>
      <c r="I3439" s="208"/>
      <c r="J3439" s="204"/>
      <c r="K3439" s="204"/>
      <c r="L3439" s="209"/>
      <c r="M3439" s="210"/>
      <c r="N3439" s="211"/>
      <c r="O3439" s="211"/>
      <c r="P3439" s="211"/>
      <c r="Q3439" s="211"/>
      <c r="R3439" s="211"/>
      <c r="S3439" s="211"/>
      <c r="T3439" s="212"/>
      <c r="AT3439" s="213" t="s">
        <v>395</v>
      </c>
      <c r="AU3439" s="213" t="s">
        <v>90</v>
      </c>
      <c r="AV3439" s="13" t="s">
        <v>85</v>
      </c>
      <c r="AW3439" s="13" t="s">
        <v>36</v>
      </c>
      <c r="AX3439" s="13" t="s">
        <v>78</v>
      </c>
      <c r="AY3439" s="213" t="s">
        <v>386</v>
      </c>
    </row>
    <row r="3440" spans="1:65" s="14" customFormat="1" ht="10">
      <c r="B3440" s="214"/>
      <c r="C3440" s="215"/>
      <c r="D3440" s="205" t="s">
        <v>395</v>
      </c>
      <c r="E3440" s="216" t="s">
        <v>76</v>
      </c>
      <c r="F3440" s="217" t="s">
        <v>3241</v>
      </c>
      <c r="G3440" s="215"/>
      <c r="H3440" s="218">
        <v>9.24</v>
      </c>
      <c r="I3440" s="219"/>
      <c r="J3440" s="215"/>
      <c r="K3440" s="215"/>
      <c r="L3440" s="220"/>
      <c r="M3440" s="221"/>
      <c r="N3440" s="222"/>
      <c r="O3440" s="222"/>
      <c r="P3440" s="222"/>
      <c r="Q3440" s="222"/>
      <c r="R3440" s="222"/>
      <c r="S3440" s="222"/>
      <c r="T3440" s="223"/>
      <c r="AT3440" s="224" t="s">
        <v>395</v>
      </c>
      <c r="AU3440" s="224" t="s">
        <v>90</v>
      </c>
      <c r="AV3440" s="14" t="s">
        <v>90</v>
      </c>
      <c r="AW3440" s="14" t="s">
        <v>36</v>
      </c>
      <c r="AX3440" s="14" t="s">
        <v>78</v>
      </c>
      <c r="AY3440" s="224" t="s">
        <v>386</v>
      </c>
    </row>
    <row r="3441" spans="2:51" s="13" customFormat="1" ht="10">
      <c r="B3441" s="203"/>
      <c r="C3441" s="204"/>
      <c r="D3441" s="205" t="s">
        <v>395</v>
      </c>
      <c r="E3441" s="206" t="s">
        <v>76</v>
      </c>
      <c r="F3441" s="207" t="s">
        <v>1009</v>
      </c>
      <c r="G3441" s="204"/>
      <c r="H3441" s="206" t="s">
        <v>76</v>
      </c>
      <c r="I3441" s="208"/>
      <c r="J3441" s="204"/>
      <c r="K3441" s="204"/>
      <c r="L3441" s="209"/>
      <c r="M3441" s="210"/>
      <c r="N3441" s="211"/>
      <c r="O3441" s="211"/>
      <c r="P3441" s="211"/>
      <c r="Q3441" s="211"/>
      <c r="R3441" s="211"/>
      <c r="S3441" s="211"/>
      <c r="T3441" s="212"/>
      <c r="AT3441" s="213" t="s">
        <v>395</v>
      </c>
      <c r="AU3441" s="213" t="s">
        <v>90</v>
      </c>
      <c r="AV3441" s="13" t="s">
        <v>85</v>
      </c>
      <c r="AW3441" s="13" t="s">
        <v>36</v>
      </c>
      <c r="AX3441" s="13" t="s">
        <v>78</v>
      </c>
      <c r="AY3441" s="213" t="s">
        <v>386</v>
      </c>
    </row>
    <row r="3442" spans="2:51" s="14" customFormat="1" ht="10">
      <c r="B3442" s="214"/>
      <c r="C3442" s="215"/>
      <c r="D3442" s="205" t="s">
        <v>395</v>
      </c>
      <c r="E3442" s="216" t="s">
        <v>76</v>
      </c>
      <c r="F3442" s="217" t="s">
        <v>3242</v>
      </c>
      <c r="G3442" s="215"/>
      <c r="H3442" s="218">
        <v>33.6</v>
      </c>
      <c r="I3442" s="219"/>
      <c r="J3442" s="215"/>
      <c r="K3442" s="215"/>
      <c r="L3442" s="220"/>
      <c r="M3442" s="221"/>
      <c r="N3442" s="222"/>
      <c r="O3442" s="222"/>
      <c r="P3442" s="222"/>
      <c r="Q3442" s="222"/>
      <c r="R3442" s="222"/>
      <c r="S3442" s="222"/>
      <c r="T3442" s="223"/>
      <c r="AT3442" s="224" t="s">
        <v>395</v>
      </c>
      <c r="AU3442" s="224" t="s">
        <v>90</v>
      </c>
      <c r="AV3442" s="14" t="s">
        <v>90</v>
      </c>
      <c r="AW3442" s="14" t="s">
        <v>36</v>
      </c>
      <c r="AX3442" s="14" t="s">
        <v>78</v>
      </c>
      <c r="AY3442" s="224" t="s">
        <v>386</v>
      </c>
    </row>
    <row r="3443" spans="2:51" s="13" customFormat="1" ht="10">
      <c r="B3443" s="203"/>
      <c r="C3443" s="204"/>
      <c r="D3443" s="205" t="s">
        <v>395</v>
      </c>
      <c r="E3443" s="206" t="s">
        <v>76</v>
      </c>
      <c r="F3443" s="207" t="s">
        <v>1088</v>
      </c>
      <c r="G3443" s="204"/>
      <c r="H3443" s="206" t="s">
        <v>76</v>
      </c>
      <c r="I3443" s="208"/>
      <c r="J3443" s="204"/>
      <c r="K3443" s="204"/>
      <c r="L3443" s="209"/>
      <c r="M3443" s="210"/>
      <c r="N3443" s="211"/>
      <c r="O3443" s="211"/>
      <c r="P3443" s="211"/>
      <c r="Q3443" s="211"/>
      <c r="R3443" s="211"/>
      <c r="S3443" s="211"/>
      <c r="T3443" s="212"/>
      <c r="AT3443" s="213" t="s">
        <v>395</v>
      </c>
      <c r="AU3443" s="213" t="s">
        <v>90</v>
      </c>
      <c r="AV3443" s="13" t="s">
        <v>85</v>
      </c>
      <c r="AW3443" s="13" t="s">
        <v>36</v>
      </c>
      <c r="AX3443" s="13" t="s">
        <v>78</v>
      </c>
      <c r="AY3443" s="213" t="s">
        <v>386</v>
      </c>
    </row>
    <row r="3444" spans="2:51" s="14" customFormat="1" ht="10">
      <c r="B3444" s="214"/>
      <c r="C3444" s="215"/>
      <c r="D3444" s="205" t="s">
        <v>395</v>
      </c>
      <c r="E3444" s="216" t="s">
        <v>76</v>
      </c>
      <c r="F3444" s="217" t="s">
        <v>3243</v>
      </c>
      <c r="G3444" s="215"/>
      <c r="H3444" s="218">
        <v>33.6</v>
      </c>
      <c r="I3444" s="219"/>
      <c r="J3444" s="215"/>
      <c r="K3444" s="215"/>
      <c r="L3444" s="220"/>
      <c r="M3444" s="221"/>
      <c r="N3444" s="222"/>
      <c r="O3444" s="222"/>
      <c r="P3444" s="222"/>
      <c r="Q3444" s="222"/>
      <c r="R3444" s="222"/>
      <c r="S3444" s="222"/>
      <c r="T3444" s="223"/>
      <c r="AT3444" s="224" t="s">
        <v>395</v>
      </c>
      <c r="AU3444" s="224" t="s">
        <v>90</v>
      </c>
      <c r="AV3444" s="14" t="s">
        <v>90</v>
      </c>
      <c r="AW3444" s="14" t="s">
        <v>36</v>
      </c>
      <c r="AX3444" s="14" t="s">
        <v>78</v>
      </c>
      <c r="AY3444" s="224" t="s">
        <v>386</v>
      </c>
    </row>
    <row r="3445" spans="2:51" s="13" customFormat="1" ht="10">
      <c r="B3445" s="203"/>
      <c r="C3445" s="204"/>
      <c r="D3445" s="205" t="s">
        <v>395</v>
      </c>
      <c r="E3445" s="206" t="s">
        <v>76</v>
      </c>
      <c r="F3445" s="207" t="s">
        <v>1101</v>
      </c>
      <c r="G3445" s="204"/>
      <c r="H3445" s="206" t="s">
        <v>76</v>
      </c>
      <c r="I3445" s="208"/>
      <c r="J3445" s="204"/>
      <c r="K3445" s="204"/>
      <c r="L3445" s="209"/>
      <c r="M3445" s="210"/>
      <c r="N3445" s="211"/>
      <c r="O3445" s="211"/>
      <c r="P3445" s="211"/>
      <c r="Q3445" s="211"/>
      <c r="R3445" s="211"/>
      <c r="S3445" s="211"/>
      <c r="T3445" s="212"/>
      <c r="AT3445" s="213" t="s">
        <v>395</v>
      </c>
      <c r="AU3445" s="213" t="s">
        <v>90</v>
      </c>
      <c r="AV3445" s="13" t="s">
        <v>85</v>
      </c>
      <c r="AW3445" s="13" t="s">
        <v>36</v>
      </c>
      <c r="AX3445" s="13" t="s">
        <v>78</v>
      </c>
      <c r="AY3445" s="213" t="s">
        <v>386</v>
      </c>
    </row>
    <row r="3446" spans="2:51" s="14" customFormat="1" ht="10">
      <c r="B3446" s="214"/>
      <c r="C3446" s="215"/>
      <c r="D3446" s="205" t="s">
        <v>395</v>
      </c>
      <c r="E3446" s="216" t="s">
        <v>76</v>
      </c>
      <c r="F3446" s="217" t="s">
        <v>3244</v>
      </c>
      <c r="G3446" s="215"/>
      <c r="H3446" s="218">
        <v>43.68</v>
      </c>
      <c r="I3446" s="219"/>
      <c r="J3446" s="215"/>
      <c r="K3446" s="215"/>
      <c r="L3446" s="220"/>
      <c r="M3446" s="221"/>
      <c r="N3446" s="222"/>
      <c r="O3446" s="222"/>
      <c r="P3446" s="222"/>
      <c r="Q3446" s="222"/>
      <c r="R3446" s="222"/>
      <c r="S3446" s="222"/>
      <c r="T3446" s="223"/>
      <c r="AT3446" s="224" t="s">
        <v>395</v>
      </c>
      <c r="AU3446" s="224" t="s">
        <v>90</v>
      </c>
      <c r="AV3446" s="14" t="s">
        <v>90</v>
      </c>
      <c r="AW3446" s="14" t="s">
        <v>36</v>
      </c>
      <c r="AX3446" s="14" t="s">
        <v>78</v>
      </c>
      <c r="AY3446" s="224" t="s">
        <v>386</v>
      </c>
    </row>
    <row r="3447" spans="2:51" s="16" customFormat="1" ht="10">
      <c r="B3447" s="246"/>
      <c r="C3447" s="247"/>
      <c r="D3447" s="205" t="s">
        <v>395</v>
      </c>
      <c r="E3447" s="248" t="s">
        <v>194</v>
      </c>
      <c r="F3447" s="249" t="s">
        <v>559</v>
      </c>
      <c r="G3447" s="247"/>
      <c r="H3447" s="250">
        <v>120.12</v>
      </c>
      <c r="I3447" s="251"/>
      <c r="J3447" s="247"/>
      <c r="K3447" s="247"/>
      <c r="L3447" s="252"/>
      <c r="M3447" s="253"/>
      <c r="N3447" s="254"/>
      <c r="O3447" s="254"/>
      <c r="P3447" s="254"/>
      <c r="Q3447" s="254"/>
      <c r="R3447" s="254"/>
      <c r="S3447" s="254"/>
      <c r="T3447" s="255"/>
      <c r="AT3447" s="256" t="s">
        <v>395</v>
      </c>
      <c r="AU3447" s="256" t="s">
        <v>90</v>
      </c>
      <c r="AV3447" s="16" t="s">
        <v>95</v>
      </c>
      <c r="AW3447" s="16" t="s">
        <v>36</v>
      </c>
      <c r="AX3447" s="16" t="s">
        <v>78</v>
      </c>
      <c r="AY3447" s="256" t="s">
        <v>386</v>
      </c>
    </row>
    <row r="3448" spans="2:51" s="13" customFormat="1" ht="10">
      <c r="B3448" s="203"/>
      <c r="C3448" s="204"/>
      <c r="D3448" s="205" t="s">
        <v>395</v>
      </c>
      <c r="E3448" s="206" t="s">
        <v>76</v>
      </c>
      <c r="F3448" s="207" t="s">
        <v>1000</v>
      </c>
      <c r="G3448" s="204"/>
      <c r="H3448" s="206" t="s">
        <v>76</v>
      </c>
      <c r="I3448" s="208"/>
      <c r="J3448" s="204"/>
      <c r="K3448" s="204"/>
      <c r="L3448" s="209"/>
      <c r="M3448" s="210"/>
      <c r="N3448" s="211"/>
      <c r="O3448" s="211"/>
      <c r="P3448" s="211"/>
      <c r="Q3448" s="211"/>
      <c r="R3448" s="211"/>
      <c r="S3448" s="211"/>
      <c r="T3448" s="212"/>
      <c r="AT3448" s="213" t="s">
        <v>395</v>
      </c>
      <c r="AU3448" s="213" t="s">
        <v>90</v>
      </c>
      <c r="AV3448" s="13" t="s">
        <v>85</v>
      </c>
      <c r="AW3448" s="13" t="s">
        <v>36</v>
      </c>
      <c r="AX3448" s="13" t="s">
        <v>78</v>
      </c>
      <c r="AY3448" s="213" t="s">
        <v>386</v>
      </c>
    </row>
    <row r="3449" spans="2:51" s="14" customFormat="1" ht="10">
      <c r="B3449" s="214"/>
      <c r="C3449" s="215"/>
      <c r="D3449" s="205" t="s">
        <v>395</v>
      </c>
      <c r="E3449" s="216" t="s">
        <v>76</v>
      </c>
      <c r="F3449" s="217" t="s">
        <v>3245</v>
      </c>
      <c r="G3449" s="215"/>
      <c r="H3449" s="218">
        <v>4.8600000000000003</v>
      </c>
      <c r="I3449" s="219"/>
      <c r="J3449" s="215"/>
      <c r="K3449" s="215"/>
      <c r="L3449" s="220"/>
      <c r="M3449" s="221"/>
      <c r="N3449" s="222"/>
      <c r="O3449" s="222"/>
      <c r="P3449" s="222"/>
      <c r="Q3449" s="222"/>
      <c r="R3449" s="222"/>
      <c r="S3449" s="222"/>
      <c r="T3449" s="223"/>
      <c r="AT3449" s="224" t="s">
        <v>395</v>
      </c>
      <c r="AU3449" s="224" t="s">
        <v>90</v>
      </c>
      <c r="AV3449" s="14" t="s">
        <v>90</v>
      </c>
      <c r="AW3449" s="14" t="s">
        <v>36</v>
      </c>
      <c r="AX3449" s="14" t="s">
        <v>78</v>
      </c>
      <c r="AY3449" s="224" t="s">
        <v>386</v>
      </c>
    </row>
    <row r="3450" spans="2:51" s="13" customFormat="1" ht="10">
      <c r="B3450" s="203"/>
      <c r="C3450" s="204"/>
      <c r="D3450" s="205" t="s">
        <v>395</v>
      </c>
      <c r="E3450" s="206" t="s">
        <v>76</v>
      </c>
      <c r="F3450" s="207" t="s">
        <v>1009</v>
      </c>
      <c r="G3450" s="204"/>
      <c r="H3450" s="206" t="s">
        <v>76</v>
      </c>
      <c r="I3450" s="208"/>
      <c r="J3450" s="204"/>
      <c r="K3450" s="204"/>
      <c r="L3450" s="209"/>
      <c r="M3450" s="210"/>
      <c r="N3450" s="211"/>
      <c r="O3450" s="211"/>
      <c r="P3450" s="211"/>
      <c r="Q3450" s="211"/>
      <c r="R3450" s="211"/>
      <c r="S3450" s="211"/>
      <c r="T3450" s="212"/>
      <c r="AT3450" s="213" t="s">
        <v>395</v>
      </c>
      <c r="AU3450" s="213" t="s">
        <v>90</v>
      </c>
      <c r="AV3450" s="13" t="s">
        <v>85</v>
      </c>
      <c r="AW3450" s="13" t="s">
        <v>36</v>
      </c>
      <c r="AX3450" s="13" t="s">
        <v>78</v>
      </c>
      <c r="AY3450" s="213" t="s">
        <v>386</v>
      </c>
    </row>
    <row r="3451" spans="2:51" s="14" customFormat="1" ht="10">
      <c r="B3451" s="214"/>
      <c r="C3451" s="215"/>
      <c r="D3451" s="205" t="s">
        <v>395</v>
      </c>
      <c r="E3451" s="216" t="s">
        <v>76</v>
      </c>
      <c r="F3451" s="217" t="s">
        <v>3246</v>
      </c>
      <c r="G3451" s="215"/>
      <c r="H3451" s="218">
        <v>16.2</v>
      </c>
      <c r="I3451" s="219"/>
      <c r="J3451" s="215"/>
      <c r="K3451" s="215"/>
      <c r="L3451" s="220"/>
      <c r="M3451" s="221"/>
      <c r="N3451" s="222"/>
      <c r="O3451" s="222"/>
      <c r="P3451" s="222"/>
      <c r="Q3451" s="222"/>
      <c r="R3451" s="222"/>
      <c r="S3451" s="222"/>
      <c r="T3451" s="223"/>
      <c r="AT3451" s="224" t="s">
        <v>395</v>
      </c>
      <c r="AU3451" s="224" t="s">
        <v>90</v>
      </c>
      <c r="AV3451" s="14" t="s">
        <v>90</v>
      </c>
      <c r="AW3451" s="14" t="s">
        <v>36</v>
      </c>
      <c r="AX3451" s="14" t="s">
        <v>78</v>
      </c>
      <c r="AY3451" s="224" t="s">
        <v>386</v>
      </c>
    </row>
    <row r="3452" spans="2:51" s="14" customFormat="1" ht="10">
      <c r="B3452" s="214"/>
      <c r="C3452" s="215"/>
      <c r="D3452" s="205" t="s">
        <v>395</v>
      </c>
      <c r="E3452" s="216" t="s">
        <v>76</v>
      </c>
      <c r="F3452" s="217" t="s">
        <v>3247</v>
      </c>
      <c r="G3452" s="215"/>
      <c r="H3452" s="218">
        <v>8.0549999999999997</v>
      </c>
      <c r="I3452" s="219"/>
      <c r="J3452" s="215"/>
      <c r="K3452" s="215"/>
      <c r="L3452" s="220"/>
      <c r="M3452" s="221"/>
      <c r="N3452" s="222"/>
      <c r="O3452" s="222"/>
      <c r="P3452" s="222"/>
      <c r="Q3452" s="222"/>
      <c r="R3452" s="222"/>
      <c r="S3452" s="222"/>
      <c r="T3452" s="223"/>
      <c r="AT3452" s="224" t="s">
        <v>395</v>
      </c>
      <c r="AU3452" s="224" t="s">
        <v>90</v>
      </c>
      <c r="AV3452" s="14" t="s">
        <v>90</v>
      </c>
      <c r="AW3452" s="14" t="s">
        <v>36</v>
      </c>
      <c r="AX3452" s="14" t="s">
        <v>78</v>
      </c>
      <c r="AY3452" s="224" t="s">
        <v>386</v>
      </c>
    </row>
    <row r="3453" spans="2:51" s="13" customFormat="1" ht="10">
      <c r="B3453" s="203"/>
      <c r="C3453" s="204"/>
      <c r="D3453" s="205" t="s">
        <v>395</v>
      </c>
      <c r="E3453" s="206" t="s">
        <v>76</v>
      </c>
      <c r="F3453" s="207" t="s">
        <v>1088</v>
      </c>
      <c r="G3453" s="204"/>
      <c r="H3453" s="206" t="s">
        <v>76</v>
      </c>
      <c r="I3453" s="208"/>
      <c r="J3453" s="204"/>
      <c r="K3453" s="204"/>
      <c r="L3453" s="209"/>
      <c r="M3453" s="210"/>
      <c r="N3453" s="211"/>
      <c r="O3453" s="211"/>
      <c r="P3453" s="211"/>
      <c r="Q3453" s="211"/>
      <c r="R3453" s="211"/>
      <c r="S3453" s="211"/>
      <c r="T3453" s="212"/>
      <c r="AT3453" s="213" t="s">
        <v>395</v>
      </c>
      <c r="AU3453" s="213" t="s">
        <v>90</v>
      </c>
      <c r="AV3453" s="13" t="s">
        <v>85</v>
      </c>
      <c r="AW3453" s="13" t="s">
        <v>36</v>
      </c>
      <c r="AX3453" s="13" t="s">
        <v>78</v>
      </c>
      <c r="AY3453" s="213" t="s">
        <v>386</v>
      </c>
    </row>
    <row r="3454" spans="2:51" s="14" customFormat="1" ht="10">
      <c r="B3454" s="214"/>
      <c r="C3454" s="215"/>
      <c r="D3454" s="205" t="s">
        <v>395</v>
      </c>
      <c r="E3454" s="216" t="s">
        <v>76</v>
      </c>
      <c r="F3454" s="217" t="s">
        <v>3248</v>
      </c>
      <c r="G3454" s="215"/>
      <c r="H3454" s="218">
        <v>16.2</v>
      </c>
      <c r="I3454" s="219"/>
      <c r="J3454" s="215"/>
      <c r="K3454" s="215"/>
      <c r="L3454" s="220"/>
      <c r="M3454" s="221"/>
      <c r="N3454" s="222"/>
      <c r="O3454" s="222"/>
      <c r="P3454" s="222"/>
      <c r="Q3454" s="222"/>
      <c r="R3454" s="222"/>
      <c r="S3454" s="222"/>
      <c r="T3454" s="223"/>
      <c r="AT3454" s="224" t="s">
        <v>395</v>
      </c>
      <c r="AU3454" s="224" t="s">
        <v>90</v>
      </c>
      <c r="AV3454" s="14" t="s">
        <v>90</v>
      </c>
      <c r="AW3454" s="14" t="s">
        <v>36</v>
      </c>
      <c r="AX3454" s="14" t="s">
        <v>78</v>
      </c>
      <c r="AY3454" s="224" t="s">
        <v>386</v>
      </c>
    </row>
    <row r="3455" spans="2:51" s="14" customFormat="1" ht="10">
      <c r="B3455" s="214"/>
      <c r="C3455" s="215"/>
      <c r="D3455" s="205" t="s">
        <v>395</v>
      </c>
      <c r="E3455" s="216" t="s">
        <v>76</v>
      </c>
      <c r="F3455" s="217" t="s">
        <v>3249</v>
      </c>
      <c r="G3455" s="215"/>
      <c r="H3455" s="218">
        <v>5.4359999999999999</v>
      </c>
      <c r="I3455" s="219"/>
      <c r="J3455" s="215"/>
      <c r="K3455" s="215"/>
      <c r="L3455" s="220"/>
      <c r="M3455" s="221"/>
      <c r="N3455" s="222"/>
      <c r="O3455" s="222"/>
      <c r="P3455" s="222"/>
      <c r="Q3455" s="222"/>
      <c r="R3455" s="222"/>
      <c r="S3455" s="222"/>
      <c r="T3455" s="223"/>
      <c r="AT3455" s="224" t="s">
        <v>395</v>
      </c>
      <c r="AU3455" s="224" t="s">
        <v>90</v>
      </c>
      <c r="AV3455" s="14" t="s">
        <v>90</v>
      </c>
      <c r="AW3455" s="14" t="s">
        <v>36</v>
      </c>
      <c r="AX3455" s="14" t="s">
        <v>78</v>
      </c>
      <c r="AY3455" s="224" t="s">
        <v>386</v>
      </c>
    </row>
    <row r="3456" spans="2:51" s="13" customFormat="1" ht="10">
      <c r="B3456" s="203"/>
      <c r="C3456" s="204"/>
      <c r="D3456" s="205" t="s">
        <v>395</v>
      </c>
      <c r="E3456" s="206" t="s">
        <v>76</v>
      </c>
      <c r="F3456" s="207" t="s">
        <v>1101</v>
      </c>
      <c r="G3456" s="204"/>
      <c r="H3456" s="206" t="s">
        <v>76</v>
      </c>
      <c r="I3456" s="208"/>
      <c r="J3456" s="204"/>
      <c r="K3456" s="204"/>
      <c r="L3456" s="209"/>
      <c r="M3456" s="210"/>
      <c r="N3456" s="211"/>
      <c r="O3456" s="211"/>
      <c r="P3456" s="211"/>
      <c r="Q3456" s="211"/>
      <c r="R3456" s="211"/>
      <c r="S3456" s="211"/>
      <c r="T3456" s="212"/>
      <c r="AT3456" s="213" t="s">
        <v>395</v>
      </c>
      <c r="AU3456" s="213" t="s">
        <v>90</v>
      </c>
      <c r="AV3456" s="13" t="s">
        <v>85</v>
      </c>
      <c r="AW3456" s="13" t="s">
        <v>36</v>
      </c>
      <c r="AX3456" s="13" t="s">
        <v>78</v>
      </c>
      <c r="AY3456" s="213" t="s">
        <v>386</v>
      </c>
    </row>
    <row r="3457" spans="1:65" s="14" customFormat="1" ht="10">
      <c r="B3457" s="214"/>
      <c r="C3457" s="215"/>
      <c r="D3457" s="205" t="s">
        <v>395</v>
      </c>
      <c r="E3457" s="216" t="s">
        <v>76</v>
      </c>
      <c r="F3457" s="217" t="s">
        <v>3250</v>
      </c>
      <c r="G3457" s="215"/>
      <c r="H3457" s="218">
        <v>11.34</v>
      </c>
      <c r="I3457" s="219"/>
      <c r="J3457" s="215"/>
      <c r="K3457" s="215"/>
      <c r="L3457" s="220"/>
      <c r="M3457" s="221"/>
      <c r="N3457" s="222"/>
      <c r="O3457" s="222"/>
      <c r="P3457" s="222"/>
      <c r="Q3457" s="222"/>
      <c r="R3457" s="222"/>
      <c r="S3457" s="222"/>
      <c r="T3457" s="223"/>
      <c r="AT3457" s="224" t="s">
        <v>395</v>
      </c>
      <c r="AU3457" s="224" t="s">
        <v>90</v>
      </c>
      <c r="AV3457" s="14" t="s">
        <v>90</v>
      </c>
      <c r="AW3457" s="14" t="s">
        <v>36</v>
      </c>
      <c r="AX3457" s="14" t="s">
        <v>78</v>
      </c>
      <c r="AY3457" s="224" t="s">
        <v>386</v>
      </c>
    </row>
    <row r="3458" spans="1:65" s="14" customFormat="1" ht="10">
      <c r="B3458" s="214"/>
      <c r="C3458" s="215"/>
      <c r="D3458" s="205" t="s">
        <v>395</v>
      </c>
      <c r="E3458" s="216" t="s">
        <v>76</v>
      </c>
      <c r="F3458" s="217" t="s">
        <v>3251</v>
      </c>
      <c r="G3458" s="215"/>
      <c r="H3458" s="218">
        <v>5.7060000000000004</v>
      </c>
      <c r="I3458" s="219"/>
      <c r="J3458" s="215"/>
      <c r="K3458" s="215"/>
      <c r="L3458" s="220"/>
      <c r="M3458" s="221"/>
      <c r="N3458" s="222"/>
      <c r="O3458" s="222"/>
      <c r="P3458" s="222"/>
      <c r="Q3458" s="222"/>
      <c r="R3458" s="222"/>
      <c r="S3458" s="222"/>
      <c r="T3458" s="223"/>
      <c r="AT3458" s="224" t="s">
        <v>395</v>
      </c>
      <c r="AU3458" s="224" t="s">
        <v>90</v>
      </c>
      <c r="AV3458" s="14" t="s">
        <v>90</v>
      </c>
      <c r="AW3458" s="14" t="s">
        <v>36</v>
      </c>
      <c r="AX3458" s="14" t="s">
        <v>78</v>
      </c>
      <c r="AY3458" s="224" t="s">
        <v>386</v>
      </c>
    </row>
    <row r="3459" spans="1:65" s="16" customFormat="1" ht="10">
      <c r="B3459" s="246"/>
      <c r="C3459" s="247"/>
      <c r="D3459" s="205" t="s">
        <v>395</v>
      </c>
      <c r="E3459" s="248" t="s">
        <v>197</v>
      </c>
      <c r="F3459" s="249" t="s">
        <v>559</v>
      </c>
      <c r="G3459" s="247"/>
      <c r="H3459" s="250">
        <v>67.796999999999997</v>
      </c>
      <c r="I3459" s="251"/>
      <c r="J3459" s="247"/>
      <c r="K3459" s="247"/>
      <c r="L3459" s="252"/>
      <c r="M3459" s="253"/>
      <c r="N3459" s="254"/>
      <c r="O3459" s="254"/>
      <c r="P3459" s="254"/>
      <c r="Q3459" s="254"/>
      <c r="R3459" s="254"/>
      <c r="S3459" s="254"/>
      <c r="T3459" s="255"/>
      <c r="AT3459" s="256" t="s">
        <v>395</v>
      </c>
      <c r="AU3459" s="256" t="s">
        <v>90</v>
      </c>
      <c r="AV3459" s="16" t="s">
        <v>95</v>
      </c>
      <c r="AW3459" s="16" t="s">
        <v>36</v>
      </c>
      <c r="AX3459" s="16" t="s">
        <v>78</v>
      </c>
      <c r="AY3459" s="256" t="s">
        <v>386</v>
      </c>
    </row>
    <row r="3460" spans="1:65" s="15" customFormat="1" ht="10">
      <c r="B3460" s="225"/>
      <c r="C3460" s="226"/>
      <c r="D3460" s="205" t="s">
        <v>395</v>
      </c>
      <c r="E3460" s="227" t="s">
        <v>76</v>
      </c>
      <c r="F3460" s="228" t="s">
        <v>398</v>
      </c>
      <c r="G3460" s="226"/>
      <c r="H3460" s="229">
        <v>187.917</v>
      </c>
      <c r="I3460" s="230"/>
      <c r="J3460" s="226"/>
      <c r="K3460" s="226"/>
      <c r="L3460" s="231"/>
      <c r="M3460" s="232"/>
      <c r="N3460" s="233"/>
      <c r="O3460" s="233"/>
      <c r="P3460" s="233"/>
      <c r="Q3460" s="233"/>
      <c r="R3460" s="233"/>
      <c r="S3460" s="233"/>
      <c r="T3460" s="234"/>
      <c r="AT3460" s="235" t="s">
        <v>395</v>
      </c>
      <c r="AU3460" s="235" t="s">
        <v>90</v>
      </c>
      <c r="AV3460" s="15" t="s">
        <v>102</v>
      </c>
      <c r="AW3460" s="15" t="s">
        <v>36</v>
      </c>
      <c r="AX3460" s="15" t="s">
        <v>85</v>
      </c>
      <c r="AY3460" s="235" t="s">
        <v>386</v>
      </c>
    </row>
    <row r="3461" spans="1:65" s="2" customFormat="1" ht="24.15" customHeight="1">
      <c r="A3461" s="37"/>
      <c r="B3461" s="38"/>
      <c r="C3461" s="236" t="s">
        <v>3252</v>
      </c>
      <c r="D3461" s="236" t="s">
        <v>453</v>
      </c>
      <c r="E3461" s="237" t="s">
        <v>3253</v>
      </c>
      <c r="F3461" s="238" t="s">
        <v>3254</v>
      </c>
      <c r="G3461" s="239" t="s">
        <v>127</v>
      </c>
      <c r="H3461" s="240">
        <v>126.126</v>
      </c>
      <c r="I3461" s="241"/>
      <c r="J3461" s="242">
        <f>ROUND(I3461*H3461,2)</f>
        <v>0</v>
      </c>
      <c r="K3461" s="238" t="s">
        <v>76</v>
      </c>
      <c r="L3461" s="243"/>
      <c r="M3461" s="244" t="s">
        <v>76</v>
      </c>
      <c r="N3461" s="245" t="s">
        <v>49</v>
      </c>
      <c r="O3461" s="67"/>
      <c r="P3461" s="194">
        <f>O3461*H3461</f>
        <v>0</v>
      </c>
      <c r="Q3461" s="194">
        <v>4.0000000000000001E-3</v>
      </c>
      <c r="R3461" s="194">
        <f>Q3461*H3461</f>
        <v>0.50450400000000006</v>
      </c>
      <c r="S3461" s="194">
        <v>0</v>
      </c>
      <c r="T3461" s="195">
        <f>S3461*H3461</f>
        <v>0</v>
      </c>
      <c r="U3461" s="37"/>
      <c r="V3461" s="37"/>
      <c r="W3461" s="37"/>
      <c r="X3461" s="37"/>
      <c r="Y3461" s="37"/>
      <c r="Z3461" s="37"/>
      <c r="AA3461" s="37"/>
      <c r="AB3461" s="37"/>
      <c r="AC3461" s="37"/>
      <c r="AD3461" s="37"/>
      <c r="AE3461" s="37"/>
      <c r="AR3461" s="196" t="s">
        <v>597</v>
      </c>
      <c r="AT3461" s="196" t="s">
        <v>453</v>
      </c>
      <c r="AU3461" s="196" t="s">
        <v>90</v>
      </c>
      <c r="AY3461" s="20" t="s">
        <v>386</v>
      </c>
      <c r="BE3461" s="197">
        <f>IF(N3461="základní",J3461,0)</f>
        <v>0</v>
      </c>
      <c r="BF3461" s="197">
        <f>IF(N3461="snížená",J3461,0)</f>
        <v>0</v>
      </c>
      <c r="BG3461" s="197">
        <f>IF(N3461="zákl. přenesená",J3461,0)</f>
        <v>0</v>
      </c>
      <c r="BH3461" s="197">
        <f>IF(N3461="sníž. přenesená",J3461,0)</f>
        <v>0</v>
      </c>
      <c r="BI3461" s="197">
        <f>IF(N3461="nulová",J3461,0)</f>
        <v>0</v>
      </c>
      <c r="BJ3461" s="20" t="s">
        <v>90</v>
      </c>
      <c r="BK3461" s="197">
        <f>ROUND(I3461*H3461,2)</f>
        <v>0</v>
      </c>
      <c r="BL3461" s="20" t="s">
        <v>479</v>
      </c>
      <c r="BM3461" s="196" t="s">
        <v>3255</v>
      </c>
    </row>
    <row r="3462" spans="1:65" s="14" customFormat="1" ht="10">
      <c r="B3462" s="214"/>
      <c r="C3462" s="215"/>
      <c r="D3462" s="205" t="s">
        <v>395</v>
      </c>
      <c r="E3462" s="216" t="s">
        <v>76</v>
      </c>
      <c r="F3462" s="217" t="s">
        <v>194</v>
      </c>
      <c r="G3462" s="215"/>
      <c r="H3462" s="218">
        <v>120.12</v>
      </c>
      <c r="I3462" s="219"/>
      <c r="J3462" s="215"/>
      <c r="K3462" s="215"/>
      <c r="L3462" s="220"/>
      <c r="M3462" s="221"/>
      <c r="N3462" s="222"/>
      <c r="O3462" s="222"/>
      <c r="P3462" s="222"/>
      <c r="Q3462" s="222"/>
      <c r="R3462" s="222"/>
      <c r="S3462" s="222"/>
      <c r="T3462" s="223"/>
      <c r="AT3462" s="224" t="s">
        <v>395</v>
      </c>
      <c r="AU3462" s="224" t="s">
        <v>90</v>
      </c>
      <c r="AV3462" s="14" t="s">
        <v>90</v>
      </c>
      <c r="AW3462" s="14" t="s">
        <v>36</v>
      </c>
      <c r="AX3462" s="14" t="s">
        <v>78</v>
      </c>
      <c r="AY3462" s="224" t="s">
        <v>386</v>
      </c>
    </row>
    <row r="3463" spans="1:65" s="15" customFormat="1" ht="10">
      <c r="B3463" s="225"/>
      <c r="C3463" s="226"/>
      <c r="D3463" s="205" t="s">
        <v>395</v>
      </c>
      <c r="E3463" s="227" t="s">
        <v>76</v>
      </c>
      <c r="F3463" s="228" t="s">
        <v>398</v>
      </c>
      <c r="G3463" s="226"/>
      <c r="H3463" s="229">
        <v>120.12</v>
      </c>
      <c r="I3463" s="230"/>
      <c r="J3463" s="226"/>
      <c r="K3463" s="226"/>
      <c r="L3463" s="231"/>
      <c r="M3463" s="232"/>
      <c r="N3463" s="233"/>
      <c r="O3463" s="233"/>
      <c r="P3463" s="233"/>
      <c r="Q3463" s="233"/>
      <c r="R3463" s="233"/>
      <c r="S3463" s="233"/>
      <c r="T3463" s="234"/>
      <c r="AT3463" s="235" t="s">
        <v>395</v>
      </c>
      <c r="AU3463" s="235" t="s">
        <v>90</v>
      </c>
      <c r="AV3463" s="15" t="s">
        <v>102</v>
      </c>
      <c r="AW3463" s="15" t="s">
        <v>36</v>
      </c>
      <c r="AX3463" s="15" t="s">
        <v>85</v>
      </c>
      <c r="AY3463" s="235" t="s">
        <v>386</v>
      </c>
    </row>
    <row r="3464" spans="1:65" s="14" customFormat="1" ht="10">
      <c r="B3464" s="214"/>
      <c r="C3464" s="215"/>
      <c r="D3464" s="205" t="s">
        <v>395</v>
      </c>
      <c r="E3464" s="215"/>
      <c r="F3464" s="217" t="s">
        <v>3256</v>
      </c>
      <c r="G3464" s="215"/>
      <c r="H3464" s="218">
        <v>126.126</v>
      </c>
      <c r="I3464" s="219"/>
      <c r="J3464" s="215"/>
      <c r="K3464" s="215"/>
      <c r="L3464" s="220"/>
      <c r="M3464" s="221"/>
      <c r="N3464" s="222"/>
      <c r="O3464" s="222"/>
      <c r="P3464" s="222"/>
      <c r="Q3464" s="222"/>
      <c r="R3464" s="222"/>
      <c r="S3464" s="222"/>
      <c r="T3464" s="223"/>
      <c r="AT3464" s="224" t="s">
        <v>395</v>
      </c>
      <c r="AU3464" s="224" t="s">
        <v>90</v>
      </c>
      <c r="AV3464" s="14" t="s">
        <v>90</v>
      </c>
      <c r="AW3464" s="14" t="s">
        <v>4</v>
      </c>
      <c r="AX3464" s="14" t="s">
        <v>85</v>
      </c>
      <c r="AY3464" s="224" t="s">
        <v>386</v>
      </c>
    </row>
    <row r="3465" spans="1:65" s="2" customFormat="1" ht="24.15" customHeight="1">
      <c r="A3465" s="37"/>
      <c r="B3465" s="38"/>
      <c r="C3465" s="236" t="s">
        <v>3257</v>
      </c>
      <c r="D3465" s="236" t="s">
        <v>453</v>
      </c>
      <c r="E3465" s="237" t="s">
        <v>3258</v>
      </c>
      <c r="F3465" s="238" t="s">
        <v>3259</v>
      </c>
      <c r="G3465" s="239" t="s">
        <v>127</v>
      </c>
      <c r="H3465" s="240">
        <v>71.186999999999998</v>
      </c>
      <c r="I3465" s="241"/>
      <c r="J3465" s="242">
        <f>ROUND(I3465*H3465,2)</f>
        <v>0</v>
      </c>
      <c r="K3465" s="238" t="s">
        <v>76</v>
      </c>
      <c r="L3465" s="243"/>
      <c r="M3465" s="244" t="s">
        <v>76</v>
      </c>
      <c r="N3465" s="245" t="s">
        <v>49</v>
      </c>
      <c r="O3465" s="67"/>
      <c r="P3465" s="194">
        <f>O3465*H3465</f>
        <v>0</v>
      </c>
      <c r="Q3465" s="194">
        <v>4.0000000000000001E-3</v>
      </c>
      <c r="R3465" s="194">
        <f>Q3465*H3465</f>
        <v>0.284748</v>
      </c>
      <c r="S3465" s="194">
        <v>0</v>
      </c>
      <c r="T3465" s="195">
        <f>S3465*H3465</f>
        <v>0</v>
      </c>
      <c r="U3465" s="37"/>
      <c r="V3465" s="37"/>
      <c r="W3465" s="37"/>
      <c r="X3465" s="37"/>
      <c r="Y3465" s="37"/>
      <c r="Z3465" s="37"/>
      <c r="AA3465" s="37"/>
      <c r="AB3465" s="37"/>
      <c r="AC3465" s="37"/>
      <c r="AD3465" s="37"/>
      <c r="AE3465" s="37"/>
      <c r="AR3465" s="196" t="s">
        <v>597</v>
      </c>
      <c r="AT3465" s="196" t="s">
        <v>453</v>
      </c>
      <c r="AU3465" s="196" t="s">
        <v>90</v>
      </c>
      <c r="AY3465" s="20" t="s">
        <v>386</v>
      </c>
      <c r="BE3465" s="197">
        <f>IF(N3465="základní",J3465,0)</f>
        <v>0</v>
      </c>
      <c r="BF3465" s="197">
        <f>IF(N3465="snížená",J3465,0)</f>
        <v>0</v>
      </c>
      <c r="BG3465" s="197">
        <f>IF(N3465="zákl. přenesená",J3465,0)</f>
        <v>0</v>
      </c>
      <c r="BH3465" s="197">
        <f>IF(N3465="sníž. přenesená",J3465,0)</f>
        <v>0</v>
      </c>
      <c r="BI3465" s="197">
        <f>IF(N3465="nulová",J3465,0)</f>
        <v>0</v>
      </c>
      <c r="BJ3465" s="20" t="s">
        <v>90</v>
      </c>
      <c r="BK3465" s="197">
        <f>ROUND(I3465*H3465,2)</f>
        <v>0</v>
      </c>
      <c r="BL3465" s="20" t="s">
        <v>479</v>
      </c>
      <c r="BM3465" s="196" t="s">
        <v>3260</v>
      </c>
    </row>
    <row r="3466" spans="1:65" s="14" customFormat="1" ht="10">
      <c r="B3466" s="214"/>
      <c r="C3466" s="215"/>
      <c r="D3466" s="205" t="s">
        <v>395</v>
      </c>
      <c r="E3466" s="216" t="s">
        <v>76</v>
      </c>
      <c r="F3466" s="217" t="s">
        <v>197</v>
      </c>
      <c r="G3466" s="215"/>
      <c r="H3466" s="218">
        <v>67.796999999999997</v>
      </c>
      <c r="I3466" s="219"/>
      <c r="J3466" s="215"/>
      <c r="K3466" s="215"/>
      <c r="L3466" s="220"/>
      <c r="M3466" s="221"/>
      <c r="N3466" s="222"/>
      <c r="O3466" s="222"/>
      <c r="P3466" s="222"/>
      <c r="Q3466" s="222"/>
      <c r="R3466" s="222"/>
      <c r="S3466" s="222"/>
      <c r="T3466" s="223"/>
      <c r="AT3466" s="224" t="s">
        <v>395</v>
      </c>
      <c r="AU3466" s="224" t="s">
        <v>90</v>
      </c>
      <c r="AV3466" s="14" t="s">
        <v>90</v>
      </c>
      <c r="AW3466" s="14" t="s">
        <v>36</v>
      </c>
      <c r="AX3466" s="14" t="s">
        <v>78</v>
      </c>
      <c r="AY3466" s="224" t="s">
        <v>386</v>
      </c>
    </row>
    <row r="3467" spans="1:65" s="15" customFormat="1" ht="10">
      <c r="B3467" s="225"/>
      <c r="C3467" s="226"/>
      <c r="D3467" s="205" t="s">
        <v>395</v>
      </c>
      <c r="E3467" s="227" t="s">
        <v>76</v>
      </c>
      <c r="F3467" s="228" t="s">
        <v>398</v>
      </c>
      <c r="G3467" s="226"/>
      <c r="H3467" s="229">
        <v>67.796999999999997</v>
      </c>
      <c r="I3467" s="230"/>
      <c r="J3467" s="226"/>
      <c r="K3467" s="226"/>
      <c r="L3467" s="231"/>
      <c r="M3467" s="232"/>
      <c r="N3467" s="233"/>
      <c r="O3467" s="233"/>
      <c r="P3467" s="233"/>
      <c r="Q3467" s="233"/>
      <c r="R3467" s="233"/>
      <c r="S3467" s="233"/>
      <c r="T3467" s="234"/>
      <c r="AT3467" s="235" t="s">
        <v>395</v>
      </c>
      <c r="AU3467" s="235" t="s">
        <v>90</v>
      </c>
      <c r="AV3467" s="15" t="s">
        <v>102</v>
      </c>
      <c r="AW3467" s="15" t="s">
        <v>36</v>
      </c>
      <c r="AX3467" s="15" t="s">
        <v>85</v>
      </c>
      <c r="AY3467" s="235" t="s">
        <v>386</v>
      </c>
    </row>
    <row r="3468" spans="1:65" s="14" customFormat="1" ht="10">
      <c r="B3468" s="214"/>
      <c r="C3468" s="215"/>
      <c r="D3468" s="205" t="s">
        <v>395</v>
      </c>
      <c r="E3468" s="215"/>
      <c r="F3468" s="217" t="s">
        <v>3261</v>
      </c>
      <c r="G3468" s="215"/>
      <c r="H3468" s="218">
        <v>71.186999999999998</v>
      </c>
      <c r="I3468" s="219"/>
      <c r="J3468" s="215"/>
      <c r="K3468" s="215"/>
      <c r="L3468" s="220"/>
      <c r="M3468" s="221"/>
      <c r="N3468" s="222"/>
      <c r="O3468" s="222"/>
      <c r="P3468" s="222"/>
      <c r="Q3468" s="222"/>
      <c r="R3468" s="222"/>
      <c r="S3468" s="222"/>
      <c r="T3468" s="223"/>
      <c r="AT3468" s="224" t="s">
        <v>395</v>
      </c>
      <c r="AU3468" s="224" t="s">
        <v>90</v>
      </c>
      <c r="AV3468" s="14" t="s">
        <v>90</v>
      </c>
      <c r="AW3468" s="14" t="s">
        <v>4</v>
      </c>
      <c r="AX3468" s="14" t="s">
        <v>85</v>
      </c>
      <c r="AY3468" s="224" t="s">
        <v>386</v>
      </c>
    </row>
    <row r="3469" spans="1:65" s="2" customFormat="1" ht="33" customHeight="1">
      <c r="A3469" s="37"/>
      <c r="B3469" s="38"/>
      <c r="C3469" s="185" t="s">
        <v>3262</v>
      </c>
      <c r="D3469" s="185" t="s">
        <v>388</v>
      </c>
      <c r="E3469" s="186" t="s">
        <v>3263</v>
      </c>
      <c r="F3469" s="187" t="s">
        <v>3264</v>
      </c>
      <c r="G3469" s="188" t="s">
        <v>127</v>
      </c>
      <c r="H3469" s="189">
        <v>350.21699999999998</v>
      </c>
      <c r="I3469" s="190"/>
      <c r="J3469" s="191">
        <f>ROUND(I3469*H3469,2)</f>
        <v>0</v>
      </c>
      <c r="K3469" s="187" t="s">
        <v>391</v>
      </c>
      <c r="L3469" s="42"/>
      <c r="M3469" s="192" t="s">
        <v>76</v>
      </c>
      <c r="N3469" s="193" t="s">
        <v>49</v>
      </c>
      <c r="O3469" s="67"/>
      <c r="P3469" s="194">
        <f>O3469*H3469</f>
        <v>0</v>
      </c>
      <c r="Q3469" s="194">
        <v>4.1999999999999998E-5</v>
      </c>
      <c r="R3469" s="194">
        <f>Q3469*H3469</f>
        <v>1.4709113999999999E-2</v>
      </c>
      <c r="S3469" s="194">
        <v>0</v>
      </c>
      <c r="T3469" s="195">
        <f>S3469*H3469</f>
        <v>0</v>
      </c>
      <c r="U3469" s="37"/>
      <c r="V3469" s="37"/>
      <c r="W3469" s="37"/>
      <c r="X3469" s="37"/>
      <c r="Y3469" s="37"/>
      <c r="Z3469" s="37"/>
      <c r="AA3469" s="37"/>
      <c r="AB3469" s="37"/>
      <c r="AC3469" s="37"/>
      <c r="AD3469" s="37"/>
      <c r="AE3469" s="37"/>
      <c r="AR3469" s="196" t="s">
        <v>479</v>
      </c>
      <c r="AT3469" s="196" t="s">
        <v>388</v>
      </c>
      <c r="AU3469" s="196" t="s">
        <v>90</v>
      </c>
      <c r="AY3469" s="20" t="s">
        <v>386</v>
      </c>
      <c r="BE3469" s="197">
        <f>IF(N3469="základní",J3469,0)</f>
        <v>0</v>
      </c>
      <c r="BF3469" s="197">
        <f>IF(N3469="snížená",J3469,0)</f>
        <v>0</v>
      </c>
      <c r="BG3469" s="197">
        <f>IF(N3469="zákl. přenesená",J3469,0)</f>
        <v>0</v>
      </c>
      <c r="BH3469" s="197">
        <f>IF(N3469="sníž. přenesená",J3469,0)</f>
        <v>0</v>
      </c>
      <c r="BI3469" s="197">
        <f>IF(N3469="nulová",J3469,0)</f>
        <v>0</v>
      </c>
      <c r="BJ3469" s="20" t="s">
        <v>90</v>
      </c>
      <c r="BK3469" s="197">
        <f>ROUND(I3469*H3469,2)</f>
        <v>0</v>
      </c>
      <c r="BL3469" s="20" t="s">
        <v>479</v>
      </c>
      <c r="BM3469" s="196" t="s">
        <v>3265</v>
      </c>
    </row>
    <row r="3470" spans="1:65" s="2" customFormat="1" ht="10">
      <c r="A3470" s="37"/>
      <c r="B3470" s="38"/>
      <c r="C3470" s="39"/>
      <c r="D3470" s="198" t="s">
        <v>393</v>
      </c>
      <c r="E3470" s="39"/>
      <c r="F3470" s="199" t="s">
        <v>3266</v>
      </c>
      <c r="G3470" s="39"/>
      <c r="H3470" s="39"/>
      <c r="I3470" s="200"/>
      <c r="J3470" s="39"/>
      <c r="K3470" s="39"/>
      <c r="L3470" s="42"/>
      <c r="M3470" s="201"/>
      <c r="N3470" s="202"/>
      <c r="O3470" s="67"/>
      <c r="P3470" s="67"/>
      <c r="Q3470" s="67"/>
      <c r="R3470" s="67"/>
      <c r="S3470" s="67"/>
      <c r="T3470" s="68"/>
      <c r="U3470" s="37"/>
      <c r="V3470" s="37"/>
      <c r="W3470" s="37"/>
      <c r="X3470" s="37"/>
      <c r="Y3470" s="37"/>
      <c r="Z3470" s="37"/>
      <c r="AA3470" s="37"/>
      <c r="AB3470" s="37"/>
      <c r="AC3470" s="37"/>
      <c r="AD3470" s="37"/>
      <c r="AE3470" s="37"/>
      <c r="AT3470" s="20" t="s">
        <v>393</v>
      </c>
      <c r="AU3470" s="20" t="s">
        <v>90</v>
      </c>
    </row>
    <row r="3471" spans="1:65" s="14" customFormat="1" ht="10">
      <c r="B3471" s="214"/>
      <c r="C3471" s="215"/>
      <c r="D3471" s="205" t="s">
        <v>395</v>
      </c>
      <c r="E3471" s="216" t="s">
        <v>76</v>
      </c>
      <c r="F3471" s="217" t="s">
        <v>200</v>
      </c>
      <c r="G3471" s="215"/>
      <c r="H3471" s="218">
        <v>162.30000000000001</v>
      </c>
      <c r="I3471" s="219"/>
      <c r="J3471" s="215"/>
      <c r="K3471" s="215"/>
      <c r="L3471" s="220"/>
      <c r="M3471" s="221"/>
      <c r="N3471" s="222"/>
      <c r="O3471" s="222"/>
      <c r="P3471" s="222"/>
      <c r="Q3471" s="222"/>
      <c r="R3471" s="222"/>
      <c r="S3471" s="222"/>
      <c r="T3471" s="223"/>
      <c r="AT3471" s="224" t="s">
        <v>395</v>
      </c>
      <c r="AU3471" s="224" t="s">
        <v>90</v>
      </c>
      <c r="AV3471" s="14" t="s">
        <v>90</v>
      </c>
      <c r="AW3471" s="14" t="s">
        <v>36</v>
      </c>
      <c r="AX3471" s="14" t="s">
        <v>78</v>
      </c>
      <c r="AY3471" s="224" t="s">
        <v>386</v>
      </c>
    </row>
    <row r="3472" spans="1:65" s="14" customFormat="1" ht="10">
      <c r="B3472" s="214"/>
      <c r="C3472" s="215"/>
      <c r="D3472" s="205" t="s">
        <v>395</v>
      </c>
      <c r="E3472" s="216" t="s">
        <v>76</v>
      </c>
      <c r="F3472" s="217" t="s">
        <v>194</v>
      </c>
      <c r="G3472" s="215"/>
      <c r="H3472" s="218">
        <v>120.12</v>
      </c>
      <c r="I3472" s="219"/>
      <c r="J3472" s="215"/>
      <c r="K3472" s="215"/>
      <c r="L3472" s="220"/>
      <c r="M3472" s="221"/>
      <c r="N3472" s="222"/>
      <c r="O3472" s="222"/>
      <c r="P3472" s="222"/>
      <c r="Q3472" s="222"/>
      <c r="R3472" s="222"/>
      <c r="S3472" s="222"/>
      <c r="T3472" s="223"/>
      <c r="AT3472" s="224" t="s">
        <v>395</v>
      </c>
      <c r="AU3472" s="224" t="s">
        <v>90</v>
      </c>
      <c r="AV3472" s="14" t="s">
        <v>90</v>
      </c>
      <c r="AW3472" s="14" t="s">
        <v>36</v>
      </c>
      <c r="AX3472" s="14" t="s">
        <v>78</v>
      </c>
      <c r="AY3472" s="224" t="s">
        <v>386</v>
      </c>
    </row>
    <row r="3473" spans="1:65" s="14" customFormat="1" ht="10">
      <c r="B3473" s="214"/>
      <c r="C3473" s="215"/>
      <c r="D3473" s="205" t="s">
        <v>395</v>
      </c>
      <c r="E3473" s="216" t="s">
        <v>76</v>
      </c>
      <c r="F3473" s="217" t="s">
        <v>197</v>
      </c>
      <c r="G3473" s="215"/>
      <c r="H3473" s="218">
        <v>67.796999999999997</v>
      </c>
      <c r="I3473" s="219"/>
      <c r="J3473" s="215"/>
      <c r="K3473" s="215"/>
      <c r="L3473" s="220"/>
      <c r="M3473" s="221"/>
      <c r="N3473" s="222"/>
      <c r="O3473" s="222"/>
      <c r="P3473" s="222"/>
      <c r="Q3473" s="222"/>
      <c r="R3473" s="222"/>
      <c r="S3473" s="222"/>
      <c r="T3473" s="223"/>
      <c r="AT3473" s="224" t="s">
        <v>395</v>
      </c>
      <c r="AU3473" s="224" t="s">
        <v>90</v>
      </c>
      <c r="AV3473" s="14" t="s">
        <v>90</v>
      </c>
      <c r="AW3473" s="14" t="s">
        <v>36</v>
      </c>
      <c r="AX3473" s="14" t="s">
        <v>78</v>
      </c>
      <c r="AY3473" s="224" t="s">
        <v>386</v>
      </c>
    </row>
    <row r="3474" spans="1:65" s="15" customFormat="1" ht="10">
      <c r="B3474" s="225"/>
      <c r="C3474" s="226"/>
      <c r="D3474" s="205" t="s">
        <v>395</v>
      </c>
      <c r="E3474" s="227" t="s">
        <v>76</v>
      </c>
      <c r="F3474" s="228" t="s">
        <v>398</v>
      </c>
      <c r="G3474" s="226"/>
      <c r="H3474" s="229">
        <v>350.21699999999998</v>
      </c>
      <c r="I3474" s="230"/>
      <c r="J3474" s="226"/>
      <c r="K3474" s="226"/>
      <c r="L3474" s="231"/>
      <c r="M3474" s="232"/>
      <c r="N3474" s="233"/>
      <c r="O3474" s="233"/>
      <c r="P3474" s="233"/>
      <c r="Q3474" s="233"/>
      <c r="R3474" s="233"/>
      <c r="S3474" s="233"/>
      <c r="T3474" s="234"/>
      <c r="AT3474" s="235" t="s">
        <v>395</v>
      </c>
      <c r="AU3474" s="235" t="s">
        <v>90</v>
      </c>
      <c r="AV3474" s="15" t="s">
        <v>102</v>
      </c>
      <c r="AW3474" s="15" t="s">
        <v>36</v>
      </c>
      <c r="AX3474" s="15" t="s">
        <v>85</v>
      </c>
      <c r="AY3474" s="235" t="s">
        <v>386</v>
      </c>
    </row>
    <row r="3475" spans="1:65" s="2" customFormat="1" ht="66.75" customHeight="1">
      <c r="A3475" s="37"/>
      <c r="B3475" s="38"/>
      <c r="C3475" s="185" t="s">
        <v>3267</v>
      </c>
      <c r="D3475" s="185" t="s">
        <v>388</v>
      </c>
      <c r="E3475" s="186" t="s">
        <v>3268</v>
      </c>
      <c r="F3475" s="187" t="s">
        <v>3269</v>
      </c>
      <c r="G3475" s="188" t="s">
        <v>2321</v>
      </c>
      <c r="H3475" s="257"/>
      <c r="I3475" s="190"/>
      <c r="J3475" s="191">
        <f>ROUND(I3475*H3475,2)</f>
        <v>0</v>
      </c>
      <c r="K3475" s="187" t="s">
        <v>391</v>
      </c>
      <c r="L3475" s="42"/>
      <c r="M3475" s="192" t="s">
        <v>76</v>
      </c>
      <c r="N3475" s="193" t="s">
        <v>49</v>
      </c>
      <c r="O3475" s="67"/>
      <c r="P3475" s="194">
        <f>O3475*H3475</f>
        <v>0</v>
      </c>
      <c r="Q3475" s="194">
        <v>0</v>
      </c>
      <c r="R3475" s="194">
        <f>Q3475*H3475</f>
        <v>0</v>
      </c>
      <c r="S3475" s="194">
        <v>0</v>
      </c>
      <c r="T3475" s="195">
        <f>S3475*H3475</f>
        <v>0</v>
      </c>
      <c r="U3475" s="37"/>
      <c r="V3475" s="37"/>
      <c r="W3475" s="37"/>
      <c r="X3475" s="37"/>
      <c r="Y3475" s="37"/>
      <c r="Z3475" s="37"/>
      <c r="AA3475" s="37"/>
      <c r="AB3475" s="37"/>
      <c r="AC3475" s="37"/>
      <c r="AD3475" s="37"/>
      <c r="AE3475" s="37"/>
      <c r="AR3475" s="196" t="s">
        <v>479</v>
      </c>
      <c r="AT3475" s="196" t="s">
        <v>388</v>
      </c>
      <c r="AU3475" s="196" t="s">
        <v>90</v>
      </c>
      <c r="AY3475" s="20" t="s">
        <v>386</v>
      </c>
      <c r="BE3475" s="197">
        <f>IF(N3475="základní",J3475,0)</f>
        <v>0</v>
      </c>
      <c r="BF3475" s="197">
        <f>IF(N3475="snížená",J3475,0)</f>
        <v>0</v>
      </c>
      <c r="BG3475" s="197">
        <f>IF(N3475="zákl. přenesená",J3475,0)</f>
        <v>0</v>
      </c>
      <c r="BH3475" s="197">
        <f>IF(N3475="sníž. přenesená",J3475,0)</f>
        <v>0</v>
      </c>
      <c r="BI3475" s="197">
        <f>IF(N3475="nulová",J3475,0)</f>
        <v>0</v>
      </c>
      <c r="BJ3475" s="20" t="s">
        <v>90</v>
      </c>
      <c r="BK3475" s="197">
        <f>ROUND(I3475*H3475,2)</f>
        <v>0</v>
      </c>
      <c r="BL3475" s="20" t="s">
        <v>479</v>
      </c>
      <c r="BM3475" s="196" t="s">
        <v>3270</v>
      </c>
    </row>
    <row r="3476" spans="1:65" s="2" customFormat="1" ht="10">
      <c r="A3476" s="37"/>
      <c r="B3476" s="38"/>
      <c r="C3476" s="39"/>
      <c r="D3476" s="198" t="s">
        <v>393</v>
      </c>
      <c r="E3476" s="39"/>
      <c r="F3476" s="199" t="s">
        <v>3271</v>
      </c>
      <c r="G3476" s="39"/>
      <c r="H3476" s="39"/>
      <c r="I3476" s="200"/>
      <c r="J3476" s="39"/>
      <c r="K3476" s="39"/>
      <c r="L3476" s="42"/>
      <c r="M3476" s="201"/>
      <c r="N3476" s="202"/>
      <c r="O3476" s="67"/>
      <c r="P3476" s="67"/>
      <c r="Q3476" s="67"/>
      <c r="R3476" s="67"/>
      <c r="S3476" s="67"/>
      <c r="T3476" s="68"/>
      <c r="U3476" s="37"/>
      <c r="V3476" s="37"/>
      <c r="W3476" s="37"/>
      <c r="X3476" s="37"/>
      <c r="Y3476" s="37"/>
      <c r="Z3476" s="37"/>
      <c r="AA3476" s="37"/>
      <c r="AB3476" s="37"/>
      <c r="AC3476" s="37"/>
      <c r="AD3476" s="37"/>
      <c r="AE3476" s="37"/>
      <c r="AT3476" s="20" t="s">
        <v>393</v>
      </c>
      <c r="AU3476" s="20" t="s">
        <v>90</v>
      </c>
    </row>
    <row r="3477" spans="1:65" s="12" customFormat="1" ht="22.75" customHeight="1">
      <c r="B3477" s="169"/>
      <c r="C3477" s="170"/>
      <c r="D3477" s="171" t="s">
        <v>77</v>
      </c>
      <c r="E3477" s="183" t="s">
        <v>3272</v>
      </c>
      <c r="F3477" s="183" t="s">
        <v>3273</v>
      </c>
      <c r="G3477" s="170"/>
      <c r="H3477" s="170"/>
      <c r="I3477" s="173"/>
      <c r="J3477" s="184">
        <f>BK3477</f>
        <v>0</v>
      </c>
      <c r="K3477" s="170"/>
      <c r="L3477" s="175"/>
      <c r="M3477" s="176"/>
      <c r="N3477" s="177"/>
      <c r="O3477" s="177"/>
      <c r="P3477" s="178">
        <f>SUM(P3478:P3568)</f>
        <v>0</v>
      </c>
      <c r="Q3477" s="177"/>
      <c r="R3477" s="178">
        <f>SUM(R3478:R3568)</f>
        <v>0.1190345</v>
      </c>
      <c r="S3477" s="177"/>
      <c r="T3477" s="179">
        <f>SUM(T3478:T3568)</f>
        <v>4.4364279700000004</v>
      </c>
      <c r="AR3477" s="180" t="s">
        <v>90</v>
      </c>
      <c r="AT3477" s="181" t="s">
        <v>77</v>
      </c>
      <c r="AU3477" s="181" t="s">
        <v>85</v>
      </c>
      <c r="AY3477" s="180" t="s">
        <v>386</v>
      </c>
      <c r="BK3477" s="182">
        <f>SUM(BK3478:BK3568)</f>
        <v>0</v>
      </c>
    </row>
    <row r="3478" spans="1:65" s="2" customFormat="1" ht="24.15" customHeight="1">
      <c r="A3478" s="37"/>
      <c r="B3478" s="38"/>
      <c r="C3478" s="185" t="s">
        <v>3274</v>
      </c>
      <c r="D3478" s="185" t="s">
        <v>388</v>
      </c>
      <c r="E3478" s="186" t="s">
        <v>3275</v>
      </c>
      <c r="F3478" s="187" t="s">
        <v>3276</v>
      </c>
      <c r="G3478" s="188" t="s">
        <v>127</v>
      </c>
      <c r="H3478" s="189">
        <v>650.327</v>
      </c>
      <c r="I3478" s="190"/>
      <c r="J3478" s="191">
        <f>ROUND(I3478*H3478,2)</f>
        <v>0</v>
      </c>
      <c r="K3478" s="187" t="s">
        <v>391</v>
      </c>
      <c r="L3478" s="42"/>
      <c r="M3478" s="192" t="s">
        <v>76</v>
      </c>
      <c r="N3478" s="193" t="s">
        <v>49</v>
      </c>
      <c r="O3478" s="67"/>
      <c r="P3478" s="194">
        <f>O3478*H3478</f>
        <v>0</v>
      </c>
      <c r="Q3478" s="194">
        <v>0</v>
      </c>
      <c r="R3478" s="194">
        <f>Q3478*H3478</f>
        <v>0</v>
      </c>
      <c r="S3478" s="194">
        <v>5.7099999999999998E-3</v>
      </c>
      <c r="T3478" s="195">
        <f>S3478*H3478</f>
        <v>3.7133671699999997</v>
      </c>
      <c r="U3478" s="37"/>
      <c r="V3478" s="37"/>
      <c r="W3478" s="37"/>
      <c r="X3478" s="37"/>
      <c r="Y3478" s="37"/>
      <c r="Z3478" s="37"/>
      <c r="AA3478" s="37"/>
      <c r="AB3478" s="37"/>
      <c r="AC3478" s="37"/>
      <c r="AD3478" s="37"/>
      <c r="AE3478" s="37"/>
      <c r="AR3478" s="196" t="s">
        <v>479</v>
      </c>
      <c r="AT3478" s="196" t="s">
        <v>388</v>
      </c>
      <c r="AU3478" s="196" t="s">
        <v>90</v>
      </c>
      <c r="AY3478" s="20" t="s">
        <v>386</v>
      </c>
      <c r="BE3478" s="197">
        <f>IF(N3478="základní",J3478,0)</f>
        <v>0</v>
      </c>
      <c r="BF3478" s="197">
        <f>IF(N3478="snížená",J3478,0)</f>
        <v>0</v>
      </c>
      <c r="BG3478" s="197">
        <f>IF(N3478="zákl. přenesená",J3478,0)</f>
        <v>0</v>
      </c>
      <c r="BH3478" s="197">
        <f>IF(N3478="sníž. přenesená",J3478,0)</f>
        <v>0</v>
      </c>
      <c r="BI3478" s="197">
        <f>IF(N3478="nulová",J3478,0)</f>
        <v>0</v>
      </c>
      <c r="BJ3478" s="20" t="s">
        <v>90</v>
      </c>
      <c r="BK3478" s="197">
        <f>ROUND(I3478*H3478,2)</f>
        <v>0</v>
      </c>
      <c r="BL3478" s="20" t="s">
        <v>479</v>
      </c>
      <c r="BM3478" s="196" t="s">
        <v>3277</v>
      </c>
    </row>
    <row r="3479" spans="1:65" s="2" customFormat="1" ht="10">
      <c r="A3479" s="37"/>
      <c r="B3479" s="38"/>
      <c r="C3479" s="39"/>
      <c r="D3479" s="198" t="s">
        <v>393</v>
      </c>
      <c r="E3479" s="39"/>
      <c r="F3479" s="199" t="s">
        <v>3278</v>
      </c>
      <c r="G3479" s="39"/>
      <c r="H3479" s="39"/>
      <c r="I3479" s="200"/>
      <c r="J3479" s="39"/>
      <c r="K3479" s="39"/>
      <c r="L3479" s="42"/>
      <c r="M3479" s="201"/>
      <c r="N3479" s="202"/>
      <c r="O3479" s="67"/>
      <c r="P3479" s="67"/>
      <c r="Q3479" s="67"/>
      <c r="R3479" s="67"/>
      <c r="S3479" s="67"/>
      <c r="T3479" s="68"/>
      <c r="U3479" s="37"/>
      <c r="V3479" s="37"/>
      <c r="W3479" s="37"/>
      <c r="X3479" s="37"/>
      <c r="Y3479" s="37"/>
      <c r="Z3479" s="37"/>
      <c r="AA3479" s="37"/>
      <c r="AB3479" s="37"/>
      <c r="AC3479" s="37"/>
      <c r="AD3479" s="37"/>
      <c r="AE3479" s="37"/>
      <c r="AT3479" s="20" t="s">
        <v>393</v>
      </c>
      <c r="AU3479" s="20" t="s">
        <v>90</v>
      </c>
    </row>
    <row r="3480" spans="1:65" s="13" customFormat="1" ht="10">
      <c r="B3480" s="203"/>
      <c r="C3480" s="204"/>
      <c r="D3480" s="205" t="s">
        <v>395</v>
      </c>
      <c r="E3480" s="206" t="s">
        <v>76</v>
      </c>
      <c r="F3480" s="207" t="s">
        <v>1848</v>
      </c>
      <c r="G3480" s="204"/>
      <c r="H3480" s="206" t="s">
        <v>76</v>
      </c>
      <c r="I3480" s="208"/>
      <c r="J3480" s="204"/>
      <c r="K3480" s="204"/>
      <c r="L3480" s="209"/>
      <c r="M3480" s="210"/>
      <c r="N3480" s="211"/>
      <c r="O3480" s="211"/>
      <c r="P3480" s="211"/>
      <c r="Q3480" s="211"/>
      <c r="R3480" s="211"/>
      <c r="S3480" s="211"/>
      <c r="T3480" s="212"/>
      <c r="AT3480" s="213" t="s">
        <v>395</v>
      </c>
      <c r="AU3480" s="213" t="s">
        <v>90</v>
      </c>
      <c r="AV3480" s="13" t="s">
        <v>85</v>
      </c>
      <c r="AW3480" s="13" t="s">
        <v>36</v>
      </c>
      <c r="AX3480" s="13" t="s">
        <v>78</v>
      </c>
      <c r="AY3480" s="213" t="s">
        <v>386</v>
      </c>
    </row>
    <row r="3481" spans="1:65" s="13" customFormat="1" ht="10">
      <c r="B3481" s="203"/>
      <c r="C3481" s="204"/>
      <c r="D3481" s="205" t="s">
        <v>395</v>
      </c>
      <c r="E3481" s="206" t="s">
        <v>76</v>
      </c>
      <c r="F3481" s="207" t="s">
        <v>1849</v>
      </c>
      <c r="G3481" s="204"/>
      <c r="H3481" s="206" t="s">
        <v>76</v>
      </c>
      <c r="I3481" s="208"/>
      <c r="J3481" s="204"/>
      <c r="K3481" s="204"/>
      <c r="L3481" s="209"/>
      <c r="M3481" s="210"/>
      <c r="N3481" s="211"/>
      <c r="O3481" s="211"/>
      <c r="P3481" s="211"/>
      <c r="Q3481" s="211"/>
      <c r="R3481" s="211"/>
      <c r="S3481" s="211"/>
      <c r="T3481" s="212"/>
      <c r="AT3481" s="213" t="s">
        <v>395</v>
      </c>
      <c r="AU3481" s="213" t="s">
        <v>90</v>
      </c>
      <c r="AV3481" s="13" t="s">
        <v>85</v>
      </c>
      <c r="AW3481" s="13" t="s">
        <v>36</v>
      </c>
      <c r="AX3481" s="13" t="s">
        <v>78</v>
      </c>
      <c r="AY3481" s="213" t="s">
        <v>386</v>
      </c>
    </row>
    <row r="3482" spans="1:65" s="14" customFormat="1" ht="10">
      <c r="B3482" s="214"/>
      <c r="C3482" s="215"/>
      <c r="D3482" s="205" t="s">
        <v>395</v>
      </c>
      <c r="E3482" s="216" t="s">
        <v>76</v>
      </c>
      <c r="F3482" s="217" t="s">
        <v>2834</v>
      </c>
      <c r="G3482" s="215"/>
      <c r="H3482" s="218">
        <v>650.327</v>
      </c>
      <c r="I3482" s="219"/>
      <c r="J3482" s="215"/>
      <c r="K3482" s="215"/>
      <c r="L3482" s="220"/>
      <c r="M3482" s="221"/>
      <c r="N3482" s="222"/>
      <c r="O3482" s="222"/>
      <c r="P3482" s="222"/>
      <c r="Q3482" s="222"/>
      <c r="R3482" s="222"/>
      <c r="S3482" s="222"/>
      <c r="T3482" s="223"/>
      <c r="AT3482" s="224" t="s">
        <v>395</v>
      </c>
      <c r="AU3482" s="224" t="s">
        <v>90</v>
      </c>
      <c r="AV3482" s="14" t="s">
        <v>90</v>
      </c>
      <c r="AW3482" s="14" t="s">
        <v>36</v>
      </c>
      <c r="AX3482" s="14" t="s">
        <v>78</v>
      </c>
      <c r="AY3482" s="224" t="s">
        <v>386</v>
      </c>
    </row>
    <row r="3483" spans="1:65" s="15" customFormat="1" ht="10">
      <c r="B3483" s="225"/>
      <c r="C3483" s="226"/>
      <c r="D3483" s="205" t="s">
        <v>395</v>
      </c>
      <c r="E3483" s="227" t="s">
        <v>76</v>
      </c>
      <c r="F3483" s="228" t="s">
        <v>398</v>
      </c>
      <c r="G3483" s="226"/>
      <c r="H3483" s="229">
        <v>650.327</v>
      </c>
      <c r="I3483" s="230"/>
      <c r="J3483" s="226"/>
      <c r="K3483" s="226"/>
      <c r="L3483" s="231"/>
      <c r="M3483" s="232"/>
      <c r="N3483" s="233"/>
      <c r="O3483" s="233"/>
      <c r="P3483" s="233"/>
      <c r="Q3483" s="233"/>
      <c r="R3483" s="233"/>
      <c r="S3483" s="233"/>
      <c r="T3483" s="234"/>
      <c r="AT3483" s="235" t="s">
        <v>395</v>
      </c>
      <c r="AU3483" s="235" t="s">
        <v>90</v>
      </c>
      <c r="AV3483" s="15" t="s">
        <v>102</v>
      </c>
      <c r="AW3483" s="15" t="s">
        <v>36</v>
      </c>
      <c r="AX3483" s="15" t="s">
        <v>85</v>
      </c>
      <c r="AY3483" s="235" t="s">
        <v>386</v>
      </c>
    </row>
    <row r="3484" spans="1:65" s="2" customFormat="1" ht="37.75" customHeight="1">
      <c r="A3484" s="37"/>
      <c r="B3484" s="38"/>
      <c r="C3484" s="185" t="s">
        <v>3279</v>
      </c>
      <c r="D3484" s="185" t="s">
        <v>388</v>
      </c>
      <c r="E3484" s="186" t="s">
        <v>3280</v>
      </c>
      <c r="F3484" s="187" t="s">
        <v>3281</v>
      </c>
      <c r="G3484" s="188" t="s">
        <v>167</v>
      </c>
      <c r="H3484" s="189">
        <v>35.65</v>
      </c>
      <c r="I3484" s="190"/>
      <c r="J3484" s="191">
        <f>ROUND(I3484*H3484,2)</f>
        <v>0</v>
      </c>
      <c r="K3484" s="187" t="s">
        <v>391</v>
      </c>
      <c r="L3484" s="42"/>
      <c r="M3484" s="192" t="s">
        <v>76</v>
      </c>
      <c r="N3484" s="193" t="s">
        <v>49</v>
      </c>
      <c r="O3484" s="67"/>
      <c r="P3484" s="194">
        <f>O3484*H3484</f>
        <v>0</v>
      </c>
      <c r="Q3484" s="194">
        <v>0</v>
      </c>
      <c r="R3484" s="194">
        <f>Q3484*H3484</f>
        <v>0</v>
      </c>
      <c r="S3484" s="194">
        <v>3.3800000000000002E-3</v>
      </c>
      <c r="T3484" s="195">
        <f>S3484*H3484</f>
        <v>0.12049700000000001</v>
      </c>
      <c r="U3484" s="37"/>
      <c r="V3484" s="37"/>
      <c r="W3484" s="37"/>
      <c r="X3484" s="37"/>
      <c r="Y3484" s="37"/>
      <c r="Z3484" s="37"/>
      <c r="AA3484" s="37"/>
      <c r="AB3484" s="37"/>
      <c r="AC3484" s="37"/>
      <c r="AD3484" s="37"/>
      <c r="AE3484" s="37"/>
      <c r="AR3484" s="196" t="s">
        <v>479</v>
      </c>
      <c r="AT3484" s="196" t="s">
        <v>388</v>
      </c>
      <c r="AU3484" s="196" t="s">
        <v>90</v>
      </c>
      <c r="AY3484" s="20" t="s">
        <v>386</v>
      </c>
      <c r="BE3484" s="197">
        <f>IF(N3484="základní",J3484,0)</f>
        <v>0</v>
      </c>
      <c r="BF3484" s="197">
        <f>IF(N3484="snížená",J3484,0)</f>
        <v>0</v>
      </c>
      <c r="BG3484" s="197">
        <f>IF(N3484="zákl. přenesená",J3484,0)</f>
        <v>0</v>
      </c>
      <c r="BH3484" s="197">
        <f>IF(N3484="sníž. přenesená",J3484,0)</f>
        <v>0</v>
      </c>
      <c r="BI3484" s="197">
        <f>IF(N3484="nulová",J3484,0)</f>
        <v>0</v>
      </c>
      <c r="BJ3484" s="20" t="s">
        <v>90</v>
      </c>
      <c r="BK3484" s="197">
        <f>ROUND(I3484*H3484,2)</f>
        <v>0</v>
      </c>
      <c r="BL3484" s="20" t="s">
        <v>479</v>
      </c>
      <c r="BM3484" s="196" t="s">
        <v>3282</v>
      </c>
    </row>
    <row r="3485" spans="1:65" s="2" customFormat="1" ht="10">
      <c r="A3485" s="37"/>
      <c r="B3485" s="38"/>
      <c r="C3485" s="39"/>
      <c r="D3485" s="198" t="s">
        <v>393</v>
      </c>
      <c r="E3485" s="39"/>
      <c r="F3485" s="199" t="s">
        <v>3283</v>
      </c>
      <c r="G3485" s="39"/>
      <c r="H3485" s="39"/>
      <c r="I3485" s="200"/>
      <c r="J3485" s="39"/>
      <c r="K3485" s="39"/>
      <c r="L3485" s="42"/>
      <c r="M3485" s="201"/>
      <c r="N3485" s="202"/>
      <c r="O3485" s="67"/>
      <c r="P3485" s="67"/>
      <c r="Q3485" s="67"/>
      <c r="R3485" s="67"/>
      <c r="S3485" s="67"/>
      <c r="T3485" s="68"/>
      <c r="U3485" s="37"/>
      <c r="V3485" s="37"/>
      <c r="W3485" s="37"/>
      <c r="X3485" s="37"/>
      <c r="Y3485" s="37"/>
      <c r="Z3485" s="37"/>
      <c r="AA3485" s="37"/>
      <c r="AB3485" s="37"/>
      <c r="AC3485" s="37"/>
      <c r="AD3485" s="37"/>
      <c r="AE3485" s="37"/>
      <c r="AT3485" s="20" t="s">
        <v>393</v>
      </c>
      <c r="AU3485" s="20" t="s">
        <v>90</v>
      </c>
    </row>
    <row r="3486" spans="1:65" s="13" customFormat="1" ht="10">
      <c r="B3486" s="203"/>
      <c r="C3486" s="204"/>
      <c r="D3486" s="205" t="s">
        <v>395</v>
      </c>
      <c r="E3486" s="206" t="s">
        <v>76</v>
      </c>
      <c r="F3486" s="207" t="s">
        <v>1848</v>
      </c>
      <c r="G3486" s="204"/>
      <c r="H3486" s="206" t="s">
        <v>76</v>
      </c>
      <c r="I3486" s="208"/>
      <c r="J3486" s="204"/>
      <c r="K3486" s="204"/>
      <c r="L3486" s="209"/>
      <c r="M3486" s="210"/>
      <c r="N3486" s="211"/>
      <c r="O3486" s="211"/>
      <c r="P3486" s="211"/>
      <c r="Q3486" s="211"/>
      <c r="R3486" s="211"/>
      <c r="S3486" s="211"/>
      <c r="T3486" s="212"/>
      <c r="AT3486" s="213" t="s">
        <v>395</v>
      </c>
      <c r="AU3486" s="213" t="s">
        <v>90</v>
      </c>
      <c r="AV3486" s="13" t="s">
        <v>85</v>
      </c>
      <c r="AW3486" s="13" t="s">
        <v>36</v>
      </c>
      <c r="AX3486" s="13" t="s">
        <v>78</v>
      </c>
      <c r="AY3486" s="213" t="s">
        <v>386</v>
      </c>
    </row>
    <row r="3487" spans="1:65" s="13" customFormat="1" ht="10">
      <c r="B3487" s="203"/>
      <c r="C3487" s="204"/>
      <c r="D3487" s="205" t="s">
        <v>395</v>
      </c>
      <c r="E3487" s="206" t="s">
        <v>76</v>
      </c>
      <c r="F3487" s="207" t="s">
        <v>1849</v>
      </c>
      <c r="G3487" s="204"/>
      <c r="H3487" s="206" t="s">
        <v>76</v>
      </c>
      <c r="I3487" s="208"/>
      <c r="J3487" s="204"/>
      <c r="K3487" s="204"/>
      <c r="L3487" s="209"/>
      <c r="M3487" s="210"/>
      <c r="N3487" s="211"/>
      <c r="O3487" s="211"/>
      <c r="P3487" s="211"/>
      <c r="Q3487" s="211"/>
      <c r="R3487" s="211"/>
      <c r="S3487" s="211"/>
      <c r="T3487" s="212"/>
      <c r="AT3487" s="213" t="s">
        <v>395</v>
      </c>
      <c r="AU3487" s="213" t="s">
        <v>90</v>
      </c>
      <c r="AV3487" s="13" t="s">
        <v>85</v>
      </c>
      <c r="AW3487" s="13" t="s">
        <v>36</v>
      </c>
      <c r="AX3487" s="13" t="s">
        <v>78</v>
      </c>
      <c r="AY3487" s="213" t="s">
        <v>386</v>
      </c>
    </row>
    <row r="3488" spans="1:65" s="14" customFormat="1" ht="10">
      <c r="B3488" s="214"/>
      <c r="C3488" s="215"/>
      <c r="D3488" s="205" t="s">
        <v>395</v>
      </c>
      <c r="E3488" s="216" t="s">
        <v>76</v>
      </c>
      <c r="F3488" s="217" t="s">
        <v>3284</v>
      </c>
      <c r="G3488" s="215"/>
      <c r="H3488" s="218">
        <v>35.65</v>
      </c>
      <c r="I3488" s="219"/>
      <c r="J3488" s="215"/>
      <c r="K3488" s="215"/>
      <c r="L3488" s="220"/>
      <c r="M3488" s="221"/>
      <c r="N3488" s="222"/>
      <c r="O3488" s="222"/>
      <c r="P3488" s="222"/>
      <c r="Q3488" s="222"/>
      <c r="R3488" s="222"/>
      <c r="S3488" s="222"/>
      <c r="T3488" s="223"/>
      <c r="AT3488" s="224" t="s">
        <v>395</v>
      </c>
      <c r="AU3488" s="224" t="s">
        <v>90</v>
      </c>
      <c r="AV3488" s="14" t="s">
        <v>90</v>
      </c>
      <c r="AW3488" s="14" t="s">
        <v>36</v>
      </c>
      <c r="AX3488" s="14" t="s">
        <v>78</v>
      </c>
      <c r="AY3488" s="224" t="s">
        <v>386</v>
      </c>
    </row>
    <row r="3489" spans="1:65" s="15" customFormat="1" ht="10">
      <c r="B3489" s="225"/>
      <c r="C3489" s="226"/>
      <c r="D3489" s="205" t="s">
        <v>395</v>
      </c>
      <c r="E3489" s="227" t="s">
        <v>76</v>
      </c>
      <c r="F3489" s="228" t="s">
        <v>398</v>
      </c>
      <c r="G3489" s="226"/>
      <c r="H3489" s="229">
        <v>35.65</v>
      </c>
      <c r="I3489" s="230"/>
      <c r="J3489" s="226"/>
      <c r="K3489" s="226"/>
      <c r="L3489" s="231"/>
      <c r="M3489" s="232"/>
      <c r="N3489" s="233"/>
      <c r="O3489" s="233"/>
      <c r="P3489" s="233"/>
      <c r="Q3489" s="233"/>
      <c r="R3489" s="233"/>
      <c r="S3489" s="233"/>
      <c r="T3489" s="234"/>
      <c r="AT3489" s="235" t="s">
        <v>395</v>
      </c>
      <c r="AU3489" s="235" t="s">
        <v>90</v>
      </c>
      <c r="AV3489" s="15" t="s">
        <v>102</v>
      </c>
      <c r="AW3489" s="15" t="s">
        <v>36</v>
      </c>
      <c r="AX3489" s="15" t="s">
        <v>85</v>
      </c>
      <c r="AY3489" s="235" t="s">
        <v>386</v>
      </c>
    </row>
    <row r="3490" spans="1:65" s="2" customFormat="1" ht="21.75" customHeight="1">
      <c r="A3490" s="37"/>
      <c r="B3490" s="38"/>
      <c r="C3490" s="185" t="s">
        <v>3285</v>
      </c>
      <c r="D3490" s="185" t="s">
        <v>388</v>
      </c>
      <c r="E3490" s="186" t="s">
        <v>3286</v>
      </c>
      <c r="F3490" s="187" t="s">
        <v>3287</v>
      </c>
      <c r="G3490" s="188" t="s">
        <v>167</v>
      </c>
      <c r="H3490" s="189">
        <v>36.484000000000002</v>
      </c>
      <c r="I3490" s="190"/>
      <c r="J3490" s="191">
        <f>ROUND(I3490*H3490,2)</f>
        <v>0</v>
      </c>
      <c r="K3490" s="187" t="s">
        <v>391</v>
      </c>
      <c r="L3490" s="42"/>
      <c r="M3490" s="192" t="s">
        <v>76</v>
      </c>
      <c r="N3490" s="193" t="s">
        <v>49</v>
      </c>
      <c r="O3490" s="67"/>
      <c r="P3490" s="194">
        <f>O3490*H3490</f>
        <v>0</v>
      </c>
      <c r="Q3490" s="194">
        <v>0</v>
      </c>
      <c r="R3490" s="194">
        <f>Q3490*H3490</f>
        <v>0</v>
      </c>
      <c r="S3490" s="194">
        <v>1.6999999999999999E-3</v>
      </c>
      <c r="T3490" s="195">
        <f>S3490*H3490</f>
        <v>6.2022800000000003E-2</v>
      </c>
      <c r="U3490" s="37"/>
      <c r="V3490" s="37"/>
      <c r="W3490" s="37"/>
      <c r="X3490" s="37"/>
      <c r="Y3490" s="37"/>
      <c r="Z3490" s="37"/>
      <c r="AA3490" s="37"/>
      <c r="AB3490" s="37"/>
      <c r="AC3490" s="37"/>
      <c r="AD3490" s="37"/>
      <c r="AE3490" s="37"/>
      <c r="AR3490" s="196" t="s">
        <v>479</v>
      </c>
      <c r="AT3490" s="196" t="s">
        <v>388</v>
      </c>
      <c r="AU3490" s="196" t="s">
        <v>90</v>
      </c>
      <c r="AY3490" s="20" t="s">
        <v>386</v>
      </c>
      <c r="BE3490" s="197">
        <f>IF(N3490="základní",J3490,0)</f>
        <v>0</v>
      </c>
      <c r="BF3490" s="197">
        <f>IF(N3490="snížená",J3490,0)</f>
        <v>0</v>
      </c>
      <c r="BG3490" s="197">
        <f>IF(N3490="zákl. přenesená",J3490,0)</f>
        <v>0</v>
      </c>
      <c r="BH3490" s="197">
        <f>IF(N3490="sníž. přenesená",J3490,0)</f>
        <v>0</v>
      </c>
      <c r="BI3490" s="197">
        <f>IF(N3490="nulová",J3490,0)</f>
        <v>0</v>
      </c>
      <c r="BJ3490" s="20" t="s">
        <v>90</v>
      </c>
      <c r="BK3490" s="197">
        <f>ROUND(I3490*H3490,2)</f>
        <v>0</v>
      </c>
      <c r="BL3490" s="20" t="s">
        <v>479</v>
      </c>
      <c r="BM3490" s="196" t="s">
        <v>3288</v>
      </c>
    </row>
    <row r="3491" spans="1:65" s="2" customFormat="1" ht="10">
      <c r="A3491" s="37"/>
      <c r="B3491" s="38"/>
      <c r="C3491" s="39"/>
      <c r="D3491" s="198" t="s">
        <v>393</v>
      </c>
      <c r="E3491" s="39"/>
      <c r="F3491" s="199" t="s">
        <v>3289</v>
      </c>
      <c r="G3491" s="39"/>
      <c r="H3491" s="39"/>
      <c r="I3491" s="200"/>
      <c r="J3491" s="39"/>
      <c r="K3491" s="39"/>
      <c r="L3491" s="42"/>
      <c r="M3491" s="201"/>
      <c r="N3491" s="202"/>
      <c r="O3491" s="67"/>
      <c r="P3491" s="67"/>
      <c r="Q3491" s="67"/>
      <c r="R3491" s="67"/>
      <c r="S3491" s="67"/>
      <c r="T3491" s="68"/>
      <c r="U3491" s="37"/>
      <c r="V3491" s="37"/>
      <c r="W3491" s="37"/>
      <c r="X3491" s="37"/>
      <c r="Y3491" s="37"/>
      <c r="Z3491" s="37"/>
      <c r="AA3491" s="37"/>
      <c r="AB3491" s="37"/>
      <c r="AC3491" s="37"/>
      <c r="AD3491" s="37"/>
      <c r="AE3491" s="37"/>
      <c r="AT3491" s="20" t="s">
        <v>393</v>
      </c>
      <c r="AU3491" s="20" t="s">
        <v>90</v>
      </c>
    </row>
    <row r="3492" spans="1:65" s="13" customFormat="1" ht="10">
      <c r="B3492" s="203"/>
      <c r="C3492" s="204"/>
      <c r="D3492" s="205" t="s">
        <v>395</v>
      </c>
      <c r="E3492" s="206" t="s">
        <v>76</v>
      </c>
      <c r="F3492" s="207" t="s">
        <v>1848</v>
      </c>
      <c r="G3492" s="204"/>
      <c r="H3492" s="206" t="s">
        <v>76</v>
      </c>
      <c r="I3492" s="208"/>
      <c r="J3492" s="204"/>
      <c r="K3492" s="204"/>
      <c r="L3492" s="209"/>
      <c r="M3492" s="210"/>
      <c r="N3492" s="211"/>
      <c r="O3492" s="211"/>
      <c r="P3492" s="211"/>
      <c r="Q3492" s="211"/>
      <c r="R3492" s="211"/>
      <c r="S3492" s="211"/>
      <c r="T3492" s="212"/>
      <c r="AT3492" s="213" t="s">
        <v>395</v>
      </c>
      <c r="AU3492" s="213" t="s">
        <v>90</v>
      </c>
      <c r="AV3492" s="13" t="s">
        <v>85</v>
      </c>
      <c r="AW3492" s="13" t="s">
        <v>36</v>
      </c>
      <c r="AX3492" s="13" t="s">
        <v>78</v>
      </c>
      <c r="AY3492" s="213" t="s">
        <v>386</v>
      </c>
    </row>
    <row r="3493" spans="1:65" s="13" customFormat="1" ht="10">
      <c r="B3493" s="203"/>
      <c r="C3493" s="204"/>
      <c r="D3493" s="205" t="s">
        <v>395</v>
      </c>
      <c r="E3493" s="206" t="s">
        <v>76</v>
      </c>
      <c r="F3493" s="207" t="s">
        <v>1849</v>
      </c>
      <c r="G3493" s="204"/>
      <c r="H3493" s="206" t="s">
        <v>76</v>
      </c>
      <c r="I3493" s="208"/>
      <c r="J3493" s="204"/>
      <c r="K3493" s="204"/>
      <c r="L3493" s="209"/>
      <c r="M3493" s="210"/>
      <c r="N3493" s="211"/>
      <c r="O3493" s="211"/>
      <c r="P3493" s="211"/>
      <c r="Q3493" s="211"/>
      <c r="R3493" s="211"/>
      <c r="S3493" s="211"/>
      <c r="T3493" s="212"/>
      <c r="AT3493" s="213" t="s">
        <v>395</v>
      </c>
      <c r="AU3493" s="213" t="s">
        <v>90</v>
      </c>
      <c r="AV3493" s="13" t="s">
        <v>85</v>
      </c>
      <c r="AW3493" s="13" t="s">
        <v>36</v>
      </c>
      <c r="AX3493" s="13" t="s">
        <v>78</v>
      </c>
      <c r="AY3493" s="213" t="s">
        <v>386</v>
      </c>
    </row>
    <row r="3494" spans="1:65" s="14" customFormat="1" ht="10">
      <c r="B3494" s="214"/>
      <c r="C3494" s="215"/>
      <c r="D3494" s="205" t="s">
        <v>395</v>
      </c>
      <c r="E3494" s="216" t="s">
        <v>76</v>
      </c>
      <c r="F3494" s="217" t="s">
        <v>3290</v>
      </c>
      <c r="G3494" s="215"/>
      <c r="H3494" s="218">
        <v>36.484000000000002</v>
      </c>
      <c r="I3494" s="219"/>
      <c r="J3494" s="215"/>
      <c r="K3494" s="215"/>
      <c r="L3494" s="220"/>
      <c r="M3494" s="221"/>
      <c r="N3494" s="222"/>
      <c r="O3494" s="222"/>
      <c r="P3494" s="222"/>
      <c r="Q3494" s="222"/>
      <c r="R3494" s="222"/>
      <c r="S3494" s="222"/>
      <c r="T3494" s="223"/>
      <c r="AT3494" s="224" t="s">
        <v>395</v>
      </c>
      <c r="AU3494" s="224" t="s">
        <v>90</v>
      </c>
      <c r="AV3494" s="14" t="s">
        <v>90</v>
      </c>
      <c r="AW3494" s="14" t="s">
        <v>36</v>
      </c>
      <c r="AX3494" s="14" t="s">
        <v>78</v>
      </c>
      <c r="AY3494" s="224" t="s">
        <v>386</v>
      </c>
    </row>
    <row r="3495" spans="1:65" s="15" customFormat="1" ht="10">
      <c r="B3495" s="225"/>
      <c r="C3495" s="226"/>
      <c r="D3495" s="205" t="s">
        <v>395</v>
      </c>
      <c r="E3495" s="227" t="s">
        <v>76</v>
      </c>
      <c r="F3495" s="228" t="s">
        <v>398</v>
      </c>
      <c r="G3495" s="226"/>
      <c r="H3495" s="229">
        <v>36.484000000000002</v>
      </c>
      <c r="I3495" s="230"/>
      <c r="J3495" s="226"/>
      <c r="K3495" s="226"/>
      <c r="L3495" s="231"/>
      <c r="M3495" s="232"/>
      <c r="N3495" s="233"/>
      <c r="O3495" s="233"/>
      <c r="P3495" s="233"/>
      <c r="Q3495" s="233"/>
      <c r="R3495" s="233"/>
      <c r="S3495" s="233"/>
      <c r="T3495" s="234"/>
      <c r="AT3495" s="235" t="s">
        <v>395</v>
      </c>
      <c r="AU3495" s="235" t="s">
        <v>90</v>
      </c>
      <c r="AV3495" s="15" t="s">
        <v>102</v>
      </c>
      <c r="AW3495" s="15" t="s">
        <v>36</v>
      </c>
      <c r="AX3495" s="15" t="s">
        <v>85</v>
      </c>
      <c r="AY3495" s="235" t="s">
        <v>386</v>
      </c>
    </row>
    <row r="3496" spans="1:65" s="2" customFormat="1" ht="24.15" customHeight="1">
      <c r="A3496" s="37"/>
      <c r="B3496" s="38"/>
      <c r="C3496" s="185" t="s">
        <v>3291</v>
      </c>
      <c r="D3496" s="185" t="s">
        <v>388</v>
      </c>
      <c r="E3496" s="186" t="s">
        <v>3292</v>
      </c>
      <c r="F3496" s="187" t="s">
        <v>3293</v>
      </c>
      <c r="G3496" s="188" t="s">
        <v>167</v>
      </c>
      <c r="H3496" s="189">
        <v>118.3</v>
      </c>
      <c r="I3496" s="190"/>
      <c r="J3496" s="191">
        <f>ROUND(I3496*H3496,2)</f>
        <v>0</v>
      </c>
      <c r="K3496" s="187" t="s">
        <v>391</v>
      </c>
      <c r="L3496" s="42"/>
      <c r="M3496" s="192" t="s">
        <v>76</v>
      </c>
      <c r="N3496" s="193" t="s">
        <v>49</v>
      </c>
      <c r="O3496" s="67"/>
      <c r="P3496" s="194">
        <f>O3496*H3496</f>
        <v>0</v>
      </c>
      <c r="Q3496" s="194">
        <v>0</v>
      </c>
      <c r="R3496" s="194">
        <f>Q3496*H3496</f>
        <v>0</v>
      </c>
      <c r="S3496" s="194">
        <v>1.67E-3</v>
      </c>
      <c r="T3496" s="195">
        <f>S3496*H3496</f>
        <v>0.19756099999999999</v>
      </c>
      <c r="U3496" s="37"/>
      <c r="V3496" s="37"/>
      <c r="W3496" s="37"/>
      <c r="X3496" s="37"/>
      <c r="Y3496" s="37"/>
      <c r="Z3496" s="37"/>
      <c r="AA3496" s="37"/>
      <c r="AB3496" s="37"/>
      <c r="AC3496" s="37"/>
      <c r="AD3496" s="37"/>
      <c r="AE3496" s="37"/>
      <c r="AR3496" s="196" t="s">
        <v>479</v>
      </c>
      <c r="AT3496" s="196" t="s">
        <v>388</v>
      </c>
      <c r="AU3496" s="196" t="s">
        <v>90</v>
      </c>
      <c r="AY3496" s="20" t="s">
        <v>386</v>
      </c>
      <c r="BE3496" s="197">
        <f>IF(N3496="základní",J3496,0)</f>
        <v>0</v>
      </c>
      <c r="BF3496" s="197">
        <f>IF(N3496="snížená",J3496,0)</f>
        <v>0</v>
      </c>
      <c r="BG3496" s="197">
        <f>IF(N3496="zákl. přenesená",J3496,0)</f>
        <v>0</v>
      </c>
      <c r="BH3496" s="197">
        <f>IF(N3496="sníž. přenesená",J3496,0)</f>
        <v>0</v>
      </c>
      <c r="BI3496" s="197">
        <f>IF(N3496="nulová",J3496,0)</f>
        <v>0</v>
      </c>
      <c r="BJ3496" s="20" t="s">
        <v>90</v>
      </c>
      <c r="BK3496" s="197">
        <f>ROUND(I3496*H3496,2)</f>
        <v>0</v>
      </c>
      <c r="BL3496" s="20" t="s">
        <v>479</v>
      </c>
      <c r="BM3496" s="196" t="s">
        <v>3294</v>
      </c>
    </row>
    <row r="3497" spans="1:65" s="2" customFormat="1" ht="10">
      <c r="A3497" s="37"/>
      <c r="B3497" s="38"/>
      <c r="C3497" s="39"/>
      <c r="D3497" s="198" t="s">
        <v>393</v>
      </c>
      <c r="E3497" s="39"/>
      <c r="F3497" s="199" t="s">
        <v>3295</v>
      </c>
      <c r="G3497" s="39"/>
      <c r="H3497" s="39"/>
      <c r="I3497" s="200"/>
      <c r="J3497" s="39"/>
      <c r="K3497" s="39"/>
      <c r="L3497" s="42"/>
      <c r="M3497" s="201"/>
      <c r="N3497" s="202"/>
      <c r="O3497" s="67"/>
      <c r="P3497" s="67"/>
      <c r="Q3497" s="67"/>
      <c r="R3497" s="67"/>
      <c r="S3497" s="67"/>
      <c r="T3497" s="68"/>
      <c r="U3497" s="37"/>
      <c r="V3497" s="37"/>
      <c r="W3497" s="37"/>
      <c r="X3497" s="37"/>
      <c r="Y3497" s="37"/>
      <c r="Z3497" s="37"/>
      <c r="AA3497" s="37"/>
      <c r="AB3497" s="37"/>
      <c r="AC3497" s="37"/>
      <c r="AD3497" s="37"/>
      <c r="AE3497" s="37"/>
      <c r="AT3497" s="20" t="s">
        <v>393</v>
      </c>
      <c r="AU3497" s="20" t="s">
        <v>90</v>
      </c>
    </row>
    <row r="3498" spans="1:65" s="13" customFormat="1" ht="10">
      <c r="B3498" s="203"/>
      <c r="C3498" s="204"/>
      <c r="D3498" s="205" t="s">
        <v>395</v>
      </c>
      <c r="E3498" s="206" t="s">
        <v>76</v>
      </c>
      <c r="F3498" s="207" t="s">
        <v>461</v>
      </c>
      <c r="G3498" s="204"/>
      <c r="H3498" s="206" t="s">
        <v>76</v>
      </c>
      <c r="I3498" s="208"/>
      <c r="J3498" s="204"/>
      <c r="K3498" s="204"/>
      <c r="L3498" s="209"/>
      <c r="M3498" s="210"/>
      <c r="N3498" s="211"/>
      <c r="O3498" s="211"/>
      <c r="P3498" s="211"/>
      <c r="Q3498" s="211"/>
      <c r="R3498" s="211"/>
      <c r="S3498" s="211"/>
      <c r="T3498" s="212"/>
      <c r="AT3498" s="213" t="s">
        <v>395</v>
      </c>
      <c r="AU3498" s="213" t="s">
        <v>90</v>
      </c>
      <c r="AV3498" s="13" t="s">
        <v>85</v>
      </c>
      <c r="AW3498" s="13" t="s">
        <v>36</v>
      </c>
      <c r="AX3498" s="13" t="s">
        <v>78</v>
      </c>
      <c r="AY3498" s="213" t="s">
        <v>386</v>
      </c>
    </row>
    <row r="3499" spans="1:65" s="14" customFormat="1" ht="10">
      <c r="B3499" s="214"/>
      <c r="C3499" s="215"/>
      <c r="D3499" s="205" t="s">
        <v>395</v>
      </c>
      <c r="E3499" s="216" t="s">
        <v>76</v>
      </c>
      <c r="F3499" s="217" t="s">
        <v>3296</v>
      </c>
      <c r="G3499" s="215"/>
      <c r="H3499" s="218">
        <v>38.1</v>
      </c>
      <c r="I3499" s="219"/>
      <c r="J3499" s="215"/>
      <c r="K3499" s="215"/>
      <c r="L3499" s="220"/>
      <c r="M3499" s="221"/>
      <c r="N3499" s="222"/>
      <c r="O3499" s="222"/>
      <c r="P3499" s="222"/>
      <c r="Q3499" s="222"/>
      <c r="R3499" s="222"/>
      <c r="S3499" s="222"/>
      <c r="T3499" s="223"/>
      <c r="AT3499" s="224" t="s">
        <v>395</v>
      </c>
      <c r="AU3499" s="224" t="s">
        <v>90</v>
      </c>
      <c r="AV3499" s="14" t="s">
        <v>90</v>
      </c>
      <c r="AW3499" s="14" t="s">
        <v>36</v>
      </c>
      <c r="AX3499" s="14" t="s">
        <v>78</v>
      </c>
      <c r="AY3499" s="224" t="s">
        <v>386</v>
      </c>
    </row>
    <row r="3500" spans="1:65" s="13" customFormat="1" ht="10">
      <c r="B3500" s="203"/>
      <c r="C3500" s="204"/>
      <c r="D3500" s="205" t="s">
        <v>395</v>
      </c>
      <c r="E3500" s="206" t="s">
        <v>76</v>
      </c>
      <c r="F3500" s="207" t="s">
        <v>560</v>
      </c>
      <c r="G3500" s="204"/>
      <c r="H3500" s="206" t="s">
        <v>76</v>
      </c>
      <c r="I3500" s="208"/>
      <c r="J3500" s="204"/>
      <c r="K3500" s="204"/>
      <c r="L3500" s="209"/>
      <c r="M3500" s="210"/>
      <c r="N3500" s="211"/>
      <c r="O3500" s="211"/>
      <c r="P3500" s="211"/>
      <c r="Q3500" s="211"/>
      <c r="R3500" s="211"/>
      <c r="S3500" s="211"/>
      <c r="T3500" s="212"/>
      <c r="AT3500" s="213" t="s">
        <v>395</v>
      </c>
      <c r="AU3500" s="213" t="s">
        <v>90</v>
      </c>
      <c r="AV3500" s="13" t="s">
        <v>85</v>
      </c>
      <c r="AW3500" s="13" t="s">
        <v>36</v>
      </c>
      <c r="AX3500" s="13" t="s">
        <v>78</v>
      </c>
      <c r="AY3500" s="213" t="s">
        <v>386</v>
      </c>
    </row>
    <row r="3501" spans="1:65" s="14" customFormat="1" ht="10">
      <c r="B3501" s="214"/>
      <c r="C3501" s="215"/>
      <c r="D3501" s="205" t="s">
        <v>395</v>
      </c>
      <c r="E3501" s="216" t="s">
        <v>76</v>
      </c>
      <c r="F3501" s="217" t="s">
        <v>3297</v>
      </c>
      <c r="G3501" s="215"/>
      <c r="H3501" s="218">
        <v>38.299999999999997</v>
      </c>
      <c r="I3501" s="219"/>
      <c r="J3501" s="215"/>
      <c r="K3501" s="215"/>
      <c r="L3501" s="220"/>
      <c r="M3501" s="221"/>
      <c r="N3501" s="222"/>
      <c r="O3501" s="222"/>
      <c r="P3501" s="222"/>
      <c r="Q3501" s="222"/>
      <c r="R3501" s="222"/>
      <c r="S3501" s="222"/>
      <c r="T3501" s="223"/>
      <c r="AT3501" s="224" t="s">
        <v>395</v>
      </c>
      <c r="AU3501" s="224" t="s">
        <v>90</v>
      </c>
      <c r="AV3501" s="14" t="s">
        <v>90</v>
      </c>
      <c r="AW3501" s="14" t="s">
        <v>36</v>
      </c>
      <c r="AX3501" s="14" t="s">
        <v>78</v>
      </c>
      <c r="AY3501" s="224" t="s">
        <v>386</v>
      </c>
    </row>
    <row r="3502" spans="1:65" s="13" customFormat="1" ht="10">
      <c r="B3502" s="203"/>
      <c r="C3502" s="204"/>
      <c r="D3502" s="205" t="s">
        <v>395</v>
      </c>
      <c r="E3502" s="206" t="s">
        <v>76</v>
      </c>
      <c r="F3502" s="207" t="s">
        <v>564</v>
      </c>
      <c r="G3502" s="204"/>
      <c r="H3502" s="206" t="s">
        <v>76</v>
      </c>
      <c r="I3502" s="208"/>
      <c r="J3502" s="204"/>
      <c r="K3502" s="204"/>
      <c r="L3502" s="209"/>
      <c r="M3502" s="210"/>
      <c r="N3502" s="211"/>
      <c r="O3502" s="211"/>
      <c r="P3502" s="211"/>
      <c r="Q3502" s="211"/>
      <c r="R3502" s="211"/>
      <c r="S3502" s="211"/>
      <c r="T3502" s="212"/>
      <c r="AT3502" s="213" t="s">
        <v>395</v>
      </c>
      <c r="AU3502" s="213" t="s">
        <v>90</v>
      </c>
      <c r="AV3502" s="13" t="s">
        <v>85</v>
      </c>
      <c r="AW3502" s="13" t="s">
        <v>36</v>
      </c>
      <c r="AX3502" s="13" t="s">
        <v>78</v>
      </c>
      <c r="AY3502" s="213" t="s">
        <v>386</v>
      </c>
    </row>
    <row r="3503" spans="1:65" s="14" customFormat="1" ht="10">
      <c r="B3503" s="214"/>
      <c r="C3503" s="215"/>
      <c r="D3503" s="205" t="s">
        <v>395</v>
      </c>
      <c r="E3503" s="216" t="s">
        <v>76</v>
      </c>
      <c r="F3503" s="217" t="s">
        <v>3297</v>
      </c>
      <c r="G3503" s="215"/>
      <c r="H3503" s="218">
        <v>38.299999999999997</v>
      </c>
      <c r="I3503" s="219"/>
      <c r="J3503" s="215"/>
      <c r="K3503" s="215"/>
      <c r="L3503" s="220"/>
      <c r="M3503" s="221"/>
      <c r="N3503" s="222"/>
      <c r="O3503" s="222"/>
      <c r="P3503" s="222"/>
      <c r="Q3503" s="222"/>
      <c r="R3503" s="222"/>
      <c r="S3503" s="222"/>
      <c r="T3503" s="223"/>
      <c r="AT3503" s="224" t="s">
        <v>395</v>
      </c>
      <c r="AU3503" s="224" t="s">
        <v>90</v>
      </c>
      <c r="AV3503" s="14" t="s">
        <v>90</v>
      </c>
      <c r="AW3503" s="14" t="s">
        <v>36</v>
      </c>
      <c r="AX3503" s="14" t="s">
        <v>78</v>
      </c>
      <c r="AY3503" s="224" t="s">
        <v>386</v>
      </c>
    </row>
    <row r="3504" spans="1:65" s="13" customFormat="1" ht="10">
      <c r="B3504" s="203"/>
      <c r="C3504" s="204"/>
      <c r="D3504" s="205" t="s">
        <v>395</v>
      </c>
      <c r="E3504" s="206" t="s">
        <v>76</v>
      </c>
      <c r="F3504" s="207" t="s">
        <v>1029</v>
      </c>
      <c r="G3504" s="204"/>
      <c r="H3504" s="206" t="s">
        <v>76</v>
      </c>
      <c r="I3504" s="208"/>
      <c r="J3504" s="204"/>
      <c r="K3504" s="204"/>
      <c r="L3504" s="209"/>
      <c r="M3504" s="210"/>
      <c r="N3504" s="211"/>
      <c r="O3504" s="211"/>
      <c r="P3504" s="211"/>
      <c r="Q3504" s="211"/>
      <c r="R3504" s="211"/>
      <c r="S3504" s="211"/>
      <c r="T3504" s="212"/>
      <c r="AT3504" s="213" t="s">
        <v>395</v>
      </c>
      <c r="AU3504" s="213" t="s">
        <v>90</v>
      </c>
      <c r="AV3504" s="13" t="s">
        <v>85</v>
      </c>
      <c r="AW3504" s="13" t="s">
        <v>36</v>
      </c>
      <c r="AX3504" s="13" t="s">
        <v>78</v>
      </c>
      <c r="AY3504" s="213" t="s">
        <v>386</v>
      </c>
    </row>
    <row r="3505" spans="1:65" s="14" customFormat="1" ht="10">
      <c r="B3505" s="214"/>
      <c r="C3505" s="215"/>
      <c r="D3505" s="205" t="s">
        <v>395</v>
      </c>
      <c r="E3505" s="216" t="s">
        <v>76</v>
      </c>
      <c r="F3505" s="217" t="s">
        <v>3298</v>
      </c>
      <c r="G3505" s="215"/>
      <c r="H3505" s="218">
        <v>3.6</v>
      </c>
      <c r="I3505" s="219"/>
      <c r="J3505" s="215"/>
      <c r="K3505" s="215"/>
      <c r="L3505" s="220"/>
      <c r="M3505" s="221"/>
      <c r="N3505" s="222"/>
      <c r="O3505" s="222"/>
      <c r="P3505" s="222"/>
      <c r="Q3505" s="222"/>
      <c r="R3505" s="222"/>
      <c r="S3505" s="222"/>
      <c r="T3505" s="223"/>
      <c r="AT3505" s="224" t="s">
        <v>395</v>
      </c>
      <c r="AU3505" s="224" t="s">
        <v>90</v>
      </c>
      <c r="AV3505" s="14" t="s">
        <v>90</v>
      </c>
      <c r="AW3505" s="14" t="s">
        <v>36</v>
      </c>
      <c r="AX3505" s="14" t="s">
        <v>78</v>
      </c>
      <c r="AY3505" s="224" t="s">
        <v>386</v>
      </c>
    </row>
    <row r="3506" spans="1:65" s="15" customFormat="1" ht="10">
      <c r="B3506" s="225"/>
      <c r="C3506" s="226"/>
      <c r="D3506" s="205" t="s">
        <v>395</v>
      </c>
      <c r="E3506" s="227" t="s">
        <v>76</v>
      </c>
      <c r="F3506" s="228" t="s">
        <v>398</v>
      </c>
      <c r="G3506" s="226"/>
      <c r="H3506" s="229">
        <v>118.3</v>
      </c>
      <c r="I3506" s="230"/>
      <c r="J3506" s="226"/>
      <c r="K3506" s="226"/>
      <c r="L3506" s="231"/>
      <c r="M3506" s="232"/>
      <c r="N3506" s="233"/>
      <c r="O3506" s="233"/>
      <c r="P3506" s="233"/>
      <c r="Q3506" s="233"/>
      <c r="R3506" s="233"/>
      <c r="S3506" s="233"/>
      <c r="T3506" s="234"/>
      <c r="AT3506" s="235" t="s">
        <v>395</v>
      </c>
      <c r="AU3506" s="235" t="s">
        <v>90</v>
      </c>
      <c r="AV3506" s="15" t="s">
        <v>102</v>
      </c>
      <c r="AW3506" s="15" t="s">
        <v>36</v>
      </c>
      <c r="AX3506" s="15" t="s">
        <v>85</v>
      </c>
      <c r="AY3506" s="235" t="s">
        <v>386</v>
      </c>
    </row>
    <row r="3507" spans="1:65" s="2" customFormat="1" ht="24.15" customHeight="1">
      <c r="A3507" s="37"/>
      <c r="B3507" s="38"/>
      <c r="C3507" s="185" t="s">
        <v>3299</v>
      </c>
      <c r="D3507" s="185" t="s">
        <v>388</v>
      </c>
      <c r="E3507" s="186" t="s">
        <v>3300</v>
      </c>
      <c r="F3507" s="187" t="s">
        <v>3301</v>
      </c>
      <c r="G3507" s="188" t="s">
        <v>167</v>
      </c>
      <c r="H3507" s="189">
        <v>71.3</v>
      </c>
      <c r="I3507" s="190"/>
      <c r="J3507" s="191">
        <f>ROUND(I3507*H3507,2)</f>
        <v>0</v>
      </c>
      <c r="K3507" s="187" t="s">
        <v>391</v>
      </c>
      <c r="L3507" s="42"/>
      <c r="M3507" s="192" t="s">
        <v>76</v>
      </c>
      <c r="N3507" s="193" t="s">
        <v>49</v>
      </c>
      <c r="O3507" s="67"/>
      <c r="P3507" s="194">
        <f>O3507*H3507</f>
        <v>0</v>
      </c>
      <c r="Q3507" s="194">
        <v>0</v>
      </c>
      <c r="R3507" s="194">
        <f>Q3507*H3507</f>
        <v>0</v>
      </c>
      <c r="S3507" s="194">
        <v>2.5999999999999999E-3</v>
      </c>
      <c r="T3507" s="195">
        <f>S3507*H3507</f>
        <v>0.18537999999999999</v>
      </c>
      <c r="U3507" s="37"/>
      <c r="V3507" s="37"/>
      <c r="W3507" s="37"/>
      <c r="X3507" s="37"/>
      <c r="Y3507" s="37"/>
      <c r="Z3507" s="37"/>
      <c r="AA3507" s="37"/>
      <c r="AB3507" s="37"/>
      <c r="AC3507" s="37"/>
      <c r="AD3507" s="37"/>
      <c r="AE3507" s="37"/>
      <c r="AR3507" s="196" t="s">
        <v>479</v>
      </c>
      <c r="AT3507" s="196" t="s">
        <v>388</v>
      </c>
      <c r="AU3507" s="196" t="s">
        <v>90</v>
      </c>
      <c r="AY3507" s="20" t="s">
        <v>386</v>
      </c>
      <c r="BE3507" s="197">
        <f>IF(N3507="základní",J3507,0)</f>
        <v>0</v>
      </c>
      <c r="BF3507" s="197">
        <f>IF(N3507="snížená",J3507,0)</f>
        <v>0</v>
      </c>
      <c r="BG3507" s="197">
        <f>IF(N3507="zákl. přenesená",J3507,0)</f>
        <v>0</v>
      </c>
      <c r="BH3507" s="197">
        <f>IF(N3507="sníž. přenesená",J3507,0)</f>
        <v>0</v>
      </c>
      <c r="BI3507" s="197">
        <f>IF(N3507="nulová",J3507,0)</f>
        <v>0</v>
      </c>
      <c r="BJ3507" s="20" t="s">
        <v>90</v>
      </c>
      <c r="BK3507" s="197">
        <f>ROUND(I3507*H3507,2)</f>
        <v>0</v>
      </c>
      <c r="BL3507" s="20" t="s">
        <v>479</v>
      </c>
      <c r="BM3507" s="196" t="s">
        <v>3302</v>
      </c>
    </row>
    <row r="3508" spans="1:65" s="2" customFormat="1" ht="10">
      <c r="A3508" s="37"/>
      <c r="B3508" s="38"/>
      <c r="C3508" s="39"/>
      <c r="D3508" s="198" t="s">
        <v>393</v>
      </c>
      <c r="E3508" s="39"/>
      <c r="F3508" s="199" t="s">
        <v>3303</v>
      </c>
      <c r="G3508" s="39"/>
      <c r="H3508" s="39"/>
      <c r="I3508" s="200"/>
      <c r="J3508" s="39"/>
      <c r="K3508" s="39"/>
      <c r="L3508" s="42"/>
      <c r="M3508" s="201"/>
      <c r="N3508" s="202"/>
      <c r="O3508" s="67"/>
      <c r="P3508" s="67"/>
      <c r="Q3508" s="67"/>
      <c r="R3508" s="67"/>
      <c r="S3508" s="67"/>
      <c r="T3508" s="68"/>
      <c r="U3508" s="37"/>
      <c r="V3508" s="37"/>
      <c r="W3508" s="37"/>
      <c r="X3508" s="37"/>
      <c r="Y3508" s="37"/>
      <c r="Z3508" s="37"/>
      <c r="AA3508" s="37"/>
      <c r="AB3508" s="37"/>
      <c r="AC3508" s="37"/>
      <c r="AD3508" s="37"/>
      <c r="AE3508" s="37"/>
      <c r="AT3508" s="20" t="s">
        <v>393</v>
      </c>
      <c r="AU3508" s="20" t="s">
        <v>90</v>
      </c>
    </row>
    <row r="3509" spans="1:65" s="13" customFormat="1" ht="10">
      <c r="B3509" s="203"/>
      <c r="C3509" s="204"/>
      <c r="D3509" s="205" t="s">
        <v>395</v>
      </c>
      <c r="E3509" s="206" t="s">
        <v>76</v>
      </c>
      <c r="F3509" s="207" t="s">
        <v>1848</v>
      </c>
      <c r="G3509" s="204"/>
      <c r="H3509" s="206" t="s">
        <v>76</v>
      </c>
      <c r="I3509" s="208"/>
      <c r="J3509" s="204"/>
      <c r="K3509" s="204"/>
      <c r="L3509" s="209"/>
      <c r="M3509" s="210"/>
      <c r="N3509" s="211"/>
      <c r="O3509" s="211"/>
      <c r="P3509" s="211"/>
      <c r="Q3509" s="211"/>
      <c r="R3509" s="211"/>
      <c r="S3509" s="211"/>
      <c r="T3509" s="212"/>
      <c r="AT3509" s="213" t="s">
        <v>395</v>
      </c>
      <c r="AU3509" s="213" t="s">
        <v>90</v>
      </c>
      <c r="AV3509" s="13" t="s">
        <v>85</v>
      </c>
      <c r="AW3509" s="13" t="s">
        <v>36</v>
      </c>
      <c r="AX3509" s="13" t="s">
        <v>78</v>
      </c>
      <c r="AY3509" s="213" t="s">
        <v>386</v>
      </c>
    </row>
    <row r="3510" spans="1:65" s="13" customFormat="1" ht="10">
      <c r="B3510" s="203"/>
      <c r="C3510" s="204"/>
      <c r="D3510" s="205" t="s">
        <v>395</v>
      </c>
      <c r="E3510" s="206" t="s">
        <v>76</v>
      </c>
      <c r="F3510" s="207" t="s">
        <v>1849</v>
      </c>
      <c r="G3510" s="204"/>
      <c r="H3510" s="206" t="s">
        <v>76</v>
      </c>
      <c r="I3510" s="208"/>
      <c r="J3510" s="204"/>
      <c r="K3510" s="204"/>
      <c r="L3510" s="209"/>
      <c r="M3510" s="210"/>
      <c r="N3510" s="211"/>
      <c r="O3510" s="211"/>
      <c r="P3510" s="211"/>
      <c r="Q3510" s="211"/>
      <c r="R3510" s="211"/>
      <c r="S3510" s="211"/>
      <c r="T3510" s="212"/>
      <c r="AT3510" s="213" t="s">
        <v>395</v>
      </c>
      <c r="AU3510" s="213" t="s">
        <v>90</v>
      </c>
      <c r="AV3510" s="13" t="s">
        <v>85</v>
      </c>
      <c r="AW3510" s="13" t="s">
        <v>36</v>
      </c>
      <c r="AX3510" s="13" t="s">
        <v>78</v>
      </c>
      <c r="AY3510" s="213" t="s">
        <v>386</v>
      </c>
    </row>
    <row r="3511" spans="1:65" s="14" customFormat="1" ht="10">
      <c r="B3511" s="214"/>
      <c r="C3511" s="215"/>
      <c r="D3511" s="205" t="s">
        <v>395</v>
      </c>
      <c r="E3511" s="216" t="s">
        <v>76</v>
      </c>
      <c r="F3511" s="217" t="s">
        <v>3304</v>
      </c>
      <c r="G3511" s="215"/>
      <c r="H3511" s="218">
        <v>71.3</v>
      </c>
      <c r="I3511" s="219"/>
      <c r="J3511" s="215"/>
      <c r="K3511" s="215"/>
      <c r="L3511" s="220"/>
      <c r="M3511" s="221"/>
      <c r="N3511" s="222"/>
      <c r="O3511" s="222"/>
      <c r="P3511" s="222"/>
      <c r="Q3511" s="222"/>
      <c r="R3511" s="222"/>
      <c r="S3511" s="222"/>
      <c r="T3511" s="223"/>
      <c r="AT3511" s="224" t="s">
        <v>395</v>
      </c>
      <c r="AU3511" s="224" t="s">
        <v>90</v>
      </c>
      <c r="AV3511" s="14" t="s">
        <v>90</v>
      </c>
      <c r="AW3511" s="14" t="s">
        <v>36</v>
      </c>
      <c r="AX3511" s="14" t="s">
        <v>78</v>
      </c>
      <c r="AY3511" s="224" t="s">
        <v>386</v>
      </c>
    </row>
    <row r="3512" spans="1:65" s="15" customFormat="1" ht="10">
      <c r="B3512" s="225"/>
      <c r="C3512" s="226"/>
      <c r="D3512" s="205" t="s">
        <v>395</v>
      </c>
      <c r="E3512" s="227" t="s">
        <v>76</v>
      </c>
      <c r="F3512" s="228" t="s">
        <v>398</v>
      </c>
      <c r="G3512" s="226"/>
      <c r="H3512" s="229">
        <v>71.3</v>
      </c>
      <c r="I3512" s="230"/>
      <c r="J3512" s="226"/>
      <c r="K3512" s="226"/>
      <c r="L3512" s="231"/>
      <c r="M3512" s="232"/>
      <c r="N3512" s="233"/>
      <c r="O3512" s="233"/>
      <c r="P3512" s="233"/>
      <c r="Q3512" s="233"/>
      <c r="R3512" s="233"/>
      <c r="S3512" s="233"/>
      <c r="T3512" s="234"/>
      <c r="AT3512" s="235" t="s">
        <v>395</v>
      </c>
      <c r="AU3512" s="235" t="s">
        <v>90</v>
      </c>
      <c r="AV3512" s="15" t="s">
        <v>102</v>
      </c>
      <c r="AW3512" s="15" t="s">
        <v>36</v>
      </c>
      <c r="AX3512" s="15" t="s">
        <v>85</v>
      </c>
      <c r="AY3512" s="235" t="s">
        <v>386</v>
      </c>
    </row>
    <row r="3513" spans="1:65" s="2" customFormat="1" ht="16.5" customHeight="1">
      <c r="A3513" s="37"/>
      <c r="B3513" s="38"/>
      <c r="C3513" s="185" t="s">
        <v>3305</v>
      </c>
      <c r="D3513" s="185" t="s">
        <v>388</v>
      </c>
      <c r="E3513" s="186" t="s">
        <v>3306</v>
      </c>
      <c r="F3513" s="187" t="s">
        <v>3307</v>
      </c>
      <c r="G3513" s="188" t="s">
        <v>167</v>
      </c>
      <c r="H3513" s="189">
        <v>40</v>
      </c>
      <c r="I3513" s="190"/>
      <c r="J3513" s="191">
        <f>ROUND(I3513*H3513,2)</f>
        <v>0</v>
      </c>
      <c r="K3513" s="187" t="s">
        <v>391</v>
      </c>
      <c r="L3513" s="42"/>
      <c r="M3513" s="192" t="s">
        <v>76</v>
      </c>
      <c r="N3513" s="193" t="s">
        <v>49</v>
      </c>
      <c r="O3513" s="67"/>
      <c r="P3513" s="194">
        <f>O3513*H3513</f>
        <v>0</v>
      </c>
      <c r="Q3513" s="194">
        <v>0</v>
      </c>
      <c r="R3513" s="194">
        <f>Q3513*H3513</f>
        <v>0</v>
      </c>
      <c r="S3513" s="194">
        <v>3.9399999999999999E-3</v>
      </c>
      <c r="T3513" s="195">
        <f>S3513*H3513</f>
        <v>0.15759999999999999</v>
      </c>
      <c r="U3513" s="37"/>
      <c r="V3513" s="37"/>
      <c r="W3513" s="37"/>
      <c r="X3513" s="37"/>
      <c r="Y3513" s="37"/>
      <c r="Z3513" s="37"/>
      <c r="AA3513" s="37"/>
      <c r="AB3513" s="37"/>
      <c r="AC3513" s="37"/>
      <c r="AD3513" s="37"/>
      <c r="AE3513" s="37"/>
      <c r="AR3513" s="196" t="s">
        <v>479</v>
      </c>
      <c r="AT3513" s="196" t="s">
        <v>388</v>
      </c>
      <c r="AU3513" s="196" t="s">
        <v>90</v>
      </c>
      <c r="AY3513" s="20" t="s">
        <v>386</v>
      </c>
      <c r="BE3513" s="197">
        <f>IF(N3513="základní",J3513,0)</f>
        <v>0</v>
      </c>
      <c r="BF3513" s="197">
        <f>IF(N3513="snížená",J3513,0)</f>
        <v>0</v>
      </c>
      <c r="BG3513" s="197">
        <f>IF(N3513="zákl. přenesená",J3513,0)</f>
        <v>0</v>
      </c>
      <c r="BH3513" s="197">
        <f>IF(N3513="sníž. přenesená",J3513,0)</f>
        <v>0</v>
      </c>
      <c r="BI3513" s="197">
        <f>IF(N3513="nulová",J3513,0)</f>
        <v>0</v>
      </c>
      <c r="BJ3513" s="20" t="s">
        <v>90</v>
      </c>
      <c r="BK3513" s="197">
        <f>ROUND(I3513*H3513,2)</f>
        <v>0</v>
      </c>
      <c r="BL3513" s="20" t="s">
        <v>479</v>
      </c>
      <c r="BM3513" s="196" t="s">
        <v>3308</v>
      </c>
    </row>
    <row r="3514" spans="1:65" s="2" customFormat="1" ht="10">
      <c r="A3514" s="37"/>
      <c r="B3514" s="38"/>
      <c r="C3514" s="39"/>
      <c r="D3514" s="198" t="s">
        <v>393</v>
      </c>
      <c r="E3514" s="39"/>
      <c r="F3514" s="199" t="s">
        <v>3309</v>
      </c>
      <c r="G3514" s="39"/>
      <c r="H3514" s="39"/>
      <c r="I3514" s="200"/>
      <c r="J3514" s="39"/>
      <c r="K3514" s="39"/>
      <c r="L3514" s="42"/>
      <c r="M3514" s="201"/>
      <c r="N3514" s="202"/>
      <c r="O3514" s="67"/>
      <c r="P3514" s="67"/>
      <c r="Q3514" s="67"/>
      <c r="R3514" s="67"/>
      <c r="S3514" s="67"/>
      <c r="T3514" s="68"/>
      <c r="U3514" s="37"/>
      <c r="V3514" s="37"/>
      <c r="W3514" s="37"/>
      <c r="X3514" s="37"/>
      <c r="Y3514" s="37"/>
      <c r="Z3514" s="37"/>
      <c r="AA3514" s="37"/>
      <c r="AB3514" s="37"/>
      <c r="AC3514" s="37"/>
      <c r="AD3514" s="37"/>
      <c r="AE3514" s="37"/>
      <c r="AT3514" s="20" t="s">
        <v>393</v>
      </c>
      <c r="AU3514" s="20" t="s">
        <v>90</v>
      </c>
    </row>
    <row r="3515" spans="1:65" s="13" customFormat="1" ht="10">
      <c r="B3515" s="203"/>
      <c r="C3515" s="204"/>
      <c r="D3515" s="205" t="s">
        <v>395</v>
      </c>
      <c r="E3515" s="206" t="s">
        <v>76</v>
      </c>
      <c r="F3515" s="207" t="s">
        <v>3310</v>
      </c>
      <c r="G3515" s="204"/>
      <c r="H3515" s="206" t="s">
        <v>76</v>
      </c>
      <c r="I3515" s="208"/>
      <c r="J3515" s="204"/>
      <c r="K3515" s="204"/>
      <c r="L3515" s="209"/>
      <c r="M3515" s="210"/>
      <c r="N3515" s="211"/>
      <c r="O3515" s="211"/>
      <c r="P3515" s="211"/>
      <c r="Q3515" s="211"/>
      <c r="R3515" s="211"/>
      <c r="S3515" s="211"/>
      <c r="T3515" s="212"/>
      <c r="AT3515" s="213" t="s">
        <v>395</v>
      </c>
      <c r="AU3515" s="213" t="s">
        <v>90</v>
      </c>
      <c r="AV3515" s="13" t="s">
        <v>85</v>
      </c>
      <c r="AW3515" s="13" t="s">
        <v>36</v>
      </c>
      <c r="AX3515" s="13" t="s">
        <v>78</v>
      </c>
      <c r="AY3515" s="213" t="s">
        <v>386</v>
      </c>
    </row>
    <row r="3516" spans="1:65" s="14" customFormat="1" ht="10">
      <c r="B3516" s="214"/>
      <c r="C3516" s="215"/>
      <c r="D3516" s="205" t="s">
        <v>395</v>
      </c>
      <c r="E3516" s="216" t="s">
        <v>76</v>
      </c>
      <c r="F3516" s="217" t="s">
        <v>3311</v>
      </c>
      <c r="G3516" s="215"/>
      <c r="H3516" s="218">
        <v>35</v>
      </c>
      <c r="I3516" s="219"/>
      <c r="J3516" s="215"/>
      <c r="K3516" s="215"/>
      <c r="L3516" s="220"/>
      <c r="M3516" s="221"/>
      <c r="N3516" s="222"/>
      <c r="O3516" s="222"/>
      <c r="P3516" s="222"/>
      <c r="Q3516" s="222"/>
      <c r="R3516" s="222"/>
      <c r="S3516" s="222"/>
      <c r="T3516" s="223"/>
      <c r="AT3516" s="224" t="s">
        <v>395</v>
      </c>
      <c r="AU3516" s="224" t="s">
        <v>90</v>
      </c>
      <c r="AV3516" s="14" t="s">
        <v>90</v>
      </c>
      <c r="AW3516" s="14" t="s">
        <v>36</v>
      </c>
      <c r="AX3516" s="14" t="s">
        <v>78</v>
      </c>
      <c r="AY3516" s="224" t="s">
        <v>386</v>
      </c>
    </row>
    <row r="3517" spans="1:65" s="13" customFormat="1" ht="10">
      <c r="B3517" s="203"/>
      <c r="C3517" s="204"/>
      <c r="D3517" s="205" t="s">
        <v>395</v>
      </c>
      <c r="E3517" s="206" t="s">
        <v>76</v>
      </c>
      <c r="F3517" s="207" t="s">
        <v>2470</v>
      </c>
      <c r="G3517" s="204"/>
      <c r="H3517" s="206" t="s">
        <v>76</v>
      </c>
      <c r="I3517" s="208"/>
      <c r="J3517" s="204"/>
      <c r="K3517" s="204"/>
      <c r="L3517" s="209"/>
      <c r="M3517" s="210"/>
      <c r="N3517" s="211"/>
      <c r="O3517" s="211"/>
      <c r="P3517" s="211"/>
      <c r="Q3517" s="211"/>
      <c r="R3517" s="211"/>
      <c r="S3517" s="211"/>
      <c r="T3517" s="212"/>
      <c r="AT3517" s="213" t="s">
        <v>395</v>
      </c>
      <c r="AU3517" s="213" t="s">
        <v>90</v>
      </c>
      <c r="AV3517" s="13" t="s">
        <v>85</v>
      </c>
      <c r="AW3517" s="13" t="s">
        <v>36</v>
      </c>
      <c r="AX3517" s="13" t="s">
        <v>78</v>
      </c>
      <c r="AY3517" s="213" t="s">
        <v>386</v>
      </c>
    </row>
    <row r="3518" spans="1:65" s="14" customFormat="1" ht="10">
      <c r="B3518" s="214"/>
      <c r="C3518" s="215"/>
      <c r="D3518" s="205" t="s">
        <v>395</v>
      </c>
      <c r="E3518" s="216" t="s">
        <v>76</v>
      </c>
      <c r="F3518" s="217" t="s">
        <v>3312</v>
      </c>
      <c r="G3518" s="215"/>
      <c r="H3518" s="218">
        <v>5</v>
      </c>
      <c r="I3518" s="219"/>
      <c r="J3518" s="215"/>
      <c r="K3518" s="215"/>
      <c r="L3518" s="220"/>
      <c r="M3518" s="221"/>
      <c r="N3518" s="222"/>
      <c r="O3518" s="222"/>
      <c r="P3518" s="222"/>
      <c r="Q3518" s="222"/>
      <c r="R3518" s="222"/>
      <c r="S3518" s="222"/>
      <c r="T3518" s="223"/>
      <c r="AT3518" s="224" t="s">
        <v>395</v>
      </c>
      <c r="AU3518" s="224" t="s">
        <v>90</v>
      </c>
      <c r="AV3518" s="14" t="s">
        <v>90</v>
      </c>
      <c r="AW3518" s="14" t="s">
        <v>36</v>
      </c>
      <c r="AX3518" s="14" t="s">
        <v>78</v>
      </c>
      <c r="AY3518" s="224" t="s">
        <v>386</v>
      </c>
    </row>
    <row r="3519" spans="1:65" s="15" customFormat="1" ht="10">
      <c r="B3519" s="225"/>
      <c r="C3519" s="226"/>
      <c r="D3519" s="205" t="s">
        <v>395</v>
      </c>
      <c r="E3519" s="227" t="s">
        <v>76</v>
      </c>
      <c r="F3519" s="228" t="s">
        <v>398</v>
      </c>
      <c r="G3519" s="226"/>
      <c r="H3519" s="229">
        <v>40</v>
      </c>
      <c r="I3519" s="230"/>
      <c r="J3519" s="226"/>
      <c r="K3519" s="226"/>
      <c r="L3519" s="231"/>
      <c r="M3519" s="232"/>
      <c r="N3519" s="233"/>
      <c r="O3519" s="233"/>
      <c r="P3519" s="233"/>
      <c r="Q3519" s="233"/>
      <c r="R3519" s="233"/>
      <c r="S3519" s="233"/>
      <c r="T3519" s="234"/>
      <c r="AT3519" s="235" t="s">
        <v>395</v>
      </c>
      <c r="AU3519" s="235" t="s">
        <v>90</v>
      </c>
      <c r="AV3519" s="15" t="s">
        <v>102</v>
      </c>
      <c r="AW3519" s="15" t="s">
        <v>36</v>
      </c>
      <c r="AX3519" s="15" t="s">
        <v>85</v>
      </c>
      <c r="AY3519" s="235" t="s">
        <v>386</v>
      </c>
    </row>
    <row r="3520" spans="1:65" s="2" customFormat="1" ht="33" customHeight="1">
      <c r="A3520" s="37"/>
      <c r="B3520" s="38"/>
      <c r="C3520" s="185" t="s">
        <v>3313</v>
      </c>
      <c r="D3520" s="185" t="s">
        <v>388</v>
      </c>
      <c r="E3520" s="186" t="s">
        <v>3314</v>
      </c>
      <c r="F3520" s="187" t="s">
        <v>3315</v>
      </c>
      <c r="G3520" s="188" t="s">
        <v>167</v>
      </c>
      <c r="H3520" s="189">
        <v>11.2</v>
      </c>
      <c r="I3520" s="190"/>
      <c r="J3520" s="191">
        <f>ROUND(I3520*H3520,2)</f>
        <v>0</v>
      </c>
      <c r="K3520" s="187" t="s">
        <v>76</v>
      </c>
      <c r="L3520" s="42"/>
      <c r="M3520" s="192" t="s">
        <v>76</v>
      </c>
      <c r="N3520" s="193" t="s">
        <v>49</v>
      </c>
      <c r="O3520" s="67"/>
      <c r="P3520" s="194">
        <f>O3520*H3520</f>
        <v>0</v>
      </c>
      <c r="Q3520" s="194">
        <v>1.1199999999999999E-3</v>
      </c>
      <c r="R3520" s="194">
        <f>Q3520*H3520</f>
        <v>1.2543999999999998E-2</v>
      </c>
      <c r="S3520" s="194">
        <v>0</v>
      </c>
      <c r="T3520" s="195">
        <f>S3520*H3520</f>
        <v>0</v>
      </c>
      <c r="U3520" s="37"/>
      <c r="V3520" s="37"/>
      <c r="W3520" s="37"/>
      <c r="X3520" s="37"/>
      <c r="Y3520" s="37"/>
      <c r="Z3520" s="37"/>
      <c r="AA3520" s="37"/>
      <c r="AB3520" s="37"/>
      <c r="AC3520" s="37"/>
      <c r="AD3520" s="37"/>
      <c r="AE3520" s="37"/>
      <c r="AR3520" s="196" t="s">
        <v>479</v>
      </c>
      <c r="AT3520" s="196" t="s">
        <v>388</v>
      </c>
      <c r="AU3520" s="196" t="s">
        <v>90</v>
      </c>
      <c r="AY3520" s="20" t="s">
        <v>386</v>
      </c>
      <c r="BE3520" s="197">
        <f>IF(N3520="základní",J3520,0)</f>
        <v>0</v>
      </c>
      <c r="BF3520" s="197">
        <f>IF(N3520="snížená",J3520,0)</f>
        <v>0</v>
      </c>
      <c r="BG3520" s="197">
        <f>IF(N3520="zákl. přenesená",J3520,0)</f>
        <v>0</v>
      </c>
      <c r="BH3520" s="197">
        <f>IF(N3520="sníž. přenesená",J3520,0)</f>
        <v>0</v>
      </c>
      <c r="BI3520" s="197">
        <f>IF(N3520="nulová",J3520,0)</f>
        <v>0</v>
      </c>
      <c r="BJ3520" s="20" t="s">
        <v>90</v>
      </c>
      <c r="BK3520" s="197">
        <f>ROUND(I3520*H3520,2)</f>
        <v>0</v>
      </c>
      <c r="BL3520" s="20" t="s">
        <v>479</v>
      </c>
      <c r="BM3520" s="196" t="s">
        <v>3316</v>
      </c>
    </row>
    <row r="3521" spans="1:65" s="13" customFormat="1" ht="10">
      <c r="B3521" s="203"/>
      <c r="C3521" s="204"/>
      <c r="D3521" s="205" t="s">
        <v>395</v>
      </c>
      <c r="E3521" s="206" t="s">
        <v>76</v>
      </c>
      <c r="F3521" s="207" t="s">
        <v>403</v>
      </c>
      <c r="G3521" s="204"/>
      <c r="H3521" s="206" t="s">
        <v>76</v>
      </c>
      <c r="I3521" s="208"/>
      <c r="J3521" s="204"/>
      <c r="K3521" s="204"/>
      <c r="L3521" s="209"/>
      <c r="M3521" s="210"/>
      <c r="N3521" s="211"/>
      <c r="O3521" s="211"/>
      <c r="P3521" s="211"/>
      <c r="Q3521" s="211"/>
      <c r="R3521" s="211"/>
      <c r="S3521" s="211"/>
      <c r="T3521" s="212"/>
      <c r="AT3521" s="213" t="s">
        <v>395</v>
      </c>
      <c r="AU3521" s="213" t="s">
        <v>90</v>
      </c>
      <c r="AV3521" s="13" t="s">
        <v>85</v>
      </c>
      <c r="AW3521" s="13" t="s">
        <v>36</v>
      </c>
      <c r="AX3521" s="13" t="s">
        <v>78</v>
      </c>
      <c r="AY3521" s="213" t="s">
        <v>386</v>
      </c>
    </row>
    <row r="3522" spans="1:65" s="13" customFormat="1" ht="10">
      <c r="B3522" s="203"/>
      <c r="C3522" s="204"/>
      <c r="D3522" s="205" t="s">
        <v>395</v>
      </c>
      <c r="E3522" s="206" t="s">
        <v>76</v>
      </c>
      <c r="F3522" s="207" t="s">
        <v>1057</v>
      </c>
      <c r="G3522" s="204"/>
      <c r="H3522" s="206" t="s">
        <v>76</v>
      </c>
      <c r="I3522" s="208"/>
      <c r="J3522" s="204"/>
      <c r="K3522" s="204"/>
      <c r="L3522" s="209"/>
      <c r="M3522" s="210"/>
      <c r="N3522" s="211"/>
      <c r="O3522" s="211"/>
      <c r="P3522" s="211"/>
      <c r="Q3522" s="211"/>
      <c r="R3522" s="211"/>
      <c r="S3522" s="211"/>
      <c r="T3522" s="212"/>
      <c r="AT3522" s="213" t="s">
        <v>395</v>
      </c>
      <c r="AU3522" s="213" t="s">
        <v>90</v>
      </c>
      <c r="AV3522" s="13" t="s">
        <v>85</v>
      </c>
      <c r="AW3522" s="13" t="s">
        <v>36</v>
      </c>
      <c r="AX3522" s="13" t="s">
        <v>78</v>
      </c>
      <c r="AY3522" s="213" t="s">
        <v>386</v>
      </c>
    </row>
    <row r="3523" spans="1:65" s="13" customFormat="1" ht="10">
      <c r="B3523" s="203"/>
      <c r="C3523" s="204"/>
      <c r="D3523" s="205" t="s">
        <v>395</v>
      </c>
      <c r="E3523" s="206" t="s">
        <v>76</v>
      </c>
      <c r="F3523" s="207" t="s">
        <v>2406</v>
      </c>
      <c r="G3523" s="204"/>
      <c r="H3523" s="206" t="s">
        <v>76</v>
      </c>
      <c r="I3523" s="208"/>
      <c r="J3523" s="204"/>
      <c r="K3523" s="204"/>
      <c r="L3523" s="209"/>
      <c r="M3523" s="210"/>
      <c r="N3523" s="211"/>
      <c r="O3523" s="211"/>
      <c r="P3523" s="211"/>
      <c r="Q3523" s="211"/>
      <c r="R3523" s="211"/>
      <c r="S3523" s="211"/>
      <c r="T3523" s="212"/>
      <c r="AT3523" s="213" t="s">
        <v>395</v>
      </c>
      <c r="AU3523" s="213" t="s">
        <v>90</v>
      </c>
      <c r="AV3523" s="13" t="s">
        <v>85</v>
      </c>
      <c r="AW3523" s="13" t="s">
        <v>36</v>
      </c>
      <c r="AX3523" s="13" t="s">
        <v>78</v>
      </c>
      <c r="AY3523" s="213" t="s">
        <v>386</v>
      </c>
    </row>
    <row r="3524" spans="1:65" s="13" customFormat="1" ht="10">
      <c r="B3524" s="203"/>
      <c r="C3524" s="204"/>
      <c r="D3524" s="205" t="s">
        <v>395</v>
      </c>
      <c r="E3524" s="206" t="s">
        <v>76</v>
      </c>
      <c r="F3524" s="207" t="s">
        <v>2407</v>
      </c>
      <c r="G3524" s="204"/>
      <c r="H3524" s="206" t="s">
        <v>76</v>
      </c>
      <c r="I3524" s="208"/>
      <c r="J3524" s="204"/>
      <c r="K3524" s="204"/>
      <c r="L3524" s="209"/>
      <c r="M3524" s="210"/>
      <c r="N3524" s="211"/>
      <c r="O3524" s="211"/>
      <c r="P3524" s="211"/>
      <c r="Q3524" s="211"/>
      <c r="R3524" s="211"/>
      <c r="S3524" s="211"/>
      <c r="T3524" s="212"/>
      <c r="AT3524" s="213" t="s">
        <v>395</v>
      </c>
      <c r="AU3524" s="213" t="s">
        <v>90</v>
      </c>
      <c r="AV3524" s="13" t="s">
        <v>85</v>
      </c>
      <c r="AW3524" s="13" t="s">
        <v>36</v>
      </c>
      <c r="AX3524" s="13" t="s">
        <v>78</v>
      </c>
      <c r="AY3524" s="213" t="s">
        <v>386</v>
      </c>
    </row>
    <row r="3525" spans="1:65" s="14" customFormat="1" ht="10">
      <c r="B3525" s="214"/>
      <c r="C3525" s="215"/>
      <c r="D3525" s="205" t="s">
        <v>395</v>
      </c>
      <c r="E3525" s="216" t="s">
        <v>76</v>
      </c>
      <c r="F3525" s="217" t="s">
        <v>1426</v>
      </c>
      <c r="G3525" s="215"/>
      <c r="H3525" s="218">
        <v>7.2</v>
      </c>
      <c r="I3525" s="219"/>
      <c r="J3525" s="215"/>
      <c r="K3525" s="215"/>
      <c r="L3525" s="220"/>
      <c r="M3525" s="221"/>
      <c r="N3525" s="222"/>
      <c r="O3525" s="222"/>
      <c r="P3525" s="222"/>
      <c r="Q3525" s="222"/>
      <c r="R3525" s="222"/>
      <c r="S3525" s="222"/>
      <c r="T3525" s="223"/>
      <c r="AT3525" s="224" t="s">
        <v>395</v>
      </c>
      <c r="AU3525" s="224" t="s">
        <v>90</v>
      </c>
      <c r="AV3525" s="14" t="s">
        <v>90</v>
      </c>
      <c r="AW3525" s="14" t="s">
        <v>36</v>
      </c>
      <c r="AX3525" s="14" t="s">
        <v>78</v>
      </c>
      <c r="AY3525" s="224" t="s">
        <v>386</v>
      </c>
    </row>
    <row r="3526" spans="1:65" s="14" customFormat="1" ht="10">
      <c r="B3526" s="214"/>
      <c r="C3526" s="215"/>
      <c r="D3526" s="205" t="s">
        <v>395</v>
      </c>
      <c r="E3526" s="216" t="s">
        <v>76</v>
      </c>
      <c r="F3526" s="217" t="s">
        <v>1428</v>
      </c>
      <c r="G3526" s="215"/>
      <c r="H3526" s="218">
        <v>4</v>
      </c>
      <c r="I3526" s="219"/>
      <c r="J3526" s="215"/>
      <c r="K3526" s="215"/>
      <c r="L3526" s="220"/>
      <c r="M3526" s="221"/>
      <c r="N3526" s="222"/>
      <c r="O3526" s="222"/>
      <c r="P3526" s="222"/>
      <c r="Q3526" s="222"/>
      <c r="R3526" s="222"/>
      <c r="S3526" s="222"/>
      <c r="T3526" s="223"/>
      <c r="AT3526" s="224" t="s">
        <v>395</v>
      </c>
      <c r="AU3526" s="224" t="s">
        <v>90</v>
      </c>
      <c r="AV3526" s="14" t="s">
        <v>90</v>
      </c>
      <c r="AW3526" s="14" t="s">
        <v>36</v>
      </c>
      <c r="AX3526" s="14" t="s">
        <v>78</v>
      </c>
      <c r="AY3526" s="224" t="s">
        <v>386</v>
      </c>
    </row>
    <row r="3527" spans="1:65" s="15" customFormat="1" ht="10">
      <c r="B3527" s="225"/>
      <c r="C3527" s="226"/>
      <c r="D3527" s="205" t="s">
        <v>395</v>
      </c>
      <c r="E3527" s="227" t="s">
        <v>76</v>
      </c>
      <c r="F3527" s="228" t="s">
        <v>398</v>
      </c>
      <c r="G3527" s="226"/>
      <c r="H3527" s="229">
        <v>11.2</v>
      </c>
      <c r="I3527" s="230"/>
      <c r="J3527" s="226"/>
      <c r="K3527" s="226"/>
      <c r="L3527" s="231"/>
      <c r="M3527" s="232"/>
      <c r="N3527" s="233"/>
      <c r="O3527" s="233"/>
      <c r="P3527" s="233"/>
      <c r="Q3527" s="233"/>
      <c r="R3527" s="233"/>
      <c r="S3527" s="233"/>
      <c r="T3527" s="234"/>
      <c r="AT3527" s="235" t="s">
        <v>395</v>
      </c>
      <c r="AU3527" s="235" t="s">
        <v>90</v>
      </c>
      <c r="AV3527" s="15" t="s">
        <v>102</v>
      </c>
      <c r="AW3527" s="15" t="s">
        <v>36</v>
      </c>
      <c r="AX3527" s="15" t="s">
        <v>85</v>
      </c>
      <c r="AY3527" s="235" t="s">
        <v>386</v>
      </c>
    </row>
    <row r="3528" spans="1:65" s="2" customFormat="1" ht="33" customHeight="1">
      <c r="A3528" s="37"/>
      <c r="B3528" s="38"/>
      <c r="C3528" s="185" t="s">
        <v>3317</v>
      </c>
      <c r="D3528" s="185" t="s">
        <v>388</v>
      </c>
      <c r="E3528" s="186" t="s">
        <v>3318</v>
      </c>
      <c r="F3528" s="187" t="s">
        <v>3319</v>
      </c>
      <c r="G3528" s="188" t="s">
        <v>167</v>
      </c>
      <c r="H3528" s="189">
        <v>23.27</v>
      </c>
      <c r="I3528" s="190"/>
      <c r="J3528" s="191">
        <f>ROUND(I3528*H3528,2)</f>
        <v>0</v>
      </c>
      <c r="K3528" s="187" t="s">
        <v>76</v>
      </c>
      <c r="L3528" s="42"/>
      <c r="M3528" s="192" t="s">
        <v>76</v>
      </c>
      <c r="N3528" s="193" t="s">
        <v>49</v>
      </c>
      <c r="O3528" s="67"/>
      <c r="P3528" s="194">
        <f>O3528*H3528</f>
        <v>0</v>
      </c>
      <c r="Q3528" s="194">
        <v>1.75E-3</v>
      </c>
      <c r="R3528" s="194">
        <f>Q3528*H3528</f>
        <v>4.0722500000000002E-2</v>
      </c>
      <c r="S3528" s="194">
        <v>0</v>
      </c>
      <c r="T3528" s="195">
        <f>S3528*H3528</f>
        <v>0</v>
      </c>
      <c r="U3528" s="37"/>
      <c r="V3528" s="37"/>
      <c r="W3528" s="37"/>
      <c r="X3528" s="37"/>
      <c r="Y3528" s="37"/>
      <c r="Z3528" s="37"/>
      <c r="AA3528" s="37"/>
      <c r="AB3528" s="37"/>
      <c r="AC3528" s="37"/>
      <c r="AD3528" s="37"/>
      <c r="AE3528" s="37"/>
      <c r="AR3528" s="196" t="s">
        <v>479</v>
      </c>
      <c r="AT3528" s="196" t="s">
        <v>388</v>
      </c>
      <c r="AU3528" s="196" t="s">
        <v>90</v>
      </c>
      <c r="AY3528" s="20" t="s">
        <v>386</v>
      </c>
      <c r="BE3528" s="197">
        <f>IF(N3528="základní",J3528,0)</f>
        <v>0</v>
      </c>
      <c r="BF3528" s="197">
        <f>IF(N3528="snížená",J3528,0)</f>
        <v>0</v>
      </c>
      <c r="BG3528" s="197">
        <f>IF(N3528="zákl. přenesená",J3528,0)</f>
        <v>0</v>
      </c>
      <c r="BH3528" s="197">
        <f>IF(N3528="sníž. přenesená",J3528,0)</f>
        <v>0</v>
      </c>
      <c r="BI3528" s="197">
        <f>IF(N3528="nulová",J3528,0)</f>
        <v>0</v>
      </c>
      <c r="BJ3528" s="20" t="s">
        <v>90</v>
      </c>
      <c r="BK3528" s="197">
        <f>ROUND(I3528*H3528,2)</f>
        <v>0</v>
      </c>
      <c r="BL3528" s="20" t="s">
        <v>479</v>
      </c>
      <c r="BM3528" s="196" t="s">
        <v>3320</v>
      </c>
    </row>
    <row r="3529" spans="1:65" s="13" customFormat="1" ht="10">
      <c r="B3529" s="203"/>
      <c r="C3529" s="204"/>
      <c r="D3529" s="205" t="s">
        <v>395</v>
      </c>
      <c r="E3529" s="206" t="s">
        <v>76</v>
      </c>
      <c r="F3529" s="207" t="s">
        <v>403</v>
      </c>
      <c r="G3529" s="204"/>
      <c r="H3529" s="206" t="s">
        <v>76</v>
      </c>
      <c r="I3529" s="208"/>
      <c r="J3529" s="204"/>
      <c r="K3529" s="204"/>
      <c r="L3529" s="209"/>
      <c r="M3529" s="210"/>
      <c r="N3529" s="211"/>
      <c r="O3529" s="211"/>
      <c r="P3529" s="211"/>
      <c r="Q3529" s="211"/>
      <c r="R3529" s="211"/>
      <c r="S3529" s="211"/>
      <c r="T3529" s="212"/>
      <c r="AT3529" s="213" t="s">
        <v>395</v>
      </c>
      <c r="AU3529" s="213" t="s">
        <v>90</v>
      </c>
      <c r="AV3529" s="13" t="s">
        <v>85</v>
      </c>
      <c r="AW3529" s="13" t="s">
        <v>36</v>
      </c>
      <c r="AX3529" s="13" t="s">
        <v>78</v>
      </c>
      <c r="AY3529" s="213" t="s">
        <v>386</v>
      </c>
    </row>
    <row r="3530" spans="1:65" s="13" customFormat="1" ht="10">
      <c r="B3530" s="203"/>
      <c r="C3530" s="204"/>
      <c r="D3530" s="205" t="s">
        <v>395</v>
      </c>
      <c r="E3530" s="206" t="s">
        <v>76</v>
      </c>
      <c r="F3530" s="207" t="s">
        <v>1057</v>
      </c>
      <c r="G3530" s="204"/>
      <c r="H3530" s="206" t="s">
        <v>76</v>
      </c>
      <c r="I3530" s="208"/>
      <c r="J3530" s="204"/>
      <c r="K3530" s="204"/>
      <c r="L3530" s="209"/>
      <c r="M3530" s="210"/>
      <c r="N3530" s="211"/>
      <c r="O3530" s="211"/>
      <c r="P3530" s="211"/>
      <c r="Q3530" s="211"/>
      <c r="R3530" s="211"/>
      <c r="S3530" s="211"/>
      <c r="T3530" s="212"/>
      <c r="AT3530" s="213" t="s">
        <v>395</v>
      </c>
      <c r="AU3530" s="213" t="s">
        <v>90</v>
      </c>
      <c r="AV3530" s="13" t="s">
        <v>85</v>
      </c>
      <c r="AW3530" s="13" t="s">
        <v>36</v>
      </c>
      <c r="AX3530" s="13" t="s">
        <v>78</v>
      </c>
      <c r="AY3530" s="213" t="s">
        <v>386</v>
      </c>
    </row>
    <row r="3531" spans="1:65" s="13" customFormat="1" ht="10">
      <c r="B3531" s="203"/>
      <c r="C3531" s="204"/>
      <c r="D3531" s="205" t="s">
        <v>395</v>
      </c>
      <c r="E3531" s="206" t="s">
        <v>76</v>
      </c>
      <c r="F3531" s="207" t="s">
        <v>2406</v>
      </c>
      <c r="G3531" s="204"/>
      <c r="H3531" s="206" t="s">
        <v>76</v>
      </c>
      <c r="I3531" s="208"/>
      <c r="J3531" s="204"/>
      <c r="K3531" s="204"/>
      <c r="L3531" s="209"/>
      <c r="M3531" s="210"/>
      <c r="N3531" s="211"/>
      <c r="O3531" s="211"/>
      <c r="P3531" s="211"/>
      <c r="Q3531" s="211"/>
      <c r="R3531" s="211"/>
      <c r="S3531" s="211"/>
      <c r="T3531" s="212"/>
      <c r="AT3531" s="213" t="s">
        <v>395</v>
      </c>
      <c r="AU3531" s="213" t="s">
        <v>90</v>
      </c>
      <c r="AV3531" s="13" t="s">
        <v>85</v>
      </c>
      <c r="AW3531" s="13" t="s">
        <v>36</v>
      </c>
      <c r="AX3531" s="13" t="s">
        <v>78</v>
      </c>
      <c r="AY3531" s="213" t="s">
        <v>386</v>
      </c>
    </row>
    <row r="3532" spans="1:65" s="13" customFormat="1" ht="10">
      <c r="B3532" s="203"/>
      <c r="C3532" s="204"/>
      <c r="D3532" s="205" t="s">
        <v>395</v>
      </c>
      <c r="E3532" s="206" t="s">
        <v>76</v>
      </c>
      <c r="F3532" s="207" t="s">
        <v>2407</v>
      </c>
      <c r="G3532" s="204"/>
      <c r="H3532" s="206" t="s">
        <v>76</v>
      </c>
      <c r="I3532" s="208"/>
      <c r="J3532" s="204"/>
      <c r="K3532" s="204"/>
      <c r="L3532" s="209"/>
      <c r="M3532" s="210"/>
      <c r="N3532" s="211"/>
      <c r="O3532" s="211"/>
      <c r="P3532" s="211"/>
      <c r="Q3532" s="211"/>
      <c r="R3532" s="211"/>
      <c r="S3532" s="211"/>
      <c r="T3532" s="212"/>
      <c r="AT3532" s="213" t="s">
        <v>395</v>
      </c>
      <c r="AU3532" s="213" t="s">
        <v>90</v>
      </c>
      <c r="AV3532" s="13" t="s">
        <v>85</v>
      </c>
      <c r="AW3532" s="13" t="s">
        <v>36</v>
      </c>
      <c r="AX3532" s="13" t="s">
        <v>78</v>
      </c>
      <c r="AY3532" s="213" t="s">
        <v>386</v>
      </c>
    </row>
    <row r="3533" spans="1:65" s="14" customFormat="1" ht="10">
      <c r="B3533" s="214"/>
      <c r="C3533" s="215"/>
      <c r="D3533" s="205" t="s">
        <v>395</v>
      </c>
      <c r="E3533" s="216" t="s">
        <v>76</v>
      </c>
      <c r="F3533" s="217" t="s">
        <v>1424</v>
      </c>
      <c r="G3533" s="215"/>
      <c r="H3533" s="218">
        <v>5.55</v>
      </c>
      <c r="I3533" s="219"/>
      <c r="J3533" s="215"/>
      <c r="K3533" s="215"/>
      <c r="L3533" s="220"/>
      <c r="M3533" s="221"/>
      <c r="N3533" s="222"/>
      <c r="O3533" s="222"/>
      <c r="P3533" s="222"/>
      <c r="Q3533" s="222"/>
      <c r="R3533" s="222"/>
      <c r="S3533" s="222"/>
      <c r="T3533" s="223"/>
      <c r="AT3533" s="224" t="s">
        <v>395</v>
      </c>
      <c r="AU3533" s="224" t="s">
        <v>90</v>
      </c>
      <c r="AV3533" s="14" t="s">
        <v>90</v>
      </c>
      <c r="AW3533" s="14" t="s">
        <v>36</v>
      </c>
      <c r="AX3533" s="14" t="s">
        <v>78</v>
      </c>
      <c r="AY3533" s="224" t="s">
        <v>386</v>
      </c>
    </row>
    <row r="3534" spans="1:65" s="14" customFormat="1" ht="10">
      <c r="B3534" s="214"/>
      <c r="C3534" s="215"/>
      <c r="D3534" s="205" t="s">
        <v>395</v>
      </c>
      <c r="E3534" s="216" t="s">
        <v>76</v>
      </c>
      <c r="F3534" s="217" t="s">
        <v>1425</v>
      </c>
      <c r="G3534" s="215"/>
      <c r="H3534" s="218">
        <v>5</v>
      </c>
      <c r="I3534" s="219"/>
      <c r="J3534" s="215"/>
      <c r="K3534" s="215"/>
      <c r="L3534" s="220"/>
      <c r="M3534" s="221"/>
      <c r="N3534" s="222"/>
      <c r="O3534" s="222"/>
      <c r="P3534" s="222"/>
      <c r="Q3534" s="222"/>
      <c r="R3534" s="222"/>
      <c r="S3534" s="222"/>
      <c r="T3534" s="223"/>
      <c r="AT3534" s="224" t="s">
        <v>395</v>
      </c>
      <c r="AU3534" s="224" t="s">
        <v>90</v>
      </c>
      <c r="AV3534" s="14" t="s">
        <v>90</v>
      </c>
      <c r="AW3534" s="14" t="s">
        <v>36</v>
      </c>
      <c r="AX3534" s="14" t="s">
        <v>78</v>
      </c>
      <c r="AY3534" s="224" t="s">
        <v>386</v>
      </c>
    </row>
    <row r="3535" spans="1:65" s="14" customFormat="1" ht="10">
      <c r="B3535" s="214"/>
      <c r="C3535" s="215"/>
      <c r="D3535" s="205" t="s">
        <v>395</v>
      </c>
      <c r="E3535" s="216" t="s">
        <v>76</v>
      </c>
      <c r="F3535" s="217" t="s">
        <v>1427</v>
      </c>
      <c r="G3535" s="215"/>
      <c r="H3535" s="218">
        <v>8.8000000000000007</v>
      </c>
      <c r="I3535" s="219"/>
      <c r="J3535" s="215"/>
      <c r="K3535" s="215"/>
      <c r="L3535" s="220"/>
      <c r="M3535" s="221"/>
      <c r="N3535" s="222"/>
      <c r="O3535" s="222"/>
      <c r="P3535" s="222"/>
      <c r="Q3535" s="222"/>
      <c r="R3535" s="222"/>
      <c r="S3535" s="222"/>
      <c r="T3535" s="223"/>
      <c r="AT3535" s="224" t="s">
        <v>395</v>
      </c>
      <c r="AU3535" s="224" t="s">
        <v>90</v>
      </c>
      <c r="AV3535" s="14" t="s">
        <v>90</v>
      </c>
      <c r="AW3535" s="14" t="s">
        <v>36</v>
      </c>
      <c r="AX3535" s="14" t="s">
        <v>78</v>
      </c>
      <c r="AY3535" s="224" t="s">
        <v>386</v>
      </c>
    </row>
    <row r="3536" spans="1:65" s="14" customFormat="1" ht="10">
      <c r="B3536" s="214"/>
      <c r="C3536" s="215"/>
      <c r="D3536" s="205" t="s">
        <v>395</v>
      </c>
      <c r="E3536" s="216" t="s">
        <v>76</v>
      </c>
      <c r="F3536" s="217" t="s">
        <v>3321</v>
      </c>
      <c r="G3536" s="215"/>
      <c r="H3536" s="218">
        <v>2.2000000000000002</v>
      </c>
      <c r="I3536" s="219"/>
      <c r="J3536" s="215"/>
      <c r="K3536" s="215"/>
      <c r="L3536" s="220"/>
      <c r="M3536" s="221"/>
      <c r="N3536" s="222"/>
      <c r="O3536" s="222"/>
      <c r="P3536" s="222"/>
      <c r="Q3536" s="222"/>
      <c r="R3536" s="222"/>
      <c r="S3536" s="222"/>
      <c r="T3536" s="223"/>
      <c r="AT3536" s="224" t="s">
        <v>395</v>
      </c>
      <c r="AU3536" s="224" t="s">
        <v>90</v>
      </c>
      <c r="AV3536" s="14" t="s">
        <v>90</v>
      </c>
      <c r="AW3536" s="14" t="s">
        <v>36</v>
      </c>
      <c r="AX3536" s="14" t="s">
        <v>78</v>
      </c>
      <c r="AY3536" s="224" t="s">
        <v>386</v>
      </c>
    </row>
    <row r="3537" spans="1:65" s="14" customFormat="1" ht="10">
      <c r="B3537" s="214"/>
      <c r="C3537" s="215"/>
      <c r="D3537" s="205" t="s">
        <v>395</v>
      </c>
      <c r="E3537" s="216" t="s">
        <v>76</v>
      </c>
      <c r="F3537" s="217" t="s">
        <v>3322</v>
      </c>
      <c r="G3537" s="215"/>
      <c r="H3537" s="218">
        <v>1.72</v>
      </c>
      <c r="I3537" s="219"/>
      <c r="J3537" s="215"/>
      <c r="K3537" s="215"/>
      <c r="L3537" s="220"/>
      <c r="M3537" s="221"/>
      <c r="N3537" s="222"/>
      <c r="O3537" s="222"/>
      <c r="P3537" s="222"/>
      <c r="Q3537" s="222"/>
      <c r="R3537" s="222"/>
      <c r="S3537" s="222"/>
      <c r="T3537" s="223"/>
      <c r="AT3537" s="224" t="s">
        <v>395</v>
      </c>
      <c r="AU3537" s="224" t="s">
        <v>90</v>
      </c>
      <c r="AV3537" s="14" t="s">
        <v>90</v>
      </c>
      <c r="AW3537" s="14" t="s">
        <v>36</v>
      </c>
      <c r="AX3537" s="14" t="s">
        <v>78</v>
      </c>
      <c r="AY3537" s="224" t="s">
        <v>386</v>
      </c>
    </row>
    <row r="3538" spans="1:65" s="15" customFormat="1" ht="10">
      <c r="B3538" s="225"/>
      <c r="C3538" s="226"/>
      <c r="D3538" s="205" t="s">
        <v>395</v>
      </c>
      <c r="E3538" s="227" t="s">
        <v>76</v>
      </c>
      <c r="F3538" s="228" t="s">
        <v>398</v>
      </c>
      <c r="G3538" s="226"/>
      <c r="H3538" s="229">
        <v>23.27</v>
      </c>
      <c r="I3538" s="230"/>
      <c r="J3538" s="226"/>
      <c r="K3538" s="226"/>
      <c r="L3538" s="231"/>
      <c r="M3538" s="232"/>
      <c r="N3538" s="233"/>
      <c r="O3538" s="233"/>
      <c r="P3538" s="233"/>
      <c r="Q3538" s="233"/>
      <c r="R3538" s="233"/>
      <c r="S3538" s="233"/>
      <c r="T3538" s="234"/>
      <c r="AT3538" s="235" t="s">
        <v>395</v>
      </c>
      <c r="AU3538" s="235" t="s">
        <v>90</v>
      </c>
      <c r="AV3538" s="15" t="s">
        <v>102</v>
      </c>
      <c r="AW3538" s="15" t="s">
        <v>36</v>
      </c>
      <c r="AX3538" s="15" t="s">
        <v>85</v>
      </c>
      <c r="AY3538" s="235" t="s">
        <v>386</v>
      </c>
    </row>
    <row r="3539" spans="1:65" s="2" customFormat="1" ht="49" customHeight="1">
      <c r="A3539" s="37"/>
      <c r="B3539" s="38"/>
      <c r="C3539" s="185" t="s">
        <v>3323</v>
      </c>
      <c r="D3539" s="185" t="s">
        <v>388</v>
      </c>
      <c r="E3539" s="186" t="s">
        <v>3324</v>
      </c>
      <c r="F3539" s="187" t="s">
        <v>3325</v>
      </c>
      <c r="G3539" s="188" t="s">
        <v>624</v>
      </c>
      <c r="H3539" s="189">
        <v>48</v>
      </c>
      <c r="I3539" s="190"/>
      <c r="J3539" s="191">
        <f>ROUND(I3539*H3539,2)</f>
        <v>0</v>
      </c>
      <c r="K3539" s="187" t="s">
        <v>391</v>
      </c>
      <c r="L3539" s="42"/>
      <c r="M3539" s="192" t="s">
        <v>76</v>
      </c>
      <c r="N3539" s="193" t="s">
        <v>49</v>
      </c>
      <c r="O3539" s="67"/>
      <c r="P3539" s="194">
        <f>O3539*H3539</f>
        <v>0</v>
      </c>
      <c r="Q3539" s="194">
        <v>0</v>
      </c>
      <c r="R3539" s="194">
        <f>Q3539*H3539</f>
        <v>0</v>
      </c>
      <c r="S3539" s="194">
        <v>0</v>
      </c>
      <c r="T3539" s="195">
        <f>S3539*H3539</f>
        <v>0</v>
      </c>
      <c r="U3539" s="37"/>
      <c r="V3539" s="37"/>
      <c r="W3539" s="37"/>
      <c r="X3539" s="37"/>
      <c r="Y3539" s="37"/>
      <c r="Z3539" s="37"/>
      <c r="AA3539" s="37"/>
      <c r="AB3539" s="37"/>
      <c r="AC3539" s="37"/>
      <c r="AD3539" s="37"/>
      <c r="AE3539" s="37"/>
      <c r="AR3539" s="196" t="s">
        <v>479</v>
      </c>
      <c r="AT3539" s="196" t="s">
        <v>388</v>
      </c>
      <c r="AU3539" s="196" t="s">
        <v>90</v>
      </c>
      <c r="AY3539" s="20" t="s">
        <v>386</v>
      </c>
      <c r="BE3539" s="197">
        <f>IF(N3539="základní",J3539,0)</f>
        <v>0</v>
      </c>
      <c r="BF3539" s="197">
        <f>IF(N3539="snížená",J3539,0)</f>
        <v>0</v>
      </c>
      <c r="BG3539" s="197">
        <f>IF(N3539="zákl. přenesená",J3539,0)</f>
        <v>0</v>
      </c>
      <c r="BH3539" s="197">
        <f>IF(N3539="sníž. přenesená",J3539,0)</f>
        <v>0</v>
      </c>
      <c r="BI3539" s="197">
        <f>IF(N3539="nulová",J3539,0)</f>
        <v>0</v>
      </c>
      <c r="BJ3539" s="20" t="s">
        <v>90</v>
      </c>
      <c r="BK3539" s="197">
        <f>ROUND(I3539*H3539,2)</f>
        <v>0</v>
      </c>
      <c r="BL3539" s="20" t="s">
        <v>479</v>
      </c>
      <c r="BM3539" s="196" t="s">
        <v>3326</v>
      </c>
    </row>
    <row r="3540" spans="1:65" s="2" customFormat="1" ht="10">
      <c r="A3540" s="37"/>
      <c r="B3540" s="38"/>
      <c r="C3540" s="39"/>
      <c r="D3540" s="198" t="s">
        <v>393</v>
      </c>
      <c r="E3540" s="39"/>
      <c r="F3540" s="199" t="s">
        <v>3327</v>
      </c>
      <c r="G3540" s="39"/>
      <c r="H3540" s="39"/>
      <c r="I3540" s="200"/>
      <c r="J3540" s="39"/>
      <c r="K3540" s="39"/>
      <c r="L3540" s="42"/>
      <c r="M3540" s="201"/>
      <c r="N3540" s="202"/>
      <c r="O3540" s="67"/>
      <c r="P3540" s="67"/>
      <c r="Q3540" s="67"/>
      <c r="R3540" s="67"/>
      <c r="S3540" s="67"/>
      <c r="T3540" s="68"/>
      <c r="U3540" s="37"/>
      <c r="V3540" s="37"/>
      <c r="W3540" s="37"/>
      <c r="X3540" s="37"/>
      <c r="Y3540" s="37"/>
      <c r="Z3540" s="37"/>
      <c r="AA3540" s="37"/>
      <c r="AB3540" s="37"/>
      <c r="AC3540" s="37"/>
      <c r="AD3540" s="37"/>
      <c r="AE3540" s="37"/>
      <c r="AT3540" s="20" t="s">
        <v>393</v>
      </c>
      <c r="AU3540" s="20" t="s">
        <v>90</v>
      </c>
    </row>
    <row r="3541" spans="1:65" s="13" customFormat="1" ht="10">
      <c r="B3541" s="203"/>
      <c r="C3541" s="204"/>
      <c r="D3541" s="205" t="s">
        <v>395</v>
      </c>
      <c r="E3541" s="206" t="s">
        <v>76</v>
      </c>
      <c r="F3541" s="207" t="s">
        <v>403</v>
      </c>
      <c r="G3541" s="204"/>
      <c r="H3541" s="206" t="s">
        <v>76</v>
      </c>
      <c r="I3541" s="208"/>
      <c r="J3541" s="204"/>
      <c r="K3541" s="204"/>
      <c r="L3541" s="209"/>
      <c r="M3541" s="210"/>
      <c r="N3541" s="211"/>
      <c r="O3541" s="211"/>
      <c r="P3541" s="211"/>
      <c r="Q3541" s="211"/>
      <c r="R3541" s="211"/>
      <c r="S3541" s="211"/>
      <c r="T3541" s="212"/>
      <c r="AT3541" s="213" t="s">
        <v>395</v>
      </c>
      <c r="AU3541" s="213" t="s">
        <v>90</v>
      </c>
      <c r="AV3541" s="13" t="s">
        <v>85</v>
      </c>
      <c r="AW3541" s="13" t="s">
        <v>36</v>
      </c>
      <c r="AX3541" s="13" t="s">
        <v>78</v>
      </c>
      <c r="AY3541" s="213" t="s">
        <v>386</v>
      </c>
    </row>
    <row r="3542" spans="1:65" s="13" customFormat="1" ht="10">
      <c r="B3542" s="203"/>
      <c r="C3542" s="204"/>
      <c r="D3542" s="205" t="s">
        <v>395</v>
      </c>
      <c r="E3542" s="206" t="s">
        <v>76</v>
      </c>
      <c r="F3542" s="207" t="s">
        <v>1057</v>
      </c>
      <c r="G3542" s="204"/>
      <c r="H3542" s="206" t="s">
        <v>76</v>
      </c>
      <c r="I3542" s="208"/>
      <c r="J3542" s="204"/>
      <c r="K3542" s="204"/>
      <c r="L3542" s="209"/>
      <c r="M3542" s="210"/>
      <c r="N3542" s="211"/>
      <c r="O3542" s="211"/>
      <c r="P3542" s="211"/>
      <c r="Q3542" s="211"/>
      <c r="R3542" s="211"/>
      <c r="S3542" s="211"/>
      <c r="T3542" s="212"/>
      <c r="AT3542" s="213" t="s">
        <v>395</v>
      </c>
      <c r="AU3542" s="213" t="s">
        <v>90</v>
      </c>
      <c r="AV3542" s="13" t="s">
        <v>85</v>
      </c>
      <c r="AW3542" s="13" t="s">
        <v>36</v>
      </c>
      <c r="AX3542" s="13" t="s">
        <v>78</v>
      </c>
      <c r="AY3542" s="213" t="s">
        <v>386</v>
      </c>
    </row>
    <row r="3543" spans="1:65" s="13" customFormat="1" ht="10">
      <c r="B3543" s="203"/>
      <c r="C3543" s="204"/>
      <c r="D3543" s="205" t="s">
        <v>395</v>
      </c>
      <c r="E3543" s="206" t="s">
        <v>76</v>
      </c>
      <c r="F3543" s="207" t="s">
        <v>2406</v>
      </c>
      <c r="G3543" s="204"/>
      <c r="H3543" s="206" t="s">
        <v>76</v>
      </c>
      <c r="I3543" s="208"/>
      <c r="J3543" s="204"/>
      <c r="K3543" s="204"/>
      <c r="L3543" s="209"/>
      <c r="M3543" s="210"/>
      <c r="N3543" s="211"/>
      <c r="O3543" s="211"/>
      <c r="P3543" s="211"/>
      <c r="Q3543" s="211"/>
      <c r="R3543" s="211"/>
      <c r="S3543" s="211"/>
      <c r="T3543" s="212"/>
      <c r="AT3543" s="213" t="s">
        <v>395</v>
      </c>
      <c r="AU3543" s="213" t="s">
        <v>90</v>
      </c>
      <c r="AV3543" s="13" t="s">
        <v>85</v>
      </c>
      <c r="AW3543" s="13" t="s">
        <v>36</v>
      </c>
      <c r="AX3543" s="13" t="s">
        <v>78</v>
      </c>
      <c r="AY3543" s="213" t="s">
        <v>386</v>
      </c>
    </row>
    <row r="3544" spans="1:65" s="13" customFormat="1" ht="10">
      <c r="B3544" s="203"/>
      <c r="C3544" s="204"/>
      <c r="D3544" s="205" t="s">
        <v>395</v>
      </c>
      <c r="E3544" s="206" t="s">
        <v>76</v>
      </c>
      <c r="F3544" s="207" t="s">
        <v>2407</v>
      </c>
      <c r="G3544" s="204"/>
      <c r="H3544" s="206" t="s">
        <v>76</v>
      </c>
      <c r="I3544" s="208"/>
      <c r="J3544" s="204"/>
      <c r="K3544" s="204"/>
      <c r="L3544" s="209"/>
      <c r="M3544" s="210"/>
      <c r="N3544" s="211"/>
      <c r="O3544" s="211"/>
      <c r="P3544" s="211"/>
      <c r="Q3544" s="211"/>
      <c r="R3544" s="211"/>
      <c r="S3544" s="211"/>
      <c r="T3544" s="212"/>
      <c r="AT3544" s="213" t="s">
        <v>395</v>
      </c>
      <c r="AU3544" s="213" t="s">
        <v>90</v>
      </c>
      <c r="AV3544" s="13" t="s">
        <v>85</v>
      </c>
      <c r="AW3544" s="13" t="s">
        <v>36</v>
      </c>
      <c r="AX3544" s="13" t="s">
        <v>78</v>
      </c>
      <c r="AY3544" s="213" t="s">
        <v>386</v>
      </c>
    </row>
    <row r="3545" spans="1:65" s="14" customFormat="1" ht="10">
      <c r="B3545" s="214"/>
      <c r="C3545" s="215"/>
      <c r="D3545" s="205" t="s">
        <v>395</v>
      </c>
      <c r="E3545" s="216" t="s">
        <v>76</v>
      </c>
      <c r="F3545" s="217" t="s">
        <v>3328</v>
      </c>
      <c r="G3545" s="215"/>
      <c r="H3545" s="218">
        <v>6</v>
      </c>
      <c r="I3545" s="219"/>
      <c r="J3545" s="215"/>
      <c r="K3545" s="215"/>
      <c r="L3545" s="220"/>
      <c r="M3545" s="221"/>
      <c r="N3545" s="222"/>
      <c r="O3545" s="222"/>
      <c r="P3545" s="222"/>
      <c r="Q3545" s="222"/>
      <c r="R3545" s="222"/>
      <c r="S3545" s="222"/>
      <c r="T3545" s="223"/>
      <c r="AT3545" s="224" t="s">
        <v>395</v>
      </c>
      <c r="AU3545" s="224" t="s">
        <v>90</v>
      </c>
      <c r="AV3545" s="14" t="s">
        <v>90</v>
      </c>
      <c r="AW3545" s="14" t="s">
        <v>36</v>
      </c>
      <c r="AX3545" s="14" t="s">
        <v>78</v>
      </c>
      <c r="AY3545" s="224" t="s">
        <v>386</v>
      </c>
    </row>
    <row r="3546" spans="1:65" s="14" customFormat="1" ht="10">
      <c r="B3546" s="214"/>
      <c r="C3546" s="215"/>
      <c r="D3546" s="205" t="s">
        <v>395</v>
      </c>
      <c r="E3546" s="216" t="s">
        <v>76</v>
      </c>
      <c r="F3546" s="217" t="s">
        <v>3329</v>
      </c>
      <c r="G3546" s="215"/>
      <c r="H3546" s="218">
        <v>10</v>
      </c>
      <c r="I3546" s="219"/>
      <c r="J3546" s="215"/>
      <c r="K3546" s="215"/>
      <c r="L3546" s="220"/>
      <c r="M3546" s="221"/>
      <c r="N3546" s="222"/>
      <c r="O3546" s="222"/>
      <c r="P3546" s="222"/>
      <c r="Q3546" s="222"/>
      <c r="R3546" s="222"/>
      <c r="S3546" s="222"/>
      <c r="T3546" s="223"/>
      <c r="AT3546" s="224" t="s">
        <v>395</v>
      </c>
      <c r="AU3546" s="224" t="s">
        <v>90</v>
      </c>
      <c r="AV3546" s="14" t="s">
        <v>90</v>
      </c>
      <c r="AW3546" s="14" t="s">
        <v>36</v>
      </c>
      <c r="AX3546" s="14" t="s">
        <v>78</v>
      </c>
      <c r="AY3546" s="224" t="s">
        <v>386</v>
      </c>
    </row>
    <row r="3547" spans="1:65" s="14" customFormat="1" ht="10">
      <c r="B3547" s="214"/>
      <c r="C3547" s="215"/>
      <c r="D3547" s="205" t="s">
        <v>395</v>
      </c>
      <c r="E3547" s="216" t="s">
        <v>76</v>
      </c>
      <c r="F3547" s="217" t="s">
        <v>3330</v>
      </c>
      <c r="G3547" s="215"/>
      <c r="H3547" s="218">
        <v>12</v>
      </c>
      <c r="I3547" s="219"/>
      <c r="J3547" s="215"/>
      <c r="K3547" s="215"/>
      <c r="L3547" s="220"/>
      <c r="M3547" s="221"/>
      <c r="N3547" s="222"/>
      <c r="O3547" s="222"/>
      <c r="P3547" s="222"/>
      <c r="Q3547" s="222"/>
      <c r="R3547" s="222"/>
      <c r="S3547" s="222"/>
      <c r="T3547" s="223"/>
      <c r="AT3547" s="224" t="s">
        <v>395</v>
      </c>
      <c r="AU3547" s="224" t="s">
        <v>90</v>
      </c>
      <c r="AV3547" s="14" t="s">
        <v>90</v>
      </c>
      <c r="AW3547" s="14" t="s">
        <v>36</v>
      </c>
      <c r="AX3547" s="14" t="s">
        <v>78</v>
      </c>
      <c r="AY3547" s="224" t="s">
        <v>386</v>
      </c>
    </row>
    <row r="3548" spans="1:65" s="14" customFormat="1" ht="10">
      <c r="B3548" s="214"/>
      <c r="C3548" s="215"/>
      <c r="D3548" s="205" t="s">
        <v>395</v>
      </c>
      <c r="E3548" s="216" t="s">
        <v>76</v>
      </c>
      <c r="F3548" s="217" t="s">
        <v>3331</v>
      </c>
      <c r="G3548" s="215"/>
      <c r="H3548" s="218">
        <v>8</v>
      </c>
      <c r="I3548" s="219"/>
      <c r="J3548" s="215"/>
      <c r="K3548" s="215"/>
      <c r="L3548" s="220"/>
      <c r="M3548" s="221"/>
      <c r="N3548" s="222"/>
      <c r="O3548" s="222"/>
      <c r="P3548" s="222"/>
      <c r="Q3548" s="222"/>
      <c r="R3548" s="222"/>
      <c r="S3548" s="222"/>
      <c r="T3548" s="223"/>
      <c r="AT3548" s="224" t="s">
        <v>395</v>
      </c>
      <c r="AU3548" s="224" t="s">
        <v>90</v>
      </c>
      <c r="AV3548" s="14" t="s">
        <v>90</v>
      </c>
      <c r="AW3548" s="14" t="s">
        <v>36</v>
      </c>
      <c r="AX3548" s="14" t="s">
        <v>78</v>
      </c>
      <c r="AY3548" s="224" t="s">
        <v>386</v>
      </c>
    </row>
    <row r="3549" spans="1:65" s="14" customFormat="1" ht="10">
      <c r="B3549" s="214"/>
      <c r="C3549" s="215"/>
      <c r="D3549" s="205" t="s">
        <v>395</v>
      </c>
      <c r="E3549" s="216" t="s">
        <v>76</v>
      </c>
      <c r="F3549" s="217" t="s">
        <v>1428</v>
      </c>
      <c r="G3549" s="215"/>
      <c r="H3549" s="218">
        <v>4</v>
      </c>
      <c r="I3549" s="219"/>
      <c r="J3549" s="215"/>
      <c r="K3549" s="215"/>
      <c r="L3549" s="220"/>
      <c r="M3549" s="221"/>
      <c r="N3549" s="222"/>
      <c r="O3549" s="222"/>
      <c r="P3549" s="222"/>
      <c r="Q3549" s="222"/>
      <c r="R3549" s="222"/>
      <c r="S3549" s="222"/>
      <c r="T3549" s="223"/>
      <c r="AT3549" s="224" t="s">
        <v>395</v>
      </c>
      <c r="AU3549" s="224" t="s">
        <v>90</v>
      </c>
      <c r="AV3549" s="14" t="s">
        <v>90</v>
      </c>
      <c r="AW3549" s="14" t="s">
        <v>36</v>
      </c>
      <c r="AX3549" s="14" t="s">
        <v>78</v>
      </c>
      <c r="AY3549" s="224" t="s">
        <v>386</v>
      </c>
    </row>
    <row r="3550" spans="1:65" s="14" customFormat="1" ht="10">
      <c r="B3550" s="214"/>
      <c r="C3550" s="215"/>
      <c r="D3550" s="205" t="s">
        <v>395</v>
      </c>
      <c r="E3550" s="216" t="s">
        <v>76</v>
      </c>
      <c r="F3550" s="217" t="s">
        <v>3332</v>
      </c>
      <c r="G3550" s="215"/>
      <c r="H3550" s="218">
        <v>4</v>
      </c>
      <c r="I3550" s="219"/>
      <c r="J3550" s="215"/>
      <c r="K3550" s="215"/>
      <c r="L3550" s="220"/>
      <c r="M3550" s="221"/>
      <c r="N3550" s="222"/>
      <c r="O3550" s="222"/>
      <c r="P3550" s="222"/>
      <c r="Q3550" s="222"/>
      <c r="R3550" s="222"/>
      <c r="S3550" s="222"/>
      <c r="T3550" s="223"/>
      <c r="AT3550" s="224" t="s">
        <v>395</v>
      </c>
      <c r="AU3550" s="224" t="s">
        <v>90</v>
      </c>
      <c r="AV3550" s="14" t="s">
        <v>90</v>
      </c>
      <c r="AW3550" s="14" t="s">
        <v>36</v>
      </c>
      <c r="AX3550" s="14" t="s">
        <v>78</v>
      </c>
      <c r="AY3550" s="224" t="s">
        <v>386</v>
      </c>
    </row>
    <row r="3551" spans="1:65" s="14" customFormat="1" ht="10">
      <c r="B3551" s="214"/>
      <c r="C3551" s="215"/>
      <c r="D3551" s="205" t="s">
        <v>395</v>
      </c>
      <c r="E3551" s="216" t="s">
        <v>76</v>
      </c>
      <c r="F3551" s="217" t="s">
        <v>3333</v>
      </c>
      <c r="G3551" s="215"/>
      <c r="H3551" s="218">
        <v>4</v>
      </c>
      <c r="I3551" s="219"/>
      <c r="J3551" s="215"/>
      <c r="K3551" s="215"/>
      <c r="L3551" s="220"/>
      <c r="M3551" s="221"/>
      <c r="N3551" s="222"/>
      <c r="O3551" s="222"/>
      <c r="P3551" s="222"/>
      <c r="Q3551" s="222"/>
      <c r="R3551" s="222"/>
      <c r="S3551" s="222"/>
      <c r="T3551" s="223"/>
      <c r="AT3551" s="224" t="s">
        <v>395</v>
      </c>
      <c r="AU3551" s="224" t="s">
        <v>90</v>
      </c>
      <c r="AV3551" s="14" t="s">
        <v>90</v>
      </c>
      <c r="AW3551" s="14" t="s">
        <v>36</v>
      </c>
      <c r="AX3551" s="14" t="s">
        <v>78</v>
      </c>
      <c r="AY3551" s="224" t="s">
        <v>386</v>
      </c>
    </row>
    <row r="3552" spans="1:65" s="15" customFormat="1" ht="10">
      <c r="B3552" s="225"/>
      <c r="C3552" s="226"/>
      <c r="D3552" s="205" t="s">
        <v>395</v>
      </c>
      <c r="E3552" s="227" t="s">
        <v>76</v>
      </c>
      <c r="F3552" s="228" t="s">
        <v>398</v>
      </c>
      <c r="G3552" s="226"/>
      <c r="H3552" s="229">
        <v>48</v>
      </c>
      <c r="I3552" s="230"/>
      <c r="J3552" s="226"/>
      <c r="K3552" s="226"/>
      <c r="L3552" s="231"/>
      <c r="M3552" s="232"/>
      <c r="N3552" s="233"/>
      <c r="O3552" s="233"/>
      <c r="P3552" s="233"/>
      <c r="Q3552" s="233"/>
      <c r="R3552" s="233"/>
      <c r="S3552" s="233"/>
      <c r="T3552" s="234"/>
      <c r="AT3552" s="235" t="s">
        <v>395</v>
      </c>
      <c r="AU3552" s="235" t="s">
        <v>90</v>
      </c>
      <c r="AV3552" s="15" t="s">
        <v>102</v>
      </c>
      <c r="AW3552" s="15" t="s">
        <v>36</v>
      </c>
      <c r="AX3552" s="15" t="s">
        <v>85</v>
      </c>
      <c r="AY3552" s="235" t="s">
        <v>386</v>
      </c>
    </row>
    <row r="3553" spans="1:65" s="2" customFormat="1" ht="33" customHeight="1">
      <c r="A3553" s="37"/>
      <c r="B3553" s="38"/>
      <c r="C3553" s="185" t="s">
        <v>3334</v>
      </c>
      <c r="D3553" s="185" t="s">
        <v>388</v>
      </c>
      <c r="E3553" s="186" t="s">
        <v>3335</v>
      </c>
      <c r="F3553" s="187" t="s">
        <v>3336</v>
      </c>
      <c r="G3553" s="188" t="s">
        <v>167</v>
      </c>
      <c r="H3553" s="189">
        <v>56.6</v>
      </c>
      <c r="I3553" s="190"/>
      <c r="J3553" s="191">
        <f>ROUND(I3553*H3553,2)</f>
        <v>0</v>
      </c>
      <c r="K3553" s="187" t="s">
        <v>76</v>
      </c>
      <c r="L3553" s="42"/>
      <c r="M3553" s="192" t="s">
        <v>76</v>
      </c>
      <c r="N3553" s="193" t="s">
        <v>49</v>
      </c>
      <c r="O3553" s="67"/>
      <c r="P3553" s="194">
        <f>O3553*H3553</f>
        <v>0</v>
      </c>
      <c r="Q3553" s="194">
        <v>7.9000000000000001E-4</v>
      </c>
      <c r="R3553" s="194">
        <f>Q3553*H3553</f>
        <v>4.4714000000000004E-2</v>
      </c>
      <c r="S3553" s="194">
        <v>0</v>
      </c>
      <c r="T3553" s="195">
        <f>S3553*H3553</f>
        <v>0</v>
      </c>
      <c r="U3553" s="37"/>
      <c r="V3553" s="37"/>
      <c r="W3553" s="37"/>
      <c r="X3553" s="37"/>
      <c r="Y3553" s="37"/>
      <c r="Z3553" s="37"/>
      <c r="AA3553" s="37"/>
      <c r="AB3553" s="37"/>
      <c r="AC3553" s="37"/>
      <c r="AD3553" s="37"/>
      <c r="AE3553" s="37"/>
      <c r="AR3553" s="196" t="s">
        <v>479</v>
      </c>
      <c r="AT3553" s="196" t="s">
        <v>388</v>
      </c>
      <c r="AU3553" s="196" t="s">
        <v>90</v>
      </c>
      <c r="AY3553" s="20" t="s">
        <v>386</v>
      </c>
      <c r="BE3553" s="197">
        <f>IF(N3553="základní",J3553,0)</f>
        <v>0</v>
      </c>
      <c r="BF3553" s="197">
        <f>IF(N3553="snížená",J3553,0)</f>
        <v>0</v>
      </c>
      <c r="BG3553" s="197">
        <f>IF(N3553="zákl. přenesená",J3553,0)</f>
        <v>0</v>
      </c>
      <c r="BH3553" s="197">
        <f>IF(N3553="sníž. přenesená",J3553,0)</f>
        <v>0</v>
      </c>
      <c r="BI3553" s="197">
        <f>IF(N3553="nulová",J3553,0)</f>
        <v>0</v>
      </c>
      <c r="BJ3553" s="20" t="s">
        <v>90</v>
      </c>
      <c r="BK3553" s="197">
        <f>ROUND(I3553*H3553,2)</f>
        <v>0</v>
      </c>
      <c r="BL3553" s="20" t="s">
        <v>479</v>
      </c>
      <c r="BM3553" s="196" t="s">
        <v>3337</v>
      </c>
    </row>
    <row r="3554" spans="1:65" s="13" customFormat="1" ht="10">
      <c r="B3554" s="203"/>
      <c r="C3554" s="204"/>
      <c r="D3554" s="205" t="s">
        <v>395</v>
      </c>
      <c r="E3554" s="206" t="s">
        <v>76</v>
      </c>
      <c r="F3554" s="207" t="s">
        <v>403</v>
      </c>
      <c r="G3554" s="204"/>
      <c r="H3554" s="206" t="s">
        <v>76</v>
      </c>
      <c r="I3554" s="208"/>
      <c r="J3554" s="204"/>
      <c r="K3554" s="204"/>
      <c r="L3554" s="209"/>
      <c r="M3554" s="210"/>
      <c r="N3554" s="211"/>
      <c r="O3554" s="211"/>
      <c r="P3554" s="211"/>
      <c r="Q3554" s="211"/>
      <c r="R3554" s="211"/>
      <c r="S3554" s="211"/>
      <c r="T3554" s="212"/>
      <c r="AT3554" s="213" t="s">
        <v>395</v>
      </c>
      <c r="AU3554" s="213" t="s">
        <v>90</v>
      </c>
      <c r="AV3554" s="13" t="s">
        <v>85</v>
      </c>
      <c r="AW3554" s="13" t="s">
        <v>36</v>
      </c>
      <c r="AX3554" s="13" t="s">
        <v>78</v>
      </c>
      <c r="AY3554" s="213" t="s">
        <v>386</v>
      </c>
    </row>
    <row r="3555" spans="1:65" s="13" customFormat="1" ht="10">
      <c r="B3555" s="203"/>
      <c r="C3555" s="204"/>
      <c r="D3555" s="205" t="s">
        <v>395</v>
      </c>
      <c r="E3555" s="206" t="s">
        <v>76</v>
      </c>
      <c r="F3555" s="207" t="s">
        <v>1057</v>
      </c>
      <c r="G3555" s="204"/>
      <c r="H3555" s="206" t="s">
        <v>76</v>
      </c>
      <c r="I3555" s="208"/>
      <c r="J3555" s="204"/>
      <c r="K3555" s="204"/>
      <c r="L3555" s="209"/>
      <c r="M3555" s="210"/>
      <c r="N3555" s="211"/>
      <c r="O3555" s="211"/>
      <c r="P3555" s="211"/>
      <c r="Q3555" s="211"/>
      <c r="R3555" s="211"/>
      <c r="S3555" s="211"/>
      <c r="T3555" s="212"/>
      <c r="AT3555" s="213" t="s">
        <v>395</v>
      </c>
      <c r="AU3555" s="213" t="s">
        <v>90</v>
      </c>
      <c r="AV3555" s="13" t="s">
        <v>85</v>
      </c>
      <c r="AW3555" s="13" t="s">
        <v>36</v>
      </c>
      <c r="AX3555" s="13" t="s">
        <v>78</v>
      </c>
      <c r="AY3555" s="213" t="s">
        <v>386</v>
      </c>
    </row>
    <row r="3556" spans="1:65" s="13" customFormat="1" ht="10">
      <c r="B3556" s="203"/>
      <c r="C3556" s="204"/>
      <c r="D3556" s="205" t="s">
        <v>395</v>
      </c>
      <c r="E3556" s="206" t="s">
        <v>76</v>
      </c>
      <c r="F3556" s="207" t="s">
        <v>2406</v>
      </c>
      <c r="G3556" s="204"/>
      <c r="H3556" s="206" t="s">
        <v>76</v>
      </c>
      <c r="I3556" s="208"/>
      <c r="J3556" s="204"/>
      <c r="K3556" s="204"/>
      <c r="L3556" s="209"/>
      <c r="M3556" s="210"/>
      <c r="N3556" s="211"/>
      <c r="O3556" s="211"/>
      <c r="P3556" s="211"/>
      <c r="Q3556" s="211"/>
      <c r="R3556" s="211"/>
      <c r="S3556" s="211"/>
      <c r="T3556" s="212"/>
      <c r="AT3556" s="213" t="s">
        <v>395</v>
      </c>
      <c r="AU3556" s="213" t="s">
        <v>90</v>
      </c>
      <c r="AV3556" s="13" t="s">
        <v>85</v>
      </c>
      <c r="AW3556" s="13" t="s">
        <v>36</v>
      </c>
      <c r="AX3556" s="13" t="s">
        <v>78</v>
      </c>
      <c r="AY3556" s="213" t="s">
        <v>386</v>
      </c>
    </row>
    <row r="3557" spans="1:65" s="13" customFormat="1" ht="10">
      <c r="B3557" s="203"/>
      <c r="C3557" s="204"/>
      <c r="D3557" s="205" t="s">
        <v>395</v>
      </c>
      <c r="E3557" s="206" t="s">
        <v>76</v>
      </c>
      <c r="F3557" s="207" t="s">
        <v>2407</v>
      </c>
      <c r="G3557" s="204"/>
      <c r="H3557" s="206" t="s">
        <v>76</v>
      </c>
      <c r="I3557" s="208"/>
      <c r="J3557" s="204"/>
      <c r="K3557" s="204"/>
      <c r="L3557" s="209"/>
      <c r="M3557" s="210"/>
      <c r="N3557" s="211"/>
      <c r="O3557" s="211"/>
      <c r="P3557" s="211"/>
      <c r="Q3557" s="211"/>
      <c r="R3557" s="211"/>
      <c r="S3557" s="211"/>
      <c r="T3557" s="212"/>
      <c r="AT3557" s="213" t="s">
        <v>395</v>
      </c>
      <c r="AU3557" s="213" t="s">
        <v>90</v>
      </c>
      <c r="AV3557" s="13" t="s">
        <v>85</v>
      </c>
      <c r="AW3557" s="13" t="s">
        <v>36</v>
      </c>
      <c r="AX3557" s="13" t="s">
        <v>78</v>
      </c>
      <c r="AY3557" s="213" t="s">
        <v>386</v>
      </c>
    </row>
    <row r="3558" spans="1:65" s="14" customFormat="1" ht="10">
      <c r="B3558" s="214"/>
      <c r="C3558" s="215"/>
      <c r="D3558" s="205" t="s">
        <v>395</v>
      </c>
      <c r="E3558" s="216" t="s">
        <v>76</v>
      </c>
      <c r="F3558" s="217" t="s">
        <v>3338</v>
      </c>
      <c r="G3558" s="215"/>
      <c r="H3558" s="218">
        <v>56.6</v>
      </c>
      <c r="I3558" s="219"/>
      <c r="J3558" s="215"/>
      <c r="K3558" s="215"/>
      <c r="L3558" s="220"/>
      <c r="M3558" s="221"/>
      <c r="N3558" s="222"/>
      <c r="O3558" s="222"/>
      <c r="P3558" s="222"/>
      <c r="Q3558" s="222"/>
      <c r="R3558" s="222"/>
      <c r="S3558" s="222"/>
      <c r="T3558" s="223"/>
      <c r="AT3558" s="224" t="s">
        <v>395</v>
      </c>
      <c r="AU3558" s="224" t="s">
        <v>90</v>
      </c>
      <c r="AV3558" s="14" t="s">
        <v>90</v>
      </c>
      <c r="AW3558" s="14" t="s">
        <v>36</v>
      </c>
      <c r="AX3558" s="14" t="s">
        <v>78</v>
      </c>
      <c r="AY3558" s="224" t="s">
        <v>386</v>
      </c>
    </row>
    <row r="3559" spans="1:65" s="15" customFormat="1" ht="10">
      <c r="B3559" s="225"/>
      <c r="C3559" s="226"/>
      <c r="D3559" s="205" t="s">
        <v>395</v>
      </c>
      <c r="E3559" s="227" t="s">
        <v>76</v>
      </c>
      <c r="F3559" s="228" t="s">
        <v>398</v>
      </c>
      <c r="G3559" s="226"/>
      <c r="H3559" s="229">
        <v>56.6</v>
      </c>
      <c r="I3559" s="230"/>
      <c r="J3559" s="226"/>
      <c r="K3559" s="226"/>
      <c r="L3559" s="231"/>
      <c r="M3559" s="232"/>
      <c r="N3559" s="233"/>
      <c r="O3559" s="233"/>
      <c r="P3559" s="233"/>
      <c r="Q3559" s="233"/>
      <c r="R3559" s="233"/>
      <c r="S3559" s="233"/>
      <c r="T3559" s="234"/>
      <c r="AT3559" s="235" t="s">
        <v>395</v>
      </c>
      <c r="AU3559" s="235" t="s">
        <v>90</v>
      </c>
      <c r="AV3559" s="15" t="s">
        <v>102</v>
      </c>
      <c r="AW3559" s="15" t="s">
        <v>36</v>
      </c>
      <c r="AX3559" s="15" t="s">
        <v>85</v>
      </c>
      <c r="AY3559" s="235" t="s">
        <v>386</v>
      </c>
    </row>
    <row r="3560" spans="1:65" s="2" customFormat="1" ht="33" customHeight="1">
      <c r="A3560" s="37"/>
      <c r="B3560" s="38"/>
      <c r="C3560" s="185" t="s">
        <v>3339</v>
      </c>
      <c r="D3560" s="185" t="s">
        <v>388</v>
      </c>
      <c r="E3560" s="186" t="s">
        <v>3340</v>
      </c>
      <c r="F3560" s="187" t="s">
        <v>3341</v>
      </c>
      <c r="G3560" s="188" t="s">
        <v>167</v>
      </c>
      <c r="H3560" s="189">
        <v>18.149999999999999</v>
      </c>
      <c r="I3560" s="190"/>
      <c r="J3560" s="191">
        <f>ROUND(I3560*H3560,2)</f>
        <v>0</v>
      </c>
      <c r="K3560" s="187" t="s">
        <v>76</v>
      </c>
      <c r="L3560" s="42"/>
      <c r="M3560" s="192" t="s">
        <v>76</v>
      </c>
      <c r="N3560" s="193" t="s">
        <v>49</v>
      </c>
      <c r="O3560" s="67"/>
      <c r="P3560" s="194">
        <f>O3560*H3560</f>
        <v>0</v>
      </c>
      <c r="Q3560" s="194">
        <v>1.16E-3</v>
      </c>
      <c r="R3560" s="194">
        <f>Q3560*H3560</f>
        <v>2.1054E-2</v>
      </c>
      <c r="S3560" s="194">
        <v>0</v>
      </c>
      <c r="T3560" s="195">
        <f>S3560*H3560</f>
        <v>0</v>
      </c>
      <c r="U3560" s="37"/>
      <c r="V3560" s="37"/>
      <c r="W3560" s="37"/>
      <c r="X3560" s="37"/>
      <c r="Y3560" s="37"/>
      <c r="Z3560" s="37"/>
      <c r="AA3560" s="37"/>
      <c r="AB3560" s="37"/>
      <c r="AC3560" s="37"/>
      <c r="AD3560" s="37"/>
      <c r="AE3560" s="37"/>
      <c r="AR3560" s="196" t="s">
        <v>479</v>
      </c>
      <c r="AT3560" s="196" t="s">
        <v>388</v>
      </c>
      <c r="AU3560" s="196" t="s">
        <v>90</v>
      </c>
      <c r="AY3560" s="20" t="s">
        <v>386</v>
      </c>
      <c r="BE3560" s="197">
        <f>IF(N3560="základní",J3560,0)</f>
        <v>0</v>
      </c>
      <c r="BF3560" s="197">
        <f>IF(N3560="snížená",J3560,0)</f>
        <v>0</v>
      </c>
      <c r="BG3560" s="197">
        <f>IF(N3560="zákl. přenesená",J3560,0)</f>
        <v>0</v>
      </c>
      <c r="BH3560" s="197">
        <f>IF(N3560="sníž. přenesená",J3560,0)</f>
        <v>0</v>
      </c>
      <c r="BI3560" s="197">
        <f>IF(N3560="nulová",J3560,0)</f>
        <v>0</v>
      </c>
      <c r="BJ3560" s="20" t="s">
        <v>90</v>
      </c>
      <c r="BK3560" s="197">
        <f>ROUND(I3560*H3560,2)</f>
        <v>0</v>
      </c>
      <c r="BL3560" s="20" t="s">
        <v>479</v>
      </c>
      <c r="BM3560" s="196" t="s">
        <v>3342</v>
      </c>
    </row>
    <row r="3561" spans="1:65" s="13" customFormat="1" ht="10">
      <c r="B3561" s="203"/>
      <c r="C3561" s="204"/>
      <c r="D3561" s="205" t="s">
        <v>395</v>
      </c>
      <c r="E3561" s="206" t="s">
        <v>76</v>
      </c>
      <c r="F3561" s="207" t="s">
        <v>403</v>
      </c>
      <c r="G3561" s="204"/>
      <c r="H3561" s="206" t="s">
        <v>76</v>
      </c>
      <c r="I3561" s="208"/>
      <c r="J3561" s="204"/>
      <c r="K3561" s="204"/>
      <c r="L3561" s="209"/>
      <c r="M3561" s="210"/>
      <c r="N3561" s="211"/>
      <c r="O3561" s="211"/>
      <c r="P3561" s="211"/>
      <c r="Q3561" s="211"/>
      <c r="R3561" s="211"/>
      <c r="S3561" s="211"/>
      <c r="T3561" s="212"/>
      <c r="AT3561" s="213" t="s">
        <v>395</v>
      </c>
      <c r="AU3561" s="213" t="s">
        <v>90</v>
      </c>
      <c r="AV3561" s="13" t="s">
        <v>85</v>
      </c>
      <c r="AW3561" s="13" t="s">
        <v>36</v>
      </c>
      <c r="AX3561" s="13" t="s">
        <v>78</v>
      </c>
      <c r="AY3561" s="213" t="s">
        <v>386</v>
      </c>
    </row>
    <row r="3562" spans="1:65" s="13" customFormat="1" ht="10">
      <c r="B3562" s="203"/>
      <c r="C3562" s="204"/>
      <c r="D3562" s="205" t="s">
        <v>395</v>
      </c>
      <c r="E3562" s="206" t="s">
        <v>76</v>
      </c>
      <c r="F3562" s="207" t="s">
        <v>1057</v>
      </c>
      <c r="G3562" s="204"/>
      <c r="H3562" s="206" t="s">
        <v>76</v>
      </c>
      <c r="I3562" s="208"/>
      <c r="J3562" s="204"/>
      <c r="K3562" s="204"/>
      <c r="L3562" s="209"/>
      <c r="M3562" s="210"/>
      <c r="N3562" s="211"/>
      <c r="O3562" s="211"/>
      <c r="P3562" s="211"/>
      <c r="Q3562" s="211"/>
      <c r="R3562" s="211"/>
      <c r="S3562" s="211"/>
      <c r="T3562" s="212"/>
      <c r="AT3562" s="213" t="s">
        <v>395</v>
      </c>
      <c r="AU3562" s="213" t="s">
        <v>90</v>
      </c>
      <c r="AV3562" s="13" t="s">
        <v>85</v>
      </c>
      <c r="AW3562" s="13" t="s">
        <v>36</v>
      </c>
      <c r="AX3562" s="13" t="s">
        <v>78</v>
      </c>
      <c r="AY3562" s="213" t="s">
        <v>386</v>
      </c>
    </row>
    <row r="3563" spans="1:65" s="13" customFormat="1" ht="10">
      <c r="B3563" s="203"/>
      <c r="C3563" s="204"/>
      <c r="D3563" s="205" t="s">
        <v>395</v>
      </c>
      <c r="E3563" s="206" t="s">
        <v>76</v>
      </c>
      <c r="F3563" s="207" t="s">
        <v>2406</v>
      </c>
      <c r="G3563" s="204"/>
      <c r="H3563" s="206" t="s">
        <v>76</v>
      </c>
      <c r="I3563" s="208"/>
      <c r="J3563" s="204"/>
      <c r="K3563" s="204"/>
      <c r="L3563" s="209"/>
      <c r="M3563" s="210"/>
      <c r="N3563" s="211"/>
      <c r="O3563" s="211"/>
      <c r="P3563" s="211"/>
      <c r="Q3563" s="211"/>
      <c r="R3563" s="211"/>
      <c r="S3563" s="211"/>
      <c r="T3563" s="212"/>
      <c r="AT3563" s="213" t="s">
        <v>395</v>
      </c>
      <c r="AU3563" s="213" t="s">
        <v>90</v>
      </c>
      <c r="AV3563" s="13" t="s">
        <v>85</v>
      </c>
      <c r="AW3563" s="13" t="s">
        <v>36</v>
      </c>
      <c r="AX3563" s="13" t="s">
        <v>78</v>
      </c>
      <c r="AY3563" s="213" t="s">
        <v>386</v>
      </c>
    </row>
    <row r="3564" spans="1:65" s="13" customFormat="1" ht="10">
      <c r="B3564" s="203"/>
      <c r="C3564" s="204"/>
      <c r="D3564" s="205" t="s">
        <v>395</v>
      </c>
      <c r="E3564" s="206" t="s">
        <v>76</v>
      </c>
      <c r="F3564" s="207" t="s">
        <v>2407</v>
      </c>
      <c r="G3564" s="204"/>
      <c r="H3564" s="206" t="s">
        <v>76</v>
      </c>
      <c r="I3564" s="208"/>
      <c r="J3564" s="204"/>
      <c r="K3564" s="204"/>
      <c r="L3564" s="209"/>
      <c r="M3564" s="210"/>
      <c r="N3564" s="211"/>
      <c r="O3564" s="211"/>
      <c r="P3564" s="211"/>
      <c r="Q3564" s="211"/>
      <c r="R3564" s="211"/>
      <c r="S3564" s="211"/>
      <c r="T3564" s="212"/>
      <c r="AT3564" s="213" t="s">
        <v>395</v>
      </c>
      <c r="AU3564" s="213" t="s">
        <v>90</v>
      </c>
      <c r="AV3564" s="13" t="s">
        <v>85</v>
      </c>
      <c r="AW3564" s="13" t="s">
        <v>36</v>
      </c>
      <c r="AX3564" s="13" t="s">
        <v>78</v>
      </c>
      <c r="AY3564" s="213" t="s">
        <v>386</v>
      </c>
    </row>
    <row r="3565" spans="1:65" s="14" customFormat="1" ht="10">
      <c r="B3565" s="214"/>
      <c r="C3565" s="215"/>
      <c r="D3565" s="205" t="s">
        <v>395</v>
      </c>
      <c r="E3565" s="216" t="s">
        <v>76</v>
      </c>
      <c r="F3565" s="217" t="s">
        <v>3343</v>
      </c>
      <c r="G3565" s="215"/>
      <c r="H3565" s="218">
        <v>18.149999999999999</v>
      </c>
      <c r="I3565" s="219"/>
      <c r="J3565" s="215"/>
      <c r="K3565" s="215"/>
      <c r="L3565" s="220"/>
      <c r="M3565" s="221"/>
      <c r="N3565" s="222"/>
      <c r="O3565" s="222"/>
      <c r="P3565" s="222"/>
      <c r="Q3565" s="222"/>
      <c r="R3565" s="222"/>
      <c r="S3565" s="222"/>
      <c r="T3565" s="223"/>
      <c r="AT3565" s="224" t="s">
        <v>395</v>
      </c>
      <c r="AU3565" s="224" t="s">
        <v>90</v>
      </c>
      <c r="AV3565" s="14" t="s">
        <v>90</v>
      </c>
      <c r="AW3565" s="14" t="s">
        <v>36</v>
      </c>
      <c r="AX3565" s="14" t="s">
        <v>78</v>
      </c>
      <c r="AY3565" s="224" t="s">
        <v>386</v>
      </c>
    </row>
    <row r="3566" spans="1:65" s="15" customFormat="1" ht="10">
      <c r="B3566" s="225"/>
      <c r="C3566" s="226"/>
      <c r="D3566" s="205" t="s">
        <v>395</v>
      </c>
      <c r="E3566" s="227" t="s">
        <v>76</v>
      </c>
      <c r="F3566" s="228" t="s">
        <v>398</v>
      </c>
      <c r="G3566" s="226"/>
      <c r="H3566" s="229">
        <v>18.149999999999999</v>
      </c>
      <c r="I3566" s="230"/>
      <c r="J3566" s="226"/>
      <c r="K3566" s="226"/>
      <c r="L3566" s="231"/>
      <c r="M3566" s="232"/>
      <c r="N3566" s="233"/>
      <c r="O3566" s="233"/>
      <c r="P3566" s="233"/>
      <c r="Q3566" s="233"/>
      <c r="R3566" s="233"/>
      <c r="S3566" s="233"/>
      <c r="T3566" s="234"/>
      <c r="AT3566" s="235" t="s">
        <v>395</v>
      </c>
      <c r="AU3566" s="235" t="s">
        <v>90</v>
      </c>
      <c r="AV3566" s="15" t="s">
        <v>102</v>
      </c>
      <c r="AW3566" s="15" t="s">
        <v>36</v>
      </c>
      <c r="AX3566" s="15" t="s">
        <v>85</v>
      </c>
      <c r="AY3566" s="235" t="s">
        <v>386</v>
      </c>
    </row>
    <row r="3567" spans="1:65" s="2" customFormat="1" ht="55.5" customHeight="1">
      <c r="A3567" s="37"/>
      <c r="B3567" s="38"/>
      <c r="C3567" s="185" t="s">
        <v>3344</v>
      </c>
      <c r="D3567" s="185" t="s">
        <v>388</v>
      </c>
      <c r="E3567" s="186" t="s">
        <v>3345</v>
      </c>
      <c r="F3567" s="187" t="s">
        <v>3346</v>
      </c>
      <c r="G3567" s="188" t="s">
        <v>2321</v>
      </c>
      <c r="H3567" s="257"/>
      <c r="I3567" s="190"/>
      <c r="J3567" s="191">
        <f>ROUND(I3567*H3567,2)</f>
        <v>0</v>
      </c>
      <c r="K3567" s="187" t="s">
        <v>391</v>
      </c>
      <c r="L3567" s="42"/>
      <c r="M3567" s="192" t="s">
        <v>76</v>
      </c>
      <c r="N3567" s="193" t="s">
        <v>49</v>
      </c>
      <c r="O3567" s="67"/>
      <c r="P3567" s="194">
        <f>O3567*H3567</f>
        <v>0</v>
      </c>
      <c r="Q3567" s="194">
        <v>0</v>
      </c>
      <c r="R3567" s="194">
        <f>Q3567*H3567</f>
        <v>0</v>
      </c>
      <c r="S3567" s="194">
        <v>0</v>
      </c>
      <c r="T3567" s="195">
        <f>S3567*H3567</f>
        <v>0</v>
      </c>
      <c r="U3567" s="37"/>
      <c r="V3567" s="37"/>
      <c r="W3567" s="37"/>
      <c r="X3567" s="37"/>
      <c r="Y3567" s="37"/>
      <c r="Z3567" s="37"/>
      <c r="AA3567" s="37"/>
      <c r="AB3567" s="37"/>
      <c r="AC3567" s="37"/>
      <c r="AD3567" s="37"/>
      <c r="AE3567" s="37"/>
      <c r="AR3567" s="196" t="s">
        <v>479</v>
      </c>
      <c r="AT3567" s="196" t="s">
        <v>388</v>
      </c>
      <c r="AU3567" s="196" t="s">
        <v>90</v>
      </c>
      <c r="AY3567" s="20" t="s">
        <v>386</v>
      </c>
      <c r="BE3567" s="197">
        <f>IF(N3567="základní",J3567,0)</f>
        <v>0</v>
      </c>
      <c r="BF3567" s="197">
        <f>IF(N3567="snížená",J3567,0)</f>
        <v>0</v>
      </c>
      <c r="BG3567" s="197">
        <f>IF(N3567="zákl. přenesená",J3567,0)</f>
        <v>0</v>
      </c>
      <c r="BH3567" s="197">
        <f>IF(N3567="sníž. přenesená",J3567,0)</f>
        <v>0</v>
      </c>
      <c r="BI3567" s="197">
        <f>IF(N3567="nulová",J3567,0)</f>
        <v>0</v>
      </c>
      <c r="BJ3567" s="20" t="s">
        <v>90</v>
      </c>
      <c r="BK3567" s="197">
        <f>ROUND(I3567*H3567,2)</f>
        <v>0</v>
      </c>
      <c r="BL3567" s="20" t="s">
        <v>479</v>
      </c>
      <c r="BM3567" s="196" t="s">
        <v>3347</v>
      </c>
    </row>
    <row r="3568" spans="1:65" s="2" customFormat="1" ht="10">
      <c r="A3568" s="37"/>
      <c r="B3568" s="38"/>
      <c r="C3568" s="39"/>
      <c r="D3568" s="198" t="s">
        <v>393</v>
      </c>
      <c r="E3568" s="39"/>
      <c r="F3568" s="199" t="s">
        <v>3348</v>
      </c>
      <c r="G3568" s="39"/>
      <c r="H3568" s="39"/>
      <c r="I3568" s="200"/>
      <c r="J3568" s="39"/>
      <c r="K3568" s="39"/>
      <c r="L3568" s="42"/>
      <c r="M3568" s="201"/>
      <c r="N3568" s="202"/>
      <c r="O3568" s="67"/>
      <c r="P3568" s="67"/>
      <c r="Q3568" s="67"/>
      <c r="R3568" s="67"/>
      <c r="S3568" s="67"/>
      <c r="T3568" s="68"/>
      <c r="U3568" s="37"/>
      <c r="V3568" s="37"/>
      <c r="W3568" s="37"/>
      <c r="X3568" s="37"/>
      <c r="Y3568" s="37"/>
      <c r="Z3568" s="37"/>
      <c r="AA3568" s="37"/>
      <c r="AB3568" s="37"/>
      <c r="AC3568" s="37"/>
      <c r="AD3568" s="37"/>
      <c r="AE3568" s="37"/>
      <c r="AT3568" s="20" t="s">
        <v>393</v>
      </c>
      <c r="AU3568" s="20" t="s">
        <v>90</v>
      </c>
    </row>
    <row r="3569" spans="1:65" s="12" customFormat="1" ht="22.75" customHeight="1">
      <c r="B3569" s="169"/>
      <c r="C3569" s="170"/>
      <c r="D3569" s="171" t="s">
        <v>77</v>
      </c>
      <c r="E3569" s="183" t="s">
        <v>3349</v>
      </c>
      <c r="F3569" s="183" t="s">
        <v>3350</v>
      </c>
      <c r="G3569" s="170"/>
      <c r="H3569" s="170"/>
      <c r="I3569" s="173"/>
      <c r="J3569" s="184">
        <f>BK3569</f>
        <v>0</v>
      </c>
      <c r="K3569" s="170"/>
      <c r="L3569" s="175"/>
      <c r="M3569" s="176"/>
      <c r="N3569" s="177"/>
      <c r="O3569" s="177"/>
      <c r="P3569" s="178">
        <f>SUM(P3570:P4043)</f>
        <v>0</v>
      </c>
      <c r="Q3569" s="177"/>
      <c r="R3569" s="178">
        <f>SUM(R3570:R4043)</f>
        <v>0.33885626439999994</v>
      </c>
      <c r="S3569" s="177"/>
      <c r="T3569" s="179">
        <f>SUM(T3570:T4043)</f>
        <v>3.5015000000000001</v>
      </c>
      <c r="AR3569" s="180" t="s">
        <v>90</v>
      </c>
      <c r="AT3569" s="181" t="s">
        <v>77</v>
      </c>
      <c r="AU3569" s="181" t="s">
        <v>85</v>
      </c>
      <c r="AY3569" s="180" t="s">
        <v>386</v>
      </c>
      <c r="BK3569" s="182">
        <f>SUM(BK3570:BK4043)</f>
        <v>0</v>
      </c>
    </row>
    <row r="3570" spans="1:65" s="2" customFormat="1" ht="49" customHeight="1">
      <c r="A3570" s="37"/>
      <c r="B3570" s="38"/>
      <c r="C3570" s="185" t="s">
        <v>3351</v>
      </c>
      <c r="D3570" s="185" t="s">
        <v>388</v>
      </c>
      <c r="E3570" s="186" t="s">
        <v>3352</v>
      </c>
      <c r="F3570" s="187" t="s">
        <v>3353</v>
      </c>
      <c r="G3570" s="188" t="s">
        <v>624</v>
      </c>
      <c r="H3570" s="189">
        <v>1</v>
      </c>
      <c r="I3570" s="190"/>
      <c r="J3570" s="191">
        <f>ROUND(I3570*H3570,2)</f>
        <v>0</v>
      </c>
      <c r="K3570" s="187" t="s">
        <v>76</v>
      </c>
      <c r="L3570" s="42"/>
      <c r="M3570" s="192" t="s">
        <v>76</v>
      </c>
      <c r="N3570" s="193" t="s">
        <v>49</v>
      </c>
      <c r="O3570" s="67"/>
      <c r="P3570" s="194">
        <f>O3570*H3570</f>
        <v>0</v>
      </c>
      <c r="Q3570" s="194">
        <v>0</v>
      </c>
      <c r="R3570" s="194">
        <f>Q3570*H3570</f>
        <v>0</v>
      </c>
      <c r="S3570" s="194">
        <v>0</v>
      </c>
      <c r="T3570" s="195">
        <f>S3570*H3570</f>
        <v>0</v>
      </c>
      <c r="U3570" s="37"/>
      <c r="V3570" s="37"/>
      <c r="W3570" s="37"/>
      <c r="X3570" s="37"/>
      <c r="Y3570" s="37"/>
      <c r="Z3570" s="37"/>
      <c r="AA3570" s="37"/>
      <c r="AB3570" s="37"/>
      <c r="AC3570" s="37"/>
      <c r="AD3570" s="37"/>
      <c r="AE3570" s="37"/>
      <c r="AR3570" s="196" t="s">
        <v>479</v>
      </c>
      <c r="AT3570" s="196" t="s">
        <v>388</v>
      </c>
      <c r="AU3570" s="196" t="s">
        <v>90</v>
      </c>
      <c r="AY3570" s="20" t="s">
        <v>386</v>
      </c>
      <c r="BE3570" s="197">
        <f>IF(N3570="základní",J3570,0)</f>
        <v>0</v>
      </c>
      <c r="BF3570" s="197">
        <f>IF(N3570="snížená",J3570,0)</f>
        <v>0</v>
      </c>
      <c r="BG3570" s="197">
        <f>IF(N3570="zákl. přenesená",J3570,0)</f>
        <v>0</v>
      </c>
      <c r="BH3570" s="197">
        <f>IF(N3570="sníž. přenesená",J3570,0)</f>
        <v>0</v>
      </c>
      <c r="BI3570" s="197">
        <f>IF(N3570="nulová",J3570,0)</f>
        <v>0</v>
      </c>
      <c r="BJ3570" s="20" t="s">
        <v>90</v>
      </c>
      <c r="BK3570" s="197">
        <f>ROUND(I3570*H3570,2)</f>
        <v>0</v>
      </c>
      <c r="BL3570" s="20" t="s">
        <v>479</v>
      </c>
      <c r="BM3570" s="196" t="s">
        <v>3354</v>
      </c>
    </row>
    <row r="3571" spans="1:65" s="13" customFormat="1" ht="10">
      <c r="B3571" s="203"/>
      <c r="C3571" s="204"/>
      <c r="D3571" s="205" t="s">
        <v>395</v>
      </c>
      <c r="E3571" s="206" t="s">
        <v>76</v>
      </c>
      <c r="F3571" s="207" t="s">
        <v>403</v>
      </c>
      <c r="G3571" s="204"/>
      <c r="H3571" s="206" t="s">
        <v>76</v>
      </c>
      <c r="I3571" s="208"/>
      <c r="J3571" s="204"/>
      <c r="K3571" s="204"/>
      <c r="L3571" s="209"/>
      <c r="M3571" s="210"/>
      <c r="N3571" s="211"/>
      <c r="O3571" s="211"/>
      <c r="P3571" s="211"/>
      <c r="Q3571" s="211"/>
      <c r="R3571" s="211"/>
      <c r="S3571" s="211"/>
      <c r="T3571" s="212"/>
      <c r="AT3571" s="213" t="s">
        <v>395</v>
      </c>
      <c r="AU3571" s="213" t="s">
        <v>90</v>
      </c>
      <c r="AV3571" s="13" t="s">
        <v>85</v>
      </c>
      <c r="AW3571" s="13" t="s">
        <v>36</v>
      </c>
      <c r="AX3571" s="13" t="s">
        <v>78</v>
      </c>
      <c r="AY3571" s="213" t="s">
        <v>386</v>
      </c>
    </row>
    <row r="3572" spans="1:65" s="13" customFormat="1" ht="10">
      <c r="B3572" s="203"/>
      <c r="C3572" s="204"/>
      <c r="D3572" s="205" t="s">
        <v>395</v>
      </c>
      <c r="E3572" s="206" t="s">
        <v>76</v>
      </c>
      <c r="F3572" s="207" t="s">
        <v>1057</v>
      </c>
      <c r="G3572" s="204"/>
      <c r="H3572" s="206" t="s">
        <v>76</v>
      </c>
      <c r="I3572" s="208"/>
      <c r="J3572" s="204"/>
      <c r="K3572" s="204"/>
      <c r="L3572" s="209"/>
      <c r="M3572" s="210"/>
      <c r="N3572" s="211"/>
      <c r="O3572" s="211"/>
      <c r="P3572" s="211"/>
      <c r="Q3572" s="211"/>
      <c r="R3572" s="211"/>
      <c r="S3572" s="211"/>
      <c r="T3572" s="212"/>
      <c r="AT3572" s="213" t="s">
        <v>395</v>
      </c>
      <c r="AU3572" s="213" t="s">
        <v>90</v>
      </c>
      <c r="AV3572" s="13" t="s">
        <v>85</v>
      </c>
      <c r="AW3572" s="13" t="s">
        <v>36</v>
      </c>
      <c r="AX3572" s="13" t="s">
        <v>78</v>
      </c>
      <c r="AY3572" s="213" t="s">
        <v>386</v>
      </c>
    </row>
    <row r="3573" spans="1:65" s="13" customFormat="1" ht="10">
      <c r="B3573" s="203"/>
      <c r="C3573" s="204"/>
      <c r="D3573" s="205" t="s">
        <v>395</v>
      </c>
      <c r="E3573" s="206" t="s">
        <v>76</v>
      </c>
      <c r="F3573" s="207" t="s">
        <v>3179</v>
      </c>
      <c r="G3573" s="204"/>
      <c r="H3573" s="206" t="s">
        <v>76</v>
      </c>
      <c r="I3573" s="208"/>
      <c r="J3573" s="204"/>
      <c r="K3573" s="204"/>
      <c r="L3573" s="209"/>
      <c r="M3573" s="210"/>
      <c r="N3573" s="211"/>
      <c r="O3573" s="211"/>
      <c r="P3573" s="211"/>
      <c r="Q3573" s="211"/>
      <c r="R3573" s="211"/>
      <c r="S3573" s="211"/>
      <c r="T3573" s="212"/>
      <c r="AT3573" s="213" t="s">
        <v>395</v>
      </c>
      <c r="AU3573" s="213" t="s">
        <v>90</v>
      </c>
      <c r="AV3573" s="13" t="s">
        <v>85</v>
      </c>
      <c r="AW3573" s="13" t="s">
        <v>36</v>
      </c>
      <c r="AX3573" s="13" t="s">
        <v>78</v>
      </c>
      <c r="AY3573" s="213" t="s">
        <v>386</v>
      </c>
    </row>
    <row r="3574" spans="1:65" s="13" customFormat="1" ht="10">
      <c r="B3574" s="203"/>
      <c r="C3574" s="204"/>
      <c r="D3574" s="205" t="s">
        <v>395</v>
      </c>
      <c r="E3574" s="206" t="s">
        <v>76</v>
      </c>
      <c r="F3574" s="207" t="s">
        <v>3180</v>
      </c>
      <c r="G3574" s="204"/>
      <c r="H3574" s="206" t="s">
        <v>76</v>
      </c>
      <c r="I3574" s="208"/>
      <c r="J3574" s="204"/>
      <c r="K3574" s="204"/>
      <c r="L3574" s="209"/>
      <c r="M3574" s="210"/>
      <c r="N3574" s="211"/>
      <c r="O3574" s="211"/>
      <c r="P3574" s="211"/>
      <c r="Q3574" s="211"/>
      <c r="R3574" s="211"/>
      <c r="S3574" s="211"/>
      <c r="T3574" s="212"/>
      <c r="AT3574" s="213" t="s">
        <v>395</v>
      </c>
      <c r="AU3574" s="213" t="s">
        <v>90</v>
      </c>
      <c r="AV3574" s="13" t="s">
        <v>85</v>
      </c>
      <c r="AW3574" s="13" t="s">
        <v>36</v>
      </c>
      <c r="AX3574" s="13" t="s">
        <v>78</v>
      </c>
      <c r="AY3574" s="213" t="s">
        <v>386</v>
      </c>
    </row>
    <row r="3575" spans="1:65" s="14" customFormat="1" ht="10">
      <c r="B3575" s="214"/>
      <c r="C3575" s="215"/>
      <c r="D3575" s="205" t="s">
        <v>395</v>
      </c>
      <c r="E3575" s="216" t="s">
        <v>76</v>
      </c>
      <c r="F3575" s="217" t="s">
        <v>3355</v>
      </c>
      <c r="G3575" s="215"/>
      <c r="H3575" s="218">
        <v>1</v>
      </c>
      <c r="I3575" s="219"/>
      <c r="J3575" s="215"/>
      <c r="K3575" s="215"/>
      <c r="L3575" s="220"/>
      <c r="M3575" s="221"/>
      <c r="N3575" s="222"/>
      <c r="O3575" s="222"/>
      <c r="P3575" s="222"/>
      <c r="Q3575" s="222"/>
      <c r="R3575" s="222"/>
      <c r="S3575" s="222"/>
      <c r="T3575" s="223"/>
      <c r="AT3575" s="224" t="s">
        <v>395</v>
      </c>
      <c r="AU3575" s="224" t="s">
        <v>90</v>
      </c>
      <c r="AV3575" s="14" t="s">
        <v>90</v>
      </c>
      <c r="AW3575" s="14" t="s">
        <v>36</v>
      </c>
      <c r="AX3575" s="14" t="s">
        <v>78</v>
      </c>
      <c r="AY3575" s="224" t="s">
        <v>386</v>
      </c>
    </row>
    <row r="3576" spans="1:65" s="15" customFormat="1" ht="10">
      <c r="B3576" s="225"/>
      <c r="C3576" s="226"/>
      <c r="D3576" s="205" t="s">
        <v>395</v>
      </c>
      <c r="E3576" s="227" t="s">
        <v>76</v>
      </c>
      <c r="F3576" s="228" t="s">
        <v>398</v>
      </c>
      <c r="G3576" s="226"/>
      <c r="H3576" s="229">
        <v>1</v>
      </c>
      <c r="I3576" s="230"/>
      <c r="J3576" s="226"/>
      <c r="K3576" s="226"/>
      <c r="L3576" s="231"/>
      <c r="M3576" s="232"/>
      <c r="N3576" s="233"/>
      <c r="O3576" s="233"/>
      <c r="P3576" s="233"/>
      <c r="Q3576" s="233"/>
      <c r="R3576" s="233"/>
      <c r="S3576" s="233"/>
      <c r="T3576" s="234"/>
      <c r="AT3576" s="235" t="s">
        <v>395</v>
      </c>
      <c r="AU3576" s="235" t="s">
        <v>90</v>
      </c>
      <c r="AV3576" s="15" t="s">
        <v>102</v>
      </c>
      <c r="AW3576" s="15" t="s">
        <v>36</v>
      </c>
      <c r="AX3576" s="15" t="s">
        <v>85</v>
      </c>
      <c r="AY3576" s="235" t="s">
        <v>386</v>
      </c>
    </row>
    <row r="3577" spans="1:65" s="2" customFormat="1" ht="66.75" customHeight="1">
      <c r="A3577" s="37"/>
      <c r="B3577" s="38"/>
      <c r="C3577" s="185" t="s">
        <v>3356</v>
      </c>
      <c r="D3577" s="185" t="s">
        <v>388</v>
      </c>
      <c r="E3577" s="186" t="s">
        <v>3357</v>
      </c>
      <c r="F3577" s="187" t="s">
        <v>3358</v>
      </c>
      <c r="G3577" s="188" t="s">
        <v>624</v>
      </c>
      <c r="H3577" s="189">
        <v>1</v>
      </c>
      <c r="I3577" s="190"/>
      <c r="J3577" s="191">
        <f>ROUND(I3577*H3577,2)</f>
        <v>0</v>
      </c>
      <c r="K3577" s="187" t="s">
        <v>76</v>
      </c>
      <c r="L3577" s="42"/>
      <c r="M3577" s="192" t="s">
        <v>76</v>
      </c>
      <c r="N3577" s="193" t="s">
        <v>49</v>
      </c>
      <c r="O3577" s="67"/>
      <c r="P3577" s="194">
        <f>O3577*H3577</f>
        <v>0</v>
      </c>
      <c r="Q3577" s="194">
        <v>0</v>
      </c>
      <c r="R3577" s="194">
        <f>Q3577*H3577</f>
        <v>0</v>
      </c>
      <c r="S3577" s="194">
        <v>0</v>
      </c>
      <c r="T3577" s="195">
        <f>S3577*H3577</f>
        <v>0</v>
      </c>
      <c r="U3577" s="37"/>
      <c r="V3577" s="37"/>
      <c r="W3577" s="37"/>
      <c r="X3577" s="37"/>
      <c r="Y3577" s="37"/>
      <c r="Z3577" s="37"/>
      <c r="AA3577" s="37"/>
      <c r="AB3577" s="37"/>
      <c r="AC3577" s="37"/>
      <c r="AD3577" s="37"/>
      <c r="AE3577" s="37"/>
      <c r="AR3577" s="196" t="s">
        <v>479</v>
      </c>
      <c r="AT3577" s="196" t="s">
        <v>388</v>
      </c>
      <c r="AU3577" s="196" t="s">
        <v>90</v>
      </c>
      <c r="AY3577" s="20" t="s">
        <v>386</v>
      </c>
      <c r="BE3577" s="197">
        <f>IF(N3577="základní",J3577,0)</f>
        <v>0</v>
      </c>
      <c r="BF3577" s="197">
        <f>IF(N3577="snížená",J3577,0)</f>
        <v>0</v>
      </c>
      <c r="BG3577" s="197">
        <f>IF(N3577="zákl. přenesená",J3577,0)</f>
        <v>0</v>
      </c>
      <c r="BH3577" s="197">
        <f>IF(N3577="sníž. přenesená",J3577,0)</f>
        <v>0</v>
      </c>
      <c r="BI3577" s="197">
        <f>IF(N3577="nulová",J3577,0)</f>
        <v>0</v>
      </c>
      <c r="BJ3577" s="20" t="s">
        <v>90</v>
      </c>
      <c r="BK3577" s="197">
        <f>ROUND(I3577*H3577,2)</f>
        <v>0</v>
      </c>
      <c r="BL3577" s="20" t="s">
        <v>479</v>
      </c>
      <c r="BM3577" s="196" t="s">
        <v>3359</v>
      </c>
    </row>
    <row r="3578" spans="1:65" s="13" customFormat="1" ht="10">
      <c r="B3578" s="203"/>
      <c r="C3578" s="204"/>
      <c r="D3578" s="205" t="s">
        <v>395</v>
      </c>
      <c r="E3578" s="206" t="s">
        <v>76</v>
      </c>
      <c r="F3578" s="207" t="s">
        <v>403</v>
      </c>
      <c r="G3578" s="204"/>
      <c r="H3578" s="206" t="s">
        <v>76</v>
      </c>
      <c r="I3578" s="208"/>
      <c r="J3578" s="204"/>
      <c r="K3578" s="204"/>
      <c r="L3578" s="209"/>
      <c r="M3578" s="210"/>
      <c r="N3578" s="211"/>
      <c r="O3578" s="211"/>
      <c r="P3578" s="211"/>
      <c r="Q3578" s="211"/>
      <c r="R3578" s="211"/>
      <c r="S3578" s="211"/>
      <c r="T3578" s="212"/>
      <c r="AT3578" s="213" t="s">
        <v>395</v>
      </c>
      <c r="AU3578" s="213" t="s">
        <v>90</v>
      </c>
      <c r="AV3578" s="13" t="s">
        <v>85</v>
      </c>
      <c r="AW3578" s="13" t="s">
        <v>36</v>
      </c>
      <c r="AX3578" s="13" t="s">
        <v>78</v>
      </c>
      <c r="AY3578" s="213" t="s">
        <v>386</v>
      </c>
    </row>
    <row r="3579" spans="1:65" s="13" customFormat="1" ht="10">
      <c r="B3579" s="203"/>
      <c r="C3579" s="204"/>
      <c r="D3579" s="205" t="s">
        <v>395</v>
      </c>
      <c r="E3579" s="206" t="s">
        <v>76</v>
      </c>
      <c r="F3579" s="207" t="s">
        <v>1057</v>
      </c>
      <c r="G3579" s="204"/>
      <c r="H3579" s="206" t="s">
        <v>76</v>
      </c>
      <c r="I3579" s="208"/>
      <c r="J3579" s="204"/>
      <c r="K3579" s="204"/>
      <c r="L3579" s="209"/>
      <c r="M3579" s="210"/>
      <c r="N3579" s="211"/>
      <c r="O3579" s="211"/>
      <c r="P3579" s="211"/>
      <c r="Q3579" s="211"/>
      <c r="R3579" s="211"/>
      <c r="S3579" s="211"/>
      <c r="T3579" s="212"/>
      <c r="AT3579" s="213" t="s">
        <v>395</v>
      </c>
      <c r="AU3579" s="213" t="s">
        <v>90</v>
      </c>
      <c r="AV3579" s="13" t="s">
        <v>85</v>
      </c>
      <c r="AW3579" s="13" t="s">
        <v>36</v>
      </c>
      <c r="AX3579" s="13" t="s">
        <v>78</v>
      </c>
      <c r="AY3579" s="213" t="s">
        <v>386</v>
      </c>
    </row>
    <row r="3580" spans="1:65" s="13" customFormat="1" ht="10">
      <c r="B3580" s="203"/>
      <c r="C3580" s="204"/>
      <c r="D3580" s="205" t="s">
        <v>395</v>
      </c>
      <c r="E3580" s="206" t="s">
        <v>76</v>
      </c>
      <c r="F3580" s="207" t="s">
        <v>3179</v>
      </c>
      <c r="G3580" s="204"/>
      <c r="H3580" s="206" t="s">
        <v>76</v>
      </c>
      <c r="I3580" s="208"/>
      <c r="J3580" s="204"/>
      <c r="K3580" s="204"/>
      <c r="L3580" s="209"/>
      <c r="M3580" s="210"/>
      <c r="N3580" s="211"/>
      <c r="O3580" s="211"/>
      <c r="P3580" s="211"/>
      <c r="Q3580" s="211"/>
      <c r="R3580" s="211"/>
      <c r="S3580" s="211"/>
      <c r="T3580" s="212"/>
      <c r="AT3580" s="213" t="s">
        <v>395</v>
      </c>
      <c r="AU3580" s="213" t="s">
        <v>90</v>
      </c>
      <c r="AV3580" s="13" t="s">
        <v>85</v>
      </c>
      <c r="AW3580" s="13" t="s">
        <v>36</v>
      </c>
      <c r="AX3580" s="13" t="s">
        <v>78</v>
      </c>
      <c r="AY3580" s="213" t="s">
        <v>386</v>
      </c>
    </row>
    <row r="3581" spans="1:65" s="13" customFormat="1" ht="10">
      <c r="B3581" s="203"/>
      <c r="C3581" s="204"/>
      <c r="D3581" s="205" t="s">
        <v>395</v>
      </c>
      <c r="E3581" s="206" t="s">
        <v>76</v>
      </c>
      <c r="F3581" s="207" t="s">
        <v>3180</v>
      </c>
      <c r="G3581" s="204"/>
      <c r="H3581" s="206" t="s">
        <v>76</v>
      </c>
      <c r="I3581" s="208"/>
      <c r="J3581" s="204"/>
      <c r="K3581" s="204"/>
      <c r="L3581" s="209"/>
      <c r="M3581" s="210"/>
      <c r="N3581" s="211"/>
      <c r="O3581" s="211"/>
      <c r="P3581" s="211"/>
      <c r="Q3581" s="211"/>
      <c r="R3581" s="211"/>
      <c r="S3581" s="211"/>
      <c r="T3581" s="212"/>
      <c r="AT3581" s="213" t="s">
        <v>395</v>
      </c>
      <c r="AU3581" s="213" t="s">
        <v>90</v>
      </c>
      <c r="AV3581" s="13" t="s">
        <v>85</v>
      </c>
      <c r="AW3581" s="13" t="s">
        <v>36</v>
      </c>
      <c r="AX3581" s="13" t="s">
        <v>78</v>
      </c>
      <c r="AY3581" s="213" t="s">
        <v>386</v>
      </c>
    </row>
    <row r="3582" spans="1:65" s="14" customFormat="1" ht="10">
      <c r="B3582" s="214"/>
      <c r="C3582" s="215"/>
      <c r="D3582" s="205" t="s">
        <v>395</v>
      </c>
      <c r="E3582" s="216" t="s">
        <v>76</v>
      </c>
      <c r="F3582" s="217" t="s">
        <v>3360</v>
      </c>
      <c r="G3582" s="215"/>
      <c r="H3582" s="218">
        <v>1</v>
      </c>
      <c r="I3582" s="219"/>
      <c r="J3582" s="215"/>
      <c r="K3582" s="215"/>
      <c r="L3582" s="220"/>
      <c r="M3582" s="221"/>
      <c r="N3582" s="222"/>
      <c r="O3582" s="222"/>
      <c r="P3582" s="222"/>
      <c r="Q3582" s="222"/>
      <c r="R3582" s="222"/>
      <c r="S3582" s="222"/>
      <c r="T3582" s="223"/>
      <c r="AT3582" s="224" t="s">
        <v>395</v>
      </c>
      <c r="AU3582" s="224" t="s">
        <v>90</v>
      </c>
      <c r="AV3582" s="14" t="s">
        <v>90</v>
      </c>
      <c r="AW3582" s="14" t="s">
        <v>36</v>
      </c>
      <c r="AX3582" s="14" t="s">
        <v>78</v>
      </c>
      <c r="AY3582" s="224" t="s">
        <v>386</v>
      </c>
    </row>
    <row r="3583" spans="1:65" s="15" customFormat="1" ht="10">
      <c r="B3583" s="225"/>
      <c r="C3583" s="226"/>
      <c r="D3583" s="205" t="s">
        <v>395</v>
      </c>
      <c r="E3583" s="227" t="s">
        <v>76</v>
      </c>
      <c r="F3583" s="228" t="s">
        <v>398</v>
      </c>
      <c r="G3583" s="226"/>
      <c r="H3583" s="229">
        <v>1</v>
      </c>
      <c r="I3583" s="230"/>
      <c r="J3583" s="226"/>
      <c r="K3583" s="226"/>
      <c r="L3583" s="231"/>
      <c r="M3583" s="232"/>
      <c r="N3583" s="233"/>
      <c r="O3583" s="233"/>
      <c r="P3583" s="233"/>
      <c r="Q3583" s="233"/>
      <c r="R3583" s="233"/>
      <c r="S3583" s="233"/>
      <c r="T3583" s="234"/>
      <c r="AT3583" s="235" t="s">
        <v>395</v>
      </c>
      <c r="AU3583" s="235" t="s">
        <v>90</v>
      </c>
      <c r="AV3583" s="15" t="s">
        <v>102</v>
      </c>
      <c r="AW3583" s="15" t="s">
        <v>36</v>
      </c>
      <c r="AX3583" s="15" t="s">
        <v>85</v>
      </c>
      <c r="AY3583" s="235" t="s">
        <v>386</v>
      </c>
    </row>
    <row r="3584" spans="1:65" s="2" customFormat="1" ht="49" customHeight="1">
      <c r="A3584" s="37"/>
      <c r="B3584" s="38"/>
      <c r="C3584" s="185" t="s">
        <v>3361</v>
      </c>
      <c r="D3584" s="185" t="s">
        <v>388</v>
      </c>
      <c r="E3584" s="186" t="s">
        <v>3362</v>
      </c>
      <c r="F3584" s="187" t="s">
        <v>3353</v>
      </c>
      <c r="G3584" s="188" t="s">
        <v>624</v>
      </c>
      <c r="H3584" s="189">
        <v>1</v>
      </c>
      <c r="I3584" s="190"/>
      <c r="J3584" s="191">
        <f>ROUND(I3584*H3584,2)</f>
        <v>0</v>
      </c>
      <c r="K3584" s="187" t="s">
        <v>76</v>
      </c>
      <c r="L3584" s="42"/>
      <c r="M3584" s="192" t="s">
        <v>76</v>
      </c>
      <c r="N3584" s="193" t="s">
        <v>49</v>
      </c>
      <c r="O3584" s="67"/>
      <c r="P3584" s="194">
        <f>O3584*H3584</f>
        <v>0</v>
      </c>
      <c r="Q3584" s="194">
        <v>0</v>
      </c>
      <c r="R3584" s="194">
        <f>Q3584*H3584</f>
        <v>0</v>
      </c>
      <c r="S3584" s="194">
        <v>0</v>
      </c>
      <c r="T3584" s="195">
        <f>S3584*H3584</f>
        <v>0</v>
      </c>
      <c r="U3584" s="37"/>
      <c r="V3584" s="37"/>
      <c r="W3584" s="37"/>
      <c r="X3584" s="37"/>
      <c r="Y3584" s="37"/>
      <c r="Z3584" s="37"/>
      <c r="AA3584" s="37"/>
      <c r="AB3584" s="37"/>
      <c r="AC3584" s="37"/>
      <c r="AD3584" s="37"/>
      <c r="AE3584" s="37"/>
      <c r="AR3584" s="196" t="s">
        <v>479</v>
      </c>
      <c r="AT3584" s="196" t="s">
        <v>388</v>
      </c>
      <c r="AU3584" s="196" t="s">
        <v>90</v>
      </c>
      <c r="AY3584" s="20" t="s">
        <v>386</v>
      </c>
      <c r="BE3584" s="197">
        <f>IF(N3584="základní",J3584,0)</f>
        <v>0</v>
      </c>
      <c r="BF3584" s="197">
        <f>IF(N3584="snížená",J3584,0)</f>
        <v>0</v>
      </c>
      <c r="BG3584" s="197">
        <f>IF(N3584="zákl. přenesená",J3584,0)</f>
        <v>0</v>
      </c>
      <c r="BH3584" s="197">
        <f>IF(N3584="sníž. přenesená",J3584,0)</f>
        <v>0</v>
      </c>
      <c r="BI3584" s="197">
        <f>IF(N3584="nulová",J3584,0)</f>
        <v>0</v>
      </c>
      <c r="BJ3584" s="20" t="s">
        <v>90</v>
      </c>
      <c r="BK3584" s="197">
        <f>ROUND(I3584*H3584,2)</f>
        <v>0</v>
      </c>
      <c r="BL3584" s="20" t="s">
        <v>479</v>
      </c>
      <c r="BM3584" s="196" t="s">
        <v>3363</v>
      </c>
    </row>
    <row r="3585" spans="1:65" s="13" customFormat="1" ht="10">
      <c r="B3585" s="203"/>
      <c r="C3585" s="204"/>
      <c r="D3585" s="205" t="s">
        <v>395</v>
      </c>
      <c r="E3585" s="206" t="s">
        <v>76</v>
      </c>
      <c r="F3585" s="207" t="s">
        <v>403</v>
      </c>
      <c r="G3585" s="204"/>
      <c r="H3585" s="206" t="s">
        <v>76</v>
      </c>
      <c r="I3585" s="208"/>
      <c r="J3585" s="204"/>
      <c r="K3585" s="204"/>
      <c r="L3585" s="209"/>
      <c r="M3585" s="210"/>
      <c r="N3585" s="211"/>
      <c r="O3585" s="211"/>
      <c r="P3585" s="211"/>
      <c r="Q3585" s="211"/>
      <c r="R3585" s="211"/>
      <c r="S3585" s="211"/>
      <c r="T3585" s="212"/>
      <c r="AT3585" s="213" t="s">
        <v>395</v>
      </c>
      <c r="AU3585" s="213" t="s">
        <v>90</v>
      </c>
      <c r="AV3585" s="13" t="s">
        <v>85</v>
      </c>
      <c r="AW3585" s="13" t="s">
        <v>36</v>
      </c>
      <c r="AX3585" s="13" t="s">
        <v>78</v>
      </c>
      <c r="AY3585" s="213" t="s">
        <v>386</v>
      </c>
    </row>
    <row r="3586" spans="1:65" s="13" customFormat="1" ht="10">
      <c r="B3586" s="203"/>
      <c r="C3586" s="204"/>
      <c r="D3586" s="205" t="s">
        <v>395</v>
      </c>
      <c r="E3586" s="206" t="s">
        <v>76</v>
      </c>
      <c r="F3586" s="207" t="s">
        <v>1057</v>
      </c>
      <c r="G3586" s="204"/>
      <c r="H3586" s="206" t="s">
        <v>76</v>
      </c>
      <c r="I3586" s="208"/>
      <c r="J3586" s="204"/>
      <c r="K3586" s="204"/>
      <c r="L3586" s="209"/>
      <c r="M3586" s="210"/>
      <c r="N3586" s="211"/>
      <c r="O3586" s="211"/>
      <c r="P3586" s="211"/>
      <c r="Q3586" s="211"/>
      <c r="R3586" s="211"/>
      <c r="S3586" s="211"/>
      <c r="T3586" s="212"/>
      <c r="AT3586" s="213" t="s">
        <v>395</v>
      </c>
      <c r="AU3586" s="213" t="s">
        <v>90</v>
      </c>
      <c r="AV3586" s="13" t="s">
        <v>85</v>
      </c>
      <c r="AW3586" s="13" t="s">
        <v>36</v>
      </c>
      <c r="AX3586" s="13" t="s">
        <v>78</v>
      </c>
      <c r="AY3586" s="213" t="s">
        <v>386</v>
      </c>
    </row>
    <row r="3587" spans="1:65" s="13" customFormat="1" ht="10">
      <c r="B3587" s="203"/>
      <c r="C3587" s="204"/>
      <c r="D3587" s="205" t="s">
        <v>395</v>
      </c>
      <c r="E3587" s="206" t="s">
        <v>76</v>
      </c>
      <c r="F3587" s="207" t="s">
        <v>3179</v>
      </c>
      <c r="G3587" s="204"/>
      <c r="H3587" s="206" t="s">
        <v>76</v>
      </c>
      <c r="I3587" s="208"/>
      <c r="J3587" s="204"/>
      <c r="K3587" s="204"/>
      <c r="L3587" s="209"/>
      <c r="M3587" s="210"/>
      <c r="N3587" s="211"/>
      <c r="O3587" s="211"/>
      <c r="P3587" s="211"/>
      <c r="Q3587" s="211"/>
      <c r="R3587" s="211"/>
      <c r="S3587" s="211"/>
      <c r="T3587" s="212"/>
      <c r="AT3587" s="213" t="s">
        <v>395</v>
      </c>
      <c r="AU3587" s="213" t="s">
        <v>90</v>
      </c>
      <c r="AV3587" s="13" t="s">
        <v>85</v>
      </c>
      <c r="AW3587" s="13" t="s">
        <v>36</v>
      </c>
      <c r="AX3587" s="13" t="s">
        <v>78</v>
      </c>
      <c r="AY3587" s="213" t="s">
        <v>386</v>
      </c>
    </row>
    <row r="3588" spans="1:65" s="13" customFormat="1" ht="10">
      <c r="B3588" s="203"/>
      <c r="C3588" s="204"/>
      <c r="D3588" s="205" t="s">
        <v>395</v>
      </c>
      <c r="E3588" s="206" t="s">
        <v>76</v>
      </c>
      <c r="F3588" s="207" t="s">
        <v>3180</v>
      </c>
      <c r="G3588" s="204"/>
      <c r="H3588" s="206" t="s">
        <v>76</v>
      </c>
      <c r="I3588" s="208"/>
      <c r="J3588" s="204"/>
      <c r="K3588" s="204"/>
      <c r="L3588" s="209"/>
      <c r="M3588" s="210"/>
      <c r="N3588" s="211"/>
      <c r="O3588" s="211"/>
      <c r="P3588" s="211"/>
      <c r="Q3588" s="211"/>
      <c r="R3588" s="211"/>
      <c r="S3588" s="211"/>
      <c r="T3588" s="212"/>
      <c r="AT3588" s="213" t="s">
        <v>395</v>
      </c>
      <c r="AU3588" s="213" t="s">
        <v>90</v>
      </c>
      <c r="AV3588" s="13" t="s">
        <v>85</v>
      </c>
      <c r="AW3588" s="13" t="s">
        <v>36</v>
      </c>
      <c r="AX3588" s="13" t="s">
        <v>78</v>
      </c>
      <c r="AY3588" s="213" t="s">
        <v>386</v>
      </c>
    </row>
    <row r="3589" spans="1:65" s="14" customFormat="1" ht="10">
      <c r="B3589" s="214"/>
      <c r="C3589" s="215"/>
      <c r="D3589" s="205" t="s">
        <v>395</v>
      </c>
      <c r="E3589" s="216" t="s">
        <v>76</v>
      </c>
      <c r="F3589" s="217" t="s">
        <v>3364</v>
      </c>
      <c r="G3589" s="215"/>
      <c r="H3589" s="218">
        <v>1</v>
      </c>
      <c r="I3589" s="219"/>
      <c r="J3589" s="215"/>
      <c r="K3589" s="215"/>
      <c r="L3589" s="220"/>
      <c r="M3589" s="221"/>
      <c r="N3589" s="222"/>
      <c r="O3589" s="222"/>
      <c r="P3589" s="222"/>
      <c r="Q3589" s="222"/>
      <c r="R3589" s="222"/>
      <c r="S3589" s="222"/>
      <c r="T3589" s="223"/>
      <c r="AT3589" s="224" t="s">
        <v>395</v>
      </c>
      <c r="AU3589" s="224" t="s">
        <v>90</v>
      </c>
      <c r="AV3589" s="14" t="s">
        <v>90</v>
      </c>
      <c r="AW3589" s="14" t="s">
        <v>36</v>
      </c>
      <c r="AX3589" s="14" t="s">
        <v>78</v>
      </c>
      <c r="AY3589" s="224" t="s">
        <v>386</v>
      </c>
    </row>
    <row r="3590" spans="1:65" s="15" customFormat="1" ht="10">
      <c r="B3590" s="225"/>
      <c r="C3590" s="226"/>
      <c r="D3590" s="205" t="s">
        <v>395</v>
      </c>
      <c r="E3590" s="227" t="s">
        <v>76</v>
      </c>
      <c r="F3590" s="228" t="s">
        <v>398</v>
      </c>
      <c r="G3590" s="226"/>
      <c r="H3590" s="229">
        <v>1</v>
      </c>
      <c r="I3590" s="230"/>
      <c r="J3590" s="226"/>
      <c r="K3590" s="226"/>
      <c r="L3590" s="231"/>
      <c r="M3590" s="232"/>
      <c r="N3590" s="233"/>
      <c r="O3590" s="233"/>
      <c r="P3590" s="233"/>
      <c r="Q3590" s="233"/>
      <c r="R3590" s="233"/>
      <c r="S3590" s="233"/>
      <c r="T3590" s="234"/>
      <c r="AT3590" s="235" t="s">
        <v>395</v>
      </c>
      <c r="AU3590" s="235" t="s">
        <v>90</v>
      </c>
      <c r="AV3590" s="15" t="s">
        <v>102</v>
      </c>
      <c r="AW3590" s="15" t="s">
        <v>36</v>
      </c>
      <c r="AX3590" s="15" t="s">
        <v>85</v>
      </c>
      <c r="AY3590" s="235" t="s">
        <v>386</v>
      </c>
    </row>
    <row r="3591" spans="1:65" s="2" customFormat="1" ht="78" customHeight="1">
      <c r="A3591" s="37"/>
      <c r="B3591" s="38"/>
      <c r="C3591" s="185" t="s">
        <v>3365</v>
      </c>
      <c r="D3591" s="185" t="s">
        <v>388</v>
      </c>
      <c r="E3591" s="186" t="s">
        <v>3366</v>
      </c>
      <c r="F3591" s="187" t="s">
        <v>3367</v>
      </c>
      <c r="G3591" s="188" t="s">
        <v>624</v>
      </c>
      <c r="H3591" s="189">
        <v>1</v>
      </c>
      <c r="I3591" s="190"/>
      <c r="J3591" s="191">
        <f>ROUND(I3591*H3591,2)</f>
        <v>0</v>
      </c>
      <c r="K3591" s="187" t="s">
        <v>76</v>
      </c>
      <c r="L3591" s="42"/>
      <c r="M3591" s="192" t="s">
        <v>76</v>
      </c>
      <c r="N3591" s="193" t="s">
        <v>49</v>
      </c>
      <c r="O3591" s="67"/>
      <c r="P3591" s="194">
        <f>O3591*H3591</f>
        <v>0</v>
      </c>
      <c r="Q3591" s="194">
        <v>0</v>
      </c>
      <c r="R3591" s="194">
        <f>Q3591*H3591</f>
        <v>0</v>
      </c>
      <c r="S3591" s="194">
        <v>0</v>
      </c>
      <c r="T3591" s="195">
        <f>S3591*H3591</f>
        <v>0</v>
      </c>
      <c r="U3591" s="37"/>
      <c r="V3591" s="37"/>
      <c r="W3591" s="37"/>
      <c r="X3591" s="37"/>
      <c r="Y3591" s="37"/>
      <c r="Z3591" s="37"/>
      <c r="AA3591" s="37"/>
      <c r="AB3591" s="37"/>
      <c r="AC3591" s="37"/>
      <c r="AD3591" s="37"/>
      <c r="AE3591" s="37"/>
      <c r="AR3591" s="196" t="s">
        <v>479</v>
      </c>
      <c r="AT3591" s="196" t="s">
        <v>388</v>
      </c>
      <c r="AU3591" s="196" t="s">
        <v>90</v>
      </c>
      <c r="AY3591" s="20" t="s">
        <v>386</v>
      </c>
      <c r="BE3591" s="197">
        <f>IF(N3591="základní",J3591,0)</f>
        <v>0</v>
      </c>
      <c r="BF3591" s="197">
        <f>IF(N3591="snížená",J3591,0)</f>
        <v>0</v>
      </c>
      <c r="BG3591" s="197">
        <f>IF(N3591="zákl. přenesená",J3591,0)</f>
        <v>0</v>
      </c>
      <c r="BH3591" s="197">
        <f>IF(N3591="sníž. přenesená",J3591,0)</f>
        <v>0</v>
      </c>
      <c r="BI3591" s="197">
        <f>IF(N3591="nulová",J3591,0)</f>
        <v>0</v>
      </c>
      <c r="BJ3591" s="20" t="s">
        <v>90</v>
      </c>
      <c r="BK3591" s="197">
        <f>ROUND(I3591*H3591,2)</f>
        <v>0</v>
      </c>
      <c r="BL3591" s="20" t="s">
        <v>479</v>
      </c>
      <c r="BM3591" s="196" t="s">
        <v>3368</v>
      </c>
    </row>
    <row r="3592" spans="1:65" s="13" customFormat="1" ht="10">
      <c r="B3592" s="203"/>
      <c r="C3592" s="204"/>
      <c r="D3592" s="205" t="s">
        <v>395</v>
      </c>
      <c r="E3592" s="206" t="s">
        <v>76</v>
      </c>
      <c r="F3592" s="207" t="s">
        <v>403</v>
      </c>
      <c r="G3592" s="204"/>
      <c r="H3592" s="206" t="s">
        <v>76</v>
      </c>
      <c r="I3592" s="208"/>
      <c r="J3592" s="204"/>
      <c r="K3592" s="204"/>
      <c r="L3592" s="209"/>
      <c r="M3592" s="210"/>
      <c r="N3592" s="211"/>
      <c r="O3592" s="211"/>
      <c r="P3592" s="211"/>
      <c r="Q3592" s="211"/>
      <c r="R3592" s="211"/>
      <c r="S3592" s="211"/>
      <c r="T3592" s="212"/>
      <c r="AT3592" s="213" t="s">
        <v>395</v>
      </c>
      <c r="AU3592" s="213" t="s">
        <v>90</v>
      </c>
      <c r="AV3592" s="13" t="s">
        <v>85</v>
      </c>
      <c r="AW3592" s="13" t="s">
        <v>36</v>
      </c>
      <c r="AX3592" s="13" t="s">
        <v>78</v>
      </c>
      <c r="AY3592" s="213" t="s">
        <v>386</v>
      </c>
    </row>
    <row r="3593" spans="1:65" s="13" customFormat="1" ht="10">
      <c r="B3593" s="203"/>
      <c r="C3593" s="204"/>
      <c r="D3593" s="205" t="s">
        <v>395</v>
      </c>
      <c r="E3593" s="206" t="s">
        <v>76</v>
      </c>
      <c r="F3593" s="207" t="s">
        <v>1057</v>
      </c>
      <c r="G3593" s="204"/>
      <c r="H3593" s="206" t="s">
        <v>76</v>
      </c>
      <c r="I3593" s="208"/>
      <c r="J3593" s="204"/>
      <c r="K3593" s="204"/>
      <c r="L3593" s="209"/>
      <c r="M3593" s="210"/>
      <c r="N3593" s="211"/>
      <c r="O3593" s="211"/>
      <c r="P3593" s="211"/>
      <c r="Q3593" s="211"/>
      <c r="R3593" s="211"/>
      <c r="S3593" s="211"/>
      <c r="T3593" s="212"/>
      <c r="AT3593" s="213" t="s">
        <v>395</v>
      </c>
      <c r="AU3593" s="213" t="s">
        <v>90</v>
      </c>
      <c r="AV3593" s="13" t="s">
        <v>85</v>
      </c>
      <c r="AW3593" s="13" t="s">
        <v>36</v>
      </c>
      <c r="AX3593" s="13" t="s">
        <v>78</v>
      </c>
      <c r="AY3593" s="213" t="s">
        <v>386</v>
      </c>
    </row>
    <row r="3594" spans="1:65" s="13" customFormat="1" ht="10">
      <c r="B3594" s="203"/>
      <c r="C3594" s="204"/>
      <c r="D3594" s="205" t="s">
        <v>395</v>
      </c>
      <c r="E3594" s="206" t="s">
        <v>76</v>
      </c>
      <c r="F3594" s="207" t="s">
        <v>3179</v>
      </c>
      <c r="G3594" s="204"/>
      <c r="H3594" s="206" t="s">
        <v>76</v>
      </c>
      <c r="I3594" s="208"/>
      <c r="J3594" s="204"/>
      <c r="K3594" s="204"/>
      <c r="L3594" s="209"/>
      <c r="M3594" s="210"/>
      <c r="N3594" s="211"/>
      <c r="O3594" s="211"/>
      <c r="P3594" s="211"/>
      <c r="Q3594" s="211"/>
      <c r="R3594" s="211"/>
      <c r="S3594" s="211"/>
      <c r="T3594" s="212"/>
      <c r="AT3594" s="213" t="s">
        <v>395</v>
      </c>
      <c r="AU3594" s="213" t="s">
        <v>90</v>
      </c>
      <c r="AV3594" s="13" t="s">
        <v>85</v>
      </c>
      <c r="AW3594" s="13" t="s">
        <v>36</v>
      </c>
      <c r="AX3594" s="13" t="s">
        <v>78</v>
      </c>
      <c r="AY3594" s="213" t="s">
        <v>386</v>
      </c>
    </row>
    <row r="3595" spans="1:65" s="13" customFormat="1" ht="10">
      <c r="B3595" s="203"/>
      <c r="C3595" s="204"/>
      <c r="D3595" s="205" t="s">
        <v>395</v>
      </c>
      <c r="E3595" s="206" t="s">
        <v>76</v>
      </c>
      <c r="F3595" s="207" t="s">
        <v>3180</v>
      </c>
      <c r="G3595" s="204"/>
      <c r="H3595" s="206" t="s">
        <v>76</v>
      </c>
      <c r="I3595" s="208"/>
      <c r="J3595" s="204"/>
      <c r="K3595" s="204"/>
      <c r="L3595" s="209"/>
      <c r="M3595" s="210"/>
      <c r="N3595" s="211"/>
      <c r="O3595" s="211"/>
      <c r="P3595" s="211"/>
      <c r="Q3595" s="211"/>
      <c r="R3595" s="211"/>
      <c r="S3595" s="211"/>
      <c r="T3595" s="212"/>
      <c r="AT3595" s="213" t="s">
        <v>395</v>
      </c>
      <c r="AU3595" s="213" t="s">
        <v>90</v>
      </c>
      <c r="AV3595" s="13" t="s">
        <v>85</v>
      </c>
      <c r="AW3595" s="13" t="s">
        <v>36</v>
      </c>
      <c r="AX3595" s="13" t="s">
        <v>78</v>
      </c>
      <c r="AY3595" s="213" t="s">
        <v>386</v>
      </c>
    </row>
    <row r="3596" spans="1:65" s="14" customFormat="1" ht="10">
      <c r="B3596" s="214"/>
      <c r="C3596" s="215"/>
      <c r="D3596" s="205" t="s">
        <v>395</v>
      </c>
      <c r="E3596" s="216" t="s">
        <v>76</v>
      </c>
      <c r="F3596" s="217" t="s">
        <v>3369</v>
      </c>
      <c r="G3596" s="215"/>
      <c r="H3596" s="218">
        <v>1</v>
      </c>
      <c r="I3596" s="219"/>
      <c r="J3596" s="215"/>
      <c r="K3596" s="215"/>
      <c r="L3596" s="220"/>
      <c r="M3596" s="221"/>
      <c r="N3596" s="222"/>
      <c r="O3596" s="222"/>
      <c r="P3596" s="222"/>
      <c r="Q3596" s="222"/>
      <c r="R3596" s="222"/>
      <c r="S3596" s="222"/>
      <c r="T3596" s="223"/>
      <c r="AT3596" s="224" t="s">
        <v>395</v>
      </c>
      <c r="AU3596" s="224" t="s">
        <v>90</v>
      </c>
      <c r="AV3596" s="14" t="s">
        <v>90</v>
      </c>
      <c r="AW3596" s="14" t="s">
        <v>36</v>
      </c>
      <c r="AX3596" s="14" t="s">
        <v>78</v>
      </c>
      <c r="AY3596" s="224" t="s">
        <v>386</v>
      </c>
    </row>
    <row r="3597" spans="1:65" s="15" customFormat="1" ht="10">
      <c r="B3597" s="225"/>
      <c r="C3597" s="226"/>
      <c r="D3597" s="205" t="s">
        <v>395</v>
      </c>
      <c r="E3597" s="227" t="s">
        <v>76</v>
      </c>
      <c r="F3597" s="228" t="s">
        <v>398</v>
      </c>
      <c r="G3597" s="226"/>
      <c r="H3597" s="229">
        <v>1</v>
      </c>
      <c r="I3597" s="230"/>
      <c r="J3597" s="226"/>
      <c r="K3597" s="226"/>
      <c r="L3597" s="231"/>
      <c r="M3597" s="232"/>
      <c r="N3597" s="233"/>
      <c r="O3597" s="233"/>
      <c r="P3597" s="233"/>
      <c r="Q3597" s="233"/>
      <c r="R3597" s="233"/>
      <c r="S3597" s="233"/>
      <c r="T3597" s="234"/>
      <c r="AT3597" s="235" t="s">
        <v>395</v>
      </c>
      <c r="AU3597" s="235" t="s">
        <v>90</v>
      </c>
      <c r="AV3597" s="15" t="s">
        <v>102</v>
      </c>
      <c r="AW3597" s="15" t="s">
        <v>36</v>
      </c>
      <c r="AX3597" s="15" t="s">
        <v>85</v>
      </c>
      <c r="AY3597" s="235" t="s">
        <v>386</v>
      </c>
    </row>
    <row r="3598" spans="1:65" s="2" customFormat="1" ht="62.75" customHeight="1">
      <c r="A3598" s="37"/>
      <c r="B3598" s="38"/>
      <c r="C3598" s="185" t="s">
        <v>3370</v>
      </c>
      <c r="D3598" s="185" t="s">
        <v>388</v>
      </c>
      <c r="E3598" s="186" t="s">
        <v>3371</v>
      </c>
      <c r="F3598" s="187" t="s">
        <v>3372</v>
      </c>
      <c r="G3598" s="188" t="s">
        <v>624</v>
      </c>
      <c r="H3598" s="189">
        <v>2</v>
      </c>
      <c r="I3598" s="190"/>
      <c r="J3598" s="191">
        <f>ROUND(I3598*H3598,2)</f>
        <v>0</v>
      </c>
      <c r="K3598" s="187" t="s">
        <v>76</v>
      </c>
      <c r="L3598" s="42"/>
      <c r="M3598" s="192" t="s">
        <v>76</v>
      </c>
      <c r="N3598" s="193" t="s">
        <v>49</v>
      </c>
      <c r="O3598" s="67"/>
      <c r="P3598" s="194">
        <f>O3598*H3598</f>
        <v>0</v>
      </c>
      <c r="Q3598" s="194">
        <v>0</v>
      </c>
      <c r="R3598" s="194">
        <f>Q3598*H3598</f>
        <v>0</v>
      </c>
      <c r="S3598" s="194">
        <v>0</v>
      </c>
      <c r="T3598" s="195">
        <f>S3598*H3598</f>
        <v>0</v>
      </c>
      <c r="U3598" s="37"/>
      <c r="V3598" s="37"/>
      <c r="W3598" s="37"/>
      <c r="X3598" s="37"/>
      <c r="Y3598" s="37"/>
      <c r="Z3598" s="37"/>
      <c r="AA3598" s="37"/>
      <c r="AB3598" s="37"/>
      <c r="AC3598" s="37"/>
      <c r="AD3598" s="37"/>
      <c r="AE3598" s="37"/>
      <c r="AR3598" s="196" t="s">
        <v>479</v>
      </c>
      <c r="AT3598" s="196" t="s">
        <v>388</v>
      </c>
      <c r="AU3598" s="196" t="s">
        <v>90</v>
      </c>
      <c r="AY3598" s="20" t="s">
        <v>386</v>
      </c>
      <c r="BE3598" s="197">
        <f>IF(N3598="základní",J3598,0)</f>
        <v>0</v>
      </c>
      <c r="BF3598" s="197">
        <f>IF(N3598="snížená",J3598,0)</f>
        <v>0</v>
      </c>
      <c r="BG3598" s="197">
        <f>IF(N3598="zákl. přenesená",J3598,0)</f>
        <v>0</v>
      </c>
      <c r="BH3598" s="197">
        <f>IF(N3598="sníž. přenesená",J3598,0)</f>
        <v>0</v>
      </c>
      <c r="BI3598" s="197">
        <f>IF(N3598="nulová",J3598,0)</f>
        <v>0</v>
      </c>
      <c r="BJ3598" s="20" t="s">
        <v>90</v>
      </c>
      <c r="BK3598" s="197">
        <f>ROUND(I3598*H3598,2)</f>
        <v>0</v>
      </c>
      <c r="BL3598" s="20" t="s">
        <v>479</v>
      </c>
      <c r="BM3598" s="196" t="s">
        <v>3373</v>
      </c>
    </row>
    <row r="3599" spans="1:65" s="13" customFormat="1" ht="10">
      <c r="B3599" s="203"/>
      <c r="C3599" s="204"/>
      <c r="D3599" s="205" t="s">
        <v>395</v>
      </c>
      <c r="E3599" s="206" t="s">
        <v>76</v>
      </c>
      <c r="F3599" s="207" t="s">
        <v>403</v>
      </c>
      <c r="G3599" s="204"/>
      <c r="H3599" s="206" t="s">
        <v>76</v>
      </c>
      <c r="I3599" s="208"/>
      <c r="J3599" s="204"/>
      <c r="K3599" s="204"/>
      <c r="L3599" s="209"/>
      <c r="M3599" s="210"/>
      <c r="N3599" s="211"/>
      <c r="O3599" s="211"/>
      <c r="P3599" s="211"/>
      <c r="Q3599" s="211"/>
      <c r="R3599" s="211"/>
      <c r="S3599" s="211"/>
      <c r="T3599" s="212"/>
      <c r="AT3599" s="213" t="s">
        <v>395</v>
      </c>
      <c r="AU3599" s="213" t="s">
        <v>90</v>
      </c>
      <c r="AV3599" s="13" t="s">
        <v>85</v>
      </c>
      <c r="AW3599" s="13" t="s">
        <v>36</v>
      </c>
      <c r="AX3599" s="13" t="s">
        <v>78</v>
      </c>
      <c r="AY3599" s="213" t="s">
        <v>386</v>
      </c>
    </row>
    <row r="3600" spans="1:65" s="13" customFormat="1" ht="10">
      <c r="B3600" s="203"/>
      <c r="C3600" s="204"/>
      <c r="D3600" s="205" t="s">
        <v>395</v>
      </c>
      <c r="E3600" s="206" t="s">
        <v>76</v>
      </c>
      <c r="F3600" s="207" t="s">
        <v>1057</v>
      </c>
      <c r="G3600" s="204"/>
      <c r="H3600" s="206" t="s">
        <v>76</v>
      </c>
      <c r="I3600" s="208"/>
      <c r="J3600" s="204"/>
      <c r="K3600" s="204"/>
      <c r="L3600" s="209"/>
      <c r="M3600" s="210"/>
      <c r="N3600" s="211"/>
      <c r="O3600" s="211"/>
      <c r="P3600" s="211"/>
      <c r="Q3600" s="211"/>
      <c r="R3600" s="211"/>
      <c r="S3600" s="211"/>
      <c r="T3600" s="212"/>
      <c r="AT3600" s="213" t="s">
        <v>395</v>
      </c>
      <c r="AU3600" s="213" t="s">
        <v>90</v>
      </c>
      <c r="AV3600" s="13" t="s">
        <v>85</v>
      </c>
      <c r="AW3600" s="13" t="s">
        <v>36</v>
      </c>
      <c r="AX3600" s="13" t="s">
        <v>78</v>
      </c>
      <c r="AY3600" s="213" t="s">
        <v>386</v>
      </c>
    </row>
    <row r="3601" spans="1:65" s="13" customFormat="1" ht="10">
      <c r="B3601" s="203"/>
      <c r="C3601" s="204"/>
      <c r="D3601" s="205" t="s">
        <v>395</v>
      </c>
      <c r="E3601" s="206" t="s">
        <v>76</v>
      </c>
      <c r="F3601" s="207" t="s">
        <v>3179</v>
      </c>
      <c r="G3601" s="204"/>
      <c r="H3601" s="206" t="s">
        <v>76</v>
      </c>
      <c r="I3601" s="208"/>
      <c r="J3601" s="204"/>
      <c r="K3601" s="204"/>
      <c r="L3601" s="209"/>
      <c r="M3601" s="210"/>
      <c r="N3601" s="211"/>
      <c r="O3601" s="211"/>
      <c r="P3601" s="211"/>
      <c r="Q3601" s="211"/>
      <c r="R3601" s="211"/>
      <c r="S3601" s="211"/>
      <c r="T3601" s="212"/>
      <c r="AT3601" s="213" t="s">
        <v>395</v>
      </c>
      <c r="AU3601" s="213" t="s">
        <v>90</v>
      </c>
      <c r="AV3601" s="13" t="s">
        <v>85</v>
      </c>
      <c r="AW3601" s="13" t="s">
        <v>36</v>
      </c>
      <c r="AX3601" s="13" t="s">
        <v>78</v>
      </c>
      <c r="AY3601" s="213" t="s">
        <v>386</v>
      </c>
    </row>
    <row r="3602" spans="1:65" s="13" customFormat="1" ht="10">
      <c r="B3602" s="203"/>
      <c r="C3602" s="204"/>
      <c r="D3602" s="205" t="s">
        <v>395</v>
      </c>
      <c r="E3602" s="206" t="s">
        <v>76</v>
      </c>
      <c r="F3602" s="207" t="s">
        <v>3180</v>
      </c>
      <c r="G3602" s="204"/>
      <c r="H3602" s="206" t="s">
        <v>76</v>
      </c>
      <c r="I3602" s="208"/>
      <c r="J3602" s="204"/>
      <c r="K3602" s="204"/>
      <c r="L3602" s="209"/>
      <c r="M3602" s="210"/>
      <c r="N3602" s="211"/>
      <c r="O3602" s="211"/>
      <c r="P3602" s="211"/>
      <c r="Q3602" s="211"/>
      <c r="R3602" s="211"/>
      <c r="S3602" s="211"/>
      <c r="T3602" s="212"/>
      <c r="AT3602" s="213" t="s">
        <v>395</v>
      </c>
      <c r="AU3602" s="213" t="s">
        <v>90</v>
      </c>
      <c r="AV3602" s="13" t="s">
        <v>85</v>
      </c>
      <c r="AW3602" s="13" t="s">
        <v>36</v>
      </c>
      <c r="AX3602" s="13" t="s">
        <v>78</v>
      </c>
      <c r="AY3602" s="213" t="s">
        <v>386</v>
      </c>
    </row>
    <row r="3603" spans="1:65" s="14" customFormat="1" ht="10">
      <c r="B3603" s="214"/>
      <c r="C3603" s="215"/>
      <c r="D3603" s="205" t="s">
        <v>395</v>
      </c>
      <c r="E3603" s="216" t="s">
        <v>76</v>
      </c>
      <c r="F3603" s="217" t="s">
        <v>3374</v>
      </c>
      <c r="G3603" s="215"/>
      <c r="H3603" s="218">
        <v>2</v>
      </c>
      <c r="I3603" s="219"/>
      <c r="J3603" s="215"/>
      <c r="K3603" s="215"/>
      <c r="L3603" s="220"/>
      <c r="M3603" s="221"/>
      <c r="N3603" s="222"/>
      <c r="O3603" s="222"/>
      <c r="P3603" s="222"/>
      <c r="Q3603" s="222"/>
      <c r="R3603" s="222"/>
      <c r="S3603" s="222"/>
      <c r="T3603" s="223"/>
      <c r="AT3603" s="224" t="s">
        <v>395</v>
      </c>
      <c r="AU3603" s="224" t="s">
        <v>90</v>
      </c>
      <c r="AV3603" s="14" t="s">
        <v>90</v>
      </c>
      <c r="AW3603" s="14" t="s">
        <v>36</v>
      </c>
      <c r="AX3603" s="14" t="s">
        <v>78</v>
      </c>
      <c r="AY3603" s="224" t="s">
        <v>386</v>
      </c>
    </row>
    <row r="3604" spans="1:65" s="15" customFormat="1" ht="10">
      <c r="B3604" s="225"/>
      <c r="C3604" s="226"/>
      <c r="D3604" s="205" t="s">
        <v>395</v>
      </c>
      <c r="E3604" s="227" t="s">
        <v>76</v>
      </c>
      <c r="F3604" s="228" t="s">
        <v>398</v>
      </c>
      <c r="G3604" s="226"/>
      <c r="H3604" s="229">
        <v>2</v>
      </c>
      <c r="I3604" s="230"/>
      <c r="J3604" s="226"/>
      <c r="K3604" s="226"/>
      <c r="L3604" s="231"/>
      <c r="M3604" s="232"/>
      <c r="N3604" s="233"/>
      <c r="O3604" s="233"/>
      <c r="P3604" s="233"/>
      <c r="Q3604" s="233"/>
      <c r="R3604" s="233"/>
      <c r="S3604" s="233"/>
      <c r="T3604" s="234"/>
      <c r="AT3604" s="235" t="s">
        <v>395</v>
      </c>
      <c r="AU3604" s="235" t="s">
        <v>90</v>
      </c>
      <c r="AV3604" s="15" t="s">
        <v>102</v>
      </c>
      <c r="AW3604" s="15" t="s">
        <v>36</v>
      </c>
      <c r="AX3604" s="15" t="s">
        <v>85</v>
      </c>
      <c r="AY3604" s="235" t="s">
        <v>386</v>
      </c>
    </row>
    <row r="3605" spans="1:65" s="2" customFormat="1" ht="62.75" customHeight="1">
      <c r="A3605" s="37"/>
      <c r="B3605" s="38"/>
      <c r="C3605" s="185" t="s">
        <v>3375</v>
      </c>
      <c r="D3605" s="185" t="s">
        <v>388</v>
      </c>
      <c r="E3605" s="186" t="s">
        <v>3376</v>
      </c>
      <c r="F3605" s="187" t="s">
        <v>3372</v>
      </c>
      <c r="G3605" s="188" t="s">
        <v>624</v>
      </c>
      <c r="H3605" s="189">
        <v>1</v>
      </c>
      <c r="I3605" s="190"/>
      <c r="J3605" s="191">
        <f>ROUND(I3605*H3605,2)</f>
        <v>0</v>
      </c>
      <c r="K3605" s="187" t="s">
        <v>76</v>
      </c>
      <c r="L3605" s="42"/>
      <c r="M3605" s="192" t="s">
        <v>76</v>
      </c>
      <c r="N3605" s="193" t="s">
        <v>49</v>
      </c>
      <c r="O3605" s="67"/>
      <c r="P3605" s="194">
        <f>O3605*H3605</f>
        <v>0</v>
      </c>
      <c r="Q3605" s="194">
        <v>0</v>
      </c>
      <c r="R3605" s="194">
        <f>Q3605*H3605</f>
        <v>0</v>
      </c>
      <c r="S3605" s="194">
        <v>0</v>
      </c>
      <c r="T3605" s="195">
        <f>S3605*H3605</f>
        <v>0</v>
      </c>
      <c r="U3605" s="37"/>
      <c r="V3605" s="37"/>
      <c r="W3605" s="37"/>
      <c r="X3605" s="37"/>
      <c r="Y3605" s="37"/>
      <c r="Z3605" s="37"/>
      <c r="AA3605" s="37"/>
      <c r="AB3605" s="37"/>
      <c r="AC3605" s="37"/>
      <c r="AD3605" s="37"/>
      <c r="AE3605" s="37"/>
      <c r="AR3605" s="196" t="s">
        <v>479</v>
      </c>
      <c r="AT3605" s="196" t="s">
        <v>388</v>
      </c>
      <c r="AU3605" s="196" t="s">
        <v>90</v>
      </c>
      <c r="AY3605" s="20" t="s">
        <v>386</v>
      </c>
      <c r="BE3605" s="197">
        <f>IF(N3605="základní",J3605,0)</f>
        <v>0</v>
      </c>
      <c r="BF3605" s="197">
        <f>IF(N3605="snížená",J3605,0)</f>
        <v>0</v>
      </c>
      <c r="BG3605" s="197">
        <f>IF(N3605="zákl. přenesená",J3605,0)</f>
        <v>0</v>
      </c>
      <c r="BH3605" s="197">
        <f>IF(N3605="sníž. přenesená",J3605,0)</f>
        <v>0</v>
      </c>
      <c r="BI3605" s="197">
        <f>IF(N3605="nulová",J3605,0)</f>
        <v>0</v>
      </c>
      <c r="BJ3605" s="20" t="s">
        <v>90</v>
      </c>
      <c r="BK3605" s="197">
        <f>ROUND(I3605*H3605,2)</f>
        <v>0</v>
      </c>
      <c r="BL3605" s="20" t="s">
        <v>479</v>
      </c>
      <c r="BM3605" s="196" t="s">
        <v>3377</v>
      </c>
    </row>
    <row r="3606" spans="1:65" s="13" customFormat="1" ht="10">
      <c r="B3606" s="203"/>
      <c r="C3606" s="204"/>
      <c r="D3606" s="205" t="s">
        <v>395</v>
      </c>
      <c r="E3606" s="206" t="s">
        <v>76</v>
      </c>
      <c r="F3606" s="207" t="s">
        <v>403</v>
      </c>
      <c r="G3606" s="204"/>
      <c r="H3606" s="206" t="s">
        <v>76</v>
      </c>
      <c r="I3606" s="208"/>
      <c r="J3606" s="204"/>
      <c r="K3606" s="204"/>
      <c r="L3606" s="209"/>
      <c r="M3606" s="210"/>
      <c r="N3606" s="211"/>
      <c r="O3606" s="211"/>
      <c r="P3606" s="211"/>
      <c r="Q3606" s="211"/>
      <c r="R3606" s="211"/>
      <c r="S3606" s="211"/>
      <c r="T3606" s="212"/>
      <c r="AT3606" s="213" t="s">
        <v>395</v>
      </c>
      <c r="AU3606" s="213" t="s">
        <v>90</v>
      </c>
      <c r="AV3606" s="13" t="s">
        <v>85</v>
      </c>
      <c r="AW3606" s="13" t="s">
        <v>36</v>
      </c>
      <c r="AX3606" s="13" t="s">
        <v>78</v>
      </c>
      <c r="AY3606" s="213" t="s">
        <v>386</v>
      </c>
    </row>
    <row r="3607" spans="1:65" s="13" customFormat="1" ht="10">
      <c r="B3607" s="203"/>
      <c r="C3607" s="204"/>
      <c r="D3607" s="205" t="s">
        <v>395</v>
      </c>
      <c r="E3607" s="206" t="s">
        <v>76</v>
      </c>
      <c r="F3607" s="207" t="s">
        <v>1057</v>
      </c>
      <c r="G3607" s="204"/>
      <c r="H3607" s="206" t="s">
        <v>76</v>
      </c>
      <c r="I3607" s="208"/>
      <c r="J3607" s="204"/>
      <c r="K3607" s="204"/>
      <c r="L3607" s="209"/>
      <c r="M3607" s="210"/>
      <c r="N3607" s="211"/>
      <c r="O3607" s="211"/>
      <c r="P3607" s="211"/>
      <c r="Q3607" s="211"/>
      <c r="R3607" s="211"/>
      <c r="S3607" s="211"/>
      <c r="T3607" s="212"/>
      <c r="AT3607" s="213" t="s">
        <v>395</v>
      </c>
      <c r="AU3607" s="213" t="s">
        <v>90</v>
      </c>
      <c r="AV3607" s="13" t="s">
        <v>85</v>
      </c>
      <c r="AW3607" s="13" t="s">
        <v>36</v>
      </c>
      <c r="AX3607" s="13" t="s">
        <v>78</v>
      </c>
      <c r="AY3607" s="213" t="s">
        <v>386</v>
      </c>
    </row>
    <row r="3608" spans="1:65" s="13" customFormat="1" ht="10">
      <c r="B3608" s="203"/>
      <c r="C3608" s="204"/>
      <c r="D3608" s="205" t="s">
        <v>395</v>
      </c>
      <c r="E3608" s="206" t="s">
        <v>76</v>
      </c>
      <c r="F3608" s="207" t="s">
        <v>3179</v>
      </c>
      <c r="G3608" s="204"/>
      <c r="H3608" s="206" t="s">
        <v>76</v>
      </c>
      <c r="I3608" s="208"/>
      <c r="J3608" s="204"/>
      <c r="K3608" s="204"/>
      <c r="L3608" s="209"/>
      <c r="M3608" s="210"/>
      <c r="N3608" s="211"/>
      <c r="O3608" s="211"/>
      <c r="P3608" s="211"/>
      <c r="Q3608" s="211"/>
      <c r="R3608" s="211"/>
      <c r="S3608" s="211"/>
      <c r="T3608" s="212"/>
      <c r="AT3608" s="213" t="s">
        <v>395</v>
      </c>
      <c r="AU3608" s="213" t="s">
        <v>90</v>
      </c>
      <c r="AV3608" s="13" t="s">
        <v>85</v>
      </c>
      <c r="AW3608" s="13" t="s">
        <v>36</v>
      </c>
      <c r="AX3608" s="13" t="s">
        <v>78</v>
      </c>
      <c r="AY3608" s="213" t="s">
        <v>386</v>
      </c>
    </row>
    <row r="3609" spans="1:65" s="13" customFormat="1" ht="10">
      <c r="B3609" s="203"/>
      <c r="C3609" s="204"/>
      <c r="D3609" s="205" t="s">
        <v>395</v>
      </c>
      <c r="E3609" s="206" t="s">
        <v>76</v>
      </c>
      <c r="F3609" s="207" t="s">
        <v>3180</v>
      </c>
      <c r="G3609" s="204"/>
      <c r="H3609" s="206" t="s">
        <v>76</v>
      </c>
      <c r="I3609" s="208"/>
      <c r="J3609" s="204"/>
      <c r="K3609" s="204"/>
      <c r="L3609" s="209"/>
      <c r="M3609" s="210"/>
      <c r="N3609" s="211"/>
      <c r="O3609" s="211"/>
      <c r="P3609" s="211"/>
      <c r="Q3609" s="211"/>
      <c r="R3609" s="211"/>
      <c r="S3609" s="211"/>
      <c r="T3609" s="212"/>
      <c r="AT3609" s="213" t="s">
        <v>395</v>
      </c>
      <c r="AU3609" s="213" t="s">
        <v>90</v>
      </c>
      <c r="AV3609" s="13" t="s">
        <v>85</v>
      </c>
      <c r="AW3609" s="13" t="s">
        <v>36</v>
      </c>
      <c r="AX3609" s="13" t="s">
        <v>78</v>
      </c>
      <c r="AY3609" s="213" t="s">
        <v>386</v>
      </c>
    </row>
    <row r="3610" spans="1:65" s="14" customFormat="1" ht="10">
      <c r="B3610" s="214"/>
      <c r="C3610" s="215"/>
      <c r="D3610" s="205" t="s">
        <v>395</v>
      </c>
      <c r="E3610" s="216" t="s">
        <v>76</v>
      </c>
      <c r="F3610" s="217" t="s">
        <v>3378</v>
      </c>
      <c r="G3610" s="215"/>
      <c r="H3610" s="218">
        <v>1</v>
      </c>
      <c r="I3610" s="219"/>
      <c r="J3610" s="215"/>
      <c r="K3610" s="215"/>
      <c r="L3610" s="220"/>
      <c r="M3610" s="221"/>
      <c r="N3610" s="222"/>
      <c r="O3610" s="222"/>
      <c r="P3610" s="222"/>
      <c r="Q3610" s="222"/>
      <c r="R3610" s="222"/>
      <c r="S3610" s="222"/>
      <c r="T3610" s="223"/>
      <c r="AT3610" s="224" t="s">
        <v>395</v>
      </c>
      <c r="AU3610" s="224" t="s">
        <v>90</v>
      </c>
      <c r="AV3610" s="14" t="s">
        <v>90</v>
      </c>
      <c r="AW3610" s="14" t="s">
        <v>36</v>
      </c>
      <c r="AX3610" s="14" t="s">
        <v>78</v>
      </c>
      <c r="AY3610" s="224" t="s">
        <v>386</v>
      </c>
    </row>
    <row r="3611" spans="1:65" s="15" customFormat="1" ht="10">
      <c r="B3611" s="225"/>
      <c r="C3611" s="226"/>
      <c r="D3611" s="205" t="s">
        <v>395</v>
      </c>
      <c r="E3611" s="227" t="s">
        <v>76</v>
      </c>
      <c r="F3611" s="228" t="s">
        <v>398</v>
      </c>
      <c r="G3611" s="226"/>
      <c r="H3611" s="229">
        <v>1</v>
      </c>
      <c r="I3611" s="230"/>
      <c r="J3611" s="226"/>
      <c r="K3611" s="226"/>
      <c r="L3611" s="231"/>
      <c r="M3611" s="232"/>
      <c r="N3611" s="233"/>
      <c r="O3611" s="233"/>
      <c r="P3611" s="233"/>
      <c r="Q3611" s="233"/>
      <c r="R3611" s="233"/>
      <c r="S3611" s="233"/>
      <c r="T3611" s="234"/>
      <c r="AT3611" s="235" t="s">
        <v>395</v>
      </c>
      <c r="AU3611" s="235" t="s">
        <v>90</v>
      </c>
      <c r="AV3611" s="15" t="s">
        <v>102</v>
      </c>
      <c r="AW3611" s="15" t="s">
        <v>36</v>
      </c>
      <c r="AX3611" s="15" t="s">
        <v>85</v>
      </c>
      <c r="AY3611" s="235" t="s">
        <v>386</v>
      </c>
    </row>
    <row r="3612" spans="1:65" s="2" customFormat="1" ht="62.75" customHeight="1">
      <c r="A3612" s="37"/>
      <c r="B3612" s="38"/>
      <c r="C3612" s="185" t="s">
        <v>3379</v>
      </c>
      <c r="D3612" s="185" t="s">
        <v>388</v>
      </c>
      <c r="E3612" s="186" t="s">
        <v>3380</v>
      </c>
      <c r="F3612" s="187" t="s">
        <v>3381</v>
      </c>
      <c r="G3612" s="188" t="s">
        <v>624</v>
      </c>
      <c r="H3612" s="189">
        <v>1</v>
      </c>
      <c r="I3612" s="190"/>
      <c r="J3612" s="191">
        <f>ROUND(I3612*H3612,2)</f>
        <v>0</v>
      </c>
      <c r="K3612" s="187" t="s">
        <v>76</v>
      </c>
      <c r="L3612" s="42"/>
      <c r="M3612" s="192" t="s">
        <v>76</v>
      </c>
      <c r="N3612" s="193" t="s">
        <v>49</v>
      </c>
      <c r="O3612" s="67"/>
      <c r="P3612" s="194">
        <f>O3612*H3612</f>
        <v>0</v>
      </c>
      <c r="Q3612" s="194">
        <v>0</v>
      </c>
      <c r="R3612" s="194">
        <f>Q3612*H3612</f>
        <v>0</v>
      </c>
      <c r="S3612" s="194">
        <v>0</v>
      </c>
      <c r="T3612" s="195">
        <f>S3612*H3612</f>
        <v>0</v>
      </c>
      <c r="U3612" s="37"/>
      <c r="V3612" s="37"/>
      <c r="W3612" s="37"/>
      <c r="X3612" s="37"/>
      <c r="Y3612" s="37"/>
      <c r="Z3612" s="37"/>
      <c r="AA3612" s="37"/>
      <c r="AB3612" s="37"/>
      <c r="AC3612" s="37"/>
      <c r="AD3612" s="37"/>
      <c r="AE3612" s="37"/>
      <c r="AR3612" s="196" t="s">
        <v>479</v>
      </c>
      <c r="AT3612" s="196" t="s">
        <v>388</v>
      </c>
      <c r="AU3612" s="196" t="s">
        <v>90</v>
      </c>
      <c r="AY3612" s="20" t="s">
        <v>386</v>
      </c>
      <c r="BE3612" s="197">
        <f>IF(N3612="základní",J3612,0)</f>
        <v>0</v>
      </c>
      <c r="BF3612" s="197">
        <f>IF(N3612="snížená",J3612,0)</f>
        <v>0</v>
      </c>
      <c r="BG3612" s="197">
        <f>IF(N3612="zákl. přenesená",J3612,0)</f>
        <v>0</v>
      </c>
      <c r="BH3612" s="197">
        <f>IF(N3612="sníž. přenesená",J3612,0)</f>
        <v>0</v>
      </c>
      <c r="BI3612" s="197">
        <f>IF(N3612="nulová",J3612,0)</f>
        <v>0</v>
      </c>
      <c r="BJ3612" s="20" t="s">
        <v>90</v>
      </c>
      <c r="BK3612" s="197">
        <f>ROUND(I3612*H3612,2)</f>
        <v>0</v>
      </c>
      <c r="BL3612" s="20" t="s">
        <v>479</v>
      </c>
      <c r="BM3612" s="196" t="s">
        <v>3382</v>
      </c>
    </row>
    <row r="3613" spans="1:65" s="13" customFormat="1" ht="10">
      <c r="B3613" s="203"/>
      <c r="C3613" s="204"/>
      <c r="D3613" s="205" t="s">
        <v>395</v>
      </c>
      <c r="E3613" s="206" t="s">
        <v>76</v>
      </c>
      <c r="F3613" s="207" t="s">
        <v>403</v>
      </c>
      <c r="G3613" s="204"/>
      <c r="H3613" s="206" t="s">
        <v>76</v>
      </c>
      <c r="I3613" s="208"/>
      <c r="J3613" s="204"/>
      <c r="K3613" s="204"/>
      <c r="L3613" s="209"/>
      <c r="M3613" s="210"/>
      <c r="N3613" s="211"/>
      <c r="O3613" s="211"/>
      <c r="P3613" s="211"/>
      <c r="Q3613" s="211"/>
      <c r="R3613" s="211"/>
      <c r="S3613" s="211"/>
      <c r="T3613" s="212"/>
      <c r="AT3613" s="213" t="s">
        <v>395</v>
      </c>
      <c r="AU3613" s="213" t="s">
        <v>90</v>
      </c>
      <c r="AV3613" s="13" t="s">
        <v>85</v>
      </c>
      <c r="AW3613" s="13" t="s">
        <v>36</v>
      </c>
      <c r="AX3613" s="13" t="s">
        <v>78</v>
      </c>
      <c r="AY3613" s="213" t="s">
        <v>386</v>
      </c>
    </row>
    <row r="3614" spans="1:65" s="13" customFormat="1" ht="10">
      <c r="B3614" s="203"/>
      <c r="C3614" s="204"/>
      <c r="D3614" s="205" t="s">
        <v>395</v>
      </c>
      <c r="E3614" s="206" t="s">
        <v>76</v>
      </c>
      <c r="F3614" s="207" t="s">
        <v>1057</v>
      </c>
      <c r="G3614" s="204"/>
      <c r="H3614" s="206" t="s">
        <v>76</v>
      </c>
      <c r="I3614" s="208"/>
      <c r="J3614" s="204"/>
      <c r="K3614" s="204"/>
      <c r="L3614" s="209"/>
      <c r="M3614" s="210"/>
      <c r="N3614" s="211"/>
      <c r="O3614" s="211"/>
      <c r="P3614" s="211"/>
      <c r="Q3614" s="211"/>
      <c r="R3614" s="211"/>
      <c r="S3614" s="211"/>
      <c r="T3614" s="212"/>
      <c r="AT3614" s="213" t="s">
        <v>395</v>
      </c>
      <c r="AU3614" s="213" t="s">
        <v>90</v>
      </c>
      <c r="AV3614" s="13" t="s">
        <v>85</v>
      </c>
      <c r="AW3614" s="13" t="s">
        <v>36</v>
      </c>
      <c r="AX3614" s="13" t="s">
        <v>78</v>
      </c>
      <c r="AY3614" s="213" t="s">
        <v>386</v>
      </c>
    </row>
    <row r="3615" spans="1:65" s="13" customFormat="1" ht="10">
      <c r="B3615" s="203"/>
      <c r="C3615" s="204"/>
      <c r="D3615" s="205" t="s">
        <v>395</v>
      </c>
      <c r="E3615" s="206" t="s">
        <v>76</v>
      </c>
      <c r="F3615" s="207" t="s">
        <v>3179</v>
      </c>
      <c r="G3615" s="204"/>
      <c r="H3615" s="206" t="s">
        <v>76</v>
      </c>
      <c r="I3615" s="208"/>
      <c r="J3615" s="204"/>
      <c r="K3615" s="204"/>
      <c r="L3615" s="209"/>
      <c r="M3615" s="210"/>
      <c r="N3615" s="211"/>
      <c r="O3615" s="211"/>
      <c r="P3615" s="211"/>
      <c r="Q3615" s="211"/>
      <c r="R3615" s="211"/>
      <c r="S3615" s="211"/>
      <c r="T3615" s="212"/>
      <c r="AT3615" s="213" t="s">
        <v>395</v>
      </c>
      <c r="AU3615" s="213" t="s">
        <v>90</v>
      </c>
      <c r="AV3615" s="13" t="s">
        <v>85</v>
      </c>
      <c r="AW3615" s="13" t="s">
        <v>36</v>
      </c>
      <c r="AX3615" s="13" t="s">
        <v>78</v>
      </c>
      <c r="AY3615" s="213" t="s">
        <v>386</v>
      </c>
    </row>
    <row r="3616" spans="1:65" s="13" customFormat="1" ht="10">
      <c r="B3616" s="203"/>
      <c r="C3616" s="204"/>
      <c r="D3616" s="205" t="s">
        <v>395</v>
      </c>
      <c r="E3616" s="206" t="s">
        <v>76</v>
      </c>
      <c r="F3616" s="207" t="s">
        <v>3180</v>
      </c>
      <c r="G3616" s="204"/>
      <c r="H3616" s="206" t="s">
        <v>76</v>
      </c>
      <c r="I3616" s="208"/>
      <c r="J3616" s="204"/>
      <c r="K3616" s="204"/>
      <c r="L3616" s="209"/>
      <c r="M3616" s="210"/>
      <c r="N3616" s="211"/>
      <c r="O3616" s="211"/>
      <c r="P3616" s="211"/>
      <c r="Q3616" s="211"/>
      <c r="R3616" s="211"/>
      <c r="S3616" s="211"/>
      <c r="T3616" s="212"/>
      <c r="AT3616" s="213" t="s">
        <v>395</v>
      </c>
      <c r="AU3616" s="213" t="s">
        <v>90</v>
      </c>
      <c r="AV3616" s="13" t="s">
        <v>85</v>
      </c>
      <c r="AW3616" s="13" t="s">
        <v>36</v>
      </c>
      <c r="AX3616" s="13" t="s">
        <v>78</v>
      </c>
      <c r="AY3616" s="213" t="s">
        <v>386</v>
      </c>
    </row>
    <row r="3617" spans="1:65" s="14" customFormat="1" ht="10">
      <c r="B3617" s="214"/>
      <c r="C3617" s="215"/>
      <c r="D3617" s="205" t="s">
        <v>395</v>
      </c>
      <c r="E3617" s="216" t="s">
        <v>76</v>
      </c>
      <c r="F3617" s="217" t="s">
        <v>3383</v>
      </c>
      <c r="G3617" s="215"/>
      <c r="H3617" s="218">
        <v>1</v>
      </c>
      <c r="I3617" s="219"/>
      <c r="J3617" s="215"/>
      <c r="K3617" s="215"/>
      <c r="L3617" s="220"/>
      <c r="M3617" s="221"/>
      <c r="N3617" s="222"/>
      <c r="O3617" s="222"/>
      <c r="P3617" s="222"/>
      <c r="Q3617" s="222"/>
      <c r="R3617" s="222"/>
      <c r="S3617" s="222"/>
      <c r="T3617" s="223"/>
      <c r="AT3617" s="224" t="s">
        <v>395</v>
      </c>
      <c r="AU3617" s="224" t="s">
        <v>90</v>
      </c>
      <c r="AV3617" s="14" t="s">
        <v>90</v>
      </c>
      <c r="AW3617" s="14" t="s">
        <v>36</v>
      </c>
      <c r="AX3617" s="14" t="s">
        <v>78</v>
      </c>
      <c r="AY3617" s="224" t="s">
        <v>386</v>
      </c>
    </row>
    <row r="3618" spans="1:65" s="15" customFormat="1" ht="10">
      <c r="B3618" s="225"/>
      <c r="C3618" s="226"/>
      <c r="D3618" s="205" t="s">
        <v>395</v>
      </c>
      <c r="E3618" s="227" t="s">
        <v>76</v>
      </c>
      <c r="F3618" s="228" t="s">
        <v>398</v>
      </c>
      <c r="G3618" s="226"/>
      <c r="H3618" s="229">
        <v>1</v>
      </c>
      <c r="I3618" s="230"/>
      <c r="J3618" s="226"/>
      <c r="K3618" s="226"/>
      <c r="L3618" s="231"/>
      <c r="M3618" s="232"/>
      <c r="N3618" s="233"/>
      <c r="O3618" s="233"/>
      <c r="P3618" s="233"/>
      <c r="Q3618" s="233"/>
      <c r="R3618" s="233"/>
      <c r="S3618" s="233"/>
      <c r="T3618" s="234"/>
      <c r="AT3618" s="235" t="s">
        <v>395</v>
      </c>
      <c r="AU3618" s="235" t="s">
        <v>90</v>
      </c>
      <c r="AV3618" s="15" t="s">
        <v>102</v>
      </c>
      <c r="AW3618" s="15" t="s">
        <v>36</v>
      </c>
      <c r="AX3618" s="15" t="s">
        <v>85</v>
      </c>
      <c r="AY3618" s="235" t="s">
        <v>386</v>
      </c>
    </row>
    <row r="3619" spans="1:65" s="2" customFormat="1" ht="49" customHeight="1">
      <c r="A3619" s="37"/>
      <c r="B3619" s="38"/>
      <c r="C3619" s="185" t="s">
        <v>3384</v>
      </c>
      <c r="D3619" s="185" t="s">
        <v>388</v>
      </c>
      <c r="E3619" s="186" t="s">
        <v>3385</v>
      </c>
      <c r="F3619" s="187" t="s">
        <v>3386</v>
      </c>
      <c r="G3619" s="188" t="s">
        <v>624</v>
      </c>
      <c r="H3619" s="189">
        <v>1</v>
      </c>
      <c r="I3619" s="190"/>
      <c r="J3619" s="191">
        <f>ROUND(I3619*H3619,2)</f>
        <v>0</v>
      </c>
      <c r="K3619" s="187" t="s">
        <v>76</v>
      </c>
      <c r="L3619" s="42"/>
      <c r="M3619" s="192" t="s">
        <v>76</v>
      </c>
      <c r="N3619" s="193" t="s">
        <v>49</v>
      </c>
      <c r="O3619" s="67"/>
      <c r="P3619" s="194">
        <f>O3619*H3619</f>
        <v>0</v>
      </c>
      <c r="Q3619" s="194">
        <v>0</v>
      </c>
      <c r="R3619" s="194">
        <f>Q3619*H3619</f>
        <v>0</v>
      </c>
      <c r="S3619" s="194">
        <v>0</v>
      </c>
      <c r="T3619" s="195">
        <f>S3619*H3619</f>
        <v>0</v>
      </c>
      <c r="U3619" s="37"/>
      <c r="V3619" s="37"/>
      <c r="W3619" s="37"/>
      <c r="X3619" s="37"/>
      <c r="Y3619" s="37"/>
      <c r="Z3619" s="37"/>
      <c r="AA3619" s="37"/>
      <c r="AB3619" s="37"/>
      <c r="AC3619" s="37"/>
      <c r="AD3619" s="37"/>
      <c r="AE3619" s="37"/>
      <c r="AR3619" s="196" t="s">
        <v>479</v>
      </c>
      <c r="AT3619" s="196" t="s">
        <v>388</v>
      </c>
      <c r="AU3619" s="196" t="s">
        <v>90</v>
      </c>
      <c r="AY3619" s="20" t="s">
        <v>386</v>
      </c>
      <c r="BE3619" s="197">
        <f>IF(N3619="základní",J3619,0)</f>
        <v>0</v>
      </c>
      <c r="BF3619" s="197">
        <f>IF(N3619="snížená",J3619,0)</f>
        <v>0</v>
      </c>
      <c r="BG3619" s="197">
        <f>IF(N3619="zákl. přenesená",J3619,0)</f>
        <v>0</v>
      </c>
      <c r="BH3619" s="197">
        <f>IF(N3619="sníž. přenesená",J3619,0)</f>
        <v>0</v>
      </c>
      <c r="BI3619" s="197">
        <f>IF(N3619="nulová",J3619,0)</f>
        <v>0</v>
      </c>
      <c r="BJ3619" s="20" t="s">
        <v>90</v>
      </c>
      <c r="BK3619" s="197">
        <f>ROUND(I3619*H3619,2)</f>
        <v>0</v>
      </c>
      <c r="BL3619" s="20" t="s">
        <v>479</v>
      </c>
      <c r="BM3619" s="196" t="s">
        <v>3387</v>
      </c>
    </row>
    <row r="3620" spans="1:65" s="13" customFormat="1" ht="10">
      <c r="B3620" s="203"/>
      <c r="C3620" s="204"/>
      <c r="D3620" s="205" t="s">
        <v>395</v>
      </c>
      <c r="E3620" s="206" t="s">
        <v>76</v>
      </c>
      <c r="F3620" s="207" t="s">
        <v>403</v>
      </c>
      <c r="G3620" s="204"/>
      <c r="H3620" s="206" t="s">
        <v>76</v>
      </c>
      <c r="I3620" s="208"/>
      <c r="J3620" s="204"/>
      <c r="K3620" s="204"/>
      <c r="L3620" s="209"/>
      <c r="M3620" s="210"/>
      <c r="N3620" s="211"/>
      <c r="O3620" s="211"/>
      <c r="P3620" s="211"/>
      <c r="Q3620" s="211"/>
      <c r="R3620" s="211"/>
      <c r="S3620" s="211"/>
      <c r="T3620" s="212"/>
      <c r="AT3620" s="213" t="s">
        <v>395</v>
      </c>
      <c r="AU3620" s="213" t="s">
        <v>90</v>
      </c>
      <c r="AV3620" s="13" t="s">
        <v>85</v>
      </c>
      <c r="AW3620" s="13" t="s">
        <v>36</v>
      </c>
      <c r="AX3620" s="13" t="s">
        <v>78</v>
      </c>
      <c r="AY3620" s="213" t="s">
        <v>386</v>
      </c>
    </row>
    <row r="3621" spans="1:65" s="13" customFormat="1" ht="10">
      <c r="B3621" s="203"/>
      <c r="C3621" s="204"/>
      <c r="D3621" s="205" t="s">
        <v>395</v>
      </c>
      <c r="E3621" s="206" t="s">
        <v>76</v>
      </c>
      <c r="F3621" s="207" t="s">
        <v>1057</v>
      </c>
      <c r="G3621" s="204"/>
      <c r="H3621" s="206" t="s">
        <v>76</v>
      </c>
      <c r="I3621" s="208"/>
      <c r="J3621" s="204"/>
      <c r="K3621" s="204"/>
      <c r="L3621" s="209"/>
      <c r="M3621" s="210"/>
      <c r="N3621" s="211"/>
      <c r="O3621" s="211"/>
      <c r="P3621" s="211"/>
      <c r="Q3621" s="211"/>
      <c r="R3621" s="211"/>
      <c r="S3621" s="211"/>
      <c r="T3621" s="212"/>
      <c r="AT3621" s="213" t="s">
        <v>395</v>
      </c>
      <c r="AU3621" s="213" t="s">
        <v>90</v>
      </c>
      <c r="AV3621" s="13" t="s">
        <v>85</v>
      </c>
      <c r="AW3621" s="13" t="s">
        <v>36</v>
      </c>
      <c r="AX3621" s="13" t="s">
        <v>78</v>
      </c>
      <c r="AY3621" s="213" t="s">
        <v>386</v>
      </c>
    </row>
    <row r="3622" spans="1:65" s="13" customFormat="1" ht="10">
      <c r="B3622" s="203"/>
      <c r="C3622" s="204"/>
      <c r="D3622" s="205" t="s">
        <v>395</v>
      </c>
      <c r="E3622" s="206" t="s">
        <v>76</v>
      </c>
      <c r="F3622" s="207" t="s">
        <v>3179</v>
      </c>
      <c r="G3622" s="204"/>
      <c r="H3622" s="206" t="s">
        <v>76</v>
      </c>
      <c r="I3622" s="208"/>
      <c r="J3622" s="204"/>
      <c r="K3622" s="204"/>
      <c r="L3622" s="209"/>
      <c r="M3622" s="210"/>
      <c r="N3622" s="211"/>
      <c r="O3622" s="211"/>
      <c r="P3622" s="211"/>
      <c r="Q3622" s="211"/>
      <c r="R3622" s="211"/>
      <c r="S3622" s="211"/>
      <c r="T3622" s="212"/>
      <c r="AT3622" s="213" t="s">
        <v>395</v>
      </c>
      <c r="AU3622" s="213" t="s">
        <v>90</v>
      </c>
      <c r="AV3622" s="13" t="s">
        <v>85</v>
      </c>
      <c r="AW3622" s="13" t="s">
        <v>36</v>
      </c>
      <c r="AX3622" s="13" t="s">
        <v>78</v>
      </c>
      <c r="AY3622" s="213" t="s">
        <v>386</v>
      </c>
    </row>
    <row r="3623" spans="1:65" s="13" customFormat="1" ht="10">
      <c r="B3623" s="203"/>
      <c r="C3623" s="204"/>
      <c r="D3623" s="205" t="s">
        <v>395</v>
      </c>
      <c r="E3623" s="206" t="s">
        <v>76</v>
      </c>
      <c r="F3623" s="207" t="s">
        <v>3180</v>
      </c>
      <c r="G3623" s="204"/>
      <c r="H3623" s="206" t="s">
        <v>76</v>
      </c>
      <c r="I3623" s="208"/>
      <c r="J3623" s="204"/>
      <c r="K3623" s="204"/>
      <c r="L3623" s="209"/>
      <c r="M3623" s="210"/>
      <c r="N3623" s="211"/>
      <c r="O3623" s="211"/>
      <c r="P3623" s="211"/>
      <c r="Q3623" s="211"/>
      <c r="R3623" s="211"/>
      <c r="S3623" s="211"/>
      <c r="T3623" s="212"/>
      <c r="AT3623" s="213" t="s">
        <v>395</v>
      </c>
      <c r="AU3623" s="213" t="s">
        <v>90</v>
      </c>
      <c r="AV3623" s="13" t="s">
        <v>85</v>
      </c>
      <c r="AW3623" s="13" t="s">
        <v>36</v>
      </c>
      <c r="AX3623" s="13" t="s">
        <v>78</v>
      </c>
      <c r="AY3623" s="213" t="s">
        <v>386</v>
      </c>
    </row>
    <row r="3624" spans="1:65" s="14" customFormat="1" ht="10">
      <c r="B3624" s="214"/>
      <c r="C3624" s="215"/>
      <c r="D3624" s="205" t="s">
        <v>395</v>
      </c>
      <c r="E3624" s="216" t="s">
        <v>76</v>
      </c>
      <c r="F3624" s="217" t="s">
        <v>3388</v>
      </c>
      <c r="G3624" s="215"/>
      <c r="H3624" s="218">
        <v>1</v>
      </c>
      <c r="I3624" s="219"/>
      <c r="J3624" s="215"/>
      <c r="K3624" s="215"/>
      <c r="L3624" s="220"/>
      <c r="M3624" s="221"/>
      <c r="N3624" s="222"/>
      <c r="O3624" s="222"/>
      <c r="P3624" s="222"/>
      <c r="Q3624" s="222"/>
      <c r="R3624" s="222"/>
      <c r="S3624" s="222"/>
      <c r="T3624" s="223"/>
      <c r="AT3624" s="224" t="s">
        <v>395</v>
      </c>
      <c r="AU3624" s="224" t="s">
        <v>90</v>
      </c>
      <c r="AV3624" s="14" t="s">
        <v>90</v>
      </c>
      <c r="AW3624" s="14" t="s">
        <v>36</v>
      </c>
      <c r="AX3624" s="14" t="s">
        <v>78</v>
      </c>
      <c r="AY3624" s="224" t="s">
        <v>386</v>
      </c>
    </row>
    <row r="3625" spans="1:65" s="15" customFormat="1" ht="10">
      <c r="B3625" s="225"/>
      <c r="C3625" s="226"/>
      <c r="D3625" s="205" t="s">
        <v>395</v>
      </c>
      <c r="E3625" s="227" t="s">
        <v>76</v>
      </c>
      <c r="F3625" s="228" t="s">
        <v>398</v>
      </c>
      <c r="G3625" s="226"/>
      <c r="H3625" s="229">
        <v>1</v>
      </c>
      <c r="I3625" s="230"/>
      <c r="J3625" s="226"/>
      <c r="K3625" s="226"/>
      <c r="L3625" s="231"/>
      <c r="M3625" s="232"/>
      <c r="N3625" s="233"/>
      <c r="O3625" s="233"/>
      <c r="P3625" s="233"/>
      <c r="Q3625" s="233"/>
      <c r="R3625" s="233"/>
      <c r="S3625" s="233"/>
      <c r="T3625" s="234"/>
      <c r="AT3625" s="235" t="s">
        <v>395</v>
      </c>
      <c r="AU3625" s="235" t="s">
        <v>90</v>
      </c>
      <c r="AV3625" s="15" t="s">
        <v>102</v>
      </c>
      <c r="AW3625" s="15" t="s">
        <v>36</v>
      </c>
      <c r="AX3625" s="15" t="s">
        <v>85</v>
      </c>
      <c r="AY3625" s="235" t="s">
        <v>386</v>
      </c>
    </row>
    <row r="3626" spans="1:65" s="2" customFormat="1" ht="49" customHeight="1">
      <c r="A3626" s="37"/>
      <c r="B3626" s="38"/>
      <c r="C3626" s="185" t="s">
        <v>3389</v>
      </c>
      <c r="D3626" s="185" t="s">
        <v>388</v>
      </c>
      <c r="E3626" s="186" t="s">
        <v>3390</v>
      </c>
      <c r="F3626" s="187" t="s">
        <v>3391</v>
      </c>
      <c r="G3626" s="188" t="s">
        <v>624</v>
      </c>
      <c r="H3626" s="189">
        <v>1</v>
      </c>
      <c r="I3626" s="190"/>
      <c r="J3626" s="191">
        <f>ROUND(I3626*H3626,2)</f>
        <v>0</v>
      </c>
      <c r="K3626" s="187" t="s">
        <v>76</v>
      </c>
      <c r="L3626" s="42"/>
      <c r="M3626" s="192" t="s">
        <v>76</v>
      </c>
      <c r="N3626" s="193" t="s">
        <v>49</v>
      </c>
      <c r="O3626" s="67"/>
      <c r="P3626" s="194">
        <f>O3626*H3626</f>
        <v>0</v>
      </c>
      <c r="Q3626" s="194">
        <v>0</v>
      </c>
      <c r="R3626" s="194">
        <f>Q3626*H3626</f>
        <v>0</v>
      </c>
      <c r="S3626" s="194">
        <v>0</v>
      </c>
      <c r="T3626" s="195">
        <f>S3626*H3626</f>
        <v>0</v>
      </c>
      <c r="U3626" s="37"/>
      <c r="V3626" s="37"/>
      <c r="W3626" s="37"/>
      <c r="X3626" s="37"/>
      <c r="Y3626" s="37"/>
      <c r="Z3626" s="37"/>
      <c r="AA3626" s="37"/>
      <c r="AB3626" s="37"/>
      <c r="AC3626" s="37"/>
      <c r="AD3626" s="37"/>
      <c r="AE3626" s="37"/>
      <c r="AR3626" s="196" t="s">
        <v>479</v>
      </c>
      <c r="AT3626" s="196" t="s">
        <v>388</v>
      </c>
      <c r="AU3626" s="196" t="s">
        <v>90</v>
      </c>
      <c r="AY3626" s="20" t="s">
        <v>386</v>
      </c>
      <c r="BE3626" s="197">
        <f>IF(N3626="základní",J3626,0)</f>
        <v>0</v>
      </c>
      <c r="BF3626" s="197">
        <f>IF(N3626="snížená",J3626,0)</f>
        <v>0</v>
      </c>
      <c r="BG3626" s="197">
        <f>IF(N3626="zákl. přenesená",J3626,0)</f>
        <v>0</v>
      </c>
      <c r="BH3626" s="197">
        <f>IF(N3626="sníž. přenesená",J3626,0)</f>
        <v>0</v>
      </c>
      <c r="BI3626" s="197">
        <f>IF(N3626="nulová",J3626,0)</f>
        <v>0</v>
      </c>
      <c r="BJ3626" s="20" t="s">
        <v>90</v>
      </c>
      <c r="BK3626" s="197">
        <f>ROUND(I3626*H3626,2)</f>
        <v>0</v>
      </c>
      <c r="BL3626" s="20" t="s">
        <v>479</v>
      </c>
      <c r="BM3626" s="196" t="s">
        <v>3392</v>
      </c>
    </row>
    <row r="3627" spans="1:65" s="13" customFormat="1" ht="10">
      <c r="B3627" s="203"/>
      <c r="C3627" s="204"/>
      <c r="D3627" s="205" t="s">
        <v>395</v>
      </c>
      <c r="E3627" s="206" t="s">
        <v>76</v>
      </c>
      <c r="F3627" s="207" t="s">
        <v>403</v>
      </c>
      <c r="G3627" s="204"/>
      <c r="H3627" s="206" t="s">
        <v>76</v>
      </c>
      <c r="I3627" s="208"/>
      <c r="J3627" s="204"/>
      <c r="K3627" s="204"/>
      <c r="L3627" s="209"/>
      <c r="M3627" s="210"/>
      <c r="N3627" s="211"/>
      <c r="O3627" s="211"/>
      <c r="P3627" s="211"/>
      <c r="Q3627" s="211"/>
      <c r="R3627" s="211"/>
      <c r="S3627" s="211"/>
      <c r="T3627" s="212"/>
      <c r="AT3627" s="213" t="s">
        <v>395</v>
      </c>
      <c r="AU3627" s="213" t="s">
        <v>90</v>
      </c>
      <c r="AV3627" s="13" t="s">
        <v>85</v>
      </c>
      <c r="AW3627" s="13" t="s">
        <v>36</v>
      </c>
      <c r="AX3627" s="13" t="s">
        <v>78</v>
      </c>
      <c r="AY3627" s="213" t="s">
        <v>386</v>
      </c>
    </row>
    <row r="3628" spans="1:65" s="13" customFormat="1" ht="10">
      <c r="B3628" s="203"/>
      <c r="C3628" s="204"/>
      <c r="D3628" s="205" t="s">
        <v>395</v>
      </c>
      <c r="E3628" s="206" t="s">
        <v>76</v>
      </c>
      <c r="F3628" s="207" t="s">
        <v>1057</v>
      </c>
      <c r="G3628" s="204"/>
      <c r="H3628" s="206" t="s">
        <v>76</v>
      </c>
      <c r="I3628" s="208"/>
      <c r="J3628" s="204"/>
      <c r="K3628" s="204"/>
      <c r="L3628" s="209"/>
      <c r="M3628" s="210"/>
      <c r="N3628" s="211"/>
      <c r="O3628" s="211"/>
      <c r="P3628" s="211"/>
      <c r="Q3628" s="211"/>
      <c r="R3628" s="211"/>
      <c r="S3628" s="211"/>
      <c r="T3628" s="212"/>
      <c r="AT3628" s="213" t="s">
        <v>395</v>
      </c>
      <c r="AU3628" s="213" t="s">
        <v>90</v>
      </c>
      <c r="AV3628" s="13" t="s">
        <v>85</v>
      </c>
      <c r="AW3628" s="13" t="s">
        <v>36</v>
      </c>
      <c r="AX3628" s="13" t="s">
        <v>78</v>
      </c>
      <c r="AY3628" s="213" t="s">
        <v>386</v>
      </c>
    </row>
    <row r="3629" spans="1:65" s="13" customFormat="1" ht="10">
      <c r="B3629" s="203"/>
      <c r="C3629" s="204"/>
      <c r="D3629" s="205" t="s">
        <v>395</v>
      </c>
      <c r="E3629" s="206" t="s">
        <v>76</v>
      </c>
      <c r="F3629" s="207" t="s">
        <v>3179</v>
      </c>
      <c r="G3629" s="204"/>
      <c r="H3629" s="206" t="s">
        <v>76</v>
      </c>
      <c r="I3629" s="208"/>
      <c r="J3629" s="204"/>
      <c r="K3629" s="204"/>
      <c r="L3629" s="209"/>
      <c r="M3629" s="210"/>
      <c r="N3629" s="211"/>
      <c r="O3629" s="211"/>
      <c r="P3629" s="211"/>
      <c r="Q3629" s="211"/>
      <c r="R3629" s="211"/>
      <c r="S3629" s="211"/>
      <c r="T3629" s="212"/>
      <c r="AT3629" s="213" t="s">
        <v>395</v>
      </c>
      <c r="AU3629" s="213" t="s">
        <v>90</v>
      </c>
      <c r="AV3629" s="13" t="s">
        <v>85</v>
      </c>
      <c r="AW3629" s="13" t="s">
        <v>36</v>
      </c>
      <c r="AX3629" s="13" t="s">
        <v>78</v>
      </c>
      <c r="AY3629" s="213" t="s">
        <v>386</v>
      </c>
    </row>
    <row r="3630" spans="1:65" s="13" customFormat="1" ht="10">
      <c r="B3630" s="203"/>
      <c r="C3630" s="204"/>
      <c r="D3630" s="205" t="s">
        <v>395</v>
      </c>
      <c r="E3630" s="206" t="s">
        <v>76</v>
      </c>
      <c r="F3630" s="207" t="s">
        <v>3180</v>
      </c>
      <c r="G3630" s="204"/>
      <c r="H3630" s="206" t="s">
        <v>76</v>
      </c>
      <c r="I3630" s="208"/>
      <c r="J3630" s="204"/>
      <c r="K3630" s="204"/>
      <c r="L3630" s="209"/>
      <c r="M3630" s="210"/>
      <c r="N3630" s="211"/>
      <c r="O3630" s="211"/>
      <c r="P3630" s="211"/>
      <c r="Q3630" s="211"/>
      <c r="R3630" s="211"/>
      <c r="S3630" s="211"/>
      <c r="T3630" s="212"/>
      <c r="AT3630" s="213" t="s">
        <v>395</v>
      </c>
      <c r="AU3630" s="213" t="s">
        <v>90</v>
      </c>
      <c r="AV3630" s="13" t="s">
        <v>85</v>
      </c>
      <c r="AW3630" s="13" t="s">
        <v>36</v>
      </c>
      <c r="AX3630" s="13" t="s">
        <v>78</v>
      </c>
      <c r="AY3630" s="213" t="s">
        <v>386</v>
      </c>
    </row>
    <row r="3631" spans="1:65" s="14" customFormat="1" ht="10">
      <c r="B3631" s="214"/>
      <c r="C3631" s="215"/>
      <c r="D3631" s="205" t="s">
        <v>395</v>
      </c>
      <c r="E3631" s="216" t="s">
        <v>76</v>
      </c>
      <c r="F3631" s="217" t="s">
        <v>3393</v>
      </c>
      <c r="G3631" s="215"/>
      <c r="H3631" s="218">
        <v>1</v>
      </c>
      <c r="I3631" s="219"/>
      <c r="J3631" s="215"/>
      <c r="K3631" s="215"/>
      <c r="L3631" s="220"/>
      <c r="M3631" s="221"/>
      <c r="N3631" s="222"/>
      <c r="O3631" s="222"/>
      <c r="P3631" s="222"/>
      <c r="Q3631" s="222"/>
      <c r="R3631" s="222"/>
      <c r="S3631" s="222"/>
      <c r="T3631" s="223"/>
      <c r="AT3631" s="224" t="s">
        <v>395</v>
      </c>
      <c r="AU3631" s="224" t="s">
        <v>90</v>
      </c>
      <c r="AV3631" s="14" t="s">
        <v>90</v>
      </c>
      <c r="AW3631" s="14" t="s">
        <v>36</v>
      </c>
      <c r="AX3631" s="14" t="s">
        <v>78</v>
      </c>
      <c r="AY3631" s="224" t="s">
        <v>386</v>
      </c>
    </row>
    <row r="3632" spans="1:65" s="15" customFormat="1" ht="10">
      <c r="B3632" s="225"/>
      <c r="C3632" s="226"/>
      <c r="D3632" s="205" t="s">
        <v>395</v>
      </c>
      <c r="E3632" s="227" t="s">
        <v>76</v>
      </c>
      <c r="F3632" s="228" t="s">
        <v>398</v>
      </c>
      <c r="G3632" s="226"/>
      <c r="H3632" s="229">
        <v>1</v>
      </c>
      <c r="I3632" s="230"/>
      <c r="J3632" s="226"/>
      <c r="K3632" s="226"/>
      <c r="L3632" s="231"/>
      <c r="M3632" s="232"/>
      <c r="N3632" s="233"/>
      <c r="O3632" s="233"/>
      <c r="P3632" s="233"/>
      <c r="Q3632" s="233"/>
      <c r="R3632" s="233"/>
      <c r="S3632" s="233"/>
      <c r="T3632" s="234"/>
      <c r="AT3632" s="235" t="s">
        <v>395</v>
      </c>
      <c r="AU3632" s="235" t="s">
        <v>90</v>
      </c>
      <c r="AV3632" s="15" t="s">
        <v>102</v>
      </c>
      <c r="AW3632" s="15" t="s">
        <v>36</v>
      </c>
      <c r="AX3632" s="15" t="s">
        <v>85</v>
      </c>
      <c r="AY3632" s="235" t="s">
        <v>386</v>
      </c>
    </row>
    <row r="3633" spans="1:65" s="2" customFormat="1" ht="49" customHeight="1">
      <c r="A3633" s="37"/>
      <c r="B3633" s="38"/>
      <c r="C3633" s="185" t="s">
        <v>3394</v>
      </c>
      <c r="D3633" s="185" t="s">
        <v>388</v>
      </c>
      <c r="E3633" s="186" t="s">
        <v>3395</v>
      </c>
      <c r="F3633" s="187" t="s">
        <v>3353</v>
      </c>
      <c r="G3633" s="188" t="s">
        <v>624</v>
      </c>
      <c r="H3633" s="189">
        <v>1</v>
      </c>
      <c r="I3633" s="190"/>
      <c r="J3633" s="191">
        <f>ROUND(I3633*H3633,2)</f>
        <v>0</v>
      </c>
      <c r="K3633" s="187" t="s">
        <v>76</v>
      </c>
      <c r="L3633" s="42"/>
      <c r="M3633" s="192" t="s">
        <v>76</v>
      </c>
      <c r="N3633" s="193" t="s">
        <v>49</v>
      </c>
      <c r="O3633" s="67"/>
      <c r="P3633" s="194">
        <f>O3633*H3633</f>
        <v>0</v>
      </c>
      <c r="Q3633" s="194">
        <v>0</v>
      </c>
      <c r="R3633" s="194">
        <f>Q3633*H3633</f>
        <v>0</v>
      </c>
      <c r="S3633" s="194">
        <v>0</v>
      </c>
      <c r="T3633" s="195">
        <f>S3633*H3633</f>
        <v>0</v>
      </c>
      <c r="U3633" s="37"/>
      <c r="V3633" s="37"/>
      <c r="W3633" s="37"/>
      <c r="X3633" s="37"/>
      <c r="Y3633" s="37"/>
      <c r="Z3633" s="37"/>
      <c r="AA3633" s="37"/>
      <c r="AB3633" s="37"/>
      <c r="AC3633" s="37"/>
      <c r="AD3633" s="37"/>
      <c r="AE3633" s="37"/>
      <c r="AR3633" s="196" t="s">
        <v>479</v>
      </c>
      <c r="AT3633" s="196" t="s">
        <v>388</v>
      </c>
      <c r="AU3633" s="196" t="s">
        <v>90</v>
      </c>
      <c r="AY3633" s="20" t="s">
        <v>386</v>
      </c>
      <c r="BE3633" s="197">
        <f>IF(N3633="základní",J3633,0)</f>
        <v>0</v>
      </c>
      <c r="BF3633" s="197">
        <f>IF(N3633="snížená",J3633,0)</f>
        <v>0</v>
      </c>
      <c r="BG3633" s="197">
        <f>IF(N3633="zákl. přenesená",J3633,0)</f>
        <v>0</v>
      </c>
      <c r="BH3633" s="197">
        <f>IF(N3633="sníž. přenesená",J3633,0)</f>
        <v>0</v>
      </c>
      <c r="BI3633" s="197">
        <f>IF(N3633="nulová",J3633,0)</f>
        <v>0</v>
      </c>
      <c r="BJ3633" s="20" t="s">
        <v>90</v>
      </c>
      <c r="BK3633" s="197">
        <f>ROUND(I3633*H3633,2)</f>
        <v>0</v>
      </c>
      <c r="BL3633" s="20" t="s">
        <v>479</v>
      </c>
      <c r="BM3633" s="196" t="s">
        <v>3396</v>
      </c>
    </row>
    <row r="3634" spans="1:65" s="13" customFormat="1" ht="10">
      <c r="B3634" s="203"/>
      <c r="C3634" s="204"/>
      <c r="D3634" s="205" t="s">
        <v>395</v>
      </c>
      <c r="E3634" s="206" t="s">
        <v>76</v>
      </c>
      <c r="F3634" s="207" t="s">
        <v>403</v>
      </c>
      <c r="G3634" s="204"/>
      <c r="H3634" s="206" t="s">
        <v>76</v>
      </c>
      <c r="I3634" s="208"/>
      <c r="J3634" s="204"/>
      <c r="K3634" s="204"/>
      <c r="L3634" s="209"/>
      <c r="M3634" s="210"/>
      <c r="N3634" s="211"/>
      <c r="O3634" s="211"/>
      <c r="P3634" s="211"/>
      <c r="Q3634" s="211"/>
      <c r="R3634" s="211"/>
      <c r="S3634" s="211"/>
      <c r="T3634" s="212"/>
      <c r="AT3634" s="213" t="s">
        <v>395</v>
      </c>
      <c r="AU3634" s="213" t="s">
        <v>90</v>
      </c>
      <c r="AV3634" s="13" t="s">
        <v>85</v>
      </c>
      <c r="AW3634" s="13" t="s">
        <v>36</v>
      </c>
      <c r="AX3634" s="13" t="s">
        <v>78</v>
      </c>
      <c r="AY3634" s="213" t="s">
        <v>386</v>
      </c>
    </row>
    <row r="3635" spans="1:65" s="13" customFormat="1" ht="10">
      <c r="B3635" s="203"/>
      <c r="C3635" s="204"/>
      <c r="D3635" s="205" t="s">
        <v>395</v>
      </c>
      <c r="E3635" s="206" t="s">
        <v>76</v>
      </c>
      <c r="F3635" s="207" t="s">
        <v>1057</v>
      </c>
      <c r="G3635" s="204"/>
      <c r="H3635" s="206" t="s">
        <v>76</v>
      </c>
      <c r="I3635" s="208"/>
      <c r="J3635" s="204"/>
      <c r="K3635" s="204"/>
      <c r="L3635" s="209"/>
      <c r="M3635" s="210"/>
      <c r="N3635" s="211"/>
      <c r="O3635" s="211"/>
      <c r="P3635" s="211"/>
      <c r="Q3635" s="211"/>
      <c r="R3635" s="211"/>
      <c r="S3635" s="211"/>
      <c r="T3635" s="212"/>
      <c r="AT3635" s="213" t="s">
        <v>395</v>
      </c>
      <c r="AU3635" s="213" t="s">
        <v>90</v>
      </c>
      <c r="AV3635" s="13" t="s">
        <v>85</v>
      </c>
      <c r="AW3635" s="13" t="s">
        <v>36</v>
      </c>
      <c r="AX3635" s="13" t="s">
        <v>78</v>
      </c>
      <c r="AY3635" s="213" t="s">
        <v>386</v>
      </c>
    </row>
    <row r="3636" spans="1:65" s="13" customFormat="1" ht="10">
      <c r="B3636" s="203"/>
      <c r="C3636" s="204"/>
      <c r="D3636" s="205" t="s">
        <v>395</v>
      </c>
      <c r="E3636" s="206" t="s">
        <v>76</v>
      </c>
      <c r="F3636" s="207" t="s">
        <v>3179</v>
      </c>
      <c r="G3636" s="204"/>
      <c r="H3636" s="206" t="s">
        <v>76</v>
      </c>
      <c r="I3636" s="208"/>
      <c r="J3636" s="204"/>
      <c r="K3636" s="204"/>
      <c r="L3636" s="209"/>
      <c r="M3636" s="210"/>
      <c r="N3636" s="211"/>
      <c r="O3636" s="211"/>
      <c r="P3636" s="211"/>
      <c r="Q3636" s="211"/>
      <c r="R3636" s="211"/>
      <c r="S3636" s="211"/>
      <c r="T3636" s="212"/>
      <c r="AT3636" s="213" t="s">
        <v>395</v>
      </c>
      <c r="AU3636" s="213" t="s">
        <v>90</v>
      </c>
      <c r="AV3636" s="13" t="s">
        <v>85</v>
      </c>
      <c r="AW3636" s="13" t="s">
        <v>36</v>
      </c>
      <c r="AX3636" s="13" t="s">
        <v>78</v>
      </c>
      <c r="AY3636" s="213" t="s">
        <v>386</v>
      </c>
    </row>
    <row r="3637" spans="1:65" s="13" customFormat="1" ht="10">
      <c r="B3637" s="203"/>
      <c r="C3637" s="204"/>
      <c r="D3637" s="205" t="s">
        <v>395</v>
      </c>
      <c r="E3637" s="206" t="s">
        <v>76</v>
      </c>
      <c r="F3637" s="207" t="s">
        <v>3180</v>
      </c>
      <c r="G3637" s="204"/>
      <c r="H3637" s="206" t="s">
        <v>76</v>
      </c>
      <c r="I3637" s="208"/>
      <c r="J3637" s="204"/>
      <c r="K3637" s="204"/>
      <c r="L3637" s="209"/>
      <c r="M3637" s="210"/>
      <c r="N3637" s="211"/>
      <c r="O3637" s="211"/>
      <c r="P3637" s="211"/>
      <c r="Q3637" s="211"/>
      <c r="R3637" s="211"/>
      <c r="S3637" s="211"/>
      <c r="T3637" s="212"/>
      <c r="AT3637" s="213" t="s">
        <v>395</v>
      </c>
      <c r="AU3637" s="213" t="s">
        <v>90</v>
      </c>
      <c r="AV3637" s="13" t="s">
        <v>85</v>
      </c>
      <c r="AW3637" s="13" t="s">
        <v>36</v>
      </c>
      <c r="AX3637" s="13" t="s">
        <v>78</v>
      </c>
      <c r="AY3637" s="213" t="s">
        <v>386</v>
      </c>
    </row>
    <row r="3638" spans="1:65" s="14" customFormat="1" ht="10">
      <c r="B3638" s="214"/>
      <c r="C3638" s="215"/>
      <c r="D3638" s="205" t="s">
        <v>395</v>
      </c>
      <c r="E3638" s="216" t="s">
        <v>76</v>
      </c>
      <c r="F3638" s="217" t="s">
        <v>3397</v>
      </c>
      <c r="G3638" s="215"/>
      <c r="H3638" s="218">
        <v>1</v>
      </c>
      <c r="I3638" s="219"/>
      <c r="J3638" s="215"/>
      <c r="K3638" s="215"/>
      <c r="L3638" s="220"/>
      <c r="M3638" s="221"/>
      <c r="N3638" s="222"/>
      <c r="O3638" s="222"/>
      <c r="P3638" s="222"/>
      <c r="Q3638" s="222"/>
      <c r="R3638" s="222"/>
      <c r="S3638" s="222"/>
      <c r="T3638" s="223"/>
      <c r="AT3638" s="224" t="s">
        <v>395</v>
      </c>
      <c r="AU3638" s="224" t="s">
        <v>90</v>
      </c>
      <c r="AV3638" s="14" t="s">
        <v>90</v>
      </c>
      <c r="AW3638" s="14" t="s">
        <v>36</v>
      </c>
      <c r="AX3638" s="14" t="s">
        <v>78</v>
      </c>
      <c r="AY3638" s="224" t="s">
        <v>386</v>
      </c>
    </row>
    <row r="3639" spans="1:65" s="15" customFormat="1" ht="10">
      <c r="B3639" s="225"/>
      <c r="C3639" s="226"/>
      <c r="D3639" s="205" t="s">
        <v>395</v>
      </c>
      <c r="E3639" s="227" t="s">
        <v>76</v>
      </c>
      <c r="F3639" s="228" t="s">
        <v>398</v>
      </c>
      <c r="G3639" s="226"/>
      <c r="H3639" s="229">
        <v>1</v>
      </c>
      <c r="I3639" s="230"/>
      <c r="J3639" s="226"/>
      <c r="K3639" s="226"/>
      <c r="L3639" s="231"/>
      <c r="M3639" s="232"/>
      <c r="N3639" s="233"/>
      <c r="O3639" s="233"/>
      <c r="P3639" s="233"/>
      <c r="Q3639" s="233"/>
      <c r="R3639" s="233"/>
      <c r="S3639" s="233"/>
      <c r="T3639" s="234"/>
      <c r="AT3639" s="235" t="s">
        <v>395</v>
      </c>
      <c r="AU3639" s="235" t="s">
        <v>90</v>
      </c>
      <c r="AV3639" s="15" t="s">
        <v>102</v>
      </c>
      <c r="AW3639" s="15" t="s">
        <v>36</v>
      </c>
      <c r="AX3639" s="15" t="s">
        <v>85</v>
      </c>
      <c r="AY3639" s="235" t="s">
        <v>386</v>
      </c>
    </row>
    <row r="3640" spans="1:65" s="2" customFormat="1" ht="49" customHeight="1">
      <c r="A3640" s="37"/>
      <c r="B3640" s="38"/>
      <c r="C3640" s="185" t="s">
        <v>3398</v>
      </c>
      <c r="D3640" s="185" t="s">
        <v>388</v>
      </c>
      <c r="E3640" s="186" t="s">
        <v>3399</v>
      </c>
      <c r="F3640" s="187" t="s">
        <v>3353</v>
      </c>
      <c r="G3640" s="188" t="s">
        <v>624</v>
      </c>
      <c r="H3640" s="189">
        <v>1</v>
      </c>
      <c r="I3640" s="190"/>
      <c r="J3640" s="191">
        <f>ROUND(I3640*H3640,2)</f>
        <v>0</v>
      </c>
      <c r="K3640" s="187" t="s">
        <v>76</v>
      </c>
      <c r="L3640" s="42"/>
      <c r="M3640" s="192" t="s">
        <v>76</v>
      </c>
      <c r="N3640" s="193" t="s">
        <v>49</v>
      </c>
      <c r="O3640" s="67"/>
      <c r="P3640" s="194">
        <f>O3640*H3640</f>
        <v>0</v>
      </c>
      <c r="Q3640" s="194">
        <v>0</v>
      </c>
      <c r="R3640" s="194">
        <f>Q3640*H3640</f>
        <v>0</v>
      </c>
      <c r="S3640" s="194">
        <v>0</v>
      </c>
      <c r="T3640" s="195">
        <f>S3640*H3640</f>
        <v>0</v>
      </c>
      <c r="U3640" s="37"/>
      <c r="V3640" s="37"/>
      <c r="W3640" s="37"/>
      <c r="X3640" s="37"/>
      <c r="Y3640" s="37"/>
      <c r="Z3640" s="37"/>
      <c r="AA3640" s="37"/>
      <c r="AB3640" s="37"/>
      <c r="AC3640" s="37"/>
      <c r="AD3640" s="37"/>
      <c r="AE3640" s="37"/>
      <c r="AR3640" s="196" t="s">
        <v>479</v>
      </c>
      <c r="AT3640" s="196" t="s">
        <v>388</v>
      </c>
      <c r="AU3640" s="196" t="s">
        <v>90</v>
      </c>
      <c r="AY3640" s="20" t="s">
        <v>386</v>
      </c>
      <c r="BE3640" s="197">
        <f>IF(N3640="základní",J3640,0)</f>
        <v>0</v>
      </c>
      <c r="BF3640" s="197">
        <f>IF(N3640="snížená",J3640,0)</f>
        <v>0</v>
      </c>
      <c r="BG3640" s="197">
        <f>IF(N3640="zákl. přenesená",J3640,0)</f>
        <v>0</v>
      </c>
      <c r="BH3640" s="197">
        <f>IF(N3640="sníž. přenesená",J3640,0)</f>
        <v>0</v>
      </c>
      <c r="BI3640" s="197">
        <f>IF(N3640="nulová",J3640,0)</f>
        <v>0</v>
      </c>
      <c r="BJ3640" s="20" t="s">
        <v>90</v>
      </c>
      <c r="BK3640" s="197">
        <f>ROUND(I3640*H3640,2)</f>
        <v>0</v>
      </c>
      <c r="BL3640" s="20" t="s">
        <v>479</v>
      </c>
      <c r="BM3640" s="196" t="s">
        <v>3400</v>
      </c>
    </row>
    <row r="3641" spans="1:65" s="13" customFormat="1" ht="10">
      <c r="B3641" s="203"/>
      <c r="C3641" s="204"/>
      <c r="D3641" s="205" t="s">
        <v>395</v>
      </c>
      <c r="E3641" s="206" t="s">
        <v>76</v>
      </c>
      <c r="F3641" s="207" t="s">
        <v>403</v>
      </c>
      <c r="G3641" s="204"/>
      <c r="H3641" s="206" t="s">
        <v>76</v>
      </c>
      <c r="I3641" s="208"/>
      <c r="J3641" s="204"/>
      <c r="K3641" s="204"/>
      <c r="L3641" s="209"/>
      <c r="M3641" s="210"/>
      <c r="N3641" s="211"/>
      <c r="O3641" s="211"/>
      <c r="P3641" s="211"/>
      <c r="Q3641" s="211"/>
      <c r="R3641" s="211"/>
      <c r="S3641" s="211"/>
      <c r="T3641" s="212"/>
      <c r="AT3641" s="213" t="s">
        <v>395</v>
      </c>
      <c r="AU3641" s="213" t="s">
        <v>90</v>
      </c>
      <c r="AV3641" s="13" t="s">
        <v>85</v>
      </c>
      <c r="AW3641" s="13" t="s">
        <v>36</v>
      </c>
      <c r="AX3641" s="13" t="s">
        <v>78</v>
      </c>
      <c r="AY3641" s="213" t="s">
        <v>386</v>
      </c>
    </row>
    <row r="3642" spans="1:65" s="13" customFormat="1" ht="10">
      <c r="B3642" s="203"/>
      <c r="C3642" s="204"/>
      <c r="D3642" s="205" t="s">
        <v>395</v>
      </c>
      <c r="E3642" s="206" t="s">
        <v>76</v>
      </c>
      <c r="F3642" s="207" t="s">
        <v>1057</v>
      </c>
      <c r="G3642" s="204"/>
      <c r="H3642" s="206" t="s">
        <v>76</v>
      </c>
      <c r="I3642" s="208"/>
      <c r="J3642" s="204"/>
      <c r="K3642" s="204"/>
      <c r="L3642" s="209"/>
      <c r="M3642" s="210"/>
      <c r="N3642" s="211"/>
      <c r="O3642" s="211"/>
      <c r="P3642" s="211"/>
      <c r="Q3642" s="211"/>
      <c r="R3642" s="211"/>
      <c r="S3642" s="211"/>
      <c r="T3642" s="212"/>
      <c r="AT3642" s="213" t="s">
        <v>395</v>
      </c>
      <c r="AU3642" s="213" t="s">
        <v>90</v>
      </c>
      <c r="AV3642" s="13" t="s">
        <v>85</v>
      </c>
      <c r="AW3642" s="13" t="s">
        <v>36</v>
      </c>
      <c r="AX3642" s="13" t="s">
        <v>78</v>
      </c>
      <c r="AY3642" s="213" t="s">
        <v>386</v>
      </c>
    </row>
    <row r="3643" spans="1:65" s="13" customFormat="1" ht="10">
      <c r="B3643" s="203"/>
      <c r="C3643" s="204"/>
      <c r="D3643" s="205" t="s">
        <v>395</v>
      </c>
      <c r="E3643" s="206" t="s">
        <v>76</v>
      </c>
      <c r="F3643" s="207" t="s">
        <v>3179</v>
      </c>
      <c r="G3643" s="204"/>
      <c r="H3643" s="206" t="s">
        <v>76</v>
      </c>
      <c r="I3643" s="208"/>
      <c r="J3643" s="204"/>
      <c r="K3643" s="204"/>
      <c r="L3643" s="209"/>
      <c r="M3643" s="210"/>
      <c r="N3643" s="211"/>
      <c r="O3643" s="211"/>
      <c r="P3643" s="211"/>
      <c r="Q3643" s="211"/>
      <c r="R3643" s="211"/>
      <c r="S3643" s="211"/>
      <c r="T3643" s="212"/>
      <c r="AT3643" s="213" t="s">
        <v>395</v>
      </c>
      <c r="AU3643" s="213" t="s">
        <v>90</v>
      </c>
      <c r="AV3643" s="13" t="s">
        <v>85</v>
      </c>
      <c r="AW3643" s="13" t="s">
        <v>36</v>
      </c>
      <c r="AX3643" s="13" t="s">
        <v>78</v>
      </c>
      <c r="AY3643" s="213" t="s">
        <v>386</v>
      </c>
    </row>
    <row r="3644" spans="1:65" s="13" customFormat="1" ht="10">
      <c r="B3644" s="203"/>
      <c r="C3644" s="204"/>
      <c r="D3644" s="205" t="s">
        <v>395</v>
      </c>
      <c r="E3644" s="206" t="s">
        <v>76</v>
      </c>
      <c r="F3644" s="207" t="s">
        <v>3180</v>
      </c>
      <c r="G3644" s="204"/>
      <c r="H3644" s="206" t="s">
        <v>76</v>
      </c>
      <c r="I3644" s="208"/>
      <c r="J3644" s="204"/>
      <c r="K3644" s="204"/>
      <c r="L3644" s="209"/>
      <c r="M3644" s="210"/>
      <c r="N3644" s="211"/>
      <c r="O3644" s="211"/>
      <c r="P3644" s="211"/>
      <c r="Q3644" s="211"/>
      <c r="R3644" s="211"/>
      <c r="S3644" s="211"/>
      <c r="T3644" s="212"/>
      <c r="AT3644" s="213" t="s">
        <v>395</v>
      </c>
      <c r="AU3644" s="213" t="s">
        <v>90</v>
      </c>
      <c r="AV3644" s="13" t="s">
        <v>85</v>
      </c>
      <c r="AW3644" s="13" t="s">
        <v>36</v>
      </c>
      <c r="AX3644" s="13" t="s">
        <v>78</v>
      </c>
      <c r="AY3644" s="213" t="s">
        <v>386</v>
      </c>
    </row>
    <row r="3645" spans="1:65" s="14" customFormat="1" ht="10">
      <c r="B3645" s="214"/>
      <c r="C3645" s="215"/>
      <c r="D3645" s="205" t="s">
        <v>395</v>
      </c>
      <c r="E3645" s="216" t="s">
        <v>76</v>
      </c>
      <c r="F3645" s="217" t="s">
        <v>3401</v>
      </c>
      <c r="G3645" s="215"/>
      <c r="H3645" s="218">
        <v>1</v>
      </c>
      <c r="I3645" s="219"/>
      <c r="J3645" s="215"/>
      <c r="K3645" s="215"/>
      <c r="L3645" s="220"/>
      <c r="M3645" s="221"/>
      <c r="N3645" s="222"/>
      <c r="O3645" s="222"/>
      <c r="P3645" s="222"/>
      <c r="Q3645" s="222"/>
      <c r="R3645" s="222"/>
      <c r="S3645" s="222"/>
      <c r="T3645" s="223"/>
      <c r="AT3645" s="224" t="s">
        <v>395</v>
      </c>
      <c r="AU3645" s="224" t="s">
        <v>90</v>
      </c>
      <c r="AV3645" s="14" t="s">
        <v>90</v>
      </c>
      <c r="AW3645" s="14" t="s">
        <v>36</v>
      </c>
      <c r="AX3645" s="14" t="s">
        <v>78</v>
      </c>
      <c r="AY3645" s="224" t="s">
        <v>386</v>
      </c>
    </row>
    <row r="3646" spans="1:65" s="15" customFormat="1" ht="10">
      <c r="B3646" s="225"/>
      <c r="C3646" s="226"/>
      <c r="D3646" s="205" t="s">
        <v>395</v>
      </c>
      <c r="E3646" s="227" t="s">
        <v>76</v>
      </c>
      <c r="F3646" s="228" t="s">
        <v>398</v>
      </c>
      <c r="G3646" s="226"/>
      <c r="H3646" s="229">
        <v>1</v>
      </c>
      <c r="I3646" s="230"/>
      <c r="J3646" s="226"/>
      <c r="K3646" s="226"/>
      <c r="L3646" s="231"/>
      <c r="M3646" s="232"/>
      <c r="N3646" s="233"/>
      <c r="O3646" s="233"/>
      <c r="P3646" s="233"/>
      <c r="Q3646" s="233"/>
      <c r="R3646" s="233"/>
      <c r="S3646" s="233"/>
      <c r="T3646" s="234"/>
      <c r="AT3646" s="235" t="s">
        <v>395</v>
      </c>
      <c r="AU3646" s="235" t="s">
        <v>90</v>
      </c>
      <c r="AV3646" s="15" t="s">
        <v>102</v>
      </c>
      <c r="AW3646" s="15" t="s">
        <v>36</v>
      </c>
      <c r="AX3646" s="15" t="s">
        <v>85</v>
      </c>
      <c r="AY3646" s="235" t="s">
        <v>386</v>
      </c>
    </row>
    <row r="3647" spans="1:65" s="2" customFormat="1" ht="55.5" customHeight="1">
      <c r="A3647" s="37"/>
      <c r="B3647" s="38"/>
      <c r="C3647" s="185" t="s">
        <v>3402</v>
      </c>
      <c r="D3647" s="185" t="s">
        <v>388</v>
      </c>
      <c r="E3647" s="186" t="s">
        <v>3403</v>
      </c>
      <c r="F3647" s="187" t="s">
        <v>3404</v>
      </c>
      <c r="G3647" s="188" t="s">
        <v>624</v>
      </c>
      <c r="H3647" s="189">
        <v>1</v>
      </c>
      <c r="I3647" s="190"/>
      <c r="J3647" s="191">
        <f>ROUND(I3647*H3647,2)</f>
        <v>0</v>
      </c>
      <c r="K3647" s="187" t="s">
        <v>76</v>
      </c>
      <c r="L3647" s="42"/>
      <c r="M3647" s="192" t="s">
        <v>76</v>
      </c>
      <c r="N3647" s="193" t="s">
        <v>49</v>
      </c>
      <c r="O3647" s="67"/>
      <c r="P3647" s="194">
        <f>O3647*H3647</f>
        <v>0</v>
      </c>
      <c r="Q3647" s="194">
        <v>0</v>
      </c>
      <c r="R3647" s="194">
        <f>Q3647*H3647</f>
        <v>0</v>
      </c>
      <c r="S3647" s="194">
        <v>0</v>
      </c>
      <c r="T3647" s="195">
        <f>S3647*H3647</f>
        <v>0</v>
      </c>
      <c r="U3647" s="37"/>
      <c r="V3647" s="37"/>
      <c r="W3647" s="37"/>
      <c r="X3647" s="37"/>
      <c r="Y3647" s="37"/>
      <c r="Z3647" s="37"/>
      <c r="AA3647" s="37"/>
      <c r="AB3647" s="37"/>
      <c r="AC3647" s="37"/>
      <c r="AD3647" s="37"/>
      <c r="AE3647" s="37"/>
      <c r="AR3647" s="196" t="s">
        <v>479</v>
      </c>
      <c r="AT3647" s="196" t="s">
        <v>388</v>
      </c>
      <c r="AU3647" s="196" t="s">
        <v>90</v>
      </c>
      <c r="AY3647" s="20" t="s">
        <v>386</v>
      </c>
      <c r="BE3647" s="197">
        <f>IF(N3647="základní",J3647,0)</f>
        <v>0</v>
      </c>
      <c r="BF3647" s="197">
        <f>IF(N3647="snížená",J3647,0)</f>
        <v>0</v>
      </c>
      <c r="BG3647" s="197">
        <f>IF(N3647="zákl. přenesená",J3647,0)</f>
        <v>0</v>
      </c>
      <c r="BH3647" s="197">
        <f>IF(N3647="sníž. přenesená",J3647,0)</f>
        <v>0</v>
      </c>
      <c r="BI3647" s="197">
        <f>IF(N3647="nulová",J3647,0)</f>
        <v>0</v>
      </c>
      <c r="BJ3647" s="20" t="s">
        <v>90</v>
      </c>
      <c r="BK3647" s="197">
        <f>ROUND(I3647*H3647,2)</f>
        <v>0</v>
      </c>
      <c r="BL3647" s="20" t="s">
        <v>479</v>
      </c>
      <c r="BM3647" s="196" t="s">
        <v>3405</v>
      </c>
    </row>
    <row r="3648" spans="1:65" s="13" customFormat="1" ht="10">
      <c r="B3648" s="203"/>
      <c r="C3648" s="204"/>
      <c r="D3648" s="205" t="s">
        <v>395</v>
      </c>
      <c r="E3648" s="206" t="s">
        <v>76</v>
      </c>
      <c r="F3648" s="207" t="s">
        <v>403</v>
      </c>
      <c r="G3648" s="204"/>
      <c r="H3648" s="206" t="s">
        <v>76</v>
      </c>
      <c r="I3648" s="208"/>
      <c r="J3648" s="204"/>
      <c r="K3648" s="204"/>
      <c r="L3648" s="209"/>
      <c r="M3648" s="210"/>
      <c r="N3648" s="211"/>
      <c r="O3648" s="211"/>
      <c r="P3648" s="211"/>
      <c r="Q3648" s="211"/>
      <c r="R3648" s="211"/>
      <c r="S3648" s="211"/>
      <c r="T3648" s="212"/>
      <c r="AT3648" s="213" t="s">
        <v>395</v>
      </c>
      <c r="AU3648" s="213" t="s">
        <v>90</v>
      </c>
      <c r="AV3648" s="13" t="s">
        <v>85</v>
      </c>
      <c r="AW3648" s="13" t="s">
        <v>36</v>
      </c>
      <c r="AX3648" s="13" t="s">
        <v>78</v>
      </c>
      <c r="AY3648" s="213" t="s">
        <v>386</v>
      </c>
    </row>
    <row r="3649" spans="1:65" s="13" customFormat="1" ht="10">
      <c r="B3649" s="203"/>
      <c r="C3649" s="204"/>
      <c r="D3649" s="205" t="s">
        <v>395</v>
      </c>
      <c r="E3649" s="206" t="s">
        <v>76</v>
      </c>
      <c r="F3649" s="207" t="s">
        <v>1057</v>
      </c>
      <c r="G3649" s="204"/>
      <c r="H3649" s="206" t="s">
        <v>76</v>
      </c>
      <c r="I3649" s="208"/>
      <c r="J3649" s="204"/>
      <c r="K3649" s="204"/>
      <c r="L3649" s="209"/>
      <c r="M3649" s="210"/>
      <c r="N3649" s="211"/>
      <c r="O3649" s="211"/>
      <c r="P3649" s="211"/>
      <c r="Q3649" s="211"/>
      <c r="R3649" s="211"/>
      <c r="S3649" s="211"/>
      <c r="T3649" s="212"/>
      <c r="AT3649" s="213" t="s">
        <v>395</v>
      </c>
      <c r="AU3649" s="213" t="s">
        <v>90</v>
      </c>
      <c r="AV3649" s="13" t="s">
        <v>85</v>
      </c>
      <c r="AW3649" s="13" t="s">
        <v>36</v>
      </c>
      <c r="AX3649" s="13" t="s">
        <v>78</v>
      </c>
      <c r="AY3649" s="213" t="s">
        <v>386</v>
      </c>
    </row>
    <row r="3650" spans="1:65" s="13" customFormat="1" ht="10">
      <c r="B3650" s="203"/>
      <c r="C3650" s="204"/>
      <c r="D3650" s="205" t="s">
        <v>395</v>
      </c>
      <c r="E3650" s="206" t="s">
        <v>76</v>
      </c>
      <c r="F3650" s="207" t="s">
        <v>3179</v>
      </c>
      <c r="G3650" s="204"/>
      <c r="H3650" s="206" t="s">
        <v>76</v>
      </c>
      <c r="I3650" s="208"/>
      <c r="J3650" s="204"/>
      <c r="K3650" s="204"/>
      <c r="L3650" s="209"/>
      <c r="M3650" s="210"/>
      <c r="N3650" s="211"/>
      <c r="O3650" s="211"/>
      <c r="P3650" s="211"/>
      <c r="Q3650" s="211"/>
      <c r="R3650" s="211"/>
      <c r="S3650" s="211"/>
      <c r="T3650" s="212"/>
      <c r="AT3650" s="213" t="s">
        <v>395</v>
      </c>
      <c r="AU3650" s="213" t="s">
        <v>90</v>
      </c>
      <c r="AV3650" s="13" t="s">
        <v>85</v>
      </c>
      <c r="AW3650" s="13" t="s">
        <v>36</v>
      </c>
      <c r="AX3650" s="13" t="s">
        <v>78</v>
      </c>
      <c r="AY3650" s="213" t="s">
        <v>386</v>
      </c>
    </row>
    <row r="3651" spans="1:65" s="13" customFormat="1" ht="10">
      <c r="B3651" s="203"/>
      <c r="C3651" s="204"/>
      <c r="D3651" s="205" t="s">
        <v>395</v>
      </c>
      <c r="E3651" s="206" t="s">
        <v>76</v>
      </c>
      <c r="F3651" s="207" t="s">
        <v>3180</v>
      </c>
      <c r="G3651" s="204"/>
      <c r="H3651" s="206" t="s">
        <v>76</v>
      </c>
      <c r="I3651" s="208"/>
      <c r="J3651" s="204"/>
      <c r="K3651" s="204"/>
      <c r="L3651" s="209"/>
      <c r="M3651" s="210"/>
      <c r="N3651" s="211"/>
      <c r="O3651" s="211"/>
      <c r="P3651" s="211"/>
      <c r="Q3651" s="211"/>
      <c r="R3651" s="211"/>
      <c r="S3651" s="211"/>
      <c r="T3651" s="212"/>
      <c r="AT3651" s="213" t="s">
        <v>395</v>
      </c>
      <c r="AU3651" s="213" t="s">
        <v>90</v>
      </c>
      <c r="AV3651" s="13" t="s">
        <v>85</v>
      </c>
      <c r="AW3651" s="13" t="s">
        <v>36</v>
      </c>
      <c r="AX3651" s="13" t="s">
        <v>78</v>
      </c>
      <c r="AY3651" s="213" t="s">
        <v>386</v>
      </c>
    </row>
    <row r="3652" spans="1:65" s="14" customFormat="1" ht="10">
      <c r="B3652" s="214"/>
      <c r="C3652" s="215"/>
      <c r="D3652" s="205" t="s">
        <v>395</v>
      </c>
      <c r="E3652" s="216" t="s">
        <v>76</v>
      </c>
      <c r="F3652" s="217" t="s">
        <v>3406</v>
      </c>
      <c r="G3652" s="215"/>
      <c r="H3652" s="218">
        <v>1</v>
      </c>
      <c r="I3652" s="219"/>
      <c r="J3652" s="215"/>
      <c r="K3652" s="215"/>
      <c r="L3652" s="220"/>
      <c r="M3652" s="221"/>
      <c r="N3652" s="222"/>
      <c r="O3652" s="222"/>
      <c r="P3652" s="222"/>
      <c r="Q3652" s="222"/>
      <c r="R3652" s="222"/>
      <c r="S3652" s="222"/>
      <c r="T3652" s="223"/>
      <c r="AT3652" s="224" t="s">
        <v>395</v>
      </c>
      <c r="AU3652" s="224" t="s">
        <v>90</v>
      </c>
      <c r="AV3652" s="14" t="s">
        <v>90</v>
      </c>
      <c r="AW3652" s="14" t="s">
        <v>36</v>
      </c>
      <c r="AX3652" s="14" t="s">
        <v>78</v>
      </c>
      <c r="AY3652" s="224" t="s">
        <v>386</v>
      </c>
    </row>
    <row r="3653" spans="1:65" s="15" customFormat="1" ht="10">
      <c r="B3653" s="225"/>
      <c r="C3653" s="226"/>
      <c r="D3653" s="205" t="s">
        <v>395</v>
      </c>
      <c r="E3653" s="227" t="s">
        <v>76</v>
      </c>
      <c r="F3653" s="228" t="s">
        <v>398</v>
      </c>
      <c r="G3653" s="226"/>
      <c r="H3653" s="229">
        <v>1</v>
      </c>
      <c r="I3653" s="230"/>
      <c r="J3653" s="226"/>
      <c r="K3653" s="226"/>
      <c r="L3653" s="231"/>
      <c r="M3653" s="232"/>
      <c r="N3653" s="233"/>
      <c r="O3653" s="233"/>
      <c r="P3653" s="233"/>
      <c r="Q3653" s="233"/>
      <c r="R3653" s="233"/>
      <c r="S3653" s="233"/>
      <c r="T3653" s="234"/>
      <c r="AT3653" s="235" t="s">
        <v>395</v>
      </c>
      <c r="AU3653" s="235" t="s">
        <v>90</v>
      </c>
      <c r="AV3653" s="15" t="s">
        <v>102</v>
      </c>
      <c r="AW3653" s="15" t="s">
        <v>36</v>
      </c>
      <c r="AX3653" s="15" t="s">
        <v>85</v>
      </c>
      <c r="AY3653" s="235" t="s">
        <v>386</v>
      </c>
    </row>
    <row r="3654" spans="1:65" s="2" customFormat="1" ht="55.5" customHeight="1">
      <c r="A3654" s="37"/>
      <c r="B3654" s="38"/>
      <c r="C3654" s="185" t="s">
        <v>3407</v>
      </c>
      <c r="D3654" s="185" t="s">
        <v>388</v>
      </c>
      <c r="E3654" s="186" t="s">
        <v>3408</v>
      </c>
      <c r="F3654" s="187" t="s">
        <v>3404</v>
      </c>
      <c r="G3654" s="188" t="s">
        <v>624</v>
      </c>
      <c r="H3654" s="189">
        <v>5</v>
      </c>
      <c r="I3654" s="190"/>
      <c r="J3654" s="191">
        <f>ROUND(I3654*H3654,2)</f>
        <v>0</v>
      </c>
      <c r="K3654" s="187" t="s">
        <v>76</v>
      </c>
      <c r="L3654" s="42"/>
      <c r="M3654" s="192" t="s">
        <v>76</v>
      </c>
      <c r="N3654" s="193" t="s">
        <v>49</v>
      </c>
      <c r="O3654" s="67"/>
      <c r="P3654" s="194">
        <f>O3654*H3654</f>
        <v>0</v>
      </c>
      <c r="Q3654" s="194">
        <v>0</v>
      </c>
      <c r="R3654" s="194">
        <f>Q3654*H3654</f>
        <v>0</v>
      </c>
      <c r="S3654" s="194">
        <v>0</v>
      </c>
      <c r="T3654" s="195">
        <f>S3654*H3654</f>
        <v>0</v>
      </c>
      <c r="U3654" s="37"/>
      <c r="V3654" s="37"/>
      <c r="W3654" s="37"/>
      <c r="X3654" s="37"/>
      <c r="Y3654" s="37"/>
      <c r="Z3654" s="37"/>
      <c r="AA3654" s="37"/>
      <c r="AB3654" s="37"/>
      <c r="AC3654" s="37"/>
      <c r="AD3654" s="37"/>
      <c r="AE3654" s="37"/>
      <c r="AR3654" s="196" t="s">
        <v>479</v>
      </c>
      <c r="AT3654" s="196" t="s">
        <v>388</v>
      </c>
      <c r="AU3654" s="196" t="s">
        <v>90</v>
      </c>
      <c r="AY3654" s="20" t="s">
        <v>386</v>
      </c>
      <c r="BE3654" s="197">
        <f>IF(N3654="základní",J3654,0)</f>
        <v>0</v>
      </c>
      <c r="BF3654" s="197">
        <f>IF(N3654="snížená",J3654,0)</f>
        <v>0</v>
      </c>
      <c r="BG3654" s="197">
        <f>IF(N3654="zákl. přenesená",J3654,0)</f>
        <v>0</v>
      </c>
      <c r="BH3654" s="197">
        <f>IF(N3654="sníž. přenesená",J3654,0)</f>
        <v>0</v>
      </c>
      <c r="BI3654" s="197">
        <f>IF(N3654="nulová",J3654,0)</f>
        <v>0</v>
      </c>
      <c r="BJ3654" s="20" t="s">
        <v>90</v>
      </c>
      <c r="BK3654" s="197">
        <f>ROUND(I3654*H3654,2)</f>
        <v>0</v>
      </c>
      <c r="BL3654" s="20" t="s">
        <v>479</v>
      </c>
      <c r="BM3654" s="196" t="s">
        <v>3409</v>
      </c>
    </row>
    <row r="3655" spans="1:65" s="13" customFormat="1" ht="10">
      <c r="B3655" s="203"/>
      <c r="C3655" s="204"/>
      <c r="D3655" s="205" t="s">
        <v>395</v>
      </c>
      <c r="E3655" s="206" t="s">
        <v>76</v>
      </c>
      <c r="F3655" s="207" t="s">
        <v>403</v>
      </c>
      <c r="G3655" s="204"/>
      <c r="H3655" s="206" t="s">
        <v>76</v>
      </c>
      <c r="I3655" s="208"/>
      <c r="J3655" s="204"/>
      <c r="K3655" s="204"/>
      <c r="L3655" s="209"/>
      <c r="M3655" s="210"/>
      <c r="N3655" s="211"/>
      <c r="O3655" s="211"/>
      <c r="P3655" s="211"/>
      <c r="Q3655" s="211"/>
      <c r="R3655" s="211"/>
      <c r="S3655" s="211"/>
      <c r="T3655" s="212"/>
      <c r="AT3655" s="213" t="s">
        <v>395</v>
      </c>
      <c r="AU3655" s="213" t="s">
        <v>90</v>
      </c>
      <c r="AV3655" s="13" t="s">
        <v>85</v>
      </c>
      <c r="AW3655" s="13" t="s">
        <v>36</v>
      </c>
      <c r="AX3655" s="13" t="s">
        <v>78</v>
      </c>
      <c r="AY3655" s="213" t="s">
        <v>386</v>
      </c>
    </row>
    <row r="3656" spans="1:65" s="13" customFormat="1" ht="10">
      <c r="B3656" s="203"/>
      <c r="C3656" s="204"/>
      <c r="D3656" s="205" t="s">
        <v>395</v>
      </c>
      <c r="E3656" s="206" t="s">
        <v>76</v>
      </c>
      <c r="F3656" s="207" t="s">
        <v>1057</v>
      </c>
      <c r="G3656" s="204"/>
      <c r="H3656" s="206" t="s">
        <v>76</v>
      </c>
      <c r="I3656" s="208"/>
      <c r="J3656" s="204"/>
      <c r="K3656" s="204"/>
      <c r="L3656" s="209"/>
      <c r="M3656" s="210"/>
      <c r="N3656" s="211"/>
      <c r="O3656" s="211"/>
      <c r="P3656" s="211"/>
      <c r="Q3656" s="211"/>
      <c r="R3656" s="211"/>
      <c r="S3656" s="211"/>
      <c r="T3656" s="212"/>
      <c r="AT3656" s="213" t="s">
        <v>395</v>
      </c>
      <c r="AU3656" s="213" t="s">
        <v>90</v>
      </c>
      <c r="AV3656" s="13" t="s">
        <v>85</v>
      </c>
      <c r="AW3656" s="13" t="s">
        <v>36</v>
      </c>
      <c r="AX3656" s="13" t="s">
        <v>78</v>
      </c>
      <c r="AY3656" s="213" t="s">
        <v>386</v>
      </c>
    </row>
    <row r="3657" spans="1:65" s="13" customFormat="1" ht="10">
      <c r="B3657" s="203"/>
      <c r="C3657" s="204"/>
      <c r="D3657" s="205" t="s">
        <v>395</v>
      </c>
      <c r="E3657" s="206" t="s">
        <v>76</v>
      </c>
      <c r="F3657" s="207" t="s">
        <v>3179</v>
      </c>
      <c r="G3657" s="204"/>
      <c r="H3657" s="206" t="s">
        <v>76</v>
      </c>
      <c r="I3657" s="208"/>
      <c r="J3657" s="204"/>
      <c r="K3657" s="204"/>
      <c r="L3657" s="209"/>
      <c r="M3657" s="210"/>
      <c r="N3657" s="211"/>
      <c r="O3657" s="211"/>
      <c r="P3657" s="211"/>
      <c r="Q3657" s="211"/>
      <c r="R3657" s="211"/>
      <c r="S3657" s="211"/>
      <c r="T3657" s="212"/>
      <c r="AT3657" s="213" t="s">
        <v>395</v>
      </c>
      <c r="AU3657" s="213" t="s">
        <v>90</v>
      </c>
      <c r="AV3657" s="13" t="s">
        <v>85</v>
      </c>
      <c r="AW3657" s="13" t="s">
        <v>36</v>
      </c>
      <c r="AX3657" s="13" t="s">
        <v>78</v>
      </c>
      <c r="AY3657" s="213" t="s">
        <v>386</v>
      </c>
    </row>
    <row r="3658" spans="1:65" s="13" customFormat="1" ht="10">
      <c r="B3658" s="203"/>
      <c r="C3658" s="204"/>
      <c r="D3658" s="205" t="s">
        <v>395</v>
      </c>
      <c r="E3658" s="206" t="s">
        <v>76</v>
      </c>
      <c r="F3658" s="207" t="s">
        <v>3180</v>
      </c>
      <c r="G3658" s="204"/>
      <c r="H3658" s="206" t="s">
        <v>76</v>
      </c>
      <c r="I3658" s="208"/>
      <c r="J3658" s="204"/>
      <c r="K3658" s="204"/>
      <c r="L3658" s="209"/>
      <c r="M3658" s="210"/>
      <c r="N3658" s="211"/>
      <c r="O3658" s="211"/>
      <c r="P3658" s="211"/>
      <c r="Q3658" s="211"/>
      <c r="R3658" s="211"/>
      <c r="S3658" s="211"/>
      <c r="T3658" s="212"/>
      <c r="AT3658" s="213" t="s">
        <v>395</v>
      </c>
      <c r="AU3658" s="213" t="s">
        <v>90</v>
      </c>
      <c r="AV3658" s="13" t="s">
        <v>85</v>
      </c>
      <c r="AW3658" s="13" t="s">
        <v>36</v>
      </c>
      <c r="AX3658" s="13" t="s">
        <v>78</v>
      </c>
      <c r="AY3658" s="213" t="s">
        <v>386</v>
      </c>
    </row>
    <row r="3659" spans="1:65" s="14" customFormat="1" ht="10">
      <c r="B3659" s="214"/>
      <c r="C3659" s="215"/>
      <c r="D3659" s="205" t="s">
        <v>395</v>
      </c>
      <c r="E3659" s="216" t="s">
        <v>76</v>
      </c>
      <c r="F3659" s="217" t="s">
        <v>3410</v>
      </c>
      <c r="G3659" s="215"/>
      <c r="H3659" s="218">
        <v>5</v>
      </c>
      <c r="I3659" s="219"/>
      <c r="J3659" s="215"/>
      <c r="K3659" s="215"/>
      <c r="L3659" s="220"/>
      <c r="M3659" s="221"/>
      <c r="N3659" s="222"/>
      <c r="O3659" s="222"/>
      <c r="P3659" s="222"/>
      <c r="Q3659" s="222"/>
      <c r="R3659" s="222"/>
      <c r="S3659" s="222"/>
      <c r="T3659" s="223"/>
      <c r="AT3659" s="224" t="s">
        <v>395</v>
      </c>
      <c r="AU3659" s="224" t="s">
        <v>90</v>
      </c>
      <c r="AV3659" s="14" t="s">
        <v>90</v>
      </c>
      <c r="AW3659" s="14" t="s">
        <v>36</v>
      </c>
      <c r="AX3659" s="14" t="s">
        <v>78</v>
      </c>
      <c r="AY3659" s="224" t="s">
        <v>386</v>
      </c>
    </row>
    <row r="3660" spans="1:65" s="15" customFormat="1" ht="10">
      <c r="B3660" s="225"/>
      <c r="C3660" s="226"/>
      <c r="D3660" s="205" t="s">
        <v>395</v>
      </c>
      <c r="E3660" s="227" t="s">
        <v>76</v>
      </c>
      <c r="F3660" s="228" t="s">
        <v>398</v>
      </c>
      <c r="G3660" s="226"/>
      <c r="H3660" s="229">
        <v>5</v>
      </c>
      <c r="I3660" s="230"/>
      <c r="J3660" s="226"/>
      <c r="K3660" s="226"/>
      <c r="L3660" s="231"/>
      <c r="M3660" s="232"/>
      <c r="N3660" s="233"/>
      <c r="O3660" s="233"/>
      <c r="P3660" s="233"/>
      <c r="Q3660" s="233"/>
      <c r="R3660" s="233"/>
      <c r="S3660" s="233"/>
      <c r="T3660" s="234"/>
      <c r="AT3660" s="235" t="s">
        <v>395</v>
      </c>
      <c r="AU3660" s="235" t="s">
        <v>90</v>
      </c>
      <c r="AV3660" s="15" t="s">
        <v>102</v>
      </c>
      <c r="AW3660" s="15" t="s">
        <v>36</v>
      </c>
      <c r="AX3660" s="15" t="s">
        <v>85</v>
      </c>
      <c r="AY3660" s="235" t="s">
        <v>386</v>
      </c>
    </row>
    <row r="3661" spans="1:65" s="2" customFormat="1" ht="49" customHeight="1">
      <c r="A3661" s="37"/>
      <c r="B3661" s="38"/>
      <c r="C3661" s="185" t="s">
        <v>3411</v>
      </c>
      <c r="D3661" s="185" t="s">
        <v>388</v>
      </c>
      <c r="E3661" s="186" t="s">
        <v>3412</v>
      </c>
      <c r="F3661" s="187" t="s">
        <v>3353</v>
      </c>
      <c r="G3661" s="188" t="s">
        <v>624</v>
      </c>
      <c r="H3661" s="189">
        <v>1</v>
      </c>
      <c r="I3661" s="190"/>
      <c r="J3661" s="191">
        <f>ROUND(I3661*H3661,2)</f>
        <v>0</v>
      </c>
      <c r="K3661" s="187" t="s">
        <v>76</v>
      </c>
      <c r="L3661" s="42"/>
      <c r="M3661" s="192" t="s">
        <v>76</v>
      </c>
      <c r="N3661" s="193" t="s">
        <v>49</v>
      </c>
      <c r="O3661" s="67"/>
      <c r="P3661" s="194">
        <f>O3661*H3661</f>
        <v>0</v>
      </c>
      <c r="Q3661" s="194">
        <v>0</v>
      </c>
      <c r="R3661" s="194">
        <f>Q3661*H3661</f>
        <v>0</v>
      </c>
      <c r="S3661" s="194">
        <v>0</v>
      </c>
      <c r="T3661" s="195">
        <f>S3661*H3661</f>
        <v>0</v>
      </c>
      <c r="U3661" s="37"/>
      <c r="V3661" s="37"/>
      <c r="W3661" s="37"/>
      <c r="X3661" s="37"/>
      <c r="Y3661" s="37"/>
      <c r="Z3661" s="37"/>
      <c r="AA3661" s="37"/>
      <c r="AB3661" s="37"/>
      <c r="AC3661" s="37"/>
      <c r="AD3661" s="37"/>
      <c r="AE3661" s="37"/>
      <c r="AR3661" s="196" t="s">
        <v>479</v>
      </c>
      <c r="AT3661" s="196" t="s">
        <v>388</v>
      </c>
      <c r="AU3661" s="196" t="s">
        <v>90</v>
      </c>
      <c r="AY3661" s="20" t="s">
        <v>386</v>
      </c>
      <c r="BE3661" s="197">
        <f>IF(N3661="základní",J3661,0)</f>
        <v>0</v>
      </c>
      <c r="BF3661" s="197">
        <f>IF(N3661="snížená",J3661,0)</f>
        <v>0</v>
      </c>
      <c r="BG3661" s="197">
        <f>IF(N3661="zákl. přenesená",J3661,0)</f>
        <v>0</v>
      </c>
      <c r="BH3661" s="197">
        <f>IF(N3661="sníž. přenesená",J3661,0)</f>
        <v>0</v>
      </c>
      <c r="BI3661" s="197">
        <f>IF(N3661="nulová",J3661,0)</f>
        <v>0</v>
      </c>
      <c r="BJ3661" s="20" t="s">
        <v>90</v>
      </c>
      <c r="BK3661" s="197">
        <f>ROUND(I3661*H3661,2)</f>
        <v>0</v>
      </c>
      <c r="BL3661" s="20" t="s">
        <v>479</v>
      </c>
      <c r="BM3661" s="196" t="s">
        <v>3413</v>
      </c>
    </row>
    <row r="3662" spans="1:65" s="13" customFormat="1" ht="10">
      <c r="B3662" s="203"/>
      <c r="C3662" s="204"/>
      <c r="D3662" s="205" t="s">
        <v>395</v>
      </c>
      <c r="E3662" s="206" t="s">
        <v>76</v>
      </c>
      <c r="F3662" s="207" t="s">
        <v>403</v>
      </c>
      <c r="G3662" s="204"/>
      <c r="H3662" s="206" t="s">
        <v>76</v>
      </c>
      <c r="I3662" s="208"/>
      <c r="J3662" s="204"/>
      <c r="K3662" s="204"/>
      <c r="L3662" s="209"/>
      <c r="M3662" s="210"/>
      <c r="N3662" s="211"/>
      <c r="O3662" s="211"/>
      <c r="P3662" s="211"/>
      <c r="Q3662" s="211"/>
      <c r="R3662" s="211"/>
      <c r="S3662" s="211"/>
      <c r="T3662" s="212"/>
      <c r="AT3662" s="213" t="s">
        <v>395</v>
      </c>
      <c r="AU3662" s="213" t="s">
        <v>90</v>
      </c>
      <c r="AV3662" s="13" t="s">
        <v>85</v>
      </c>
      <c r="AW3662" s="13" t="s">
        <v>36</v>
      </c>
      <c r="AX3662" s="13" t="s">
        <v>78</v>
      </c>
      <c r="AY3662" s="213" t="s">
        <v>386</v>
      </c>
    </row>
    <row r="3663" spans="1:65" s="13" customFormat="1" ht="10">
      <c r="B3663" s="203"/>
      <c r="C3663" s="204"/>
      <c r="D3663" s="205" t="s">
        <v>395</v>
      </c>
      <c r="E3663" s="206" t="s">
        <v>76</v>
      </c>
      <c r="F3663" s="207" t="s">
        <v>1057</v>
      </c>
      <c r="G3663" s="204"/>
      <c r="H3663" s="206" t="s">
        <v>76</v>
      </c>
      <c r="I3663" s="208"/>
      <c r="J3663" s="204"/>
      <c r="K3663" s="204"/>
      <c r="L3663" s="209"/>
      <c r="M3663" s="210"/>
      <c r="N3663" s="211"/>
      <c r="O3663" s="211"/>
      <c r="P3663" s="211"/>
      <c r="Q3663" s="211"/>
      <c r="R3663" s="211"/>
      <c r="S3663" s="211"/>
      <c r="T3663" s="212"/>
      <c r="AT3663" s="213" t="s">
        <v>395</v>
      </c>
      <c r="AU3663" s="213" t="s">
        <v>90</v>
      </c>
      <c r="AV3663" s="13" t="s">
        <v>85</v>
      </c>
      <c r="AW3663" s="13" t="s">
        <v>36</v>
      </c>
      <c r="AX3663" s="13" t="s">
        <v>78</v>
      </c>
      <c r="AY3663" s="213" t="s">
        <v>386</v>
      </c>
    </row>
    <row r="3664" spans="1:65" s="13" customFormat="1" ht="10">
      <c r="B3664" s="203"/>
      <c r="C3664" s="204"/>
      <c r="D3664" s="205" t="s">
        <v>395</v>
      </c>
      <c r="E3664" s="206" t="s">
        <v>76</v>
      </c>
      <c r="F3664" s="207" t="s">
        <v>3179</v>
      </c>
      <c r="G3664" s="204"/>
      <c r="H3664" s="206" t="s">
        <v>76</v>
      </c>
      <c r="I3664" s="208"/>
      <c r="J3664" s="204"/>
      <c r="K3664" s="204"/>
      <c r="L3664" s="209"/>
      <c r="M3664" s="210"/>
      <c r="N3664" s="211"/>
      <c r="O3664" s="211"/>
      <c r="P3664" s="211"/>
      <c r="Q3664" s="211"/>
      <c r="R3664" s="211"/>
      <c r="S3664" s="211"/>
      <c r="T3664" s="212"/>
      <c r="AT3664" s="213" t="s">
        <v>395</v>
      </c>
      <c r="AU3664" s="213" t="s">
        <v>90</v>
      </c>
      <c r="AV3664" s="13" t="s">
        <v>85</v>
      </c>
      <c r="AW3664" s="13" t="s">
        <v>36</v>
      </c>
      <c r="AX3664" s="13" t="s">
        <v>78</v>
      </c>
      <c r="AY3664" s="213" t="s">
        <v>386</v>
      </c>
    </row>
    <row r="3665" spans="1:65" s="13" customFormat="1" ht="10">
      <c r="B3665" s="203"/>
      <c r="C3665" s="204"/>
      <c r="D3665" s="205" t="s">
        <v>395</v>
      </c>
      <c r="E3665" s="206" t="s">
        <v>76</v>
      </c>
      <c r="F3665" s="207" t="s">
        <v>3180</v>
      </c>
      <c r="G3665" s="204"/>
      <c r="H3665" s="206" t="s">
        <v>76</v>
      </c>
      <c r="I3665" s="208"/>
      <c r="J3665" s="204"/>
      <c r="K3665" s="204"/>
      <c r="L3665" s="209"/>
      <c r="M3665" s="210"/>
      <c r="N3665" s="211"/>
      <c r="O3665" s="211"/>
      <c r="P3665" s="211"/>
      <c r="Q3665" s="211"/>
      <c r="R3665" s="211"/>
      <c r="S3665" s="211"/>
      <c r="T3665" s="212"/>
      <c r="AT3665" s="213" t="s">
        <v>395</v>
      </c>
      <c r="AU3665" s="213" t="s">
        <v>90</v>
      </c>
      <c r="AV3665" s="13" t="s">
        <v>85</v>
      </c>
      <c r="AW3665" s="13" t="s">
        <v>36</v>
      </c>
      <c r="AX3665" s="13" t="s">
        <v>78</v>
      </c>
      <c r="AY3665" s="213" t="s">
        <v>386</v>
      </c>
    </row>
    <row r="3666" spans="1:65" s="14" customFormat="1" ht="10">
      <c r="B3666" s="214"/>
      <c r="C3666" s="215"/>
      <c r="D3666" s="205" t="s">
        <v>395</v>
      </c>
      <c r="E3666" s="216" t="s">
        <v>76</v>
      </c>
      <c r="F3666" s="217" t="s">
        <v>3414</v>
      </c>
      <c r="G3666" s="215"/>
      <c r="H3666" s="218">
        <v>1</v>
      </c>
      <c r="I3666" s="219"/>
      <c r="J3666" s="215"/>
      <c r="K3666" s="215"/>
      <c r="L3666" s="220"/>
      <c r="M3666" s="221"/>
      <c r="N3666" s="222"/>
      <c r="O3666" s="222"/>
      <c r="P3666" s="222"/>
      <c r="Q3666" s="222"/>
      <c r="R3666" s="222"/>
      <c r="S3666" s="222"/>
      <c r="T3666" s="223"/>
      <c r="AT3666" s="224" t="s">
        <v>395</v>
      </c>
      <c r="AU3666" s="224" t="s">
        <v>90</v>
      </c>
      <c r="AV3666" s="14" t="s">
        <v>90</v>
      </c>
      <c r="AW3666" s="14" t="s">
        <v>36</v>
      </c>
      <c r="AX3666" s="14" t="s">
        <v>78</v>
      </c>
      <c r="AY3666" s="224" t="s">
        <v>386</v>
      </c>
    </row>
    <row r="3667" spans="1:65" s="15" customFormat="1" ht="10">
      <c r="B3667" s="225"/>
      <c r="C3667" s="226"/>
      <c r="D3667" s="205" t="s">
        <v>395</v>
      </c>
      <c r="E3667" s="227" t="s">
        <v>76</v>
      </c>
      <c r="F3667" s="228" t="s">
        <v>398</v>
      </c>
      <c r="G3667" s="226"/>
      <c r="H3667" s="229">
        <v>1</v>
      </c>
      <c r="I3667" s="230"/>
      <c r="J3667" s="226"/>
      <c r="K3667" s="226"/>
      <c r="L3667" s="231"/>
      <c r="M3667" s="232"/>
      <c r="N3667" s="233"/>
      <c r="O3667" s="233"/>
      <c r="P3667" s="233"/>
      <c r="Q3667" s="233"/>
      <c r="R3667" s="233"/>
      <c r="S3667" s="233"/>
      <c r="T3667" s="234"/>
      <c r="AT3667" s="235" t="s">
        <v>395</v>
      </c>
      <c r="AU3667" s="235" t="s">
        <v>90</v>
      </c>
      <c r="AV3667" s="15" t="s">
        <v>102</v>
      </c>
      <c r="AW3667" s="15" t="s">
        <v>36</v>
      </c>
      <c r="AX3667" s="15" t="s">
        <v>85</v>
      </c>
      <c r="AY3667" s="235" t="s">
        <v>386</v>
      </c>
    </row>
    <row r="3668" spans="1:65" s="2" customFormat="1" ht="49" customHeight="1">
      <c r="A3668" s="37"/>
      <c r="B3668" s="38"/>
      <c r="C3668" s="185" t="s">
        <v>3415</v>
      </c>
      <c r="D3668" s="185" t="s">
        <v>388</v>
      </c>
      <c r="E3668" s="186" t="s">
        <v>3416</v>
      </c>
      <c r="F3668" s="187" t="s">
        <v>3353</v>
      </c>
      <c r="G3668" s="188" t="s">
        <v>624</v>
      </c>
      <c r="H3668" s="189">
        <v>2</v>
      </c>
      <c r="I3668" s="190"/>
      <c r="J3668" s="191">
        <f>ROUND(I3668*H3668,2)</f>
        <v>0</v>
      </c>
      <c r="K3668" s="187" t="s">
        <v>76</v>
      </c>
      <c r="L3668" s="42"/>
      <c r="M3668" s="192" t="s">
        <v>76</v>
      </c>
      <c r="N3668" s="193" t="s">
        <v>49</v>
      </c>
      <c r="O3668" s="67"/>
      <c r="P3668" s="194">
        <f>O3668*H3668</f>
        <v>0</v>
      </c>
      <c r="Q3668" s="194">
        <v>0</v>
      </c>
      <c r="R3668" s="194">
        <f>Q3668*H3668</f>
        <v>0</v>
      </c>
      <c r="S3668" s="194">
        <v>0</v>
      </c>
      <c r="T3668" s="195">
        <f>S3668*H3668</f>
        <v>0</v>
      </c>
      <c r="U3668" s="37"/>
      <c r="V3668" s="37"/>
      <c r="W3668" s="37"/>
      <c r="X3668" s="37"/>
      <c r="Y3668" s="37"/>
      <c r="Z3668" s="37"/>
      <c r="AA3668" s="37"/>
      <c r="AB3668" s="37"/>
      <c r="AC3668" s="37"/>
      <c r="AD3668" s="37"/>
      <c r="AE3668" s="37"/>
      <c r="AR3668" s="196" t="s">
        <v>479</v>
      </c>
      <c r="AT3668" s="196" t="s">
        <v>388</v>
      </c>
      <c r="AU3668" s="196" t="s">
        <v>90</v>
      </c>
      <c r="AY3668" s="20" t="s">
        <v>386</v>
      </c>
      <c r="BE3668" s="197">
        <f>IF(N3668="základní",J3668,0)</f>
        <v>0</v>
      </c>
      <c r="BF3668" s="197">
        <f>IF(N3668="snížená",J3668,0)</f>
        <v>0</v>
      </c>
      <c r="BG3668" s="197">
        <f>IF(N3668="zákl. přenesená",J3668,0)</f>
        <v>0</v>
      </c>
      <c r="BH3668" s="197">
        <f>IF(N3668="sníž. přenesená",J3668,0)</f>
        <v>0</v>
      </c>
      <c r="BI3668" s="197">
        <f>IF(N3668="nulová",J3668,0)</f>
        <v>0</v>
      </c>
      <c r="BJ3668" s="20" t="s">
        <v>90</v>
      </c>
      <c r="BK3668" s="197">
        <f>ROUND(I3668*H3668,2)</f>
        <v>0</v>
      </c>
      <c r="BL3668" s="20" t="s">
        <v>479</v>
      </c>
      <c r="BM3668" s="196" t="s">
        <v>3417</v>
      </c>
    </row>
    <row r="3669" spans="1:65" s="13" customFormat="1" ht="10">
      <c r="B3669" s="203"/>
      <c r="C3669" s="204"/>
      <c r="D3669" s="205" t="s">
        <v>395</v>
      </c>
      <c r="E3669" s="206" t="s">
        <v>76</v>
      </c>
      <c r="F3669" s="207" t="s">
        <v>403</v>
      </c>
      <c r="G3669" s="204"/>
      <c r="H3669" s="206" t="s">
        <v>76</v>
      </c>
      <c r="I3669" s="208"/>
      <c r="J3669" s="204"/>
      <c r="K3669" s="204"/>
      <c r="L3669" s="209"/>
      <c r="M3669" s="210"/>
      <c r="N3669" s="211"/>
      <c r="O3669" s="211"/>
      <c r="P3669" s="211"/>
      <c r="Q3669" s="211"/>
      <c r="R3669" s="211"/>
      <c r="S3669" s="211"/>
      <c r="T3669" s="212"/>
      <c r="AT3669" s="213" t="s">
        <v>395</v>
      </c>
      <c r="AU3669" s="213" t="s">
        <v>90</v>
      </c>
      <c r="AV3669" s="13" t="s">
        <v>85</v>
      </c>
      <c r="AW3669" s="13" t="s">
        <v>36</v>
      </c>
      <c r="AX3669" s="13" t="s">
        <v>78</v>
      </c>
      <c r="AY3669" s="213" t="s">
        <v>386</v>
      </c>
    </row>
    <row r="3670" spans="1:65" s="13" customFormat="1" ht="10">
      <c r="B3670" s="203"/>
      <c r="C3670" s="204"/>
      <c r="D3670" s="205" t="s">
        <v>395</v>
      </c>
      <c r="E3670" s="206" t="s">
        <v>76</v>
      </c>
      <c r="F3670" s="207" t="s">
        <v>1057</v>
      </c>
      <c r="G3670" s="204"/>
      <c r="H3670" s="206" t="s">
        <v>76</v>
      </c>
      <c r="I3670" s="208"/>
      <c r="J3670" s="204"/>
      <c r="K3670" s="204"/>
      <c r="L3670" s="209"/>
      <c r="M3670" s="210"/>
      <c r="N3670" s="211"/>
      <c r="O3670" s="211"/>
      <c r="P3670" s="211"/>
      <c r="Q3670" s="211"/>
      <c r="R3670" s="211"/>
      <c r="S3670" s="211"/>
      <c r="T3670" s="212"/>
      <c r="AT3670" s="213" t="s">
        <v>395</v>
      </c>
      <c r="AU3670" s="213" t="s">
        <v>90</v>
      </c>
      <c r="AV3670" s="13" t="s">
        <v>85</v>
      </c>
      <c r="AW3670" s="13" t="s">
        <v>36</v>
      </c>
      <c r="AX3670" s="13" t="s">
        <v>78</v>
      </c>
      <c r="AY3670" s="213" t="s">
        <v>386</v>
      </c>
    </row>
    <row r="3671" spans="1:65" s="13" customFormat="1" ht="10">
      <c r="B3671" s="203"/>
      <c r="C3671" s="204"/>
      <c r="D3671" s="205" t="s">
        <v>395</v>
      </c>
      <c r="E3671" s="206" t="s">
        <v>76</v>
      </c>
      <c r="F3671" s="207" t="s">
        <v>3179</v>
      </c>
      <c r="G3671" s="204"/>
      <c r="H3671" s="206" t="s">
        <v>76</v>
      </c>
      <c r="I3671" s="208"/>
      <c r="J3671" s="204"/>
      <c r="K3671" s="204"/>
      <c r="L3671" s="209"/>
      <c r="M3671" s="210"/>
      <c r="N3671" s="211"/>
      <c r="O3671" s="211"/>
      <c r="P3671" s="211"/>
      <c r="Q3671" s="211"/>
      <c r="R3671" s="211"/>
      <c r="S3671" s="211"/>
      <c r="T3671" s="212"/>
      <c r="AT3671" s="213" t="s">
        <v>395</v>
      </c>
      <c r="AU3671" s="213" t="s">
        <v>90</v>
      </c>
      <c r="AV3671" s="13" t="s">
        <v>85</v>
      </c>
      <c r="AW3671" s="13" t="s">
        <v>36</v>
      </c>
      <c r="AX3671" s="13" t="s">
        <v>78</v>
      </c>
      <c r="AY3671" s="213" t="s">
        <v>386</v>
      </c>
    </row>
    <row r="3672" spans="1:65" s="13" customFormat="1" ht="10">
      <c r="B3672" s="203"/>
      <c r="C3672" s="204"/>
      <c r="D3672" s="205" t="s">
        <v>395</v>
      </c>
      <c r="E3672" s="206" t="s">
        <v>76</v>
      </c>
      <c r="F3672" s="207" t="s">
        <v>3180</v>
      </c>
      <c r="G3672" s="204"/>
      <c r="H3672" s="206" t="s">
        <v>76</v>
      </c>
      <c r="I3672" s="208"/>
      <c r="J3672" s="204"/>
      <c r="K3672" s="204"/>
      <c r="L3672" s="209"/>
      <c r="M3672" s="210"/>
      <c r="N3672" s="211"/>
      <c r="O3672" s="211"/>
      <c r="P3672" s="211"/>
      <c r="Q3672" s="211"/>
      <c r="R3672" s="211"/>
      <c r="S3672" s="211"/>
      <c r="T3672" s="212"/>
      <c r="AT3672" s="213" t="s">
        <v>395</v>
      </c>
      <c r="AU3672" s="213" t="s">
        <v>90</v>
      </c>
      <c r="AV3672" s="13" t="s">
        <v>85</v>
      </c>
      <c r="AW3672" s="13" t="s">
        <v>36</v>
      </c>
      <c r="AX3672" s="13" t="s">
        <v>78</v>
      </c>
      <c r="AY3672" s="213" t="s">
        <v>386</v>
      </c>
    </row>
    <row r="3673" spans="1:65" s="14" customFormat="1" ht="10">
      <c r="B3673" s="214"/>
      <c r="C3673" s="215"/>
      <c r="D3673" s="205" t="s">
        <v>395</v>
      </c>
      <c r="E3673" s="216" t="s">
        <v>76</v>
      </c>
      <c r="F3673" s="217" t="s">
        <v>3418</v>
      </c>
      <c r="G3673" s="215"/>
      <c r="H3673" s="218">
        <v>2</v>
      </c>
      <c r="I3673" s="219"/>
      <c r="J3673" s="215"/>
      <c r="K3673" s="215"/>
      <c r="L3673" s="220"/>
      <c r="M3673" s="221"/>
      <c r="N3673" s="222"/>
      <c r="O3673" s="222"/>
      <c r="P3673" s="222"/>
      <c r="Q3673" s="222"/>
      <c r="R3673" s="222"/>
      <c r="S3673" s="222"/>
      <c r="T3673" s="223"/>
      <c r="AT3673" s="224" t="s">
        <v>395</v>
      </c>
      <c r="AU3673" s="224" t="s">
        <v>90</v>
      </c>
      <c r="AV3673" s="14" t="s">
        <v>90</v>
      </c>
      <c r="AW3673" s="14" t="s">
        <v>36</v>
      </c>
      <c r="AX3673" s="14" t="s">
        <v>78</v>
      </c>
      <c r="AY3673" s="224" t="s">
        <v>386</v>
      </c>
    </row>
    <row r="3674" spans="1:65" s="15" customFormat="1" ht="10">
      <c r="B3674" s="225"/>
      <c r="C3674" s="226"/>
      <c r="D3674" s="205" t="s">
        <v>395</v>
      </c>
      <c r="E3674" s="227" t="s">
        <v>76</v>
      </c>
      <c r="F3674" s="228" t="s">
        <v>398</v>
      </c>
      <c r="G3674" s="226"/>
      <c r="H3674" s="229">
        <v>2</v>
      </c>
      <c r="I3674" s="230"/>
      <c r="J3674" s="226"/>
      <c r="K3674" s="226"/>
      <c r="L3674" s="231"/>
      <c r="M3674" s="232"/>
      <c r="N3674" s="233"/>
      <c r="O3674" s="233"/>
      <c r="P3674" s="233"/>
      <c r="Q3674" s="233"/>
      <c r="R3674" s="233"/>
      <c r="S3674" s="233"/>
      <c r="T3674" s="234"/>
      <c r="AT3674" s="235" t="s">
        <v>395</v>
      </c>
      <c r="AU3674" s="235" t="s">
        <v>90</v>
      </c>
      <c r="AV3674" s="15" t="s">
        <v>102</v>
      </c>
      <c r="AW3674" s="15" t="s">
        <v>36</v>
      </c>
      <c r="AX3674" s="15" t="s">
        <v>85</v>
      </c>
      <c r="AY3674" s="235" t="s">
        <v>386</v>
      </c>
    </row>
    <row r="3675" spans="1:65" s="2" customFormat="1" ht="62.75" customHeight="1">
      <c r="A3675" s="37"/>
      <c r="B3675" s="38"/>
      <c r="C3675" s="185" t="s">
        <v>3419</v>
      </c>
      <c r="D3675" s="185" t="s">
        <v>388</v>
      </c>
      <c r="E3675" s="186" t="s">
        <v>3420</v>
      </c>
      <c r="F3675" s="187" t="s">
        <v>3421</v>
      </c>
      <c r="G3675" s="188" t="s">
        <v>624</v>
      </c>
      <c r="H3675" s="189">
        <v>1</v>
      </c>
      <c r="I3675" s="190"/>
      <c r="J3675" s="191">
        <f>ROUND(I3675*H3675,2)</f>
        <v>0</v>
      </c>
      <c r="K3675" s="187" t="s">
        <v>76</v>
      </c>
      <c r="L3675" s="42"/>
      <c r="M3675" s="192" t="s">
        <v>76</v>
      </c>
      <c r="N3675" s="193" t="s">
        <v>49</v>
      </c>
      <c r="O3675" s="67"/>
      <c r="P3675" s="194">
        <f>O3675*H3675</f>
        <v>0</v>
      </c>
      <c r="Q3675" s="194">
        <v>0</v>
      </c>
      <c r="R3675" s="194">
        <f>Q3675*H3675</f>
        <v>0</v>
      </c>
      <c r="S3675" s="194">
        <v>0</v>
      </c>
      <c r="T3675" s="195">
        <f>S3675*H3675</f>
        <v>0</v>
      </c>
      <c r="U3675" s="37"/>
      <c r="V3675" s="37"/>
      <c r="W3675" s="37"/>
      <c r="X3675" s="37"/>
      <c r="Y3675" s="37"/>
      <c r="Z3675" s="37"/>
      <c r="AA3675" s="37"/>
      <c r="AB3675" s="37"/>
      <c r="AC3675" s="37"/>
      <c r="AD3675" s="37"/>
      <c r="AE3675" s="37"/>
      <c r="AR3675" s="196" t="s">
        <v>479</v>
      </c>
      <c r="AT3675" s="196" t="s">
        <v>388</v>
      </c>
      <c r="AU3675" s="196" t="s">
        <v>90</v>
      </c>
      <c r="AY3675" s="20" t="s">
        <v>386</v>
      </c>
      <c r="BE3675" s="197">
        <f>IF(N3675="základní",J3675,0)</f>
        <v>0</v>
      </c>
      <c r="BF3675" s="197">
        <f>IF(N3675="snížená",J3675,0)</f>
        <v>0</v>
      </c>
      <c r="BG3675" s="197">
        <f>IF(N3675="zákl. přenesená",J3675,0)</f>
        <v>0</v>
      </c>
      <c r="BH3675" s="197">
        <f>IF(N3675="sníž. přenesená",J3675,0)</f>
        <v>0</v>
      </c>
      <c r="BI3675" s="197">
        <f>IF(N3675="nulová",J3675,0)</f>
        <v>0</v>
      </c>
      <c r="BJ3675" s="20" t="s">
        <v>90</v>
      </c>
      <c r="BK3675" s="197">
        <f>ROUND(I3675*H3675,2)</f>
        <v>0</v>
      </c>
      <c r="BL3675" s="20" t="s">
        <v>479</v>
      </c>
      <c r="BM3675" s="196" t="s">
        <v>3422</v>
      </c>
    </row>
    <row r="3676" spans="1:65" s="13" customFormat="1" ht="10">
      <c r="B3676" s="203"/>
      <c r="C3676" s="204"/>
      <c r="D3676" s="205" t="s">
        <v>395</v>
      </c>
      <c r="E3676" s="206" t="s">
        <v>76</v>
      </c>
      <c r="F3676" s="207" t="s">
        <v>403</v>
      </c>
      <c r="G3676" s="204"/>
      <c r="H3676" s="206" t="s">
        <v>76</v>
      </c>
      <c r="I3676" s="208"/>
      <c r="J3676" s="204"/>
      <c r="K3676" s="204"/>
      <c r="L3676" s="209"/>
      <c r="M3676" s="210"/>
      <c r="N3676" s="211"/>
      <c r="O3676" s="211"/>
      <c r="P3676" s="211"/>
      <c r="Q3676" s="211"/>
      <c r="R3676" s="211"/>
      <c r="S3676" s="211"/>
      <c r="T3676" s="212"/>
      <c r="AT3676" s="213" t="s">
        <v>395</v>
      </c>
      <c r="AU3676" s="213" t="s">
        <v>90</v>
      </c>
      <c r="AV3676" s="13" t="s">
        <v>85</v>
      </c>
      <c r="AW3676" s="13" t="s">
        <v>36</v>
      </c>
      <c r="AX3676" s="13" t="s">
        <v>78</v>
      </c>
      <c r="AY3676" s="213" t="s">
        <v>386</v>
      </c>
    </row>
    <row r="3677" spans="1:65" s="13" customFormat="1" ht="10">
      <c r="B3677" s="203"/>
      <c r="C3677" s="204"/>
      <c r="D3677" s="205" t="s">
        <v>395</v>
      </c>
      <c r="E3677" s="206" t="s">
        <v>76</v>
      </c>
      <c r="F3677" s="207" t="s">
        <v>1057</v>
      </c>
      <c r="G3677" s="204"/>
      <c r="H3677" s="206" t="s">
        <v>76</v>
      </c>
      <c r="I3677" s="208"/>
      <c r="J3677" s="204"/>
      <c r="K3677" s="204"/>
      <c r="L3677" s="209"/>
      <c r="M3677" s="210"/>
      <c r="N3677" s="211"/>
      <c r="O3677" s="211"/>
      <c r="P3677" s="211"/>
      <c r="Q3677" s="211"/>
      <c r="R3677" s="211"/>
      <c r="S3677" s="211"/>
      <c r="T3677" s="212"/>
      <c r="AT3677" s="213" t="s">
        <v>395</v>
      </c>
      <c r="AU3677" s="213" t="s">
        <v>90</v>
      </c>
      <c r="AV3677" s="13" t="s">
        <v>85</v>
      </c>
      <c r="AW3677" s="13" t="s">
        <v>36</v>
      </c>
      <c r="AX3677" s="13" t="s">
        <v>78</v>
      </c>
      <c r="AY3677" s="213" t="s">
        <v>386</v>
      </c>
    </row>
    <row r="3678" spans="1:65" s="13" customFormat="1" ht="10">
      <c r="B3678" s="203"/>
      <c r="C3678" s="204"/>
      <c r="D3678" s="205" t="s">
        <v>395</v>
      </c>
      <c r="E3678" s="206" t="s">
        <v>76</v>
      </c>
      <c r="F3678" s="207" t="s">
        <v>3179</v>
      </c>
      <c r="G3678" s="204"/>
      <c r="H3678" s="206" t="s">
        <v>76</v>
      </c>
      <c r="I3678" s="208"/>
      <c r="J3678" s="204"/>
      <c r="K3678" s="204"/>
      <c r="L3678" s="209"/>
      <c r="M3678" s="210"/>
      <c r="N3678" s="211"/>
      <c r="O3678" s="211"/>
      <c r="P3678" s="211"/>
      <c r="Q3678" s="211"/>
      <c r="R3678" s="211"/>
      <c r="S3678" s="211"/>
      <c r="T3678" s="212"/>
      <c r="AT3678" s="213" t="s">
        <v>395</v>
      </c>
      <c r="AU3678" s="213" t="s">
        <v>90</v>
      </c>
      <c r="AV3678" s="13" t="s">
        <v>85</v>
      </c>
      <c r="AW3678" s="13" t="s">
        <v>36</v>
      </c>
      <c r="AX3678" s="13" t="s">
        <v>78</v>
      </c>
      <c r="AY3678" s="213" t="s">
        <v>386</v>
      </c>
    </row>
    <row r="3679" spans="1:65" s="13" customFormat="1" ht="10">
      <c r="B3679" s="203"/>
      <c r="C3679" s="204"/>
      <c r="D3679" s="205" t="s">
        <v>395</v>
      </c>
      <c r="E3679" s="206" t="s">
        <v>76</v>
      </c>
      <c r="F3679" s="207" t="s">
        <v>3180</v>
      </c>
      <c r="G3679" s="204"/>
      <c r="H3679" s="206" t="s">
        <v>76</v>
      </c>
      <c r="I3679" s="208"/>
      <c r="J3679" s="204"/>
      <c r="K3679" s="204"/>
      <c r="L3679" s="209"/>
      <c r="M3679" s="210"/>
      <c r="N3679" s="211"/>
      <c r="O3679" s="211"/>
      <c r="P3679" s="211"/>
      <c r="Q3679" s="211"/>
      <c r="R3679" s="211"/>
      <c r="S3679" s="211"/>
      <c r="T3679" s="212"/>
      <c r="AT3679" s="213" t="s">
        <v>395</v>
      </c>
      <c r="AU3679" s="213" t="s">
        <v>90</v>
      </c>
      <c r="AV3679" s="13" t="s">
        <v>85</v>
      </c>
      <c r="AW3679" s="13" t="s">
        <v>36</v>
      </c>
      <c r="AX3679" s="13" t="s">
        <v>78</v>
      </c>
      <c r="AY3679" s="213" t="s">
        <v>386</v>
      </c>
    </row>
    <row r="3680" spans="1:65" s="14" customFormat="1" ht="10">
      <c r="B3680" s="214"/>
      <c r="C3680" s="215"/>
      <c r="D3680" s="205" t="s">
        <v>395</v>
      </c>
      <c r="E3680" s="216" t="s">
        <v>76</v>
      </c>
      <c r="F3680" s="217" t="s">
        <v>3423</v>
      </c>
      <c r="G3680" s="215"/>
      <c r="H3680" s="218">
        <v>1</v>
      </c>
      <c r="I3680" s="219"/>
      <c r="J3680" s="215"/>
      <c r="K3680" s="215"/>
      <c r="L3680" s="220"/>
      <c r="M3680" s="221"/>
      <c r="N3680" s="222"/>
      <c r="O3680" s="222"/>
      <c r="P3680" s="222"/>
      <c r="Q3680" s="222"/>
      <c r="R3680" s="222"/>
      <c r="S3680" s="222"/>
      <c r="T3680" s="223"/>
      <c r="AT3680" s="224" t="s">
        <v>395</v>
      </c>
      <c r="AU3680" s="224" t="s">
        <v>90</v>
      </c>
      <c r="AV3680" s="14" t="s">
        <v>90</v>
      </c>
      <c r="AW3680" s="14" t="s">
        <v>36</v>
      </c>
      <c r="AX3680" s="14" t="s">
        <v>78</v>
      </c>
      <c r="AY3680" s="224" t="s">
        <v>386</v>
      </c>
    </row>
    <row r="3681" spans="1:65" s="15" customFormat="1" ht="10">
      <c r="B3681" s="225"/>
      <c r="C3681" s="226"/>
      <c r="D3681" s="205" t="s">
        <v>395</v>
      </c>
      <c r="E3681" s="227" t="s">
        <v>76</v>
      </c>
      <c r="F3681" s="228" t="s">
        <v>398</v>
      </c>
      <c r="G3681" s="226"/>
      <c r="H3681" s="229">
        <v>1</v>
      </c>
      <c r="I3681" s="230"/>
      <c r="J3681" s="226"/>
      <c r="K3681" s="226"/>
      <c r="L3681" s="231"/>
      <c r="M3681" s="232"/>
      <c r="N3681" s="233"/>
      <c r="O3681" s="233"/>
      <c r="P3681" s="233"/>
      <c r="Q3681" s="233"/>
      <c r="R3681" s="233"/>
      <c r="S3681" s="233"/>
      <c r="T3681" s="234"/>
      <c r="AT3681" s="235" t="s">
        <v>395</v>
      </c>
      <c r="AU3681" s="235" t="s">
        <v>90</v>
      </c>
      <c r="AV3681" s="15" t="s">
        <v>102</v>
      </c>
      <c r="AW3681" s="15" t="s">
        <v>36</v>
      </c>
      <c r="AX3681" s="15" t="s">
        <v>85</v>
      </c>
      <c r="AY3681" s="235" t="s">
        <v>386</v>
      </c>
    </row>
    <row r="3682" spans="1:65" s="2" customFormat="1" ht="49" customHeight="1">
      <c r="A3682" s="37"/>
      <c r="B3682" s="38"/>
      <c r="C3682" s="185" t="s">
        <v>3424</v>
      </c>
      <c r="D3682" s="185" t="s">
        <v>388</v>
      </c>
      <c r="E3682" s="186" t="s">
        <v>3425</v>
      </c>
      <c r="F3682" s="187" t="s">
        <v>3426</v>
      </c>
      <c r="G3682" s="188" t="s">
        <v>624</v>
      </c>
      <c r="H3682" s="189">
        <v>1</v>
      </c>
      <c r="I3682" s="190"/>
      <c r="J3682" s="191">
        <f>ROUND(I3682*H3682,2)</f>
        <v>0</v>
      </c>
      <c r="K3682" s="187" t="s">
        <v>76</v>
      </c>
      <c r="L3682" s="42"/>
      <c r="M3682" s="192" t="s">
        <v>76</v>
      </c>
      <c r="N3682" s="193" t="s">
        <v>49</v>
      </c>
      <c r="O3682" s="67"/>
      <c r="P3682" s="194">
        <f>O3682*H3682</f>
        <v>0</v>
      </c>
      <c r="Q3682" s="194">
        <v>0</v>
      </c>
      <c r="R3682" s="194">
        <f>Q3682*H3682</f>
        <v>0</v>
      </c>
      <c r="S3682" s="194">
        <v>0</v>
      </c>
      <c r="T3682" s="195">
        <f>S3682*H3682</f>
        <v>0</v>
      </c>
      <c r="U3682" s="37"/>
      <c r="V3682" s="37"/>
      <c r="W3682" s="37"/>
      <c r="X3682" s="37"/>
      <c r="Y3682" s="37"/>
      <c r="Z3682" s="37"/>
      <c r="AA3682" s="37"/>
      <c r="AB3682" s="37"/>
      <c r="AC3682" s="37"/>
      <c r="AD3682" s="37"/>
      <c r="AE3682" s="37"/>
      <c r="AR3682" s="196" t="s">
        <v>479</v>
      </c>
      <c r="AT3682" s="196" t="s">
        <v>388</v>
      </c>
      <c r="AU3682" s="196" t="s">
        <v>90</v>
      </c>
      <c r="AY3682" s="20" t="s">
        <v>386</v>
      </c>
      <c r="BE3682" s="197">
        <f>IF(N3682="základní",J3682,0)</f>
        <v>0</v>
      </c>
      <c r="BF3682" s="197">
        <f>IF(N3682="snížená",J3682,0)</f>
        <v>0</v>
      </c>
      <c r="BG3682" s="197">
        <f>IF(N3682="zákl. přenesená",J3682,0)</f>
        <v>0</v>
      </c>
      <c r="BH3682" s="197">
        <f>IF(N3682="sníž. přenesená",J3682,0)</f>
        <v>0</v>
      </c>
      <c r="BI3682" s="197">
        <f>IF(N3682="nulová",J3682,0)</f>
        <v>0</v>
      </c>
      <c r="BJ3682" s="20" t="s">
        <v>90</v>
      </c>
      <c r="BK3682" s="197">
        <f>ROUND(I3682*H3682,2)</f>
        <v>0</v>
      </c>
      <c r="BL3682" s="20" t="s">
        <v>479</v>
      </c>
      <c r="BM3682" s="196" t="s">
        <v>3427</v>
      </c>
    </row>
    <row r="3683" spans="1:65" s="13" customFormat="1" ht="10">
      <c r="B3683" s="203"/>
      <c r="C3683" s="204"/>
      <c r="D3683" s="205" t="s">
        <v>395</v>
      </c>
      <c r="E3683" s="206" t="s">
        <v>76</v>
      </c>
      <c r="F3683" s="207" t="s">
        <v>403</v>
      </c>
      <c r="G3683" s="204"/>
      <c r="H3683" s="206" t="s">
        <v>76</v>
      </c>
      <c r="I3683" s="208"/>
      <c r="J3683" s="204"/>
      <c r="K3683" s="204"/>
      <c r="L3683" s="209"/>
      <c r="M3683" s="210"/>
      <c r="N3683" s="211"/>
      <c r="O3683" s="211"/>
      <c r="P3683" s="211"/>
      <c r="Q3683" s="211"/>
      <c r="R3683" s="211"/>
      <c r="S3683" s="211"/>
      <c r="T3683" s="212"/>
      <c r="AT3683" s="213" t="s">
        <v>395</v>
      </c>
      <c r="AU3683" s="213" t="s">
        <v>90</v>
      </c>
      <c r="AV3683" s="13" t="s">
        <v>85</v>
      </c>
      <c r="AW3683" s="13" t="s">
        <v>36</v>
      </c>
      <c r="AX3683" s="13" t="s">
        <v>78</v>
      </c>
      <c r="AY3683" s="213" t="s">
        <v>386</v>
      </c>
    </row>
    <row r="3684" spans="1:65" s="13" customFormat="1" ht="10">
      <c r="B3684" s="203"/>
      <c r="C3684" s="204"/>
      <c r="D3684" s="205" t="s">
        <v>395</v>
      </c>
      <c r="E3684" s="206" t="s">
        <v>76</v>
      </c>
      <c r="F3684" s="207" t="s">
        <v>1057</v>
      </c>
      <c r="G3684" s="204"/>
      <c r="H3684" s="206" t="s">
        <v>76</v>
      </c>
      <c r="I3684" s="208"/>
      <c r="J3684" s="204"/>
      <c r="K3684" s="204"/>
      <c r="L3684" s="209"/>
      <c r="M3684" s="210"/>
      <c r="N3684" s="211"/>
      <c r="O3684" s="211"/>
      <c r="P3684" s="211"/>
      <c r="Q3684" s="211"/>
      <c r="R3684" s="211"/>
      <c r="S3684" s="211"/>
      <c r="T3684" s="212"/>
      <c r="AT3684" s="213" t="s">
        <v>395</v>
      </c>
      <c r="AU3684" s="213" t="s">
        <v>90</v>
      </c>
      <c r="AV3684" s="13" t="s">
        <v>85</v>
      </c>
      <c r="AW3684" s="13" t="s">
        <v>36</v>
      </c>
      <c r="AX3684" s="13" t="s">
        <v>78</v>
      </c>
      <c r="AY3684" s="213" t="s">
        <v>386</v>
      </c>
    </row>
    <row r="3685" spans="1:65" s="13" customFormat="1" ht="10">
      <c r="B3685" s="203"/>
      <c r="C3685" s="204"/>
      <c r="D3685" s="205" t="s">
        <v>395</v>
      </c>
      <c r="E3685" s="206" t="s">
        <v>76</v>
      </c>
      <c r="F3685" s="207" t="s">
        <v>3179</v>
      </c>
      <c r="G3685" s="204"/>
      <c r="H3685" s="206" t="s">
        <v>76</v>
      </c>
      <c r="I3685" s="208"/>
      <c r="J3685" s="204"/>
      <c r="K3685" s="204"/>
      <c r="L3685" s="209"/>
      <c r="M3685" s="210"/>
      <c r="N3685" s="211"/>
      <c r="O3685" s="211"/>
      <c r="P3685" s="211"/>
      <c r="Q3685" s="211"/>
      <c r="R3685" s="211"/>
      <c r="S3685" s="211"/>
      <c r="T3685" s="212"/>
      <c r="AT3685" s="213" t="s">
        <v>395</v>
      </c>
      <c r="AU3685" s="213" t="s">
        <v>90</v>
      </c>
      <c r="AV3685" s="13" t="s">
        <v>85</v>
      </c>
      <c r="AW3685" s="13" t="s">
        <v>36</v>
      </c>
      <c r="AX3685" s="13" t="s">
        <v>78</v>
      </c>
      <c r="AY3685" s="213" t="s">
        <v>386</v>
      </c>
    </row>
    <row r="3686" spans="1:65" s="13" customFormat="1" ht="10">
      <c r="B3686" s="203"/>
      <c r="C3686" s="204"/>
      <c r="D3686" s="205" t="s">
        <v>395</v>
      </c>
      <c r="E3686" s="206" t="s">
        <v>76</v>
      </c>
      <c r="F3686" s="207" t="s">
        <v>3180</v>
      </c>
      <c r="G3686" s="204"/>
      <c r="H3686" s="206" t="s">
        <v>76</v>
      </c>
      <c r="I3686" s="208"/>
      <c r="J3686" s="204"/>
      <c r="K3686" s="204"/>
      <c r="L3686" s="209"/>
      <c r="M3686" s="210"/>
      <c r="N3686" s="211"/>
      <c r="O3686" s="211"/>
      <c r="P3686" s="211"/>
      <c r="Q3686" s="211"/>
      <c r="R3686" s="211"/>
      <c r="S3686" s="211"/>
      <c r="T3686" s="212"/>
      <c r="AT3686" s="213" t="s">
        <v>395</v>
      </c>
      <c r="AU3686" s="213" t="s">
        <v>90</v>
      </c>
      <c r="AV3686" s="13" t="s">
        <v>85</v>
      </c>
      <c r="AW3686" s="13" t="s">
        <v>36</v>
      </c>
      <c r="AX3686" s="13" t="s">
        <v>78</v>
      </c>
      <c r="AY3686" s="213" t="s">
        <v>386</v>
      </c>
    </row>
    <row r="3687" spans="1:65" s="14" customFormat="1" ht="10">
      <c r="B3687" s="214"/>
      <c r="C3687" s="215"/>
      <c r="D3687" s="205" t="s">
        <v>395</v>
      </c>
      <c r="E3687" s="216" t="s">
        <v>76</v>
      </c>
      <c r="F3687" s="217" t="s">
        <v>3428</v>
      </c>
      <c r="G3687" s="215"/>
      <c r="H3687" s="218">
        <v>1</v>
      </c>
      <c r="I3687" s="219"/>
      <c r="J3687" s="215"/>
      <c r="K3687" s="215"/>
      <c r="L3687" s="220"/>
      <c r="M3687" s="221"/>
      <c r="N3687" s="222"/>
      <c r="O3687" s="222"/>
      <c r="P3687" s="222"/>
      <c r="Q3687" s="222"/>
      <c r="R3687" s="222"/>
      <c r="S3687" s="222"/>
      <c r="T3687" s="223"/>
      <c r="AT3687" s="224" t="s">
        <v>395</v>
      </c>
      <c r="AU3687" s="224" t="s">
        <v>90</v>
      </c>
      <c r="AV3687" s="14" t="s">
        <v>90</v>
      </c>
      <c r="AW3687" s="14" t="s">
        <v>36</v>
      </c>
      <c r="AX3687" s="14" t="s">
        <v>78</v>
      </c>
      <c r="AY3687" s="224" t="s">
        <v>386</v>
      </c>
    </row>
    <row r="3688" spans="1:65" s="15" customFormat="1" ht="10">
      <c r="B3688" s="225"/>
      <c r="C3688" s="226"/>
      <c r="D3688" s="205" t="s">
        <v>395</v>
      </c>
      <c r="E3688" s="227" t="s">
        <v>76</v>
      </c>
      <c r="F3688" s="228" t="s">
        <v>398</v>
      </c>
      <c r="G3688" s="226"/>
      <c r="H3688" s="229">
        <v>1</v>
      </c>
      <c r="I3688" s="230"/>
      <c r="J3688" s="226"/>
      <c r="K3688" s="226"/>
      <c r="L3688" s="231"/>
      <c r="M3688" s="232"/>
      <c r="N3688" s="233"/>
      <c r="O3688" s="233"/>
      <c r="P3688" s="233"/>
      <c r="Q3688" s="233"/>
      <c r="R3688" s="233"/>
      <c r="S3688" s="233"/>
      <c r="T3688" s="234"/>
      <c r="AT3688" s="235" t="s">
        <v>395</v>
      </c>
      <c r="AU3688" s="235" t="s">
        <v>90</v>
      </c>
      <c r="AV3688" s="15" t="s">
        <v>102</v>
      </c>
      <c r="AW3688" s="15" t="s">
        <v>36</v>
      </c>
      <c r="AX3688" s="15" t="s">
        <v>85</v>
      </c>
      <c r="AY3688" s="235" t="s">
        <v>386</v>
      </c>
    </row>
    <row r="3689" spans="1:65" s="2" customFormat="1" ht="55.5" customHeight="1">
      <c r="A3689" s="37"/>
      <c r="B3689" s="38"/>
      <c r="C3689" s="185" t="s">
        <v>3429</v>
      </c>
      <c r="D3689" s="185" t="s">
        <v>388</v>
      </c>
      <c r="E3689" s="186" t="s">
        <v>3430</v>
      </c>
      <c r="F3689" s="187" t="s">
        <v>3431</v>
      </c>
      <c r="G3689" s="188" t="s">
        <v>624</v>
      </c>
      <c r="H3689" s="189">
        <v>1</v>
      </c>
      <c r="I3689" s="190"/>
      <c r="J3689" s="191">
        <f>ROUND(I3689*H3689,2)</f>
        <v>0</v>
      </c>
      <c r="K3689" s="187" t="s">
        <v>76</v>
      </c>
      <c r="L3689" s="42"/>
      <c r="M3689" s="192" t="s">
        <v>76</v>
      </c>
      <c r="N3689" s="193" t="s">
        <v>49</v>
      </c>
      <c r="O3689" s="67"/>
      <c r="P3689" s="194">
        <f>O3689*H3689</f>
        <v>0</v>
      </c>
      <c r="Q3689" s="194">
        <v>0</v>
      </c>
      <c r="R3689" s="194">
        <f>Q3689*H3689</f>
        <v>0</v>
      </c>
      <c r="S3689" s="194">
        <v>0</v>
      </c>
      <c r="T3689" s="195">
        <f>S3689*H3689</f>
        <v>0</v>
      </c>
      <c r="U3689" s="37"/>
      <c r="V3689" s="37"/>
      <c r="W3689" s="37"/>
      <c r="X3689" s="37"/>
      <c r="Y3689" s="37"/>
      <c r="Z3689" s="37"/>
      <c r="AA3689" s="37"/>
      <c r="AB3689" s="37"/>
      <c r="AC3689" s="37"/>
      <c r="AD3689" s="37"/>
      <c r="AE3689" s="37"/>
      <c r="AR3689" s="196" t="s">
        <v>479</v>
      </c>
      <c r="AT3689" s="196" t="s">
        <v>388</v>
      </c>
      <c r="AU3689" s="196" t="s">
        <v>90</v>
      </c>
      <c r="AY3689" s="20" t="s">
        <v>386</v>
      </c>
      <c r="BE3689" s="197">
        <f>IF(N3689="základní",J3689,0)</f>
        <v>0</v>
      </c>
      <c r="BF3689" s="197">
        <f>IF(N3689="snížená",J3689,0)</f>
        <v>0</v>
      </c>
      <c r="BG3689" s="197">
        <f>IF(N3689="zákl. přenesená",J3689,0)</f>
        <v>0</v>
      </c>
      <c r="BH3689" s="197">
        <f>IF(N3689="sníž. přenesená",J3689,0)</f>
        <v>0</v>
      </c>
      <c r="BI3689" s="197">
        <f>IF(N3689="nulová",J3689,0)</f>
        <v>0</v>
      </c>
      <c r="BJ3689" s="20" t="s">
        <v>90</v>
      </c>
      <c r="BK3689" s="197">
        <f>ROUND(I3689*H3689,2)</f>
        <v>0</v>
      </c>
      <c r="BL3689" s="20" t="s">
        <v>479</v>
      </c>
      <c r="BM3689" s="196" t="s">
        <v>3432</v>
      </c>
    </row>
    <row r="3690" spans="1:65" s="13" customFormat="1" ht="10">
      <c r="B3690" s="203"/>
      <c r="C3690" s="204"/>
      <c r="D3690" s="205" t="s">
        <v>395</v>
      </c>
      <c r="E3690" s="206" t="s">
        <v>76</v>
      </c>
      <c r="F3690" s="207" t="s">
        <v>403</v>
      </c>
      <c r="G3690" s="204"/>
      <c r="H3690" s="206" t="s">
        <v>76</v>
      </c>
      <c r="I3690" s="208"/>
      <c r="J3690" s="204"/>
      <c r="K3690" s="204"/>
      <c r="L3690" s="209"/>
      <c r="M3690" s="210"/>
      <c r="N3690" s="211"/>
      <c r="O3690" s="211"/>
      <c r="P3690" s="211"/>
      <c r="Q3690" s="211"/>
      <c r="R3690" s="211"/>
      <c r="S3690" s="211"/>
      <c r="T3690" s="212"/>
      <c r="AT3690" s="213" t="s">
        <v>395</v>
      </c>
      <c r="AU3690" s="213" t="s">
        <v>90</v>
      </c>
      <c r="AV3690" s="13" t="s">
        <v>85</v>
      </c>
      <c r="AW3690" s="13" t="s">
        <v>36</v>
      </c>
      <c r="AX3690" s="13" t="s">
        <v>78</v>
      </c>
      <c r="AY3690" s="213" t="s">
        <v>386</v>
      </c>
    </row>
    <row r="3691" spans="1:65" s="13" customFormat="1" ht="10">
      <c r="B3691" s="203"/>
      <c r="C3691" s="204"/>
      <c r="D3691" s="205" t="s">
        <v>395</v>
      </c>
      <c r="E3691" s="206" t="s">
        <v>76</v>
      </c>
      <c r="F3691" s="207" t="s">
        <v>1057</v>
      </c>
      <c r="G3691" s="204"/>
      <c r="H3691" s="206" t="s">
        <v>76</v>
      </c>
      <c r="I3691" s="208"/>
      <c r="J3691" s="204"/>
      <c r="K3691" s="204"/>
      <c r="L3691" s="209"/>
      <c r="M3691" s="210"/>
      <c r="N3691" s="211"/>
      <c r="O3691" s="211"/>
      <c r="P3691" s="211"/>
      <c r="Q3691" s="211"/>
      <c r="R3691" s="211"/>
      <c r="S3691" s="211"/>
      <c r="T3691" s="212"/>
      <c r="AT3691" s="213" t="s">
        <v>395</v>
      </c>
      <c r="AU3691" s="213" t="s">
        <v>90</v>
      </c>
      <c r="AV3691" s="13" t="s">
        <v>85</v>
      </c>
      <c r="AW3691" s="13" t="s">
        <v>36</v>
      </c>
      <c r="AX3691" s="13" t="s">
        <v>78</v>
      </c>
      <c r="AY3691" s="213" t="s">
        <v>386</v>
      </c>
    </row>
    <row r="3692" spans="1:65" s="13" customFormat="1" ht="10">
      <c r="B3692" s="203"/>
      <c r="C3692" s="204"/>
      <c r="D3692" s="205" t="s">
        <v>395</v>
      </c>
      <c r="E3692" s="206" t="s">
        <v>76</v>
      </c>
      <c r="F3692" s="207" t="s">
        <v>3179</v>
      </c>
      <c r="G3692" s="204"/>
      <c r="H3692" s="206" t="s">
        <v>76</v>
      </c>
      <c r="I3692" s="208"/>
      <c r="J3692" s="204"/>
      <c r="K3692" s="204"/>
      <c r="L3692" s="209"/>
      <c r="M3692" s="210"/>
      <c r="N3692" s="211"/>
      <c r="O3692" s="211"/>
      <c r="P3692" s="211"/>
      <c r="Q3692" s="211"/>
      <c r="R3692" s="211"/>
      <c r="S3692" s="211"/>
      <c r="T3692" s="212"/>
      <c r="AT3692" s="213" t="s">
        <v>395</v>
      </c>
      <c r="AU3692" s="213" t="s">
        <v>90</v>
      </c>
      <c r="AV3692" s="13" t="s">
        <v>85</v>
      </c>
      <c r="AW3692" s="13" t="s">
        <v>36</v>
      </c>
      <c r="AX3692" s="13" t="s">
        <v>78</v>
      </c>
      <c r="AY3692" s="213" t="s">
        <v>386</v>
      </c>
    </row>
    <row r="3693" spans="1:65" s="13" customFormat="1" ht="10">
      <c r="B3693" s="203"/>
      <c r="C3693" s="204"/>
      <c r="D3693" s="205" t="s">
        <v>395</v>
      </c>
      <c r="E3693" s="206" t="s">
        <v>76</v>
      </c>
      <c r="F3693" s="207" t="s">
        <v>3180</v>
      </c>
      <c r="G3693" s="204"/>
      <c r="H3693" s="206" t="s">
        <v>76</v>
      </c>
      <c r="I3693" s="208"/>
      <c r="J3693" s="204"/>
      <c r="K3693" s="204"/>
      <c r="L3693" s="209"/>
      <c r="M3693" s="210"/>
      <c r="N3693" s="211"/>
      <c r="O3693" s="211"/>
      <c r="P3693" s="211"/>
      <c r="Q3693" s="211"/>
      <c r="R3693" s="211"/>
      <c r="S3693" s="211"/>
      <c r="T3693" s="212"/>
      <c r="AT3693" s="213" t="s">
        <v>395</v>
      </c>
      <c r="AU3693" s="213" t="s">
        <v>90</v>
      </c>
      <c r="AV3693" s="13" t="s">
        <v>85</v>
      </c>
      <c r="AW3693" s="13" t="s">
        <v>36</v>
      </c>
      <c r="AX3693" s="13" t="s">
        <v>78</v>
      </c>
      <c r="AY3693" s="213" t="s">
        <v>386</v>
      </c>
    </row>
    <row r="3694" spans="1:65" s="14" customFormat="1" ht="10">
      <c r="B3694" s="214"/>
      <c r="C3694" s="215"/>
      <c r="D3694" s="205" t="s">
        <v>395</v>
      </c>
      <c r="E3694" s="216" t="s">
        <v>76</v>
      </c>
      <c r="F3694" s="217" t="s">
        <v>3433</v>
      </c>
      <c r="G3694" s="215"/>
      <c r="H3694" s="218">
        <v>1</v>
      </c>
      <c r="I3694" s="219"/>
      <c r="J3694" s="215"/>
      <c r="K3694" s="215"/>
      <c r="L3694" s="220"/>
      <c r="M3694" s="221"/>
      <c r="N3694" s="222"/>
      <c r="O3694" s="222"/>
      <c r="P3694" s="222"/>
      <c r="Q3694" s="222"/>
      <c r="R3694" s="222"/>
      <c r="S3694" s="222"/>
      <c r="T3694" s="223"/>
      <c r="AT3694" s="224" t="s">
        <v>395</v>
      </c>
      <c r="AU3694" s="224" t="s">
        <v>90</v>
      </c>
      <c r="AV3694" s="14" t="s">
        <v>90</v>
      </c>
      <c r="AW3694" s="14" t="s">
        <v>36</v>
      </c>
      <c r="AX3694" s="14" t="s">
        <v>78</v>
      </c>
      <c r="AY3694" s="224" t="s">
        <v>386</v>
      </c>
    </row>
    <row r="3695" spans="1:65" s="15" customFormat="1" ht="10">
      <c r="B3695" s="225"/>
      <c r="C3695" s="226"/>
      <c r="D3695" s="205" t="s">
        <v>395</v>
      </c>
      <c r="E3695" s="227" t="s">
        <v>76</v>
      </c>
      <c r="F3695" s="228" t="s">
        <v>398</v>
      </c>
      <c r="G3695" s="226"/>
      <c r="H3695" s="229">
        <v>1</v>
      </c>
      <c r="I3695" s="230"/>
      <c r="J3695" s="226"/>
      <c r="K3695" s="226"/>
      <c r="L3695" s="231"/>
      <c r="M3695" s="232"/>
      <c r="N3695" s="233"/>
      <c r="O3695" s="233"/>
      <c r="P3695" s="233"/>
      <c r="Q3695" s="233"/>
      <c r="R3695" s="233"/>
      <c r="S3695" s="233"/>
      <c r="T3695" s="234"/>
      <c r="AT3695" s="235" t="s">
        <v>395</v>
      </c>
      <c r="AU3695" s="235" t="s">
        <v>90</v>
      </c>
      <c r="AV3695" s="15" t="s">
        <v>102</v>
      </c>
      <c r="AW3695" s="15" t="s">
        <v>36</v>
      </c>
      <c r="AX3695" s="15" t="s">
        <v>85</v>
      </c>
      <c r="AY3695" s="235" t="s">
        <v>386</v>
      </c>
    </row>
    <row r="3696" spans="1:65" s="2" customFormat="1" ht="66.75" customHeight="1">
      <c r="A3696" s="37"/>
      <c r="B3696" s="38"/>
      <c r="C3696" s="185" t="s">
        <v>3434</v>
      </c>
      <c r="D3696" s="185" t="s">
        <v>388</v>
      </c>
      <c r="E3696" s="186" t="s">
        <v>3435</v>
      </c>
      <c r="F3696" s="187" t="s">
        <v>3436</v>
      </c>
      <c r="G3696" s="188" t="s">
        <v>624</v>
      </c>
      <c r="H3696" s="189">
        <v>2</v>
      </c>
      <c r="I3696" s="190"/>
      <c r="J3696" s="191">
        <f>ROUND(I3696*H3696,2)</f>
        <v>0</v>
      </c>
      <c r="K3696" s="187" t="s">
        <v>76</v>
      </c>
      <c r="L3696" s="42"/>
      <c r="M3696" s="192" t="s">
        <v>76</v>
      </c>
      <c r="N3696" s="193" t="s">
        <v>49</v>
      </c>
      <c r="O3696" s="67"/>
      <c r="P3696" s="194">
        <f>O3696*H3696</f>
        <v>0</v>
      </c>
      <c r="Q3696" s="194">
        <v>0</v>
      </c>
      <c r="R3696" s="194">
        <f>Q3696*H3696</f>
        <v>0</v>
      </c>
      <c r="S3696" s="194">
        <v>0</v>
      </c>
      <c r="T3696" s="195">
        <f>S3696*H3696</f>
        <v>0</v>
      </c>
      <c r="U3696" s="37"/>
      <c r="V3696" s="37"/>
      <c r="W3696" s="37"/>
      <c r="X3696" s="37"/>
      <c r="Y3696" s="37"/>
      <c r="Z3696" s="37"/>
      <c r="AA3696" s="37"/>
      <c r="AB3696" s="37"/>
      <c r="AC3696" s="37"/>
      <c r="AD3696" s="37"/>
      <c r="AE3696" s="37"/>
      <c r="AR3696" s="196" t="s">
        <v>479</v>
      </c>
      <c r="AT3696" s="196" t="s">
        <v>388</v>
      </c>
      <c r="AU3696" s="196" t="s">
        <v>90</v>
      </c>
      <c r="AY3696" s="20" t="s">
        <v>386</v>
      </c>
      <c r="BE3696" s="197">
        <f>IF(N3696="základní",J3696,0)</f>
        <v>0</v>
      </c>
      <c r="BF3696" s="197">
        <f>IF(N3696="snížená",J3696,0)</f>
        <v>0</v>
      </c>
      <c r="BG3696" s="197">
        <f>IF(N3696="zákl. přenesená",J3696,0)</f>
        <v>0</v>
      </c>
      <c r="BH3696" s="197">
        <f>IF(N3696="sníž. přenesená",J3696,0)</f>
        <v>0</v>
      </c>
      <c r="BI3696" s="197">
        <f>IF(N3696="nulová",J3696,0)</f>
        <v>0</v>
      </c>
      <c r="BJ3696" s="20" t="s">
        <v>90</v>
      </c>
      <c r="BK3696" s="197">
        <f>ROUND(I3696*H3696,2)</f>
        <v>0</v>
      </c>
      <c r="BL3696" s="20" t="s">
        <v>479</v>
      </c>
      <c r="BM3696" s="196" t="s">
        <v>3437</v>
      </c>
    </row>
    <row r="3697" spans="1:65" s="13" customFormat="1" ht="10">
      <c r="B3697" s="203"/>
      <c r="C3697" s="204"/>
      <c r="D3697" s="205" t="s">
        <v>395</v>
      </c>
      <c r="E3697" s="206" t="s">
        <v>76</v>
      </c>
      <c r="F3697" s="207" t="s">
        <v>403</v>
      </c>
      <c r="G3697" s="204"/>
      <c r="H3697" s="206" t="s">
        <v>76</v>
      </c>
      <c r="I3697" s="208"/>
      <c r="J3697" s="204"/>
      <c r="K3697" s="204"/>
      <c r="L3697" s="209"/>
      <c r="M3697" s="210"/>
      <c r="N3697" s="211"/>
      <c r="O3697" s="211"/>
      <c r="P3697" s="211"/>
      <c r="Q3697" s="211"/>
      <c r="R3697" s="211"/>
      <c r="S3697" s="211"/>
      <c r="T3697" s="212"/>
      <c r="AT3697" s="213" t="s">
        <v>395</v>
      </c>
      <c r="AU3697" s="213" t="s">
        <v>90</v>
      </c>
      <c r="AV3697" s="13" t="s">
        <v>85</v>
      </c>
      <c r="AW3697" s="13" t="s">
        <v>36</v>
      </c>
      <c r="AX3697" s="13" t="s">
        <v>78</v>
      </c>
      <c r="AY3697" s="213" t="s">
        <v>386</v>
      </c>
    </row>
    <row r="3698" spans="1:65" s="13" customFormat="1" ht="10">
      <c r="B3698" s="203"/>
      <c r="C3698" s="204"/>
      <c r="D3698" s="205" t="s">
        <v>395</v>
      </c>
      <c r="E3698" s="206" t="s">
        <v>76</v>
      </c>
      <c r="F3698" s="207" t="s">
        <v>1057</v>
      </c>
      <c r="G3698" s="204"/>
      <c r="H3698" s="206" t="s">
        <v>76</v>
      </c>
      <c r="I3698" s="208"/>
      <c r="J3698" s="204"/>
      <c r="K3698" s="204"/>
      <c r="L3698" s="209"/>
      <c r="M3698" s="210"/>
      <c r="N3698" s="211"/>
      <c r="O3698" s="211"/>
      <c r="P3698" s="211"/>
      <c r="Q3698" s="211"/>
      <c r="R3698" s="211"/>
      <c r="S3698" s="211"/>
      <c r="T3698" s="212"/>
      <c r="AT3698" s="213" t="s">
        <v>395</v>
      </c>
      <c r="AU3698" s="213" t="s">
        <v>90</v>
      </c>
      <c r="AV3698" s="13" t="s">
        <v>85</v>
      </c>
      <c r="AW3698" s="13" t="s">
        <v>36</v>
      </c>
      <c r="AX3698" s="13" t="s">
        <v>78</v>
      </c>
      <c r="AY3698" s="213" t="s">
        <v>386</v>
      </c>
    </row>
    <row r="3699" spans="1:65" s="13" customFormat="1" ht="10">
      <c r="B3699" s="203"/>
      <c r="C3699" s="204"/>
      <c r="D3699" s="205" t="s">
        <v>395</v>
      </c>
      <c r="E3699" s="206" t="s">
        <v>76</v>
      </c>
      <c r="F3699" s="207" t="s">
        <v>3179</v>
      </c>
      <c r="G3699" s="204"/>
      <c r="H3699" s="206" t="s">
        <v>76</v>
      </c>
      <c r="I3699" s="208"/>
      <c r="J3699" s="204"/>
      <c r="K3699" s="204"/>
      <c r="L3699" s="209"/>
      <c r="M3699" s="210"/>
      <c r="N3699" s="211"/>
      <c r="O3699" s="211"/>
      <c r="P3699" s="211"/>
      <c r="Q3699" s="211"/>
      <c r="R3699" s="211"/>
      <c r="S3699" s="211"/>
      <c r="T3699" s="212"/>
      <c r="AT3699" s="213" t="s">
        <v>395</v>
      </c>
      <c r="AU3699" s="213" t="s">
        <v>90</v>
      </c>
      <c r="AV3699" s="13" t="s">
        <v>85</v>
      </c>
      <c r="AW3699" s="13" t="s">
        <v>36</v>
      </c>
      <c r="AX3699" s="13" t="s">
        <v>78</v>
      </c>
      <c r="AY3699" s="213" t="s">
        <v>386</v>
      </c>
    </row>
    <row r="3700" spans="1:65" s="13" customFormat="1" ht="10">
      <c r="B3700" s="203"/>
      <c r="C3700" s="204"/>
      <c r="D3700" s="205" t="s">
        <v>395</v>
      </c>
      <c r="E3700" s="206" t="s">
        <v>76</v>
      </c>
      <c r="F3700" s="207" t="s">
        <v>3180</v>
      </c>
      <c r="G3700" s="204"/>
      <c r="H3700" s="206" t="s">
        <v>76</v>
      </c>
      <c r="I3700" s="208"/>
      <c r="J3700" s="204"/>
      <c r="K3700" s="204"/>
      <c r="L3700" s="209"/>
      <c r="M3700" s="210"/>
      <c r="N3700" s="211"/>
      <c r="O3700" s="211"/>
      <c r="P3700" s="211"/>
      <c r="Q3700" s="211"/>
      <c r="R3700" s="211"/>
      <c r="S3700" s="211"/>
      <c r="T3700" s="212"/>
      <c r="AT3700" s="213" t="s">
        <v>395</v>
      </c>
      <c r="AU3700" s="213" t="s">
        <v>90</v>
      </c>
      <c r="AV3700" s="13" t="s">
        <v>85</v>
      </c>
      <c r="AW3700" s="13" t="s">
        <v>36</v>
      </c>
      <c r="AX3700" s="13" t="s">
        <v>78</v>
      </c>
      <c r="AY3700" s="213" t="s">
        <v>386</v>
      </c>
    </row>
    <row r="3701" spans="1:65" s="14" customFormat="1" ht="10">
      <c r="B3701" s="214"/>
      <c r="C3701" s="215"/>
      <c r="D3701" s="205" t="s">
        <v>395</v>
      </c>
      <c r="E3701" s="216" t="s">
        <v>76</v>
      </c>
      <c r="F3701" s="217" t="s">
        <v>3438</v>
      </c>
      <c r="G3701" s="215"/>
      <c r="H3701" s="218">
        <v>2</v>
      </c>
      <c r="I3701" s="219"/>
      <c r="J3701" s="215"/>
      <c r="K3701" s="215"/>
      <c r="L3701" s="220"/>
      <c r="M3701" s="221"/>
      <c r="N3701" s="222"/>
      <c r="O3701" s="222"/>
      <c r="P3701" s="222"/>
      <c r="Q3701" s="222"/>
      <c r="R3701" s="222"/>
      <c r="S3701" s="222"/>
      <c r="T3701" s="223"/>
      <c r="AT3701" s="224" t="s">
        <v>395</v>
      </c>
      <c r="AU3701" s="224" t="s">
        <v>90</v>
      </c>
      <c r="AV3701" s="14" t="s">
        <v>90</v>
      </c>
      <c r="AW3701" s="14" t="s">
        <v>36</v>
      </c>
      <c r="AX3701" s="14" t="s">
        <v>78</v>
      </c>
      <c r="AY3701" s="224" t="s">
        <v>386</v>
      </c>
    </row>
    <row r="3702" spans="1:65" s="15" customFormat="1" ht="10">
      <c r="B3702" s="225"/>
      <c r="C3702" s="226"/>
      <c r="D3702" s="205" t="s">
        <v>395</v>
      </c>
      <c r="E3702" s="227" t="s">
        <v>76</v>
      </c>
      <c r="F3702" s="228" t="s">
        <v>398</v>
      </c>
      <c r="G3702" s="226"/>
      <c r="H3702" s="229">
        <v>2</v>
      </c>
      <c r="I3702" s="230"/>
      <c r="J3702" s="226"/>
      <c r="K3702" s="226"/>
      <c r="L3702" s="231"/>
      <c r="M3702" s="232"/>
      <c r="N3702" s="233"/>
      <c r="O3702" s="233"/>
      <c r="P3702" s="233"/>
      <c r="Q3702" s="233"/>
      <c r="R3702" s="233"/>
      <c r="S3702" s="233"/>
      <c r="T3702" s="234"/>
      <c r="AT3702" s="235" t="s">
        <v>395</v>
      </c>
      <c r="AU3702" s="235" t="s">
        <v>90</v>
      </c>
      <c r="AV3702" s="15" t="s">
        <v>102</v>
      </c>
      <c r="AW3702" s="15" t="s">
        <v>36</v>
      </c>
      <c r="AX3702" s="15" t="s">
        <v>85</v>
      </c>
      <c r="AY3702" s="235" t="s">
        <v>386</v>
      </c>
    </row>
    <row r="3703" spans="1:65" s="2" customFormat="1" ht="78" customHeight="1">
      <c r="A3703" s="37"/>
      <c r="B3703" s="38"/>
      <c r="C3703" s="185" t="s">
        <v>3439</v>
      </c>
      <c r="D3703" s="185" t="s">
        <v>388</v>
      </c>
      <c r="E3703" s="186" t="s">
        <v>3440</v>
      </c>
      <c r="F3703" s="187" t="s">
        <v>3441</v>
      </c>
      <c r="G3703" s="188" t="s">
        <v>624</v>
      </c>
      <c r="H3703" s="189">
        <v>1</v>
      </c>
      <c r="I3703" s="190"/>
      <c r="J3703" s="191">
        <f>ROUND(I3703*H3703,2)</f>
        <v>0</v>
      </c>
      <c r="K3703" s="187" t="s">
        <v>76</v>
      </c>
      <c r="L3703" s="42"/>
      <c r="M3703" s="192" t="s">
        <v>76</v>
      </c>
      <c r="N3703" s="193" t="s">
        <v>49</v>
      </c>
      <c r="O3703" s="67"/>
      <c r="P3703" s="194">
        <f>O3703*H3703</f>
        <v>0</v>
      </c>
      <c r="Q3703" s="194">
        <v>0</v>
      </c>
      <c r="R3703" s="194">
        <f>Q3703*H3703</f>
        <v>0</v>
      </c>
      <c r="S3703" s="194">
        <v>0</v>
      </c>
      <c r="T3703" s="195">
        <f>S3703*H3703</f>
        <v>0</v>
      </c>
      <c r="U3703" s="37"/>
      <c r="V3703" s="37"/>
      <c r="W3703" s="37"/>
      <c r="X3703" s="37"/>
      <c r="Y3703" s="37"/>
      <c r="Z3703" s="37"/>
      <c r="AA3703" s="37"/>
      <c r="AB3703" s="37"/>
      <c r="AC3703" s="37"/>
      <c r="AD3703" s="37"/>
      <c r="AE3703" s="37"/>
      <c r="AR3703" s="196" t="s">
        <v>479</v>
      </c>
      <c r="AT3703" s="196" t="s">
        <v>388</v>
      </c>
      <c r="AU3703" s="196" t="s">
        <v>90</v>
      </c>
      <c r="AY3703" s="20" t="s">
        <v>386</v>
      </c>
      <c r="BE3703" s="197">
        <f>IF(N3703="základní",J3703,0)</f>
        <v>0</v>
      </c>
      <c r="BF3703" s="197">
        <f>IF(N3703="snížená",J3703,0)</f>
        <v>0</v>
      </c>
      <c r="BG3703" s="197">
        <f>IF(N3703="zákl. přenesená",J3703,0)</f>
        <v>0</v>
      </c>
      <c r="BH3703" s="197">
        <f>IF(N3703="sníž. přenesená",J3703,0)</f>
        <v>0</v>
      </c>
      <c r="BI3703" s="197">
        <f>IF(N3703="nulová",J3703,0)</f>
        <v>0</v>
      </c>
      <c r="BJ3703" s="20" t="s">
        <v>90</v>
      </c>
      <c r="BK3703" s="197">
        <f>ROUND(I3703*H3703,2)</f>
        <v>0</v>
      </c>
      <c r="BL3703" s="20" t="s">
        <v>479</v>
      </c>
      <c r="BM3703" s="196" t="s">
        <v>3442</v>
      </c>
    </row>
    <row r="3704" spans="1:65" s="13" customFormat="1" ht="10">
      <c r="B3704" s="203"/>
      <c r="C3704" s="204"/>
      <c r="D3704" s="205" t="s">
        <v>395</v>
      </c>
      <c r="E3704" s="206" t="s">
        <v>76</v>
      </c>
      <c r="F3704" s="207" t="s">
        <v>403</v>
      </c>
      <c r="G3704" s="204"/>
      <c r="H3704" s="206" t="s">
        <v>76</v>
      </c>
      <c r="I3704" s="208"/>
      <c r="J3704" s="204"/>
      <c r="K3704" s="204"/>
      <c r="L3704" s="209"/>
      <c r="M3704" s="210"/>
      <c r="N3704" s="211"/>
      <c r="O3704" s="211"/>
      <c r="P3704" s="211"/>
      <c r="Q3704" s="211"/>
      <c r="R3704" s="211"/>
      <c r="S3704" s="211"/>
      <c r="T3704" s="212"/>
      <c r="AT3704" s="213" t="s">
        <v>395</v>
      </c>
      <c r="AU3704" s="213" t="s">
        <v>90</v>
      </c>
      <c r="AV3704" s="13" t="s">
        <v>85</v>
      </c>
      <c r="AW3704" s="13" t="s">
        <v>36</v>
      </c>
      <c r="AX3704" s="13" t="s">
        <v>78</v>
      </c>
      <c r="AY3704" s="213" t="s">
        <v>386</v>
      </c>
    </row>
    <row r="3705" spans="1:65" s="13" customFormat="1" ht="10">
      <c r="B3705" s="203"/>
      <c r="C3705" s="204"/>
      <c r="D3705" s="205" t="s">
        <v>395</v>
      </c>
      <c r="E3705" s="206" t="s">
        <v>76</v>
      </c>
      <c r="F3705" s="207" t="s">
        <v>1057</v>
      </c>
      <c r="G3705" s="204"/>
      <c r="H3705" s="206" t="s">
        <v>76</v>
      </c>
      <c r="I3705" s="208"/>
      <c r="J3705" s="204"/>
      <c r="K3705" s="204"/>
      <c r="L3705" s="209"/>
      <c r="M3705" s="210"/>
      <c r="N3705" s="211"/>
      <c r="O3705" s="211"/>
      <c r="P3705" s="211"/>
      <c r="Q3705" s="211"/>
      <c r="R3705" s="211"/>
      <c r="S3705" s="211"/>
      <c r="T3705" s="212"/>
      <c r="AT3705" s="213" t="s">
        <v>395</v>
      </c>
      <c r="AU3705" s="213" t="s">
        <v>90</v>
      </c>
      <c r="AV3705" s="13" t="s">
        <v>85</v>
      </c>
      <c r="AW3705" s="13" t="s">
        <v>36</v>
      </c>
      <c r="AX3705" s="13" t="s">
        <v>78</v>
      </c>
      <c r="AY3705" s="213" t="s">
        <v>386</v>
      </c>
    </row>
    <row r="3706" spans="1:65" s="13" customFormat="1" ht="10">
      <c r="B3706" s="203"/>
      <c r="C3706" s="204"/>
      <c r="D3706" s="205" t="s">
        <v>395</v>
      </c>
      <c r="E3706" s="206" t="s">
        <v>76</v>
      </c>
      <c r="F3706" s="207" t="s">
        <v>3179</v>
      </c>
      <c r="G3706" s="204"/>
      <c r="H3706" s="206" t="s">
        <v>76</v>
      </c>
      <c r="I3706" s="208"/>
      <c r="J3706" s="204"/>
      <c r="K3706" s="204"/>
      <c r="L3706" s="209"/>
      <c r="M3706" s="210"/>
      <c r="N3706" s="211"/>
      <c r="O3706" s="211"/>
      <c r="P3706" s="211"/>
      <c r="Q3706" s="211"/>
      <c r="R3706" s="211"/>
      <c r="S3706" s="211"/>
      <c r="T3706" s="212"/>
      <c r="AT3706" s="213" t="s">
        <v>395</v>
      </c>
      <c r="AU3706" s="213" t="s">
        <v>90</v>
      </c>
      <c r="AV3706" s="13" t="s">
        <v>85</v>
      </c>
      <c r="AW3706" s="13" t="s">
        <v>36</v>
      </c>
      <c r="AX3706" s="13" t="s">
        <v>78</v>
      </c>
      <c r="AY3706" s="213" t="s">
        <v>386</v>
      </c>
    </row>
    <row r="3707" spans="1:65" s="13" customFormat="1" ht="10">
      <c r="B3707" s="203"/>
      <c r="C3707" s="204"/>
      <c r="D3707" s="205" t="s">
        <v>395</v>
      </c>
      <c r="E3707" s="206" t="s">
        <v>76</v>
      </c>
      <c r="F3707" s="207" t="s">
        <v>3180</v>
      </c>
      <c r="G3707" s="204"/>
      <c r="H3707" s="206" t="s">
        <v>76</v>
      </c>
      <c r="I3707" s="208"/>
      <c r="J3707" s="204"/>
      <c r="K3707" s="204"/>
      <c r="L3707" s="209"/>
      <c r="M3707" s="210"/>
      <c r="N3707" s="211"/>
      <c r="O3707" s="211"/>
      <c r="P3707" s="211"/>
      <c r="Q3707" s="211"/>
      <c r="R3707" s="211"/>
      <c r="S3707" s="211"/>
      <c r="T3707" s="212"/>
      <c r="AT3707" s="213" t="s">
        <v>395</v>
      </c>
      <c r="AU3707" s="213" t="s">
        <v>90</v>
      </c>
      <c r="AV3707" s="13" t="s">
        <v>85</v>
      </c>
      <c r="AW3707" s="13" t="s">
        <v>36</v>
      </c>
      <c r="AX3707" s="13" t="s">
        <v>78</v>
      </c>
      <c r="AY3707" s="213" t="s">
        <v>386</v>
      </c>
    </row>
    <row r="3708" spans="1:65" s="14" customFormat="1" ht="10">
      <c r="B3708" s="214"/>
      <c r="C3708" s="215"/>
      <c r="D3708" s="205" t="s">
        <v>395</v>
      </c>
      <c r="E3708" s="216" t="s">
        <v>76</v>
      </c>
      <c r="F3708" s="217" t="s">
        <v>3443</v>
      </c>
      <c r="G3708" s="215"/>
      <c r="H3708" s="218">
        <v>1</v>
      </c>
      <c r="I3708" s="219"/>
      <c r="J3708" s="215"/>
      <c r="K3708" s="215"/>
      <c r="L3708" s="220"/>
      <c r="M3708" s="221"/>
      <c r="N3708" s="222"/>
      <c r="O3708" s="222"/>
      <c r="P3708" s="222"/>
      <c r="Q3708" s="222"/>
      <c r="R3708" s="222"/>
      <c r="S3708" s="222"/>
      <c r="T3708" s="223"/>
      <c r="AT3708" s="224" t="s">
        <v>395</v>
      </c>
      <c r="AU3708" s="224" t="s">
        <v>90</v>
      </c>
      <c r="AV3708" s="14" t="s">
        <v>90</v>
      </c>
      <c r="AW3708" s="14" t="s">
        <v>36</v>
      </c>
      <c r="AX3708" s="14" t="s">
        <v>78</v>
      </c>
      <c r="AY3708" s="224" t="s">
        <v>386</v>
      </c>
    </row>
    <row r="3709" spans="1:65" s="15" customFormat="1" ht="10">
      <c r="B3709" s="225"/>
      <c r="C3709" s="226"/>
      <c r="D3709" s="205" t="s">
        <v>395</v>
      </c>
      <c r="E3709" s="227" t="s">
        <v>76</v>
      </c>
      <c r="F3709" s="228" t="s">
        <v>398</v>
      </c>
      <c r="G3709" s="226"/>
      <c r="H3709" s="229">
        <v>1</v>
      </c>
      <c r="I3709" s="230"/>
      <c r="J3709" s="226"/>
      <c r="K3709" s="226"/>
      <c r="L3709" s="231"/>
      <c r="M3709" s="232"/>
      <c r="N3709" s="233"/>
      <c r="O3709" s="233"/>
      <c r="P3709" s="233"/>
      <c r="Q3709" s="233"/>
      <c r="R3709" s="233"/>
      <c r="S3709" s="233"/>
      <c r="T3709" s="234"/>
      <c r="AT3709" s="235" t="s">
        <v>395</v>
      </c>
      <c r="AU3709" s="235" t="s">
        <v>90</v>
      </c>
      <c r="AV3709" s="15" t="s">
        <v>102</v>
      </c>
      <c r="AW3709" s="15" t="s">
        <v>36</v>
      </c>
      <c r="AX3709" s="15" t="s">
        <v>85</v>
      </c>
      <c r="AY3709" s="235" t="s">
        <v>386</v>
      </c>
    </row>
    <row r="3710" spans="1:65" s="2" customFormat="1" ht="66.75" customHeight="1">
      <c r="A3710" s="37"/>
      <c r="B3710" s="38"/>
      <c r="C3710" s="185" t="s">
        <v>3444</v>
      </c>
      <c r="D3710" s="185" t="s">
        <v>388</v>
      </c>
      <c r="E3710" s="186" t="s">
        <v>3445</v>
      </c>
      <c r="F3710" s="187" t="s">
        <v>3446</v>
      </c>
      <c r="G3710" s="188" t="s">
        <v>624</v>
      </c>
      <c r="H3710" s="189">
        <v>1</v>
      </c>
      <c r="I3710" s="190"/>
      <c r="J3710" s="191">
        <f>ROUND(I3710*H3710,2)</f>
        <v>0</v>
      </c>
      <c r="K3710" s="187" t="s">
        <v>76</v>
      </c>
      <c r="L3710" s="42"/>
      <c r="M3710" s="192" t="s">
        <v>76</v>
      </c>
      <c r="N3710" s="193" t="s">
        <v>49</v>
      </c>
      <c r="O3710" s="67"/>
      <c r="P3710" s="194">
        <f>O3710*H3710</f>
        <v>0</v>
      </c>
      <c r="Q3710" s="194">
        <v>0</v>
      </c>
      <c r="R3710" s="194">
        <f>Q3710*H3710</f>
        <v>0</v>
      </c>
      <c r="S3710" s="194">
        <v>0</v>
      </c>
      <c r="T3710" s="195">
        <f>S3710*H3710</f>
        <v>0</v>
      </c>
      <c r="U3710" s="37"/>
      <c r="V3710" s="37"/>
      <c r="W3710" s="37"/>
      <c r="X3710" s="37"/>
      <c r="Y3710" s="37"/>
      <c r="Z3710" s="37"/>
      <c r="AA3710" s="37"/>
      <c r="AB3710" s="37"/>
      <c r="AC3710" s="37"/>
      <c r="AD3710" s="37"/>
      <c r="AE3710" s="37"/>
      <c r="AR3710" s="196" t="s">
        <v>479</v>
      </c>
      <c r="AT3710" s="196" t="s">
        <v>388</v>
      </c>
      <c r="AU3710" s="196" t="s">
        <v>90</v>
      </c>
      <c r="AY3710" s="20" t="s">
        <v>386</v>
      </c>
      <c r="BE3710" s="197">
        <f>IF(N3710="základní",J3710,0)</f>
        <v>0</v>
      </c>
      <c r="BF3710" s="197">
        <f>IF(N3710="snížená",J3710,0)</f>
        <v>0</v>
      </c>
      <c r="BG3710" s="197">
        <f>IF(N3710="zákl. přenesená",J3710,0)</f>
        <v>0</v>
      </c>
      <c r="BH3710" s="197">
        <f>IF(N3710="sníž. přenesená",J3710,0)</f>
        <v>0</v>
      </c>
      <c r="BI3710" s="197">
        <f>IF(N3710="nulová",J3710,0)</f>
        <v>0</v>
      </c>
      <c r="BJ3710" s="20" t="s">
        <v>90</v>
      </c>
      <c r="BK3710" s="197">
        <f>ROUND(I3710*H3710,2)</f>
        <v>0</v>
      </c>
      <c r="BL3710" s="20" t="s">
        <v>479</v>
      </c>
      <c r="BM3710" s="196" t="s">
        <v>3447</v>
      </c>
    </row>
    <row r="3711" spans="1:65" s="13" customFormat="1" ht="10">
      <c r="B3711" s="203"/>
      <c r="C3711" s="204"/>
      <c r="D3711" s="205" t="s">
        <v>395</v>
      </c>
      <c r="E3711" s="206" t="s">
        <v>76</v>
      </c>
      <c r="F3711" s="207" t="s">
        <v>403</v>
      </c>
      <c r="G3711" s="204"/>
      <c r="H3711" s="206" t="s">
        <v>76</v>
      </c>
      <c r="I3711" s="208"/>
      <c r="J3711" s="204"/>
      <c r="K3711" s="204"/>
      <c r="L3711" s="209"/>
      <c r="M3711" s="210"/>
      <c r="N3711" s="211"/>
      <c r="O3711" s="211"/>
      <c r="P3711" s="211"/>
      <c r="Q3711" s="211"/>
      <c r="R3711" s="211"/>
      <c r="S3711" s="211"/>
      <c r="T3711" s="212"/>
      <c r="AT3711" s="213" t="s">
        <v>395</v>
      </c>
      <c r="AU3711" s="213" t="s">
        <v>90</v>
      </c>
      <c r="AV3711" s="13" t="s">
        <v>85</v>
      </c>
      <c r="AW3711" s="13" t="s">
        <v>36</v>
      </c>
      <c r="AX3711" s="13" t="s">
        <v>78</v>
      </c>
      <c r="AY3711" s="213" t="s">
        <v>386</v>
      </c>
    </row>
    <row r="3712" spans="1:65" s="13" customFormat="1" ht="10">
      <c r="B3712" s="203"/>
      <c r="C3712" s="204"/>
      <c r="D3712" s="205" t="s">
        <v>395</v>
      </c>
      <c r="E3712" s="206" t="s">
        <v>76</v>
      </c>
      <c r="F3712" s="207" t="s">
        <v>1057</v>
      </c>
      <c r="G3712" s="204"/>
      <c r="H3712" s="206" t="s">
        <v>76</v>
      </c>
      <c r="I3712" s="208"/>
      <c r="J3712" s="204"/>
      <c r="K3712" s="204"/>
      <c r="L3712" s="209"/>
      <c r="M3712" s="210"/>
      <c r="N3712" s="211"/>
      <c r="O3712" s="211"/>
      <c r="P3712" s="211"/>
      <c r="Q3712" s="211"/>
      <c r="R3712" s="211"/>
      <c r="S3712" s="211"/>
      <c r="T3712" s="212"/>
      <c r="AT3712" s="213" t="s">
        <v>395</v>
      </c>
      <c r="AU3712" s="213" t="s">
        <v>90</v>
      </c>
      <c r="AV3712" s="13" t="s">
        <v>85</v>
      </c>
      <c r="AW3712" s="13" t="s">
        <v>36</v>
      </c>
      <c r="AX3712" s="13" t="s">
        <v>78</v>
      </c>
      <c r="AY3712" s="213" t="s">
        <v>386</v>
      </c>
    </row>
    <row r="3713" spans="1:65" s="13" customFormat="1" ht="10">
      <c r="B3713" s="203"/>
      <c r="C3713" s="204"/>
      <c r="D3713" s="205" t="s">
        <v>395</v>
      </c>
      <c r="E3713" s="206" t="s">
        <v>76</v>
      </c>
      <c r="F3713" s="207" t="s">
        <v>3179</v>
      </c>
      <c r="G3713" s="204"/>
      <c r="H3713" s="206" t="s">
        <v>76</v>
      </c>
      <c r="I3713" s="208"/>
      <c r="J3713" s="204"/>
      <c r="K3713" s="204"/>
      <c r="L3713" s="209"/>
      <c r="M3713" s="210"/>
      <c r="N3713" s="211"/>
      <c r="O3713" s="211"/>
      <c r="P3713" s="211"/>
      <c r="Q3713" s="211"/>
      <c r="R3713" s="211"/>
      <c r="S3713" s="211"/>
      <c r="T3713" s="212"/>
      <c r="AT3713" s="213" t="s">
        <v>395</v>
      </c>
      <c r="AU3713" s="213" t="s">
        <v>90</v>
      </c>
      <c r="AV3713" s="13" t="s">
        <v>85</v>
      </c>
      <c r="AW3713" s="13" t="s">
        <v>36</v>
      </c>
      <c r="AX3713" s="13" t="s">
        <v>78</v>
      </c>
      <c r="AY3713" s="213" t="s">
        <v>386</v>
      </c>
    </row>
    <row r="3714" spans="1:65" s="13" customFormat="1" ht="10">
      <c r="B3714" s="203"/>
      <c r="C3714" s="204"/>
      <c r="D3714" s="205" t="s">
        <v>395</v>
      </c>
      <c r="E3714" s="206" t="s">
        <v>76</v>
      </c>
      <c r="F3714" s="207" t="s">
        <v>3180</v>
      </c>
      <c r="G3714" s="204"/>
      <c r="H3714" s="206" t="s">
        <v>76</v>
      </c>
      <c r="I3714" s="208"/>
      <c r="J3714" s="204"/>
      <c r="K3714" s="204"/>
      <c r="L3714" s="209"/>
      <c r="M3714" s="210"/>
      <c r="N3714" s="211"/>
      <c r="O3714" s="211"/>
      <c r="P3714" s="211"/>
      <c r="Q3714" s="211"/>
      <c r="R3714" s="211"/>
      <c r="S3714" s="211"/>
      <c r="T3714" s="212"/>
      <c r="AT3714" s="213" t="s">
        <v>395</v>
      </c>
      <c r="AU3714" s="213" t="s">
        <v>90</v>
      </c>
      <c r="AV3714" s="13" t="s">
        <v>85</v>
      </c>
      <c r="AW3714" s="13" t="s">
        <v>36</v>
      </c>
      <c r="AX3714" s="13" t="s">
        <v>78</v>
      </c>
      <c r="AY3714" s="213" t="s">
        <v>386</v>
      </c>
    </row>
    <row r="3715" spans="1:65" s="14" customFormat="1" ht="10">
      <c r="B3715" s="214"/>
      <c r="C3715" s="215"/>
      <c r="D3715" s="205" t="s">
        <v>395</v>
      </c>
      <c r="E3715" s="216" t="s">
        <v>76</v>
      </c>
      <c r="F3715" s="217" t="s">
        <v>3448</v>
      </c>
      <c r="G3715" s="215"/>
      <c r="H3715" s="218">
        <v>1</v>
      </c>
      <c r="I3715" s="219"/>
      <c r="J3715" s="215"/>
      <c r="K3715" s="215"/>
      <c r="L3715" s="220"/>
      <c r="M3715" s="221"/>
      <c r="N3715" s="222"/>
      <c r="O3715" s="222"/>
      <c r="P3715" s="222"/>
      <c r="Q3715" s="222"/>
      <c r="R3715" s="222"/>
      <c r="S3715" s="222"/>
      <c r="T3715" s="223"/>
      <c r="AT3715" s="224" t="s">
        <v>395</v>
      </c>
      <c r="AU3715" s="224" t="s">
        <v>90</v>
      </c>
      <c r="AV3715" s="14" t="s">
        <v>90</v>
      </c>
      <c r="AW3715" s="14" t="s">
        <v>36</v>
      </c>
      <c r="AX3715" s="14" t="s">
        <v>78</v>
      </c>
      <c r="AY3715" s="224" t="s">
        <v>386</v>
      </c>
    </row>
    <row r="3716" spans="1:65" s="15" customFormat="1" ht="10">
      <c r="B3716" s="225"/>
      <c r="C3716" s="226"/>
      <c r="D3716" s="205" t="s">
        <v>395</v>
      </c>
      <c r="E3716" s="227" t="s">
        <v>76</v>
      </c>
      <c r="F3716" s="228" t="s">
        <v>398</v>
      </c>
      <c r="G3716" s="226"/>
      <c r="H3716" s="229">
        <v>1</v>
      </c>
      <c r="I3716" s="230"/>
      <c r="J3716" s="226"/>
      <c r="K3716" s="226"/>
      <c r="L3716" s="231"/>
      <c r="M3716" s="232"/>
      <c r="N3716" s="233"/>
      <c r="O3716" s="233"/>
      <c r="P3716" s="233"/>
      <c r="Q3716" s="233"/>
      <c r="R3716" s="233"/>
      <c r="S3716" s="233"/>
      <c r="T3716" s="234"/>
      <c r="AT3716" s="235" t="s">
        <v>395</v>
      </c>
      <c r="AU3716" s="235" t="s">
        <v>90</v>
      </c>
      <c r="AV3716" s="15" t="s">
        <v>102</v>
      </c>
      <c r="AW3716" s="15" t="s">
        <v>36</v>
      </c>
      <c r="AX3716" s="15" t="s">
        <v>85</v>
      </c>
      <c r="AY3716" s="235" t="s">
        <v>386</v>
      </c>
    </row>
    <row r="3717" spans="1:65" s="2" customFormat="1" ht="78" customHeight="1">
      <c r="A3717" s="37"/>
      <c r="B3717" s="38"/>
      <c r="C3717" s="185" t="s">
        <v>3449</v>
      </c>
      <c r="D3717" s="185" t="s">
        <v>388</v>
      </c>
      <c r="E3717" s="186" t="s">
        <v>3450</v>
      </c>
      <c r="F3717" s="187" t="s">
        <v>3441</v>
      </c>
      <c r="G3717" s="188" t="s">
        <v>624</v>
      </c>
      <c r="H3717" s="189">
        <v>2</v>
      </c>
      <c r="I3717" s="190"/>
      <c r="J3717" s="191">
        <f>ROUND(I3717*H3717,2)</f>
        <v>0</v>
      </c>
      <c r="K3717" s="187" t="s">
        <v>76</v>
      </c>
      <c r="L3717" s="42"/>
      <c r="M3717" s="192" t="s">
        <v>76</v>
      </c>
      <c r="N3717" s="193" t="s">
        <v>49</v>
      </c>
      <c r="O3717" s="67"/>
      <c r="P3717" s="194">
        <f>O3717*H3717</f>
        <v>0</v>
      </c>
      <c r="Q3717" s="194">
        <v>0</v>
      </c>
      <c r="R3717" s="194">
        <f>Q3717*H3717</f>
        <v>0</v>
      </c>
      <c r="S3717" s="194">
        <v>0</v>
      </c>
      <c r="T3717" s="195">
        <f>S3717*H3717</f>
        <v>0</v>
      </c>
      <c r="U3717" s="37"/>
      <c r="V3717" s="37"/>
      <c r="W3717" s="37"/>
      <c r="X3717" s="37"/>
      <c r="Y3717" s="37"/>
      <c r="Z3717" s="37"/>
      <c r="AA3717" s="37"/>
      <c r="AB3717" s="37"/>
      <c r="AC3717" s="37"/>
      <c r="AD3717" s="37"/>
      <c r="AE3717" s="37"/>
      <c r="AR3717" s="196" t="s">
        <v>479</v>
      </c>
      <c r="AT3717" s="196" t="s">
        <v>388</v>
      </c>
      <c r="AU3717" s="196" t="s">
        <v>90</v>
      </c>
      <c r="AY3717" s="20" t="s">
        <v>386</v>
      </c>
      <c r="BE3717" s="197">
        <f>IF(N3717="základní",J3717,0)</f>
        <v>0</v>
      </c>
      <c r="BF3717" s="197">
        <f>IF(N3717="snížená",J3717,0)</f>
        <v>0</v>
      </c>
      <c r="BG3717" s="197">
        <f>IF(N3717="zákl. přenesená",J3717,0)</f>
        <v>0</v>
      </c>
      <c r="BH3717" s="197">
        <f>IF(N3717="sníž. přenesená",J3717,0)</f>
        <v>0</v>
      </c>
      <c r="BI3717" s="197">
        <f>IF(N3717="nulová",J3717,0)</f>
        <v>0</v>
      </c>
      <c r="BJ3717" s="20" t="s">
        <v>90</v>
      </c>
      <c r="BK3717" s="197">
        <f>ROUND(I3717*H3717,2)</f>
        <v>0</v>
      </c>
      <c r="BL3717" s="20" t="s">
        <v>479</v>
      </c>
      <c r="BM3717" s="196" t="s">
        <v>3451</v>
      </c>
    </row>
    <row r="3718" spans="1:65" s="13" customFormat="1" ht="10">
      <c r="B3718" s="203"/>
      <c r="C3718" s="204"/>
      <c r="D3718" s="205" t="s">
        <v>395</v>
      </c>
      <c r="E3718" s="206" t="s">
        <v>76</v>
      </c>
      <c r="F3718" s="207" t="s">
        <v>403</v>
      </c>
      <c r="G3718" s="204"/>
      <c r="H3718" s="206" t="s">
        <v>76</v>
      </c>
      <c r="I3718" s="208"/>
      <c r="J3718" s="204"/>
      <c r="K3718" s="204"/>
      <c r="L3718" s="209"/>
      <c r="M3718" s="210"/>
      <c r="N3718" s="211"/>
      <c r="O3718" s="211"/>
      <c r="P3718" s="211"/>
      <c r="Q3718" s="211"/>
      <c r="R3718" s="211"/>
      <c r="S3718" s="211"/>
      <c r="T3718" s="212"/>
      <c r="AT3718" s="213" t="s">
        <v>395</v>
      </c>
      <c r="AU3718" s="213" t="s">
        <v>90</v>
      </c>
      <c r="AV3718" s="13" t="s">
        <v>85</v>
      </c>
      <c r="AW3718" s="13" t="s">
        <v>36</v>
      </c>
      <c r="AX3718" s="13" t="s">
        <v>78</v>
      </c>
      <c r="AY3718" s="213" t="s">
        <v>386</v>
      </c>
    </row>
    <row r="3719" spans="1:65" s="13" customFormat="1" ht="10">
      <c r="B3719" s="203"/>
      <c r="C3719" s="204"/>
      <c r="D3719" s="205" t="s">
        <v>395</v>
      </c>
      <c r="E3719" s="206" t="s">
        <v>76</v>
      </c>
      <c r="F3719" s="207" t="s">
        <v>1057</v>
      </c>
      <c r="G3719" s="204"/>
      <c r="H3719" s="206" t="s">
        <v>76</v>
      </c>
      <c r="I3719" s="208"/>
      <c r="J3719" s="204"/>
      <c r="K3719" s="204"/>
      <c r="L3719" s="209"/>
      <c r="M3719" s="210"/>
      <c r="N3719" s="211"/>
      <c r="O3719" s="211"/>
      <c r="P3719" s="211"/>
      <c r="Q3719" s="211"/>
      <c r="R3719" s="211"/>
      <c r="S3719" s="211"/>
      <c r="T3719" s="212"/>
      <c r="AT3719" s="213" t="s">
        <v>395</v>
      </c>
      <c r="AU3719" s="213" t="s">
        <v>90</v>
      </c>
      <c r="AV3719" s="13" t="s">
        <v>85</v>
      </c>
      <c r="AW3719" s="13" t="s">
        <v>36</v>
      </c>
      <c r="AX3719" s="13" t="s">
        <v>78</v>
      </c>
      <c r="AY3719" s="213" t="s">
        <v>386</v>
      </c>
    </row>
    <row r="3720" spans="1:65" s="13" customFormat="1" ht="10">
      <c r="B3720" s="203"/>
      <c r="C3720" s="204"/>
      <c r="D3720" s="205" t="s">
        <v>395</v>
      </c>
      <c r="E3720" s="206" t="s">
        <v>76</v>
      </c>
      <c r="F3720" s="207" t="s">
        <v>3179</v>
      </c>
      <c r="G3720" s="204"/>
      <c r="H3720" s="206" t="s">
        <v>76</v>
      </c>
      <c r="I3720" s="208"/>
      <c r="J3720" s="204"/>
      <c r="K3720" s="204"/>
      <c r="L3720" s="209"/>
      <c r="M3720" s="210"/>
      <c r="N3720" s="211"/>
      <c r="O3720" s="211"/>
      <c r="P3720" s="211"/>
      <c r="Q3720" s="211"/>
      <c r="R3720" s="211"/>
      <c r="S3720" s="211"/>
      <c r="T3720" s="212"/>
      <c r="AT3720" s="213" t="s">
        <v>395</v>
      </c>
      <c r="AU3720" s="213" t="s">
        <v>90</v>
      </c>
      <c r="AV3720" s="13" t="s">
        <v>85</v>
      </c>
      <c r="AW3720" s="13" t="s">
        <v>36</v>
      </c>
      <c r="AX3720" s="13" t="s">
        <v>78</v>
      </c>
      <c r="AY3720" s="213" t="s">
        <v>386</v>
      </c>
    </row>
    <row r="3721" spans="1:65" s="13" customFormat="1" ht="10">
      <c r="B3721" s="203"/>
      <c r="C3721" s="204"/>
      <c r="D3721" s="205" t="s">
        <v>395</v>
      </c>
      <c r="E3721" s="206" t="s">
        <v>76</v>
      </c>
      <c r="F3721" s="207" t="s">
        <v>3180</v>
      </c>
      <c r="G3721" s="204"/>
      <c r="H3721" s="206" t="s">
        <v>76</v>
      </c>
      <c r="I3721" s="208"/>
      <c r="J3721" s="204"/>
      <c r="K3721" s="204"/>
      <c r="L3721" s="209"/>
      <c r="M3721" s="210"/>
      <c r="N3721" s="211"/>
      <c r="O3721" s="211"/>
      <c r="P3721" s="211"/>
      <c r="Q3721" s="211"/>
      <c r="R3721" s="211"/>
      <c r="S3721" s="211"/>
      <c r="T3721" s="212"/>
      <c r="AT3721" s="213" t="s">
        <v>395</v>
      </c>
      <c r="AU3721" s="213" t="s">
        <v>90</v>
      </c>
      <c r="AV3721" s="13" t="s">
        <v>85</v>
      </c>
      <c r="AW3721" s="13" t="s">
        <v>36</v>
      </c>
      <c r="AX3721" s="13" t="s">
        <v>78</v>
      </c>
      <c r="AY3721" s="213" t="s">
        <v>386</v>
      </c>
    </row>
    <row r="3722" spans="1:65" s="14" customFormat="1" ht="10">
      <c r="B3722" s="214"/>
      <c r="C3722" s="215"/>
      <c r="D3722" s="205" t="s">
        <v>395</v>
      </c>
      <c r="E3722" s="216" t="s">
        <v>76</v>
      </c>
      <c r="F3722" s="217" t="s">
        <v>3452</v>
      </c>
      <c r="G3722" s="215"/>
      <c r="H3722" s="218">
        <v>2</v>
      </c>
      <c r="I3722" s="219"/>
      <c r="J3722" s="215"/>
      <c r="K3722" s="215"/>
      <c r="L3722" s="220"/>
      <c r="M3722" s="221"/>
      <c r="N3722" s="222"/>
      <c r="O3722" s="222"/>
      <c r="P3722" s="222"/>
      <c r="Q3722" s="222"/>
      <c r="R3722" s="222"/>
      <c r="S3722" s="222"/>
      <c r="T3722" s="223"/>
      <c r="AT3722" s="224" t="s">
        <v>395</v>
      </c>
      <c r="AU3722" s="224" t="s">
        <v>90</v>
      </c>
      <c r="AV3722" s="14" t="s">
        <v>90</v>
      </c>
      <c r="AW3722" s="14" t="s">
        <v>36</v>
      </c>
      <c r="AX3722" s="14" t="s">
        <v>78</v>
      </c>
      <c r="AY3722" s="224" t="s">
        <v>386</v>
      </c>
    </row>
    <row r="3723" spans="1:65" s="15" customFormat="1" ht="10">
      <c r="B3723" s="225"/>
      <c r="C3723" s="226"/>
      <c r="D3723" s="205" t="s">
        <v>395</v>
      </c>
      <c r="E3723" s="227" t="s">
        <v>76</v>
      </c>
      <c r="F3723" s="228" t="s">
        <v>398</v>
      </c>
      <c r="G3723" s="226"/>
      <c r="H3723" s="229">
        <v>2</v>
      </c>
      <c r="I3723" s="230"/>
      <c r="J3723" s="226"/>
      <c r="K3723" s="226"/>
      <c r="L3723" s="231"/>
      <c r="M3723" s="232"/>
      <c r="N3723" s="233"/>
      <c r="O3723" s="233"/>
      <c r="P3723" s="233"/>
      <c r="Q3723" s="233"/>
      <c r="R3723" s="233"/>
      <c r="S3723" s="233"/>
      <c r="T3723" s="234"/>
      <c r="AT3723" s="235" t="s">
        <v>395</v>
      </c>
      <c r="AU3723" s="235" t="s">
        <v>90</v>
      </c>
      <c r="AV3723" s="15" t="s">
        <v>102</v>
      </c>
      <c r="AW3723" s="15" t="s">
        <v>36</v>
      </c>
      <c r="AX3723" s="15" t="s">
        <v>85</v>
      </c>
      <c r="AY3723" s="235" t="s">
        <v>386</v>
      </c>
    </row>
    <row r="3724" spans="1:65" s="2" customFormat="1" ht="62.75" customHeight="1">
      <c r="A3724" s="37"/>
      <c r="B3724" s="38"/>
      <c r="C3724" s="185" t="s">
        <v>3453</v>
      </c>
      <c r="D3724" s="185" t="s">
        <v>388</v>
      </c>
      <c r="E3724" s="186" t="s">
        <v>3454</v>
      </c>
      <c r="F3724" s="187" t="s">
        <v>3455</v>
      </c>
      <c r="G3724" s="188" t="s">
        <v>624</v>
      </c>
      <c r="H3724" s="189">
        <v>1</v>
      </c>
      <c r="I3724" s="190"/>
      <c r="J3724" s="191">
        <f>ROUND(I3724*H3724,2)</f>
        <v>0</v>
      </c>
      <c r="K3724" s="187" t="s">
        <v>76</v>
      </c>
      <c r="L3724" s="42"/>
      <c r="M3724" s="192" t="s">
        <v>76</v>
      </c>
      <c r="N3724" s="193" t="s">
        <v>49</v>
      </c>
      <c r="O3724" s="67"/>
      <c r="P3724" s="194">
        <f>O3724*H3724</f>
        <v>0</v>
      </c>
      <c r="Q3724" s="194">
        <v>0</v>
      </c>
      <c r="R3724" s="194">
        <f>Q3724*H3724</f>
        <v>0</v>
      </c>
      <c r="S3724" s="194">
        <v>0</v>
      </c>
      <c r="T3724" s="195">
        <f>S3724*H3724</f>
        <v>0</v>
      </c>
      <c r="U3724" s="37"/>
      <c r="V3724" s="37"/>
      <c r="W3724" s="37"/>
      <c r="X3724" s="37"/>
      <c r="Y3724" s="37"/>
      <c r="Z3724" s="37"/>
      <c r="AA3724" s="37"/>
      <c r="AB3724" s="37"/>
      <c r="AC3724" s="37"/>
      <c r="AD3724" s="37"/>
      <c r="AE3724" s="37"/>
      <c r="AR3724" s="196" t="s">
        <v>479</v>
      </c>
      <c r="AT3724" s="196" t="s">
        <v>388</v>
      </c>
      <c r="AU3724" s="196" t="s">
        <v>90</v>
      </c>
      <c r="AY3724" s="20" t="s">
        <v>386</v>
      </c>
      <c r="BE3724" s="197">
        <f>IF(N3724="základní",J3724,0)</f>
        <v>0</v>
      </c>
      <c r="BF3724" s="197">
        <f>IF(N3724="snížená",J3724,0)</f>
        <v>0</v>
      </c>
      <c r="BG3724" s="197">
        <f>IF(N3724="zákl. přenesená",J3724,0)</f>
        <v>0</v>
      </c>
      <c r="BH3724" s="197">
        <f>IF(N3724="sníž. přenesená",J3724,0)</f>
        <v>0</v>
      </c>
      <c r="BI3724" s="197">
        <f>IF(N3724="nulová",J3724,0)</f>
        <v>0</v>
      </c>
      <c r="BJ3724" s="20" t="s">
        <v>90</v>
      </c>
      <c r="BK3724" s="197">
        <f>ROUND(I3724*H3724,2)</f>
        <v>0</v>
      </c>
      <c r="BL3724" s="20" t="s">
        <v>479</v>
      </c>
      <c r="BM3724" s="196" t="s">
        <v>3456</v>
      </c>
    </row>
    <row r="3725" spans="1:65" s="13" customFormat="1" ht="10">
      <c r="B3725" s="203"/>
      <c r="C3725" s="204"/>
      <c r="D3725" s="205" t="s">
        <v>395</v>
      </c>
      <c r="E3725" s="206" t="s">
        <v>76</v>
      </c>
      <c r="F3725" s="207" t="s">
        <v>403</v>
      </c>
      <c r="G3725" s="204"/>
      <c r="H3725" s="206" t="s">
        <v>76</v>
      </c>
      <c r="I3725" s="208"/>
      <c r="J3725" s="204"/>
      <c r="K3725" s="204"/>
      <c r="L3725" s="209"/>
      <c r="M3725" s="210"/>
      <c r="N3725" s="211"/>
      <c r="O3725" s="211"/>
      <c r="P3725" s="211"/>
      <c r="Q3725" s="211"/>
      <c r="R3725" s="211"/>
      <c r="S3725" s="211"/>
      <c r="T3725" s="212"/>
      <c r="AT3725" s="213" t="s">
        <v>395</v>
      </c>
      <c r="AU3725" s="213" t="s">
        <v>90</v>
      </c>
      <c r="AV3725" s="13" t="s">
        <v>85</v>
      </c>
      <c r="AW3725" s="13" t="s">
        <v>36</v>
      </c>
      <c r="AX3725" s="13" t="s">
        <v>78</v>
      </c>
      <c r="AY3725" s="213" t="s">
        <v>386</v>
      </c>
    </row>
    <row r="3726" spans="1:65" s="13" customFormat="1" ht="10">
      <c r="B3726" s="203"/>
      <c r="C3726" s="204"/>
      <c r="D3726" s="205" t="s">
        <v>395</v>
      </c>
      <c r="E3726" s="206" t="s">
        <v>76</v>
      </c>
      <c r="F3726" s="207" t="s">
        <v>1057</v>
      </c>
      <c r="G3726" s="204"/>
      <c r="H3726" s="206" t="s">
        <v>76</v>
      </c>
      <c r="I3726" s="208"/>
      <c r="J3726" s="204"/>
      <c r="K3726" s="204"/>
      <c r="L3726" s="209"/>
      <c r="M3726" s="210"/>
      <c r="N3726" s="211"/>
      <c r="O3726" s="211"/>
      <c r="P3726" s="211"/>
      <c r="Q3726" s="211"/>
      <c r="R3726" s="211"/>
      <c r="S3726" s="211"/>
      <c r="T3726" s="212"/>
      <c r="AT3726" s="213" t="s">
        <v>395</v>
      </c>
      <c r="AU3726" s="213" t="s">
        <v>90</v>
      </c>
      <c r="AV3726" s="13" t="s">
        <v>85</v>
      </c>
      <c r="AW3726" s="13" t="s">
        <v>36</v>
      </c>
      <c r="AX3726" s="13" t="s">
        <v>78</v>
      </c>
      <c r="AY3726" s="213" t="s">
        <v>386</v>
      </c>
    </row>
    <row r="3727" spans="1:65" s="13" customFormat="1" ht="10">
      <c r="B3727" s="203"/>
      <c r="C3727" s="204"/>
      <c r="D3727" s="205" t="s">
        <v>395</v>
      </c>
      <c r="E3727" s="206" t="s">
        <v>76</v>
      </c>
      <c r="F3727" s="207" t="s">
        <v>3179</v>
      </c>
      <c r="G3727" s="204"/>
      <c r="H3727" s="206" t="s">
        <v>76</v>
      </c>
      <c r="I3727" s="208"/>
      <c r="J3727" s="204"/>
      <c r="K3727" s="204"/>
      <c r="L3727" s="209"/>
      <c r="M3727" s="210"/>
      <c r="N3727" s="211"/>
      <c r="O3727" s="211"/>
      <c r="P3727" s="211"/>
      <c r="Q3727" s="211"/>
      <c r="R3727" s="211"/>
      <c r="S3727" s="211"/>
      <c r="T3727" s="212"/>
      <c r="AT3727" s="213" t="s">
        <v>395</v>
      </c>
      <c r="AU3727" s="213" t="s">
        <v>90</v>
      </c>
      <c r="AV3727" s="13" t="s">
        <v>85</v>
      </c>
      <c r="AW3727" s="13" t="s">
        <v>36</v>
      </c>
      <c r="AX3727" s="13" t="s">
        <v>78</v>
      </c>
      <c r="AY3727" s="213" t="s">
        <v>386</v>
      </c>
    </row>
    <row r="3728" spans="1:65" s="13" customFormat="1" ht="10">
      <c r="B3728" s="203"/>
      <c r="C3728" s="204"/>
      <c r="D3728" s="205" t="s">
        <v>395</v>
      </c>
      <c r="E3728" s="206" t="s">
        <v>76</v>
      </c>
      <c r="F3728" s="207" t="s">
        <v>3180</v>
      </c>
      <c r="G3728" s="204"/>
      <c r="H3728" s="206" t="s">
        <v>76</v>
      </c>
      <c r="I3728" s="208"/>
      <c r="J3728" s="204"/>
      <c r="K3728" s="204"/>
      <c r="L3728" s="209"/>
      <c r="M3728" s="210"/>
      <c r="N3728" s="211"/>
      <c r="O3728" s="211"/>
      <c r="P3728" s="211"/>
      <c r="Q3728" s="211"/>
      <c r="R3728" s="211"/>
      <c r="S3728" s="211"/>
      <c r="T3728" s="212"/>
      <c r="AT3728" s="213" t="s">
        <v>395</v>
      </c>
      <c r="AU3728" s="213" t="s">
        <v>90</v>
      </c>
      <c r="AV3728" s="13" t="s">
        <v>85</v>
      </c>
      <c r="AW3728" s="13" t="s">
        <v>36</v>
      </c>
      <c r="AX3728" s="13" t="s">
        <v>78</v>
      </c>
      <c r="AY3728" s="213" t="s">
        <v>386</v>
      </c>
    </row>
    <row r="3729" spans="1:65" s="14" customFormat="1" ht="10">
      <c r="B3729" s="214"/>
      <c r="C3729" s="215"/>
      <c r="D3729" s="205" t="s">
        <v>395</v>
      </c>
      <c r="E3729" s="216" t="s">
        <v>76</v>
      </c>
      <c r="F3729" s="217" t="s">
        <v>3457</v>
      </c>
      <c r="G3729" s="215"/>
      <c r="H3729" s="218">
        <v>1</v>
      </c>
      <c r="I3729" s="219"/>
      <c r="J3729" s="215"/>
      <c r="K3729" s="215"/>
      <c r="L3729" s="220"/>
      <c r="M3729" s="221"/>
      <c r="N3729" s="222"/>
      <c r="O3729" s="222"/>
      <c r="P3729" s="222"/>
      <c r="Q3729" s="222"/>
      <c r="R3729" s="222"/>
      <c r="S3729" s="222"/>
      <c r="T3729" s="223"/>
      <c r="AT3729" s="224" t="s">
        <v>395</v>
      </c>
      <c r="AU3729" s="224" t="s">
        <v>90</v>
      </c>
      <c r="AV3729" s="14" t="s">
        <v>90</v>
      </c>
      <c r="AW3729" s="14" t="s">
        <v>36</v>
      </c>
      <c r="AX3729" s="14" t="s">
        <v>78</v>
      </c>
      <c r="AY3729" s="224" t="s">
        <v>386</v>
      </c>
    </row>
    <row r="3730" spans="1:65" s="15" customFormat="1" ht="10">
      <c r="B3730" s="225"/>
      <c r="C3730" s="226"/>
      <c r="D3730" s="205" t="s">
        <v>395</v>
      </c>
      <c r="E3730" s="227" t="s">
        <v>76</v>
      </c>
      <c r="F3730" s="228" t="s">
        <v>398</v>
      </c>
      <c r="G3730" s="226"/>
      <c r="H3730" s="229">
        <v>1</v>
      </c>
      <c r="I3730" s="230"/>
      <c r="J3730" s="226"/>
      <c r="K3730" s="226"/>
      <c r="L3730" s="231"/>
      <c r="M3730" s="232"/>
      <c r="N3730" s="233"/>
      <c r="O3730" s="233"/>
      <c r="P3730" s="233"/>
      <c r="Q3730" s="233"/>
      <c r="R3730" s="233"/>
      <c r="S3730" s="233"/>
      <c r="T3730" s="234"/>
      <c r="AT3730" s="235" t="s">
        <v>395</v>
      </c>
      <c r="AU3730" s="235" t="s">
        <v>90</v>
      </c>
      <c r="AV3730" s="15" t="s">
        <v>102</v>
      </c>
      <c r="AW3730" s="15" t="s">
        <v>36</v>
      </c>
      <c r="AX3730" s="15" t="s">
        <v>85</v>
      </c>
      <c r="AY3730" s="235" t="s">
        <v>386</v>
      </c>
    </row>
    <row r="3731" spans="1:65" s="2" customFormat="1" ht="62.75" customHeight="1">
      <c r="A3731" s="37"/>
      <c r="B3731" s="38"/>
      <c r="C3731" s="185" t="s">
        <v>3458</v>
      </c>
      <c r="D3731" s="185" t="s">
        <v>388</v>
      </c>
      <c r="E3731" s="186" t="s">
        <v>3459</v>
      </c>
      <c r="F3731" s="187" t="s">
        <v>3460</v>
      </c>
      <c r="G3731" s="188" t="s">
        <v>624</v>
      </c>
      <c r="H3731" s="189">
        <v>1</v>
      </c>
      <c r="I3731" s="190"/>
      <c r="J3731" s="191">
        <f>ROUND(I3731*H3731,2)</f>
        <v>0</v>
      </c>
      <c r="K3731" s="187" t="s">
        <v>76</v>
      </c>
      <c r="L3731" s="42"/>
      <c r="M3731" s="192" t="s">
        <v>76</v>
      </c>
      <c r="N3731" s="193" t="s">
        <v>49</v>
      </c>
      <c r="O3731" s="67"/>
      <c r="P3731" s="194">
        <f>O3731*H3731</f>
        <v>0</v>
      </c>
      <c r="Q3731" s="194">
        <v>0</v>
      </c>
      <c r="R3731" s="194">
        <f>Q3731*H3731</f>
        <v>0</v>
      </c>
      <c r="S3731" s="194">
        <v>0</v>
      </c>
      <c r="T3731" s="195">
        <f>S3731*H3731</f>
        <v>0</v>
      </c>
      <c r="U3731" s="37"/>
      <c r="V3731" s="37"/>
      <c r="W3731" s="37"/>
      <c r="X3731" s="37"/>
      <c r="Y3731" s="37"/>
      <c r="Z3731" s="37"/>
      <c r="AA3731" s="37"/>
      <c r="AB3731" s="37"/>
      <c r="AC3731" s="37"/>
      <c r="AD3731" s="37"/>
      <c r="AE3731" s="37"/>
      <c r="AR3731" s="196" t="s">
        <v>479</v>
      </c>
      <c r="AT3731" s="196" t="s">
        <v>388</v>
      </c>
      <c r="AU3731" s="196" t="s">
        <v>90</v>
      </c>
      <c r="AY3731" s="20" t="s">
        <v>386</v>
      </c>
      <c r="BE3731" s="197">
        <f>IF(N3731="základní",J3731,0)</f>
        <v>0</v>
      </c>
      <c r="BF3731" s="197">
        <f>IF(N3731="snížená",J3731,0)</f>
        <v>0</v>
      </c>
      <c r="BG3731" s="197">
        <f>IF(N3731="zákl. přenesená",J3731,0)</f>
        <v>0</v>
      </c>
      <c r="BH3731" s="197">
        <f>IF(N3731="sníž. přenesená",J3731,0)</f>
        <v>0</v>
      </c>
      <c r="BI3731" s="197">
        <f>IF(N3731="nulová",J3731,0)</f>
        <v>0</v>
      </c>
      <c r="BJ3731" s="20" t="s">
        <v>90</v>
      </c>
      <c r="BK3731" s="197">
        <f>ROUND(I3731*H3731,2)</f>
        <v>0</v>
      </c>
      <c r="BL3731" s="20" t="s">
        <v>479</v>
      </c>
      <c r="BM3731" s="196" t="s">
        <v>3461</v>
      </c>
    </row>
    <row r="3732" spans="1:65" s="13" customFormat="1" ht="10">
      <c r="B3732" s="203"/>
      <c r="C3732" s="204"/>
      <c r="D3732" s="205" t="s">
        <v>395</v>
      </c>
      <c r="E3732" s="206" t="s">
        <v>76</v>
      </c>
      <c r="F3732" s="207" t="s">
        <v>403</v>
      </c>
      <c r="G3732" s="204"/>
      <c r="H3732" s="206" t="s">
        <v>76</v>
      </c>
      <c r="I3732" s="208"/>
      <c r="J3732" s="204"/>
      <c r="K3732" s="204"/>
      <c r="L3732" s="209"/>
      <c r="M3732" s="210"/>
      <c r="N3732" s="211"/>
      <c r="O3732" s="211"/>
      <c r="P3732" s="211"/>
      <c r="Q3732" s="211"/>
      <c r="R3732" s="211"/>
      <c r="S3732" s="211"/>
      <c r="T3732" s="212"/>
      <c r="AT3732" s="213" t="s">
        <v>395</v>
      </c>
      <c r="AU3732" s="213" t="s">
        <v>90</v>
      </c>
      <c r="AV3732" s="13" t="s">
        <v>85</v>
      </c>
      <c r="AW3732" s="13" t="s">
        <v>36</v>
      </c>
      <c r="AX3732" s="13" t="s">
        <v>78</v>
      </c>
      <c r="AY3732" s="213" t="s">
        <v>386</v>
      </c>
    </row>
    <row r="3733" spans="1:65" s="13" customFormat="1" ht="10">
      <c r="B3733" s="203"/>
      <c r="C3733" s="204"/>
      <c r="D3733" s="205" t="s">
        <v>395</v>
      </c>
      <c r="E3733" s="206" t="s">
        <v>76</v>
      </c>
      <c r="F3733" s="207" t="s">
        <v>1057</v>
      </c>
      <c r="G3733" s="204"/>
      <c r="H3733" s="206" t="s">
        <v>76</v>
      </c>
      <c r="I3733" s="208"/>
      <c r="J3733" s="204"/>
      <c r="K3733" s="204"/>
      <c r="L3733" s="209"/>
      <c r="M3733" s="210"/>
      <c r="N3733" s="211"/>
      <c r="O3733" s="211"/>
      <c r="P3733" s="211"/>
      <c r="Q3733" s="211"/>
      <c r="R3733" s="211"/>
      <c r="S3733" s="211"/>
      <c r="T3733" s="212"/>
      <c r="AT3733" s="213" t="s">
        <v>395</v>
      </c>
      <c r="AU3733" s="213" t="s">
        <v>90</v>
      </c>
      <c r="AV3733" s="13" t="s">
        <v>85</v>
      </c>
      <c r="AW3733" s="13" t="s">
        <v>36</v>
      </c>
      <c r="AX3733" s="13" t="s">
        <v>78</v>
      </c>
      <c r="AY3733" s="213" t="s">
        <v>386</v>
      </c>
    </row>
    <row r="3734" spans="1:65" s="13" customFormat="1" ht="10">
      <c r="B3734" s="203"/>
      <c r="C3734" s="204"/>
      <c r="D3734" s="205" t="s">
        <v>395</v>
      </c>
      <c r="E3734" s="206" t="s">
        <v>76</v>
      </c>
      <c r="F3734" s="207" t="s">
        <v>3179</v>
      </c>
      <c r="G3734" s="204"/>
      <c r="H3734" s="206" t="s">
        <v>76</v>
      </c>
      <c r="I3734" s="208"/>
      <c r="J3734" s="204"/>
      <c r="K3734" s="204"/>
      <c r="L3734" s="209"/>
      <c r="M3734" s="210"/>
      <c r="N3734" s="211"/>
      <c r="O3734" s="211"/>
      <c r="P3734" s="211"/>
      <c r="Q3734" s="211"/>
      <c r="R3734" s="211"/>
      <c r="S3734" s="211"/>
      <c r="T3734" s="212"/>
      <c r="AT3734" s="213" t="s">
        <v>395</v>
      </c>
      <c r="AU3734" s="213" t="s">
        <v>90</v>
      </c>
      <c r="AV3734" s="13" t="s">
        <v>85</v>
      </c>
      <c r="AW3734" s="13" t="s">
        <v>36</v>
      </c>
      <c r="AX3734" s="13" t="s">
        <v>78</v>
      </c>
      <c r="AY3734" s="213" t="s">
        <v>386</v>
      </c>
    </row>
    <row r="3735" spans="1:65" s="13" customFormat="1" ht="10">
      <c r="B3735" s="203"/>
      <c r="C3735" s="204"/>
      <c r="D3735" s="205" t="s">
        <v>395</v>
      </c>
      <c r="E3735" s="206" t="s">
        <v>76</v>
      </c>
      <c r="F3735" s="207" t="s">
        <v>3180</v>
      </c>
      <c r="G3735" s="204"/>
      <c r="H3735" s="206" t="s">
        <v>76</v>
      </c>
      <c r="I3735" s="208"/>
      <c r="J3735" s="204"/>
      <c r="K3735" s="204"/>
      <c r="L3735" s="209"/>
      <c r="M3735" s="210"/>
      <c r="N3735" s="211"/>
      <c r="O3735" s="211"/>
      <c r="P3735" s="211"/>
      <c r="Q3735" s="211"/>
      <c r="R3735" s="211"/>
      <c r="S3735" s="211"/>
      <c r="T3735" s="212"/>
      <c r="AT3735" s="213" t="s">
        <v>395</v>
      </c>
      <c r="AU3735" s="213" t="s">
        <v>90</v>
      </c>
      <c r="AV3735" s="13" t="s">
        <v>85</v>
      </c>
      <c r="AW3735" s="13" t="s">
        <v>36</v>
      </c>
      <c r="AX3735" s="13" t="s">
        <v>78</v>
      </c>
      <c r="AY3735" s="213" t="s">
        <v>386</v>
      </c>
    </row>
    <row r="3736" spans="1:65" s="14" customFormat="1" ht="10">
      <c r="B3736" s="214"/>
      <c r="C3736" s="215"/>
      <c r="D3736" s="205" t="s">
        <v>395</v>
      </c>
      <c r="E3736" s="216" t="s">
        <v>76</v>
      </c>
      <c r="F3736" s="217" t="s">
        <v>3462</v>
      </c>
      <c r="G3736" s="215"/>
      <c r="H3736" s="218">
        <v>1</v>
      </c>
      <c r="I3736" s="219"/>
      <c r="J3736" s="215"/>
      <c r="K3736" s="215"/>
      <c r="L3736" s="220"/>
      <c r="M3736" s="221"/>
      <c r="N3736" s="222"/>
      <c r="O3736" s="222"/>
      <c r="P3736" s="222"/>
      <c r="Q3736" s="222"/>
      <c r="R3736" s="222"/>
      <c r="S3736" s="222"/>
      <c r="T3736" s="223"/>
      <c r="AT3736" s="224" t="s">
        <v>395</v>
      </c>
      <c r="AU3736" s="224" t="s">
        <v>90</v>
      </c>
      <c r="AV3736" s="14" t="s">
        <v>90</v>
      </c>
      <c r="AW3736" s="14" t="s">
        <v>36</v>
      </c>
      <c r="AX3736" s="14" t="s">
        <v>78</v>
      </c>
      <c r="AY3736" s="224" t="s">
        <v>386</v>
      </c>
    </row>
    <row r="3737" spans="1:65" s="15" customFormat="1" ht="10">
      <c r="B3737" s="225"/>
      <c r="C3737" s="226"/>
      <c r="D3737" s="205" t="s">
        <v>395</v>
      </c>
      <c r="E3737" s="227" t="s">
        <v>76</v>
      </c>
      <c r="F3737" s="228" t="s">
        <v>398</v>
      </c>
      <c r="G3737" s="226"/>
      <c r="H3737" s="229">
        <v>1</v>
      </c>
      <c r="I3737" s="230"/>
      <c r="J3737" s="226"/>
      <c r="K3737" s="226"/>
      <c r="L3737" s="231"/>
      <c r="M3737" s="232"/>
      <c r="N3737" s="233"/>
      <c r="O3737" s="233"/>
      <c r="P3737" s="233"/>
      <c r="Q3737" s="233"/>
      <c r="R3737" s="233"/>
      <c r="S3737" s="233"/>
      <c r="T3737" s="234"/>
      <c r="AT3737" s="235" t="s">
        <v>395</v>
      </c>
      <c r="AU3737" s="235" t="s">
        <v>90</v>
      </c>
      <c r="AV3737" s="15" t="s">
        <v>102</v>
      </c>
      <c r="AW3737" s="15" t="s">
        <v>36</v>
      </c>
      <c r="AX3737" s="15" t="s">
        <v>85</v>
      </c>
      <c r="AY3737" s="235" t="s">
        <v>386</v>
      </c>
    </row>
    <row r="3738" spans="1:65" s="2" customFormat="1" ht="62.75" customHeight="1">
      <c r="A3738" s="37"/>
      <c r="B3738" s="38"/>
      <c r="C3738" s="185" t="s">
        <v>3463</v>
      </c>
      <c r="D3738" s="185" t="s">
        <v>388</v>
      </c>
      <c r="E3738" s="186" t="s">
        <v>3464</v>
      </c>
      <c r="F3738" s="187" t="s">
        <v>3465</v>
      </c>
      <c r="G3738" s="188" t="s">
        <v>624</v>
      </c>
      <c r="H3738" s="189">
        <v>2</v>
      </c>
      <c r="I3738" s="190"/>
      <c r="J3738" s="191">
        <f>ROUND(I3738*H3738,2)</f>
        <v>0</v>
      </c>
      <c r="K3738" s="187" t="s">
        <v>76</v>
      </c>
      <c r="L3738" s="42"/>
      <c r="M3738" s="192" t="s">
        <v>76</v>
      </c>
      <c r="N3738" s="193" t="s">
        <v>49</v>
      </c>
      <c r="O3738" s="67"/>
      <c r="P3738" s="194">
        <f>O3738*H3738</f>
        <v>0</v>
      </c>
      <c r="Q3738" s="194">
        <v>0</v>
      </c>
      <c r="R3738" s="194">
        <f>Q3738*H3738</f>
        <v>0</v>
      </c>
      <c r="S3738" s="194">
        <v>0</v>
      </c>
      <c r="T3738" s="195">
        <f>S3738*H3738</f>
        <v>0</v>
      </c>
      <c r="U3738" s="37"/>
      <c r="V3738" s="37"/>
      <c r="W3738" s="37"/>
      <c r="X3738" s="37"/>
      <c r="Y3738" s="37"/>
      <c r="Z3738" s="37"/>
      <c r="AA3738" s="37"/>
      <c r="AB3738" s="37"/>
      <c r="AC3738" s="37"/>
      <c r="AD3738" s="37"/>
      <c r="AE3738" s="37"/>
      <c r="AR3738" s="196" t="s">
        <v>479</v>
      </c>
      <c r="AT3738" s="196" t="s">
        <v>388</v>
      </c>
      <c r="AU3738" s="196" t="s">
        <v>90</v>
      </c>
      <c r="AY3738" s="20" t="s">
        <v>386</v>
      </c>
      <c r="BE3738" s="197">
        <f>IF(N3738="základní",J3738,0)</f>
        <v>0</v>
      </c>
      <c r="BF3738" s="197">
        <f>IF(N3738="snížená",J3738,0)</f>
        <v>0</v>
      </c>
      <c r="BG3738" s="197">
        <f>IF(N3738="zákl. přenesená",J3738,0)</f>
        <v>0</v>
      </c>
      <c r="BH3738" s="197">
        <f>IF(N3738="sníž. přenesená",J3738,0)</f>
        <v>0</v>
      </c>
      <c r="BI3738" s="197">
        <f>IF(N3738="nulová",J3738,0)</f>
        <v>0</v>
      </c>
      <c r="BJ3738" s="20" t="s">
        <v>90</v>
      </c>
      <c r="BK3738" s="197">
        <f>ROUND(I3738*H3738,2)</f>
        <v>0</v>
      </c>
      <c r="BL3738" s="20" t="s">
        <v>479</v>
      </c>
      <c r="BM3738" s="196" t="s">
        <v>3466</v>
      </c>
    </row>
    <row r="3739" spans="1:65" s="13" customFormat="1" ht="10">
      <c r="B3739" s="203"/>
      <c r="C3739" s="204"/>
      <c r="D3739" s="205" t="s">
        <v>395</v>
      </c>
      <c r="E3739" s="206" t="s">
        <v>76</v>
      </c>
      <c r="F3739" s="207" t="s">
        <v>403</v>
      </c>
      <c r="G3739" s="204"/>
      <c r="H3739" s="206" t="s">
        <v>76</v>
      </c>
      <c r="I3739" s="208"/>
      <c r="J3739" s="204"/>
      <c r="K3739" s="204"/>
      <c r="L3739" s="209"/>
      <c r="M3739" s="210"/>
      <c r="N3739" s="211"/>
      <c r="O3739" s="211"/>
      <c r="P3739" s="211"/>
      <c r="Q3739" s="211"/>
      <c r="R3739" s="211"/>
      <c r="S3739" s="211"/>
      <c r="T3739" s="212"/>
      <c r="AT3739" s="213" t="s">
        <v>395</v>
      </c>
      <c r="AU3739" s="213" t="s">
        <v>90</v>
      </c>
      <c r="AV3739" s="13" t="s">
        <v>85</v>
      </c>
      <c r="AW3739" s="13" t="s">
        <v>36</v>
      </c>
      <c r="AX3739" s="13" t="s">
        <v>78</v>
      </c>
      <c r="AY3739" s="213" t="s">
        <v>386</v>
      </c>
    </row>
    <row r="3740" spans="1:65" s="13" customFormat="1" ht="10">
      <c r="B3740" s="203"/>
      <c r="C3740" s="204"/>
      <c r="D3740" s="205" t="s">
        <v>395</v>
      </c>
      <c r="E3740" s="206" t="s">
        <v>76</v>
      </c>
      <c r="F3740" s="207" t="s">
        <v>1057</v>
      </c>
      <c r="G3740" s="204"/>
      <c r="H3740" s="206" t="s">
        <v>76</v>
      </c>
      <c r="I3740" s="208"/>
      <c r="J3740" s="204"/>
      <c r="K3740" s="204"/>
      <c r="L3740" s="209"/>
      <c r="M3740" s="210"/>
      <c r="N3740" s="211"/>
      <c r="O3740" s="211"/>
      <c r="P3740" s="211"/>
      <c r="Q3740" s="211"/>
      <c r="R3740" s="211"/>
      <c r="S3740" s="211"/>
      <c r="T3740" s="212"/>
      <c r="AT3740" s="213" t="s">
        <v>395</v>
      </c>
      <c r="AU3740" s="213" t="s">
        <v>90</v>
      </c>
      <c r="AV3740" s="13" t="s">
        <v>85</v>
      </c>
      <c r="AW3740" s="13" t="s">
        <v>36</v>
      </c>
      <c r="AX3740" s="13" t="s">
        <v>78</v>
      </c>
      <c r="AY3740" s="213" t="s">
        <v>386</v>
      </c>
    </row>
    <row r="3741" spans="1:65" s="13" customFormat="1" ht="10">
      <c r="B3741" s="203"/>
      <c r="C3741" s="204"/>
      <c r="D3741" s="205" t="s">
        <v>395</v>
      </c>
      <c r="E3741" s="206" t="s">
        <v>76</v>
      </c>
      <c r="F3741" s="207" t="s">
        <v>3179</v>
      </c>
      <c r="G3741" s="204"/>
      <c r="H3741" s="206" t="s">
        <v>76</v>
      </c>
      <c r="I3741" s="208"/>
      <c r="J3741" s="204"/>
      <c r="K3741" s="204"/>
      <c r="L3741" s="209"/>
      <c r="M3741" s="210"/>
      <c r="N3741" s="211"/>
      <c r="O3741" s="211"/>
      <c r="P3741" s="211"/>
      <c r="Q3741" s="211"/>
      <c r="R3741" s="211"/>
      <c r="S3741" s="211"/>
      <c r="T3741" s="212"/>
      <c r="AT3741" s="213" t="s">
        <v>395</v>
      </c>
      <c r="AU3741" s="213" t="s">
        <v>90</v>
      </c>
      <c r="AV3741" s="13" t="s">
        <v>85</v>
      </c>
      <c r="AW3741" s="13" t="s">
        <v>36</v>
      </c>
      <c r="AX3741" s="13" t="s">
        <v>78</v>
      </c>
      <c r="AY3741" s="213" t="s">
        <v>386</v>
      </c>
    </row>
    <row r="3742" spans="1:65" s="13" customFormat="1" ht="10">
      <c r="B3742" s="203"/>
      <c r="C3742" s="204"/>
      <c r="D3742" s="205" t="s">
        <v>395</v>
      </c>
      <c r="E3742" s="206" t="s">
        <v>76</v>
      </c>
      <c r="F3742" s="207" t="s">
        <v>3180</v>
      </c>
      <c r="G3742" s="204"/>
      <c r="H3742" s="206" t="s">
        <v>76</v>
      </c>
      <c r="I3742" s="208"/>
      <c r="J3742" s="204"/>
      <c r="K3742" s="204"/>
      <c r="L3742" s="209"/>
      <c r="M3742" s="210"/>
      <c r="N3742" s="211"/>
      <c r="O3742" s="211"/>
      <c r="P3742" s="211"/>
      <c r="Q3742" s="211"/>
      <c r="R3742" s="211"/>
      <c r="S3742" s="211"/>
      <c r="T3742" s="212"/>
      <c r="AT3742" s="213" t="s">
        <v>395</v>
      </c>
      <c r="AU3742" s="213" t="s">
        <v>90</v>
      </c>
      <c r="AV3742" s="13" t="s">
        <v>85</v>
      </c>
      <c r="AW3742" s="13" t="s">
        <v>36</v>
      </c>
      <c r="AX3742" s="13" t="s">
        <v>78</v>
      </c>
      <c r="AY3742" s="213" t="s">
        <v>386</v>
      </c>
    </row>
    <row r="3743" spans="1:65" s="14" customFormat="1" ht="10">
      <c r="B3743" s="214"/>
      <c r="C3743" s="215"/>
      <c r="D3743" s="205" t="s">
        <v>395</v>
      </c>
      <c r="E3743" s="216" t="s">
        <v>76</v>
      </c>
      <c r="F3743" s="217" t="s">
        <v>3467</v>
      </c>
      <c r="G3743" s="215"/>
      <c r="H3743" s="218">
        <v>2</v>
      </c>
      <c r="I3743" s="219"/>
      <c r="J3743" s="215"/>
      <c r="K3743" s="215"/>
      <c r="L3743" s="220"/>
      <c r="M3743" s="221"/>
      <c r="N3743" s="222"/>
      <c r="O3743" s="222"/>
      <c r="P3743" s="222"/>
      <c r="Q3743" s="222"/>
      <c r="R3743" s="222"/>
      <c r="S3743" s="222"/>
      <c r="T3743" s="223"/>
      <c r="AT3743" s="224" t="s">
        <v>395</v>
      </c>
      <c r="AU3743" s="224" t="s">
        <v>90</v>
      </c>
      <c r="AV3743" s="14" t="s">
        <v>90</v>
      </c>
      <c r="AW3743" s="14" t="s">
        <v>36</v>
      </c>
      <c r="AX3743" s="14" t="s">
        <v>78</v>
      </c>
      <c r="AY3743" s="224" t="s">
        <v>386</v>
      </c>
    </row>
    <row r="3744" spans="1:65" s="15" customFormat="1" ht="10">
      <c r="B3744" s="225"/>
      <c r="C3744" s="226"/>
      <c r="D3744" s="205" t="s">
        <v>395</v>
      </c>
      <c r="E3744" s="227" t="s">
        <v>76</v>
      </c>
      <c r="F3744" s="228" t="s">
        <v>398</v>
      </c>
      <c r="G3744" s="226"/>
      <c r="H3744" s="229">
        <v>2</v>
      </c>
      <c r="I3744" s="230"/>
      <c r="J3744" s="226"/>
      <c r="K3744" s="226"/>
      <c r="L3744" s="231"/>
      <c r="M3744" s="232"/>
      <c r="N3744" s="233"/>
      <c r="O3744" s="233"/>
      <c r="P3744" s="233"/>
      <c r="Q3744" s="233"/>
      <c r="R3744" s="233"/>
      <c r="S3744" s="233"/>
      <c r="T3744" s="234"/>
      <c r="AT3744" s="235" t="s">
        <v>395</v>
      </c>
      <c r="AU3744" s="235" t="s">
        <v>90</v>
      </c>
      <c r="AV3744" s="15" t="s">
        <v>102</v>
      </c>
      <c r="AW3744" s="15" t="s">
        <v>36</v>
      </c>
      <c r="AX3744" s="15" t="s">
        <v>85</v>
      </c>
      <c r="AY3744" s="235" t="s">
        <v>386</v>
      </c>
    </row>
    <row r="3745" spans="1:65" s="2" customFormat="1" ht="62.75" customHeight="1">
      <c r="A3745" s="37"/>
      <c r="B3745" s="38"/>
      <c r="C3745" s="185" t="s">
        <v>3468</v>
      </c>
      <c r="D3745" s="185" t="s">
        <v>388</v>
      </c>
      <c r="E3745" s="186" t="s">
        <v>3469</v>
      </c>
      <c r="F3745" s="187" t="s">
        <v>3465</v>
      </c>
      <c r="G3745" s="188" t="s">
        <v>624</v>
      </c>
      <c r="H3745" s="189">
        <v>1</v>
      </c>
      <c r="I3745" s="190"/>
      <c r="J3745" s="191">
        <f>ROUND(I3745*H3745,2)</f>
        <v>0</v>
      </c>
      <c r="K3745" s="187" t="s">
        <v>76</v>
      </c>
      <c r="L3745" s="42"/>
      <c r="M3745" s="192" t="s">
        <v>76</v>
      </c>
      <c r="N3745" s="193" t="s">
        <v>49</v>
      </c>
      <c r="O3745" s="67"/>
      <c r="P3745" s="194">
        <f>O3745*H3745</f>
        <v>0</v>
      </c>
      <c r="Q3745" s="194">
        <v>0</v>
      </c>
      <c r="R3745" s="194">
        <f>Q3745*H3745</f>
        <v>0</v>
      </c>
      <c r="S3745" s="194">
        <v>0</v>
      </c>
      <c r="T3745" s="195">
        <f>S3745*H3745</f>
        <v>0</v>
      </c>
      <c r="U3745" s="37"/>
      <c r="V3745" s="37"/>
      <c r="W3745" s="37"/>
      <c r="X3745" s="37"/>
      <c r="Y3745" s="37"/>
      <c r="Z3745" s="37"/>
      <c r="AA3745" s="37"/>
      <c r="AB3745" s="37"/>
      <c r="AC3745" s="37"/>
      <c r="AD3745" s="37"/>
      <c r="AE3745" s="37"/>
      <c r="AR3745" s="196" t="s">
        <v>479</v>
      </c>
      <c r="AT3745" s="196" t="s">
        <v>388</v>
      </c>
      <c r="AU3745" s="196" t="s">
        <v>90</v>
      </c>
      <c r="AY3745" s="20" t="s">
        <v>386</v>
      </c>
      <c r="BE3745" s="197">
        <f>IF(N3745="základní",J3745,0)</f>
        <v>0</v>
      </c>
      <c r="BF3745" s="197">
        <f>IF(N3745="snížená",J3745,0)</f>
        <v>0</v>
      </c>
      <c r="BG3745" s="197">
        <f>IF(N3745="zákl. přenesená",J3745,0)</f>
        <v>0</v>
      </c>
      <c r="BH3745" s="197">
        <f>IF(N3745="sníž. přenesená",J3745,0)</f>
        <v>0</v>
      </c>
      <c r="BI3745" s="197">
        <f>IF(N3745="nulová",J3745,0)</f>
        <v>0</v>
      </c>
      <c r="BJ3745" s="20" t="s">
        <v>90</v>
      </c>
      <c r="BK3745" s="197">
        <f>ROUND(I3745*H3745,2)</f>
        <v>0</v>
      </c>
      <c r="BL3745" s="20" t="s">
        <v>479</v>
      </c>
      <c r="BM3745" s="196" t="s">
        <v>3470</v>
      </c>
    </row>
    <row r="3746" spans="1:65" s="13" customFormat="1" ht="10">
      <c r="B3746" s="203"/>
      <c r="C3746" s="204"/>
      <c r="D3746" s="205" t="s">
        <v>395</v>
      </c>
      <c r="E3746" s="206" t="s">
        <v>76</v>
      </c>
      <c r="F3746" s="207" t="s">
        <v>403</v>
      </c>
      <c r="G3746" s="204"/>
      <c r="H3746" s="206" t="s">
        <v>76</v>
      </c>
      <c r="I3746" s="208"/>
      <c r="J3746" s="204"/>
      <c r="K3746" s="204"/>
      <c r="L3746" s="209"/>
      <c r="M3746" s="210"/>
      <c r="N3746" s="211"/>
      <c r="O3746" s="211"/>
      <c r="P3746" s="211"/>
      <c r="Q3746" s="211"/>
      <c r="R3746" s="211"/>
      <c r="S3746" s="211"/>
      <c r="T3746" s="212"/>
      <c r="AT3746" s="213" t="s">
        <v>395</v>
      </c>
      <c r="AU3746" s="213" t="s">
        <v>90</v>
      </c>
      <c r="AV3746" s="13" t="s">
        <v>85</v>
      </c>
      <c r="AW3746" s="13" t="s">
        <v>36</v>
      </c>
      <c r="AX3746" s="13" t="s">
        <v>78</v>
      </c>
      <c r="AY3746" s="213" t="s">
        <v>386</v>
      </c>
    </row>
    <row r="3747" spans="1:65" s="13" customFormat="1" ht="10">
      <c r="B3747" s="203"/>
      <c r="C3747" s="204"/>
      <c r="D3747" s="205" t="s">
        <v>395</v>
      </c>
      <c r="E3747" s="206" t="s">
        <v>76</v>
      </c>
      <c r="F3747" s="207" t="s">
        <v>1057</v>
      </c>
      <c r="G3747" s="204"/>
      <c r="H3747" s="206" t="s">
        <v>76</v>
      </c>
      <c r="I3747" s="208"/>
      <c r="J3747" s="204"/>
      <c r="K3747" s="204"/>
      <c r="L3747" s="209"/>
      <c r="M3747" s="210"/>
      <c r="N3747" s="211"/>
      <c r="O3747" s="211"/>
      <c r="P3747" s="211"/>
      <c r="Q3747" s="211"/>
      <c r="R3747" s="211"/>
      <c r="S3747" s="211"/>
      <c r="T3747" s="212"/>
      <c r="AT3747" s="213" t="s">
        <v>395</v>
      </c>
      <c r="AU3747" s="213" t="s">
        <v>90</v>
      </c>
      <c r="AV3747" s="13" t="s">
        <v>85</v>
      </c>
      <c r="AW3747" s="13" t="s">
        <v>36</v>
      </c>
      <c r="AX3747" s="13" t="s">
        <v>78</v>
      </c>
      <c r="AY3747" s="213" t="s">
        <v>386</v>
      </c>
    </row>
    <row r="3748" spans="1:65" s="13" customFormat="1" ht="10">
      <c r="B3748" s="203"/>
      <c r="C3748" s="204"/>
      <c r="D3748" s="205" t="s">
        <v>395</v>
      </c>
      <c r="E3748" s="206" t="s">
        <v>76</v>
      </c>
      <c r="F3748" s="207" t="s">
        <v>3179</v>
      </c>
      <c r="G3748" s="204"/>
      <c r="H3748" s="206" t="s">
        <v>76</v>
      </c>
      <c r="I3748" s="208"/>
      <c r="J3748" s="204"/>
      <c r="K3748" s="204"/>
      <c r="L3748" s="209"/>
      <c r="M3748" s="210"/>
      <c r="N3748" s="211"/>
      <c r="O3748" s="211"/>
      <c r="P3748" s="211"/>
      <c r="Q3748" s="211"/>
      <c r="R3748" s="211"/>
      <c r="S3748" s="211"/>
      <c r="T3748" s="212"/>
      <c r="AT3748" s="213" t="s">
        <v>395</v>
      </c>
      <c r="AU3748" s="213" t="s">
        <v>90</v>
      </c>
      <c r="AV3748" s="13" t="s">
        <v>85</v>
      </c>
      <c r="AW3748" s="13" t="s">
        <v>36</v>
      </c>
      <c r="AX3748" s="13" t="s">
        <v>78</v>
      </c>
      <c r="AY3748" s="213" t="s">
        <v>386</v>
      </c>
    </row>
    <row r="3749" spans="1:65" s="13" customFormat="1" ht="10">
      <c r="B3749" s="203"/>
      <c r="C3749" s="204"/>
      <c r="D3749" s="205" t="s">
        <v>395</v>
      </c>
      <c r="E3749" s="206" t="s">
        <v>76</v>
      </c>
      <c r="F3749" s="207" t="s">
        <v>3180</v>
      </c>
      <c r="G3749" s="204"/>
      <c r="H3749" s="206" t="s">
        <v>76</v>
      </c>
      <c r="I3749" s="208"/>
      <c r="J3749" s="204"/>
      <c r="K3749" s="204"/>
      <c r="L3749" s="209"/>
      <c r="M3749" s="210"/>
      <c r="N3749" s="211"/>
      <c r="O3749" s="211"/>
      <c r="P3749" s="211"/>
      <c r="Q3749" s="211"/>
      <c r="R3749" s="211"/>
      <c r="S3749" s="211"/>
      <c r="T3749" s="212"/>
      <c r="AT3749" s="213" t="s">
        <v>395</v>
      </c>
      <c r="AU3749" s="213" t="s">
        <v>90</v>
      </c>
      <c r="AV3749" s="13" t="s">
        <v>85</v>
      </c>
      <c r="AW3749" s="13" t="s">
        <v>36</v>
      </c>
      <c r="AX3749" s="13" t="s">
        <v>78</v>
      </c>
      <c r="AY3749" s="213" t="s">
        <v>386</v>
      </c>
    </row>
    <row r="3750" spans="1:65" s="14" customFormat="1" ht="10">
      <c r="B3750" s="214"/>
      <c r="C3750" s="215"/>
      <c r="D3750" s="205" t="s">
        <v>395</v>
      </c>
      <c r="E3750" s="216" t="s">
        <v>76</v>
      </c>
      <c r="F3750" s="217" t="s">
        <v>3471</v>
      </c>
      <c r="G3750" s="215"/>
      <c r="H3750" s="218">
        <v>1</v>
      </c>
      <c r="I3750" s="219"/>
      <c r="J3750" s="215"/>
      <c r="K3750" s="215"/>
      <c r="L3750" s="220"/>
      <c r="M3750" s="221"/>
      <c r="N3750" s="222"/>
      <c r="O3750" s="222"/>
      <c r="P3750" s="222"/>
      <c r="Q3750" s="222"/>
      <c r="R3750" s="222"/>
      <c r="S3750" s="222"/>
      <c r="T3750" s="223"/>
      <c r="AT3750" s="224" t="s">
        <v>395</v>
      </c>
      <c r="AU3750" s="224" t="s">
        <v>90</v>
      </c>
      <c r="AV3750" s="14" t="s">
        <v>90</v>
      </c>
      <c r="AW3750" s="14" t="s">
        <v>36</v>
      </c>
      <c r="AX3750" s="14" t="s">
        <v>78</v>
      </c>
      <c r="AY3750" s="224" t="s">
        <v>386</v>
      </c>
    </row>
    <row r="3751" spans="1:65" s="15" customFormat="1" ht="10">
      <c r="B3751" s="225"/>
      <c r="C3751" s="226"/>
      <c r="D3751" s="205" t="s">
        <v>395</v>
      </c>
      <c r="E3751" s="227" t="s">
        <v>76</v>
      </c>
      <c r="F3751" s="228" t="s">
        <v>398</v>
      </c>
      <c r="G3751" s="226"/>
      <c r="H3751" s="229">
        <v>1</v>
      </c>
      <c r="I3751" s="230"/>
      <c r="J3751" s="226"/>
      <c r="K3751" s="226"/>
      <c r="L3751" s="231"/>
      <c r="M3751" s="232"/>
      <c r="N3751" s="233"/>
      <c r="O3751" s="233"/>
      <c r="P3751" s="233"/>
      <c r="Q3751" s="233"/>
      <c r="R3751" s="233"/>
      <c r="S3751" s="233"/>
      <c r="T3751" s="234"/>
      <c r="AT3751" s="235" t="s">
        <v>395</v>
      </c>
      <c r="AU3751" s="235" t="s">
        <v>90</v>
      </c>
      <c r="AV3751" s="15" t="s">
        <v>102</v>
      </c>
      <c r="AW3751" s="15" t="s">
        <v>36</v>
      </c>
      <c r="AX3751" s="15" t="s">
        <v>85</v>
      </c>
      <c r="AY3751" s="235" t="s">
        <v>386</v>
      </c>
    </row>
    <row r="3752" spans="1:65" s="2" customFormat="1" ht="66.75" customHeight="1">
      <c r="A3752" s="37"/>
      <c r="B3752" s="38"/>
      <c r="C3752" s="185" t="s">
        <v>3472</v>
      </c>
      <c r="D3752" s="185" t="s">
        <v>388</v>
      </c>
      <c r="E3752" s="186" t="s">
        <v>3473</v>
      </c>
      <c r="F3752" s="187" t="s">
        <v>3436</v>
      </c>
      <c r="G3752" s="188" t="s">
        <v>624</v>
      </c>
      <c r="H3752" s="189">
        <v>4</v>
      </c>
      <c r="I3752" s="190"/>
      <c r="J3752" s="191">
        <f>ROUND(I3752*H3752,2)</f>
        <v>0</v>
      </c>
      <c r="K3752" s="187" t="s">
        <v>76</v>
      </c>
      <c r="L3752" s="42"/>
      <c r="M3752" s="192" t="s">
        <v>76</v>
      </c>
      <c r="N3752" s="193" t="s">
        <v>49</v>
      </c>
      <c r="O3752" s="67"/>
      <c r="P3752" s="194">
        <f>O3752*H3752</f>
        <v>0</v>
      </c>
      <c r="Q3752" s="194">
        <v>0</v>
      </c>
      <c r="R3752" s="194">
        <f>Q3752*H3752</f>
        <v>0</v>
      </c>
      <c r="S3752" s="194">
        <v>0</v>
      </c>
      <c r="T3752" s="195">
        <f>S3752*H3752</f>
        <v>0</v>
      </c>
      <c r="U3752" s="37"/>
      <c r="V3752" s="37"/>
      <c r="W3752" s="37"/>
      <c r="X3752" s="37"/>
      <c r="Y3752" s="37"/>
      <c r="Z3752" s="37"/>
      <c r="AA3752" s="37"/>
      <c r="AB3752" s="37"/>
      <c r="AC3752" s="37"/>
      <c r="AD3752" s="37"/>
      <c r="AE3752" s="37"/>
      <c r="AR3752" s="196" t="s">
        <v>479</v>
      </c>
      <c r="AT3752" s="196" t="s">
        <v>388</v>
      </c>
      <c r="AU3752" s="196" t="s">
        <v>90</v>
      </c>
      <c r="AY3752" s="20" t="s">
        <v>386</v>
      </c>
      <c r="BE3752" s="197">
        <f>IF(N3752="základní",J3752,0)</f>
        <v>0</v>
      </c>
      <c r="BF3752" s="197">
        <f>IF(N3752="snížená",J3752,0)</f>
        <v>0</v>
      </c>
      <c r="BG3752" s="197">
        <f>IF(N3752="zákl. přenesená",J3752,0)</f>
        <v>0</v>
      </c>
      <c r="BH3752" s="197">
        <f>IF(N3752="sníž. přenesená",J3752,0)</f>
        <v>0</v>
      </c>
      <c r="BI3752" s="197">
        <f>IF(N3752="nulová",J3752,0)</f>
        <v>0</v>
      </c>
      <c r="BJ3752" s="20" t="s">
        <v>90</v>
      </c>
      <c r="BK3752" s="197">
        <f>ROUND(I3752*H3752,2)</f>
        <v>0</v>
      </c>
      <c r="BL3752" s="20" t="s">
        <v>479</v>
      </c>
      <c r="BM3752" s="196" t="s">
        <v>3474</v>
      </c>
    </row>
    <row r="3753" spans="1:65" s="13" customFormat="1" ht="10">
      <c r="B3753" s="203"/>
      <c r="C3753" s="204"/>
      <c r="D3753" s="205" t="s">
        <v>395</v>
      </c>
      <c r="E3753" s="206" t="s">
        <v>76</v>
      </c>
      <c r="F3753" s="207" t="s">
        <v>403</v>
      </c>
      <c r="G3753" s="204"/>
      <c r="H3753" s="206" t="s">
        <v>76</v>
      </c>
      <c r="I3753" s="208"/>
      <c r="J3753" s="204"/>
      <c r="K3753" s="204"/>
      <c r="L3753" s="209"/>
      <c r="M3753" s="210"/>
      <c r="N3753" s="211"/>
      <c r="O3753" s="211"/>
      <c r="P3753" s="211"/>
      <c r="Q3753" s="211"/>
      <c r="R3753" s="211"/>
      <c r="S3753" s="211"/>
      <c r="T3753" s="212"/>
      <c r="AT3753" s="213" t="s">
        <v>395</v>
      </c>
      <c r="AU3753" s="213" t="s">
        <v>90</v>
      </c>
      <c r="AV3753" s="13" t="s">
        <v>85</v>
      </c>
      <c r="AW3753" s="13" t="s">
        <v>36</v>
      </c>
      <c r="AX3753" s="13" t="s">
        <v>78</v>
      </c>
      <c r="AY3753" s="213" t="s">
        <v>386</v>
      </c>
    </row>
    <row r="3754" spans="1:65" s="13" customFormat="1" ht="10">
      <c r="B3754" s="203"/>
      <c r="C3754" s="204"/>
      <c r="D3754" s="205" t="s">
        <v>395</v>
      </c>
      <c r="E3754" s="206" t="s">
        <v>76</v>
      </c>
      <c r="F3754" s="207" t="s">
        <v>1057</v>
      </c>
      <c r="G3754" s="204"/>
      <c r="H3754" s="206" t="s">
        <v>76</v>
      </c>
      <c r="I3754" s="208"/>
      <c r="J3754" s="204"/>
      <c r="K3754" s="204"/>
      <c r="L3754" s="209"/>
      <c r="M3754" s="210"/>
      <c r="N3754" s="211"/>
      <c r="O3754" s="211"/>
      <c r="P3754" s="211"/>
      <c r="Q3754" s="211"/>
      <c r="R3754" s="211"/>
      <c r="S3754" s="211"/>
      <c r="T3754" s="212"/>
      <c r="AT3754" s="213" t="s">
        <v>395</v>
      </c>
      <c r="AU3754" s="213" t="s">
        <v>90</v>
      </c>
      <c r="AV3754" s="13" t="s">
        <v>85</v>
      </c>
      <c r="AW3754" s="13" t="s">
        <v>36</v>
      </c>
      <c r="AX3754" s="13" t="s">
        <v>78</v>
      </c>
      <c r="AY3754" s="213" t="s">
        <v>386</v>
      </c>
    </row>
    <row r="3755" spans="1:65" s="13" customFormat="1" ht="10">
      <c r="B3755" s="203"/>
      <c r="C3755" s="204"/>
      <c r="D3755" s="205" t="s">
        <v>395</v>
      </c>
      <c r="E3755" s="206" t="s">
        <v>76</v>
      </c>
      <c r="F3755" s="207" t="s">
        <v>3179</v>
      </c>
      <c r="G3755" s="204"/>
      <c r="H3755" s="206" t="s">
        <v>76</v>
      </c>
      <c r="I3755" s="208"/>
      <c r="J3755" s="204"/>
      <c r="K3755" s="204"/>
      <c r="L3755" s="209"/>
      <c r="M3755" s="210"/>
      <c r="N3755" s="211"/>
      <c r="O3755" s="211"/>
      <c r="P3755" s="211"/>
      <c r="Q3755" s="211"/>
      <c r="R3755" s="211"/>
      <c r="S3755" s="211"/>
      <c r="T3755" s="212"/>
      <c r="AT3755" s="213" t="s">
        <v>395</v>
      </c>
      <c r="AU3755" s="213" t="s">
        <v>90</v>
      </c>
      <c r="AV3755" s="13" t="s">
        <v>85</v>
      </c>
      <c r="AW3755" s="13" t="s">
        <v>36</v>
      </c>
      <c r="AX3755" s="13" t="s">
        <v>78</v>
      </c>
      <c r="AY3755" s="213" t="s">
        <v>386</v>
      </c>
    </row>
    <row r="3756" spans="1:65" s="13" customFormat="1" ht="10">
      <c r="B3756" s="203"/>
      <c r="C3756" s="204"/>
      <c r="D3756" s="205" t="s">
        <v>395</v>
      </c>
      <c r="E3756" s="206" t="s">
        <v>76</v>
      </c>
      <c r="F3756" s="207" t="s">
        <v>3180</v>
      </c>
      <c r="G3756" s="204"/>
      <c r="H3756" s="206" t="s">
        <v>76</v>
      </c>
      <c r="I3756" s="208"/>
      <c r="J3756" s="204"/>
      <c r="K3756" s="204"/>
      <c r="L3756" s="209"/>
      <c r="M3756" s="210"/>
      <c r="N3756" s="211"/>
      <c r="O3756" s="211"/>
      <c r="P3756" s="211"/>
      <c r="Q3756" s="211"/>
      <c r="R3756" s="211"/>
      <c r="S3756" s="211"/>
      <c r="T3756" s="212"/>
      <c r="AT3756" s="213" t="s">
        <v>395</v>
      </c>
      <c r="AU3756" s="213" t="s">
        <v>90</v>
      </c>
      <c r="AV3756" s="13" t="s">
        <v>85</v>
      </c>
      <c r="AW3756" s="13" t="s">
        <v>36</v>
      </c>
      <c r="AX3756" s="13" t="s">
        <v>78</v>
      </c>
      <c r="AY3756" s="213" t="s">
        <v>386</v>
      </c>
    </row>
    <row r="3757" spans="1:65" s="14" customFormat="1" ht="10">
      <c r="B3757" s="214"/>
      <c r="C3757" s="215"/>
      <c r="D3757" s="205" t="s">
        <v>395</v>
      </c>
      <c r="E3757" s="216" t="s">
        <v>76</v>
      </c>
      <c r="F3757" s="217" t="s">
        <v>3475</v>
      </c>
      <c r="G3757" s="215"/>
      <c r="H3757" s="218">
        <v>4</v>
      </c>
      <c r="I3757" s="219"/>
      <c r="J3757" s="215"/>
      <c r="K3757" s="215"/>
      <c r="L3757" s="220"/>
      <c r="M3757" s="221"/>
      <c r="N3757" s="222"/>
      <c r="O3757" s="222"/>
      <c r="P3757" s="222"/>
      <c r="Q3757" s="222"/>
      <c r="R3757" s="222"/>
      <c r="S3757" s="222"/>
      <c r="T3757" s="223"/>
      <c r="AT3757" s="224" t="s">
        <v>395</v>
      </c>
      <c r="AU3757" s="224" t="s">
        <v>90</v>
      </c>
      <c r="AV3757" s="14" t="s">
        <v>90</v>
      </c>
      <c r="AW3757" s="14" t="s">
        <v>36</v>
      </c>
      <c r="AX3757" s="14" t="s">
        <v>78</v>
      </c>
      <c r="AY3757" s="224" t="s">
        <v>386</v>
      </c>
    </row>
    <row r="3758" spans="1:65" s="15" customFormat="1" ht="10">
      <c r="B3758" s="225"/>
      <c r="C3758" s="226"/>
      <c r="D3758" s="205" t="s">
        <v>395</v>
      </c>
      <c r="E3758" s="227" t="s">
        <v>76</v>
      </c>
      <c r="F3758" s="228" t="s">
        <v>398</v>
      </c>
      <c r="G3758" s="226"/>
      <c r="H3758" s="229">
        <v>4</v>
      </c>
      <c r="I3758" s="230"/>
      <c r="J3758" s="226"/>
      <c r="K3758" s="226"/>
      <c r="L3758" s="231"/>
      <c r="M3758" s="232"/>
      <c r="N3758" s="233"/>
      <c r="O3758" s="233"/>
      <c r="P3758" s="233"/>
      <c r="Q3758" s="233"/>
      <c r="R3758" s="233"/>
      <c r="S3758" s="233"/>
      <c r="T3758" s="234"/>
      <c r="AT3758" s="235" t="s">
        <v>395</v>
      </c>
      <c r="AU3758" s="235" t="s">
        <v>90</v>
      </c>
      <c r="AV3758" s="15" t="s">
        <v>102</v>
      </c>
      <c r="AW3758" s="15" t="s">
        <v>36</v>
      </c>
      <c r="AX3758" s="15" t="s">
        <v>85</v>
      </c>
      <c r="AY3758" s="235" t="s">
        <v>386</v>
      </c>
    </row>
    <row r="3759" spans="1:65" s="2" customFormat="1" ht="49" customHeight="1">
      <c r="A3759" s="37"/>
      <c r="B3759" s="38"/>
      <c r="C3759" s="185" t="s">
        <v>3476</v>
      </c>
      <c r="D3759" s="185" t="s">
        <v>388</v>
      </c>
      <c r="E3759" s="186" t="s">
        <v>3477</v>
      </c>
      <c r="F3759" s="187" t="s">
        <v>3478</v>
      </c>
      <c r="G3759" s="188" t="s">
        <v>624</v>
      </c>
      <c r="H3759" s="189">
        <v>3</v>
      </c>
      <c r="I3759" s="190"/>
      <c r="J3759" s="191">
        <f>ROUND(I3759*H3759,2)</f>
        <v>0</v>
      </c>
      <c r="K3759" s="187" t="s">
        <v>76</v>
      </c>
      <c r="L3759" s="42"/>
      <c r="M3759" s="192" t="s">
        <v>76</v>
      </c>
      <c r="N3759" s="193" t="s">
        <v>49</v>
      </c>
      <c r="O3759" s="67"/>
      <c r="P3759" s="194">
        <f>O3759*H3759</f>
        <v>0</v>
      </c>
      <c r="Q3759" s="194">
        <v>0</v>
      </c>
      <c r="R3759" s="194">
        <f>Q3759*H3759</f>
        <v>0</v>
      </c>
      <c r="S3759" s="194">
        <v>0</v>
      </c>
      <c r="T3759" s="195">
        <f>S3759*H3759</f>
        <v>0</v>
      </c>
      <c r="U3759" s="37"/>
      <c r="V3759" s="37"/>
      <c r="W3759" s="37"/>
      <c r="X3759" s="37"/>
      <c r="Y3759" s="37"/>
      <c r="Z3759" s="37"/>
      <c r="AA3759" s="37"/>
      <c r="AB3759" s="37"/>
      <c r="AC3759" s="37"/>
      <c r="AD3759" s="37"/>
      <c r="AE3759" s="37"/>
      <c r="AR3759" s="196" t="s">
        <v>479</v>
      </c>
      <c r="AT3759" s="196" t="s">
        <v>388</v>
      </c>
      <c r="AU3759" s="196" t="s">
        <v>90</v>
      </c>
      <c r="AY3759" s="20" t="s">
        <v>386</v>
      </c>
      <c r="BE3759" s="197">
        <f>IF(N3759="základní",J3759,0)</f>
        <v>0</v>
      </c>
      <c r="BF3759" s="197">
        <f>IF(N3759="snížená",J3759,0)</f>
        <v>0</v>
      </c>
      <c r="BG3759" s="197">
        <f>IF(N3759="zákl. přenesená",J3759,0)</f>
        <v>0</v>
      </c>
      <c r="BH3759" s="197">
        <f>IF(N3759="sníž. přenesená",J3759,0)</f>
        <v>0</v>
      </c>
      <c r="BI3759" s="197">
        <f>IF(N3759="nulová",J3759,0)</f>
        <v>0</v>
      </c>
      <c r="BJ3759" s="20" t="s">
        <v>90</v>
      </c>
      <c r="BK3759" s="197">
        <f>ROUND(I3759*H3759,2)</f>
        <v>0</v>
      </c>
      <c r="BL3759" s="20" t="s">
        <v>479</v>
      </c>
      <c r="BM3759" s="196" t="s">
        <v>3479</v>
      </c>
    </row>
    <row r="3760" spans="1:65" s="13" customFormat="1" ht="10">
      <c r="B3760" s="203"/>
      <c r="C3760" s="204"/>
      <c r="D3760" s="205" t="s">
        <v>395</v>
      </c>
      <c r="E3760" s="206" t="s">
        <v>76</v>
      </c>
      <c r="F3760" s="207" t="s">
        <v>403</v>
      </c>
      <c r="G3760" s="204"/>
      <c r="H3760" s="206" t="s">
        <v>76</v>
      </c>
      <c r="I3760" s="208"/>
      <c r="J3760" s="204"/>
      <c r="K3760" s="204"/>
      <c r="L3760" s="209"/>
      <c r="M3760" s="210"/>
      <c r="N3760" s="211"/>
      <c r="O3760" s="211"/>
      <c r="P3760" s="211"/>
      <c r="Q3760" s="211"/>
      <c r="R3760" s="211"/>
      <c r="S3760" s="211"/>
      <c r="T3760" s="212"/>
      <c r="AT3760" s="213" t="s">
        <v>395</v>
      </c>
      <c r="AU3760" s="213" t="s">
        <v>90</v>
      </c>
      <c r="AV3760" s="13" t="s">
        <v>85</v>
      </c>
      <c r="AW3760" s="13" t="s">
        <v>36</v>
      </c>
      <c r="AX3760" s="13" t="s">
        <v>78</v>
      </c>
      <c r="AY3760" s="213" t="s">
        <v>386</v>
      </c>
    </row>
    <row r="3761" spans="1:65" s="13" customFormat="1" ht="10">
      <c r="B3761" s="203"/>
      <c r="C3761" s="204"/>
      <c r="D3761" s="205" t="s">
        <v>395</v>
      </c>
      <c r="E3761" s="206" t="s">
        <v>76</v>
      </c>
      <c r="F3761" s="207" t="s">
        <v>1057</v>
      </c>
      <c r="G3761" s="204"/>
      <c r="H3761" s="206" t="s">
        <v>76</v>
      </c>
      <c r="I3761" s="208"/>
      <c r="J3761" s="204"/>
      <c r="K3761" s="204"/>
      <c r="L3761" s="209"/>
      <c r="M3761" s="210"/>
      <c r="N3761" s="211"/>
      <c r="O3761" s="211"/>
      <c r="P3761" s="211"/>
      <c r="Q3761" s="211"/>
      <c r="R3761" s="211"/>
      <c r="S3761" s="211"/>
      <c r="T3761" s="212"/>
      <c r="AT3761" s="213" t="s">
        <v>395</v>
      </c>
      <c r="AU3761" s="213" t="s">
        <v>90</v>
      </c>
      <c r="AV3761" s="13" t="s">
        <v>85</v>
      </c>
      <c r="AW3761" s="13" t="s">
        <v>36</v>
      </c>
      <c r="AX3761" s="13" t="s">
        <v>78</v>
      </c>
      <c r="AY3761" s="213" t="s">
        <v>386</v>
      </c>
    </row>
    <row r="3762" spans="1:65" s="13" customFormat="1" ht="10">
      <c r="B3762" s="203"/>
      <c r="C3762" s="204"/>
      <c r="D3762" s="205" t="s">
        <v>395</v>
      </c>
      <c r="E3762" s="206" t="s">
        <v>76</v>
      </c>
      <c r="F3762" s="207" t="s">
        <v>3179</v>
      </c>
      <c r="G3762" s="204"/>
      <c r="H3762" s="206" t="s">
        <v>76</v>
      </c>
      <c r="I3762" s="208"/>
      <c r="J3762" s="204"/>
      <c r="K3762" s="204"/>
      <c r="L3762" s="209"/>
      <c r="M3762" s="210"/>
      <c r="N3762" s="211"/>
      <c r="O3762" s="211"/>
      <c r="P3762" s="211"/>
      <c r="Q3762" s="211"/>
      <c r="R3762" s="211"/>
      <c r="S3762" s="211"/>
      <c r="T3762" s="212"/>
      <c r="AT3762" s="213" t="s">
        <v>395</v>
      </c>
      <c r="AU3762" s="213" t="s">
        <v>90</v>
      </c>
      <c r="AV3762" s="13" t="s">
        <v>85</v>
      </c>
      <c r="AW3762" s="13" t="s">
        <v>36</v>
      </c>
      <c r="AX3762" s="13" t="s">
        <v>78</v>
      </c>
      <c r="AY3762" s="213" t="s">
        <v>386</v>
      </c>
    </row>
    <row r="3763" spans="1:65" s="13" customFormat="1" ht="10">
      <c r="B3763" s="203"/>
      <c r="C3763" s="204"/>
      <c r="D3763" s="205" t="s">
        <v>395</v>
      </c>
      <c r="E3763" s="206" t="s">
        <v>76</v>
      </c>
      <c r="F3763" s="207" t="s">
        <v>3180</v>
      </c>
      <c r="G3763" s="204"/>
      <c r="H3763" s="206" t="s">
        <v>76</v>
      </c>
      <c r="I3763" s="208"/>
      <c r="J3763" s="204"/>
      <c r="K3763" s="204"/>
      <c r="L3763" s="209"/>
      <c r="M3763" s="210"/>
      <c r="N3763" s="211"/>
      <c r="O3763" s="211"/>
      <c r="P3763" s="211"/>
      <c r="Q3763" s="211"/>
      <c r="R3763" s="211"/>
      <c r="S3763" s="211"/>
      <c r="T3763" s="212"/>
      <c r="AT3763" s="213" t="s">
        <v>395</v>
      </c>
      <c r="AU3763" s="213" t="s">
        <v>90</v>
      </c>
      <c r="AV3763" s="13" t="s">
        <v>85</v>
      </c>
      <c r="AW3763" s="13" t="s">
        <v>36</v>
      </c>
      <c r="AX3763" s="13" t="s">
        <v>78</v>
      </c>
      <c r="AY3763" s="213" t="s">
        <v>386</v>
      </c>
    </row>
    <row r="3764" spans="1:65" s="14" customFormat="1" ht="10">
      <c r="B3764" s="214"/>
      <c r="C3764" s="215"/>
      <c r="D3764" s="205" t="s">
        <v>395</v>
      </c>
      <c r="E3764" s="216" t="s">
        <v>76</v>
      </c>
      <c r="F3764" s="217" t="s">
        <v>3480</v>
      </c>
      <c r="G3764" s="215"/>
      <c r="H3764" s="218">
        <v>3</v>
      </c>
      <c r="I3764" s="219"/>
      <c r="J3764" s="215"/>
      <c r="K3764" s="215"/>
      <c r="L3764" s="220"/>
      <c r="M3764" s="221"/>
      <c r="N3764" s="222"/>
      <c r="O3764" s="222"/>
      <c r="P3764" s="222"/>
      <c r="Q3764" s="222"/>
      <c r="R3764" s="222"/>
      <c r="S3764" s="222"/>
      <c r="T3764" s="223"/>
      <c r="AT3764" s="224" t="s">
        <v>395</v>
      </c>
      <c r="AU3764" s="224" t="s">
        <v>90</v>
      </c>
      <c r="AV3764" s="14" t="s">
        <v>90</v>
      </c>
      <c r="AW3764" s="14" t="s">
        <v>36</v>
      </c>
      <c r="AX3764" s="14" t="s">
        <v>78</v>
      </c>
      <c r="AY3764" s="224" t="s">
        <v>386</v>
      </c>
    </row>
    <row r="3765" spans="1:65" s="15" customFormat="1" ht="10">
      <c r="B3765" s="225"/>
      <c r="C3765" s="226"/>
      <c r="D3765" s="205" t="s">
        <v>395</v>
      </c>
      <c r="E3765" s="227" t="s">
        <v>76</v>
      </c>
      <c r="F3765" s="228" t="s">
        <v>398</v>
      </c>
      <c r="G3765" s="226"/>
      <c r="H3765" s="229">
        <v>3</v>
      </c>
      <c r="I3765" s="230"/>
      <c r="J3765" s="226"/>
      <c r="K3765" s="226"/>
      <c r="L3765" s="231"/>
      <c r="M3765" s="232"/>
      <c r="N3765" s="233"/>
      <c r="O3765" s="233"/>
      <c r="P3765" s="233"/>
      <c r="Q3765" s="233"/>
      <c r="R3765" s="233"/>
      <c r="S3765" s="233"/>
      <c r="T3765" s="234"/>
      <c r="AT3765" s="235" t="s">
        <v>395</v>
      </c>
      <c r="AU3765" s="235" t="s">
        <v>90</v>
      </c>
      <c r="AV3765" s="15" t="s">
        <v>102</v>
      </c>
      <c r="AW3765" s="15" t="s">
        <v>36</v>
      </c>
      <c r="AX3765" s="15" t="s">
        <v>85</v>
      </c>
      <c r="AY3765" s="235" t="s">
        <v>386</v>
      </c>
    </row>
    <row r="3766" spans="1:65" s="2" customFormat="1" ht="49" customHeight="1">
      <c r="A3766" s="37"/>
      <c r="B3766" s="38"/>
      <c r="C3766" s="185" t="s">
        <v>3481</v>
      </c>
      <c r="D3766" s="185" t="s">
        <v>388</v>
      </c>
      <c r="E3766" s="186" t="s">
        <v>3482</v>
      </c>
      <c r="F3766" s="187" t="s">
        <v>3478</v>
      </c>
      <c r="G3766" s="188" t="s">
        <v>624</v>
      </c>
      <c r="H3766" s="189">
        <v>5</v>
      </c>
      <c r="I3766" s="190"/>
      <c r="J3766" s="191">
        <f>ROUND(I3766*H3766,2)</f>
        <v>0</v>
      </c>
      <c r="K3766" s="187" t="s">
        <v>76</v>
      </c>
      <c r="L3766" s="42"/>
      <c r="M3766" s="192" t="s">
        <v>76</v>
      </c>
      <c r="N3766" s="193" t="s">
        <v>49</v>
      </c>
      <c r="O3766" s="67"/>
      <c r="P3766" s="194">
        <f>O3766*H3766</f>
        <v>0</v>
      </c>
      <c r="Q3766" s="194">
        <v>0</v>
      </c>
      <c r="R3766" s="194">
        <f>Q3766*H3766</f>
        <v>0</v>
      </c>
      <c r="S3766" s="194">
        <v>0</v>
      </c>
      <c r="T3766" s="195">
        <f>S3766*H3766</f>
        <v>0</v>
      </c>
      <c r="U3766" s="37"/>
      <c r="V3766" s="37"/>
      <c r="W3766" s="37"/>
      <c r="X3766" s="37"/>
      <c r="Y3766" s="37"/>
      <c r="Z3766" s="37"/>
      <c r="AA3766" s="37"/>
      <c r="AB3766" s="37"/>
      <c r="AC3766" s="37"/>
      <c r="AD3766" s="37"/>
      <c r="AE3766" s="37"/>
      <c r="AR3766" s="196" t="s">
        <v>479</v>
      </c>
      <c r="AT3766" s="196" t="s">
        <v>388</v>
      </c>
      <c r="AU3766" s="196" t="s">
        <v>90</v>
      </c>
      <c r="AY3766" s="20" t="s">
        <v>386</v>
      </c>
      <c r="BE3766" s="197">
        <f>IF(N3766="základní",J3766,0)</f>
        <v>0</v>
      </c>
      <c r="BF3766" s="197">
        <f>IF(N3766="snížená",J3766,0)</f>
        <v>0</v>
      </c>
      <c r="BG3766" s="197">
        <f>IF(N3766="zákl. přenesená",J3766,0)</f>
        <v>0</v>
      </c>
      <c r="BH3766" s="197">
        <f>IF(N3766="sníž. přenesená",J3766,0)</f>
        <v>0</v>
      </c>
      <c r="BI3766" s="197">
        <f>IF(N3766="nulová",J3766,0)</f>
        <v>0</v>
      </c>
      <c r="BJ3766" s="20" t="s">
        <v>90</v>
      </c>
      <c r="BK3766" s="197">
        <f>ROUND(I3766*H3766,2)</f>
        <v>0</v>
      </c>
      <c r="BL3766" s="20" t="s">
        <v>479</v>
      </c>
      <c r="BM3766" s="196" t="s">
        <v>3483</v>
      </c>
    </row>
    <row r="3767" spans="1:65" s="13" customFormat="1" ht="10">
      <c r="B3767" s="203"/>
      <c r="C3767" s="204"/>
      <c r="D3767" s="205" t="s">
        <v>395</v>
      </c>
      <c r="E3767" s="206" t="s">
        <v>76</v>
      </c>
      <c r="F3767" s="207" t="s">
        <v>403</v>
      </c>
      <c r="G3767" s="204"/>
      <c r="H3767" s="206" t="s">
        <v>76</v>
      </c>
      <c r="I3767" s="208"/>
      <c r="J3767" s="204"/>
      <c r="K3767" s="204"/>
      <c r="L3767" s="209"/>
      <c r="M3767" s="210"/>
      <c r="N3767" s="211"/>
      <c r="O3767" s="211"/>
      <c r="P3767" s="211"/>
      <c r="Q3767" s="211"/>
      <c r="R3767" s="211"/>
      <c r="S3767" s="211"/>
      <c r="T3767" s="212"/>
      <c r="AT3767" s="213" t="s">
        <v>395</v>
      </c>
      <c r="AU3767" s="213" t="s">
        <v>90</v>
      </c>
      <c r="AV3767" s="13" t="s">
        <v>85</v>
      </c>
      <c r="AW3767" s="13" t="s">
        <v>36</v>
      </c>
      <c r="AX3767" s="13" t="s">
        <v>78</v>
      </c>
      <c r="AY3767" s="213" t="s">
        <v>386</v>
      </c>
    </row>
    <row r="3768" spans="1:65" s="13" customFormat="1" ht="10">
      <c r="B3768" s="203"/>
      <c r="C3768" s="204"/>
      <c r="D3768" s="205" t="s">
        <v>395</v>
      </c>
      <c r="E3768" s="206" t="s">
        <v>76</v>
      </c>
      <c r="F3768" s="207" t="s">
        <v>1057</v>
      </c>
      <c r="G3768" s="204"/>
      <c r="H3768" s="206" t="s">
        <v>76</v>
      </c>
      <c r="I3768" s="208"/>
      <c r="J3768" s="204"/>
      <c r="K3768" s="204"/>
      <c r="L3768" s="209"/>
      <c r="M3768" s="210"/>
      <c r="N3768" s="211"/>
      <c r="O3768" s="211"/>
      <c r="P3768" s="211"/>
      <c r="Q3768" s="211"/>
      <c r="R3768" s="211"/>
      <c r="S3768" s="211"/>
      <c r="T3768" s="212"/>
      <c r="AT3768" s="213" t="s">
        <v>395</v>
      </c>
      <c r="AU3768" s="213" t="s">
        <v>90</v>
      </c>
      <c r="AV3768" s="13" t="s">
        <v>85</v>
      </c>
      <c r="AW3768" s="13" t="s">
        <v>36</v>
      </c>
      <c r="AX3768" s="13" t="s">
        <v>78</v>
      </c>
      <c r="AY3768" s="213" t="s">
        <v>386</v>
      </c>
    </row>
    <row r="3769" spans="1:65" s="13" customFormat="1" ht="10">
      <c r="B3769" s="203"/>
      <c r="C3769" s="204"/>
      <c r="D3769" s="205" t="s">
        <v>395</v>
      </c>
      <c r="E3769" s="206" t="s">
        <v>76</v>
      </c>
      <c r="F3769" s="207" t="s">
        <v>3179</v>
      </c>
      <c r="G3769" s="204"/>
      <c r="H3769" s="206" t="s">
        <v>76</v>
      </c>
      <c r="I3769" s="208"/>
      <c r="J3769" s="204"/>
      <c r="K3769" s="204"/>
      <c r="L3769" s="209"/>
      <c r="M3769" s="210"/>
      <c r="N3769" s="211"/>
      <c r="O3769" s="211"/>
      <c r="P3769" s="211"/>
      <c r="Q3769" s="211"/>
      <c r="R3769" s="211"/>
      <c r="S3769" s="211"/>
      <c r="T3769" s="212"/>
      <c r="AT3769" s="213" t="s">
        <v>395</v>
      </c>
      <c r="AU3769" s="213" t="s">
        <v>90</v>
      </c>
      <c r="AV3769" s="13" t="s">
        <v>85</v>
      </c>
      <c r="AW3769" s="13" t="s">
        <v>36</v>
      </c>
      <c r="AX3769" s="13" t="s">
        <v>78</v>
      </c>
      <c r="AY3769" s="213" t="s">
        <v>386</v>
      </c>
    </row>
    <row r="3770" spans="1:65" s="13" customFormat="1" ht="10">
      <c r="B3770" s="203"/>
      <c r="C3770" s="204"/>
      <c r="D3770" s="205" t="s">
        <v>395</v>
      </c>
      <c r="E3770" s="206" t="s">
        <v>76</v>
      </c>
      <c r="F3770" s="207" t="s">
        <v>3180</v>
      </c>
      <c r="G3770" s="204"/>
      <c r="H3770" s="206" t="s">
        <v>76</v>
      </c>
      <c r="I3770" s="208"/>
      <c r="J3770" s="204"/>
      <c r="K3770" s="204"/>
      <c r="L3770" s="209"/>
      <c r="M3770" s="210"/>
      <c r="N3770" s="211"/>
      <c r="O3770" s="211"/>
      <c r="P3770" s="211"/>
      <c r="Q3770" s="211"/>
      <c r="R3770" s="211"/>
      <c r="S3770" s="211"/>
      <c r="T3770" s="212"/>
      <c r="AT3770" s="213" t="s">
        <v>395</v>
      </c>
      <c r="AU3770" s="213" t="s">
        <v>90</v>
      </c>
      <c r="AV3770" s="13" t="s">
        <v>85</v>
      </c>
      <c r="AW3770" s="13" t="s">
        <v>36</v>
      </c>
      <c r="AX3770" s="13" t="s">
        <v>78</v>
      </c>
      <c r="AY3770" s="213" t="s">
        <v>386</v>
      </c>
    </row>
    <row r="3771" spans="1:65" s="14" customFormat="1" ht="10">
      <c r="B3771" s="214"/>
      <c r="C3771" s="215"/>
      <c r="D3771" s="205" t="s">
        <v>395</v>
      </c>
      <c r="E3771" s="216" t="s">
        <v>76</v>
      </c>
      <c r="F3771" s="217" t="s">
        <v>3484</v>
      </c>
      <c r="G3771" s="215"/>
      <c r="H3771" s="218">
        <v>5</v>
      </c>
      <c r="I3771" s="219"/>
      <c r="J3771" s="215"/>
      <c r="K3771" s="215"/>
      <c r="L3771" s="220"/>
      <c r="M3771" s="221"/>
      <c r="N3771" s="222"/>
      <c r="O3771" s="222"/>
      <c r="P3771" s="222"/>
      <c r="Q3771" s="222"/>
      <c r="R3771" s="222"/>
      <c r="S3771" s="222"/>
      <c r="T3771" s="223"/>
      <c r="AT3771" s="224" t="s">
        <v>395</v>
      </c>
      <c r="AU3771" s="224" t="s">
        <v>90</v>
      </c>
      <c r="AV3771" s="14" t="s">
        <v>90</v>
      </c>
      <c r="AW3771" s="14" t="s">
        <v>36</v>
      </c>
      <c r="AX3771" s="14" t="s">
        <v>78</v>
      </c>
      <c r="AY3771" s="224" t="s">
        <v>386</v>
      </c>
    </row>
    <row r="3772" spans="1:65" s="15" customFormat="1" ht="10">
      <c r="B3772" s="225"/>
      <c r="C3772" s="226"/>
      <c r="D3772" s="205" t="s">
        <v>395</v>
      </c>
      <c r="E3772" s="227" t="s">
        <v>76</v>
      </c>
      <c r="F3772" s="228" t="s">
        <v>398</v>
      </c>
      <c r="G3772" s="226"/>
      <c r="H3772" s="229">
        <v>5</v>
      </c>
      <c r="I3772" s="230"/>
      <c r="J3772" s="226"/>
      <c r="K3772" s="226"/>
      <c r="L3772" s="231"/>
      <c r="M3772" s="232"/>
      <c r="N3772" s="233"/>
      <c r="O3772" s="233"/>
      <c r="P3772" s="233"/>
      <c r="Q3772" s="233"/>
      <c r="R3772" s="233"/>
      <c r="S3772" s="233"/>
      <c r="T3772" s="234"/>
      <c r="AT3772" s="235" t="s">
        <v>395</v>
      </c>
      <c r="AU3772" s="235" t="s">
        <v>90</v>
      </c>
      <c r="AV3772" s="15" t="s">
        <v>102</v>
      </c>
      <c r="AW3772" s="15" t="s">
        <v>36</v>
      </c>
      <c r="AX3772" s="15" t="s">
        <v>85</v>
      </c>
      <c r="AY3772" s="235" t="s">
        <v>386</v>
      </c>
    </row>
    <row r="3773" spans="1:65" s="2" customFormat="1" ht="66.75" customHeight="1">
      <c r="A3773" s="37"/>
      <c r="B3773" s="38"/>
      <c r="C3773" s="185" t="s">
        <v>3485</v>
      </c>
      <c r="D3773" s="185" t="s">
        <v>388</v>
      </c>
      <c r="E3773" s="186" t="s">
        <v>3486</v>
      </c>
      <c r="F3773" s="187" t="s">
        <v>3436</v>
      </c>
      <c r="G3773" s="188" t="s">
        <v>624</v>
      </c>
      <c r="H3773" s="189">
        <v>4</v>
      </c>
      <c r="I3773" s="190"/>
      <c r="J3773" s="191">
        <f>ROUND(I3773*H3773,2)</f>
        <v>0</v>
      </c>
      <c r="K3773" s="187" t="s">
        <v>76</v>
      </c>
      <c r="L3773" s="42"/>
      <c r="M3773" s="192" t="s">
        <v>76</v>
      </c>
      <c r="N3773" s="193" t="s">
        <v>49</v>
      </c>
      <c r="O3773" s="67"/>
      <c r="P3773" s="194">
        <f>O3773*H3773</f>
        <v>0</v>
      </c>
      <c r="Q3773" s="194">
        <v>0</v>
      </c>
      <c r="R3773" s="194">
        <f>Q3773*H3773</f>
        <v>0</v>
      </c>
      <c r="S3773" s="194">
        <v>0</v>
      </c>
      <c r="T3773" s="195">
        <f>S3773*H3773</f>
        <v>0</v>
      </c>
      <c r="U3773" s="37"/>
      <c r="V3773" s="37"/>
      <c r="W3773" s="37"/>
      <c r="X3773" s="37"/>
      <c r="Y3773" s="37"/>
      <c r="Z3773" s="37"/>
      <c r="AA3773" s="37"/>
      <c r="AB3773" s="37"/>
      <c r="AC3773" s="37"/>
      <c r="AD3773" s="37"/>
      <c r="AE3773" s="37"/>
      <c r="AR3773" s="196" t="s">
        <v>479</v>
      </c>
      <c r="AT3773" s="196" t="s">
        <v>388</v>
      </c>
      <c r="AU3773" s="196" t="s">
        <v>90</v>
      </c>
      <c r="AY3773" s="20" t="s">
        <v>386</v>
      </c>
      <c r="BE3773" s="197">
        <f>IF(N3773="základní",J3773,0)</f>
        <v>0</v>
      </c>
      <c r="BF3773" s="197">
        <f>IF(N3773="snížená",J3773,0)</f>
        <v>0</v>
      </c>
      <c r="BG3773" s="197">
        <f>IF(N3773="zákl. přenesená",J3773,0)</f>
        <v>0</v>
      </c>
      <c r="BH3773" s="197">
        <f>IF(N3773="sníž. přenesená",J3773,0)</f>
        <v>0</v>
      </c>
      <c r="BI3773" s="197">
        <f>IF(N3773="nulová",J3773,0)</f>
        <v>0</v>
      </c>
      <c r="BJ3773" s="20" t="s">
        <v>90</v>
      </c>
      <c r="BK3773" s="197">
        <f>ROUND(I3773*H3773,2)</f>
        <v>0</v>
      </c>
      <c r="BL3773" s="20" t="s">
        <v>479</v>
      </c>
      <c r="BM3773" s="196" t="s">
        <v>3487</v>
      </c>
    </row>
    <row r="3774" spans="1:65" s="13" customFormat="1" ht="10">
      <c r="B3774" s="203"/>
      <c r="C3774" s="204"/>
      <c r="D3774" s="205" t="s">
        <v>395</v>
      </c>
      <c r="E3774" s="206" t="s">
        <v>76</v>
      </c>
      <c r="F3774" s="207" t="s">
        <v>403</v>
      </c>
      <c r="G3774" s="204"/>
      <c r="H3774" s="206" t="s">
        <v>76</v>
      </c>
      <c r="I3774" s="208"/>
      <c r="J3774" s="204"/>
      <c r="K3774" s="204"/>
      <c r="L3774" s="209"/>
      <c r="M3774" s="210"/>
      <c r="N3774" s="211"/>
      <c r="O3774" s="211"/>
      <c r="P3774" s="211"/>
      <c r="Q3774" s="211"/>
      <c r="R3774" s="211"/>
      <c r="S3774" s="211"/>
      <c r="T3774" s="212"/>
      <c r="AT3774" s="213" t="s">
        <v>395</v>
      </c>
      <c r="AU3774" s="213" t="s">
        <v>90</v>
      </c>
      <c r="AV3774" s="13" t="s">
        <v>85</v>
      </c>
      <c r="AW3774" s="13" t="s">
        <v>36</v>
      </c>
      <c r="AX3774" s="13" t="s">
        <v>78</v>
      </c>
      <c r="AY3774" s="213" t="s">
        <v>386</v>
      </c>
    </row>
    <row r="3775" spans="1:65" s="13" customFormat="1" ht="10">
      <c r="B3775" s="203"/>
      <c r="C3775" s="204"/>
      <c r="D3775" s="205" t="s">
        <v>395</v>
      </c>
      <c r="E3775" s="206" t="s">
        <v>76</v>
      </c>
      <c r="F3775" s="207" t="s">
        <v>1057</v>
      </c>
      <c r="G3775" s="204"/>
      <c r="H3775" s="206" t="s">
        <v>76</v>
      </c>
      <c r="I3775" s="208"/>
      <c r="J3775" s="204"/>
      <c r="K3775" s="204"/>
      <c r="L3775" s="209"/>
      <c r="M3775" s="210"/>
      <c r="N3775" s="211"/>
      <c r="O3775" s="211"/>
      <c r="P3775" s="211"/>
      <c r="Q3775" s="211"/>
      <c r="R3775" s="211"/>
      <c r="S3775" s="211"/>
      <c r="T3775" s="212"/>
      <c r="AT3775" s="213" t="s">
        <v>395</v>
      </c>
      <c r="AU3775" s="213" t="s">
        <v>90</v>
      </c>
      <c r="AV3775" s="13" t="s">
        <v>85</v>
      </c>
      <c r="AW3775" s="13" t="s">
        <v>36</v>
      </c>
      <c r="AX3775" s="13" t="s">
        <v>78</v>
      </c>
      <c r="AY3775" s="213" t="s">
        <v>386</v>
      </c>
    </row>
    <row r="3776" spans="1:65" s="13" customFormat="1" ht="10">
      <c r="B3776" s="203"/>
      <c r="C3776" s="204"/>
      <c r="D3776" s="205" t="s">
        <v>395</v>
      </c>
      <c r="E3776" s="206" t="s">
        <v>76</v>
      </c>
      <c r="F3776" s="207" t="s">
        <v>3179</v>
      </c>
      <c r="G3776" s="204"/>
      <c r="H3776" s="206" t="s">
        <v>76</v>
      </c>
      <c r="I3776" s="208"/>
      <c r="J3776" s="204"/>
      <c r="K3776" s="204"/>
      <c r="L3776" s="209"/>
      <c r="M3776" s="210"/>
      <c r="N3776" s="211"/>
      <c r="O3776" s="211"/>
      <c r="P3776" s="211"/>
      <c r="Q3776" s="211"/>
      <c r="R3776" s="211"/>
      <c r="S3776" s="211"/>
      <c r="T3776" s="212"/>
      <c r="AT3776" s="213" t="s">
        <v>395</v>
      </c>
      <c r="AU3776" s="213" t="s">
        <v>90</v>
      </c>
      <c r="AV3776" s="13" t="s">
        <v>85</v>
      </c>
      <c r="AW3776" s="13" t="s">
        <v>36</v>
      </c>
      <c r="AX3776" s="13" t="s">
        <v>78</v>
      </c>
      <c r="AY3776" s="213" t="s">
        <v>386</v>
      </c>
    </row>
    <row r="3777" spans="1:65" s="13" customFormat="1" ht="10">
      <c r="B3777" s="203"/>
      <c r="C3777" s="204"/>
      <c r="D3777" s="205" t="s">
        <v>395</v>
      </c>
      <c r="E3777" s="206" t="s">
        <v>76</v>
      </c>
      <c r="F3777" s="207" t="s">
        <v>3180</v>
      </c>
      <c r="G3777" s="204"/>
      <c r="H3777" s="206" t="s">
        <v>76</v>
      </c>
      <c r="I3777" s="208"/>
      <c r="J3777" s="204"/>
      <c r="K3777" s="204"/>
      <c r="L3777" s="209"/>
      <c r="M3777" s="210"/>
      <c r="N3777" s="211"/>
      <c r="O3777" s="211"/>
      <c r="P3777" s="211"/>
      <c r="Q3777" s="211"/>
      <c r="R3777" s="211"/>
      <c r="S3777" s="211"/>
      <c r="T3777" s="212"/>
      <c r="AT3777" s="213" t="s">
        <v>395</v>
      </c>
      <c r="AU3777" s="213" t="s">
        <v>90</v>
      </c>
      <c r="AV3777" s="13" t="s">
        <v>85</v>
      </c>
      <c r="AW3777" s="13" t="s">
        <v>36</v>
      </c>
      <c r="AX3777" s="13" t="s">
        <v>78</v>
      </c>
      <c r="AY3777" s="213" t="s">
        <v>386</v>
      </c>
    </row>
    <row r="3778" spans="1:65" s="14" customFormat="1" ht="10">
      <c r="B3778" s="214"/>
      <c r="C3778" s="215"/>
      <c r="D3778" s="205" t="s">
        <v>395</v>
      </c>
      <c r="E3778" s="216" t="s">
        <v>76</v>
      </c>
      <c r="F3778" s="217" t="s">
        <v>3488</v>
      </c>
      <c r="G3778" s="215"/>
      <c r="H3778" s="218">
        <v>4</v>
      </c>
      <c r="I3778" s="219"/>
      <c r="J3778" s="215"/>
      <c r="K3778" s="215"/>
      <c r="L3778" s="220"/>
      <c r="M3778" s="221"/>
      <c r="N3778" s="222"/>
      <c r="O3778" s="222"/>
      <c r="P3778" s="222"/>
      <c r="Q3778" s="222"/>
      <c r="R3778" s="222"/>
      <c r="S3778" s="222"/>
      <c r="T3778" s="223"/>
      <c r="AT3778" s="224" t="s">
        <v>395</v>
      </c>
      <c r="AU3778" s="224" t="s">
        <v>90</v>
      </c>
      <c r="AV3778" s="14" t="s">
        <v>90</v>
      </c>
      <c r="AW3778" s="14" t="s">
        <v>36</v>
      </c>
      <c r="AX3778" s="14" t="s">
        <v>78</v>
      </c>
      <c r="AY3778" s="224" t="s">
        <v>386</v>
      </c>
    </row>
    <row r="3779" spans="1:65" s="15" customFormat="1" ht="10">
      <c r="B3779" s="225"/>
      <c r="C3779" s="226"/>
      <c r="D3779" s="205" t="s">
        <v>395</v>
      </c>
      <c r="E3779" s="227" t="s">
        <v>76</v>
      </c>
      <c r="F3779" s="228" t="s">
        <v>398</v>
      </c>
      <c r="G3779" s="226"/>
      <c r="H3779" s="229">
        <v>4</v>
      </c>
      <c r="I3779" s="230"/>
      <c r="J3779" s="226"/>
      <c r="K3779" s="226"/>
      <c r="L3779" s="231"/>
      <c r="M3779" s="232"/>
      <c r="N3779" s="233"/>
      <c r="O3779" s="233"/>
      <c r="P3779" s="233"/>
      <c r="Q3779" s="233"/>
      <c r="R3779" s="233"/>
      <c r="S3779" s="233"/>
      <c r="T3779" s="234"/>
      <c r="AT3779" s="235" t="s">
        <v>395</v>
      </c>
      <c r="AU3779" s="235" t="s">
        <v>90</v>
      </c>
      <c r="AV3779" s="15" t="s">
        <v>102</v>
      </c>
      <c r="AW3779" s="15" t="s">
        <v>36</v>
      </c>
      <c r="AX3779" s="15" t="s">
        <v>85</v>
      </c>
      <c r="AY3779" s="235" t="s">
        <v>386</v>
      </c>
    </row>
    <row r="3780" spans="1:65" s="2" customFormat="1" ht="49" customHeight="1">
      <c r="A3780" s="37"/>
      <c r="B3780" s="38"/>
      <c r="C3780" s="185" t="s">
        <v>3489</v>
      </c>
      <c r="D3780" s="185" t="s">
        <v>388</v>
      </c>
      <c r="E3780" s="186" t="s">
        <v>3490</v>
      </c>
      <c r="F3780" s="187" t="s">
        <v>3478</v>
      </c>
      <c r="G3780" s="188" t="s">
        <v>624</v>
      </c>
      <c r="H3780" s="189">
        <v>3</v>
      </c>
      <c r="I3780" s="190"/>
      <c r="J3780" s="191">
        <f>ROUND(I3780*H3780,2)</f>
        <v>0</v>
      </c>
      <c r="K3780" s="187" t="s">
        <v>76</v>
      </c>
      <c r="L3780" s="42"/>
      <c r="M3780" s="192" t="s">
        <v>76</v>
      </c>
      <c r="N3780" s="193" t="s">
        <v>49</v>
      </c>
      <c r="O3780" s="67"/>
      <c r="P3780" s="194">
        <f>O3780*H3780</f>
        <v>0</v>
      </c>
      <c r="Q3780" s="194">
        <v>0</v>
      </c>
      <c r="R3780" s="194">
        <f>Q3780*H3780</f>
        <v>0</v>
      </c>
      <c r="S3780" s="194">
        <v>0</v>
      </c>
      <c r="T3780" s="195">
        <f>S3780*H3780</f>
        <v>0</v>
      </c>
      <c r="U3780" s="37"/>
      <c r="V3780" s="37"/>
      <c r="W3780" s="37"/>
      <c r="X3780" s="37"/>
      <c r="Y3780" s="37"/>
      <c r="Z3780" s="37"/>
      <c r="AA3780" s="37"/>
      <c r="AB3780" s="37"/>
      <c r="AC3780" s="37"/>
      <c r="AD3780" s="37"/>
      <c r="AE3780" s="37"/>
      <c r="AR3780" s="196" t="s">
        <v>479</v>
      </c>
      <c r="AT3780" s="196" t="s">
        <v>388</v>
      </c>
      <c r="AU3780" s="196" t="s">
        <v>90</v>
      </c>
      <c r="AY3780" s="20" t="s">
        <v>386</v>
      </c>
      <c r="BE3780" s="197">
        <f>IF(N3780="základní",J3780,0)</f>
        <v>0</v>
      </c>
      <c r="BF3780" s="197">
        <f>IF(N3780="snížená",J3780,0)</f>
        <v>0</v>
      </c>
      <c r="BG3780" s="197">
        <f>IF(N3780="zákl. přenesená",J3780,0)</f>
        <v>0</v>
      </c>
      <c r="BH3780" s="197">
        <f>IF(N3780="sníž. přenesená",J3780,0)</f>
        <v>0</v>
      </c>
      <c r="BI3780" s="197">
        <f>IF(N3780="nulová",J3780,0)</f>
        <v>0</v>
      </c>
      <c r="BJ3780" s="20" t="s">
        <v>90</v>
      </c>
      <c r="BK3780" s="197">
        <f>ROUND(I3780*H3780,2)</f>
        <v>0</v>
      </c>
      <c r="BL3780" s="20" t="s">
        <v>479</v>
      </c>
      <c r="BM3780" s="196" t="s">
        <v>3491</v>
      </c>
    </row>
    <row r="3781" spans="1:65" s="13" customFormat="1" ht="10">
      <c r="B3781" s="203"/>
      <c r="C3781" s="204"/>
      <c r="D3781" s="205" t="s">
        <v>395</v>
      </c>
      <c r="E3781" s="206" t="s">
        <v>76</v>
      </c>
      <c r="F3781" s="207" t="s">
        <v>403</v>
      </c>
      <c r="G3781" s="204"/>
      <c r="H3781" s="206" t="s">
        <v>76</v>
      </c>
      <c r="I3781" s="208"/>
      <c r="J3781" s="204"/>
      <c r="K3781" s="204"/>
      <c r="L3781" s="209"/>
      <c r="M3781" s="210"/>
      <c r="N3781" s="211"/>
      <c r="O3781" s="211"/>
      <c r="P3781" s="211"/>
      <c r="Q3781" s="211"/>
      <c r="R3781" s="211"/>
      <c r="S3781" s="211"/>
      <c r="T3781" s="212"/>
      <c r="AT3781" s="213" t="s">
        <v>395</v>
      </c>
      <c r="AU3781" s="213" t="s">
        <v>90</v>
      </c>
      <c r="AV3781" s="13" t="s">
        <v>85</v>
      </c>
      <c r="AW3781" s="13" t="s">
        <v>36</v>
      </c>
      <c r="AX3781" s="13" t="s">
        <v>78</v>
      </c>
      <c r="AY3781" s="213" t="s">
        <v>386</v>
      </c>
    </row>
    <row r="3782" spans="1:65" s="13" customFormat="1" ht="10">
      <c r="B3782" s="203"/>
      <c r="C3782" s="204"/>
      <c r="D3782" s="205" t="s">
        <v>395</v>
      </c>
      <c r="E3782" s="206" t="s">
        <v>76</v>
      </c>
      <c r="F3782" s="207" t="s">
        <v>1057</v>
      </c>
      <c r="G3782" s="204"/>
      <c r="H3782" s="206" t="s">
        <v>76</v>
      </c>
      <c r="I3782" s="208"/>
      <c r="J3782" s="204"/>
      <c r="K3782" s="204"/>
      <c r="L3782" s="209"/>
      <c r="M3782" s="210"/>
      <c r="N3782" s="211"/>
      <c r="O3782" s="211"/>
      <c r="P3782" s="211"/>
      <c r="Q3782" s="211"/>
      <c r="R3782" s="211"/>
      <c r="S3782" s="211"/>
      <c r="T3782" s="212"/>
      <c r="AT3782" s="213" t="s">
        <v>395</v>
      </c>
      <c r="AU3782" s="213" t="s">
        <v>90</v>
      </c>
      <c r="AV3782" s="13" t="s">
        <v>85</v>
      </c>
      <c r="AW3782" s="13" t="s">
        <v>36</v>
      </c>
      <c r="AX3782" s="13" t="s">
        <v>78</v>
      </c>
      <c r="AY3782" s="213" t="s">
        <v>386</v>
      </c>
    </row>
    <row r="3783" spans="1:65" s="13" customFormat="1" ht="10">
      <c r="B3783" s="203"/>
      <c r="C3783" s="204"/>
      <c r="D3783" s="205" t="s">
        <v>395</v>
      </c>
      <c r="E3783" s="206" t="s">
        <v>76</v>
      </c>
      <c r="F3783" s="207" t="s">
        <v>3179</v>
      </c>
      <c r="G3783" s="204"/>
      <c r="H3783" s="206" t="s">
        <v>76</v>
      </c>
      <c r="I3783" s="208"/>
      <c r="J3783" s="204"/>
      <c r="K3783" s="204"/>
      <c r="L3783" s="209"/>
      <c r="M3783" s="210"/>
      <c r="N3783" s="211"/>
      <c r="O3783" s="211"/>
      <c r="P3783" s="211"/>
      <c r="Q3783" s="211"/>
      <c r="R3783" s="211"/>
      <c r="S3783" s="211"/>
      <c r="T3783" s="212"/>
      <c r="AT3783" s="213" t="s">
        <v>395</v>
      </c>
      <c r="AU3783" s="213" t="s">
        <v>90</v>
      </c>
      <c r="AV3783" s="13" t="s">
        <v>85</v>
      </c>
      <c r="AW3783" s="13" t="s">
        <v>36</v>
      </c>
      <c r="AX3783" s="13" t="s">
        <v>78</v>
      </c>
      <c r="AY3783" s="213" t="s">
        <v>386</v>
      </c>
    </row>
    <row r="3784" spans="1:65" s="13" customFormat="1" ht="10">
      <c r="B3784" s="203"/>
      <c r="C3784" s="204"/>
      <c r="D3784" s="205" t="s">
        <v>395</v>
      </c>
      <c r="E3784" s="206" t="s">
        <v>76</v>
      </c>
      <c r="F3784" s="207" t="s">
        <v>3180</v>
      </c>
      <c r="G3784" s="204"/>
      <c r="H3784" s="206" t="s">
        <v>76</v>
      </c>
      <c r="I3784" s="208"/>
      <c r="J3784" s="204"/>
      <c r="K3784" s="204"/>
      <c r="L3784" s="209"/>
      <c r="M3784" s="210"/>
      <c r="N3784" s="211"/>
      <c r="O3784" s="211"/>
      <c r="P3784" s="211"/>
      <c r="Q3784" s="211"/>
      <c r="R3784" s="211"/>
      <c r="S3784" s="211"/>
      <c r="T3784" s="212"/>
      <c r="AT3784" s="213" t="s">
        <v>395</v>
      </c>
      <c r="AU3784" s="213" t="s">
        <v>90</v>
      </c>
      <c r="AV3784" s="13" t="s">
        <v>85</v>
      </c>
      <c r="AW3784" s="13" t="s">
        <v>36</v>
      </c>
      <c r="AX3784" s="13" t="s">
        <v>78</v>
      </c>
      <c r="AY3784" s="213" t="s">
        <v>386</v>
      </c>
    </row>
    <row r="3785" spans="1:65" s="14" customFormat="1" ht="10">
      <c r="B3785" s="214"/>
      <c r="C3785" s="215"/>
      <c r="D3785" s="205" t="s">
        <v>395</v>
      </c>
      <c r="E3785" s="216" t="s">
        <v>76</v>
      </c>
      <c r="F3785" s="217" t="s">
        <v>3492</v>
      </c>
      <c r="G3785" s="215"/>
      <c r="H3785" s="218">
        <v>3</v>
      </c>
      <c r="I3785" s="219"/>
      <c r="J3785" s="215"/>
      <c r="K3785" s="215"/>
      <c r="L3785" s="220"/>
      <c r="M3785" s="221"/>
      <c r="N3785" s="222"/>
      <c r="O3785" s="222"/>
      <c r="P3785" s="222"/>
      <c r="Q3785" s="222"/>
      <c r="R3785" s="222"/>
      <c r="S3785" s="222"/>
      <c r="T3785" s="223"/>
      <c r="AT3785" s="224" t="s">
        <v>395</v>
      </c>
      <c r="AU3785" s="224" t="s">
        <v>90</v>
      </c>
      <c r="AV3785" s="14" t="s">
        <v>90</v>
      </c>
      <c r="AW3785" s="14" t="s">
        <v>36</v>
      </c>
      <c r="AX3785" s="14" t="s">
        <v>78</v>
      </c>
      <c r="AY3785" s="224" t="s">
        <v>386</v>
      </c>
    </row>
    <row r="3786" spans="1:65" s="15" customFormat="1" ht="10">
      <c r="B3786" s="225"/>
      <c r="C3786" s="226"/>
      <c r="D3786" s="205" t="s">
        <v>395</v>
      </c>
      <c r="E3786" s="227" t="s">
        <v>76</v>
      </c>
      <c r="F3786" s="228" t="s">
        <v>398</v>
      </c>
      <c r="G3786" s="226"/>
      <c r="H3786" s="229">
        <v>3</v>
      </c>
      <c r="I3786" s="230"/>
      <c r="J3786" s="226"/>
      <c r="K3786" s="226"/>
      <c r="L3786" s="231"/>
      <c r="M3786" s="232"/>
      <c r="N3786" s="233"/>
      <c r="O3786" s="233"/>
      <c r="P3786" s="233"/>
      <c r="Q3786" s="233"/>
      <c r="R3786" s="233"/>
      <c r="S3786" s="233"/>
      <c r="T3786" s="234"/>
      <c r="AT3786" s="235" t="s">
        <v>395</v>
      </c>
      <c r="AU3786" s="235" t="s">
        <v>90</v>
      </c>
      <c r="AV3786" s="15" t="s">
        <v>102</v>
      </c>
      <c r="AW3786" s="15" t="s">
        <v>36</v>
      </c>
      <c r="AX3786" s="15" t="s">
        <v>85</v>
      </c>
      <c r="AY3786" s="235" t="s">
        <v>386</v>
      </c>
    </row>
    <row r="3787" spans="1:65" s="2" customFormat="1" ht="49" customHeight="1">
      <c r="A3787" s="37"/>
      <c r="B3787" s="38"/>
      <c r="C3787" s="185" t="s">
        <v>3493</v>
      </c>
      <c r="D3787" s="185" t="s">
        <v>388</v>
      </c>
      <c r="E3787" s="186" t="s">
        <v>3494</v>
      </c>
      <c r="F3787" s="187" t="s">
        <v>3478</v>
      </c>
      <c r="G3787" s="188" t="s">
        <v>624</v>
      </c>
      <c r="H3787" s="189">
        <v>3</v>
      </c>
      <c r="I3787" s="190"/>
      <c r="J3787" s="191">
        <f>ROUND(I3787*H3787,2)</f>
        <v>0</v>
      </c>
      <c r="K3787" s="187" t="s">
        <v>76</v>
      </c>
      <c r="L3787" s="42"/>
      <c r="M3787" s="192" t="s">
        <v>76</v>
      </c>
      <c r="N3787" s="193" t="s">
        <v>49</v>
      </c>
      <c r="O3787" s="67"/>
      <c r="P3787" s="194">
        <f>O3787*H3787</f>
        <v>0</v>
      </c>
      <c r="Q3787" s="194">
        <v>0</v>
      </c>
      <c r="R3787" s="194">
        <f>Q3787*H3787</f>
        <v>0</v>
      </c>
      <c r="S3787" s="194">
        <v>0</v>
      </c>
      <c r="T3787" s="195">
        <f>S3787*H3787</f>
        <v>0</v>
      </c>
      <c r="U3787" s="37"/>
      <c r="V3787" s="37"/>
      <c r="W3787" s="37"/>
      <c r="X3787" s="37"/>
      <c r="Y3787" s="37"/>
      <c r="Z3787" s="37"/>
      <c r="AA3787" s="37"/>
      <c r="AB3787" s="37"/>
      <c r="AC3787" s="37"/>
      <c r="AD3787" s="37"/>
      <c r="AE3787" s="37"/>
      <c r="AR3787" s="196" t="s">
        <v>479</v>
      </c>
      <c r="AT3787" s="196" t="s">
        <v>388</v>
      </c>
      <c r="AU3787" s="196" t="s">
        <v>90</v>
      </c>
      <c r="AY3787" s="20" t="s">
        <v>386</v>
      </c>
      <c r="BE3787" s="197">
        <f>IF(N3787="základní",J3787,0)</f>
        <v>0</v>
      </c>
      <c r="BF3787" s="197">
        <f>IF(N3787="snížená",J3787,0)</f>
        <v>0</v>
      </c>
      <c r="BG3787" s="197">
        <f>IF(N3787="zákl. přenesená",J3787,0)</f>
        <v>0</v>
      </c>
      <c r="BH3787" s="197">
        <f>IF(N3787="sníž. přenesená",J3787,0)</f>
        <v>0</v>
      </c>
      <c r="BI3787" s="197">
        <f>IF(N3787="nulová",J3787,0)</f>
        <v>0</v>
      </c>
      <c r="BJ3787" s="20" t="s">
        <v>90</v>
      </c>
      <c r="BK3787" s="197">
        <f>ROUND(I3787*H3787,2)</f>
        <v>0</v>
      </c>
      <c r="BL3787" s="20" t="s">
        <v>479</v>
      </c>
      <c r="BM3787" s="196" t="s">
        <v>3495</v>
      </c>
    </row>
    <row r="3788" spans="1:65" s="13" customFormat="1" ht="10">
      <c r="B3788" s="203"/>
      <c r="C3788" s="204"/>
      <c r="D3788" s="205" t="s">
        <v>395</v>
      </c>
      <c r="E3788" s="206" t="s">
        <v>76</v>
      </c>
      <c r="F3788" s="207" t="s">
        <v>403</v>
      </c>
      <c r="G3788" s="204"/>
      <c r="H3788" s="206" t="s">
        <v>76</v>
      </c>
      <c r="I3788" s="208"/>
      <c r="J3788" s="204"/>
      <c r="K3788" s="204"/>
      <c r="L3788" s="209"/>
      <c r="M3788" s="210"/>
      <c r="N3788" s="211"/>
      <c r="O3788" s="211"/>
      <c r="P3788" s="211"/>
      <c r="Q3788" s="211"/>
      <c r="R3788" s="211"/>
      <c r="S3788" s="211"/>
      <c r="T3788" s="212"/>
      <c r="AT3788" s="213" t="s">
        <v>395</v>
      </c>
      <c r="AU3788" s="213" t="s">
        <v>90</v>
      </c>
      <c r="AV3788" s="13" t="s">
        <v>85</v>
      </c>
      <c r="AW3788" s="13" t="s">
        <v>36</v>
      </c>
      <c r="AX3788" s="13" t="s">
        <v>78</v>
      </c>
      <c r="AY3788" s="213" t="s">
        <v>386</v>
      </c>
    </row>
    <row r="3789" spans="1:65" s="13" customFormat="1" ht="10">
      <c r="B3789" s="203"/>
      <c r="C3789" s="204"/>
      <c r="D3789" s="205" t="s">
        <v>395</v>
      </c>
      <c r="E3789" s="206" t="s">
        <v>76</v>
      </c>
      <c r="F3789" s="207" t="s">
        <v>1057</v>
      </c>
      <c r="G3789" s="204"/>
      <c r="H3789" s="206" t="s">
        <v>76</v>
      </c>
      <c r="I3789" s="208"/>
      <c r="J3789" s="204"/>
      <c r="K3789" s="204"/>
      <c r="L3789" s="209"/>
      <c r="M3789" s="210"/>
      <c r="N3789" s="211"/>
      <c r="O3789" s="211"/>
      <c r="P3789" s="211"/>
      <c r="Q3789" s="211"/>
      <c r="R3789" s="211"/>
      <c r="S3789" s="211"/>
      <c r="T3789" s="212"/>
      <c r="AT3789" s="213" t="s">
        <v>395</v>
      </c>
      <c r="AU3789" s="213" t="s">
        <v>90</v>
      </c>
      <c r="AV3789" s="13" t="s">
        <v>85</v>
      </c>
      <c r="AW3789" s="13" t="s">
        <v>36</v>
      </c>
      <c r="AX3789" s="13" t="s">
        <v>78</v>
      </c>
      <c r="AY3789" s="213" t="s">
        <v>386</v>
      </c>
    </row>
    <row r="3790" spans="1:65" s="13" customFormat="1" ht="10">
      <c r="B3790" s="203"/>
      <c r="C3790" s="204"/>
      <c r="D3790" s="205" t="s">
        <v>395</v>
      </c>
      <c r="E3790" s="206" t="s">
        <v>76</v>
      </c>
      <c r="F3790" s="207" t="s">
        <v>3179</v>
      </c>
      <c r="G3790" s="204"/>
      <c r="H3790" s="206" t="s">
        <v>76</v>
      </c>
      <c r="I3790" s="208"/>
      <c r="J3790" s="204"/>
      <c r="K3790" s="204"/>
      <c r="L3790" s="209"/>
      <c r="M3790" s="210"/>
      <c r="N3790" s="211"/>
      <c r="O3790" s="211"/>
      <c r="P3790" s="211"/>
      <c r="Q3790" s="211"/>
      <c r="R3790" s="211"/>
      <c r="S3790" s="211"/>
      <c r="T3790" s="212"/>
      <c r="AT3790" s="213" t="s">
        <v>395</v>
      </c>
      <c r="AU3790" s="213" t="s">
        <v>90</v>
      </c>
      <c r="AV3790" s="13" t="s">
        <v>85</v>
      </c>
      <c r="AW3790" s="13" t="s">
        <v>36</v>
      </c>
      <c r="AX3790" s="13" t="s">
        <v>78</v>
      </c>
      <c r="AY3790" s="213" t="s">
        <v>386</v>
      </c>
    </row>
    <row r="3791" spans="1:65" s="13" customFormat="1" ht="10">
      <c r="B3791" s="203"/>
      <c r="C3791" s="204"/>
      <c r="D3791" s="205" t="s">
        <v>395</v>
      </c>
      <c r="E3791" s="206" t="s">
        <v>76</v>
      </c>
      <c r="F3791" s="207" t="s">
        <v>3180</v>
      </c>
      <c r="G3791" s="204"/>
      <c r="H3791" s="206" t="s">
        <v>76</v>
      </c>
      <c r="I3791" s="208"/>
      <c r="J3791" s="204"/>
      <c r="K3791" s="204"/>
      <c r="L3791" s="209"/>
      <c r="M3791" s="210"/>
      <c r="N3791" s="211"/>
      <c r="O3791" s="211"/>
      <c r="P3791" s="211"/>
      <c r="Q3791" s="211"/>
      <c r="R3791" s="211"/>
      <c r="S3791" s="211"/>
      <c r="T3791" s="212"/>
      <c r="AT3791" s="213" t="s">
        <v>395</v>
      </c>
      <c r="AU3791" s="213" t="s">
        <v>90</v>
      </c>
      <c r="AV3791" s="13" t="s">
        <v>85</v>
      </c>
      <c r="AW3791" s="13" t="s">
        <v>36</v>
      </c>
      <c r="AX3791" s="13" t="s">
        <v>78</v>
      </c>
      <c r="AY3791" s="213" t="s">
        <v>386</v>
      </c>
    </row>
    <row r="3792" spans="1:65" s="14" customFormat="1" ht="10">
      <c r="B3792" s="214"/>
      <c r="C3792" s="215"/>
      <c r="D3792" s="205" t="s">
        <v>395</v>
      </c>
      <c r="E3792" s="216" t="s">
        <v>76</v>
      </c>
      <c r="F3792" s="217" t="s">
        <v>3496</v>
      </c>
      <c r="G3792" s="215"/>
      <c r="H3792" s="218">
        <v>3</v>
      </c>
      <c r="I3792" s="219"/>
      <c r="J3792" s="215"/>
      <c r="K3792" s="215"/>
      <c r="L3792" s="220"/>
      <c r="M3792" s="221"/>
      <c r="N3792" s="222"/>
      <c r="O3792" s="222"/>
      <c r="P3792" s="222"/>
      <c r="Q3792" s="222"/>
      <c r="R3792" s="222"/>
      <c r="S3792" s="222"/>
      <c r="T3792" s="223"/>
      <c r="AT3792" s="224" t="s">
        <v>395</v>
      </c>
      <c r="AU3792" s="224" t="s">
        <v>90</v>
      </c>
      <c r="AV3792" s="14" t="s">
        <v>90</v>
      </c>
      <c r="AW3792" s="14" t="s">
        <v>36</v>
      </c>
      <c r="AX3792" s="14" t="s">
        <v>78</v>
      </c>
      <c r="AY3792" s="224" t="s">
        <v>386</v>
      </c>
    </row>
    <row r="3793" spans="1:65" s="15" customFormat="1" ht="10">
      <c r="B3793" s="225"/>
      <c r="C3793" s="226"/>
      <c r="D3793" s="205" t="s">
        <v>395</v>
      </c>
      <c r="E3793" s="227" t="s">
        <v>76</v>
      </c>
      <c r="F3793" s="228" t="s">
        <v>398</v>
      </c>
      <c r="G3793" s="226"/>
      <c r="H3793" s="229">
        <v>3</v>
      </c>
      <c r="I3793" s="230"/>
      <c r="J3793" s="226"/>
      <c r="K3793" s="226"/>
      <c r="L3793" s="231"/>
      <c r="M3793" s="232"/>
      <c r="N3793" s="233"/>
      <c r="O3793" s="233"/>
      <c r="P3793" s="233"/>
      <c r="Q3793" s="233"/>
      <c r="R3793" s="233"/>
      <c r="S3793" s="233"/>
      <c r="T3793" s="234"/>
      <c r="AT3793" s="235" t="s">
        <v>395</v>
      </c>
      <c r="AU3793" s="235" t="s">
        <v>90</v>
      </c>
      <c r="AV3793" s="15" t="s">
        <v>102</v>
      </c>
      <c r="AW3793" s="15" t="s">
        <v>36</v>
      </c>
      <c r="AX3793" s="15" t="s">
        <v>85</v>
      </c>
      <c r="AY3793" s="235" t="s">
        <v>386</v>
      </c>
    </row>
    <row r="3794" spans="1:65" s="2" customFormat="1" ht="66.75" customHeight="1">
      <c r="A3794" s="37"/>
      <c r="B3794" s="38"/>
      <c r="C3794" s="185" t="s">
        <v>3497</v>
      </c>
      <c r="D3794" s="185" t="s">
        <v>388</v>
      </c>
      <c r="E3794" s="186" t="s">
        <v>3498</v>
      </c>
      <c r="F3794" s="187" t="s">
        <v>3499</v>
      </c>
      <c r="G3794" s="188" t="s">
        <v>624</v>
      </c>
      <c r="H3794" s="189">
        <v>6</v>
      </c>
      <c r="I3794" s="190"/>
      <c r="J3794" s="191">
        <f>ROUND(I3794*H3794,2)</f>
        <v>0</v>
      </c>
      <c r="K3794" s="187" t="s">
        <v>76</v>
      </c>
      <c r="L3794" s="42"/>
      <c r="M3794" s="192" t="s">
        <v>76</v>
      </c>
      <c r="N3794" s="193" t="s">
        <v>49</v>
      </c>
      <c r="O3794" s="67"/>
      <c r="P3794" s="194">
        <f>O3794*H3794</f>
        <v>0</v>
      </c>
      <c r="Q3794" s="194">
        <v>0</v>
      </c>
      <c r="R3794" s="194">
        <f>Q3794*H3794</f>
        <v>0</v>
      </c>
      <c r="S3794" s="194">
        <v>0</v>
      </c>
      <c r="T3794" s="195">
        <f>S3794*H3794</f>
        <v>0</v>
      </c>
      <c r="U3794" s="37"/>
      <c r="V3794" s="37"/>
      <c r="W3794" s="37"/>
      <c r="X3794" s="37"/>
      <c r="Y3794" s="37"/>
      <c r="Z3794" s="37"/>
      <c r="AA3794" s="37"/>
      <c r="AB3794" s="37"/>
      <c r="AC3794" s="37"/>
      <c r="AD3794" s="37"/>
      <c r="AE3794" s="37"/>
      <c r="AR3794" s="196" t="s">
        <v>479</v>
      </c>
      <c r="AT3794" s="196" t="s">
        <v>388</v>
      </c>
      <c r="AU3794" s="196" t="s">
        <v>90</v>
      </c>
      <c r="AY3794" s="20" t="s">
        <v>386</v>
      </c>
      <c r="BE3794" s="197">
        <f>IF(N3794="základní",J3794,0)</f>
        <v>0</v>
      </c>
      <c r="BF3794" s="197">
        <f>IF(N3794="snížená",J3794,0)</f>
        <v>0</v>
      </c>
      <c r="BG3794" s="197">
        <f>IF(N3794="zákl. přenesená",J3794,0)</f>
        <v>0</v>
      </c>
      <c r="BH3794" s="197">
        <f>IF(N3794="sníž. přenesená",J3794,0)</f>
        <v>0</v>
      </c>
      <c r="BI3794" s="197">
        <f>IF(N3794="nulová",J3794,0)</f>
        <v>0</v>
      </c>
      <c r="BJ3794" s="20" t="s">
        <v>90</v>
      </c>
      <c r="BK3794" s="197">
        <f>ROUND(I3794*H3794,2)</f>
        <v>0</v>
      </c>
      <c r="BL3794" s="20" t="s">
        <v>479</v>
      </c>
      <c r="BM3794" s="196" t="s">
        <v>3500</v>
      </c>
    </row>
    <row r="3795" spans="1:65" s="13" customFormat="1" ht="10">
      <c r="B3795" s="203"/>
      <c r="C3795" s="204"/>
      <c r="D3795" s="205" t="s">
        <v>395</v>
      </c>
      <c r="E3795" s="206" t="s">
        <v>76</v>
      </c>
      <c r="F3795" s="207" t="s">
        <v>403</v>
      </c>
      <c r="G3795" s="204"/>
      <c r="H3795" s="206" t="s">
        <v>76</v>
      </c>
      <c r="I3795" s="208"/>
      <c r="J3795" s="204"/>
      <c r="K3795" s="204"/>
      <c r="L3795" s="209"/>
      <c r="M3795" s="210"/>
      <c r="N3795" s="211"/>
      <c r="O3795" s="211"/>
      <c r="P3795" s="211"/>
      <c r="Q3795" s="211"/>
      <c r="R3795" s="211"/>
      <c r="S3795" s="211"/>
      <c r="T3795" s="212"/>
      <c r="AT3795" s="213" t="s">
        <v>395</v>
      </c>
      <c r="AU3795" s="213" t="s">
        <v>90</v>
      </c>
      <c r="AV3795" s="13" t="s">
        <v>85</v>
      </c>
      <c r="AW3795" s="13" t="s">
        <v>36</v>
      </c>
      <c r="AX3795" s="13" t="s">
        <v>78</v>
      </c>
      <c r="AY3795" s="213" t="s">
        <v>386</v>
      </c>
    </row>
    <row r="3796" spans="1:65" s="13" customFormat="1" ht="10">
      <c r="B3796" s="203"/>
      <c r="C3796" s="204"/>
      <c r="D3796" s="205" t="s">
        <v>395</v>
      </c>
      <c r="E3796" s="206" t="s">
        <v>76</v>
      </c>
      <c r="F3796" s="207" t="s">
        <v>1057</v>
      </c>
      <c r="G3796" s="204"/>
      <c r="H3796" s="206" t="s">
        <v>76</v>
      </c>
      <c r="I3796" s="208"/>
      <c r="J3796" s="204"/>
      <c r="K3796" s="204"/>
      <c r="L3796" s="209"/>
      <c r="M3796" s="210"/>
      <c r="N3796" s="211"/>
      <c r="O3796" s="211"/>
      <c r="P3796" s="211"/>
      <c r="Q3796" s="211"/>
      <c r="R3796" s="211"/>
      <c r="S3796" s="211"/>
      <c r="T3796" s="212"/>
      <c r="AT3796" s="213" t="s">
        <v>395</v>
      </c>
      <c r="AU3796" s="213" t="s">
        <v>90</v>
      </c>
      <c r="AV3796" s="13" t="s">
        <v>85</v>
      </c>
      <c r="AW3796" s="13" t="s">
        <v>36</v>
      </c>
      <c r="AX3796" s="13" t="s">
        <v>78</v>
      </c>
      <c r="AY3796" s="213" t="s">
        <v>386</v>
      </c>
    </row>
    <row r="3797" spans="1:65" s="13" customFormat="1" ht="10">
      <c r="B3797" s="203"/>
      <c r="C3797" s="204"/>
      <c r="D3797" s="205" t="s">
        <v>395</v>
      </c>
      <c r="E3797" s="206" t="s">
        <v>76</v>
      </c>
      <c r="F3797" s="207" t="s">
        <v>3179</v>
      </c>
      <c r="G3797" s="204"/>
      <c r="H3797" s="206" t="s">
        <v>76</v>
      </c>
      <c r="I3797" s="208"/>
      <c r="J3797" s="204"/>
      <c r="K3797" s="204"/>
      <c r="L3797" s="209"/>
      <c r="M3797" s="210"/>
      <c r="N3797" s="211"/>
      <c r="O3797" s="211"/>
      <c r="P3797" s="211"/>
      <c r="Q3797" s="211"/>
      <c r="R3797" s="211"/>
      <c r="S3797" s="211"/>
      <c r="T3797" s="212"/>
      <c r="AT3797" s="213" t="s">
        <v>395</v>
      </c>
      <c r="AU3797" s="213" t="s">
        <v>90</v>
      </c>
      <c r="AV3797" s="13" t="s">
        <v>85</v>
      </c>
      <c r="AW3797" s="13" t="s">
        <v>36</v>
      </c>
      <c r="AX3797" s="13" t="s">
        <v>78</v>
      </c>
      <c r="AY3797" s="213" t="s">
        <v>386</v>
      </c>
    </row>
    <row r="3798" spans="1:65" s="13" customFormat="1" ht="10">
      <c r="B3798" s="203"/>
      <c r="C3798" s="204"/>
      <c r="D3798" s="205" t="s">
        <v>395</v>
      </c>
      <c r="E3798" s="206" t="s">
        <v>76</v>
      </c>
      <c r="F3798" s="207" t="s">
        <v>3180</v>
      </c>
      <c r="G3798" s="204"/>
      <c r="H3798" s="206" t="s">
        <v>76</v>
      </c>
      <c r="I3798" s="208"/>
      <c r="J3798" s="204"/>
      <c r="K3798" s="204"/>
      <c r="L3798" s="209"/>
      <c r="M3798" s="210"/>
      <c r="N3798" s="211"/>
      <c r="O3798" s="211"/>
      <c r="P3798" s="211"/>
      <c r="Q3798" s="211"/>
      <c r="R3798" s="211"/>
      <c r="S3798" s="211"/>
      <c r="T3798" s="212"/>
      <c r="AT3798" s="213" t="s">
        <v>395</v>
      </c>
      <c r="AU3798" s="213" t="s">
        <v>90</v>
      </c>
      <c r="AV3798" s="13" t="s">
        <v>85</v>
      </c>
      <c r="AW3798" s="13" t="s">
        <v>36</v>
      </c>
      <c r="AX3798" s="13" t="s">
        <v>78</v>
      </c>
      <c r="AY3798" s="213" t="s">
        <v>386</v>
      </c>
    </row>
    <row r="3799" spans="1:65" s="14" customFormat="1" ht="10">
      <c r="B3799" s="214"/>
      <c r="C3799" s="215"/>
      <c r="D3799" s="205" t="s">
        <v>395</v>
      </c>
      <c r="E3799" s="216" t="s">
        <v>76</v>
      </c>
      <c r="F3799" s="217" t="s">
        <v>3501</v>
      </c>
      <c r="G3799" s="215"/>
      <c r="H3799" s="218">
        <v>6</v>
      </c>
      <c r="I3799" s="219"/>
      <c r="J3799" s="215"/>
      <c r="K3799" s="215"/>
      <c r="L3799" s="220"/>
      <c r="M3799" s="221"/>
      <c r="N3799" s="222"/>
      <c r="O3799" s="222"/>
      <c r="P3799" s="222"/>
      <c r="Q3799" s="222"/>
      <c r="R3799" s="222"/>
      <c r="S3799" s="222"/>
      <c r="T3799" s="223"/>
      <c r="AT3799" s="224" t="s">
        <v>395</v>
      </c>
      <c r="AU3799" s="224" t="s">
        <v>90</v>
      </c>
      <c r="AV3799" s="14" t="s">
        <v>90</v>
      </c>
      <c r="AW3799" s="14" t="s">
        <v>36</v>
      </c>
      <c r="AX3799" s="14" t="s">
        <v>78</v>
      </c>
      <c r="AY3799" s="224" t="s">
        <v>386</v>
      </c>
    </row>
    <row r="3800" spans="1:65" s="15" customFormat="1" ht="10">
      <c r="B3800" s="225"/>
      <c r="C3800" s="226"/>
      <c r="D3800" s="205" t="s">
        <v>395</v>
      </c>
      <c r="E3800" s="227" t="s">
        <v>76</v>
      </c>
      <c r="F3800" s="228" t="s">
        <v>398</v>
      </c>
      <c r="G3800" s="226"/>
      <c r="H3800" s="229">
        <v>6</v>
      </c>
      <c r="I3800" s="230"/>
      <c r="J3800" s="226"/>
      <c r="K3800" s="226"/>
      <c r="L3800" s="231"/>
      <c r="M3800" s="232"/>
      <c r="N3800" s="233"/>
      <c r="O3800" s="233"/>
      <c r="P3800" s="233"/>
      <c r="Q3800" s="233"/>
      <c r="R3800" s="233"/>
      <c r="S3800" s="233"/>
      <c r="T3800" s="234"/>
      <c r="AT3800" s="235" t="s">
        <v>395</v>
      </c>
      <c r="AU3800" s="235" t="s">
        <v>90</v>
      </c>
      <c r="AV3800" s="15" t="s">
        <v>102</v>
      </c>
      <c r="AW3800" s="15" t="s">
        <v>36</v>
      </c>
      <c r="AX3800" s="15" t="s">
        <v>85</v>
      </c>
      <c r="AY3800" s="235" t="s">
        <v>386</v>
      </c>
    </row>
    <row r="3801" spans="1:65" s="2" customFormat="1" ht="66.75" customHeight="1">
      <c r="A3801" s="37"/>
      <c r="B3801" s="38"/>
      <c r="C3801" s="185" t="s">
        <v>3502</v>
      </c>
      <c r="D3801" s="185" t="s">
        <v>388</v>
      </c>
      <c r="E3801" s="186" t="s">
        <v>3503</v>
      </c>
      <c r="F3801" s="187" t="s">
        <v>3499</v>
      </c>
      <c r="G3801" s="188" t="s">
        <v>624</v>
      </c>
      <c r="H3801" s="189">
        <v>5</v>
      </c>
      <c r="I3801" s="190"/>
      <c r="J3801" s="191">
        <f>ROUND(I3801*H3801,2)</f>
        <v>0</v>
      </c>
      <c r="K3801" s="187" t="s">
        <v>76</v>
      </c>
      <c r="L3801" s="42"/>
      <c r="M3801" s="192" t="s">
        <v>76</v>
      </c>
      <c r="N3801" s="193" t="s">
        <v>49</v>
      </c>
      <c r="O3801" s="67"/>
      <c r="P3801" s="194">
        <f>O3801*H3801</f>
        <v>0</v>
      </c>
      <c r="Q3801" s="194">
        <v>0</v>
      </c>
      <c r="R3801" s="194">
        <f>Q3801*H3801</f>
        <v>0</v>
      </c>
      <c r="S3801" s="194">
        <v>0</v>
      </c>
      <c r="T3801" s="195">
        <f>S3801*H3801</f>
        <v>0</v>
      </c>
      <c r="U3801" s="37"/>
      <c r="V3801" s="37"/>
      <c r="W3801" s="37"/>
      <c r="X3801" s="37"/>
      <c r="Y3801" s="37"/>
      <c r="Z3801" s="37"/>
      <c r="AA3801" s="37"/>
      <c r="AB3801" s="37"/>
      <c r="AC3801" s="37"/>
      <c r="AD3801" s="37"/>
      <c r="AE3801" s="37"/>
      <c r="AR3801" s="196" t="s">
        <v>479</v>
      </c>
      <c r="AT3801" s="196" t="s">
        <v>388</v>
      </c>
      <c r="AU3801" s="196" t="s">
        <v>90</v>
      </c>
      <c r="AY3801" s="20" t="s">
        <v>386</v>
      </c>
      <c r="BE3801" s="197">
        <f>IF(N3801="základní",J3801,0)</f>
        <v>0</v>
      </c>
      <c r="BF3801" s="197">
        <f>IF(N3801="snížená",J3801,0)</f>
        <v>0</v>
      </c>
      <c r="BG3801" s="197">
        <f>IF(N3801="zákl. přenesená",J3801,0)</f>
        <v>0</v>
      </c>
      <c r="BH3801" s="197">
        <f>IF(N3801="sníž. přenesená",J3801,0)</f>
        <v>0</v>
      </c>
      <c r="BI3801" s="197">
        <f>IF(N3801="nulová",J3801,0)</f>
        <v>0</v>
      </c>
      <c r="BJ3801" s="20" t="s">
        <v>90</v>
      </c>
      <c r="BK3801" s="197">
        <f>ROUND(I3801*H3801,2)</f>
        <v>0</v>
      </c>
      <c r="BL3801" s="20" t="s">
        <v>479</v>
      </c>
      <c r="BM3801" s="196" t="s">
        <v>3504</v>
      </c>
    </row>
    <row r="3802" spans="1:65" s="13" customFormat="1" ht="10">
      <c r="B3802" s="203"/>
      <c r="C3802" s="204"/>
      <c r="D3802" s="205" t="s">
        <v>395</v>
      </c>
      <c r="E3802" s="206" t="s">
        <v>76</v>
      </c>
      <c r="F3802" s="207" t="s">
        <v>403</v>
      </c>
      <c r="G3802" s="204"/>
      <c r="H3802" s="206" t="s">
        <v>76</v>
      </c>
      <c r="I3802" s="208"/>
      <c r="J3802" s="204"/>
      <c r="K3802" s="204"/>
      <c r="L3802" s="209"/>
      <c r="M3802" s="210"/>
      <c r="N3802" s="211"/>
      <c r="O3802" s="211"/>
      <c r="P3802" s="211"/>
      <c r="Q3802" s="211"/>
      <c r="R3802" s="211"/>
      <c r="S3802" s="211"/>
      <c r="T3802" s="212"/>
      <c r="AT3802" s="213" t="s">
        <v>395</v>
      </c>
      <c r="AU3802" s="213" t="s">
        <v>90</v>
      </c>
      <c r="AV3802" s="13" t="s">
        <v>85</v>
      </c>
      <c r="AW3802" s="13" t="s">
        <v>36</v>
      </c>
      <c r="AX3802" s="13" t="s">
        <v>78</v>
      </c>
      <c r="AY3802" s="213" t="s">
        <v>386</v>
      </c>
    </row>
    <row r="3803" spans="1:65" s="13" customFormat="1" ht="10">
      <c r="B3803" s="203"/>
      <c r="C3803" s="204"/>
      <c r="D3803" s="205" t="s">
        <v>395</v>
      </c>
      <c r="E3803" s="206" t="s">
        <v>76</v>
      </c>
      <c r="F3803" s="207" t="s">
        <v>1057</v>
      </c>
      <c r="G3803" s="204"/>
      <c r="H3803" s="206" t="s">
        <v>76</v>
      </c>
      <c r="I3803" s="208"/>
      <c r="J3803" s="204"/>
      <c r="K3803" s="204"/>
      <c r="L3803" s="209"/>
      <c r="M3803" s="210"/>
      <c r="N3803" s="211"/>
      <c r="O3803" s="211"/>
      <c r="P3803" s="211"/>
      <c r="Q3803" s="211"/>
      <c r="R3803" s="211"/>
      <c r="S3803" s="211"/>
      <c r="T3803" s="212"/>
      <c r="AT3803" s="213" t="s">
        <v>395</v>
      </c>
      <c r="AU3803" s="213" t="s">
        <v>90</v>
      </c>
      <c r="AV3803" s="13" t="s">
        <v>85</v>
      </c>
      <c r="AW3803" s="13" t="s">
        <v>36</v>
      </c>
      <c r="AX3803" s="13" t="s">
        <v>78</v>
      </c>
      <c r="AY3803" s="213" t="s">
        <v>386</v>
      </c>
    </row>
    <row r="3804" spans="1:65" s="13" customFormat="1" ht="10">
      <c r="B3804" s="203"/>
      <c r="C3804" s="204"/>
      <c r="D3804" s="205" t="s">
        <v>395</v>
      </c>
      <c r="E3804" s="206" t="s">
        <v>76</v>
      </c>
      <c r="F3804" s="207" t="s">
        <v>3179</v>
      </c>
      <c r="G3804" s="204"/>
      <c r="H3804" s="206" t="s">
        <v>76</v>
      </c>
      <c r="I3804" s="208"/>
      <c r="J3804" s="204"/>
      <c r="K3804" s="204"/>
      <c r="L3804" s="209"/>
      <c r="M3804" s="210"/>
      <c r="N3804" s="211"/>
      <c r="O3804" s="211"/>
      <c r="P3804" s="211"/>
      <c r="Q3804" s="211"/>
      <c r="R3804" s="211"/>
      <c r="S3804" s="211"/>
      <c r="T3804" s="212"/>
      <c r="AT3804" s="213" t="s">
        <v>395</v>
      </c>
      <c r="AU3804" s="213" t="s">
        <v>90</v>
      </c>
      <c r="AV3804" s="13" t="s">
        <v>85</v>
      </c>
      <c r="AW3804" s="13" t="s">
        <v>36</v>
      </c>
      <c r="AX3804" s="13" t="s">
        <v>78</v>
      </c>
      <c r="AY3804" s="213" t="s">
        <v>386</v>
      </c>
    </row>
    <row r="3805" spans="1:65" s="13" customFormat="1" ht="10">
      <c r="B3805" s="203"/>
      <c r="C3805" s="204"/>
      <c r="D3805" s="205" t="s">
        <v>395</v>
      </c>
      <c r="E3805" s="206" t="s">
        <v>76</v>
      </c>
      <c r="F3805" s="207" t="s">
        <v>3180</v>
      </c>
      <c r="G3805" s="204"/>
      <c r="H3805" s="206" t="s">
        <v>76</v>
      </c>
      <c r="I3805" s="208"/>
      <c r="J3805" s="204"/>
      <c r="K3805" s="204"/>
      <c r="L3805" s="209"/>
      <c r="M3805" s="210"/>
      <c r="N3805" s="211"/>
      <c r="O3805" s="211"/>
      <c r="P3805" s="211"/>
      <c r="Q3805" s="211"/>
      <c r="R3805" s="211"/>
      <c r="S3805" s="211"/>
      <c r="T3805" s="212"/>
      <c r="AT3805" s="213" t="s">
        <v>395</v>
      </c>
      <c r="AU3805" s="213" t="s">
        <v>90</v>
      </c>
      <c r="AV3805" s="13" t="s">
        <v>85</v>
      </c>
      <c r="AW3805" s="13" t="s">
        <v>36</v>
      </c>
      <c r="AX3805" s="13" t="s">
        <v>78</v>
      </c>
      <c r="AY3805" s="213" t="s">
        <v>386</v>
      </c>
    </row>
    <row r="3806" spans="1:65" s="14" customFormat="1" ht="10">
      <c r="B3806" s="214"/>
      <c r="C3806" s="215"/>
      <c r="D3806" s="205" t="s">
        <v>395</v>
      </c>
      <c r="E3806" s="216" t="s">
        <v>76</v>
      </c>
      <c r="F3806" s="217" t="s">
        <v>3505</v>
      </c>
      <c r="G3806" s="215"/>
      <c r="H3806" s="218">
        <v>5</v>
      </c>
      <c r="I3806" s="219"/>
      <c r="J3806" s="215"/>
      <c r="K3806" s="215"/>
      <c r="L3806" s="220"/>
      <c r="M3806" s="221"/>
      <c r="N3806" s="222"/>
      <c r="O3806" s="222"/>
      <c r="P3806" s="222"/>
      <c r="Q3806" s="222"/>
      <c r="R3806" s="222"/>
      <c r="S3806" s="222"/>
      <c r="T3806" s="223"/>
      <c r="AT3806" s="224" t="s">
        <v>395</v>
      </c>
      <c r="AU3806" s="224" t="s">
        <v>90</v>
      </c>
      <c r="AV3806" s="14" t="s">
        <v>90</v>
      </c>
      <c r="AW3806" s="14" t="s">
        <v>36</v>
      </c>
      <c r="AX3806" s="14" t="s">
        <v>78</v>
      </c>
      <c r="AY3806" s="224" t="s">
        <v>386</v>
      </c>
    </row>
    <row r="3807" spans="1:65" s="15" customFormat="1" ht="10">
      <c r="B3807" s="225"/>
      <c r="C3807" s="226"/>
      <c r="D3807" s="205" t="s">
        <v>395</v>
      </c>
      <c r="E3807" s="227" t="s">
        <v>76</v>
      </c>
      <c r="F3807" s="228" t="s">
        <v>398</v>
      </c>
      <c r="G3807" s="226"/>
      <c r="H3807" s="229">
        <v>5</v>
      </c>
      <c r="I3807" s="230"/>
      <c r="J3807" s="226"/>
      <c r="K3807" s="226"/>
      <c r="L3807" s="231"/>
      <c r="M3807" s="232"/>
      <c r="N3807" s="233"/>
      <c r="O3807" s="233"/>
      <c r="P3807" s="233"/>
      <c r="Q3807" s="233"/>
      <c r="R3807" s="233"/>
      <c r="S3807" s="233"/>
      <c r="T3807" s="234"/>
      <c r="AT3807" s="235" t="s">
        <v>395</v>
      </c>
      <c r="AU3807" s="235" t="s">
        <v>90</v>
      </c>
      <c r="AV3807" s="15" t="s">
        <v>102</v>
      </c>
      <c r="AW3807" s="15" t="s">
        <v>36</v>
      </c>
      <c r="AX3807" s="15" t="s">
        <v>85</v>
      </c>
      <c r="AY3807" s="235" t="s">
        <v>386</v>
      </c>
    </row>
    <row r="3808" spans="1:65" s="2" customFormat="1" ht="78" customHeight="1">
      <c r="A3808" s="37"/>
      <c r="B3808" s="38"/>
      <c r="C3808" s="185" t="s">
        <v>3506</v>
      </c>
      <c r="D3808" s="185" t="s">
        <v>388</v>
      </c>
      <c r="E3808" s="186" t="s">
        <v>3507</v>
      </c>
      <c r="F3808" s="187" t="s">
        <v>3508</v>
      </c>
      <c r="G3808" s="188" t="s">
        <v>624</v>
      </c>
      <c r="H3808" s="189">
        <v>1</v>
      </c>
      <c r="I3808" s="190"/>
      <c r="J3808" s="191">
        <f>ROUND(I3808*H3808,2)</f>
        <v>0</v>
      </c>
      <c r="K3808" s="187" t="s">
        <v>76</v>
      </c>
      <c r="L3808" s="42"/>
      <c r="M3808" s="192" t="s">
        <v>76</v>
      </c>
      <c r="N3808" s="193" t="s">
        <v>49</v>
      </c>
      <c r="O3808" s="67"/>
      <c r="P3808" s="194">
        <f>O3808*H3808</f>
        <v>0</v>
      </c>
      <c r="Q3808" s="194">
        <v>0</v>
      </c>
      <c r="R3808" s="194">
        <f>Q3808*H3808</f>
        <v>0</v>
      </c>
      <c r="S3808" s="194">
        <v>0</v>
      </c>
      <c r="T3808" s="195">
        <f>S3808*H3808</f>
        <v>0</v>
      </c>
      <c r="U3808" s="37"/>
      <c r="V3808" s="37"/>
      <c r="W3808" s="37"/>
      <c r="X3808" s="37"/>
      <c r="Y3808" s="37"/>
      <c r="Z3808" s="37"/>
      <c r="AA3808" s="37"/>
      <c r="AB3808" s="37"/>
      <c r="AC3808" s="37"/>
      <c r="AD3808" s="37"/>
      <c r="AE3808" s="37"/>
      <c r="AR3808" s="196" t="s">
        <v>479</v>
      </c>
      <c r="AT3808" s="196" t="s">
        <v>388</v>
      </c>
      <c r="AU3808" s="196" t="s">
        <v>90</v>
      </c>
      <c r="AY3808" s="20" t="s">
        <v>386</v>
      </c>
      <c r="BE3808" s="197">
        <f>IF(N3808="základní",J3808,0)</f>
        <v>0</v>
      </c>
      <c r="BF3808" s="197">
        <f>IF(N3808="snížená",J3808,0)</f>
        <v>0</v>
      </c>
      <c r="BG3808" s="197">
        <f>IF(N3808="zákl. přenesená",J3808,0)</f>
        <v>0</v>
      </c>
      <c r="BH3808" s="197">
        <f>IF(N3808="sníž. přenesená",J3808,0)</f>
        <v>0</v>
      </c>
      <c r="BI3808" s="197">
        <f>IF(N3808="nulová",J3808,0)</f>
        <v>0</v>
      </c>
      <c r="BJ3808" s="20" t="s">
        <v>90</v>
      </c>
      <c r="BK3808" s="197">
        <f>ROUND(I3808*H3808,2)</f>
        <v>0</v>
      </c>
      <c r="BL3808" s="20" t="s">
        <v>479</v>
      </c>
      <c r="BM3808" s="196" t="s">
        <v>3509</v>
      </c>
    </row>
    <row r="3809" spans="1:65" s="13" customFormat="1" ht="10">
      <c r="B3809" s="203"/>
      <c r="C3809" s="204"/>
      <c r="D3809" s="205" t="s">
        <v>395</v>
      </c>
      <c r="E3809" s="206" t="s">
        <v>76</v>
      </c>
      <c r="F3809" s="207" t="s">
        <v>403</v>
      </c>
      <c r="G3809" s="204"/>
      <c r="H3809" s="206" t="s">
        <v>76</v>
      </c>
      <c r="I3809" s="208"/>
      <c r="J3809" s="204"/>
      <c r="K3809" s="204"/>
      <c r="L3809" s="209"/>
      <c r="M3809" s="210"/>
      <c r="N3809" s="211"/>
      <c r="O3809" s="211"/>
      <c r="P3809" s="211"/>
      <c r="Q3809" s="211"/>
      <c r="R3809" s="211"/>
      <c r="S3809" s="211"/>
      <c r="T3809" s="212"/>
      <c r="AT3809" s="213" t="s">
        <v>395</v>
      </c>
      <c r="AU3809" s="213" t="s">
        <v>90</v>
      </c>
      <c r="AV3809" s="13" t="s">
        <v>85</v>
      </c>
      <c r="AW3809" s="13" t="s">
        <v>36</v>
      </c>
      <c r="AX3809" s="13" t="s">
        <v>78</v>
      </c>
      <c r="AY3809" s="213" t="s">
        <v>386</v>
      </c>
    </row>
    <row r="3810" spans="1:65" s="13" customFormat="1" ht="10">
      <c r="B3810" s="203"/>
      <c r="C3810" s="204"/>
      <c r="D3810" s="205" t="s">
        <v>395</v>
      </c>
      <c r="E3810" s="206" t="s">
        <v>76</v>
      </c>
      <c r="F3810" s="207" t="s">
        <v>1057</v>
      </c>
      <c r="G3810" s="204"/>
      <c r="H3810" s="206" t="s">
        <v>76</v>
      </c>
      <c r="I3810" s="208"/>
      <c r="J3810" s="204"/>
      <c r="K3810" s="204"/>
      <c r="L3810" s="209"/>
      <c r="M3810" s="210"/>
      <c r="N3810" s="211"/>
      <c r="O3810" s="211"/>
      <c r="P3810" s="211"/>
      <c r="Q3810" s="211"/>
      <c r="R3810" s="211"/>
      <c r="S3810" s="211"/>
      <c r="T3810" s="212"/>
      <c r="AT3810" s="213" t="s">
        <v>395</v>
      </c>
      <c r="AU3810" s="213" t="s">
        <v>90</v>
      </c>
      <c r="AV3810" s="13" t="s">
        <v>85</v>
      </c>
      <c r="AW3810" s="13" t="s">
        <v>36</v>
      </c>
      <c r="AX3810" s="13" t="s">
        <v>78</v>
      </c>
      <c r="AY3810" s="213" t="s">
        <v>386</v>
      </c>
    </row>
    <row r="3811" spans="1:65" s="13" customFormat="1" ht="10">
      <c r="B3811" s="203"/>
      <c r="C3811" s="204"/>
      <c r="D3811" s="205" t="s">
        <v>395</v>
      </c>
      <c r="E3811" s="206" t="s">
        <v>76</v>
      </c>
      <c r="F3811" s="207" t="s">
        <v>3179</v>
      </c>
      <c r="G3811" s="204"/>
      <c r="H3811" s="206" t="s">
        <v>76</v>
      </c>
      <c r="I3811" s="208"/>
      <c r="J3811" s="204"/>
      <c r="K3811" s="204"/>
      <c r="L3811" s="209"/>
      <c r="M3811" s="210"/>
      <c r="N3811" s="211"/>
      <c r="O3811" s="211"/>
      <c r="P3811" s="211"/>
      <c r="Q3811" s="211"/>
      <c r="R3811" s="211"/>
      <c r="S3811" s="211"/>
      <c r="T3811" s="212"/>
      <c r="AT3811" s="213" t="s">
        <v>395</v>
      </c>
      <c r="AU3811" s="213" t="s">
        <v>90</v>
      </c>
      <c r="AV3811" s="13" t="s">
        <v>85</v>
      </c>
      <c r="AW3811" s="13" t="s">
        <v>36</v>
      </c>
      <c r="AX3811" s="13" t="s">
        <v>78</v>
      </c>
      <c r="AY3811" s="213" t="s">
        <v>386</v>
      </c>
    </row>
    <row r="3812" spans="1:65" s="13" customFormat="1" ht="10">
      <c r="B3812" s="203"/>
      <c r="C3812" s="204"/>
      <c r="D3812" s="205" t="s">
        <v>395</v>
      </c>
      <c r="E3812" s="206" t="s">
        <v>76</v>
      </c>
      <c r="F3812" s="207" t="s">
        <v>3180</v>
      </c>
      <c r="G3812" s="204"/>
      <c r="H3812" s="206" t="s">
        <v>76</v>
      </c>
      <c r="I3812" s="208"/>
      <c r="J3812" s="204"/>
      <c r="K3812" s="204"/>
      <c r="L3812" s="209"/>
      <c r="M3812" s="210"/>
      <c r="N3812" s="211"/>
      <c r="O3812" s="211"/>
      <c r="P3812" s="211"/>
      <c r="Q3812" s="211"/>
      <c r="R3812" s="211"/>
      <c r="S3812" s="211"/>
      <c r="T3812" s="212"/>
      <c r="AT3812" s="213" t="s">
        <v>395</v>
      </c>
      <c r="AU3812" s="213" t="s">
        <v>90</v>
      </c>
      <c r="AV3812" s="13" t="s">
        <v>85</v>
      </c>
      <c r="AW3812" s="13" t="s">
        <v>36</v>
      </c>
      <c r="AX3812" s="13" t="s">
        <v>78</v>
      </c>
      <c r="AY3812" s="213" t="s">
        <v>386</v>
      </c>
    </row>
    <row r="3813" spans="1:65" s="14" customFormat="1" ht="10">
      <c r="B3813" s="214"/>
      <c r="C3813" s="215"/>
      <c r="D3813" s="205" t="s">
        <v>395</v>
      </c>
      <c r="E3813" s="216" t="s">
        <v>76</v>
      </c>
      <c r="F3813" s="217" t="s">
        <v>3510</v>
      </c>
      <c r="G3813" s="215"/>
      <c r="H3813" s="218">
        <v>1</v>
      </c>
      <c r="I3813" s="219"/>
      <c r="J3813" s="215"/>
      <c r="K3813" s="215"/>
      <c r="L3813" s="220"/>
      <c r="M3813" s="221"/>
      <c r="N3813" s="222"/>
      <c r="O3813" s="222"/>
      <c r="P3813" s="222"/>
      <c r="Q3813" s="222"/>
      <c r="R3813" s="222"/>
      <c r="S3813" s="222"/>
      <c r="T3813" s="223"/>
      <c r="AT3813" s="224" t="s">
        <v>395</v>
      </c>
      <c r="AU3813" s="224" t="s">
        <v>90</v>
      </c>
      <c r="AV3813" s="14" t="s">
        <v>90</v>
      </c>
      <c r="AW3813" s="14" t="s">
        <v>36</v>
      </c>
      <c r="AX3813" s="14" t="s">
        <v>78</v>
      </c>
      <c r="AY3813" s="224" t="s">
        <v>386</v>
      </c>
    </row>
    <row r="3814" spans="1:65" s="15" customFormat="1" ht="10">
      <c r="B3814" s="225"/>
      <c r="C3814" s="226"/>
      <c r="D3814" s="205" t="s">
        <v>395</v>
      </c>
      <c r="E3814" s="227" t="s">
        <v>76</v>
      </c>
      <c r="F3814" s="228" t="s">
        <v>398</v>
      </c>
      <c r="G3814" s="226"/>
      <c r="H3814" s="229">
        <v>1</v>
      </c>
      <c r="I3814" s="230"/>
      <c r="J3814" s="226"/>
      <c r="K3814" s="226"/>
      <c r="L3814" s="231"/>
      <c r="M3814" s="232"/>
      <c r="N3814" s="233"/>
      <c r="O3814" s="233"/>
      <c r="P3814" s="233"/>
      <c r="Q3814" s="233"/>
      <c r="R3814" s="233"/>
      <c r="S3814" s="233"/>
      <c r="T3814" s="234"/>
      <c r="AT3814" s="235" t="s">
        <v>395</v>
      </c>
      <c r="AU3814" s="235" t="s">
        <v>90</v>
      </c>
      <c r="AV3814" s="15" t="s">
        <v>102</v>
      </c>
      <c r="AW3814" s="15" t="s">
        <v>36</v>
      </c>
      <c r="AX3814" s="15" t="s">
        <v>85</v>
      </c>
      <c r="AY3814" s="235" t="s">
        <v>386</v>
      </c>
    </row>
    <row r="3815" spans="1:65" s="2" customFormat="1" ht="90" customHeight="1">
      <c r="A3815" s="37"/>
      <c r="B3815" s="38"/>
      <c r="C3815" s="185" t="s">
        <v>3511</v>
      </c>
      <c r="D3815" s="185" t="s">
        <v>388</v>
      </c>
      <c r="E3815" s="186" t="s">
        <v>3512</v>
      </c>
      <c r="F3815" s="187" t="s">
        <v>3513</v>
      </c>
      <c r="G3815" s="188" t="s">
        <v>624</v>
      </c>
      <c r="H3815" s="189">
        <v>1</v>
      </c>
      <c r="I3815" s="190"/>
      <c r="J3815" s="191">
        <f>ROUND(I3815*H3815,2)</f>
        <v>0</v>
      </c>
      <c r="K3815" s="187" t="s">
        <v>76</v>
      </c>
      <c r="L3815" s="42"/>
      <c r="M3815" s="192" t="s">
        <v>76</v>
      </c>
      <c r="N3815" s="193" t="s">
        <v>49</v>
      </c>
      <c r="O3815" s="67"/>
      <c r="P3815" s="194">
        <f>O3815*H3815</f>
        <v>0</v>
      </c>
      <c r="Q3815" s="194">
        <v>0</v>
      </c>
      <c r="R3815" s="194">
        <f>Q3815*H3815</f>
        <v>0</v>
      </c>
      <c r="S3815" s="194">
        <v>0</v>
      </c>
      <c r="T3815" s="195">
        <f>S3815*H3815</f>
        <v>0</v>
      </c>
      <c r="U3815" s="37"/>
      <c r="V3815" s="37"/>
      <c r="W3815" s="37"/>
      <c r="X3815" s="37"/>
      <c r="Y3815" s="37"/>
      <c r="Z3815" s="37"/>
      <c r="AA3815" s="37"/>
      <c r="AB3815" s="37"/>
      <c r="AC3815" s="37"/>
      <c r="AD3815" s="37"/>
      <c r="AE3815" s="37"/>
      <c r="AR3815" s="196" t="s">
        <v>479</v>
      </c>
      <c r="AT3815" s="196" t="s">
        <v>388</v>
      </c>
      <c r="AU3815" s="196" t="s">
        <v>90</v>
      </c>
      <c r="AY3815" s="20" t="s">
        <v>386</v>
      </c>
      <c r="BE3815" s="197">
        <f>IF(N3815="základní",J3815,0)</f>
        <v>0</v>
      </c>
      <c r="BF3815" s="197">
        <f>IF(N3815="snížená",J3815,0)</f>
        <v>0</v>
      </c>
      <c r="BG3815" s="197">
        <f>IF(N3815="zákl. přenesená",J3815,0)</f>
        <v>0</v>
      </c>
      <c r="BH3815" s="197">
        <f>IF(N3815="sníž. přenesená",J3815,0)</f>
        <v>0</v>
      </c>
      <c r="BI3815" s="197">
        <f>IF(N3815="nulová",J3815,0)</f>
        <v>0</v>
      </c>
      <c r="BJ3815" s="20" t="s">
        <v>90</v>
      </c>
      <c r="BK3815" s="197">
        <f>ROUND(I3815*H3815,2)</f>
        <v>0</v>
      </c>
      <c r="BL3815" s="20" t="s">
        <v>479</v>
      </c>
      <c r="BM3815" s="196" t="s">
        <v>3514</v>
      </c>
    </row>
    <row r="3816" spans="1:65" s="13" customFormat="1" ht="10">
      <c r="B3816" s="203"/>
      <c r="C3816" s="204"/>
      <c r="D3816" s="205" t="s">
        <v>395</v>
      </c>
      <c r="E3816" s="206" t="s">
        <v>76</v>
      </c>
      <c r="F3816" s="207" t="s">
        <v>403</v>
      </c>
      <c r="G3816" s="204"/>
      <c r="H3816" s="206" t="s">
        <v>76</v>
      </c>
      <c r="I3816" s="208"/>
      <c r="J3816" s="204"/>
      <c r="K3816" s="204"/>
      <c r="L3816" s="209"/>
      <c r="M3816" s="210"/>
      <c r="N3816" s="211"/>
      <c r="O3816" s="211"/>
      <c r="P3816" s="211"/>
      <c r="Q3816" s="211"/>
      <c r="R3816" s="211"/>
      <c r="S3816" s="211"/>
      <c r="T3816" s="212"/>
      <c r="AT3816" s="213" t="s">
        <v>395</v>
      </c>
      <c r="AU3816" s="213" t="s">
        <v>90</v>
      </c>
      <c r="AV3816" s="13" t="s">
        <v>85</v>
      </c>
      <c r="AW3816" s="13" t="s">
        <v>36</v>
      </c>
      <c r="AX3816" s="13" t="s">
        <v>78</v>
      </c>
      <c r="AY3816" s="213" t="s">
        <v>386</v>
      </c>
    </row>
    <row r="3817" spans="1:65" s="13" customFormat="1" ht="10">
      <c r="B3817" s="203"/>
      <c r="C3817" s="204"/>
      <c r="D3817" s="205" t="s">
        <v>395</v>
      </c>
      <c r="E3817" s="206" t="s">
        <v>76</v>
      </c>
      <c r="F3817" s="207" t="s">
        <v>1057</v>
      </c>
      <c r="G3817" s="204"/>
      <c r="H3817" s="206" t="s">
        <v>76</v>
      </c>
      <c r="I3817" s="208"/>
      <c r="J3817" s="204"/>
      <c r="K3817" s="204"/>
      <c r="L3817" s="209"/>
      <c r="M3817" s="210"/>
      <c r="N3817" s="211"/>
      <c r="O3817" s="211"/>
      <c r="P3817" s="211"/>
      <c r="Q3817" s="211"/>
      <c r="R3817" s="211"/>
      <c r="S3817" s="211"/>
      <c r="T3817" s="212"/>
      <c r="AT3817" s="213" t="s">
        <v>395</v>
      </c>
      <c r="AU3817" s="213" t="s">
        <v>90</v>
      </c>
      <c r="AV3817" s="13" t="s">
        <v>85</v>
      </c>
      <c r="AW3817" s="13" t="s">
        <v>36</v>
      </c>
      <c r="AX3817" s="13" t="s">
        <v>78</v>
      </c>
      <c r="AY3817" s="213" t="s">
        <v>386</v>
      </c>
    </row>
    <row r="3818" spans="1:65" s="13" customFormat="1" ht="10">
      <c r="B3818" s="203"/>
      <c r="C3818" s="204"/>
      <c r="D3818" s="205" t="s">
        <v>395</v>
      </c>
      <c r="E3818" s="206" t="s">
        <v>76</v>
      </c>
      <c r="F3818" s="207" t="s">
        <v>3179</v>
      </c>
      <c r="G3818" s="204"/>
      <c r="H3818" s="206" t="s">
        <v>76</v>
      </c>
      <c r="I3818" s="208"/>
      <c r="J3818" s="204"/>
      <c r="K3818" s="204"/>
      <c r="L3818" s="209"/>
      <c r="M3818" s="210"/>
      <c r="N3818" s="211"/>
      <c r="O3818" s="211"/>
      <c r="P3818" s="211"/>
      <c r="Q3818" s="211"/>
      <c r="R3818" s="211"/>
      <c r="S3818" s="211"/>
      <c r="T3818" s="212"/>
      <c r="AT3818" s="213" t="s">
        <v>395</v>
      </c>
      <c r="AU3818" s="213" t="s">
        <v>90</v>
      </c>
      <c r="AV3818" s="13" t="s">
        <v>85</v>
      </c>
      <c r="AW3818" s="13" t="s">
        <v>36</v>
      </c>
      <c r="AX3818" s="13" t="s">
        <v>78</v>
      </c>
      <c r="AY3818" s="213" t="s">
        <v>386</v>
      </c>
    </row>
    <row r="3819" spans="1:65" s="13" customFormat="1" ht="10">
      <c r="B3819" s="203"/>
      <c r="C3819" s="204"/>
      <c r="D3819" s="205" t="s">
        <v>395</v>
      </c>
      <c r="E3819" s="206" t="s">
        <v>76</v>
      </c>
      <c r="F3819" s="207" t="s">
        <v>3180</v>
      </c>
      <c r="G3819" s="204"/>
      <c r="H3819" s="206" t="s">
        <v>76</v>
      </c>
      <c r="I3819" s="208"/>
      <c r="J3819" s="204"/>
      <c r="K3819" s="204"/>
      <c r="L3819" s="209"/>
      <c r="M3819" s="210"/>
      <c r="N3819" s="211"/>
      <c r="O3819" s="211"/>
      <c r="P3819" s="211"/>
      <c r="Q3819" s="211"/>
      <c r="R3819" s="211"/>
      <c r="S3819" s="211"/>
      <c r="T3819" s="212"/>
      <c r="AT3819" s="213" t="s">
        <v>395</v>
      </c>
      <c r="AU3819" s="213" t="s">
        <v>90</v>
      </c>
      <c r="AV3819" s="13" t="s">
        <v>85</v>
      </c>
      <c r="AW3819" s="13" t="s">
        <v>36</v>
      </c>
      <c r="AX3819" s="13" t="s">
        <v>78</v>
      </c>
      <c r="AY3819" s="213" t="s">
        <v>386</v>
      </c>
    </row>
    <row r="3820" spans="1:65" s="14" customFormat="1" ht="10">
      <c r="B3820" s="214"/>
      <c r="C3820" s="215"/>
      <c r="D3820" s="205" t="s">
        <v>395</v>
      </c>
      <c r="E3820" s="216" t="s">
        <v>76</v>
      </c>
      <c r="F3820" s="217" t="s">
        <v>3515</v>
      </c>
      <c r="G3820" s="215"/>
      <c r="H3820" s="218">
        <v>1</v>
      </c>
      <c r="I3820" s="219"/>
      <c r="J3820" s="215"/>
      <c r="K3820" s="215"/>
      <c r="L3820" s="220"/>
      <c r="M3820" s="221"/>
      <c r="N3820" s="222"/>
      <c r="O3820" s="222"/>
      <c r="P3820" s="222"/>
      <c r="Q3820" s="222"/>
      <c r="R3820" s="222"/>
      <c r="S3820" s="222"/>
      <c r="T3820" s="223"/>
      <c r="AT3820" s="224" t="s">
        <v>395</v>
      </c>
      <c r="AU3820" s="224" t="s">
        <v>90</v>
      </c>
      <c r="AV3820" s="14" t="s">
        <v>90</v>
      </c>
      <c r="AW3820" s="14" t="s">
        <v>36</v>
      </c>
      <c r="AX3820" s="14" t="s">
        <v>78</v>
      </c>
      <c r="AY3820" s="224" t="s">
        <v>386</v>
      </c>
    </row>
    <row r="3821" spans="1:65" s="15" customFormat="1" ht="10">
      <c r="B3821" s="225"/>
      <c r="C3821" s="226"/>
      <c r="D3821" s="205" t="s">
        <v>395</v>
      </c>
      <c r="E3821" s="227" t="s">
        <v>76</v>
      </c>
      <c r="F3821" s="228" t="s">
        <v>398</v>
      </c>
      <c r="G3821" s="226"/>
      <c r="H3821" s="229">
        <v>1</v>
      </c>
      <c r="I3821" s="230"/>
      <c r="J3821" s="226"/>
      <c r="K3821" s="226"/>
      <c r="L3821" s="231"/>
      <c r="M3821" s="232"/>
      <c r="N3821" s="233"/>
      <c r="O3821" s="233"/>
      <c r="P3821" s="233"/>
      <c r="Q3821" s="233"/>
      <c r="R3821" s="233"/>
      <c r="S3821" s="233"/>
      <c r="T3821" s="234"/>
      <c r="AT3821" s="235" t="s">
        <v>395</v>
      </c>
      <c r="AU3821" s="235" t="s">
        <v>90</v>
      </c>
      <c r="AV3821" s="15" t="s">
        <v>102</v>
      </c>
      <c r="AW3821" s="15" t="s">
        <v>36</v>
      </c>
      <c r="AX3821" s="15" t="s">
        <v>85</v>
      </c>
      <c r="AY3821" s="235" t="s">
        <v>386</v>
      </c>
    </row>
    <row r="3822" spans="1:65" s="2" customFormat="1" ht="62.75" customHeight="1">
      <c r="A3822" s="37"/>
      <c r="B3822" s="38"/>
      <c r="C3822" s="185" t="s">
        <v>3516</v>
      </c>
      <c r="D3822" s="185" t="s">
        <v>388</v>
      </c>
      <c r="E3822" s="186" t="s">
        <v>3517</v>
      </c>
      <c r="F3822" s="187" t="s">
        <v>3518</v>
      </c>
      <c r="G3822" s="188" t="s">
        <v>624</v>
      </c>
      <c r="H3822" s="189">
        <v>1</v>
      </c>
      <c r="I3822" s="190"/>
      <c r="J3822" s="191">
        <f>ROUND(I3822*H3822,2)</f>
        <v>0</v>
      </c>
      <c r="K3822" s="187" t="s">
        <v>76</v>
      </c>
      <c r="L3822" s="42"/>
      <c r="M3822" s="192" t="s">
        <v>76</v>
      </c>
      <c r="N3822" s="193" t="s">
        <v>49</v>
      </c>
      <c r="O3822" s="67"/>
      <c r="P3822" s="194">
        <f>O3822*H3822</f>
        <v>0</v>
      </c>
      <c r="Q3822" s="194">
        <v>0</v>
      </c>
      <c r="R3822" s="194">
        <f>Q3822*H3822</f>
        <v>0</v>
      </c>
      <c r="S3822" s="194">
        <v>0</v>
      </c>
      <c r="T3822" s="195">
        <f>S3822*H3822</f>
        <v>0</v>
      </c>
      <c r="U3822" s="37"/>
      <c r="V3822" s="37"/>
      <c r="W3822" s="37"/>
      <c r="X3822" s="37"/>
      <c r="Y3822" s="37"/>
      <c r="Z3822" s="37"/>
      <c r="AA3822" s="37"/>
      <c r="AB3822" s="37"/>
      <c r="AC3822" s="37"/>
      <c r="AD3822" s="37"/>
      <c r="AE3822" s="37"/>
      <c r="AR3822" s="196" t="s">
        <v>479</v>
      </c>
      <c r="AT3822" s="196" t="s">
        <v>388</v>
      </c>
      <c r="AU3822" s="196" t="s">
        <v>90</v>
      </c>
      <c r="AY3822" s="20" t="s">
        <v>386</v>
      </c>
      <c r="BE3822" s="197">
        <f>IF(N3822="základní",J3822,0)</f>
        <v>0</v>
      </c>
      <c r="BF3822" s="197">
        <f>IF(N3822="snížená",J3822,0)</f>
        <v>0</v>
      </c>
      <c r="BG3822" s="197">
        <f>IF(N3822="zákl. přenesená",J3822,0)</f>
        <v>0</v>
      </c>
      <c r="BH3822" s="197">
        <f>IF(N3822="sníž. přenesená",J3822,0)</f>
        <v>0</v>
      </c>
      <c r="BI3822" s="197">
        <f>IF(N3822="nulová",J3822,0)</f>
        <v>0</v>
      </c>
      <c r="BJ3822" s="20" t="s">
        <v>90</v>
      </c>
      <c r="BK3822" s="197">
        <f>ROUND(I3822*H3822,2)</f>
        <v>0</v>
      </c>
      <c r="BL3822" s="20" t="s">
        <v>479</v>
      </c>
      <c r="BM3822" s="196" t="s">
        <v>3519</v>
      </c>
    </row>
    <row r="3823" spans="1:65" s="13" customFormat="1" ht="10">
      <c r="B3823" s="203"/>
      <c r="C3823" s="204"/>
      <c r="D3823" s="205" t="s">
        <v>395</v>
      </c>
      <c r="E3823" s="206" t="s">
        <v>76</v>
      </c>
      <c r="F3823" s="207" t="s">
        <v>403</v>
      </c>
      <c r="G3823" s="204"/>
      <c r="H3823" s="206" t="s">
        <v>76</v>
      </c>
      <c r="I3823" s="208"/>
      <c r="J3823" s="204"/>
      <c r="K3823" s="204"/>
      <c r="L3823" s="209"/>
      <c r="M3823" s="210"/>
      <c r="N3823" s="211"/>
      <c r="O3823" s="211"/>
      <c r="P3823" s="211"/>
      <c r="Q3823" s="211"/>
      <c r="R3823" s="211"/>
      <c r="S3823" s="211"/>
      <c r="T3823" s="212"/>
      <c r="AT3823" s="213" t="s">
        <v>395</v>
      </c>
      <c r="AU3823" s="213" t="s">
        <v>90</v>
      </c>
      <c r="AV3823" s="13" t="s">
        <v>85</v>
      </c>
      <c r="AW3823" s="13" t="s">
        <v>36</v>
      </c>
      <c r="AX3823" s="13" t="s">
        <v>78</v>
      </c>
      <c r="AY3823" s="213" t="s">
        <v>386</v>
      </c>
    </row>
    <row r="3824" spans="1:65" s="13" customFormat="1" ht="10">
      <c r="B3824" s="203"/>
      <c r="C3824" s="204"/>
      <c r="D3824" s="205" t="s">
        <v>395</v>
      </c>
      <c r="E3824" s="206" t="s">
        <v>76</v>
      </c>
      <c r="F3824" s="207" t="s">
        <v>1057</v>
      </c>
      <c r="G3824" s="204"/>
      <c r="H3824" s="206" t="s">
        <v>76</v>
      </c>
      <c r="I3824" s="208"/>
      <c r="J3824" s="204"/>
      <c r="K3824" s="204"/>
      <c r="L3824" s="209"/>
      <c r="M3824" s="210"/>
      <c r="N3824" s="211"/>
      <c r="O3824" s="211"/>
      <c r="P3824" s="211"/>
      <c r="Q3824" s="211"/>
      <c r="R3824" s="211"/>
      <c r="S3824" s="211"/>
      <c r="T3824" s="212"/>
      <c r="AT3824" s="213" t="s">
        <v>395</v>
      </c>
      <c r="AU3824" s="213" t="s">
        <v>90</v>
      </c>
      <c r="AV3824" s="13" t="s">
        <v>85</v>
      </c>
      <c r="AW3824" s="13" t="s">
        <v>36</v>
      </c>
      <c r="AX3824" s="13" t="s">
        <v>78</v>
      </c>
      <c r="AY3824" s="213" t="s">
        <v>386</v>
      </c>
    </row>
    <row r="3825" spans="1:65" s="13" customFormat="1" ht="10">
      <c r="B3825" s="203"/>
      <c r="C3825" s="204"/>
      <c r="D3825" s="205" t="s">
        <v>395</v>
      </c>
      <c r="E3825" s="206" t="s">
        <v>76</v>
      </c>
      <c r="F3825" s="207" t="s">
        <v>3179</v>
      </c>
      <c r="G3825" s="204"/>
      <c r="H3825" s="206" t="s">
        <v>76</v>
      </c>
      <c r="I3825" s="208"/>
      <c r="J3825" s="204"/>
      <c r="K3825" s="204"/>
      <c r="L3825" s="209"/>
      <c r="M3825" s="210"/>
      <c r="N3825" s="211"/>
      <c r="O3825" s="211"/>
      <c r="P3825" s="211"/>
      <c r="Q3825" s="211"/>
      <c r="R3825" s="211"/>
      <c r="S3825" s="211"/>
      <c r="T3825" s="212"/>
      <c r="AT3825" s="213" t="s">
        <v>395</v>
      </c>
      <c r="AU3825" s="213" t="s">
        <v>90</v>
      </c>
      <c r="AV3825" s="13" t="s">
        <v>85</v>
      </c>
      <c r="AW3825" s="13" t="s">
        <v>36</v>
      </c>
      <c r="AX3825" s="13" t="s">
        <v>78</v>
      </c>
      <c r="AY3825" s="213" t="s">
        <v>386</v>
      </c>
    </row>
    <row r="3826" spans="1:65" s="13" customFormat="1" ht="10">
      <c r="B3826" s="203"/>
      <c r="C3826" s="204"/>
      <c r="D3826" s="205" t="s">
        <v>395</v>
      </c>
      <c r="E3826" s="206" t="s">
        <v>76</v>
      </c>
      <c r="F3826" s="207" t="s">
        <v>3180</v>
      </c>
      <c r="G3826" s="204"/>
      <c r="H3826" s="206" t="s">
        <v>76</v>
      </c>
      <c r="I3826" s="208"/>
      <c r="J3826" s="204"/>
      <c r="K3826" s="204"/>
      <c r="L3826" s="209"/>
      <c r="M3826" s="210"/>
      <c r="N3826" s="211"/>
      <c r="O3826" s="211"/>
      <c r="P3826" s="211"/>
      <c r="Q3826" s="211"/>
      <c r="R3826" s="211"/>
      <c r="S3826" s="211"/>
      <c r="T3826" s="212"/>
      <c r="AT3826" s="213" t="s">
        <v>395</v>
      </c>
      <c r="AU3826" s="213" t="s">
        <v>90</v>
      </c>
      <c r="AV3826" s="13" t="s">
        <v>85</v>
      </c>
      <c r="AW3826" s="13" t="s">
        <v>36</v>
      </c>
      <c r="AX3826" s="13" t="s">
        <v>78</v>
      </c>
      <c r="AY3826" s="213" t="s">
        <v>386</v>
      </c>
    </row>
    <row r="3827" spans="1:65" s="14" customFormat="1" ht="10">
      <c r="B3827" s="214"/>
      <c r="C3827" s="215"/>
      <c r="D3827" s="205" t="s">
        <v>395</v>
      </c>
      <c r="E3827" s="216" t="s">
        <v>76</v>
      </c>
      <c r="F3827" s="217" t="s">
        <v>3520</v>
      </c>
      <c r="G3827" s="215"/>
      <c r="H3827" s="218">
        <v>1</v>
      </c>
      <c r="I3827" s="219"/>
      <c r="J3827" s="215"/>
      <c r="K3827" s="215"/>
      <c r="L3827" s="220"/>
      <c r="M3827" s="221"/>
      <c r="N3827" s="222"/>
      <c r="O3827" s="222"/>
      <c r="P3827" s="222"/>
      <c r="Q3827" s="222"/>
      <c r="R3827" s="222"/>
      <c r="S3827" s="222"/>
      <c r="T3827" s="223"/>
      <c r="AT3827" s="224" t="s">
        <v>395</v>
      </c>
      <c r="AU3827" s="224" t="s">
        <v>90</v>
      </c>
      <c r="AV3827" s="14" t="s">
        <v>90</v>
      </c>
      <c r="AW3827" s="14" t="s">
        <v>36</v>
      </c>
      <c r="AX3827" s="14" t="s">
        <v>78</v>
      </c>
      <c r="AY3827" s="224" t="s">
        <v>386</v>
      </c>
    </row>
    <row r="3828" spans="1:65" s="15" customFormat="1" ht="10">
      <c r="B3828" s="225"/>
      <c r="C3828" s="226"/>
      <c r="D3828" s="205" t="s">
        <v>395</v>
      </c>
      <c r="E3828" s="227" t="s">
        <v>76</v>
      </c>
      <c r="F3828" s="228" t="s">
        <v>398</v>
      </c>
      <c r="G3828" s="226"/>
      <c r="H3828" s="229">
        <v>1</v>
      </c>
      <c r="I3828" s="230"/>
      <c r="J3828" s="226"/>
      <c r="K3828" s="226"/>
      <c r="L3828" s="231"/>
      <c r="M3828" s="232"/>
      <c r="N3828" s="233"/>
      <c r="O3828" s="233"/>
      <c r="P3828" s="233"/>
      <c r="Q3828" s="233"/>
      <c r="R3828" s="233"/>
      <c r="S3828" s="233"/>
      <c r="T3828" s="234"/>
      <c r="AT3828" s="235" t="s">
        <v>395</v>
      </c>
      <c r="AU3828" s="235" t="s">
        <v>90</v>
      </c>
      <c r="AV3828" s="15" t="s">
        <v>102</v>
      </c>
      <c r="AW3828" s="15" t="s">
        <v>36</v>
      </c>
      <c r="AX3828" s="15" t="s">
        <v>85</v>
      </c>
      <c r="AY3828" s="235" t="s">
        <v>386</v>
      </c>
    </row>
    <row r="3829" spans="1:65" s="2" customFormat="1" ht="62.75" customHeight="1">
      <c r="A3829" s="37"/>
      <c r="B3829" s="38"/>
      <c r="C3829" s="185" t="s">
        <v>3521</v>
      </c>
      <c r="D3829" s="185" t="s">
        <v>388</v>
      </c>
      <c r="E3829" s="186" t="s">
        <v>3522</v>
      </c>
      <c r="F3829" s="187" t="s">
        <v>3518</v>
      </c>
      <c r="G3829" s="188" t="s">
        <v>624</v>
      </c>
      <c r="H3829" s="189">
        <v>1</v>
      </c>
      <c r="I3829" s="190"/>
      <c r="J3829" s="191">
        <f>ROUND(I3829*H3829,2)</f>
        <v>0</v>
      </c>
      <c r="K3829" s="187" t="s">
        <v>76</v>
      </c>
      <c r="L3829" s="42"/>
      <c r="M3829" s="192" t="s">
        <v>76</v>
      </c>
      <c r="N3829" s="193" t="s">
        <v>49</v>
      </c>
      <c r="O3829" s="67"/>
      <c r="P3829" s="194">
        <f>O3829*H3829</f>
        <v>0</v>
      </c>
      <c r="Q3829" s="194">
        <v>0</v>
      </c>
      <c r="R3829" s="194">
        <f>Q3829*H3829</f>
        <v>0</v>
      </c>
      <c r="S3829" s="194">
        <v>0</v>
      </c>
      <c r="T3829" s="195">
        <f>S3829*H3829</f>
        <v>0</v>
      </c>
      <c r="U3829" s="37"/>
      <c r="V3829" s="37"/>
      <c r="W3829" s="37"/>
      <c r="X3829" s="37"/>
      <c r="Y3829" s="37"/>
      <c r="Z3829" s="37"/>
      <c r="AA3829" s="37"/>
      <c r="AB3829" s="37"/>
      <c r="AC3829" s="37"/>
      <c r="AD3829" s="37"/>
      <c r="AE3829" s="37"/>
      <c r="AR3829" s="196" t="s">
        <v>479</v>
      </c>
      <c r="AT3829" s="196" t="s">
        <v>388</v>
      </c>
      <c r="AU3829" s="196" t="s">
        <v>90</v>
      </c>
      <c r="AY3829" s="20" t="s">
        <v>386</v>
      </c>
      <c r="BE3829" s="197">
        <f>IF(N3829="základní",J3829,0)</f>
        <v>0</v>
      </c>
      <c r="BF3829" s="197">
        <f>IF(N3829="snížená",J3829,0)</f>
        <v>0</v>
      </c>
      <c r="BG3829" s="197">
        <f>IF(N3829="zákl. přenesená",J3829,0)</f>
        <v>0</v>
      </c>
      <c r="BH3829" s="197">
        <f>IF(N3829="sníž. přenesená",J3829,0)</f>
        <v>0</v>
      </c>
      <c r="BI3829" s="197">
        <f>IF(N3829="nulová",J3829,0)</f>
        <v>0</v>
      </c>
      <c r="BJ3829" s="20" t="s">
        <v>90</v>
      </c>
      <c r="BK3829" s="197">
        <f>ROUND(I3829*H3829,2)</f>
        <v>0</v>
      </c>
      <c r="BL3829" s="20" t="s">
        <v>479</v>
      </c>
      <c r="BM3829" s="196" t="s">
        <v>3523</v>
      </c>
    </row>
    <row r="3830" spans="1:65" s="13" customFormat="1" ht="10">
      <c r="B3830" s="203"/>
      <c r="C3830" s="204"/>
      <c r="D3830" s="205" t="s">
        <v>395</v>
      </c>
      <c r="E3830" s="206" t="s">
        <v>76</v>
      </c>
      <c r="F3830" s="207" t="s">
        <v>403</v>
      </c>
      <c r="G3830" s="204"/>
      <c r="H3830" s="206" t="s">
        <v>76</v>
      </c>
      <c r="I3830" s="208"/>
      <c r="J3830" s="204"/>
      <c r="K3830" s="204"/>
      <c r="L3830" s="209"/>
      <c r="M3830" s="210"/>
      <c r="N3830" s="211"/>
      <c r="O3830" s="211"/>
      <c r="P3830" s="211"/>
      <c r="Q3830" s="211"/>
      <c r="R3830" s="211"/>
      <c r="S3830" s="211"/>
      <c r="T3830" s="212"/>
      <c r="AT3830" s="213" t="s">
        <v>395</v>
      </c>
      <c r="AU3830" s="213" t="s">
        <v>90</v>
      </c>
      <c r="AV3830" s="13" t="s">
        <v>85</v>
      </c>
      <c r="AW3830" s="13" t="s">
        <v>36</v>
      </c>
      <c r="AX3830" s="13" t="s">
        <v>78</v>
      </c>
      <c r="AY3830" s="213" t="s">
        <v>386</v>
      </c>
    </row>
    <row r="3831" spans="1:65" s="13" customFormat="1" ht="10">
      <c r="B3831" s="203"/>
      <c r="C3831" s="204"/>
      <c r="D3831" s="205" t="s">
        <v>395</v>
      </c>
      <c r="E3831" s="206" t="s">
        <v>76</v>
      </c>
      <c r="F3831" s="207" t="s">
        <v>1057</v>
      </c>
      <c r="G3831" s="204"/>
      <c r="H3831" s="206" t="s">
        <v>76</v>
      </c>
      <c r="I3831" s="208"/>
      <c r="J3831" s="204"/>
      <c r="K3831" s="204"/>
      <c r="L3831" s="209"/>
      <c r="M3831" s="210"/>
      <c r="N3831" s="211"/>
      <c r="O3831" s="211"/>
      <c r="P3831" s="211"/>
      <c r="Q3831" s="211"/>
      <c r="R3831" s="211"/>
      <c r="S3831" s="211"/>
      <c r="T3831" s="212"/>
      <c r="AT3831" s="213" t="s">
        <v>395</v>
      </c>
      <c r="AU3831" s="213" t="s">
        <v>90</v>
      </c>
      <c r="AV3831" s="13" t="s">
        <v>85</v>
      </c>
      <c r="AW3831" s="13" t="s">
        <v>36</v>
      </c>
      <c r="AX3831" s="13" t="s">
        <v>78</v>
      </c>
      <c r="AY3831" s="213" t="s">
        <v>386</v>
      </c>
    </row>
    <row r="3832" spans="1:65" s="13" customFormat="1" ht="10">
      <c r="B3832" s="203"/>
      <c r="C3832" s="204"/>
      <c r="D3832" s="205" t="s">
        <v>395</v>
      </c>
      <c r="E3832" s="206" t="s">
        <v>76</v>
      </c>
      <c r="F3832" s="207" t="s">
        <v>3179</v>
      </c>
      <c r="G3832" s="204"/>
      <c r="H3832" s="206" t="s">
        <v>76</v>
      </c>
      <c r="I3832" s="208"/>
      <c r="J3832" s="204"/>
      <c r="K3832" s="204"/>
      <c r="L3832" s="209"/>
      <c r="M3832" s="210"/>
      <c r="N3832" s="211"/>
      <c r="O3832" s="211"/>
      <c r="P3832" s="211"/>
      <c r="Q3832" s="211"/>
      <c r="R3832" s="211"/>
      <c r="S3832" s="211"/>
      <c r="T3832" s="212"/>
      <c r="AT3832" s="213" t="s">
        <v>395</v>
      </c>
      <c r="AU3832" s="213" t="s">
        <v>90</v>
      </c>
      <c r="AV3832" s="13" t="s">
        <v>85</v>
      </c>
      <c r="AW3832" s="13" t="s">
        <v>36</v>
      </c>
      <c r="AX3832" s="13" t="s">
        <v>78</v>
      </c>
      <c r="AY3832" s="213" t="s">
        <v>386</v>
      </c>
    </row>
    <row r="3833" spans="1:65" s="13" customFormat="1" ht="10">
      <c r="B3833" s="203"/>
      <c r="C3833" s="204"/>
      <c r="D3833" s="205" t="s">
        <v>395</v>
      </c>
      <c r="E3833" s="206" t="s">
        <v>76</v>
      </c>
      <c r="F3833" s="207" t="s">
        <v>3180</v>
      </c>
      <c r="G3833" s="204"/>
      <c r="H3833" s="206" t="s">
        <v>76</v>
      </c>
      <c r="I3833" s="208"/>
      <c r="J3833" s="204"/>
      <c r="K3833" s="204"/>
      <c r="L3833" s="209"/>
      <c r="M3833" s="210"/>
      <c r="N3833" s="211"/>
      <c r="O3833" s="211"/>
      <c r="P3833" s="211"/>
      <c r="Q3833" s="211"/>
      <c r="R3833" s="211"/>
      <c r="S3833" s="211"/>
      <c r="T3833" s="212"/>
      <c r="AT3833" s="213" t="s">
        <v>395</v>
      </c>
      <c r="AU3833" s="213" t="s">
        <v>90</v>
      </c>
      <c r="AV3833" s="13" t="s">
        <v>85</v>
      </c>
      <c r="AW3833" s="13" t="s">
        <v>36</v>
      </c>
      <c r="AX3833" s="13" t="s">
        <v>78</v>
      </c>
      <c r="AY3833" s="213" t="s">
        <v>386</v>
      </c>
    </row>
    <row r="3834" spans="1:65" s="14" customFormat="1" ht="10">
      <c r="B3834" s="214"/>
      <c r="C3834" s="215"/>
      <c r="D3834" s="205" t="s">
        <v>395</v>
      </c>
      <c r="E3834" s="216" t="s">
        <v>76</v>
      </c>
      <c r="F3834" s="217" t="s">
        <v>3524</v>
      </c>
      <c r="G3834" s="215"/>
      <c r="H3834" s="218">
        <v>1</v>
      </c>
      <c r="I3834" s="219"/>
      <c r="J3834" s="215"/>
      <c r="K3834" s="215"/>
      <c r="L3834" s="220"/>
      <c r="M3834" s="221"/>
      <c r="N3834" s="222"/>
      <c r="O3834" s="222"/>
      <c r="P3834" s="222"/>
      <c r="Q3834" s="222"/>
      <c r="R3834" s="222"/>
      <c r="S3834" s="222"/>
      <c r="T3834" s="223"/>
      <c r="AT3834" s="224" t="s">
        <v>395</v>
      </c>
      <c r="AU3834" s="224" t="s">
        <v>90</v>
      </c>
      <c r="AV3834" s="14" t="s">
        <v>90</v>
      </c>
      <c r="AW3834" s="14" t="s">
        <v>36</v>
      </c>
      <c r="AX3834" s="14" t="s">
        <v>78</v>
      </c>
      <c r="AY3834" s="224" t="s">
        <v>386</v>
      </c>
    </row>
    <row r="3835" spans="1:65" s="15" customFormat="1" ht="10">
      <c r="B3835" s="225"/>
      <c r="C3835" s="226"/>
      <c r="D3835" s="205" t="s">
        <v>395</v>
      </c>
      <c r="E3835" s="227" t="s">
        <v>76</v>
      </c>
      <c r="F3835" s="228" t="s">
        <v>398</v>
      </c>
      <c r="G3835" s="226"/>
      <c r="H3835" s="229">
        <v>1</v>
      </c>
      <c r="I3835" s="230"/>
      <c r="J3835" s="226"/>
      <c r="K3835" s="226"/>
      <c r="L3835" s="231"/>
      <c r="M3835" s="232"/>
      <c r="N3835" s="233"/>
      <c r="O3835" s="233"/>
      <c r="P3835" s="233"/>
      <c r="Q3835" s="233"/>
      <c r="R3835" s="233"/>
      <c r="S3835" s="233"/>
      <c r="T3835" s="234"/>
      <c r="AT3835" s="235" t="s">
        <v>395</v>
      </c>
      <c r="AU3835" s="235" t="s">
        <v>90</v>
      </c>
      <c r="AV3835" s="15" t="s">
        <v>102</v>
      </c>
      <c r="AW3835" s="15" t="s">
        <v>36</v>
      </c>
      <c r="AX3835" s="15" t="s">
        <v>85</v>
      </c>
      <c r="AY3835" s="235" t="s">
        <v>386</v>
      </c>
    </row>
    <row r="3836" spans="1:65" s="2" customFormat="1" ht="62.75" customHeight="1">
      <c r="A3836" s="37"/>
      <c r="B3836" s="38"/>
      <c r="C3836" s="185" t="s">
        <v>3525</v>
      </c>
      <c r="D3836" s="185" t="s">
        <v>388</v>
      </c>
      <c r="E3836" s="186" t="s">
        <v>3526</v>
      </c>
      <c r="F3836" s="187" t="s">
        <v>3527</v>
      </c>
      <c r="G3836" s="188" t="s">
        <v>624</v>
      </c>
      <c r="H3836" s="189">
        <v>3</v>
      </c>
      <c r="I3836" s="190"/>
      <c r="J3836" s="191">
        <f>ROUND(I3836*H3836,2)</f>
        <v>0</v>
      </c>
      <c r="K3836" s="187" t="s">
        <v>76</v>
      </c>
      <c r="L3836" s="42"/>
      <c r="M3836" s="192" t="s">
        <v>76</v>
      </c>
      <c r="N3836" s="193" t="s">
        <v>49</v>
      </c>
      <c r="O3836" s="67"/>
      <c r="P3836" s="194">
        <f>O3836*H3836</f>
        <v>0</v>
      </c>
      <c r="Q3836" s="194">
        <v>0</v>
      </c>
      <c r="R3836" s="194">
        <f>Q3836*H3836</f>
        <v>0</v>
      </c>
      <c r="S3836" s="194">
        <v>0</v>
      </c>
      <c r="T3836" s="195">
        <f>S3836*H3836</f>
        <v>0</v>
      </c>
      <c r="U3836" s="37"/>
      <c r="V3836" s="37"/>
      <c r="W3836" s="37"/>
      <c r="X3836" s="37"/>
      <c r="Y3836" s="37"/>
      <c r="Z3836" s="37"/>
      <c r="AA3836" s="37"/>
      <c r="AB3836" s="37"/>
      <c r="AC3836" s="37"/>
      <c r="AD3836" s="37"/>
      <c r="AE3836" s="37"/>
      <c r="AR3836" s="196" t="s">
        <v>479</v>
      </c>
      <c r="AT3836" s="196" t="s">
        <v>388</v>
      </c>
      <c r="AU3836" s="196" t="s">
        <v>90</v>
      </c>
      <c r="AY3836" s="20" t="s">
        <v>386</v>
      </c>
      <c r="BE3836" s="197">
        <f>IF(N3836="základní",J3836,0)</f>
        <v>0</v>
      </c>
      <c r="BF3836" s="197">
        <f>IF(N3836="snížená",J3836,0)</f>
        <v>0</v>
      </c>
      <c r="BG3836" s="197">
        <f>IF(N3836="zákl. přenesená",J3836,0)</f>
        <v>0</v>
      </c>
      <c r="BH3836" s="197">
        <f>IF(N3836="sníž. přenesená",J3836,0)</f>
        <v>0</v>
      </c>
      <c r="BI3836" s="197">
        <f>IF(N3836="nulová",J3836,0)</f>
        <v>0</v>
      </c>
      <c r="BJ3836" s="20" t="s">
        <v>90</v>
      </c>
      <c r="BK3836" s="197">
        <f>ROUND(I3836*H3836,2)</f>
        <v>0</v>
      </c>
      <c r="BL3836" s="20" t="s">
        <v>479</v>
      </c>
      <c r="BM3836" s="196" t="s">
        <v>3528</v>
      </c>
    </row>
    <row r="3837" spans="1:65" s="13" customFormat="1" ht="10">
      <c r="B3837" s="203"/>
      <c r="C3837" s="204"/>
      <c r="D3837" s="205" t="s">
        <v>395</v>
      </c>
      <c r="E3837" s="206" t="s">
        <v>76</v>
      </c>
      <c r="F3837" s="207" t="s">
        <v>403</v>
      </c>
      <c r="G3837" s="204"/>
      <c r="H3837" s="206" t="s">
        <v>76</v>
      </c>
      <c r="I3837" s="208"/>
      <c r="J3837" s="204"/>
      <c r="K3837" s="204"/>
      <c r="L3837" s="209"/>
      <c r="M3837" s="210"/>
      <c r="N3837" s="211"/>
      <c r="O3837" s="211"/>
      <c r="P3837" s="211"/>
      <c r="Q3837" s="211"/>
      <c r="R3837" s="211"/>
      <c r="S3837" s="211"/>
      <c r="T3837" s="212"/>
      <c r="AT3837" s="213" t="s">
        <v>395</v>
      </c>
      <c r="AU3837" s="213" t="s">
        <v>90</v>
      </c>
      <c r="AV3837" s="13" t="s">
        <v>85</v>
      </c>
      <c r="AW3837" s="13" t="s">
        <v>36</v>
      </c>
      <c r="AX3837" s="13" t="s">
        <v>78</v>
      </c>
      <c r="AY3837" s="213" t="s">
        <v>386</v>
      </c>
    </row>
    <row r="3838" spans="1:65" s="13" customFormat="1" ht="10">
      <c r="B3838" s="203"/>
      <c r="C3838" s="204"/>
      <c r="D3838" s="205" t="s">
        <v>395</v>
      </c>
      <c r="E3838" s="206" t="s">
        <v>76</v>
      </c>
      <c r="F3838" s="207" t="s">
        <v>1057</v>
      </c>
      <c r="G3838" s="204"/>
      <c r="H3838" s="206" t="s">
        <v>76</v>
      </c>
      <c r="I3838" s="208"/>
      <c r="J3838" s="204"/>
      <c r="K3838" s="204"/>
      <c r="L3838" s="209"/>
      <c r="M3838" s="210"/>
      <c r="N3838" s="211"/>
      <c r="O3838" s="211"/>
      <c r="P3838" s="211"/>
      <c r="Q3838" s="211"/>
      <c r="R3838" s="211"/>
      <c r="S3838" s="211"/>
      <c r="T3838" s="212"/>
      <c r="AT3838" s="213" t="s">
        <v>395</v>
      </c>
      <c r="AU3838" s="213" t="s">
        <v>90</v>
      </c>
      <c r="AV3838" s="13" t="s">
        <v>85</v>
      </c>
      <c r="AW3838" s="13" t="s">
        <v>36</v>
      </c>
      <c r="AX3838" s="13" t="s">
        <v>78</v>
      </c>
      <c r="AY3838" s="213" t="s">
        <v>386</v>
      </c>
    </row>
    <row r="3839" spans="1:65" s="13" customFormat="1" ht="10">
      <c r="B3839" s="203"/>
      <c r="C3839" s="204"/>
      <c r="D3839" s="205" t="s">
        <v>395</v>
      </c>
      <c r="E3839" s="206" t="s">
        <v>76</v>
      </c>
      <c r="F3839" s="207" t="s">
        <v>3179</v>
      </c>
      <c r="G3839" s="204"/>
      <c r="H3839" s="206" t="s">
        <v>76</v>
      </c>
      <c r="I3839" s="208"/>
      <c r="J3839" s="204"/>
      <c r="K3839" s="204"/>
      <c r="L3839" s="209"/>
      <c r="M3839" s="210"/>
      <c r="N3839" s="211"/>
      <c r="O3839" s="211"/>
      <c r="P3839" s="211"/>
      <c r="Q3839" s="211"/>
      <c r="R3839" s="211"/>
      <c r="S3839" s="211"/>
      <c r="T3839" s="212"/>
      <c r="AT3839" s="213" t="s">
        <v>395</v>
      </c>
      <c r="AU3839" s="213" t="s">
        <v>90</v>
      </c>
      <c r="AV3839" s="13" t="s">
        <v>85</v>
      </c>
      <c r="AW3839" s="13" t="s">
        <v>36</v>
      </c>
      <c r="AX3839" s="13" t="s">
        <v>78</v>
      </c>
      <c r="AY3839" s="213" t="s">
        <v>386</v>
      </c>
    </row>
    <row r="3840" spans="1:65" s="13" customFormat="1" ht="10">
      <c r="B3840" s="203"/>
      <c r="C3840" s="204"/>
      <c r="D3840" s="205" t="s">
        <v>395</v>
      </c>
      <c r="E3840" s="206" t="s">
        <v>76</v>
      </c>
      <c r="F3840" s="207" t="s">
        <v>3180</v>
      </c>
      <c r="G3840" s="204"/>
      <c r="H3840" s="206" t="s">
        <v>76</v>
      </c>
      <c r="I3840" s="208"/>
      <c r="J3840" s="204"/>
      <c r="K3840" s="204"/>
      <c r="L3840" s="209"/>
      <c r="M3840" s="210"/>
      <c r="N3840" s="211"/>
      <c r="O3840" s="211"/>
      <c r="P3840" s="211"/>
      <c r="Q3840" s="211"/>
      <c r="R3840" s="211"/>
      <c r="S3840" s="211"/>
      <c r="T3840" s="212"/>
      <c r="AT3840" s="213" t="s">
        <v>395</v>
      </c>
      <c r="AU3840" s="213" t="s">
        <v>90</v>
      </c>
      <c r="AV3840" s="13" t="s">
        <v>85</v>
      </c>
      <c r="AW3840" s="13" t="s">
        <v>36</v>
      </c>
      <c r="AX3840" s="13" t="s">
        <v>78</v>
      </c>
      <c r="AY3840" s="213" t="s">
        <v>386</v>
      </c>
    </row>
    <row r="3841" spans="1:65" s="14" customFormat="1" ht="10">
      <c r="B3841" s="214"/>
      <c r="C3841" s="215"/>
      <c r="D3841" s="205" t="s">
        <v>395</v>
      </c>
      <c r="E3841" s="216" t="s">
        <v>76</v>
      </c>
      <c r="F3841" s="217" t="s">
        <v>3529</v>
      </c>
      <c r="G3841" s="215"/>
      <c r="H3841" s="218">
        <v>3</v>
      </c>
      <c r="I3841" s="219"/>
      <c r="J3841" s="215"/>
      <c r="K3841" s="215"/>
      <c r="L3841" s="220"/>
      <c r="M3841" s="221"/>
      <c r="N3841" s="222"/>
      <c r="O3841" s="222"/>
      <c r="P3841" s="222"/>
      <c r="Q3841" s="222"/>
      <c r="R3841" s="222"/>
      <c r="S3841" s="222"/>
      <c r="T3841" s="223"/>
      <c r="AT3841" s="224" t="s">
        <v>395</v>
      </c>
      <c r="AU3841" s="224" t="s">
        <v>90</v>
      </c>
      <c r="AV3841" s="14" t="s">
        <v>90</v>
      </c>
      <c r="AW3841" s="14" t="s">
        <v>36</v>
      </c>
      <c r="AX3841" s="14" t="s">
        <v>78</v>
      </c>
      <c r="AY3841" s="224" t="s">
        <v>386</v>
      </c>
    </row>
    <row r="3842" spans="1:65" s="15" customFormat="1" ht="10">
      <c r="B3842" s="225"/>
      <c r="C3842" s="226"/>
      <c r="D3842" s="205" t="s">
        <v>395</v>
      </c>
      <c r="E3842" s="227" t="s">
        <v>76</v>
      </c>
      <c r="F3842" s="228" t="s">
        <v>398</v>
      </c>
      <c r="G3842" s="226"/>
      <c r="H3842" s="229">
        <v>3</v>
      </c>
      <c r="I3842" s="230"/>
      <c r="J3842" s="226"/>
      <c r="K3842" s="226"/>
      <c r="L3842" s="231"/>
      <c r="M3842" s="232"/>
      <c r="N3842" s="233"/>
      <c r="O3842" s="233"/>
      <c r="P3842" s="233"/>
      <c r="Q3842" s="233"/>
      <c r="R3842" s="233"/>
      <c r="S3842" s="233"/>
      <c r="T3842" s="234"/>
      <c r="AT3842" s="235" t="s">
        <v>395</v>
      </c>
      <c r="AU3842" s="235" t="s">
        <v>90</v>
      </c>
      <c r="AV3842" s="15" t="s">
        <v>102</v>
      </c>
      <c r="AW3842" s="15" t="s">
        <v>36</v>
      </c>
      <c r="AX3842" s="15" t="s">
        <v>85</v>
      </c>
      <c r="AY3842" s="235" t="s">
        <v>386</v>
      </c>
    </row>
    <row r="3843" spans="1:65" s="2" customFormat="1" ht="62.75" customHeight="1">
      <c r="A3843" s="37"/>
      <c r="B3843" s="38"/>
      <c r="C3843" s="185" t="s">
        <v>3530</v>
      </c>
      <c r="D3843" s="185" t="s">
        <v>388</v>
      </c>
      <c r="E3843" s="186" t="s">
        <v>3531</v>
      </c>
      <c r="F3843" s="187" t="s">
        <v>3527</v>
      </c>
      <c r="G3843" s="188" t="s">
        <v>624</v>
      </c>
      <c r="H3843" s="189">
        <v>6</v>
      </c>
      <c r="I3843" s="190"/>
      <c r="J3843" s="191">
        <f>ROUND(I3843*H3843,2)</f>
        <v>0</v>
      </c>
      <c r="K3843" s="187" t="s">
        <v>76</v>
      </c>
      <c r="L3843" s="42"/>
      <c r="M3843" s="192" t="s">
        <v>76</v>
      </c>
      <c r="N3843" s="193" t="s">
        <v>49</v>
      </c>
      <c r="O3843" s="67"/>
      <c r="P3843" s="194">
        <f>O3843*H3843</f>
        <v>0</v>
      </c>
      <c r="Q3843" s="194">
        <v>0</v>
      </c>
      <c r="R3843" s="194">
        <f>Q3843*H3843</f>
        <v>0</v>
      </c>
      <c r="S3843" s="194">
        <v>0</v>
      </c>
      <c r="T3843" s="195">
        <f>S3843*H3843</f>
        <v>0</v>
      </c>
      <c r="U3843" s="37"/>
      <c r="V3843" s="37"/>
      <c r="W3843" s="37"/>
      <c r="X3843" s="37"/>
      <c r="Y3843" s="37"/>
      <c r="Z3843" s="37"/>
      <c r="AA3843" s="37"/>
      <c r="AB3843" s="37"/>
      <c r="AC3843" s="37"/>
      <c r="AD3843" s="37"/>
      <c r="AE3843" s="37"/>
      <c r="AR3843" s="196" t="s">
        <v>479</v>
      </c>
      <c r="AT3843" s="196" t="s">
        <v>388</v>
      </c>
      <c r="AU3843" s="196" t="s">
        <v>90</v>
      </c>
      <c r="AY3843" s="20" t="s">
        <v>386</v>
      </c>
      <c r="BE3843" s="197">
        <f>IF(N3843="základní",J3843,0)</f>
        <v>0</v>
      </c>
      <c r="BF3843" s="197">
        <f>IF(N3843="snížená",J3843,0)</f>
        <v>0</v>
      </c>
      <c r="BG3843" s="197">
        <f>IF(N3843="zákl. přenesená",J3843,0)</f>
        <v>0</v>
      </c>
      <c r="BH3843" s="197">
        <f>IF(N3843="sníž. přenesená",J3843,0)</f>
        <v>0</v>
      </c>
      <c r="BI3843" s="197">
        <f>IF(N3843="nulová",J3843,0)</f>
        <v>0</v>
      </c>
      <c r="BJ3843" s="20" t="s">
        <v>90</v>
      </c>
      <c r="BK3843" s="197">
        <f>ROUND(I3843*H3843,2)</f>
        <v>0</v>
      </c>
      <c r="BL3843" s="20" t="s">
        <v>479</v>
      </c>
      <c r="BM3843" s="196" t="s">
        <v>3532</v>
      </c>
    </row>
    <row r="3844" spans="1:65" s="13" customFormat="1" ht="10">
      <c r="B3844" s="203"/>
      <c r="C3844" s="204"/>
      <c r="D3844" s="205" t="s">
        <v>395</v>
      </c>
      <c r="E3844" s="206" t="s">
        <v>76</v>
      </c>
      <c r="F3844" s="207" t="s">
        <v>403</v>
      </c>
      <c r="G3844" s="204"/>
      <c r="H3844" s="206" t="s">
        <v>76</v>
      </c>
      <c r="I3844" s="208"/>
      <c r="J3844" s="204"/>
      <c r="K3844" s="204"/>
      <c r="L3844" s="209"/>
      <c r="M3844" s="210"/>
      <c r="N3844" s="211"/>
      <c r="O3844" s="211"/>
      <c r="P3844" s="211"/>
      <c r="Q3844" s="211"/>
      <c r="R3844" s="211"/>
      <c r="S3844" s="211"/>
      <c r="T3844" s="212"/>
      <c r="AT3844" s="213" t="s">
        <v>395</v>
      </c>
      <c r="AU3844" s="213" t="s">
        <v>90</v>
      </c>
      <c r="AV3844" s="13" t="s">
        <v>85</v>
      </c>
      <c r="AW3844" s="13" t="s">
        <v>36</v>
      </c>
      <c r="AX3844" s="13" t="s">
        <v>78</v>
      </c>
      <c r="AY3844" s="213" t="s">
        <v>386</v>
      </c>
    </row>
    <row r="3845" spans="1:65" s="13" customFormat="1" ht="10">
      <c r="B3845" s="203"/>
      <c r="C3845" s="204"/>
      <c r="D3845" s="205" t="s">
        <v>395</v>
      </c>
      <c r="E3845" s="206" t="s">
        <v>76</v>
      </c>
      <c r="F3845" s="207" t="s">
        <v>1057</v>
      </c>
      <c r="G3845" s="204"/>
      <c r="H3845" s="206" t="s">
        <v>76</v>
      </c>
      <c r="I3845" s="208"/>
      <c r="J3845" s="204"/>
      <c r="K3845" s="204"/>
      <c r="L3845" s="209"/>
      <c r="M3845" s="210"/>
      <c r="N3845" s="211"/>
      <c r="O3845" s="211"/>
      <c r="P3845" s="211"/>
      <c r="Q3845" s="211"/>
      <c r="R3845" s="211"/>
      <c r="S3845" s="211"/>
      <c r="T3845" s="212"/>
      <c r="AT3845" s="213" t="s">
        <v>395</v>
      </c>
      <c r="AU3845" s="213" t="s">
        <v>90</v>
      </c>
      <c r="AV3845" s="13" t="s">
        <v>85</v>
      </c>
      <c r="AW3845" s="13" t="s">
        <v>36</v>
      </c>
      <c r="AX3845" s="13" t="s">
        <v>78</v>
      </c>
      <c r="AY3845" s="213" t="s">
        <v>386</v>
      </c>
    </row>
    <row r="3846" spans="1:65" s="13" customFormat="1" ht="10">
      <c r="B3846" s="203"/>
      <c r="C3846" s="204"/>
      <c r="D3846" s="205" t="s">
        <v>395</v>
      </c>
      <c r="E3846" s="206" t="s">
        <v>76</v>
      </c>
      <c r="F3846" s="207" t="s">
        <v>3179</v>
      </c>
      <c r="G3846" s="204"/>
      <c r="H3846" s="206" t="s">
        <v>76</v>
      </c>
      <c r="I3846" s="208"/>
      <c r="J3846" s="204"/>
      <c r="K3846" s="204"/>
      <c r="L3846" s="209"/>
      <c r="M3846" s="210"/>
      <c r="N3846" s="211"/>
      <c r="O3846" s="211"/>
      <c r="P3846" s="211"/>
      <c r="Q3846" s="211"/>
      <c r="R3846" s="211"/>
      <c r="S3846" s="211"/>
      <c r="T3846" s="212"/>
      <c r="AT3846" s="213" t="s">
        <v>395</v>
      </c>
      <c r="AU3846" s="213" t="s">
        <v>90</v>
      </c>
      <c r="AV3846" s="13" t="s">
        <v>85</v>
      </c>
      <c r="AW3846" s="13" t="s">
        <v>36</v>
      </c>
      <c r="AX3846" s="13" t="s">
        <v>78</v>
      </c>
      <c r="AY3846" s="213" t="s">
        <v>386</v>
      </c>
    </row>
    <row r="3847" spans="1:65" s="13" customFormat="1" ht="10">
      <c r="B3847" s="203"/>
      <c r="C3847" s="204"/>
      <c r="D3847" s="205" t="s">
        <v>395</v>
      </c>
      <c r="E3847" s="206" t="s">
        <v>76</v>
      </c>
      <c r="F3847" s="207" t="s">
        <v>3180</v>
      </c>
      <c r="G3847" s="204"/>
      <c r="H3847" s="206" t="s">
        <v>76</v>
      </c>
      <c r="I3847" s="208"/>
      <c r="J3847" s="204"/>
      <c r="K3847" s="204"/>
      <c r="L3847" s="209"/>
      <c r="M3847" s="210"/>
      <c r="N3847" s="211"/>
      <c r="O3847" s="211"/>
      <c r="P3847" s="211"/>
      <c r="Q3847" s="211"/>
      <c r="R3847" s="211"/>
      <c r="S3847" s="211"/>
      <c r="T3847" s="212"/>
      <c r="AT3847" s="213" t="s">
        <v>395</v>
      </c>
      <c r="AU3847" s="213" t="s">
        <v>90</v>
      </c>
      <c r="AV3847" s="13" t="s">
        <v>85</v>
      </c>
      <c r="AW3847" s="13" t="s">
        <v>36</v>
      </c>
      <c r="AX3847" s="13" t="s">
        <v>78</v>
      </c>
      <c r="AY3847" s="213" t="s">
        <v>386</v>
      </c>
    </row>
    <row r="3848" spans="1:65" s="14" customFormat="1" ht="10">
      <c r="B3848" s="214"/>
      <c r="C3848" s="215"/>
      <c r="D3848" s="205" t="s">
        <v>395</v>
      </c>
      <c r="E3848" s="216" t="s">
        <v>76</v>
      </c>
      <c r="F3848" s="217" t="s">
        <v>3533</v>
      </c>
      <c r="G3848" s="215"/>
      <c r="H3848" s="218">
        <v>6</v>
      </c>
      <c r="I3848" s="219"/>
      <c r="J3848" s="215"/>
      <c r="K3848" s="215"/>
      <c r="L3848" s="220"/>
      <c r="M3848" s="221"/>
      <c r="N3848" s="222"/>
      <c r="O3848" s="222"/>
      <c r="P3848" s="222"/>
      <c r="Q3848" s="222"/>
      <c r="R3848" s="222"/>
      <c r="S3848" s="222"/>
      <c r="T3848" s="223"/>
      <c r="AT3848" s="224" t="s">
        <v>395</v>
      </c>
      <c r="AU3848" s="224" t="s">
        <v>90</v>
      </c>
      <c r="AV3848" s="14" t="s">
        <v>90</v>
      </c>
      <c r="AW3848" s="14" t="s">
        <v>36</v>
      </c>
      <c r="AX3848" s="14" t="s">
        <v>78</v>
      </c>
      <c r="AY3848" s="224" t="s">
        <v>386</v>
      </c>
    </row>
    <row r="3849" spans="1:65" s="15" customFormat="1" ht="10">
      <c r="B3849" s="225"/>
      <c r="C3849" s="226"/>
      <c r="D3849" s="205" t="s">
        <v>395</v>
      </c>
      <c r="E3849" s="227" t="s">
        <v>76</v>
      </c>
      <c r="F3849" s="228" t="s">
        <v>398</v>
      </c>
      <c r="G3849" s="226"/>
      <c r="H3849" s="229">
        <v>6</v>
      </c>
      <c r="I3849" s="230"/>
      <c r="J3849" s="226"/>
      <c r="K3849" s="226"/>
      <c r="L3849" s="231"/>
      <c r="M3849" s="232"/>
      <c r="N3849" s="233"/>
      <c r="O3849" s="233"/>
      <c r="P3849" s="233"/>
      <c r="Q3849" s="233"/>
      <c r="R3849" s="233"/>
      <c r="S3849" s="233"/>
      <c r="T3849" s="234"/>
      <c r="AT3849" s="235" t="s">
        <v>395</v>
      </c>
      <c r="AU3849" s="235" t="s">
        <v>90</v>
      </c>
      <c r="AV3849" s="15" t="s">
        <v>102</v>
      </c>
      <c r="AW3849" s="15" t="s">
        <v>36</v>
      </c>
      <c r="AX3849" s="15" t="s">
        <v>85</v>
      </c>
      <c r="AY3849" s="235" t="s">
        <v>386</v>
      </c>
    </row>
    <row r="3850" spans="1:65" s="2" customFormat="1" ht="62.75" customHeight="1">
      <c r="A3850" s="37"/>
      <c r="B3850" s="38"/>
      <c r="C3850" s="185" t="s">
        <v>3534</v>
      </c>
      <c r="D3850" s="185" t="s">
        <v>388</v>
      </c>
      <c r="E3850" s="186" t="s">
        <v>3535</v>
      </c>
      <c r="F3850" s="187" t="s">
        <v>3465</v>
      </c>
      <c r="G3850" s="188" t="s">
        <v>624</v>
      </c>
      <c r="H3850" s="189">
        <v>6</v>
      </c>
      <c r="I3850" s="190"/>
      <c r="J3850" s="191">
        <f>ROUND(I3850*H3850,2)</f>
        <v>0</v>
      </c>
      <c r="K3850" s="187" t="s">
        <v>76</v>
      </c>
      <c r="L3850" s="42"/>
      <c r="M3850" s="192" t="s">
        <v>76</v>
      </c>
      <c r="N3850" s="193" t="s">
        <v>49</v>
      </c>
      <c r="O3850" s="67"/>
      <c r="P3850" s="194">
        <f>O3850*H3850</f>
        <v>0</v>
      </c>
      <c r="Q3850" s="194">
        <v>0</v>
      </c>
      <c r="R3850" s="194">
        <f>Q3850*H3850</f>
        <v>0</v>
      </c>
      <c r="S3850" s="194">
        <v>0</v>
      </c>
      <c r="T3850" s="195">
        <f>S3850*H3850</f>
        <v>0</v>
      </c>
      <c r="U3850" s="37"/>
      <c r="V3850" s="37"/>
      <c r="W3850" s="37"/>
      <c r="X3850" s="37"/>
      <c r="Y3850" s="37"/>
      <c r="Z3850" s="37"/>
      <c r="AA3850" s="37"/>
      <c r="AB3850" s="37"/>
      <c r="AC3850" s="37"/>
      <c r="AD3850" s="37"/>
      <c r="AE3850" s="37"/>
      <c r="AR3850" s="196" t="s">
        <v>479</v>
      </c>
      <c r="AT3850" s="196" t="s">
        <v>388</v>
      </c>
      <c r="AU3850" s="196" t="s">
        <v>90</v>
      </c>
      <c r="AY3850" s="20" t="s">
        <v>386</v>
      </c>
      <c r="BE3850" s="197">
        <f>IF(N3850="základní",J3850,0)</f>
        <v>0</v>
      </c>
      <c r="BF3850" s="197">
        <f>IF(N3850="snížená",J3850,0)</f>
        <v>0</v>
      </c>
      <c r="BG3850" s="197">
        <f>IF(N3850="zákl. přenesená",J3850,0)</f>
        <v>0</v>
      </c>
      <c r="BH3850" s="197">
        <f>IF(N3850="sníž. přenesená",J3850,0)</f>
        <v>0</v>
      </c>
      <c r="BI3850" s="197">
        <f>IF(N3850="nulová",J3850,0)</f>
        <v>0</v>
      </c>
      <c r="BJ3850" s="20" t="s">
        <v>90</v>
      </c>
      <c r="BK3850" s="197">
        <f>ROUND(I3850*H3850,2)</f>
        <v>0</v>
      </c>
      <c r="BL3850" s="20" t="s">
        <v>479</v>
      </c>
      <c r="BM3850" s="196" t="s">
        <v>3536</v>
      </c>
    </row>
    <row r="3851" spans="1:65" s="13" customFormat="1" ht="10">
      <c r="B3851" s="203"/>
      <c r="C3851" s="204"/>
      <c r="D3851" s="205" t="s">
        <v>395</v>
      </c>
      <c r="E3851" s="206" t="s">
        <v>76</v>
      </c>
      <c r="F3851" s="207" t="s">
        <v>403</v>
      </c>
      <c r="G3851" s="204"/>
      <c r="H3851" s="206" t="s">
        <v>76</v>
      </c>
      <c r="I3851" s="208"/>
      <c r="J3851" s="204"/>
      <c r="K3851" s="204"/>
      <c r="L3851" s="209"/>
      <c r="M3851" s="210"/>
      <c r="N3851" s="211"/>
      <c r="O3851" s="211"/>
      <c r="P3851" s="211"/>
      <c r="Q3851" s="211"/>
      <c r="R3851" s="211"/>
      <c r="S3851" s="211"/>
      <c r="T3851" s="212"/>
      <c r="AT3851" s="213" t="s">
        <v>395</v>
      </c>
      <c r="AU3851" s="213" t="s">
        <v>90</v>
      </c>
      <c r="AV3851" s="13" t="s">
        <v>85</v>
      </c>
      <c r="AW3851" s="13" t="s">
        <v>36</v>
      </c>
      <c r="AX3851" s="13" t="s">
        <v>78</v>
      </c>
      <c r="AY3851" s="213" t="s">
        <v>386</v>
      </c>
    </row>
    <row r="3852" spans="1:65" s="13" customFormat="1" ht="10">
      <c r="B3852" s="203"/>
      <c r="C3852" s="204"/>
      <c r="D3852" s="205" t="s">
        <v>395</v>
      </c>
      <c r="E3852" s="206" t="s">
        <v>76</v>
      </c>
      <c r="F3852" s="207" t="s">
        <v>1057</v>
      </c>
      <c r="G3852" s="204"/>
      <c r="H3852" s="206" t="s">
        <v>76</v>
      </c>
      <c r="I3852" s="208"/>
      <c r="J3852" s="204"/>
      <c r="K3852" s="204"/>
      <c r="L3852" s="209"/>
      <c r="M3852" s="210"/>
      <c r="N3852" s="211"/>
      <c r="O3852" s="211"/>
      <c r="P3852" s="211"/>
      <c r="Q3852" s="211"/>
      <c r="R3852" s="211"/>
      <c r="S3852" s="211"/>
      <c r="T3852" s="212"/>
      <c r="AT3852" s="213" t="s">
        <v>395</v>
      </c>
      <c r="AU3852" s="213" t="s">
        <v>90</v>
      </c>
      <c r="AV3852" s="13" t="s">
        <v>85</v>
      </c>
      <c r="AW3852" s="13" t="s">
        <v>36</v>
      </c>
      <c r="AX3852" s="13" t="s">
        <v>78</v>
      </c>
      <c r="AY3852" s="213" t="s">
        <v>386</v>
      </c>
    </row>
    <row r="3853" spans="1:65" s="13" customFormat="1" ht="10">
      <c r="B3853" s="203"/>
      <c r="C3853" s="204"/>
      <c r="D3853" s="205" t="s">
        <v>395</v>
      </c>
      <c r="E3853" s="206" t="s">
        <v>76</v>
      </c>
      <c r="F3853" s="207" t="s">
        <v>3179</v>
      </c>
      <c r="G3853" s="204"/>
      <c r="H3853" s="206" t="s">
        <v>76</v>
      </c>
      <c r="I3853" s="208"/>
      <c r="J3853" s="204"/>
      <c r="K3853" s="204"/>
      <c r="L3853" s="209"/>
      <c r="M3853" s="210"/>
      <c r="N3853" s="211"/>
      <c r="O3853" s="211"/>
      <c r="P3853" s="211"/>
      <c r="Q3853" s="211"/>
      <c r="R3853" s="211"/>
      <c r="S3853" s="211"/>
      <c r="T3853" s="212"/>
      <c r="AT3853" s="213" t="s">
        <v>395</v>
      </c>
      <c r="AU3853" s="213" t="s">
        <v>90</v>
      </c>
      <c r="AV3853" s="13" t="s">
        <v>85</v>
      </c>
      <c r="AW3853" s="13" t="s">
        <v>36</v>
      </c>
      <c r="AX3853" s="13" t="s">
        <v>78</v>
      </c>
      <c r="AY3853" s="213" t="s">
        <v>386</v>
      </c>
    </row>
    <row r="3854" spans="1:65" s="13" customFormat="1" ht="10">
      <c r="B3854" s="203"/>
      <c r="C3854" s="204"/>
      <c r="D3854" s="205" t="s">
        <v>395</v>
      </c>
      <c r="E3854" s="206" t="s">
        <v>76</v>
      </c>
      <c r="F3854" s="207" t="s">
        <v>3180</v>
      </c>
      <c r="G3854" s="204"/>
      <c r="H3854" s="206" t="s">
        <v>76</v>
      </c>
      <c r="I3854" s="208"/>
      <c r="J3854" s="204"/>
      <c r="K3854" s="204"/>
      <c r="L3854" s="209"/>
      <c r="M3854" s="210"/>
      <c r="N3854" s="211"/>
      <c r="O3854" s="211"/>
      <c r="P3854" s="211"/>
      <c r="Q3854" s="211"/>
      <c r="R3854" s="211"/>
      <c r="S3854" s="211"/>
      <c r="T3854" s="212"/>
      <c r="AT3854" s="213" t="s">
        <v>395</v>
      </c>
      <c r="AU3854" s="213" t="s">
        <v>90</v>
      </c>
      <c r="AV3854" s="13" t="s">
        <v>85</v>
      </c>
      <c r="AW3854" s="13" t="s">
        <v>36</v>
      </c>
      <c r="AX3854" s="13" t="s">
        <v>78</v>
      </c>
      <c r="AY3854" s="213" t="s">
        <v>386</v>
      </c>
    </row>
    <row r="3855" spans="1:65" s="14" customFormat="1" ht="10">
      <c r="B3855" s="214"/>
      <c r="C3855" s="215"/>
      <c r="D3855" s="205" t="s">
        <v>395</v>
      </c>
      <c r="E3855" s="216" t="s">
        <v>76</v>
      </c>
      <c r="F3855" s="217" t="s">
        <v>3537</v>
      </c>
      <c r="G3855" s="215"/>
      <c r="H3855" s="218">
        <v>6</v>
      </c>
      <c r="I3855" s="219"/>
      <c r="J3855" s="215"/>
      <c r="K3855" s="215"/>
      <c r="L3855" s="220"/>
      <c r="M3855" s="221"/>
      <c r="N3855" s="222"/>
      <c r="O3855" s="222"/>
      <c r="P3855" s="222"/>
      <c r="Q3855" s="222"/>
      <c r="R3855" s="222"/>
      <c r="S3855" s="222"/>
      <c r="T3855" s="223"/>
      <c r="AT3855" s="224" t="s">
        <v>395</v>
      </c>
      <c r="AU3855" s="224" t="s">
        <v>90</v>
      </c>
      <c r="AV3855" s="14" t="s">
        <v>90</v>
      </c>
      <c r="AW3855" s="14" t="s">
        <v>36</v>
      </c>
      <c r="AX3855" s="14" t="s">
        <v>78</v>
      </c>
      <c r="AY3855" s="224" t="s">
        <v>386</v>
      </c>
    </row>
    <row r="3856" spans="1:65" s="15" customFormat="1" ht="10">
      <c r="B3856" s="225"/>
      <c r="C3856" s="226"/>
      <c r="D3856" s="205" t="s">
        <v>395</v>
      </c>
      <c r="E3856" s="227" t="s">
        <v>76</v>
      </c>
      <c r="F3856" s="228" t="s">
        <v>398</v>
      </c>
      <c r="G3856" s="226"/>
      <c r="H3856" s="229">
        <v>6</v>
      </c>
      <c r="I3856" s="230"/>
      <c r="J3856" s="226"/>
      <c r="K3856" s="226"/>
      <c r="L3856" s="231"/>
      <c r="M3856" s="232"/>
      <c r="N3856" s="233"/>
      <c r="O3856" s="233"/>
      <c r="P3856" s="233"/>
      <c r="Q3856" s="233"/>
      <c r="R3856" s="233"/>
      <c r="S3856" s="233"/>
      <c r="T3856" s="234"/>
      <c r="AT3856" s="235" t="s">
        <v>395</v>
      </c>
      <c r="AU3856" s="235" t="s">
        <v>90</v>
      </c>
      <c r="AV3856" s="15" t="s">
        <v>102</v>
      </c>
      <c r="AW3856" s="15" t="s">
        <v>36</v>
      </c>
      <c r="AX3856" s="15" t="s">
        <v>85</v>
      </c>
      <c r="AY3856" s="235" t="s">
        <v>386</v>
      </c>
    </row>
    <row r="3857" spans="1:65" s="2" customFormat="1" ht="49" customHeight="1">
      <c r="A3857" s="37"/>
      <c r="B3857" s="38"/>
      <c r="C3857" s="185" t="s">
        <v>3538</v>
      </c>
      <c r="D3857" s="185" t="s">
        <v>388</v>
      </c>
      <c r="E3857" s="186" t="s">
        <v>3539</v>
      </c>
      <c r="F3857" s="187" t="s">
        <v>3540</v>
      </c>
      <c r="G3857" s="188" t="s">
        <v>624</v>
      </c>
      <c r="H3857" s="189">
        <v>6</v>
      </c>
      <c r="I3857" s="190"/>
      <c r="J3857" s="191">
        <f>ROUND(I3857*H3857,2)</f>
        <v>0</v>
      </c>
      <c r="K3857" s="187" t="s">
        <v>76</v>
      </c>
      <c r="L3857" s="42"/>
      <c r="M3857" s="192" t="s">
        <v>76</v>
      </c>
      <c r="N3857" s="193" t="s">
        <v>49</v>
      </c>
      <c r="O3857" s="67"/>
      <c r="P3857" s="194">
        <f>O3857*H3857</f>
        <v>0</v>
      </c>
      <c r="Q3857" s="194">
        <v>0</v>
      </c>
      <c r="R3857" s="194">
        <f>Q3857*H3857</f>
        <v>0</v>
      </c>
      <c r="S3857" s="194">
        <v>0</v>
      </c>
      <c r="T3857" s="195">
        <f>S3857*H3857</f>
        <v>0</v>
      </c>
      <c r="U3857" s="37"/>
      <c r="V3857" s="37"/>
      <c r="W3857" s="37"/>
      <c r="X3857" s="37"/>
      <c r="Y3857" s="37"/>
      <c r="Z3857" s="37"/>
      <c r="AA3857" s="37"/>
      <c r="AB3857" s="37"/>
      <c r="AC3857" s="37"/>
      <c r="AD3857" s="37"/>
      <c r="AE3857" s="37"/>
      <c r="AR3857" s="196" t="s">
        <v>479</v>
      </c>
      <c r="AT3857" s="196" t="s">
        <v>388</v>
      </c>
      <c r="AU3857" s="196" t="s">
        <v>90</v>
      </c>
      <c r="AY3857" s="20" t="s">
        <v>386</v>
      </c>
      <c r="BE3857" s="197">
        <f>IF(N3857="základní",J3857,0)</f>
        <v>0</v>
      </c>
      <c r="BF3857" s="197">
        <f>IF(N3857="snížená",J3857,0)</f>
        <v>0</v>
      </c>
      <c r="BG3857" s="197">
        <f>IF(N3857="zákl. přenesená",J3857,0)</f>
        <v>0</v>
      </c>
      <c r="BH3857" s="197">
        <f>IF(N3857="sníž. přenesená",J3857,0)</f>
        <v>0</v>
      </c>
      <c r="BI3857" s="197">
        <f>IF(N3857="nulová",J3857,0)</f>
        <v>0</v>
      </c>
      <c r="BJ3857" s="20" t="s">
        <v>90</v>
      </c>
      <c r="BK3857" s="197">
        <f>ROUND(I3857*H3857,2)</f>
        <v>0</v>
      </c>
      <c r="BL3857" s="20" t="s">
        <v>479</v>
      </c>
      <c r="BM3857" s="196" t="s">
        <v>3541</v>
      </c>
    </row>
    <row r="3858" spans="1:65" s="13" customFormat="1" ht="10">
      <c r="B3858" s="203"/>
      <c r="C3858" s="204"/>
      <c r="D3858" s="205" t="s">
        <v>395</v>
      </c>
      <c r="E3858" s="206" t="s">
        <v>76</v>
      </c>
      <c r="F3858" s="207" t="s">
        <v>403</v>
      </c>
      <c r="G3858" s="204"/>
      <c r="H3858" s="206" t="s">
        <v>76</v>
      </c>
      <c r="I3858" s="208"/>
      <c r="J3858" s="204"/>
      <c r="K3858" s="204"/>
      <c r="L3858" s="209"/>
      <c r="M3858" s="210"/>
      <c r="N3858" s="211"/>
      <c r="O3858" s="211"/>
      <c r="P3858" s="211"/>
      <c r="Q3858" s="211"/>
      <c r="R3858" s="211"/>
      <c r="S3858" s="211"/>
      <c r="T3858" s="212"/>
      <c r="AT3858" s="213" t="s">
        <v>395</v>
      </c>
      <c r="AU3858" s="213" t="s">
        <v>90</v>
      </c>
      <c r="AV3858" s="13" t="s">
        <v>85</v>
      </c>
      <c r="AW3858" s="13" t="s">
        <v>36</v>
      </c>
      <c r="AX3858" s="13" t="s">
        <v>78</v>
      </c>
      <c r="AY3858" s="213" t="s">
        <v>386</v>
      </c>
    </row>
    <row r="3859" spans="1:65" s="13" customFormat="1" ht="10">
      <c r="B3859" s="203"/>
      <c r="C3859" s="204"/>
      <c r="D3859" s="205" t="s">
        <v>395</v>
      </c>
      <c r="E3859" s="206" t="s">
        <v>76</v>
      </c>
      <c r="F3859" s="207" t="s">
        <v>1057</v>
      </c>
      <c r="G3859" s="204"/>
      <c r="H3859" s="206" t="s">
        <v>76</v>
      </c>
      <c r="I3859" s="208"/>
      <c r="J3859" s="204"/>
      <c r="K3859" s="204"/>
      <c r="L3859" s="209"/>
      <c r="M3859" s="210"/>
      <c r="N3859" s="211"/>
      <c r="O3859" s="211"/>
      <c r="P3859" s="211"/>
      <c r="Q3859" s="211"/>
      <c r="R3859" s="211"/>
      <c r="S3859" s="211"/>
      <c r="T3859" s="212"/>
      <c r="AT3859" s="213" t="s">
        <v>395</v>
      </c>
      <c r="AU3859" s="213" t="s">
        <v>90</v>
      </c>
      <c r="AV3859" s="13" t="s">
        <v>85</v>
      </c>
      <c r="AW3859" s="13" t="s">
        <v>36</v>
      </c>
      <c r="AX3859" s="13" t="s">
        <v>78</v>
      </c>
      <c r="AY3859" s="213" t="s">
        <v>386</v>
      </c>
    </row>
    <row r="3860" spans="1:65" s="13" customFormat="1" ht="10">
      <c r="B3860" s="203"/>
      <c r="C3860" s="204"/>
      <c r="D3860" s="205" t="s">
        <v>395</v>
      </c>
      <c r="E3860" s="206" t="s">
        <v>76</v>
      </c>
      <c r="F3860" s="207" t="s">
        <v>3179</v>
      </c>
      <c r="G3860" s="204"/>
      <c r="H3860" s="206" t="s">
        <v>76</v>
      </c>
      <c r="I3860" s="208"/>
      <c r="J3860" s="204"/>
      <c r="K3860" s="204"/>
      <c r="L3860" s="209"/>
      <c r="M3860" s="210"/>
      <c r="N3860" s="211"/>
      <c r="O3860" s="211"/>
      <c r="P3860" s="211"/>
      <c r="Q3860" s="211"/>
      <c r="R3860" s="211"/>
      <c r="S3860" s="211"/>
      <c r="T3860" s="212"/>
      <c r="AT3860" s="213" t="s">
        <v>395</v>
      </c>
      <c r="AU3860" s="213" t="s">
        <v>90</v>
      </c>
      <c r="AV3860" s="13" t="s">
        <v>85</v>
      </c>
      <c r="AW3860" s="13" t="s">
        <v>36</v>
      </c>
      <c r="AX3860" s="13" t="s">
        <v>78</v>
      </c>
      <c r="AY3860" s="213" t="s">
        <v>386</v>
      </c>
    </row>
    <row r="3861" spans="1:65" s="13" customFormat="1" ht="10">
      <c r="B3861" s="203"/>
      <c r="C3861" s="204"/>
      <c r="D3861" s="205" t="s">
        <v>395</v>
      </c>
      <c r="E3861" s="206" t="s">
        <v>76</v>
      </c>
      <c r="F3861" s="207" t="s">
        <v>3180</v>
      </c>
      <c r="G3861" s="204"/>
      <c r="H3861" s="206" t="s">
        <v>76</v>
      </c>
      <c r="I3861" s="208"/>
      <c r="J3861" s="204"/>
      <c r="K3861" s="204"/>
      <c r="L3861" s="209"/>
      <c r="M3861" s="210"/>
      <c r="N3861" s="211"/>
      <c r="O3861" s="211"/>
      <c r="P3861" s="211"/>
      <c r="Q3861" s="211"/>
      <c r="R3861" s="211"/>
      <c r="S3861" s="211"/>
      <c r="T3861" s="212"/>
      <c r="AT3861" s="213" t="s">
        <v>395</v>
      </c>
      <c r="AU3861" s="213" t="s">
        <v>90</v>
      </c>
      <c r="AV3861" s="13" t="s">
        <v>85</v>
      </c>
      <c r="AW3861" s="13" t="s">
        <v>36</v>
      </c>
      <c r="AX3861" s="13" t="s">
        <v>78</v>
      </c>
      <c r="AY3861" s="213" t="s">
        <v>386</v>
      </c>
    </row>
    <row r="3862" spans="1:65" s="14" customFormat="1" ht="10">
      <c r="B3862" s="214"/>
      <c r="C3862" s="215"/>
      <c r="D3862" s="205" t="s">
        <v>395</v>
      </c>
      <c r="E3862" s="216" t="s">
        <v>76</v>
      </c>
      <c r="F3862" s="217" t="s">
        <v>3181</v>
      </c>
      <c r="G3862" s="215"/>
      <c r="H3862" s="218">
        <v>6</v>
      </c>
      <c r="I3862" s="219"/>
      <c r="J3862" s="215"/>
      <c r="K3862" s="215"/>
      <c r="L3862" s="220"/>
      <c r="M3862" s="221"/>
      <c r="N3862" s="222"/>
      <c r="O3862" s="222"/>
      <c r="P3862" s="222"/>
      <c r="Q3862" s="222"/>
      <c r="R3862" s="222"/>
      <c r="S3862" s="222"/>
      <c r="T3862" s="223"/>
      <c r="AT3862" s="224" t="s">
        <v>395</v>
      </c>
      <c r="AU3862" s="224" t="s">
        <v>90</v>
      </c>
      <c r="AV3862" s="14" t="s">
        <v>90</v>
      </c>
      <c r="AW3862" s="14" t="s">
        <v>36</v>
      </c>
      <c r="AX3862" s="14" t="s">
        <v>78</v>
      </c>
      <c r="AY3862" s="224" t="s">
        <v>386</v>
      </c>
    </row>
    <row r="3863" spans="1:65" s="15" customFormat="1" ht="10">
      <c r="B3863" s="225"/>
      <c r="C3863" s="226"/>
      <c r="D3863" s="205" t="s">
        <v>395</v>
      </c>
      <c r="E3863" s="227" t="s">
        <v>76</v>
      </c>
      <c r="F3863" s="228" t="s">
        <v>398</v>
      </c>
      <c r="G3863" s="226"/>
      <c r="H3863" s="229">
        <v>6</v>
      </c>
      <c r="I3863" s="230"/>
      <c r="J3863" s="226"/>
      <c r="K3863" s="226"/>
      <c r="L3863" s="231"/>
      <c r="M3863" s="232"/>
      <c r="N3863" s="233"/>
      <c r="O3863" s="233"/>
      <c r="P3863" s="233"/>
      <c r="Q3863" s="233"/>
      <c r="R3863" s="233"/>
      <c r="S3863" s="233"/>
      <c r="T3863" s="234"/>
      <c r="AT3863" s="235" t="s">
        <v>395</v>
      </c>
      <c r="AU3863" s="235" t="s">
        <v>90</v>
      </c>
      <c r="AV3863" s="15" t="s">
        <v>102</v>
      </c>
      <c r="AW3863" s="15" t="s">
        <v>36</v>
      </c>
      <c r="AX3863" s="15" t="s">
        <v>85</v>
      </c>
      <c r="AY3863" s="235" t="s">
        <v>386</v>
      </c>
    </row>
    <row r="3864" spans="1:65" s="2" customFormat="1" ht="78" customHeight="1">
      <c r="A3864" s="37"/>
      <c r="B3864" s="38"/>
      <c r="C3864" s="185" t="s">
        <v>3542</v>
      </c>
      <c r="D3864" s="185" t="s">
        <v>388</v>
      </c>
      <c r="E3864" s="186" t="s">
        <v>3543</v>
      </c>
      <c r="F3864" s="187" t="s">
        <v>3544</v>
      </c>
      <c r="G3864" s="188" t="s">
        <v>624</v>
      </c>
      <c r="H3864" s="189">
        <v>2</v>
      </c>
      <c r="I3864" s="190"/>
      <c r="J3864" s="191">
        <f>ROUND(I3864*H3864,2)</f>
        <v>0</v>
      </c>
      <c r="K3864" s="187" t="s">
        <v>76</v>
      </c>
      <c r="L3864" s="42"/>
      <c r="M3864" s="192" t="s">
        <v>76</v>
      </c>
      <c r="N3864" s="193" t="s">
        <v>49</v>
      </c>
      <c r="O3864" s="67"/>
      <c r="P3864" s="194">
        <f>O3864*H3864</f>
        <v>0</v>
      </c>
      <c r="Q3864" s="194">
        <v>0</v>
      </c>
      <c r="R3864" s="194">
        <f>Q3864*H3864</f>
        <v>0</v>
      </c>
      <c r="S3864" s="194">
        <v>0</v>
      </c>
      <c r="T3864" s="195">
        <f>S3864*H3864</f>
        <v>0</v>
      </c>
      <c r="U3864" s="37"/>
      <c r="V3864" s="37"/>
      <c r="W3864" s="37"/>
      <c r="X3864" s="37"/>
      <c r="Y3864" s="37"/>
      <c r="Z3864" s="37"/>
      <c r="AA3864" s="37"/>
      <c r="AB3864" s="37"/>
      <c r="AC3864" s="37"/>
      <c r="AD3864" s="37"/>
      <c r="AE3864" s="37"/>
      <c r="AR3864" s="196" t="s">
        <v>479</v>
      </c>
      <c r="AT3864" s="196" t="s">
        <v>388</v>
      </c>
      <c r="AU3864" s="196" t="s">
        <v>90</v>
      </c>
      <c r="AY3864" s="20" t="s">
        <v>386</v>
      </c>
      <c r="BE3864" s="197">
        <f>IF(N3864="základní",J3864,0)</f>
        <v>0</v>
      </c>
      <c r="BF3864" s="197">
        <f>IF(N3864="snížená",J3864,0)</f>
        <v>0</v>
      </c>
      <c r="BG3864" s="197">
        <f>IF(N3864="zákl. přenesená",J3864,0)</f>
        <v>0</v>
      </c>
      <c r="BH3864" s="197">
        <f>IF(N3864="sníž. přenesená",J3864,0)</f>
        <v>0</v>
      </c>
      <c r="BI3864" s="197">
        <f>IF(N3864="nulová",J3864,0)</f>
        <v>0</v>
      </c>
      <c r="BJ3864" s="20" t="s">
        <v>90</v>
      </c>
      <c r="BK3864" s="197">
        <f>ROUND(I3864*H3864,2)</f>
        <v>0</v>
      </c>
      <c r="BL3864" s="20" t="s">
        <v>479</v>
      </c>
      <c r="BM3864" s="196" t="s">
        <v>3545</v>
      </c>
    </row>
    <row r="3865" spans="1:65" s="13" customFormat="1" ht="10">
      <c r="B3865" s="203"/>
      <c r="C3865" s="204"/>
      <c r="D3865" s="205" t="s">
        <v>395</v>
      </c>
      <c r="E3865" s="206" t="s">
        <v>76</v>
      </c>
      <c r="F3865" s="207" t="s">
        <v>403</v>
      </c>
      <c r="G3865" s="204"/>
      <c r="H3865" s="206" t="s">
        <v>76</v>
      </c>
      <c r="I3865" s="208"/>
      <c r="J3865" s="204"/>
      <c r="K3865" s="204"/>
      <c r="L3865" s="209"/>
      <c r="M3865" s="210"/>
      <c r="N3865" s="211"/>
      <c r="O3865" s="211"/>
      <c r="P3865" s="211"/>
      <c r="Q3865" s="211"/>
      <c r="R3865" s="211"/>
      <c r="S3865" s="211"/>
      <c r="T3865" s="212"/>
      <c r="AT3865" s="213" t="s">
        <v>395</v>
      </c>
      <c r="AU3865" s="213" t="s">
        <v>90</v>
      </c>
      <c r="AV3865" s="13" t="s">
        <v>85</v>
      </c>
      <c r="AW3865" s="13" t="s">
        <v>36</v>
      </c>
      <c r="AX3865" s="13" t="s">
        <v>78</v>
      </c>
      <c r="AY3865" s="213" t="s">
        <v>386</v>
      </c>
    </row>
    <row r="3866" spans="1:65" s="13" customFormat="1" ht="10">
      <c r="B3866" s="203"/>
      <c r="C3866" s="204"/>
      <c r="D3866" s="205" t="s">
        <v>395</v>
      </c>
      <c r="E3866" s="206" t="s">
        <v>76</v>
      </c>
      <c r="F3866" s="207" t="s">
        <v>1057</v>
      </c>
      <c r="G3866" s="204"/>
      <c r="H3866" s="206" t="s">
        <v>76</v>
      </c>
      <c r="I3866" s="208"/>
      <c r="J3866" s="204"/>
      <c r="K3866" s="204"/>
      <c r="L3866" s="209"/>
      <c r="M3866" s="210"/>
      <c r="N3866" s="211"/>
      <c r="O3866" s="211"/>
      <c r="P3866" s="211"/>
      <c r="Q3866" s="211"/>
      <c r="R3866" s="211"/>
      <c r="S3866" s="211"/>
      <c r="T3866" s="212"/>
      <c r="AT3866" s="213" t="s">
        <v>395</v>
      </c>
      <c r="AU3866" s="213" t="s">
        <v>90</v>
      </c>
      <c r="AV3866" s="13" t="s">
        <v>85</v>
      </c>
      <c r="AW3866" s="13" t="s">
        <v>36</v>
      </c>
      <c r="AX3866" s="13" t="s">
        <v>78</v>
      </c>
      <c r="AY3866" s="213" t="s">
        <v>386</v>
      </c>
    </row>
    <row r="3867" spans="1:65" s="13" customFormat="1" ht="10">
      <c r="B3867" s="203"/>
      <c r="C3867" s="204"/>
      <c r="D3867" s="205" t="s">
        <v>395</v>
      </c>
      <c r="E3867" s="206" t="s">
        <v>76</v>
      </c>
      <c r="F3867" s="207" t="s">
        <v>3179</v>
      </c>
      <c r="G3867" s="204"/>
      <c r="H3867" s="206" t="s">
        <v>76</v>
      </c>
      <c r="I3867" s="208"/>
      <c r="J3867" s="204"/>
      <c r="K3867" s="204"/>
      <c r="L3867" s="209"/>
      <c r="M3867" s="210"/>
      <c r="N3867" s="211"/>
      <c r="O3867" s="211"/>
      <c r="P3867" s="211"/>
      <c r="Q3867" s="211"/>
      <c r="R3867" s="211"/>
      <c r="S3867" s="211"/>
      <c r="T3867" s="212"/>
      <c r="AT3867" s="213" t="s">
        <v>395</v>
      </c>
      <c r="AU3867" s="213" t="s">
        <v>90</v>
      </c>
      <c r="AV3867" s="13" t="s">
        <v>85</v>
      </c>
      <c r="AW3867" s="13" t="s">
        <v>36</v>
      </c>
      <c r="AX3867" s="13" t="s">
        <v>78</v>
      </c>
      <c r="AY3867" s="213" t="s">
        <v>386</v>
      </c>
    </row>
    <row r="3868" spans="1:65" s="13" customFormat="1" ht="10">
      <c r="B3868" s="203"/>
      <c r="C3868" s="204"/>
      <c r="D3868" s="205" t="s">
        <v>395</v>
      </c>
      <c r="E3868" s="206" t="s">
        <v>76</v>
      </c>
      <c r="F3868" s="207" t="s">
        <v>3180</v>
      </c>
      <c r="G3868" s="204"/>
      <c r="H3868" s="206" t="s">
        <v>76</v>
      </c>
      <c r="I3868" s="208"/>
      <c r="J3868" s="204"/>
      <c r="K3868" s="204"/>
      <c r="L3868" s="209"/>
      <c r="M3868" s="210"/>
      <c r="N3868" s="211"/>
      <c r="O3868" s="211"/>
      <c r="P3868" s="211"/>
      <c r="Q3868" s="211"/>
      <c r="R3868" s="211"/>
      <c r="S3868" s="211"/>
      <c r="T3868" s="212"/>
      <c r="AT3868" s="213" t="s">
        <v>395</v>
      </c>
      <c r="AU3868" s="213" t="s">
        <v>90</v>
      </c>
      <c r="AV3868" s="13" t="s">
        <v>85</v>
      </c>
      <c r="AW3868" s="13" t="s">
        <v>36</v>
      </c>
      <c r="AX3868" s="13" t="s">
        <v>78</v>
      </c>
      <c r="AY3868" s="213" t="s">
        <v>386</v>
      </c>
    </row>
    <row r="3869" spans="1:65" s="14" customFormat="1" ht="10">
      <c r="B3869" s="214"/>
      <c r="C3869" s="215"/>
      <c r="D3869" s="205" t="s">
        <v>395</v>
      </c>
      <c r="E3869" s="216" t="s">
        <v>76</v>
      </c>
      <c r="F3869" s="217" t="s">
        <v>3546</v>
      </c>
      <c r="G3869" s="215"/>
      <c r="H3869" s="218">
        <v>2</v>
      </c>
      <c r="I3869" s="219"/>
      <c r="J3869" s="215"/>
      <c r="K3869" s="215"/>
      <c r="L3869" s="220"/>
      <c r="M3869" s="221"/>
      <c r="N3869" s="222"/>
      <c r="O3869" s="222"/>
      <c r="P3869" s="222"/>
      <c r="Q3869" s="222"/>
      <c r="R3869" s="222"/>
      <c r="S3869" s="222"/>
      <c r="T3869" s="223"/>
      <c r="AT3869" s="224" t="s">
        <v>395</v>
      </c>
      <c r="AU3869" s="224" t="s">
        <v>90</v>
      </c>
      <c r="AV3869" s="14" t="s">
        <v>90</v>
      </c>
      <c r="AW3869" s="14" t="s">
        <v>36</v>
      </c>
      <c r="AX3869" s="14" t="s">
        <v>78</v>
      </c>
      <c r="AY3869" s="224" t="s">
        <v>386</v>
      </c>
    </row>
    <row r="3870" spans="1:65" s="15" customFormat="1" ht="10">
      <c r="B3870" s="225"/>
      <c r="C3870" s="226"/>
      <c r="D3870" s="205" t="s">
        <v>395</v>
      </c>
      <c r="E3870" s="227" t="s">
        <v>76</v>
      </c>
      <c r="F3870" s="228" t="s">
        <v>398</v>
      </c>
      <c r="G3870" s="226"/>
      <c r="H3870" s="229">
        <v>2</v>
      </c>
      <c r="I3870" s="230"/>
      <c r="J3870" s="226"/>
      <c r="K3870" s="226"/>
      <c r="L3870" s="231"/>
      <c r="M3870" s="232"/>
      <c r="N3870" s="233"/>
      <c r="O3870" s="233"/>
      <c r="P3870" s="233"/>
      <c r="Q3870" s="233"/>
      <c r="R3870" s="233"/>
      <c r="S3870" s="233"/>
      <c r="T3870" s="234"/>
      <c r="AT3870" s="235" t="s">
        <v>395</v>
      </c>
      <c r="AU3870" s="235" t="s">
        <v>90</v>
      </c>
      <c r="AV3870" s="15" t="s">
        <v>102</v>
      </c>
      <c r="AW3870" s="15" t="s">
        <v>36</v>
      </c>
      <c r="AX3870" s="15" t="s">
        <v>85</v>
      </c>
      <c r="AY3870" s="235" t="s">
        <v>386</v>
      </c>
    </row>
    <row r="3871" spans="1:65" s="2" customFormat="1" ht="78" customHeight="1">
      <c r="A3871" s="37"/>
      <c r="B3871" s="38"/>
      <c r="C3871" s="185" t="s">
        <v>3547</v>
      </c>
      <c r="D3871" s="185" t="s">
        <v>388</v>
      </c>
      <c r="E3871" s="186" t="s">
        <v>3548</v>
      </c>
      <c r="F3871" s="187" t="s">
        <v>3544</v>
      </c>
      <c r="G3871" s="188" t="s">
        <v>624</v>
      </c>
      <c r="H3871" s="189">
        <v>2</v>
      </c>
      <c r="I3871" s="190"/>
      <c r="J3871" s="191">
        <f>ROUND(I3871*H3871,2)</f>
        <v>0</v>
      </c>
      <c r="K3871" s="187" t="s">
        <v>76</v>
      </c>
      <c r="L3871" s="42"/>
      <c r="M3871" s="192" t="s">
        <v>76</v>
      </c>
      <c r="N3871" s="193" t="s">
        <v>49</v>
      </c>
      <c r="O3871" s="67"/>
      <c r="P3871" s="194">
        <f>O3871*H3871</f>
        <v>0</v>
      </c>
      <c r="Q3871" s="194">
        <v>0</v>
      </c>
      <c r="R3871" s="194">
        <f>Q3871*H3871</f>
        <v>0</v>
      </c>
      <c r="S3871" s="194">
        <v>0</v>
      </c>
      <c r="T3871" s="195">
        <f>S3871*H3871</f>
        <v>0</v>
      </c>
      <c r="U3871" s="37"/>
      <c r="V3871" s="37"/>
      <c r="W3871" s="37"/>
      <c r="X3871" s="37"/>
      <c r="Y3871" s="37"/>
      <c r="Z3871" s="37"/>
      <c r="AA3871" s="37"/>
      <c r="AB3871" s="37"/>
      <c r="AC3871" s="37"/>
      <c r="AD3871" s="37"/>
      <c r="AE3871" s="37"/>
      <c r="AR3871" s="196" t="s">
        <v>479</v>
      </c>
      <c r="AT3871" s="196" t="s">
        <v>388</v>
      </c>
      <c r="AU3871" s="196" t="s">
        <v>90</v>
      </c>
      <c r="AY3871" s="20" t="s">
        <v>386</v>
      </c>
      <c r="BE3871" s="197">
        <f>IF(N3871="základní",J3871,0)</f>
        <v>0</v>
      </c>
      <c r="BF3871" s="197">
        <f>IF(N3871="snížená",J3871,0)</f>
        <v>0</v>
      </c>
      <c r="BG3871" s="197">
        <f>IF(N3871="zákl. přenesená",J3871,0)</f>
        <v>0</v>
      </c>
      <c r="BH3871" s="197">
        <f>IF(N3871="sníž. přenesená",J3871,0)</f>
        <v>0</v>
      </c>
      <c r="BI3871" s="197">
        <f>IF(N3871="nulová",J3871,0)</f>
        <v>0</v>
      </c>
      <c r="BJ3871" s="20" t="s">
        <v>90</v>
      </c>
      <c r="BK3871" s="197">
        <f>ROUND(I3871*H3871,2)</f>
        <v>0</v>
      </c>
      <c r="BL3871" s="20" t="s">
        <v>479</v>
      </c>
      <c r="BM3871" s="196" t="s">
        <v>3549</v>
      </c>
    </row>
    <row r="3872" spans="1:65" s="13" customFormat="1" ht="10">
      <c r="B3872" s="203"/>
      <c r="C3872" s="204"/>
      <c r="D3872" s="205" t="s">
        <v>395</v>
      </c>
      <c r="E3872" s="206" t="s">
        <v>76</v>
      </c>
      <c r="F3872" s="207" t="s">
        <v>403</v>
      </c>
      <c r="G3872" s="204"/>
      <c r="H3872" s="206" t="s">
        <v>76</v>
      </c>
      <c r="I3872" s="208"/>
      <c r="J3872" s="204"/>
      <c r="K3872" s="204"/>
      <c r="L3872" s="209"/>
      <c r="M3872" s="210"/>
      <c r="N3872" s="211"/>
      <c r="O3872" s="211"/>
      <c r="P3872" s="211"/>
      <c r="Q3872" s="211"/>
      <c r="R3872" s="211"/>
      <c r="S3872" s="211"/>
      <c r="T3872" s="212"/>
      <c r="AT3872" s="213" t="s">
        <v>395</v>
      </c>
      <c r="AU3872" s="213" t="s">
        <v>90</v>
      </c>
      <c r="AV3872" s="13" t="s">
        <v>85</v>
      </c>
      <c r="AW3872" s="13" t="s">
        <v>36</v>
      </c>
      <c r="AX3872" s="13" t="s">
        <v>78</v>
      </c>
      <c r="AY3872" s="213" t="s">
        <v>386</v>
      </c>
    </row>
    <row r="3873" spans="1:65" s="13" customFormat="1" ht="10">
      <c r="B3873" s="203"/>
      <c r="C3873" s="204"/>
      <c r="D3873" s="205" t="s">
        <v>395</v>
      </c>
      <c r="E3873" s="206" t="s">
        <v>76</v>
      </c>
      <c r="F3873" s="207" t="s">
        <v>1057</v>
      </c>
      <c r="G3873" s="204"/>
      <c r="H3873" s="206" t="s">
        <v>76</v>
      </c>
      <c r="I3873" s="208"/>
      <c r="J3873" s="204"/>
      <c r="K3873" s="204"/>
      <c r="L3873" s="209"/>
      <c r="M3873" s="210"/>
      <c r="N3873" s="211"/>
      <c r="O3873" s="211"/>
      <c r="P3873" s="211"/>
      <c r="Q3873" s="211"/>
      <c r="R3873" s="211"/>
      <c r="S3873" s="211"/>
      <c r="T3873" s="212"/>
      <c r="AT3873" s="213" t="s">
        <v>395</v>
      </c>
      <c r="AU3873" s="213" t="s">
        <v>90</v>
      </c>
      <c r="AV3873" s="13" t="s">
        <v>85</v>
      </c>
      <c r="AW3873" s="13" t="s">
        <v>36</v>
      </c>
      <c r="AX3873" s="13" t="s">
        <v>78</v>
      </c>
      <c r="AY3873" s="213" t="s">
        <v>386</v>
      </c>
    </row>
    <row r="3874" spans="1:65" s="13" customFormat="1" ht="10">
      <c r="B3874" s="203"/>
      <c r="C3874" s="204"/>
      <c r="D3874" s="205" t="s">
        <v>395</v>
      </c>
      <c r="E3874" s="206" t="s">
        <v>76</v>
      </c>
      <c r="F3874" s="207" t="s">
        <v>3179</v>
      </c>
      <c r="G3874" s="204"/>
      <c r="H3874" s="206" t="s">
        <v>76</v>
      </c>
      <c r="I3874" s="208"/>
      <c r="J3874" s="204"/>
      <c r="K3874" s="204"/>
      <c r="L3874" s="209"/>
      <c r="M3874" s="210"/>
      <c r="N3874" s="211"/>
      <c r="O3874" s="211"/>
      <c r="P3874" s="211"/>
      <c r="Q3874" s="211"/>
      <c r="R3874" s="211"/>
      <c r="S3874" s="211"/>
      <c r="T3874" s="212"/>
      <c r="AT3874" s="213" t="s">
        <v>395</v>
      </c>
      <c r="AU3874" s="213" t="s">
        <v>90</v>
      </c>
      <c r="AV3874" s="13" t="s">
        <v>85</v>
      </c>
      <c r="AW3874" s="13" t="s">
        <v>36</v>
      </c>
      <c r="AX3874" s="13" t="s">
        <v>78</v>
      </c>
      <c r="AY3874" s="213" t="s">
        <v>386</v>
      </c>
    </row>
    <row r="3875" spans="1:65" s="13" customFormat="1" ht="10">
      <c r="B3875" s="203"/>
      <c r="C3875" s="204"/>
      <c r="D3875" s="205" t="s">
        <v>395</v>
      </c>
      <c r="E3875" s="206" t="s">
        <v>76</v>
      </c>
      <c r="F3875" s="207" t="s">
        <v>3180</v>
      </c>
      <c r="G3875" s="204"/>
      <c r="H3875" s="206" t="s">
        <v>76</v>
      </c>
      <c r="I3875" s="208"/>
      <c r="J3875" s="204"/>
      <c r="K3875" s="204"/>
      <c r="L3875" s="209"/>
      <c r="M3875" s="210"/>
      <c r="N3875" s="211"/>
      <c r="O3875" s="211"/>
      <c r="P3875" s="211"/>
      <c r="Q3875" s="211"/>
      <c r="R3875" s="211"/>
      <c r="S3875" s="211"/>
      <c r="T3875" s="212"/>
      <c r="AT3875" s="213" t="s">
        <v>395</v>
      </c>
      <c r="AU3875" s="213" t="s">
        <v>90</v>
      </c>
      <c r="AV3875" s="13" t="s">
        <v>85</v>
      </c>
      <c r="AW3875" s="13" t="s">
        <v>36</v>
      </c>
      <c r="AX3875" s="13" t="s">
        <v>78</v>
      </c>
      <c r="AY3875" s="213" t="s">
        <v>386</v>
      </c>
    </row>
    <row r="3876" spans="1:65" s="14" customFormat="1" ht="10">
      <c r="B3876" s="214"/>
      <c r="C3876" s="215"/>
      <c r="D3876" s="205" t="s">
        <v>395</v>
      </c>
      <c r="E3876" s="216" t="s">
        <v>76</v>
      </c>
      <c r="F3876" s="217" t="s">
        <v>3550</v>
      </c>
      <c r="G3876" s="215"/>
      <c r="H3876" s="218">
        <v>2</v>
      </c>
      <c r="I3876" s="219"/>
      <c r="J3876" s="215"/>
      <c r="K3876" s="215"/>
      <c r="L3876" s="220"/>
      <c r="M3876" s="221"/>
      <c r="N3876" s="222"/>
      <c r="O3876" s="222"/>
      <c r="P3876" s="222"/>
      <c r="Q3876" s="222"/>
      <c r="R3876" s="222"/>
      <c r="S3876" s="222"/>
      <c r="T3876" s="223"/>
      <c r="AT3876" s="224" t="s">
        <v>395</v>
      </c>
      <c r="AU3876" s="224" t="s">
        <v>90</v>
      </c>
      <c r="AV3876" s="14" t="s">
        <v>90</v>
      </c>
      <c r="AW3876" s="14" t="s">
        <v>36</v>
      </c>
      <c r="AX3876" s="14" t="s">
        <v>78</v>
      </c>
      <c r="AY3876" s="224" t="s">
        <v>386</v>
      </c>
    </row>
    <row r="3877" spans="1:65" s="15" customFormat="1" ht="10">
      <c r="B3877" s="225"/>
      <c r="C3877" s="226"/>
      <c r="D3877" s="205" t="s">
        <v>395</v>
      </c>
      <c r="E3877" s="227" t="s">
        <v>76</v>
      </c>
      <c r="F3877" s="228" t="s">
        <v>398</v>
      </c>
      <c r="G3877" s="226"/>
      <c r="H3877" s="229">
        <v>2</v>
      </c>
      <c r="I3877" s="230"/>
      <c r="J3877" s="226"/>
      <c r="K3877" s="226"/>
      <c r="L3877" s="231"/>
      <c r="M3877" s="232"/>
      <c r="N3877" s="233"/>
      <c r="O3877" s="233"/>
      <c r="P3877" s="233"/>
      <c r="Q3877" s="233"/>
      <c r="R3877" s="233"/>
      <c r="S3877" s="233"/>
      <c r="T3877" s="234"/>
      <c r="AT3877" s="235" t="s">
        <v>395</v>
      </c>
      <c r="AU3877" s="235" t="s">
        <v>90</v>
      </c>
      <c r="AV3877" s="15" t="s">
        <v>102</v>
      </c>
      <c r="AW3877" s="15" t="s">
        <v>36</v>
      </c>
      <c r="AX3877" s="15" t="s">
        <v>85</v>
      </c>
      <c r="AY3877" s="235" t="s">
        <v>386</v>
      </c>
    </row>
    <row r="3878" spans="1:65" s="2" customFormat="1" ht="66.75" customHeight="1">
      <c r="A3878" s="37"/>
      <c r="B3878" s="38"/>
      <c r="C3878" s="185" t="s">
        <v>3551</v>
      </c>
      <c r="D3878" s="185" t="s">
        <v>388</v>
      </c>
      <c r="E3878" s="186" t="s">
        <v>3552</v>
      </c>
      <c r="F3878" s="187" t="s">
        <v>3553</v>
      </c>
      <c r="G3878" s="188" t="s">
        <v>624</v>
      </c>
      <c r="H3878" s="189">
        <v>1</v>
      </c>
      <c r="I3878" s="190"/>
      <c r="J3878" s="191">
        <f>ROUND(I3878*H3878,2)</f>
        <v>0</v>
      </c>
      <c r="K3878" s="187" t="s">
        <v>76</v>
      </c>
      <c r="L3878" s="42"/>
      <c r="M3878" s="192" t="s">
        <v>76</v>
      </c>
      <c r="N3878" s="193" t="s">
        <v>49</v>
      </c>
      <c r="O3878" s="67"/>
      <c r="P3878" s="194">
        <f>O3878*H3878</f>
        <v>0</v>
      </c>
      <c r="Q3878" s="194">
        <v>0</v>
      </c>
      <c r="R3878" s="194">
        <f>Q3878*H3878</f>
        <v>0</v>
      </c>
      <c r="S3878" s="194">
        <v>0</v>
      </c>
      <c r="T3878" s="195">
        <f>S3878*H3878</f>
        <v>0</v>
      </c>
      <c r="U3878" s="37"/>
      <c r="V3878" s="37"/>
      <c r="W3878" s="37"/>
      <c r="X3878" s="37"/>
      <c r="Y3878" s="37"/>
      <c r="Z3878" s="37"/>
      <c r="AA3878" s="37"/>
      <c r="AB3878" s="37"/>
      <c r="AC3878" s="37"/>
      <c r="AD3878" s="37"/>
      <c r="AE3878" s="37"/>
      <c r="AR3878" s="196" t="s">
        <v>479</v>
      </c>
      <c r="AT3878" s="196" t="s">
        <v>388</v>
      </c>
      <c r="AU3878" s="196" t="s">
        <v>90</v>
      </c>
      <c r="AY3878" s="20" t="s">
        <v>386</v>
      </c>
      <c r="BE3878" s="197">
        <f>IF(N3878="základní",J3878,0)</f>
        <v>0</v>
      </c>
      <c r="BF3878" s="197">
        <f>IF(N3878="snížená",J3878,0)</f>
        <v>0</v>
      </c>
      <c r="BG3878" s="197">
        <f>IF(N3878="zákl. přenesená",J3878,0)</f>
        <v>0</v>
      </c>
      <c r="BH3878" s="197">
        <f>IF(N3878="sníž. přenesená",J3878,0)</f>
        <v>0</v>
      </c>
      <c r="BI3878" s="197">
        <f>IF(N3878="nulová",J3878,0)</f>
        <v>0</v>
      </c>
      <c r="BJ3878" s="20" t="s">
        <v>90</v>
      </c>
      <c r="BK3878" s="197">
        <f>ROUND(I3878*H3878,2)</f>
        <v>0</v>
      </c>
      <c r="BL3878" s="20" t="s">
        <v>479</v>
      </c>
      <c r="BM3878" s="196" t="s">
        <v>3554</v>
      </c>
    </row>
    <row r="3879" spans="1:65" s="13" customFormat="1" ht="10">
      <c r="B3879" s="203"/>
      <c r="C3879" s="204"/>
      <c r="D3879" s="205" t="s">
        <v>395</v>
      </c>
      <c r="E3879" s="206" t="s">
        <v>76</v>
      </c>
      <c r="F3879" s="207" t="s">
        <v>403</v>
      </c>
      <c r="G3879" s="204"/>
      <c r="H3879" s="206" t="s">
        <v>76</v>
      </c>
      <c r="I3879" s="208"/>
      <c r="J3879" s="204"/>
      <c r="K3879" s="204"/>
      <c r="L3879" s="209"/>
      <c r="M3879" s="210"/>
      <c r="N3879" s="211"/>
      <c r="O3879" s="211"/>
      <c r="P3879" s="211"/>
      <c r="Q3879" s="211"/>
      <c r="R3879" s="211"/>
      <c r="S3879" s="211"/>
      <c r="T3879" s="212"/>
      <c r="AT3879" s="213" t="s">
        <v>395</v>
      </c>
      <c r="AU3879" s="213" t="s">
        <v>90</v>
      </c>
      <c r="AV3879" s="13" t="s">
        <v>85</v>
      </c>
      <c r="AW3879" s="13" t="s">
        <v>36</v>
      </c>
      <c r="AX3879" s="13" t="s">
        <v>78</v>
      </c>
      <c r="AY3879" s="213" t="s">
        <v>386</v>
      </c>
    </row>
    <row r="3880" spans="1:65" s="13" customFormat="1" ht="10">
      <c r="B3880" s="203"/>
      <c r="C3880" s="204"/>
      <c r="D3880" s="205" t="s">
        <v>395</v>
      </c>
      <c r="E3880" s="206" t="s">
        <v>76</v>
      </c>
      <c r="F3880" s="207" t="s">
        <v>1057</v>
      </c>
      <c r="G3880" s="204"/>
      <c r="H3880" s="206" t="s">
        <v>76</v>
      </c>
      <c r="I3880" s="208"/>
      <c r="J3880" s="204"/>
      <c r="K3880" s="204"/>
      <c r="L3880" s="209"/>
      <c r="M3880" s="210"/>
      <c r="N3880" s="211"/>
      <c r="O3880" s="211"/>
      <c r="P3880" s="211"/>
      <c r="Q3880" s="211"/>
      <c r="R3880" s="211"/>
      <c r="S3880" s="211"/>
      <c r="T3880" s="212"/>
      <c r="AT3880" s="213" t="s">
        <v>395</v>
      </c>
      <c r="AU3880" s="213" t="s">
        <v>90</v>
      </c>
      <c r="AV3880" s="13" t="s">
        <v>85</v>
      </c>
      <c r="AW3880" s="13" t="s">
        <v>36</v>
      </c>
      <c r="AX3880" s="13" t="s">
        <v>78</v>
      </c>
      <c r="AY3880" s="213" t="s">
        <v>386</v>
      </c>
    </row>
    <row r="3881" spans="1:65" s="13" customFormat="1" ht="10">
      <c r="B3881" s="203"/>
      <c r="C3881" s="204"/>
      <c r="D3881" s="205" t="s">
        <v>395</v>
      </c>
      <c r="E3881" s="206" t="s">
        <v>76</v>
      </c>
      <c r="F3881" s="207" t="s">
        <v>3179</v>
      </c>
      <c r="G3881" s="204"/>
      <c r="H3881" s="206" t="s">
        <v>76</v>
      </c>
      <c r="I3881" s="208"/>
      <c r="J3881" s="204"/>
      <c r="K3881" s="204"/>
      <c r="L3881" s="209"/>
      <c r="M3881" s="210"/>
      <c r="N3881" s="211"/>
      <c r="O3881" s="211"/>
      <c r="P3881" s="211"/>
      <c r="Q3881" s="211"/>
      <c r="R3881" s="211"/>
      <c r="S3881" s="211"/>
      <c r="T3881" s="212"/>
      <c r="AT3881" s="213" t="s">
        <v>395</v>
      </c>
      <c r="AU3881" s="213" t="s">
        <v>90</v>
      </c>
      <c r="AV3881" s="13" t="s">
        <v>85</v>
      </c>
      <c r="AW3881" s="13" t="s">
        <v>36</v>
      </c>
      <c r="AX3881" s="13" t="s">
        <v>78</v>
      </c>
      <c r="AY3881" s="213" t="s">
        <v>386</v>
      </c>
    </row>
    <row r="3882" spans="1:65" s="13" customFormat="1" ht="10">
      <c r="B3882" s="203"/>
      <c r="C3882" s="204"/>
      <c r="D3882" s="205" t="s">
        <v>395</v>
      </c>
      <c r="E3882" s="206" t="s">
        <v>76</v>
      </c>
      <c r="F3882" s="207" t="s">
        <v>3180</v>
      </c>
      <c r="G3882" s="204"/>
      <c r="H3882" s="206" t="s">
        <v>76</v>
      </c>
      <c r="I3882" s="208"/>
      <c r="J3882" s="204"/>
      <c r="K3882" s="204"/>
      <c r="L3882" s="209"/>
      <c r="M3882" s="210"/>
      <c r="N3882" s="211"/>
      <c r="O3882" s="211"/>
      <c r="P3882" s="211"/>
      <c r="Q3882" s="211"/>
      <c r="R3882" s="211"/>
      <c r="S3882" s="211"/>
      <c r="T3882" s="212"/>
      <c r="AT3882" s="213" t="s">
        <v>395</v>
      </c>
      <c r="AU3882" s="213" t="s">
        <v>90</v>
      </c>
      <c r="AV3882" s="13" t="s">
        <v>85</v>
      </c>
      <c r="AW3882" s="13" t="s">
        <v>36</v>
      </c>
      <c r="AX3882" s="13" t="s">
        <v>78</v>
      </c>
      <c r="AY3882" s="213" t="s">
        <v>386</v>
      </c>
    </row>
    <row r="3883" spans="1:65" s="14" customFormat="1" ht="10">
      <c r="B3883" s="214"/>
      <c r="C3883" s="215"/>
      <c r="D3883" s="205" t="s">
        <v>395</v>
      </c>
      <c r="E3883" s="216" t="s">
        <v>76</v>
      </c>
      <c r="F3883" s="217" t="s">
        <v>3555</v>
      </c>
      <c r="G3883" s="215"/>
      <c r="H3883" s="218">
        <v>1</v>
      </c>
      <c r="I3883" s="219"/>
      <c r="J3883" s="215"/>
      <c r="K3883" s="215"/>
      <c r="L3883" s="220"/>
      <c r="M3883" s="221"/>
      <c r="N3883" s="222"/>
      <c r="O3883" s="222"/>
      <c r="P3883" s="222"/>
      <c r="Q3883" s="222"/>
      <c r="R3883" s="222"/>
      <c r="S3883" s="222"/>
      <c r="T3883" s="223"/>
      <c r="AT3883" s="224" t="s">
        <v>395</v>
      </c>
      <c r="AU3883" s="224" t="s">
        <v>90</v>
      </c>
      <c r="AV3883" s="14" t="s">
        <v>90</v>
      </c>
      <c r="AW3883" s="14" t="s">
        <v>36</v>
      </c>
      <c r="AX3883" s="14" t="s">
        <v>78</v>
      </c>
      <c r="AY3883" s="224" t="s">
        <v>386</v>
      </c>
    </row>
    <row r="3884" spans="1:65" s="15" customFormat="1" ht="10">
      <c r="B3884" s="225"/>
      <c r="C3884" s="226"/>
      <c r="D3884" s="205" t="s">
        <v>395</v>
      </c>
      <c r="E3884" s="227" t="s">
        <v>76</v>
      </c>
      <c r="F3884" s="228" t="s">
        <v>398</v>
      </c>
      <c r="G3884" s="226"/>
      <c r="H3884" s="229">
        <v>1</v>
      </c>
      <c r="I3884" s="230"/>
      <c r="J3884" s="226"/>
      <c r="K3884" s="226"/>
      <c r="L3884" s="231"/>
      <c r="M3884" s="232"/>
      <c r="N3884" s="233"/>
      <c r="O3884" s="233"/>
      <c r="P3884" s="233"/>
      <c r="Q3884" s="233"/>
      <c r="R3884" s="233"/>
      <c r="S3884" s="233"/>
      <c r="T3884" s="234"/>
      <c r="AT3884" s="235" t="s">
        <v>395</v>
      </c>
      <c r="AU3884" s="235" t="s">
        <v>90</v>
      </c>
      <c r="AV3884" s="15" t="s">
        <v>102</v>
      </c>
      <c r="AW3884" s="15" t="s">
        <v>36</v>
      </c>
      <c r="AX3884" s="15" t="s">
        <v>85</v>
      </c>
      <c r="AY3884" s="235" t="s">
        <v>386</v>
      </c>
    </row>
    <row r="3885" spans="1:65" s="2" customFormat="1" ht="62.75" customHeight="1">
      <c r="A3885" s="37"/>
      <c r="B3885" s="38"/>
      <c r="C3885" s="185" t="s">
        <v>3556</v>
      </c>
      <c r="D3885" s="185" t="s">
        <v>388</v>
      </c>
      <c r="E3885" s="186" t="s">
        <v>3557</v>
      </c>
      <c r="F3885" s="187" t="s">
        <v>3558</v>
      </c>
      <c r="G3885" s="188" t="s">
        <v>624</v>
      </c>
      <c r="H3885" s="189">
        <v>1</v>
      </c>
      <c r="I3885" s="190"/>
      <c r="J3885" s="191">
        <f>ROUND(I3885*H3885,2)</f>
        <v>0</v>
      </c>
      <c r="K3885" s="187" t="s">
        <v>76</v>
      </c>
      <c r="L3885" s="42"/>
      <c r="M3885" s="192" t="s">
        <v>76</v>
      </c>
      <c r="N3885" s="193" t="s">
        <v>49</v>
      </c>
      <c r="O3885" s="67"/>
      <c r="P3885" s="194">
        <f>O3885*H3885</f>
        <v>0</v>
      </c>
      <c r="Q3885" s="194">
        <v>0</v>
      </c>
      <c r="R3885" s="194">
        <f>Q3885*H3885</f>
        <v>0</v>
      </c>
      <c r="S3885" s="194">
        <v>0</v>
      </c>
      <c r="T3885" s="195">
        <f>S3885*H3885</f>
        <v>0</v>
      </c>
      <c r="U3885" s="37"/>
      <c r="V3885" s="37"/>
      <c r="W3885" s="37"/>
      <c r="X3885" s="37"/>
      <c r="Y3885" s="37"/>
      <c r="Z3885" s="37"/>
      <c r="AA3885" s="37"/>
      <c r="AB3885" s="37"/>
      <c r="AC3885" s="37"/>
      <c r="AD3885" s="37"/>
      <c r="AE3885" s="37"/>
      <c r="AR3885" s="196" t="s">
        <v>479</v>
      </c>
      <c r="AT3885" s="196" t="s">
        <v>388</v>
      </c>
      <c r="AU3885" s="196" t="s">
        <v>90</v>
      </c>
      <c r="AY3885" s="20" t="s">
        <v>386</v>
      </c>
      <c r="BE3885" s="197">
        <f>IF(N3885="základní",J3885,0)</f>
        <v>0</v>
      </c>
      <c r="BF3885" s="197">
        <f>IF(N3885="snížená",J3885,0)</f>
        <v>0</v>
      </c>
      <c r="BG3885" s="197">
        <f>IF(N3885="zákl. přenesená",J3885,0)</f>
        <v>0</v>
      </c>
      <c r="BH3885" s="197">
        <f>IF(N3885="sníž. přenesená",J3885,0)</f>
        <v>0</v>
      </c>
      <c r="BI3885" s="197">
        <f>IF(N3885="nulová",J3885,0)</f>
        <v>0</v>
      </c>
      <c r="BJ3885" s="20" t="s">
        <v>90</v>
      </c>
      <c r="BK3885" s="197">
        <f>ROUND(I3885*H3885,2)</f>
        <v>0</v>
      </c>
      <c r="BL3885" s="20" t="s">
        <v>479</v>
      </c>
      <c r="BM3885" s="196" t="s">
        <v>3559</v>
      </c>
    </row>
    <row r="3886" spans="1:65" s="13" customFormat="1" ht="10">
      <c r="B3886" s="203"/>
      <c r="C3886" s="204"/>
      <c r="D3886" s="205" t="s">
        <v>395</v>
      </c>
      <c r="E3886" s="206" t="s">
        <v>76</v>
      </c>
      <c r="F3886" s="207" t="s">
        <v>403</v>
      </c>
      <c r="G3886" s="204"/>
      <c r="H3886" s="206" t="s">
        <v>76</v>
      </c>
      <c r="I3886" s="208"/>
      <c r="J3886" s="204"/>
      <c r="K3886" s="204"/>
      <c r="L3886" s="209"/>
      <c r="M3886" s="210"/>
      <c r="N3886" s="211"/>
      <c r="O3886" s="211"/>
      <c r="P3886" s="211"/>
      <c r="Q3886" s="211"/>
      <c r="R3886" s="211"/>
      <c r="S3886" s="211"/>
      <c r="T3886" s="212"/>
      <c r="AT3886" s="213" t="s">
        <v>395</v>
      </c>
      <c r="AU3886" s="213" t="s">
        <v>90</v>
      </c>
      <c r="AV3886" s="13" t="s">
        <v>85</v>
      </c>
      <c r="AW3886" s="13" t="s">
        <v>36</v>
      </c>
      <c r="AX3886" s="13" t="s">
        <v>78</v>
      </c>
      <c r="AY3886" s="213" t="s">
        <v>386</v>
      </c>
    </row>
    <row r="3887" spans="1:65" s="13" customFormat="1" ht="10">
      <c r="B3887" s="203"/>
      <c r="C3887" s="204"/>
      <c r="D3887" s="205" t="s">
        <v>395</v>
      </c>
      <c r="E3887" s="206" t="s">
        <v>76</v>
      </c>
      <c r="F3887" s="207" t="s">
        <v>1057</v>
      </c>
      <c r="G3887" s="204"/>
      <c r="H3887" s="206" t="s">
        <v>76</v>
      </c>
      <c r="I3887" s="208"/>
      <c r="J3887" s="204"/>
      <c r="K3887" s="204"/>
      <c r="L3887" s="209"/>
      <c r="M3887" s="210"/>
      <c r="N3887" s="211"/>
      <c r="O3887" s="211"/>
      <c r="P3887" s="211"/>
      <c r="Q3887" s="211"/>
      <c r="R3887" s="211"/>
      <c r="S3887" s="211"/>
      <c r="T3887" s="212"/>
      <c r="AT3887" s="213" t="s">
        <v>395</v>
      </c>
      <c r="AU3887" s="213" t="s">
        <v>90</v>
      </c>
      <c r="AV3887" s="13" t="s">
        <v>85</v>
      </c>
      <c r="AW3887" s="13" t="s">
        <v>36</v>
      </c>
      <c r="AX3887" s="13" t="s">
        <v>78</v>
      </c>
      <c r="AY3887" s="213" t="s">
        <v>386</v>
      </c>
    </row>
    <row r="3888" spans="1:65" s="13" customFormat="1" ht="10">
      <c r="B3888" s="203"/>
      <c r="C3888" s="204"/>
      <c r="D3888" s="205" t="s">
        <v>395</v>
      </c>
      <c r="E3888" s="206" t="s">
        <v>76</v>
      </c>
      <c r="F3888" s="207" t="s">
        <v>3179</v>
      </c>
      <c r="G3888" s="204"/>
      <c r="H3888" s="206" t="s">
        <v>76</v>
      </c>
      <c r="I3888" s="208"/>
      <c r="J3888" s="204"/>
      <c r="K3888" s="204"/>
      <c r="L3888" s="209"/>
      <c r="M3888" s="210"/>
      <c r="N3888" s="211"/>
      <c r="O3888" s="211"/>
      <c r="P3888" s="211"/>
      <c r="Q3888" s="211"/>
      <c r="R3888" s="211"/>
      <c r="S3888" s="211"/>
      <c r="T3888" s="212"/>
      <c r="AT3888" s="213" t="s">
        <v>395</v>
      </c>
      <c r="AU3888" s="213" t="s">
        <v>90</v>
      </c>
      <c r="AV3888" s="13" t="s">
        <v>85</v>
      </c>
      <c r="AW3888" s="13" t="s">
        <v>36</v>
      </c>
      <c r="AX3888" s="13" t="s">
        <v>78</v>
      </c>
      <c r="AY3888" s="213" t="s">
        <v>386</v>
      </c>
    </row>
    <row r="3889" spans="1:65" s="13" customFormat="1" ht="10">
      <c r="B3889" s="203"/>
      <c r="C3889" s="204"/>
      <c r="D3889" s="205" t="s">
        <v>395</v>
      </c>
      <c r="E3889" s="206" t="s">
        <v>76</v>
      </c>
      <c r="F3889" s="207" t="s">
        <v>3180</v>
      </c>
      <c r="G3889" s="204"/>
      <c r="H3889" s="206" t="s">
        <v>76</v>
      </c>
      <c r="I3889" s="208"/>
      <c r="J3889" s="204"/>
      <c r="K3889" s="204"/>
      <c r="L3889" s="209"/>
      <c r="M3889" s="210"/>
      <c r="N3889" s="211"/>
      <c r="O3889" s="211"/>
      <c r="P3889" s="211"/>
      <c r="Q3889" s="211"/>
      <c r="R3889" s="211"/>
      <c r="S3889" s="211"/>
      <c r="T3889" s="212"/>
      <c r="AT3889" s="213" t="s">
        <v>395</v>
      </c>
      <c r="AU3889" s="213" t="s">
        <v>90</v>
      </c>
      <c r="AV3889" s="13" t="s">
        <v>85</v>
      </c>
      <c r="AW3889" s="13" t="s">
        <v>36</v>
      </c>
      <c r="AX3889" s="13" t="s">
        <v>78</v>
      </c>
      <c r="AY3889" s="213" t="s">
        <v>386</v>
      </c>
    </row>
    <row r="3890" spans="1:65" s="14" customFormat="1" ht="10">
      <c r="B3890" s="214"/>
      <c r="C3890" s="215"/>
      <c r="D3890" s="205" t="s">
        <v>395</v>
      </c>
      <c r="E3890" s="216" t="s">
        <v>76</v>
      </c>
      <c r="F3890" s="217" t="s">
        <v>3560</v>
      </c>
      <c r="G3890" s="215"/>
      <c r="H3890" s="218">
        <v>1</v>
      </c>
      <c r="I3890" s="219"/>
      <c r="J3890" s="215"/>
      <c r="K3890" s="215"/>
      <c r="L3890" s="220"/>
      <c r="M3890" s="221"/>
      <c r="N3890" s="222"/>
      <c r="O3890" s="222"/>
      <c r="P3890" s="222"/>
      <c r="Q3890" s="222"/>
      <c r="R3890" s="222"/>
      <c r="S3890" s="222"/>
      <c r="T3890" s="223"/>
      <c r="AT3890" s="224" t="s">
        <v>395</v>
      </c>
      <c r="AU3890" s="224" t="s">
        <v>90</v>
      </c>
      <c r="AV3890" s="14" t="s">
        <v>90</v>
      </c>
      <c r="AW3890" s="14" t="s">
        <v>36</v>
      </c>
      <c r="AX3890" s="14" t="s">
        <v>78</v>
      </c>
      <c r="AY3890" s="224" t="s">
        <v>386</v>
      </c>
    </row>
    <row r="3891" spans="1:65" s="15" customFormat="1" ht="10">
      <c r="B3891" s="225"/>
      <c r="C3891" s="226"/>
      <c r="D3891" s="205" t="s">
        <v>395</v>
      </c>
      <c r="E3891" s="227" t="s">
        <v>76</v>
      </c>
      <c r="F3891" s="228" t="s">
        <v>398</v>
      </c>
      <c r="G3891" s="226"/>
      <c r="H3891" s="229">
        <v>1</v>
      </c>
      <c r="I3891" s="230"/>
      <c r="J3891" s="226"/>
      <c r="K3891" s="226"/>
      <c r="L3891" s="231"/>
      <c r="M3891" s="232"/>
      <c r="N3891" s="233"/>
      <c r="O3891" s="233"/>
      <c r="P3891" s="233"/>
      <c r="Q3891" s="233"/>
      <c r="R3891" s="233"/>
      <c r="S3891" s="233"/>
      <c r="T3891" s="234"/>
      <c r="AT3891" s="235" t="s">
        <v>395</v>
      </c>
      <c r="AU3891" s="235" t="s">
        <v>90</v>
      </c>
      <c r="AV3891" s="15" t="s">
        <v>102</v>
      </c>
      <c r="AW3891" s="15" t="s">
        <v>36</v>
      </c>
      <c r="AX3891" s="15" t="s">
        <v>85</v>
      </c>
      <c r="AY3891" s="235" t="s">
        <v>386</v>
      </c>
    </row>
    <row r="3892" spans="1:65" s="2" customFormat="1" ht="78" customHeight="1">
      <c r="A3892" s="37"/>
      <c r="B3892" s="38"/>
      <c r="C3892" s="185" t="s">
        <v>3561</v>
      </c>
      <c r="D3892" s="185" t="s">
        <v>388</v>
      </c>
      <c r="E3892" s="186" t="s">
        <v>3562</v>
      </c>
      <c r="F3892" s="187" t="s">
        <v>3544</v>
      </c>
      <c r="G3892" s="188" t="s">
        <v>624</v>
      </c>
      <c r="H3892" s="189">
        <v>1</v>
      </c>
      <c r="I3892" s="190"/>
      <c r="J3892" s="191">
        <f>ROUND(I3892*H3892,2)</f>
        <v>0</v>
      </c>
      <c r="K3892" s="187" t="s">
        <v>76</v>
      </c>
      <c r="L3892" s="42"/>
      <c r="M3892" s="192" t="s">
        <v>76</v>
      </c>
      <c r="N3892" s="193" t="s">
        <v>49</v>
      </c>
      <c r="O3892" s="67"/>
      <c r="P3892" s="194">
        <f>O3892*H3892</f>
        <v>0</v>
      </c>
      <c r="Q3892" s="194">
        <v>0</v>
      </c>
      <c r="R3892" s="194">
        <f>Q3892*H3892</f>
        <v>0</v>
      </c>
      <c r="S3892" s="194">
        <v>0</v>
      </c>
      <c r="T3892" s="195">
        <f>S3892*H3892</f>
        <v>0</v>
      </c>
      <c r="U3892" s="37"/>
      <c r="V3892" s="37"/>
      <c r="W3892" s="37"/>
      <c r="X3892" s="37"/>
      <c r="Y3892" s="37"/>
      <c r="Z3892" s="37"/>
      <c r="AA3892" s="37"/>
      <c r="AB3892" s="37"/>
      <c r="AC3892" s="37"/>
      <c r="AD3892" s="37"/>
      <c r="AE3892" s="37"/>
      <c r="AR3892" s="196" t="s">
        <v>479</v>
      </c>
      <c r="AT3892" s="196" t="s">
        <v>388</v>
      </c>
      <c r="AU3892" s="196" t="s">
        <v>90</v>
      </c>
      <c r="AY3892" s="20" t="s">
        <v>386</v>
      </c>
      <c r="BE3892" s="197">
        <f>IF(N3892="základní",J3892,0)</f>
        <v>0</v>
      </c>
      <c r="BF3892" s="197">
        <f>IF(N3892="snížená",J3892,0)</f>
        <v>0</v>
      </c>
      <c r="BG3892" s="197">
        <f>IF(N3892="zákl. přenesená",J3892,0)</f>
        <v>0</v>
      </c>
      <c r="BH3892" s="197">
        <f>IF(N3892="sníž. přenesená",J3892,0)</f>
        <v>0</v>
      </c>
      <c r="BI3892" s="197">
        <f>IF(N3892="nulová",J3892,0)</f>
        <v>0</v>
      </c>
      <c r="BJ3892" s="20" t="s">
        <v>90</v>
      </c>
      <c r="BK3892" s="197">
        <f>ROUND(I3892*H3892,2)</f>
        <v>0</v>
      </c>
      <c r="BL3892" s="20" t="s">
        <v>479</v>
      </c>
      <c r="BM3892" s="196" t="s">
        <v>3563</v>
      </c>
    </row>
    <row r="3893" spans="1:65" s="13" customFormat="1" ht="10">
      <c r="B3893" s="203"/>
      <c r="C3893" s="204"/>
      <c r="D3893" s="205" t="s">
        <v>395</v>
      </c>
      <c r="E3893" s="206" t="s">
        <v>76</v>
      </c>
      <c r="F3893" s="207" t="s">
        <v>403</v>
      </c>
      <c r="G3893" s="204"/>
      <c r="H3893" s="206" t="s">
        <v>76</v>
      </c>
      <c r="I3893" s="208"/>
      <c r="J3893" s="204"/>
      <c r="K3893" s="204"/>
      <c r="L3893" s="209"/>
      <c r="M3893" s="210"/>
      <c r="N3893" s="211"/>
      <c r="O3893" s="211"/>
      <c r="P3893" s="211"/>
      <c r="Q3893" s="211"/>
      <c r="R3893" s="211"/>
      <c r="S3893" s="211"/>
      <c r="T3893" s="212"/>
      <c r="AT3893" s="213" t="s">
        <v>395</v>
      </c>
      <c r="AU3893" s="213" t="s">
        <v>90</v>
      </c>
      <c r="AV3893" s="13" t="s">
        <v>85</v>
      </c>
      <c r="AW3893" s="13" t="s">
        <v>36</v>
      </c>
      <c r="AX3893" s="13" t="s">
        <v>78</v>
      </c>
      <c r="AY3893" s="213" t="s">
        <v>386</v>
      </c>
    </row>
    <row r="3894" spans="1:65" s="13" customFormat="1" ht="10">
      <c r="B3894" s="203"/>
      <c r="C3894" s="204"/>
      <c r="D3894" s="205" t="s">
        <v>395</v>
      </c>
      <c r="E3894" s="206" t="s">
        <v>76</v>
      </c>
      <c r="F3894" s="207" t="s">
        <v>1057</v>
      </c>
      <c r="G3894" s="204"/>
      <c r="H3894" s="206" t="s">
        <v>76</v>
      </c>
      <c r="I3894" s="208"/>
      <c r="J3894" s="204"/>
      <c r="K3894" s="204"/>
      <c r="L3894" s="209"/>
      <c r="M3894" s="210"/>
      <c r="N3894" s="211"/>
      <c r="O3894" s="211"/>
      <c r="P3894" s="211"/>
      <c r="Q3894" s="211"/>
      <c r="R3894" s="211"/>
      <c r="S3894" s="211"/>
      <c r="T3894" s="212"/>
      <c r="AT3894" s="213" t="s">
        <v>395</v>
      </c>
      <c r="AU3894" s="213" t="s">
        <v>90</v>
      </c>
      <c r="AV3894" s="13" t="s">
        <v>85</v>
      </c>
      <c r="AW3894" s="13" t="s">
        <v>36</v>
      </c>
      <c r="AX3894" s="13" t="s">
        <v>78</v>
      </c>
      <c r="AY3894" s="213" t="s">
        <v>386</v>
      </c>
    </row>
    <row r="3895" spans="1:65" s="13" customFormat="1" ht="10">
      <c r="B3895" s="203"/>
      <c r="C3895" s="204"/>
      <c r="D3895" s="205" t="s">
        <v>395</v>
      </c>
      <c r="E3895" s="206" t="s">
        <v>76</v>
      </c>
      <c r="F3895" s="207" t="s">
        <v>3179</v>
      </c>
      <c r="G3895" s="204"/>
      <c r="H3895" s="206" t="s">
        <v>76</v>
      </c>
      <c r="I3895" s="208"/>
      <c r="J3895" s="204"/>
      <c r="K3895" s="204"/>
      <c r="L3895" s="209"/>
      <c r="M3895" s="210"/>
      <c r="N3895" s="211"/>
      <c r="O3895" s="211"/>
      <c r="P3895" s="211"/>
      <c r="Q3895" s="211"/>
      <c r="R3895" s="211"/>
      <c r="S3895" s="211"/>
      <c r="T3895" s="212"/>
      <c r="AT3895" s="213" t="s">
        <v>395</v>
      </c>
      <c r="AU3895" s="213" t="s">
        <v>90</v>
      </c>
      <c r="AV3895" s="13" t="s">
        <v>85</v>
      </c>
      <c r="AW3895" s="13" t="s">
        <v>36</v>
      </c>
      <c r="AX3895" s="13" t="s">
        <v>78</v>
      </c>
      <c r="AY3895" s="213" t="s">
        <v>386</v>
      </c>
    </row>
    <row r="3896" spans="1:65" s="13" customFormat="1" ht="10">
      <c r="B3896" s="203"/>
      <c r="C3896" s="204"/>
      <c r="D3896" s="205" t="s">
        <v>395</v>
      </c>
      <c r="E3896" s="206" t="s">
        <v>76</v>
      </c>
      <c r="F3896" s="207" t="s">
        <v>3180</v>
      </c>
      <c r="G3896" s="204"/>
      <c r="H3896" s="206" t="s">
        <v>76</v>
      </c>
      <c r="I3896" s="208"/>
      <c r="J3896" s="204"/>
      <c r="K3896" s="204"/>
      <c r="L3896" s="209"/>
      <c r="M3896" s="210"/>
      <c r="N3896" s="211"/>
      <c r="O3896" s="211"/>
      <c r="P3896" s="211"/>
      <c r="Q3896" s="211"/>
      <c r="R3896" s="211"/>
      <c r="S3896" s="211"/>
      <c r="T3896" s="212"/>
      <c r="AT3896" s="213" t="s">
        <v>395</v>
      </c>
      <c r="AU3896" s="213" t="s">
        <v>90</v>
      </c>
      <c r="AV3896" s="13" t="s">
        <v>85</v>
      </c>
      <c r="AW3896" s="13" t="s">
        <v>36</v>
      </c>
      <c r="AX3896" s="13" t="s">
        <v>78</v>
      </c>
      <c r="AY3896" s="213" t="s">
        <v>386</v>
      </c>
    </row>
    <row r="3897" spans="1:65" s="14" customFormat="1" ht="10">
      <c r="B3897" s="214"/>
      <c r="C3897" s="215"/>
      <c r="D3897" s="205" t="s">
        <v>395</v>
      </c>
      <c r="E3897" s="216" t="s">
        <v>76</v>
      </c>
      <c r="F3897" s="217" t="s">
        <v>3564</v>
      </c>
      <c r="G3897" s="215"/>
      <c r="H3897" s="218">
        <v>1</v>
      </c>
      <c r="I3897" s="219"/>
      <c r="J3897" s="215"/>
      <c r="K3897" s="215"/>
      <c r="L3897" s="220"/>
      <c r="M3897" s="221"/>
      <c r="N3897" s="222"/>
      <c r="O3897" s="222"/>
      <c r="P3897" s="222"/>
      <c r="Q3897" s="222"/>
      <c r="R3897" s="222"/>
      <c r="S3897" s="222"/>
      <c r="T3897" s="223"/>
      <c r="AT3897" s="224" t="s">
        <v>395</v>
      </c>
      <c r="AU3897" s="224" t="s">
        <v>90</v>
      </c>
      <c r="AV3897" s="14" t="s">
        <v>90</v>
      </c>
      <c r="AW3897" s="14" t="s">
        <v>36</v>
      </c>
      <c r="AX3897" s="14" t="s">
        <v>78</v>
      </c>
      <c r="AY3897" s="224" t="s">
        <v>386</v>
      </c>
    </row>
    <row r="3898" spans="1:65" s="15" customFormat="1" ht="10">
      <c r="B3898" s="225"/>
      <c r="C3898" s="226"/>
      <c r="D3898" s="205" t="s">
        <v>395</v>
      </c>
      <c r="E3898" s="227" t="s">
        <v>76</v>
      </c>
      <c r="F3898" s="228" t="s">
        <v>398</v>
      </c>
      <c r="G3898" s="226"/>
      <c r="H3898" s="229">
        <v>1</v>
      </c>
      <c r="I3898" s="230"/>
      <c r="J3898" s="226"/>
      <c r="K3898" s="226"/>
      <c r="L3898" s="231"/>
      <c r="M3898" s="232"/>
      <c r="N3898" s="233"/>
      <c r="O3898" s="233"/>
      <c r="P3898" s="233"/>
      <c r="Q3898" s="233"/>
      <c r="R3898" s="233"/>
      <c r="S3898" s="233"/>
      <c r="T3898" s="234"/>
      <c r="AT3898" s="235" t="s">
        <v>395</v>
      </c>
      <c r="AU3898" s="235" t="s">
        <v>90</v>
      </c>
      <c r="AV3898" s="15" t="s">
        <v>102</v>
      </c>
      <c r="AW3898" s="15" t="s">
        <v>36</v>
      </c>
      <c r="AX3898" s="15" t="s">
        <v>85</v>
      </c>
      <c r="AY3898" s="235" t="s">
        <v>386</v>
      </c>
    </row>
    <row r="3899" spans="1:65" s="2" customFormat="1" ht="78" customHeight="1">
      <c r="A3899" s="37"/>
      <c r="B3899" s="38"/>
      <c r="C3899" s="185" t="s">
        <v>3565</v>
      </c>
      <c r="D3899" s="185" t="s">
        <v>388</v>
      </c>
      <c r="E3899" s="186" t="s">
        <v>3566</v>
      </c>
      <c r="F3899" s="187" t="s">
        <v>3544</v>
      </c>
      <c r="G3899" s="188" t="s">
        <v>624</v>
      </c>
      <c r="H3899" s="189">
        <v>1</v>
      </c>
      <c r="I3899" s="190"/>
      <c r="J3899" s="191">
        <f>ROUND(I3899*H3899,2)</f>
        <v>0</v>
      </c>
      <c r="K3899" s="187" t="s">
        <v>76</v>
      </c>
      <c r="L3899" s="42"/>
      <c r="M3899" s="192" t="s">
        <v>76</v>
      </c>
      <c r="N3899" s="193" t="s">
        <v>49</v>
      </c>
      <c r="O3899" s="67"/>
      <c r="P3899" s="194">
        <f>O3899*H3899</f>
        <v>0</v>
      </c>
      <c r="Q3899" s="194">
        <v>0</v>
      </c>
      <c r="R3899" s="194">
        <f>Q3899*H3899</f>
        <v>0</v>
      </c>
      <c r="S3899" s="194">
        <v>0</v>
      </c>
      <c r="T3899" s="195">
        <f>S3899*H3899</f>
        <v>0</v>
      </c>
      <c r="U3899" s="37"/>
      <c r="V3899" s="37"/>
      <c r="W3899" s="37"/>
      <c r="X3899" s="37"/>
      <c r="Y3899" s="37"/>
      <c r="Z3899" s="37"/>
      <c r="AA3899" s="37"/>
      <c r="AB3899" s="37"/>
      <c r="AC3899" s="37"/>
      <c r="AD3899" s="37"/>
      <c r="AE3899" s="37"/>
      <c r="AR3899" s="196" t="s">
        <v>479</v>
      </c>
      <c r="AT3899" s="196" t="s">
        <v>388</v>
      </c>
      <c r="AU3899" s="196" t="s">
        <v>90</v>
      </c>
      <c r="AY3899" s="20" t="s">
        <v>386</v>
      </c>
      <c r="BE3899" s="197">
        <f>IF(N3899="základní",J3899,0)</f>
        <v>0</v>
      </c>
      <c r="BF3899" s="197">
        <f>IF(N3899="snížená",J3899,0)</f>
        <v>0</v>
      </c>
      <c r="BG3899" s="197">
        <f>IF(N3899="zákl. přenesená",J3899,0)</f>
        <v>0</v>
      </c>
      <c r="BH3899" s="197">
        <f>IF(N3899="sníž. přenesená",J3899,0)</f>
        <v>0</v>
      </c>
      <c r="BI3899" s="197">
        <f>IF(N3899="nulová",J3899,0)</f>
        <v>0</v>
      </c>
      <c r="BJ3899" s="20" t="s">
        <v>90</v>
      </c>
      <c r="BK3899" s="197">
        <f>ROUND(I3899*H3899,2)</f>
        <v>0</v>
      </c>
      <c r="BL3899" s="20" t="s">
        <v>479</v>
      </c>
      <c r="BM3899" s="196" t="s">
        <v>3567</v>
      </c>
    </row>
    <row r="3900" spans="1:65" s="13" customFormat="1" ht="10">
      <c r="B3900" s="203"/>
      <c r="C3900" s="204"/>
      <c r="D3900" s="205" t="s">
        <v>395</v>
      </c>
      <c r="E3900" s="206" t="s">
        <v>76</v>
      </c>
      <c r="F3900" s="207" t="s">
        <v>403</v>
      </c>
      <c r="G3900" s="204"/>
      <c r="H3900" s="206" t="s">
        <v>76</v>
      </c>
      <c r="I3900" s="208"/>
      <c r="J3900" s="204"/>
      <c r="K3900" s="204"/>
      <c r="L3900" s="209"/>
      <c r="M3900" s="210"/>
      <c r="N3900" s="211"/>
      <c r="O3900" s="211"/>
      <c r="P3900" s="211"/>
      <c r="Q3900" s="211"/>
      <c r="R3900" s="211"/>
      <c r="S3900" s="211"/>
      <c r="T3900" s="212"/>
      <c r="AT3900" s="213" t="s">
        <v>395</v>
      </c>
      <c r="AU3900" s="213" t="s">
        <v>90</v>
      </c>
      <c r="AV3900" s="13" t="s">
        <v>85</v>
      </c>
      <c r="AW3900" s="13" t="s">
        <v>36</v>
      </c>
      <c r="AX3900" s="13" t="s">
        <v>78</v>
      </c>
      <c r="AY3900" s="213" t="s">
        <v>386</v>
      </c>
    </row>
    <row r="3901" spans="1:65" s="13" customFormat="1" ht="10">
      <c r="B3901" s="203"/>
      <c r="C3901" s="204"/>
      <c r="D3901" s="205" t="s">
        <v>395</v>
      </c>
      <c r="E3901" s="206" t="s">
        <v>76</v>
      </c>
      <c r="F3901" s="207" t="s">
        <v>1057</v>
      </c>
      <c r="G3901" s="204"/>
      <c r="H3901" s="206" t="s">
        <v>76</v>
      </c>
      <c r="I3901" s="208"/>
      <c r="J3901" s="204"/>
      <c r="K3901" s="204"/>
      <c r="L3901" s="209"/>
      <c r="M3901" s="210"/>
      <c r="N3901" s="211"/>
      <c r="O3901" s="211"/>
      <c r="P3901" s="211"/>
      <c r="Q3901" s="211"/>
      <c r="R3901" s="211"/>
      <c r="S3901" s="211"/>
      <c r="T3901" s="212"/>
      <c r="AT3901" s="213" t="s">
        <v>395</v>
      </c>
      <c r="AU3901" s="213" t="s">
        <v>90</v>
      </c>
      <c r="AV3901" s="13" t="s">
        <v>85</v>
      </c>
      <c r="AW3901" s="13" t="s">
        <v>36</v>
      </c>
      <c r="AX3901" s="13" t="s">
        <v>78</v>
      </c>
      <c r="AY3901" s="213" t="s">
        <v>386</v>
      </c>
    </row>
    <row r="3902" spans="1:65" s="13" customFormat="1" ht="10">
      <c r="B3902" s="203"/>
      <c r="C3902" s="204"/>
      <c r="D3902" s="205" t="s">
        <v>395</v>
      </c>
      <c r="E3902" s="206" t="s">
        <v>76</v>
      </c>
      <c r="F3902" s="207" t="s">
        <v>3179</v>
      </c>
      <c r="G3902" s="204"/>
      <c r="H3902" s="206" t="s">
        <v>76</v>
      </c>
      <c r="I3902" s="208"/>
      <c r="J3902" s="204"/>
      <c r="K3902" s="204"/>
      <c r="L3902" s="209"/>
      <c r="M3902" s="210"/>
      <c r="N3902" s="211"/>
      <c r="O3902" s="211"/>
      <c r="P3902" s="211"/>
      <c r="Q3902" s="211"/>
      <c r="R3902" s="211"/>
      <c r="S3902" s="211"/>
      <c r="T3902" s="212"/>
      <c r="AT3902" s="213" t="s">
        <v>395</v>
      </c>
      <c r="AU3902" s="213" t="s">
        <v>90</v>
      </c>
      <c r="AV3902" s="13" t="s">
        <v>85</v>
      </c>
      <c r="AW3902" s="13" t="s">
        <v>36</v>
      </c>
      <c r="AX3902" s="13" t="s">
        <v>78</v>
      </c>
      <c r="AY3902" s="213" t="s">
        <v>386</v>
      </c>
    </row>
    <row r="3903" spans="1:65" s="13" customFormat="1" ht="10">
      <c r="B3903" s="203"/>
      <c r="C3903" s="204"/>
      <c r="D3903" s="205" t="s">
        <v>395</v>
      </c>
      <c r="E3903" s="206" t="s">
        <v>76</v>
      </c>
      <c r="F3903" s="207" t="s">
        <v>3180</v>
      </c>
      <c r="G3903" s="204"/>
      <c r="H3903" s="206" t="s">
        <v>76</v>
      </c>
      <c r="I3903" s="208"/>
      <c r="J3903" s="204"/>
      <c r="K3903" s="204"/>
      <c r="L3903" s="209"/>
      <c r="M3903" s="210"/>
      <c r="N3903" s="211"/>
      <c r="O3903" s="211"/>
      <c r="P3903" s="211"/>
      <c r="Q3903" s="211"/>
      <c r="R3903" s="211"/>
      <c r="S3903" s="211"/>
      <c r="T3903" s="212"/>
      <c r="AT3903" s="213" t="s">
        <v>395</v>
      </c>
      <c r="AU3903" s="213" t="s">
        <v>90</v>
      </c>
      <c r="AV3903" s="13" t="s">
        <v>85</v>
      </c>
      <c r="AW3903" s="13" t="s">
        <v>36</v>
      </c>
      <c r="AX3903" s="13" t="s">
        <v>78</v>
      </c>
      <c r="AY3903" s="213" t="s">
        <v>386</v>
      </c>
    </row>
    <row r="3904" spans="1:65" s="14" customFormat="1" ht="10">
      <c r="B3904" s="214"/>
      <c r="C3904" s="215"/>
      <c r="D3904" s="205" t="s">
        <v>395</v>
      </c>
      <c r="E3904" s="216" t="s">
        <v>76</v>
      </c>
      <c r="F3904" s="217" t="s">
        <v>3568</v>
      </c>
      <c r="G3904" s="215"/>
      <c r="H3904" s="218">
        <v>1</v>
      </c>
      <c r="I3904" s="219"/>
      <c r="J3904" s="215"/>
      <c r="K3904" s="215"/>
      <c r="L3904" s="220"/>
      <c r="M3904" s="221"/>
      <c r="N3904" s="222"/>
      <c r="O3904" s="222"/>
      <c r="P3904" s="222"/>
      <c r="Q3904" s="222"/>
      <c r="R3904" s="222"/>
      <c r="S3904" s="222"/>
      <c r="T3904" s="223"/>
      <c r="AT3904" s="224" t="s">
        <v>395</v>
      </c>
      <c r="AU3904" s="224" t="s">
        <v>90</v>
      </c>
      <c r="AV3904" s="14" t="s">
        <v>90</v>
      </c>
      <c r="AW3904" s="14" t="s">
        <v>36</v>
      </c>
      <c r="AX3904" s="14" t="s">
        <v>78</v>
      </c>
      <c r="AY3904" s="224" t="s">
        <v>386</v>
      </c>
    </row>
    <row r="3905" spans="1:65" s="15" customFormat="1" ht="10">
      <c r="B3905" s="225"/>
      <c r="C3905" s="226"/>
      <c r="D3905" s="205" t="s">
        <v>395</v>
      </c>
      <c r="E3905" s="227" t="s">
        <v>76</v>
      </c>
      <c r="F3905" s="228" t="s">
        <v>398</v>
      </c>
      <c r="G3905" s="226"/>
      <c r="H3905" s="229">
        <v>1</v>
      </c>
      <c r="I3905" s="230"/>
      <c r="J3905" s="226"/>
      <c r="K3905" s="226"/>
      <c r="L3905" s="231"/>
      <c r="M3905" s="232"/>
      <c r="N3905" s="233"/>
      <c r="O3905" s="233"/>
      <c r="P3905" s="233"/>
      <c r="Q3905" s="233"/>
      <c r="R3905" s="233"/>
      <c r="S3905" s="233"/>
      <c r="T3905" s="234"/>
      <c r="AT3905" s="235" t="s">
        <v>395</v>
      </c>
      <c r="AU3905" s="235" t="s">
        <v>90</v>
      </c>
      <c r="AV3905" s="15" t="s">
        <v>102</v>
      </c>
      <c r="AW3905" s="15" t="s">
        <v>36</v>
      </c>
      <c r="AX3905" s="15" t="s">
        <v>85</v>
      </c>
      <c r="AY3905" s="235" t="s">
        <v>386</v>
      </c>
    </row>
    <row r="3906" spans="1:65" s="2" customFormat="1" ht="55.5" customHeight="1">
      <c r="A3906" s="37"/>
      <c r="B3906" s="38"/>
      <c r="C3906" s="185" t="s">
        <v>3569</v>
      </c>
      <c r="D3906" s="185" t="s">
        <v>388</v>
      </c>
      <c r="E3906" s="186" t="s">
        <v>3570</v>
      </c>
      <c r="F3906" s="187" t="s">
        <v>3571</v>
      </c>
      <c r="G3906" s="188" t="s">
        <v>624</v>
      </c>
      <c r="H3906" s="189">
        <v>1</v>
      </c>
      <c r="I3906" s="190"/>
      <c r="J3906" s="191">
        <f>ROUND(I3906*H3906,2)</f>
        <v>0</v>
      </c>
      <c r="K3906" s="187" t="s">
        <v>76</v>
      </c>
      <c r="L3906" s="42"/>
      <c r="M3906" s="192" t="s">
        <v>76</v>
      </c>
      <c r="N3906" s="193" t="s">
        <v>49</v>
      </c>
      <c r="O3906" s="67"/>
      <c r="P3906" s="194">
        <f>O3906*H3906</f>
        <v>0</v>
      </c>
      <c r="Q3906" s="194">
        <v>0</v>
      </c>
      <c r="R3906" s="194">
        <f>Q3906*H3906</f>
        <v>0</v>
      </c>
      <c r="S3906" s="194">
        <v>0</v>
      </c>
      <c r="T3906" s="195">
        <f>S3906*H3906</f>
        <v>0</v>
      </c>
      <c r="U3906" s="37"/>
      <c r="V3906" s="37"/>
      <c r="W3906" s="37"/>
      <c r="X3906" s="37"/>
      <c r="Y3906" s="37"/>
      <c r="Z3906" s="37"/>
      <c r="AA3906" s="37"/>
      <c r="AB3906" s="37"/>
      <c r="AC3906" s="37"/>
      <c r="AD3906" s="37"/>
      <c r="AE3906" s="37"/>
      <c r="AR3906" s="196" t="s">
        <v>479</v>
      </c>
      <c r="AT3906" s="196" t="s">
        <v>388</v>
      </c>
      <c r="AU3906" s="196" t="s">
        <v>90</v>
      </c>
      <c r="AY3906" s="20" t="s">
        <v>386</v>
      </c>
      <c r="BE3906" s="197">
        <f>IF(N3906="základní",J3906,0)</f>
        <v>0</v>
      </c>
      <c r="BF3906" s="197">
        <f>IF(N3906="snížená",J3906,0)</f>
        <v>0</v>
      </c>
      <c r="BG3906" s="197">
        <f>IF(N3906="zákl. přenesená",J3906,0)</f>
        <v>0</v>
      </c>
      <c r="BH3906" s="197">
        <f>IF(N3906="sníž. přenesená",J3906,0)</f>
        <v>0</v>
      </c>
      <c r="BI3906" s="197">
        <f>IF(N3906="nulová",J3906,0)</f>
        <v>0</v>
      </c>
      <c r="BJ3906" s="20" t="s">
        <v>90</v>
      </c>
      <c r="BK3906" s="197">
        <f>ROUND(I3906*H3906,2)</f>
        <v>0</v>
      </c>
      <c r="BL3906" s="20" t="s">
        <v>479</v>
      </c>
      <c r="BM3906" s="196" t="s">
        <v>3572</v>
      </c>
    </row>
    <row r="3907" spans="1:65" s="13" customFormat="1" ht="10">
      <c r="B3907" s="203"/>
      <c r="C3907" s="204"/>
      <c r="D3907" s="205" t="s">
        <v>395</v>
      </c>
      <c r="E3907" s="206" t="s">
        <v>76</v>
      </c>
      <c r="F3907" s="207" t="s">
        <v>403</v>
      </c>
      <c r="G3907" s="204"/>
      <c r="H3907" s="206" t="s">
        <v>76</v>
      </c>
      <c r="I3907" s="208"/>
      <c r="J3907" s="204"/>
      <c r="K3907" s="204"/>
      <c r="L3907" s="209"/>
      <c r="M3907" s="210"/>
      <c r="N3907" s="211"/>
      <c r="O3907" s="211"/>
      <c r="P3907" s="211"/>
      <c r="Q3907" s="211"/>
      <c r="R3907" s="211"/>
      <c r="S3907" s="211"/>
      <c r="T3907" s="212"/>
      <c r="AT3907" s="213" t="s">
        <v>395</v>
      </c>
      <c r="AU3907" s="213" t="s">
        <v>90</v>
      </c>
      <c r="AV3907" s="13" t="s">
        <v>85</v>
      </c>
      <c r="AW3907" s="13" t="s">
        <v>36</v>
      </c>
      <c r="AX3907" s="13" t="s">
        <v>78</v>
      </c>
      <c r="AY3907" s="213" t="s">
        <v>386</v>
      </c>
    </row>
    <row r="3908" spans="1:65" s="13" customFormat="1" ht="10">
      <c r="B3908" s="203"/>
      <c r="C3908" s="204"/>
      <c r="D3908" s="205" t="s">
        <v>395</v>
      </c>
      <c r="E3908" s="206" t="s">
        <v>76</v>
      </c>
      <c r="F3908" s="207" t="s">
        <v>1057</v>
      </c>
      <c r="G3908" s="204"/>
      <c r="H3908" s="206" t="s">
        <v>76</v>
      </c>
      <c r="I3908" s="208"/>
      <c r="J3908" s="204"/>
      <c r="K3908" s="204"/>
      <c r="L3908" s="209"/>
      <c r="M3908" s="210"/>
      <c r="N3908" s="211"/>
      <c r="O3908" s="211"/>
      <c r="P3908" s="211"/>
      <c r="Q3908" s="211"/>
      <c r="R3908" s="211"/>
      <c r="S3908" s="211"/>
      <c r="T3908" s="212"/>
      <c r="AT3908" s="213" t="s">
        <v>395</v>
      </c>
      <c r="AU3908" s="213" t="s">
        <v>90</v>
      </c>
      <c r="AV3908" s="13" t="s">
        <v>85</v>
      </c>
      <c r="AW3908" s="13" t="s">
        <v>36</v>
      </c>
      <c r="AX3908" s="13" t="s">
        <v>78</v>
      </c>
      <c r="AY3908" s="213" t="s">
        <v>386</v>
      </c>
    </row>
    <row r="3909" spans="1:65" s="13" customFormat="1" ht="10">
      <c r="B3909" s="203"/>
      <c r="C3909" s="204"/>
      <c r="D3909" s="205" t="s">
        <v>395</v>
      </c>
      <c r="E3909" s="206" t="s">
        <v>76</v>
      </c>
      <c r="F3909" s="207" t="s">
        <v>3179</v>
      </c>
      <c r="G3909" s="204"/>
      <c r="H3909" s="206" t="s">
        <v>76</v>
      </c>
      <c r="I3909" s="208"/>
      <c r="J3909" s="204"/>
      <c r="K3909" s="204"/>
      <c r="L3909" s="209"/>
      <c r="M3909" s="210"/>
      <c r="N3909" s="211"/>
      <c r="O3909" s="211"/>
      <c r="P3909" s="211"/>
      <c r="Q3909" s="211"/>
      <c r="R3909" s="211"/>
      <c r="S3909" s="211"/>
      <c r="T3909" s="212"/>
      <c r="AT3909" s="213" t="s">
        <v>395</v>
      </c>
      <c r="AU3909" s="213" t="s">
        <v>90</v>
      </c>
      <c r="AV3909" s="13" t="s">
        <v>85</v>
      </c>
      <c r="AW3909" s="13" t="s">
        <v>36</v>
      </c>
      <c r="AX3909" s="13" t="s">
        <v>78</v>
      </c>
      <c r="AY3909" s="213" t="s">
        <v>386</v>
      </c>
    </row>
    <row r="3910" spans="1:65" s="13" customFormat="1" ht="10">
      <c r="B3910" s="203"/>
      <c r="C3910" s="204"/>
      <c r="D3910" s="205" t="s">
        <v>395</v>
      </c>
      <c r="E3910" s="206" t="s">
        <v>76</v>
      </c>
      <c r="F3910" s="207" t="s">
        <v>3180</v>
      </c>
      <c r="G3910" s="204"/>
      <c r="H3910" s="206" t="s">
        <v>76</v>
      </c>
      <c r="I3910" s="208"/>
      <c r="J3910" s="204"/>
      <c r="K3910" s="204"/>
      <c r="L3910" s="209"/>
      <c r="M3910" s="210"/>
      <c r="N3910" s="211"/>
      <c r="O3910" s="211"/>
      <c r="P3910" s="211"/>
      <c r="Q3910" s="211"/>
      <c r="R3910" s="211"/>
      <c r="S3910" s="211"/>
      <c r="T3910" s="212"/>
      <c r="AT3910" s="213" t="s">
        <v>395</v>
      </c>
      <c r="AU3910" s="213" t="s">
        <v>90</v>
      </c>
      <c r="AV3910" s="13" t="s">
        <v>85</v>
      </c>
      <c r="AW3910" s="13" t="s">
        <v>36</v>
      </c>
      <c r="AX3910" s="13" t="s">
        <v>78</v>
      </c>
      <c r="AY3910" s="213" t="s">
        <v>386</v>
      </c>
    </row>
    <row r="3911" spans="1:65" s="14" customFormat="1" ht="10">
      <c r="B3911" s="214"/>
      <c r="C3911" s="215"/>
      <c r="D3911" s="205" t="s">
        <v>395</v>
      </c>
      <c r="E3911" s="216" t="s">
        <v>76</v>
      </c>
      <c r="F3911" s="217" t="s">
        <v>3573</v>
      </c>
      <c r="G3911" s="215"/>
      <c r="H3911" s="218">
        <v>1</v>
      </c>
      <c r="I3911" s="219"/>
      <c r="J3911" s="215"/>
      <c r="K3911" s="215"/>
      <c r="L3911" s="220"/>
      <c r="M3911" s="221"/>
      <c r="N3911" s="222"/>
      <c r="O3911" s="222"/>
      <c r="P3911" s="222"/>
      <c r="Q3911" s="222"/>
      <c r="R3911" s="222"/>
      <c r="S3911" s="222"/>
      <c r="T3911" s="223"/>
      <c r="AT3911" s="224" t="s">
        <v>395</v>
      </c>
      <c r="AU3911" s="224" t="s">
        <v>90</v>
      </c>
      <c r="AV3911" s="14" t="s">
        <v>90</v>
      </c>
      <c r="AW3911" s="14" t="s">
        <v>36</v>
      </c>
      <c r="AX3911" s="14" t="s">
        <v>78</v>
      </c>
      <c r="AY3911" s="224" t="s">
        <v>386</v>
      </c>
    </row>
    <row r="3912" spans="1:65" s="15" customFormat="1" ht="10">
      <c r="B3912" s="225"/>
      <c r="C3912" s="226"/>
      <c r="D3912" s="205" t="s">
        <v>395</v>
      </c>
      <c r="E3912" s="227" t="s">
        <v>76</v>
      </c>
      <c r="F3912" s="228" t="s">
        <v>398</v>
      </c>
      <c r="G3912" s="226"/>
      <c r="H3912" s="229">
        <v>1</v>
      </c>
      <c r="I3912" s="230"/>
      <c r="J3912" s="226"/>
      <c r="K3912" s="226"/>
      <c r="L3912" s="231"/>
      <c r="M3912" s="232"/>
      <c r="N3912" s="233"/>
      <c r="O3912" s="233"/>
      <c r="P3912" s="233"/>
      <c r="Q3912" s="233"/>
      <c r="R3912" s="233"/>
      <c r="S3912" s="233"/>
      <c r="T3912" s="234"/>
      <c r="AT3912" s="235" t="s">
        <v>395</v>
      </c>
      <c r="AU3912" s="235" t="s">
        <v>90</v>
      </c>
      <c r="AV3912" s="15" t="s">
        <v>102</v>
      </c>
      <c r="AW3912" s="15" t="s">
        <v>36</v>
      </c>
      <c r="AX3912" s="15" t="s">
        <v>85</v>
      </c>
      <c r="AY3912" s="235" t="s">
        <v>386</v>
      </c>
    </row>
    <row r="3913" spans="1:65" s="2" customFormat="1" ht="55.5" customHeight="1">
      <c r="A3913" s="37"/>
      <c r="B3913" s="38"/>
      <c r="C3913" s="185" t="s">
        <v>3574</v>
      </c>
      <c r="D3913" s="185" t="s">
        <v>388</v>
      </c>
      <c r="E3913" s="186" t="s">
        <v>3575</v>
      </c>
      <c r="F3913" s="187" t="s">
        <v>3576</v>
      </c>
      <c r="G3913" s="188" t="s">
        <v>624</v>
      </c>
      <c r="H3913" s="189">
        <v>1</v>
      </c>
      <c r="I3913" s="190"/>
      <c r="J3913" s="191">
        <f>ROUND(I3913*H3913,2)</f>
        <v>0</v>
      </c>
      <c r="K3913" s="187" t="s">
        <v>76</v>
      </c>
      <c r="L3913" s="42"/>
      <c r="M3913" s="192" t="s">
        <v>76</v>
      </c>
      <c r="N3913" s="193" t="s">
        <v>49</v>
      </c>
      <c r="O3913" s="67"/>
      <c r="P3913" s="194">
        <f>O3913*H3913</f>
        <v>0</v>
      </c>
      <c r="Q3913" s="194">
        <v>0</v>
      </c>
      <c r="R3913" s="194">
        <f>Q3913*H3913</f>
        <v>0</v>
      </c>
      <c r="S3913" s="194">
        <v>0</v>
      </c>
      <c r="T3913" s="195">
        <f>S3913*H3913</f>
        <v>0</v>
      </c>
      <c r="U3913" s="37"/>
      <c r="V3913" s="37"/>
      <c r="W3913" s="37"/>
      <c r="X3913" s="37"/>
      <c r="Y3913" s="37"/>
      <c r="Z3913" s="37"/>
      <c r="AA3913" s="37"/>
      <c r="AB3913" s="37"/>
      <c r="AC3913" s="37"/>
      <c r="AD3913" s="37"/>
      <c r="AE3913" s="37"/>
      <c r="AR3913" s="196" t="s">
        <v>479</v>
      </c>
      <c r="AT3913" s="196" t="s">
        <v>388</v>
      </c>
      <c r="AU3913" s="196" t="s">
        <v>90</v>
      </c>
      <c r="AY3913" s="20" t="s">
        <v>386</v>
      </c>
      <c r="BE3913" s="197">
        <f>IF(N3913="základní",J3913,0)</f>
        <v>0</v>
      </c>
      <c r="BF3913" s="197">
        <f>IF(N3913="snížená",J3913,0)</f>
        <v>0</v>
      </c>
      <c r="BG3913" s="197">
        <f>IF(N3913="zákl. přenesená",J3913,0)</f>
        <v>0</v>
      </c>
      <c r="BH3913" s="197">
        <f>IF(N3913="sníž. přenesená",J3913,0)</f>
        <v>0</v>
      </c>
      <c r="BI3913" s="197">
        <f>IF(N3913="nulová",J3913,0)</f>
        <v>0</v>
      </c>
      <c r="BJ3913" s="20" t="s">
        <v>90</v>
      </c>
      <c r="BK3913" s="197">
        <f>ROUND(I3913*H3913,2)</f>
        <v>0</v>
      </c>
      <c r="BL3913" s="20" t="s">
        <v>479</v>
      </c>
      <c r="BM3913" s="196" t="s">
        <v>3577</v>
      </c>
    </row>
    <row r="3914" spans="1:65" s="13" customFormat="1" ht="10">
      <c r="B3914" s="203"/>
      <c r="C3914" s="204"/>
      <c r="D3914" s="205" t="s">
        <v>395</v>
      </c>
      <c r="E3914" s="206" t="s">
        <v>76</v>
      </c>
      <c r="F3914" s="207" t="s">
        <v>403</v>
      </c>
      <c r="G3914" s="204"/>
      <c r="H3914" s="206" t="s">
        <v>76</v>
      </c>
      <c r="I3914" s="208"/>
      <c r="J3914" s="204"/>
      <c r="K3914" s="204"/>
      <c r="L3914" s="209"/>
      <c r="M3914" s="210"/>
      <c r="N3914" s="211"/>
      <c r="O3914" s="211"/>
      <c r="P3914" s="211"/>
      <c r="Q3914" s="211"/>
      <c r="R3914" s="211"/>
      <c r="S3914" s="211"/>
      <c r="T3914" s="212"/>
      <c r="AT3914" s="213" t="s">
        <v>395</v>
      </c>
      <c r="AU3914" s="213" t="s">
        <v>90</v>
      </c>
      <c r="AV3914" s="13" t="s">
        <v>85</v>
      </c>
      <c r="AW3914" s="13" t="s">
        <v>36</v>
      </c>
      <c r="AX3914" s="13" t="s">
        <v>78</v>
      </c>
      <c r="AY3914" s="213" t="s">
        <v>386</v>
      </c>
    </row>
    <row r="3915" spans="1:65" s="13" customFormat="1" ht="10">
      <c r="B3915" s="203"/>
      <c r="C3915" s="204"/>
      <c r="D3915" s="205" t="s">
        <v>395</v>
      </c>
      <c r="E3915" s="206" t="s">
        <v>76</v>
      </c>
      <c r="F3915" s="207" t="s">
        <v>1057</v>
      </c>
      <c r="G3915" s="204"/>
      <c r="H3915" s="206" t="s">
        <v>76</v>
      </c>
      <c r="I3915" s="208"/>
      <c r="J3915" s="204"/>
      <c r="K3915" s="204"/>
      <c r="L3915" s="209"/>
      <c r="M3915" s="210"/>
      <c r="N3915" s="211"/>
      <c r="O3915" s="211"/>
      <c r="P3915" s="211"/>
      <c r="Q3915" s="211"/>
      <c r="R3915" s="211"/>
      <c r="S3915" s="211"/>
      <c r="T3915" s="212"/>
      <c r="AT3915" s="213" t="s">
        <v>395</v>
      </c>
      <c r="AU3915" s="213" t="s">
        <v>90</v>
      </c>
      <c r="AV3915" s="13" t="s">
        <v>85</v>
      </c>
      <c r="AW3915" s="13" t="s">
        <v>36</v>
      </c>
      <c r="AX3915" s="13" t="s">
        <v>78</v>
      </c>
      <c r="AY3915" s="213" t="s">
        <v>386</v>
      </c>
    </row>
    <row r="3916" spans="1:65" s="13" customFormat="1" ht="10">
      <c r="B3916" s="203"/>
      <c r="C3916" s="204"/>
      <c r="D3916" s="205" t="s">
        <v>395</v>
      </c>
      <c r="E3916" s="206" t="s">
        <v>76</v>
      </c>
      <c r="F3916" s="207" t="s">
        <v>3179</v>
      </c>
      <c r="G3916" s="204"/>
      <c r="H3916" s="206" t="s">
        <v>76</v>
      </c>
      <c r="I3916" s="208"/>
      <c r="J3916" s="204"/>
      <c r="K3916" s="204"/>
      <c r="L3916" s="209"/>
      <c r="M3916" s="210"/>
      <c r="N3916" s="211"/>
      <c r="O3916" s="211"/>
      <c r="P3916" s="211"/>
      <c r="Q3916" s="211"/>
      <c r="R3916" s="211"/>
      <c r="S3916" s="211"/>
      <c r="T3916" s="212"/>
      <c r="AT3916" s="213" t="s">
        <v>395</v>
      </c>
      <c r="AU3916" s="213" t="s">
        <v>90</v>
      </c>
      <c r="AV3916" s="13" t="s">
        <v>85</v>
      </c>
      <c r="AW3916" s="13" t="s">
        <v>36</v>
      </c>
      <c r="AX3916" s="13" t="s">
        <v>78</v>
      </c>
      <c r="AY3916" s="213" t="s">
        <v>386</v>
      </c>
    </row>
    <row r="3917" spans="1:65" s="13" customFormat="1" ht="10">
      <c r="B3917" s="203"/>
      <c r="C3917" s="204"/>
      <c r="D3917" s="205" t="s">
        <v>395</v>
      </c>
      <c r="E3917" s="206" t="s">
        <v>76</v>
      </c>
      <c r="F3917" s="207" t="s">
        <v>3180</v>
      </c>
      <c r="G3917" s="204"/>
      <c r="H3917" s="206" t="s">
        <v>76</v>
      </c>
      <c r="I3917" s="208"/>
      <c r="J3917" s="204"/>
      <c r="K3917" s="204"/>
      <c r="L3917" s="209"/>
      <c r="M3917" s="210"/>
      <c r="N3917" s="211"/>
      <c r="O3917" s="211"/>
      <c r="P3917" s="211"/>
      <c r="Q3917" s="211"/>
      <c r="R3917" s="211"/>
      <c r="S3917" s="211"/>
      <c r="T3917" s="212"/>
      <c r="AT3917" s="213" t="s">
        <v>395</v>
      </c>
      <c r="AU3917" s="213" t="s">
        <v>90</v>
      </c>
      <c r="AV3917" s="13" t="s">
        <v>85</v>
      </c>
      <c r="AW3917" s="13" t="s">
        <v>36</v>
      </c>
      <c r="AX3917" s="13" t="s">
        <v>78</v>
      </c>
      <c r="AY3917" s="213" t="s">
        <v>386</v>
      </c>
    </row>
    <row r="3918" spans="1:65" s="14" customFormat="1" ht="10">
      <c r="B3918" s="214"/>
      <c r="C3918" s="215"/>
      <c r="D3918" s="205" t="s">
        <v>395</v>
      </c>
      <c r="E3918" s="216" t="s">
        <v>76</v>
      </c>
      <c r="F3918" s="217" t="s">
        <v>3578</v>
      </c>
      <c r="G3918" s="215"/>
      <c r="H3918" s="218">
        <v>1</v>
      </c>
      <c r="I3918" s="219"/>
      <c r="J3918" s="215"/>
      <c r="K3918" s="215"/>
      <c r="L3918" s="220"/>
      <c r="M3918" s="221"/>
      <c r="N3918" s="222"/>
      <c r="O3918" s="222"/>
      <c r="P3918" s="222"/>
      <c r="Q3918" s="222"/>
      <c r="R3918" s="222"/>
      <c r="S3918" s="222"/>
      <c r="T3918" s="223"/>
      <c r="AT3918" s="224" t="s">
        <v>395</v>
      </c>
      <c r="AU3918" s="224" t="s">
        <v>90</v>
      </c>
      <c r="AV3918" s="14" t="s">
        <v>90</v>
      </c>
      <c r="AW3918" s="14" t="s">
        <v>36</v>
      </c>
      <c r="AX3918" s="14" t="s">
        <v>78</v>
      </c>
      <c r="AY3918" s="224" t="s">
        <v>386</v>
      </c>
    </row>
    <row r="3919" spans="1:65" s="15" customFormat="1" ht="10">
      <c r="B3919" s="225"/>
      <c r="C3919" s="226"/>
      <c r="D3919" s="205" t="s">
        <v>395</v>
      </c>
      <c r="E3919" s="227" t="s">
        <v>76</v>
      </c>
      <c r="F3919" s="228" t="s">
        <v>398</v>
      </c>
      <c r="G3919" s="226"/>
      <c r="H3919" s="229">
        <v>1</v>
      </c>
      <c r="I3919" s="230"/>
      <c r="J3919" s="226"/>
      <c r="K3919" s="226"/>
      <c r="L3919" s="231"/>
      <c r="M3919" s="232"/>
      <c r="N3919" s="233"/>
      <c r="O3919" s="233"/>
      <c r="P3919" s="233"/>
      <c r="Q3919" s="233"/>
      <c r="R3919" s="233"/>
      <c r="S3919" s="233"/>
      <c r="T3919" s="234"/>
      <c r="AT3919" s="235" t="s">
        <v>395</v>
      </c>
      <c r="AU3919" s="235" t="s">
        <v>90</v>
      </c>
      <c r="AV3919" s="15" t="s">
        <v>102</v>
      </c>
      <c r="AW3919" s="15" t="s">
        <v>36</v>
      </c>
      <c r="AX3919" s="15" t="s">
        <v>85</v>
      </c>
      <c r="AY3919" s="235" t="s">
        <v>386</v>
      </c>
    </row>
    <row r="3920" spans="1:65" s="2" customFormat="1" ht="37.75" customHeight="1">
      <c r="A3920" s="37"/>
      <c r="B3920" s="38"/>
      <c r="C3920" s="185" t="s">
        <v>3579</v>
      </c>
      <c r="D3920" s="185" t="s">
        <v>388</v>
      </c>
      <c r="E3920" s="186" t="s">
        <v>3580</v>
      </c>
      <c r="F3920" s="187" t="s">
        <v>3581</v>
      </c>
      <c r="G3920" s="188" t="s">
        <v>167</v>
      </c>
      <c r="H3920" s="189">
        <v>199</v>
      </c>
      <c r="I3920" s="190"/>
      <c r="J3920" s="191">
        <f>ROUND(I3920*H3920,2)</f>
        <v>0</v>
      </c>
      <c r="K3920" s="187" t="s">
        <v>76</v>
      </c>
      <c r="L3920" s="42"/>
      <c r="M3920" s="192" t="s">
        <v>76</v>
      </c>
      <c r="N3920" s="193" t="s">
        <v>49</v>
      </c>
      <c r="O3920" s="67"/>
      <c r="P3920" s="194">
        <f>O3920*H3920</f>
        <v>0</v>
      </c>
      <c r="Q3920" s="194">
        <v>0</v>
      </c>
      <c r="R3920" s="194">
        <f>Q3920*H3920</f>
        <v>0</v>
      </c>
      <c r="S3920" s="194">
        <v>0</v>
      </c>
      <c r="T3920" s="195">
        <f>S3920*H3920</f>
        <v>0</v>
      </c>
      <c r="U3920" s="37"/>
      <c r="V3920" s="37"/>
      <c r="W3920" s="37"/>
      <c r="X3920" s="37"/>
      <c r="Y3920" s="37"/>
      <c r="Z3920" s="37"/>
      <c r="AA3920" s="37"/>
      <c r="AB3920" s="37"/>
      <c r="AC3920" s="37"/>
      <c r="AD3920" s="37"/>
      <c r="AE3920" s="37"/>
      <c r="AR3920" s="196" t="s">
        <v>479</v>
      </c>
      <c r="AT3920" s="196" t="s">
        <v>388</v>
      </c>
      <c r="AU3920" s="196" t="s">
        <v>90</v>
      </c>
      <c r="AY3920" s="20" t="s">
        <v>386</v>
      </c>
      <c r="BE3920" s="197">
        <f>IF(N3920="základní",J3920,0)</f>
        <v>0</v>
      </c>
      <c r="BF3920" s="197">
        <f>IF(N3920="snížená",J3920,0)</f>
        <v>0</v>
      </c>
      <c r="BG3920" s="197">
        <f>IF(N3920="zákl. přenesená",J3920,0)</f>
        <v>0</v>
      </c>
      <c r="BH3920" s="197">
        <f>IF(N3920="sníž. přenesená",J3920,0)</f>
        <v>0</v>
      </c>
      <c r="BI3920" s="197">
        <f>IF(N3920="nulová",J3920,0)</f>
        <v>0</v>
      </c>
      <c r="BJ3920" s="20" t="s">
        <v>90</v>
      </c>
      <c r="BK3920" s="197">
        <f>ROUND(I3920*H3920,2)</f>
        <v>0</v>
      </c>
      <c r="BL3920" s="20" t="s">
        <v>479</v>
      </c>
      <c r="BM3920" s="196" t="s">
        <v>3582</v>
      </c>
    </row>
    <row r="3921" spans="1:65" s="13" customFormat="1" ht="10">
      <c r="B3921" s="203"/>
      <c r="C3921" s="204"/>
      <c r="D3921" s="205" t="s">
        <v>395</v>
      </c>
      <c r="E3921" s="206" t="s">
        <v>76</v>
      </c>
      <c r="F3921" s="207" t="s">
        <v>1743</v>
      </c>
      <c r="G3921" s="204"/>
      <c r="H3921" s="206" t="s">
        <v>76</v>
      </c>
      <c r="I3921" s="208"/>
      <c r="J3921" s="204"/>
      <c r="K3921" s="204"/>
      <c r="L3921" s="209"/>
      <c r="M3921" s="210"/>
      <c r="N3921" s="211"/>
      <c r="O3921" s="211"/>
      <c r="P3921" s="211"/>
      <c r="Q3921" s="211"/>
      <c r="R3921" s="211"/>
      <c r="S3921" s="211"/>
      <c r="T3921" s="212"/>
      <c r="AT3921" s="213" t="s">
        <v>395</v>
      </c>
      <c r="AU3921" s="213" t="s">
        <v>90</v>
      </c>
      <c r="AV3921" s="13" t="s">
        <v>85</v>
      </c>
      <c r="AW3921" s="13" t="s">
        <v>36</v>
      </c>
      <c r="AX3921" s="13" t="s">
        <v>78</v>
      </c>
      <c r="AY3921" s="213" t="s">
        <v>386</v>
      </c>
    </row>
    <row r="3922" spans="1:65" s="14" customFormat="1" ht="10">
      <c r="B3922" s="214"/>
      <c r="C3922" s="215"/>
      <c r="D3922" s="205" t="s">
        <v>395</v>
      </c>
      <c r="E3922" s="216" t="s">
        <v>76</v>
      </c>
      <c r="F3922" s="217" t="s">
        <v>3583</v>
      </c>
      <c r="G3922" s="215"/>
      <c r="H3922" s="218">
        <v>199</v>
      </c>
      <c r="I3922" s="219"/>
      <c r="J3922" s="215"/>
      <c r="K3922" s="215"/>
      <c r="L3922" s="220"/>
      <c r="M3922" s="221"/>
      <c r="N3922" s="222"/>
      <c r="O3922" s="222"/>
      <c r="P3922" s="222"/>
      <c r="Q3922" s="222"/>
      <c r="R3922" s="222"/>
      <c r="S3922" s="222"/>
      <c r="T3922" s="223"/>
      <c r="AT3922" s="224" t="s">
        <v>395</v>
      </c>
      <c r="AU3922" s="224" t="s">
        <v>90</v>
      </c>
      <c r="AV3922" s="14" t="s">
        <v>90</v>
      </c>
      <c r="AW3922" s="14" t="s">
        <v>36</v>
      </c>
      <c r="AX3922" s="14" t="s">
        <v>78</v>
      </c>
      <c r="AY3922" s="224" t="s">
        <v>386</v>
      </c>
    </row>
    <row r="3923" spans="1:65" s="15" customFormat="1" ht="10">
      <c r="B3923" s="225"/>
      <c r="C3923" s="226"/>
      <c r="D3923" s="205" t="s">
        <v>395</v>
      </c>
      <c r="E3923" s="227" t="s">
        <v>76</v>
      </c>
      <c r="F3923" s="228" t="s">
        <v>398</v>
      </c>
      <c r="G3923" s="226"/>
      <c r="H3923" s="229">
        <v>199</v>
      </c>
      <c r="I3923" s="230"/>
      <c r="J3923" s="226"/>
      <c r="K3923" s="226"/>
      <c r="L3923" s="231"/>
      <c r="M3923" s="232"/>
      <c r="N3923" s="233"/>
      <c r="O3923" s="233"/>
      <c r="P3923" s="233"/>
      <c r="Q3923" s="233"/>
      <c r="R3923" s="233"/>
      <c r="S3923" s="233"/>
      <c r="T3923" s="234"/>
      <c r="AT3923" s="235" t="s">
        <v>395</v>
      </c>
      <c r="AU3923" s="235" t="s">
        <v>90</v>
      </c>
      <c r="AV3923" s="15" t="s">
        <v>102</v>
      </c>
      <c r="AW3923" s="15" t="s">
        <v>36</v>
      </c>
      <c r="AX3923" s="15" t="s">
        <v>85</v>
      </c>
      <c r="AY3923" s="235" t="s">
        <v>386</v>
      </c>
    </row>
    <row r="3924" spans="1:65" s="2" customFormat="1" ht="24.15" customHeight="1">
      <c r="A3924" s="37"/>
      <c r="B3924" s="38"/>
      <c r="C3924" s="185" t="s">
        <v>3584</v>
      </c>
      <c r="D3924" s="185" t="s">
        <v>388</v>
      </c>
      <c r="E3924" s="186" t="s">
        <v>3585</v>
      </c>
      <c r="F3924" s="187" t="s">
        <v>3586</v>
      </c>
      <c r="G3924" s="188" t="s">
        <v>167</v>
      </c>
      <c r="H3924" s="189">
        <v>231.3</v>
      </c>
      <c r="I3924" s="190"/>
      <c r="J3924" s="191">
        <f>ROUND(I3924*H3924,2)</f>
        <v>0</v>
      </c>
      <c r="K3924" s="187" t="s">
        <v>391</v>
      </c>
      <c r="L3924" s="42"/>
      <c r="M3924" s="192" t="s">
        <v>76</v>
      </c>
      <c r="N3924" s="193" t="s">
        <v>49</v>
      </c>
      <c r="O3924" s="67"/>
      <c r="P3924" s="194">
        <f>O3924*H3924</f>
        <v>0</v>
      </c>
      <c r="Q3924" s="194">
        <v>0</v>
      </c>
      <c r="R3924" s="194">
        <f>Q3924*H3924</f>
        <v>0</v>
      </c>
      <c r="S3924" s="194">
        <v>0</v>
      </c>
      <c r="T3924" s="195">
        <f>S3924*H3924</f>
        <v>0</v>
      </c>
      <c r="U3924" s="37"/>
      <c r="V3924" s="37"/>
      <c r="W3924" s="37"/>
      <c r="X3924" s="37"/>
      <c r="Y3924" s="37"/>
      <c r="Z3924" s="37"/>
      <c r="AA3924" s="37"/>
      <c r="AB3924" s="37"/>
      <c r="AC3924" s="37"/>
      <c r="AD3924" s="37"/>
      <c r="AE3924" s="37"/>
      <c r="AR3924" s="196" t="s">
        <v>479</v>
      </c>
      <c r="AT3924" s="196" t="s">
        <v>388</v>
      </c>
      <c r="AU3924" s="196" t="s">
        <v>90</v>
      </c>
      <c r="AY3924" s="20" t="s">
        <v>386</v>
      </c>
      <c r="BE3924" s="197">
        <f>IF(N3924="základní",J3924,0)</f>
        <v>0</v>
      </c>
      <c r="BF3924" s="197">
        <f>IF(N3924="snížená",J3924,0)</f>
        <v>0</v>
      </c>
      <c r="BG3924" s="197">
        <f>IF(N3924="zákl. přenesená",J3924,0)</f>
        <v>0</v>
      </c>
      <c r="BH3924" s="197">
        <f>IF(N3924="sníž. přenesená",J3924,0)</f>
        <v>0</v>
      </c>
      <c r="BI3924" s="197">
        <f>IF(N3924="nulová",J3924,0)</f>
        <v>0</v>
      </c>
      <c r="BJ3924" s="20" t="s">
        <v>90</v>
      </c>
      <c r="BK3924" s="197">
        <f>ROUND(I3924*H3924,2)</f>
        <v>0</v>
      </c>
      <c r="BL3924" s="20" t="s">
        <v>479</v>
      </c>
      <c r="BM3924" s="196" t="s">
        <v>3587</v>
      </c>
    </row>
    <row r="3925" spans="1:65" s="2" customFormat="1" ht="10">
      <c r="A3925" s="37"/>
      <c r="B3925" s="38"/>
      <c r="C3925" s="39"/>
      <c r="D3925" s="198" t="s">
        <v>393</v>
      </c>
      <c r="E3925" s="39"/>
      <c r="F3925" s="199" t="s">
        <v>3588</v>
      </c>
      <c r="G3925" s="39"/>
      <c r="H3925" s="39"/>
      <c r="I3925" s="200"/>
      <c r="J3925" s="39"/>
      <c r="K3925" s="39"/>
      <c r="L3925" s="42"/>
      <c r="M3925" s="201"/>
      <c r="N3925" s="202"/>
      <c r="O3925" s="67"/>
      <c r="P3925" s="67"/>
      <c r="Q3925" s="67"/>
      <c r="R3925" s="67"/>
      <c r="S3925" s="67"/>
      <c r="T3925" s="68"/>
      <c r="U3925" s="37"/>
      <c r="V3925" s="37"/>
      <c r="W3925" s="37"/>
      <c r="X3925" s="37"/>
      <c r="Y3925" s="37"/>
      <c r="Z3925" s="37"/>
      <c r="AA3925" s="37"/>
      <c r="AB3925" s="37"/>
      <c r="AC3925" s="37"/>
      <c r="AD3925" s="37"/>
      <c r="AE3925" s="37"/>
      <c r="AT3925" s="20" t="s">
        <v>393</v>
      </c>
      <c r="AU3925" s="20" t="s">
        <v>90</v>
      </c>
    </row>
    <row r="3926" spans="1:65" s="13" customFormat="1" ht="10">
      <c r="B3926" s="203"/>
      <c r="C3926" s="204"/>
      <c r="D3926" s="205" t="s">
        <v>395</v>
      </c>
      <c r="E3926" s="206" t="s">
        <v>76</v>
      </c>
      <c r="F3926" s="207" t="s">
        <v>403</v>
      </c>
      <c r="G3926" s="204"/>
      <c r="H3926" s="206" t="s">
        <v>76</v>
      </c>
      <c r="I3926" s="208"/>
      <c r="J3926" s="204"/>
      <c r="K3926" s="204"/>
      <c r="L3926" s="209"/>
      <c r="M3926" s="210"/>
      <c r="N3926" s="211"/>
      <c r="O3926" s="211"/>
      <c r="P3926" s="211"/>
      <c r="Q3926" s="211"/>
      <c r="R3926" s="211"/>
      <c r="S3926" s="211"/>
      <c r="T3926" s="212"/>
      <c r="AT3926" s="213" t="s">
        <v>395</v>
      </c>
      <c r="AU3926" s="213" t="s">
        <v>90</v>
      </c>
      <c r="AV3926" s="13" t="s">
        <v>85</v>
      </c>
      <c r="AW3926" s="13" t="s">
        <v>36</v>
      </c>
      <c r="AX3926" s="13" t="s">
        <v>78</v>
      </c>
      <c r="AY3926" s="213" t="s">
        <v>386</v>
      </c>
    </row>
    <row r="3927" spans="1:65" s="13" customFormat="1" ht="10">
      <c r="B3927" s="203"/>
      <c r="C3927" s="204"/>
      <c r="D3927" s="205" t="s">
        <v>395</v>
      </c>
      <c r="E3927" s="206" t="s">
        <v>76</v>
      </c>
      <c r="F3927" s="207" t="s">
        <v>1057</v>
      </c>
      <c r="G3927" s="204"/>
      <c r="H3927" s="206" t="s">
        <v>76</v>
      </c>
      <c r="I3927" s="208"/>
      <c r="J3927" s="204"/>
      <c r="K3927" s="204"/>
      <c r="L3927" s="209"/>
      <c r="M3927" s="210"/>
      <c r="N3927" s="211"/>
      <c r="O3927" s="211"/>
      <c r="P3927" s="211"/>
      <c r="Q3927" s="211"/>
      <c r="R3927" s="211"/>
      <c r="S3927" s="211"/>
      <c r="T3927" s="212"/>
      <c r="AT3927" s="213" t="s">
        <v>395</v>
      </c>
      <c r="AU3927" s="213" t="s">
        <v>90</v>
      </c>
      <c r="AV3927" s="13" t="s">
        <v>85</v>
      </c>
      <c r="AW3927" s="13" t="s">
        <v>36</v>
      </c>
      <c r="AX3927" s="13" t="s">
        <v>78</v>
      </c>
      <c r="AY3927" s="213" t="s">
        <v>386</v>
      </c>
    </row>
    <row r="3928" spans="1:65" s="13" customFormat="1" ht="10">
      <c r="B3928" s="203"/>
      <c r="C3928" s="204"/>
      <c r="D3928" s="205" t="s">
        <v>395</v>
      </c>
      <c r="E3928" s="206" t="s">
        <v>76</v>
      </c>
      <c r="F3928" s="207" t="s">
        <v>1743</v>
      </c>
      <c r="G3928" s="204"/>
      <c r="H3928" s="206" t="s">
        <v>76</v>
      </c>
      <c r="I3928" s="208"/>
      <c r="J3928" s="204"/>
      <c r="K3928" s="204"/>
      <c r="L3928" s="209"/>
      <c r="M3928" s="210"/>
      <c r="N3928" s="211"/>
      <c r="O3928" s="211"/>
      <c r="P3928" s="211"/>
      <c r="Q3928" s="211"/>
      <c r="R3928" s="211"/>
      <c r="S3928" s="211"/>
      <c r="T3928" s="212"/>
      <c r="AT3928" s="213" t="s">
        <v>395</v>
      </c>
      <c r="AU3928" s="213" t="s">
        <v>90</v>
      </c>
      <c r="AV3928" s="13" t="s">
        <v>85</v>
      </c>
      <c r="AW3928" s="13" t="s">
        <v>36</v>
      </c>
      <c r="AX3928" s="13" t="s">
        <v>78</v>
      </c>
      <c r="AY3928" s="213" t="s">
        <v>386</v>
      </c>
    </row>
    <row r="3929" spans="1:65" s="14" customFormat="1" ht="10">
      <c r="B3929" s="214"/>
      <c r="C3929" s="215"/>
      <c r="D3929" s="205" t="s">
        <v>395</v>
      </c>
      <c r="E3929" s="216" t="s">
        <v>76</v>
      </c>
      <c r="F3929" s="217" t="s">
        <v>3589</v>
      </c>
      <c r="G3929" s="215"/>
      <c r="H3929" s="218">
        <v>35.6</v>
      </c>
      <c r="I3929" s="219"/>
      <c r="J3929" s="215"/>
      <c r="K3929" s="215"/>
      <c r="L3929" s="220"/>
      <c r="M3929" s="221"/>
      <c r="N3929" s="222"/>
      <c r="O3929" s="222"/>
      <c r="P3929" s="222"/>
      <c r="Q3929" s="222"/>
      <c r="R3929" s="222"/>
      <c r="S3929" s="222"/>
      <c r="T3929" s="223"/>
      <c r="AT3929" s="224" t="s">
        <v>395</v>
      </c>
      <c r="AU3929" s="224" t="s">
        <v>90</v>
      </c>
      <c r="AV3929" s="14" t="s">
        <v>90</v>
      </c>
      <c r="AW3929" s="14" t="s">
        <v>36</v>
      </c>
      <c r="AX3929" s="14" t="s">
        <v>78</v>
      </c>
      <c r="AY3929" s="224" t="s">
        <v>386</v>
      </c>
    </row>
    <row r="3930" spans="1:65" s="14" customFormat="1" ht="10">
      <c r="B3930" s="214"/>
      <c r="C3930" s="215"/>
      <c r="D3930" s="205" t="s">
        <v>395</v>
      </c>
      <c r="E3930" s="216" t="s">
        <v>76</v>
      </c>
      <c r="F3930" s="217" t="s">
        <v>3590</v>
      </c>
      <c r="G3930" s="215"/>
      <c r="H3930" s="218">
        <v>195.7</v>
      </c>
      <c r="I3930" s="219"/>
      <c r="J3930" s="215"/>
      <c r="K3930" s="215"/>
      <c r="L3930" s="220"/>
      <c r="M3930" s="221"/>
      <c r="N3930" s="222"/>
      <c r="O3930" s="222"/>
      <c r="P3930" s="222"/>
      <c r="Q3930" s="222"/>
      <c r="R3930" s="222"/>
      <c r="S3930" s="222"/>
      <c r="T3930" s="223"/>
      <c r="AT3930" s="224" t="s">
        <v>395</v>
      </c>
      <c r="AU3930" s="224" t="s">
        <v>90</v>
      </c>
      <c r="AV3930" s="14" t="s">
        <v>90</v>
      </c>
      <c r="AW3930" s="14" t="s">
        <v>36</v>
      </c>
      <c r="AX3930" s="14" t="s">
        <v>78</v>
      </c>
      <c r="AY3930" s="224" t="s">
        <v>386</v>
      </c>
    </row>
    <row r="3931" spans="1:65" s="15" customFormat="1" ht="10">
      <c r="B3931" s="225"/>
      <c r="C3931" s="226"/>
      <c r="D3931" s="205" t="s">
        <v>395</v>
      </c>
      <c r="E3931" s="227" t="s">
        <v>76</v>
      </c>
      <c r="F3931" s="228" t="s">
        <v>398</v>
      </c>
      <c r="G3931" s="226"/>
      <c r="H3931" s="229">
        <v>231.3</v>
      </c>
      <c r="I3931" s="230"/>
      <c r="J3931" s="226"/>
      <c r="K3931" s="226"/>
      <c r="L3931" s="231"/>
      <c r="M3931" s="232"/>
      <c r="N3931" s="233"/>
      <c r="O3931" s="233"/>
      <c r="P3931" s="233"/>
      <c r="Q3931" s="233"/>
      <c r="R3931" s="233"/>
      <c r="S3931" s="233"/>
      <c r="T3931" s="234"/>
      <c r="AT3931" s="235" t="s">
        <v>395</v>
      </c>
      <c r="AU3931" s="235" t="s">
        <v>90</v>
      </c>
      <c r="AV3931" s="15" t="s">
        <v>102</v>
      </c>
      <c r="AW3931" s="15" t="s">
        <v>36</v>
      </c>
      <c r="AX3931" s="15" t="s">
        <v>85</v>
      </c>
      <c r="AY3931" s="235" t="s">
        <v>386</v>
      </c>
    </row>
    <row r="3932" spans="1:65" s="2" customFormat="1" ht="24.15" customHeight="1">
      <c r="A3932" s="37"/>
      <c r="B3932" s="38"/>
      <c r="C3932" s="236" t="s">
        <v>3591</v>
      </c>
      <c r="D3932" s="236" t="s">
        <v>453</v>
      </c>
      <c r="E3932" s="237" t="s">
        <v>3592</v>
      </c>
      <c r="F3932" s="238" t="s">
        <v>3593</v>
      </c>
      <c r="G3932" s="239" t="s">
        <v>167</v>
      </c>
      <c r="H3932" s="240">
        <v>254.43</v>
      </c>
      <c r="I3932" s="241"/>
      <c r="J3932" s="242">
        <f>ROUND(I3932*H3932,2)</f>
        <v>0</v>
      </c>
      <c r="K3932" s="238" t="s">
        <v>76</v>
      </c>
      <c r="L3932" s="243"/>
      <c r="M3932" s="244" t="s">
        <v>76</v>
      </c>
      <c r="N3932" s="245" t="s">
        <v>49</v>
      </c>
      <c r="O3932" s="67"/>
      <c r="P3932" s="194">
        <f>O3932*H3932</f>
        <v>0</v>
      </c>
      <c r="Q3932" s="194">
        <v>1.0499999999999999E-3</v>
      </c>
      <c r="R3932" s="194">
        <f>Q3932*H3932</f>
        <v>0.26715149999999999</v>
      </c>
      <c r="S3932" s="194">
        <v>0</v>
      </c>
      <c r="T3932" s="195">
        <f>S3932*H3932</f>
        <v>0</v>
      </c>
      <c r="U3932" s="37"/>
      <c r="V3932" s="37"/>
      <c r="W3932" s="37"/>
      <c r="X3932" s="37"/>
      <c r="Y3932" s="37"/>
      <c r="Z3932" s="37"/>
      <c r="AA3932" s="37"/>
      <c r="AB3932" s="37"/>
      <c r="AC3932" s="37"/>
      <c r="AD3932" s="37"/>
      <c r="AE3932" s="37"/>
      <c r="AR3932" s="196" t="s">
        <v>597</v>
      </c>
      <c r="AT3932" s="196" t="s">
        <v>453</v>
      </c>
      <c r="AU3932" s="196" t="s">
        <v>90</v>
      </c>
      <c r="AY3932" s="20" t="s">
        <v>386</v>
      </c>
      <c r="BE3932" s="197">
        <f>IF(N3932="základní",J3932,0)</f>
        <v>0</v>
      </c>
      <c r="BF3932" s="197">
        <f>IF(N3932="snížená",J3932,0)</f>
        <v>0</v>
      </c>
      <c r="BG3932" s="197">
        <f>IF(N3932="zákl. přenesená",J3932,0)</f>
        <v>0</v>
      </c>
      <c r="BH3932" s="197">
        <f>IF(N3932="sníž. přenesená",J3932,0)</f>
        <v>0</v>
      </c>
      <c r="BI3932" s="197">
        <f>IF(N3932="nulová",J3932,0)</f>
        <v>0</v>
      </c>
      <c r="BJ3932" s="20" t="s">
        <v>90</v>
      </c>
      <c r="BK3932" s="197">
        <f>ROUND(I3932*H3932,2)</f>
        <v>0</v>
      </c>
      <c r="BL3932" s="20" t="s">
        <v>479</v>
      </c>
      <c r="BM3932" s="196" t="s">
        <v>3594</v>
      </c>
    </row>
    <row r="3933" spans="1:65" s="13" customFormat="1" ht="10">
      <c r="B3933" s="203"/>
      <c r="C3933" s="204"/>
      <c r="D3933" s="205" t="s">
        <v>395</v>
      </c>
      <c r="E3933" s="206" t="s">
        <v>76</v>
      </c>
      <c r="F3933" s="207" t="s">
        <v>403</v>
      </c>
      <c r="G3933" s="204"/>
      <c r="H3933" s="206" t="s">
        <v>76</v>
      </c>
      <c r="I3933" s="208"/>
      <c r="J3933" s="204"/>
      <c r="K3933" s="204"/>
      <c r="L3933" s="209"/>
      <c r="M3933" s="210"/>
      <c r="N3933" s="211"/>
      <c r="O3933" s="211"/>
      <c r="P3933" s="211"/>
      <c r="Q3933" s="211"/>
      <c r="R3933" s="211"/>
      <c r="S3933" s="211"/>
      <c r="T3933" s="212"/>
      <c r="AT3933" s="213" t="s">
        <v>395</v>
      </c>
      <c r="AU3933" s="213" t="s">
        <v>90</v>
      </c>
      <c r="AV3933" s="13" t="s">
        <v>85</v>
      </c>
      <c r="AW3933" s="13" t="s">
        <v>36</v>
      </c>
      <c r="AX3933" s="13" t="s">
        <v>78</v>
      </c>
      <c r="AY3933" s="213" t="s">
        <v>386</v>
      </c>
    </row>
    <row r="3934" spans="1:65" s="13" customFormat="1" ht="10">
      <c r="B3934" s="203"/>
      <c r="C3934" s="204"/>
      <c r="D3934" s="205" t="s">
        <v>395</v>
      </c>
      <c r="E3934" s="206" t="s">
        <v>76</v>
      </c>
      <c r="F3934" s="207" t="s">
        <v>1057</v>
      </c>
      <c r="G3934" s="204"/>
      <c r="H3934" s="206" t="s">
        <v>76</v>
      </c>
      <c r="I3934" s="208"/>
      <c r="J3934" s="204"/>
      <c r="K3934" s="204"/>
      <c r="L3934" s="209"/>
      <c r="M3934" s="210"/>
      <c r="N3934" s="211"/>
      <c r="O3934" s="211"/>
      <c r="P3934" s="211"/>
      <c r="Q3934" s="211"/>
      <c r="R3934" s="211"/>
      <c r="S3934" s="211"/>
      <c r="T3934" s="212"/>
      <c r="AT3934" s="213" t="s">
        <v>395</v>
      </c>
      <c r="AU3934" s="213" t="s">
        <v>90</v>
      </c>
      <c r="AV3934" s="13" t="s">
        <v>85</v>
      </c>
      <c r="AW3934" s="13" t="s">
        <v>36</v>
      </c>
      <c r="AX3934" s="13" t="s">
        <v>78</v>
      </c>
      <c r="AY3934" s="213" t="s">
        <v>386</v>
      </c>
    </row>
    <row r="3935" spans="1:65" s="13" customFormat="1" ht="10">
      <c r="B3935" s="203"/>
      <c r="C3935" s="204"/>
      <c r="D3935" s="205" t="s">
        <v>395</v>
      </c>
      <c r="E3935" s="206" t="s">
        <v>76</v>
      </c>
      <c r="F3935" s="207" t="s">
        <v>1743</v>
      </c>
      <c r="G3935" s="204"/>
      <c r="H3935" s="206" t="s">
        <v>76</v>
      </c>
      <c r="I3935" s="208"/>
      <c r="J3935" s="204"/>
      <c r="K3935" s="204"/>
      <c r="L3935" s="209"/>
      <c r="M3935" s="210"/>
      <c r="N3935" s="211"/>
      <c r="O3935" s="211"/>
      <c r="P3935" s="211"/>
      <c r="Q3935" s="211"/>
      <c r="R3935" s="211"/>
      <c r="S3935" s="211"/>
      <c r="T3935" s="212"/>
      <c r="AT3935" s="213" t="s">
        <v>395</v>
      </c>
      <c r="AU3935" s="213" t="s">
        <v>90</v>
      </c>
      <c r="AV3935" s="13" t="s">
        <v>85</v>
      </c>
      <c r="AW3935" s="13" t="s">
        <v>36</v>
      </c>
      <c r="AX3935" s="13" t="s">
        <v>78</v>
      </c>
      <c r="AY3935" s="213" t="s">
        <v>386</v>
      </c>
    </row>
    <row r="3936" spans="1:65" s="14" customFormat="1" ht="10">
      <c r="B3936" s="214"/>
      <c r="C3936" s="215"/>
      <c r="D3936" s="205" t="s">
        <v>395</v>
      </c>
      <c r="E3936" s="216" t="s">
        <v>76</v>
      </c>
      <c r="F3936" s="217" t="s">
        <v>3589</v>
      </c>
      <c r="G3936" s="215"/>
      <c r="H3936" s="218">
        <v>35.6</v>
      </c>
      <c r="I3936" s="219"/>
      <c r="J3936" s="215"/>
      <c r="K3936" s="215"/>
      <c r="L3936" s="220"/>
      <c r="M3936" s="221"/>
      <c r="N3936" s="222"/>
      <c r="O3936" s="222"/>
      <c r="P3936" s="222"/>
      <c r="Q3936" s="222"/>
      <c r="R3936" s="222"/>
      <c r="S3936" s="222"/>
      <c r="T3936" s="223"/>
      <c r="AT3936" s="224" t="s">
        <v>395</v>
      </c>
      <c r="AU3936" s="224" t="s">
        <v>90</v>
      </c>
      <c r="AV3936" s="14" t="s">
        <v>90</v>
      </c>
      <c r="AW3936" s="14" t="s">
        <v>36</v>
      </c>
      <c r="AX3936" s="14" t="s">
        <v>78</v>
      </c>
      <c r="AY3936" s="224" t="s">
        <v>386</v>
      </c>
    </row>
    <row r="3937" spans="1:65" s="14" customFormat="1" ht="10">
      <c r="B3937" s="214"/>
      <c r="C3937" s="215"/>
      <c r="D3937" s="205" t="s">
        <v>395</v>
      </c>
      <c r="E3937" s="216" t="s">
        <v>76</v>
      </c>
      <c r="F3937" s="217" t="s">
        <v>3590</v>
      </c>
      <c r="G3937" s="215"/>
      <c r="H3937" s="218">
        <v>195.7</v>
      </c>
      <c r="I3937" s="219"/>
      <c r="J3937" s="215"/>
      <c r="K3937" s="215"/>
      <c r="L3937" s="220"/>
      <c r="M3937" s="221"/>
      <c r="N3937" s="222"/>
      <c r="O3937" s="222"/>
      <c r="P3937" s="222"/>
      <c r="Q3937" s="222"/>
      <c r="R3937" s="222"/>
      <c r="S3937" s="222"/>
      <c r="T3937" s="223"/>
      <c r="AT3937" s="224" t="s">
        <v>395</v>
      </c>
      <c r="AU3937" s="224" t="s">
        <v>90</v>
      </c>
      <c r="AV3937" s="14" t="s">
        <v>90</v>
      </c>
      <c r="AW3937" s="14" t="s">
        <v>36</v>
      </c>
      <c r="AX3937" s="14" t="s">
        <v>78</v>
      </c>
      <c r="AY3937" s="224" t="s">
        <v>386</v>
      </c>
    </row>
    <row r="3938" spans="1:65" s="15" customFormat="1" ht="10">
      <c r="B3938" s="225"/>
      <c r="C3938" s="226"/>
      <c r="D3938" s="205" t="s">
        <v>395</v>
      </c>
      <c r="E3938" s="227" t="s">
        <v>76</v>
      </c>
      <c r="F3938" s="228" t="s">
        <v>398</v>
      </c>
      <c r="G3938" s="226"/>
      <c r="H3938" s="229">
        <v>231.3</v>
      </c>
      <c r="I3938" s="230"/>
      <c r="J3938" s="226"/>
      <c r="K3938" s="226"/>
      <c r="L3938" s="231"/>
      <c r="M3938" s="232"/>
      <c r="N3938" s="233"/>
      <c r="O3938" s="233"/>
      <c r="P3938" s="233"/>
      <c r="Q3938" s="233"/>
      <c r="R3938" s="233"/>
      <c r="S3938" s="233"/>
      <c r="T3938" s="234"/>
      <c r="AT3938" s="235" t="s">
        <v>395</v>
      </c>
      <c r="AU3938" s="235" t="s">
        <v>90</v>
      </c>
      <c r="AV3938" s="15" t="s">
        <v>102</v>
      </c>
      <c r="AW3938" s="15" t="s">
        <v>36</v>
      </c>
      <c r="AX3938" s="15" t="s">
        <v>85</v>
      </c>
      <c r="AY3938" s="235" t="s">
        <v>386</v>
      </c>
    </row>
    <row r="3939" spans="1:65" s="14" customFormat="1" ht="10">
      <c r="B3939" s="214"/>
      <c r="C3939" s="215"/>
      <c r="D3939" s="205" t="s">
        <v>395</v>
      </c>
      <c r="E3939" s="215"/>
      <c r="F3939" s="217" t="s">
        <v>3595</v>
      </c>
      <c r="G3939" s="215"/>
      <c r="H3939" s="218">
        <v>254.43</v>
      </c>
      <c r="I3939" s="219"/>
      <c r="J3939" s="215"/>
      <c r="K3939" s="215"/>
      <c r="L3939" s="220"/>
      <c r="M3939" s="221"/>
      <c r="N3939" s="222"/>
      <c r="O3939" s="222"/>
      <c r="P3939" s="222"/>
      <c r="Q3939" s="222"/>
      <c r="R3939" s="222"/>
      <c r="S3939" s="222"/>
      <c r="T3939" s="223"/>
      <c r="AT3939" s="224" t="s">
        <v>395</v>
      </c>
      <c r="AU3939" s="224" t="s">
        <v>90</v>
      </c>
      <c r="AV3939" s="14" t="s">
        <v>90</v>
      </c>
      <c r="AW3939" s="14" t="s">
        <v>4</v>
      </c>
      <c r="AX3939" s="14" t="s">
        <v>85</v>
      </c>
      <c r="AY3939" s="224" t="s">
        <v>386</v>
      </c>
    </row>
    <row r="3940" spans="1:65" s="2" customFormat="1" ht="24.15" customHeight="1">
      <c r="A3940" s="37"/>
      <c r="B3940" s="38"/>
      <c r="C3940" s="185" t="s">
        <v>3596</v>
      </c>
      <c r="D3940" s="185" t="s">
        <v>388</v>
      </c>
      <c r="E3940" s="186" t="s">
        <v>3597</v>
      </c>
      <c r="F3940" s="187" t="s">
        <v>3598</v>
      </c>
      <c r="G3940" s="188" t="s">
        <v>127</v>
      </c>
      <c r="H3940" s="189">
        <v>30</v>
      </c>
      <c r="I3940" s="190"/>
      <c r="J3940" s="191">
        <f>ROUND(I3940*H3940,2)</f>
        <v>0</v>
      </c>
      <c r="K3940" s="187" t="s">
        <v>391</v>
      </c>
      <c r="L3940" s="42"/>
      <c r="M3940" s="192" t="s">
        <v>76</v>
      </c>
      <c r="N3940" s="193" t="s">
        <v>49</v>
      </c>
      <c r="O3940" s="67"/>
      <c r="P3940" s="194">
        <f>O3940*H3940</f>
        <v>0</v>
      </c>
      <c r="Q3940" s="194">
        <v>0</v>
      </c>
      <c r="R3940" s="194">
        <f>Q3940*H3940</f>
        <v>0</v>
      </c>
      <c r="S3940" s="194">
        <v>0</v>
      </c>
      <c r="T3940" s="195">
        <f>S3940*H3940</f>
        <v>0</v>
      </c>
      <c r="U3940" s="37"/>
      <c r="V3940" s="37"/>
      <c r="W3940" s="37"/>
      <c r="X3940" s="37"/>
      <c r="Y3940" s="37"/>
      <c r="Z3940" s="37"/>
      <c r="AA3940" s="37"/>
      <c r="AB3940" s="37"/>
      <c r="AC3940" s="37"/>
      <c r="AD3940" s="37"/>
      <c r="AE3940" s="37"/>
      <c r="AR3940" s="196" t="s">
        <v>479</v>
      </c>
      <c r="AT3940" s="196" t="s">
        <v>388</v>
      </c>
      <c r="AU3940" s="196" t="s">
        <v>90</v>
      </c>
      <c r="AY3940" s="20" t="s">
        <v>386</v>
      </c>
      <c r="BE3940" s="197">
        <f>IF(N3940="základní",J3940,0)</f>
        <v>0</v>
      </c>
      <c r="BF3940" s="197">
        <f>IF(N3940="snížená",J3940,0)</f>
        <v>0</v>
      </c>
      <c r="BG3940" s="197">
        <f>IF(N3940="zákl. přenesená",J3940,0)</f>
        <v>0</v>
      </c>
      <c r="BH3940" s="197">
        <f>IF(N3940="sníž. přenesená",J3940,0)</f>
        <v>0</v>
      </c>
      <c r="BI3940" s="197">
        <f>IF(N3940="nulová",J3940,0)</f>
        <v>0</v>
      </c>
      <c r="BJ3940" s="20" t="s">
        <v>90</v>
      </c>
      <c r="BK3940" s="197">
        <f>ROUND(I3940*H3940,2)</f>
        <v>0</v>
      </c>
      <c r="BL3940" s="20" t="s">
        <v>479</v>
      </c>
      <c r="BM3940" s="196" t="s">
        <v>3599</v>
      </c>
    </row>
    <row r="3941" spans="1:65" s="2" customFormat="1" ht="10">
      <c r="A3941" s="37"/>
      <c r="B3941" s="38"/>
      <c r="C3941" s="39"/>
      <c r="D3941" s="198" t="s">
        <v>393</v>
      </c>
      <c r="E3941" s="39"/>
      <c r="F3941" s="199" t="s">
        <v>3600</v>
      </c>
      <c r="G3941" s="39"/>
      <c r="H3941" s="39"/>
      <c r="I3941" s="200"/>
      <c r="J3941" s="39"/>
      <c r="K3941" s="39"/>
      <c r="L3941" s="42"/>
      <c r="M3941" s="201"/>
      <c r="N3941" s="202"/>
      <c r="O3941" s="67"/>
      <c r="P3941" s="67"/>
      <c r="Q3941" s="67"/>
      <c r="R3941" s="67"/>
      <c r="S3941" s="67"/>
      <c r="T3941" s="68"/>
      <c r="U3941" s="37"/>
      <c r="V3941" s="37"/>
      <c r="W3941" s="37"/>
      <c r="X3941" s="37"/>
      <c r="Y3941" s="37"/>
      <c r="Z3941" s="37"/>
      <c r="AA3941" s="37"/>
      <c r="AB3941" s="37"/>
      <c r="AC3941" s="37"/>
      <c r="AD3941" s="37"/>
      <c r="AE3941" s="37"/>
      <c r="AT3941" s="20" t="s">
        <v>393</v>
      </c>
      <c r="AU3941" s="20" t="s">
        <v>90</v>
      </c>
    </row>
    <row r="3942" spans="1:65" s="13" customFormat="1" ht="10">
      <c r="B3942" s="203"/>
      <c r="C3942" s="204"/>
      <c r="D3942" s="205" t="s">
        <v>395</v>
      </c>
      <c r="E3942" s="206" t="s">
        <v>76</v>
      </c>
      <c r="F3942" s="207" t="s">
        <v>1101</v>
      </c>
      <c r="G3942" s="204"/>
      <c r="H3942" s="206" t="s">
        <v>76</v>
      </c>
      <c r="I3942" s="208"/>
      <c r="J3942" s="204"/>
      <c r="K3942" s="204"/>
      <c r="L3942" s="209"/>
      <c r="M3942" s="210"/>
      <c r="N3942" s="211"/>
      <c r="O3942" s="211"/>
      <c r="P3942" s="211"/>
      <c r="Q3942" s="211"/>
      <c r="R3942" s="211"/>
      <c r="S3942" s="211"/>
      <c r="T3942" s="212"/>
      <c r="AT3942" s="213" t="s">
        <v>395</v>
      </c>
      <c r="AU3942" s="213" t="s">
        <v>90</v>
      </c>
      <c r="AV3942" s="13" t="s">
        <v>85</v>
      </c>
      <c r="AW3942" s="13" t="s">
        <v>36</v>
      </c>
      <c r="AX3942" s="13" t="s">
        <v>78</v>
      </c>
      <c r="AY3942" s="213" t="s">
        <v>386</v>
      </c>
    </row>
    <row r="3943" spans="1:65" s="14" customFormat="1" ht="10">
      <c r="B3943" s="214"/>
      <c r="C3943" s="215"/>
      <c r="D3943" s="205" t="s">
        <v>395</v>
      </c>
      <c r="E3943" s="216" t="s">
        <v>76</v>
      </c>
      <c r="F3943" s="217" t="s">
        <v>582</v>
      </c>
      <c r="G3943" s="215"/>
      <c r="H3943" s="218">
        <v>30</v>
      </c>
      <c r="I3943" s="219"/>
      <c r="J3943" s="215"/>
      <c r="K3943" s="215"/>
      <c r="L3943" s="220"/>
      <c r="M3943" s="221"/>
      <c r="N3943" s="222"/>
      <c r="O3943" s="222"/>
      <c r="P3943" s="222"/>
      <c r="Q3943" s="222"/>
      <c r="R3943" s="222"/>
      <c r="S3943" s="222"/>
      <c r="T3943" s="223"/>
      <c r="AT3943" s="224" t="s">
        <v>395</v>
      </c>
      <c r="AU3943" s="224" t="s">
        <v>90</v>
      </c>
      <c r="AV3943" s="14" t="s">
        <v>90</v>
      </c>
      <c r="AW3943" s="14" t="s">
        <v>36</v>
      </c>
      <c r="AX3943" s="14" t="s">
        <v>78</v>
      </c>
      <c r="AY3943" s="224" t="s">
        <v>386</v>
      </c>
    </row>
    <row r="3944" spans="1:65" s="15" customFormat="1" ht="10">
      <c r="B3944" s="225"/>
      <c r="C3944" s="226"/>
      <c r="D3944" s="205" t="s">
        <v>395</v>
      </c>
      <c r="E3944" s="227" t="s">
        <v>76</v>
      </c>
      <c r="F3944" s="228" t="s">
        <v>398</v>
      </c>
      <c r="G3944" s="226"/>
      <c r="H3944" s="229">
        <v>30</v>
      </c>
      <c r="I3944" s="230"/>
      <c r="J3944" s="226"/>
      <c r="K3944" s="226"/>
      <c r="L3944" s="231"/>
      <c r="M3944" s="232"/>
      <c r="N3944" s="233"/>
      <c r="O3944" s="233"/>
      <c r="P3944" s="233"/>
      <c r="Q3944" s="233"/>
      <c r="R3944" s="233"/>
      <c r="S3944" s="233"/>
      <c r="T3944" s="234"/>
      <c r="AT3944" s="235" t="s">
        <v>395</v>
      </c>
      <c r="AU3944" s="235" t="s">
        <v>90</v>
      </c>
      <c r="AV3944" s="15" t="s">
        <v>102</v>
      </c>
      <c r="AW3944" s="15" t="s">
        <v>36</v>
      </c>
      <c r="AX3944" s="15" t="s">
        <v>85</v>
      </c>
      <c r="AY3944" s="235" t="s">
        <v>386</v>
      </c>
    </row>
    <row r="3945" spans="1:65" s="2" customFormat="1" ht="78" customHeight="1">
      <c r="A3945" s="37"/>
      <c r="B3945" s="38"/>
      <c r="C3945" s="236" t="s">
        <v>3601</v>
      </c>
      <c r="D3945" s="236" t="s">
        <v>453</v>
      </c>
      <c r="E3945" s="237" t="s">
        <v>3602</v>
      </c>
      <c r="F3945" s="238" t="s">
        <v>3603</v>
      </c>
      <c r="G3945" s="239" t="s">
        <v>127</v>
      </c>
      <c r="H3945" s="240">
        <v>31.5</v>
      </c>
      <c r="I3945" s="241"/>
      <c r="J3945" s="242">
        <f>ROUND(I3945*H3945,2)</f>
        <v>0</v>
      </c>
      <c r="K3945" s="238" t="s">
        <v>76</v>
      </c>
      <c r="L3945" s="243"/>
      <c r="M3945" s="244" t="s">
        <v>76</v>
      </c>
      <c r="N3945" s="245" t="s">
        <v>49</v>
      </c>
      <c r="O3945" s="67"/>
      <c r="P3945" s="194">
        <f>O3945*H3945</f>
        <v>0</v>
      </c>
      <c r="Q3945" s="194">
        <v>0</v>
      </c>
      <c r="R3945" s="194">
        <f>Q3945*H3945</f>
        <v>0</v>
      </c>
      <c r="S3945" s="194">
        <v>0</v>
      </c>
      <c r="T3945" s="195">
        <f>S3945*H3945</f>
        <v>0</v>
      </c>
      <c r="U3945" s="37"/>
      <c r="V3945" s="37"/>
      <c r="W3945" s="37"/>
      <c r="X3945" s="37"/>
      <c r="Y3945" s="37"/>
      <c r="Z3945" s="37"/>
      <c r="AA3945" s="37"/>
      <c r="AB3945" s="37"/>
      <c r="AC3945" s="37"/>
      <c r="AD3945" s="37"/>
      <c r="AE3945" s="37"/>
      <c r="AR3945" s="196" t="s">
        <v>597</v>
      </c>
      <c r="AT3945" s="196" t="s">
        <v>453</v>
      </c>
      <c r="AU3945" s="196" t="s">
        <v>90</v>
      </c>
      <c r="AY3945" s="20" t="s">
        <v>386</v>
      </c>
      <c r="BE3945" s="197">
        <f>IF(N3945="základní",J3945,0)</f>
        <v>0</v>
      </c>
      <c r="BF3945" s="197">
        <f>IF(N3945="snížená",J3945,0)</f>
        <v>0</v>
      </c>
      <c r="BG3945" s="197">
        <f>IF(N3945="zákl. přenesená",J3945,0)</f>
        <v>0</v>
      </c>
      <c r="BH3945" s="197">
        <f>IF(N3945="sníž. přenesená",J3945,0)</f>
        <v>0</v>
      </c>
      <c r="BI3945" s="197">
        <f>IF(N3945="nulová",J3945,0)</f>
        <v>0</v>
      </c>
      <c r="BJ3945" s="20" t="s">
        <v>90</v>
      </c>
      <c r="BK3945" s="197">
        <f>ROUND(I3945*H3945,2)</f>
        <v>0</v>
      </c>
      <c r="BL3945" s="20" t="s">
        <v>479</v>
      </c>
      <c r="BM3945" s="196" t="s">
        <v>3604</v>
      </c>
    </row>
    <row r="3946" spans="1:65" s="13" customFormat="1" ht="10">
      <c r="B3946" s="203"/>
      <c r="C3946" s="204"/>
      <c r="D3946" s="205" t="s">
        <v>395</v>
      </c>
      <c r="E3946" s="206" t="s">
        <v>76</v>
      </c>
      <c r="F3946" s="207" t="s">
        <v>1101</v>
      </c>
      <c r="G3946" s="204"/>
      <c r="H3946" s="206" t="s">
        <v>76</v>
      </c>
      <c r="I3946" s="208"/>
      <c r="J3946" s="204"/>
      <c r="K3946" s="204"/>
      <c r="L3946" s="209"/>
      <c r="M3946" s="210"/>
      <c r="N3946" s="211"/>
      <c r="O3946" s="211"/>
      <c r="P3946" s="211"/>
      <c r="Q3946" s="211"/>
      <c r="R3946" s="211"/>
      <c r="S3946" s="211"/>
      <c r="T3946" s="212"/>
      <c r="AT3946" s="213" t="s">
        <v>395</v>
      </c>
      <c r="AU3946" s="213" t="s">
        <v>90</v>
      </c>
      <c r="AV3946" s="13" t="s">
        <v>85</v>
      </c>
      <c r="AW3946" s="13" t="s">
        <v>36</v>
      </c>
      <c r="AX3946" s="13" t="s">
        <v>78</v>
      </c>
      <c r="AY3946" s="213" t="s">
        <v>386</v>
      </c>
    </row>
    <row r="3947" spans="1:65" s="14" customFormat="1" ht="10">
      <c r="B3947" s="214"/>
      <c r="C3947" s="215"/>
      <c r="D3947" s="205" t="s">
        <v>395</v>
      </c>
      <c r="E3947" s="216" t="s">
        <v>76</v>
      </c>
      <c r="F3947" s="217" t="s">
        <v>3605</v>
      </c>
      <c r="G3947" s="215"/>
      <c r="H3947" s="218">
        <v>30</v>
      </c>
      <c r="I3947" s="219"/>
      <c r="J3947" s="215"/>
      <c r="K3947" s="215"/>
      <c r="L3947" s="220"/>
      <c r="M3947" s="221"/>
      <c r="N3947" s="222"/>
      <c r="O3947" s="222"/>
      <c r="P3947" s="222"/>
      <c r="Q3947" s="222"/>
      <c r="R3947" s="222"/>
      <c r="S3947" s="222"/>
      <c r="T3947" s="223"/>
      <c r="AT3947" s="224" t="s">
        <v>395</v>
      </c>
      <c r="AU3947" s="224" t="s">
        <v>90</v>
      </c>
      <c r="AV3947" s="14" t="s">
        <v>90</v>
      </c>
      <c r="AW3947" s="14" t="s">
        <v>36</v>
      </c>
      <c r="AX3947" s="14" t="s">
        <v>78</v>
      </c>
      <c r="AY3947" s="224" t="s">
        <v>386</v>
      </c>
    </row>
    <row r="3948" spans="1:65" s="15" customFormat="1" ht="10">
      <c r="B3948" s="225"/>
      <c r="C3948" s="226"/>
      <c r="D3948" s="205" t="s">
        <v>395</v>
      </c>
      <c r="E3948" s="227" t="s">
        <v>76</v>
      </c>
      <c r="F3948" s="228" t="s">
        <v>398</v>
      </c>
      <c r="G3948" s="226"/>
      <c r="H3948" s="229">
        <v>30</v>
      </c>
      <c r="I3948" s="230"/>
      <c r="J3948" s="226"/>
      <c r="K3948" s="226"/>
      <c r="L3948" s="231"/>
      <c r="M3948" s="232"/>
      <c r="N3948" s="233"/>
      <c r="O3948" s="233"/>
      <c r="P3948" s="233"/>
      <c r="Q3948" s="233"/>
      <c r="R3948" s="233"/>
      <c r="S3948" s="233"/>
      <c r="T3948" s="234"/>
      <c r="AT3948" s="235" t="s">
        <v>395</v>
      </c>
      <c r="AU3948" s="235" t="s">
        <v>90</v>
      </c>
      <c r="AV3948" s="15" t="s">
        <v>102</v>
      </c>
      <c r="AW3948" s="15" t="s">
        <v>36</v>
      </c>
      <c r="AX3948" s="15" t="s">
        <v>85</v>
      </c>
      <c r="AY3948" s="235" t="s">
        <v>386</v>
      </c>
    </row>
    <row r="3949" spans="1:65" s="14" customFormat="1" ht="10">
      <c r="B3949" s="214"/>
      <c r="C3949" s="215"/>
      <c r="D3949" s="205" t="s">
        <v>395</v>
      </c>
      <c r="E3949" s="215"/>
      <c r="F3949" s="217" t="s">
        <v>3606</v>
      </c>
      <c r="G3949" s="215"/>
      <c r="H3949" s="218">
        <v>31.5</v>
      </c>
      <c r="I3949" s="219"/>
      <c r="J3949" s="215"/>
      <c r="K3949" s="215"/>
      <c r="L3949" s="220"/>
      <c r="M3949" s="221"/>
      <c r="N3949" s="222"/>
      <c r="O3949" s="222"/>
      <c r="P3949" s="222"/>
      <c r="Q3949" s="222"/>
      <c r="R3949" s="222"/>
      <c r="S3949" s="222"/>
      <c r="T3949" s="223"/>
      <c r="AT3949" s="224" t="s">
        <v>395</v>
      </c>
      <c r="AU3949" s="224" t="s">
        <v>90</v>
      </c>
      <c r="AV3949" s="14" t="s">
        <v>90</v>
      </c>
      <c r="AW3949" s="14" t="s">
        <v>4</v>
      </c>
      <c r="AX3949" s="14" t="s">
        <v>85</v>
      </c>
      <c r="AY3949" s="224" t="s">
        <v>386</v>
      </c>
    </row>
    <row r="3950" spans="1:65" s="2" customFormat="1" ht="37.75" customHeight="1">
      <c r="A3950" s="37"/>
      <c r="B3950" s="38"/>
      <c r="C3950" s="185" t="s">
        <v>3607</v>
      </c>
      <c r="D3950" s="185" t="s">
        <v>388</v>
      </c>
      <c r="E3950" s="186" t="s">
        <v>3608</v>
      </c>
      <c r="F3950" s="187" t="s">
        <v>3609</v>
      </c>
      <c r="G3950" s="188" t="s">
        <v>167</v>
      </c>
      <c r="H3950" s="189">
        <v>7.64</v>
      </c>
      <c r="I3950" s="190"/>
      <c r="J3950" s="191">
        <f>ROUND(I3950*H3950,2)</f>
        <v>0</v>
      </c>
      <c r="K3950" s="187" t="s">
        <v>391</v>
      </c>
      <c r="L3950" s="42"/>
      <c r="M3950" s="192" t="s">
        <v>76</v>
      </c>
      <c r="N3950" s="193" t="s">
        <v>49</v>
      </c>
      <c r="O3950" s="67"/>
      <c r="P3950" s="194">
        <f>O3950*H3950</f>
        <v>0</v>
      </c>
      <c r="Q3950" s="194">
        <v>2.1209999999999999E-5</v>
      </c>
      <c r="R3950" s="194">
        <f>Q3950*H3950</f>
        <v>1.6204439999999997E-4</v>
      </c>
      <c r="S3950" s="194">
        <v>0</v>
      </c>
      <c r="T3950" s="195">
        <f>S3950*H3950</f>
        <v>0</v>
      </c>
      <c r="U3950" s="37"/>
      <c r="V3950" s="37"/>
      <c r="W3950" s="37"/>
      <c r="X3950" s="37"/>
      <c r="Y3950" s="37"/>
      <c r="Z3950" s="37"/>
      <c r="AA3950" s="37"/>
      <c r="AB3950" s="37"/>
      <c r="AC3950" s="37"/>
      <c r="AD3950" s="37"/>
      <c r="AE3950" s="37"/>
      <c r="AR3950" s="196" t="s">
        <v>479</v>
      </c>
      <c r="AT3950" s="196" t="s">
        <v>388</v>
      </c>
      <c r="AU3950" s="196" t="s">
        <v>90</v>
      </c>
      <c r="AY3950" s="20" t="s">
        <v>386</v>
      </c>
      <c r="BE3950" s="197">
        <f>IF(N3950="základní",J3950,0)</f>
        <v>0</v>
      </c>
      <c r="BF3950" s="197">
        <f>IF(N3950="snížená",J3950,0)</f>
        <v>0</v>
      </c>
      <c r="BG3950" s="197">
        <f>IF(N3950="zákl. přenesená",J3950,0)</f>
        <v>0</v>
      </c>
      <c r="BH3950" s="197">
        <f>IF(N3950="sníž. přenesená",J3950,0)</f>
        <v>0</v>
      </c>
      <c r="BI3950" s="197">
        <f>IF(N3950="nulová",J3950,0)</f>
        <v>0</v>
      </c>
      <c r="BJ3950" s="20" t="s">
        <v>90</v>
      </c>
      <c r="BK3950" s="197">
        <f>ROUND(I3950*H3950,2)</f>
        <v>0</v>
      </c>
      <c r="BL3950" s="20" t="s">
        <v>479</v>
      </c>
      <c r="BM3950" s="196" t="s">
        <v>3610</v>
      </c>
    </row>
    <row r="3951" spans="1:65" s="2" customFormat="1" ht="10">
      <c r="A3951" s="37"/>
      <c r="B3951" s="38"/>
      <c r="C3951" s="39"/>
      <c r="D3951" s="198" t="s">
        <v>393</v>
      </c>
      <c r="E3951" s="39"/>
      <c r="F3951" s="199" t="s">
        <v>3611</v>
      </c>
      <c r="G3951" s="39"/>
      <c r="H3951" s="39"/>
      <c r="I3951" s="200"/>
      <c r="J3951" s="39"/>
      <c r="K3951" s="39"/>
      <c r="L3951" s="42"/>
      <c r="M3951" s="201"/>
      <c r="N3951" s="202"/>
      <c r="O3951" s="67"/>
      <c r="P3951" s="67"/>
      <c r="Q3951" s="67"/>
      <c r="R3951" s="67"/>
      <c r="S3951" s="67"/>
      <c r="T3951" s="68"/>
      <c r="U3951" s="37"/>
      <c r="V3951" s="37"/>
      <c r="W3951" s="37"/>
      <c r="X3951" s="37"/>
      <c r="Y3951" s="37"/>
      <c r="Z3951" s="37"/>
      <c r="AA3951" s="37"/>
      <c r="AB3951" s="37"/>
      <c r="AC3951" s="37"/>
      <c r="AD3951" s="37"/>
      <c r="AE3951" s="37"/>
      <c r="AT3951" s="20" t="s">
        <v>393</v>
      </c>
      <c r="AU3951" s="20" t="s">
        <v>90</v>
      </c>
    </row>
    <row r="3952" spans="1:65" s="13" customFormat="1" ht="10">
      <c r="B3952" s="203"/>
      <c r="C3952" s="204"/>
      <c r="D3952" s="205" t="s">
        <v>395</v>
      </c>
      <c r="E3952" s="206" t="s">
        <v>76</v>
      </c>
      <c r="F3952" s="207" t="s">
        <v>403</v>
      </c>
      <c r="G3952" s="204"/>
      <c r="H3952" s="206" t="s">
        <v>76</v>
      </c>
      <c r="I3952" s="208"/>
      <c r="J3952" s="204"/>
      <c r="K3952" s="204"/>
      <c r="L3952" s="209"/>
      <c r="M3952" s="210"/>
      <c r="N3952" s="211"/>
      <c r="O3952" s="211"/>
      <c r="P3952" s="211"/>
      <c r="Q3952" s="211"/>
      <c r="R3952" s="211"/>
      <c r="S3952" s="211"/>
      <c r="T3952" s="212"/>
      <c r="AT3952" s="213" t="s">
        <v>395</v>
      </c>
      <c r="AU3952" s="213" t="s">
        <v>90</v>
      </c>
      <c r="AV3952" s="13" t="s">
        <v>85</v>
      </c>
      <c r="AW3952" s="13" t="s">
        <v>36</v>
      </c>
      <c r="AX3952" s="13" t="s">
        <v>78</v>
      </c>
      <c r="AY3952" s="213" t="s">
        <v>386</v>
      </c>
    </row>
    <row r="3953" spans="1:65" s="13" customFormat="1" ht="10">
      <c r="B3953" s="203"/>
      <c r="C3953" s="204"/>
      <c r="D3953" s="205" t="s">
        <v>395</v>
      </c>
      <c r="E3953" s="206" t="s">
        <v>76</v>
      </c>
      <c r="F3953" s="207" t="s">
        <v>546</v>
      </c>
      <c r="G3953" s="204"/>
      <c r="H3953" s="206" t="s">
        <v>76</v>
      </c>
      <c r="I3953" s="208"/>
      <c r="J3953" s="204"/>
      <c r="K3953" s="204"/>
      <c r="L3953" s="209"/>
      <c r="M3953" s="210"/>
      <c r="N3953" s="211"/>
      <c r="O3953" s="211"/>
      <c r="P3953" s="211"/>
      <c r="Q3953" s="211"/>
      <c r="R3953" s="211"/>
      <c r="S3953" s="211"/>
      <c r="T3953" s="212"/>
      <c r="AT3953" s="213" t="s">
        <v>395</v>
      </c>
      <c r="AU3953" s="213" t="s">
        <v>90</v>
      </c>
      <c r="AV3953" s="13" t="s">
        <v>85</v>
      </c>
      <c r="AW3953" s="13" t="s">
        <v>36</v>
      </c>
      <c r="AX3953" s="13" t="s">
        <v>78</v>
      </c>
      <c r="AY3953" s="213" t="s">
        <v>386</v>
      </c>
    </row>
    <row r="3954" spans="1:65" s="13" customFormat="1" ht="10">
      <c r="B3954" s="203"/>
      <c r="C3954" s="204"/>
      <c r="D3954" s="205" t="s">
        <v>395</v>
      </c>
      <c r="E3954" s="206" t="s">
        <v>76</v>
      </c>
      <c r="F3954" s="207" t="s">
        <v>571</v>
      </c>
      <c r="G3954" s="204"/>
      <c r="H3954" s="206" t="s">
        <v>76</v>
      </c>
      <c r="I3954" s="208"/>
      <c r="J3954" s="204"/>
      <c r="K3954" s="204"/>
      <c r="L3954" s="209"/>
      <c r="M3954" s="210"/>
      <c r="N3954" s="211"/>
      <c r="O3954" s="211"/>
      <c r="P3954" s="211"/>
      <c r="Q3954" s="211"/>
      <c r="R3954" s="211"/>
      <c r="S3954" s="211"/>
      <c r="T3954" s="212"/>
      <c r="AT3954" s="213" t="s">
        <v>395</v>
      </c>
      <c r="AU3954" s="213" t="s">
        <v>90</v>
      </c>
      <c r="AV3954" s="13" t="s">
        <v>85</v>
      </c>
      <c r="AW3954" s="13" t="s">
        <v>36</v>
      </c>
      <c r="AX3954" s="13" t="s">
        <v>78</v>
      </c>
      <c r="AY3954" s="213" t="s">
        <v>386</v>
      </c>
    </row>
    <row r="3955" spans="1:65" s="14" customFormat="1" ht="10">
      <c r="B3955" s="214"/>
      <c r="C3955" s="215"/>
      <c r="D3955" s="205" t="s">
        <v>395</v>
      </c>
      <c r="E3955" s="216" t="s">
        <v>76</v>
      </c>
      <c r="F3955" s="217" t="s">
        <v>3612</v>
      </c>
      <c r="G3955" s="215"/>
      <c r="H3955" s="218">
        <v>7.64</v>
      </c>
      <c r="I3955" s="219"/>
      <c r="J3955" s="215"/>
      <c r="K3955" s="215"/>
      <c r="L3955" s="220"/>
      <c r="M3955" s="221"/>
      <c r="N3955" s="222"/>
      <c r="O3955" s="222"/>
      <c r="P3955" s="222"/>
      <c r="Q3955" s="222"/>
      <c r="R3955" s="222"/>
      <c r="S3955" s="222"/>
      <c r="T3955" s="223"/>
      <c r="AT3955" s="224" t="s">
        <v>395</v>
      </c>
      <c r="AU3955" s="224" t="s">
        <v>90</v>
      </c>
      <c r="AV3955" s="14" t="s">
        <v>90</v>
      </c>
      <c r="AW3955" s="14" t="s">
        <v>36</v>
      </c>
      <c r="AX3955" s="14" t="s">
        <v>78</v>
      </c>
      <c r="AY3955" s="224" t="s">
        <v>386</v>
      </c>
    </row>
    <row r="3956" spans="1:65" s="15" customFormat="1" ht="10">
      <c r="B3956" s="225"/>
      <c r="C3956" s="226"/>
      <c r="D3956" s="205" t="s">
        <v>395</v>
      </c>
      <c r="E3956" s="227" t="s">
        <v>76</v>
      </c>
      <c r="F3956" s="228" t="s">
        <v>398</v>
      </c>
      <c r="G3956" s="226"/>
      <c r="H3956" s="229">
        <v>7.64</v>
      </c>
      <c r="I3956" s="230"/>
      <c r="J3956" s="226"/>
      <c r="K3956" s="226"/>
      <c r="L3956" s="231"/>
      <c r="M3956" s="232"/>
      <c r="N3956" s="233"/>
      <c r="O3956" s="233"/>
      <c r="P3956" s="233"/>
      <c r="Q3956" s="233"/>
      <c r="R3956" s="233"/>
      <c r="S3956" s="233"/>
      <c r="T3956" s="234"/>
      <c r="AT3956" s="235" t="s">
        <v>395</v>
      </c>
      <c r="AU3956" s="235" t="s">
        <v>90</v>
      </c>
      <c r="AV3956" s="15" t="s">
        <v>102</v>
      </c>
      <c r="AW3956" s="15" t="s">
        <v>36</v>
      </c>
      <c r="AX3956" s="15" t="s">
        <v>85</v>
      </c>
      <c r="AY3956" s="235" t="s">
        <v>386</v>
      </c>
    </row>
    <row r="3957" spans="1:65" s="2" customFormat="1" ht="24.15" customHeight="1">
      <c r="A3957" s="37"/>
      <c r="B3957" s="38"/>
      <c r="C3957" s="236" t="s">
        <v>3613</v>
      </c>
      <c r="D3957" s="236" t="s">
        <v>453</v>
      </c>
      <c r="E3957" s="237" t="s">
        <v>3614</v>
      </c>
      <c r="F3957" s="238" t="s">
        <v>3615</v>
      </c>
      <c r="G3957" s="239" t="s">
        <v>167</v>
      </c>
      <c r="H3957" s="240">
        <v>8.4039999999999999</v>
      </c>
      <c r="I3957" s="241"/>
      <c r="J3957" s="242">
        <f>ROUND(I3957*H3957,2)</f>
        <v>0</v>
      </c>
      <c r="K3957" s="238" t="s">
        <v>391</v>
      </c>
      <c r="L3957" s="243"/>
      <c r="M3957" s="244" t="s">
        <v>76</v>
      </c>
      <c r="N3957" s="245" t="s">
        <v>49</v>
      </c>
      <c r="O3957" s="67"/>
      <c r="P3957" s="194">
        <f>O3957*H3957</f>
        <v>0</v>
      </c>
      <c r="Q3957" s="194">
        <v>1.8000000000000001E-4</v>
      </c>
      <c r="R3957" s="194">
        <f>Q3957*H3957</f>
        <v>1.5127200000000002E-3</v>
      </c>
      <c r="S3957" s="194">
        <v>0</v>
      </c>
      <c r="T3957" s="195">
        <f>S3957*H3957</f>
        <v>0</v>
      </c>
      <c r="U3957" s="37"/>
      <c r="V3957" s="37"/>
      <c r="W3957" s="37"/>
      <c r="X3957" s="37"/>
      <c r="Y3957" s="37"/>
      <c r="Z3957" s="37"/>
      <c r="AA3957" s="37"/>
      <c r="AB3957" s="37"/>
      <c r="AC3957" s="37"/>
      <c r="AD3957" s="37"/>
      <c r="AE3957" s="37"/>
      <c r="AR3957" s="196" t="s">
        <v>597</v>
      </c>
      <c r="AT3957" s="196" t="s">
        <v>453</v>
      </c>
      <c r="AU3957" s="196" t="s">
        <v>90</v>
      </c>
      <c r="AY3957" s="20" t="s">
        <v>386</v>
      </c>
      <c r="BE3957" s="197">
        <f>IF(N3957="základní",J3957,0)</f>
        <v>0</v>
      </c>
      <c r="BF3957" s="197">
        <f>IF(N3957="snížená",J3957,0)</f>
        <v>0</v>
      </c>
      <c r="BG3957" s="197">
        <f>IF(N3957="zákl. přenesená",J3957,0)</f>
        <v>0</v>
      </c>
      <c r="BH3957" s="197">
        <f>IF(N3957="sníž. přenesená",J3957,0)</f>
        <v>0</v>
      </c>
      <c r="BI3957" s="197">
        <f>IF(N3957="nulová",J3957,0)</f>
        <v>0</v>
      </c>
      <c r="BJ3957" s="20" t="s">
        <v>90</v>
      </c>
      <c r="BK3957" s="197">
        <f>ROUND(I3957*H3957,2)</f>
        <v>0</v>
      </c>
      <c r="BL3957" s="20" t="s">
        <v>479</v>
      </c>
      <c r="BM3957" s="196" t="s">
        <v>3616</v>
      </c>
    </row>
    <row r="3958" spans="1:65" s="14" customFormat="1" ht="10">
      <c r="B3958" s="214"/>
      <c r="C3958" s="215"/>
      <c r="D3958" s="205" t="s">
        <v>395</v>
      </c>
      <c r="E3958" s="215"/>
      <c r="F3958" s="217" t="s">
        <v>3617</v>
      </c>
      <c r="G3958" s="215"/>
      <c r="H3958" s="218">
        <v>8.4039999999999999</v>
      </c>
      <c r="I3958" s="219"/>
      <c r="J3958" s="215"/>
      <c r="K3958" s="215"/>
      <c r="L3958" s="220"/>
      <c r="M3958" s="221"/>
      <c r="N3958" s="222"/>
      <c r="O3958" s="222"/>
      <c r="P3958" s="222"/>
      <c r="Q3958" s="222"/>
      <c r="R3958" s="222"/>
      <c r="S3958" s="222"/>
      <c r="T3958" s="223"/>
      <c r="AT3958" s="224" t="s">
        <v>395</v>
      </c>
      <c r="AU3958" s="224" t="s">
        <v>90</v>
      </c>
      <c r="AV3958" s="14" t="s">
        <v>90</v>
      </c>
      <c r="AW3958" s="14" t="s">
        <v>4</v>
      </c>
      <c r="AX3958" s="14" t="s">
        <v>85</v>
      </c>
      <c r="AY3958" s="224" t="s">
        <v>386</v>
      </c>
    </row>
    <row r="3959" spans="1:65" s="2" customFormat="1" ht="24.15" customHeight="1">
      <c r="A3959" s="37"/>
      <c r="B3959" s="38"/>
      <c r="C3959" s="185" t="s">
        <v>3618</v>
      </c>
      <c r="D3959" s="185" t="s">
        <v>388</v>
      </c>
      <c r="E3959" s="186" t="s">
        <v>3619</v>
      </c>
      <c r="F3959" s="187" t="s">
        <v>3620</v>
      </c>
      <c r="G3959" s="188" t="s">
        <v>624</v>
      </c>
      <c r="H3959" s="189">
        <v>15</v>
      </c>
      <c r="I3959" s="190"/>
      <c r="J3959" s="191">
        <f>ROUND(I3959*H3959,2)</f>
        <v>0</v>
      </c>
      <c r="K3959" s="187" t="s">
        <v>391</v>
      </c>
      <c r="L3959" s="42"/>
      <c r="M3959" s="192" t="s">
        <v>76</v>
      </c>
      <c r="N3959" s="193" t="s">
        <v>49</v>
      </c>
      <c r="O3959" s="67"/>
      <c r="P3959" s="194">
        <f>O3959*H3959</f>
        <v>0</v>
      </c>
      <c r="Q3959" s="194">
        <v>0</v>
      </c>
      <c r="R3959" s="194">
        <f>Q3959*H3959</f>
        <v>0</v>
      </c>
      <c r="S3959" s="194">
        <v>4.1700000000000001E-2</v>
      </c>
      <c r="T3959" s="195">
        <f>S3959*H3959</f>
        <v>0.62550000000000006</v>
      </c>
      <c r="U3959" s="37"/>
      <c r="V3959" s="37"/>
      <c r="W3959" s="37"/>
      <c r="X3959" s="37"/>
      <c r="Y3959" s="37"/>
      <c r="Z3959" s="37"/>
      <c r="AA3959" s="37"/>
      <c r="AB3959" s="37"/>
      <c r="AC3959" s="37"/>
      <c r="AD3959" s="37"/>
      <c r="AE3959" s="37"/>
      <c r="AR3959" s="196" t="s">
        <v>479</v>
      </c>
      <c r="AT3959" s="196" t="s">
        <v>388</v>
      </c>
      <c r="AU3959" s="196" t="s">
        <v>90</v>
      </c>
      <c r="AY3959" s="20" t="s">
        <v>386</v>
      </c>
      <c r="BE3959" s="197">
        <f>IF(N3959="základní",J3959,0)</f>
        <v>0</v>
      </c>
      <c r="BF3959" s="197">
        <f>IF(N3959="snížená",J3959,0)</f>
        <v>0</v>
      </c>
      <c r="BG3959" s="197">
        <f>IF(N3959="zákl. přenesená",J3959,0)</f>
        <v>0</v>
      </c>
      <c r="BH3959" s="197">
        <f>IF(N3959="sníž. přenesená",J3959,0)</f>
        <v>0</v>
      </c>
      <c r="BI3959" s="197">
        <f>IF(N3959="nulová",J3959,0)</f>
        <v>0</v>
      </c>
      <c r="BJ3959" s="20" t="s">
        <v>90</v>
      </c>
      <c r="BK3959" s="197">
        <f>ROUND(I3959*H3959,2)</f>
        <v>0</v>
      </c>
      <c r="BL3959" s="20" t="s">
        <v>479</v>
      </c>
      <c r="BM3959" s="196" t="s">
        <v>3621</v>
      </c>
    </row>
    <row r="3960" spans="1:65" s="2" customFormat="1" ht="10">
      <c r="A3960" s="37"/>
      <c r="B3960" s="38"/>
      <c r="C3960" s="39"/>
      <c r="D3960" s="198" t="s">
        <v>393</v>
      </c>
      <c r="E3960" s="39"/>
      <c r="F3960" s="199" t="s">
        <v>3622</v>
      </c>
      <c r="G3960" s="39"/>
      <c r="H3960" s="39"/>
      <c r="I3960" s="200"/>
      <c r="J3960" s="39"/>
      <c r="K3960" s="39"/>
      <c r="L3960" s="42"/>
      <c r="M3960" s="201"/>
      <c r="N3960" s="202"/>
      <c r="O3960" s="67"/>
      <c r="P3960" s="67"/>
      <c r="Q3960" s="67"/>
      <c r="R3960" s="67"/>
      <c r="S3960" s="67"/>
      <c r="T3960" s="68"/>
      <c r="U3960" s="37"/>
      <c r="V3960" s="37"/>
      <c r="W3960" s="37"/>
      <c r="X3960" s="37"/>
      <c r="Y3960" s="37"/>
      <c r="Z3960" s="37"/>
      <c r="AA3960" s="37"/>
      <c r="AB3960" s="37"/>
      <c r="AC3960" s="37"/>
      <c r="AD3960" s="37"/>
      <c r="AE3960" s="37"/>
      <c r="AT3960" s="20" t="s">
        <v>393</v>
      </c>
      <c r="AU3960" s="20" t="s">
        <v>90</v>
      </c>
    </row>
    <row r="3961" spans="1:65" s="13" customFormat="1" ht="10">
      <c r="B3961" s="203"/>
      <c r="C3961" s="204"/>
      <c r="D3961" s="205" t="s">
        <v>395</v>
      </c>
      <c r="E3961" s="206" t="s">
        <v>76</v>
      </c>
      <c r="F3961" s="207" t="s">
        <v>1848</v>
      </c>
      <c r="G3961" s="204"/>
      <c r="H3961" s="206" t="s">
        <v>76</v>
      </c>
      <c r="I3961" s="208"/>
      <c r="J3961" s="204"/>
      <c r="K3961" s="204"/>
      <c r="L3961" s="209"/>
      <c r="M3961" s="210"/>
      <c r="N3961" s="211"/>
      <c r="O3961" s="211"/>
      <c r="P3961" s="211"/>
      <c r="Q3961" s="211"/>
      <c r="R3961" s="211"/>
      <c r="S3961" s="211"/>
      <c r="T3961" s="212"/>
      <c r="AT3961" s="213" t="s">
        <v>395</v>
      </c>
      <c r="AU3961" s="213" t="s">
        <v>90</v>
      </c>
      <c r="AV3961" s="13" t="s">
        <v>85</v>
      </c>
      <c r="AW3961" s="13" t="s">
        <v>36</v>
      </c>
      <c r="AX3961" s="13" t="s">
        <v>78</v>
      </c>
      <c r="AY3961" s="213" t="s">
        <v>386</v>
      </c>
    </row>
    <row r="3962" spans="1:65" s="13" customFormat="1" ht="10">
      <c r="B3962" s="203"/>
      <c r="C3962" s="204"/>
      <c r="D3962" s="205" t="s">
        <v>395</v>
      </c>
      <c r="E3962" s="206" t="s">
        <v>76</v>
      </c>
      <c r="F3962" s="207" t="s">
        <v>1849</v>
      </c>
      <c r="G3962" s="204"/>
      <c r="H3962" s="206" t="s">
        <v>76</v>
      </c>
      <c r="I3962" s="208"/>
      <c r="J3962" s="204"/>
      <c r="K3962" s="204"/>
      <c r="L3962" s="209"/>
      <c r="M3962" s="210"/>
      <c r="N3962" s="211"/>
      <c r="O3962" s="211"/>
      <c r="P3962" s="211"/>
      <c r="Q3962" s="211"/>
      <c r="R3962" s="211"/>
      <c r="S3962" s="211"/>
      <c r="T3962" s="212"/>
      <c r="AT3962" s="213" t="s">
        <v>395</v>
      </c>
      <c r="AU3962" s="213" t="s">
        <v>90</v>
      </c>
      <c r="AV3962" s="13" t="s">
        <v>85</v>
      </c>
      <c r="AW3962" s="13" t="s">
        <v>36</v>
      </c>
      <c r="AX3962" s="13" t="s">
        <v>78</v>
      </c>
      <c r="AY3962" s="213" t="s">
        <v>386</v>
      </c>
    </row>
    <row r="3963" spans="1:65" s="14" customFormat="1" ht="10">
      <c r="B3963" s="214"/>
      <c r="C3963" s="215"/>
      <c r="D3963" s="205" t="s">
        <v>395</v>
      </c>
      <c r="E3963" s="216" t="s">
        <v>76</v>
      </c>
      <c r="F3963" s="217" t="s">
        <v>423</v>
      </c>
      <c r="G3963" s="215"/>
      <c r="H3963" s="218">
        <v>15</v>
      </c>
      <c r="I3963" s="219"/>
      <c r="J3963" s="215"/>
      <c r="K3963" s="215"/>
      <c r="L3963" s="220"/>
      <c r="M3963" s="221"/>
      <c r="N3963" s="222"/>
      <c r="O3963" s="222"/>
      <c r="P3963" s="222"/>
      <c r="Q3963" s="222"/>
      <c r="R3963" s="222"/>
      <c r="S3963" s="222"/>
      <c r="T3963" s="223"/>
      <c r="AT3963" s="224" t="s">
        <v>395</v>
      </c>
      <c r="AU3963" s="224" t="s">
        <v>90</v>
      </c>
      <c r="AV3963" s="14" t="s">
        <v>90</v>
      </c>
      <c r="AW3963" s="14" t="s">
        <v>36</v>
      </c>
      <c r="AX3963" s="14" t="s">
        <v>78</v>
      </c>
      <c r="AY3963" s="224" t="s">
        <v>386</v>
      </c>
    </row>
    <row r="3964" spans="1:65" s="15" customFormat="1" ht="10">
      <c r="B3964" s="225"/>
      <c r="C3964" s="226"/>
      <c r="D3964" s="205" t="s">
        <v>395</v>
      </c>
      <c r="E3964" s="227" t="s">
        <v>76</v>
      </c>
      <c r="F3964" s="228" t="s">
        <v>398</v>
      </c>
      <c r="G3964" s="226"/>
      <c r="H3964" s="229">
        <v>15</v>
      </c>
      <c r="I3964" s="230"/>
      <c r="J3964" s="226"/>
      <c r="K3964" s="226"/>
      <c r="L3964" s="231"/>
      <c r="M3964" s="232"/>
      <c r="N3964" s="233"/>
      <c r="O3964" s="233"/>
      <c r="P3964" s="233"/>
      <c r="Q3964" s="233"/>
      <c r="R3964" s="233"/>
      <c r="S3964" s="233"/>
      <c r="T3964" s="234"/>
      <c r="AT3964" s="235" t="s">
        <v>395</v>
      </c>
      <c r="AU3964" s="235" t="s">
        <v>90</v>
      </c>
      <c r="AV3964" s="15" t="s">
        <v>102</v>
      </c>
      <c r="AW3964" s="15" t="s">
        <v>36</v>
      </c>
      <c r="AX3964" s="15" t="s">
        <v>85</v>
      </c>
      <c r="AY3964" s="235" t="s">
        <v>386</v>
      </c>
    </row>
    <row r="3965" spans="1:65" s="2" customFormat="1" ht="24.15" customHeight="1">
      <c r="A3965" s="37"/>
      <c r="B3965" s="38"/>
      <c r="C3965" s="185" t="s">
        <v>3623</v>
      </c>
      <c r="D3965" s="185" t="s">
        <v>388</v>
      </c>
      <c r="E3965" s="186" t="s">
        <v>3624</v>
      </c>
      <c r="F3965" s="187" t="s">
        <v>3625</v>
      </c>
      <c r="G3965" s="188" t="s">
        <v>624</v>
      </c>
      <c r="H3965" s="189">
        <v>72</v>
      </c>
      <c r="I3965" s="190"/>
      <c r="J3965" s="191">
        <f>ROUND(I3965*H3965,2)</f>
        <v>0</v>
      </c>
      <c r="K3965" s="187" t="s">
        <v>391</v>
      </c>
      <c r="L3965" s="42"/>
      <c r="M3965" s="192" t="s">
        <v>76</v>
      </c>
      <c r="N3965" s="193" t="s">
        <v>49</v>
      </c>
      <c r="O3965" s="67"/>
      <c r="P3965" s="194">
        <f>O3965*H3965</f>
        <v>0</v>
      </c>
      <c r="Q3965" s="194">
        <v>0</v>
      </c>
      <c r="R3965" s="194">
        <f>Q3965*H3965</f>
        <v>0</v>
      </c>
      <c r="S3965" s="194">
        <v>2.4E-2</v>
      </c>
      <c r="T3965" s="195">
        <f>S3965*H3965</f>
        <v>1.728</v>
      </c>
      <c r="U3965" s="37"/>
      <c r="V3965" s="37"/>
      <c r="W3965" s="37"/>
      <c r="X3965" s="37"/>
      <c r="Y3965" s="37"/>
      <c r="Z3965" s="37"/>
      <c r="AA3965" s="37"/>
      <c r="AB3965" s="37"/>
      <c r="AC3965" s="37"/>
      <c r="AD3965" s="37"/>
      <c r="AE3965" s="37"/>
      <c r="AR3965" s="196" t="s">
        <v>479</v>
      </c>
      <c r="AT3965" s="196" t="s">
        <v>388</v>
      </c>
      <c r="AU3965" s="196" t="s">
        <v>90</v>
      </c>
      <c r="AY3965" s="20" t="s">
        <v>386</v>
      </c>
      <c r="BE3965" s="197">
        <f>IF(N3965="základní",J3965,0)</f>
        <v>0</v>
      </c>
      <c r="BF3965" s="197">
        <f>IF(N3965="snížená",J3965,0)</f>
        <v>0</v>
      </c>
      <c r="BG3965" s="197">
        <f>IF(N3965="zákl. přenesená",J3965,0)</f>
        <v>0</v>
      </c>
      <c r="BH3965" s="197">
        <f>IF(N3965="sníž. přenesená",J3965,0)</f>
        <v>0</v>
      </c>
      <c r="BI3965" s="197">
        <f>IF(N3965="nulová",J3965,0)</f>
        <v>0</v>
      </c>
      <c r="BJ3965" s="20" t="s">
        <v>90</v>
      </c>
      <c r="BK3965" s="197">
        <f>ROUND(I3965*H3965,2)</f>
        <v>0</v>
      </c>
      <c r="BL3965" s="20" t="s">
        <v>479</v>
      </c>
      <c r="BM3965" s="196" t="s">
        <v>3626</v>
      </c>
    </row>
    <row r="3966" spans="1:65" s="2" customFormat="1" ht="10">
      <c r="A3966" s="37"/>
      <c r="B3966" s="38"/>
      <c r="C3966" s="39"/>
      <c r="D3966" s="198" t="s">
        <v>393</v>
      </c>
      <c r="E3966" s="39"/>
      <c r="F3966" s="199" t="s">
        <v>3627</v>
      </c>
      <c r="G3966" s="39"/>
      <c r="H3966" s="39"/>
      <c r="I3966" s="200"/>
      <c r="J3966" s="39"/>
      <c r="K3966" s="39"/>
      <c r="L3966" s="42"/>
      <c r="M3966" s="201"/>
      <c r="N3966" s="202"/>
      <c r="O3966" s="67"/>
      <c r="P3966" s="67"/>
      <c r="Q3966" s="67"/>
      <c r="R3966" s="67"/>
      <c r="S3966" s="67"/>
      <c r="T3966" s="68"/>
      <c r="U3966" s="37"/>
      <c r="V3966" s="37"/>
      <c r="W3966" s="37"/>
      <c r="X3966" s="37"/>
      <c r="Y3966" s="37"/>
      <c r="Z3966" s="37"/>
      <c r="AA3966" s="37"/>
      <c r="AB3966" s="37"/>
      <c r="AC3966" s="37"/>
      <c r="AD3966" s="37"/>
      <c r="AE3966" s="37"/>
      <c r="AT3966" s="20" t="s">
        <v>393</v>
      </c>
      <c r="AU3966" s="20" t="s">
        <v>90</v>
      </c>
    </row>
    <row r="3967" spans="1:65" s="13" customFormat="1" ht="10">
      <c r="B3967" s="203"/>
      <c r="C3967" s="204"/>
      <c r="D3967" s="205" t="s">
        <v>395</v>
      </c>
      <c r="E3967" s="206" t="s">
        <v>76</v>
      </c>
      <c r="F3967" s="207" t="s">
        <v>461</v>
      </c>
      <c r="G3967" s="204"/>
      <c r="H3967" s="206" t="s">
        <v>76</v>
      </c>
      <c r="I3967" s="208"/>
      <c r="J3967" s="204"/>
      <c r="K3967" s="204"/>
      <c r="L3967" s="209"/>
      <c r="M3967" s="210"/>
      <c r="N3967" s="211"/>
      <c r="O3967" s="211"/>
      <c r="P3967" s="211"/>
      <c r="Q3967" s="211"/>
      <c r="R3967" s="211"/>
      <c r="S3967" s="211"/>
      <c r="T3967" s="212"/>
      <c r="AT3967" s="213" t="s">
        <v>395</v>
      </c>
      <c r="AU3967" s="213" t="s">
        <v>90</v>
      </c>
      <c r="AV3967" s="13" t="s">
        <v>85</v>
      </c>
      <c r="AW3967" s="13" t="s">
        <v>36</v>
      </c>
      <c r="AX3967" s="13" t="s">
        <v>78</v>
      </c>
      <c r="AY3967" s="213" t="s">
        <v>386</v>
      </c>
    </row>
    <row r="3968" spans="1:65" s="14" customFormat="1" ht="10">
      <c r="B3968" s="214"/>
      <c r="C3968" s="215"/>
      <c r="D3968" s="205" t="s">
        <v>395</v>
      </c>
      <c r="E3968" s="216" t="s">
        <v>76</v>
      </c>
      <c r="F3968" s="217" t="s">
        <v>430</v>
      </c>
      <c r="G3968" s="215"/>
      <c r="H3968" s="218">
        <v>7</v>
      </c>
      <c r="I3968" s="219"/>
      <c r="J3968" s="215"/>
      <c r="K3968" s="215"/>
      <c r="L3968" s="220"/>
      <c r="M3968" s="221"/>
      <c r="N3968" s="222"/>
      <c r="O3968" s="222"/>
      <c r="P3968" s="222"/>
      <c r="Q3968" s="222"/>
      <c r="R3968" s="222"/>
      <c r="S3968" s="222"/>
      <c r="T3968" s="223"/>
      <c r="AT3968" s="224" t="s">
        <v>395</v>
      </c>
      <c r="AU3968" s="224" t="s">
        <v>90</v>
      </c>
      <c r="AV3968" s="14" t="s">
        <v>90</v>
      </c>
      <c r="AW3968" s="14" t="s">
        <v>36</v>
      </c>
      <c r="AX3968" s="14" t="s">
        <v>78</v>
      </c>
      <c r="AY3968" s="224" t="s">
        <v>386</v>
      </c>
    </row>
    <row r="3969" spans="2:51" s="14" customFormat="1" ht="10">
      <c r="B3969" s="214"/>
      <c r="C3969" s="215"/>
      <c r="D3969" s="205" t="s">
        <v>395</v>
      </c>
      <c r="E3969" s="216" t="s">
        <v>76</v>
      </c>
      <c r="F3969" s="217" t="s">
        <v>102</v>
      </c>
      <c r="G3969" s="215"/>
      <c r="H3969" s="218">
        <v>4</v>
      </c>
      <c r="I3969" s="219"/>
      <c r="J3969" s="215"/>
      <c r="K3969" s="215"/>
      <c r="L3969" s="220"/>
      <c r="M3969" s="221"/>
      <c r="N3969" s="222"/>
      <c r="O3969" s="222"/>
      <c r="P3969" s="222"/>
      <c r="Q3969" s="222"/>
      <c r="R3969" s="222"/>
      <c r="S3969" s="222"/>
      <c r="T3969" s="223"/>
      <c r="AT3969" s="224" t="s">
        <v>395</v>
      </c>
      <c r="AU3969" s="224" t="s">
        <v>90</v>
      </c>
      <c r="AV3969" s="14" t="s">
        <v>90</v>
      </c>
      <c r="AW3969" s="14" t="s">
        <v>36</v>
      </c>
      <c r="AX3969" s="14" t="s">
        <v>78</v>
      </c>
      <c r="AY3969" s="224" t="s">
        <v>386</v>
      </c>
    </row>
    <row r="3970" spans="2:51" s="14" customFormat="1" ht="10">
      <c r="B3970" s="214"/>
      <c r="C3970" s="215"/>
      <c r="D3970" s="205" t="s">
        <v>395</v>
      </c>
      <c r="E3970" s="216" t="s">
        <v>76</v>
      </c>
      <c r="F3970" s="217" t="s">
        <v>424</v>
      </c>
      <c r="G3970" s="215"/>
      <c r="H3970" s="218">
        <v>6</v>
      </c>
      <c r="I3970" s="219"/>
      <c r="J3970" s="215"/>
      <c r="K3970" s="215"/>
      <c r="L3970" s="220"/>
      <c r="M3970" s="221"/>
      <c r="N3970" s="222"/>
      <c r="O3970" s="222"/>
      <c r="P3970" s="222"/>
      <c r="Q3970" s="222"/>
      <c r="R3970" s="222"/>
      <c r="S3970" s="222"/>
      <c r="T3970" s="223"/>
      <c r="AT3970" s="224" t="s">
        <v>395</v>
      </c>
      <c r="AU3970" s="224" t="s">
        <v>90</v>
      </c>
      <c r="AV3970" s="14" t="s">
        <v>90</v>
      </c>
      <c r="AW3970" s="14" t="s">
        <v>36</v>
      </c>
      <c r="AX3970" s="14" t="s">
        <v>78</v>
      </c>
      <c r="AY3970" s="224" t="s">
        <v>386</v>
      </c>
    </row>
    <row r="3971" spans="2:51" s="16" customFormat="1" ht="10">
      <c r="B3971" s="246"/>
      <c r="C3971" s="247"/>
      <c r="D3971" s="205" t="s">
        <v>395</v>
      </c>
      <c r="E3971" s="248" t="s">
        <v>76</v>
      </c>
      <c r="F3971" s="249" t="s">
        <v>559</v>
      </c>
      <c r="G3971" s="247"/>
      <c r="H3971" s="250">
        <v>17</v>
      </c>
      <c r="I3971" s="251"/>
      <c r="J3971" s="247"/>
      <c r="K3971" s="247"/>
      <c r="L3971" s="252"/>
      <c r="M3971" s="253"/>
      <c r="N3971" s="254"/>
      <c r="O3971" s="254"/>
      <c r="P3971" s="254"/>
      <c r="Q3971" s="254"/>
      <c r="R3971" s="254"/>
      <c r="S3971" s="254"/>
      <c r="T3971" s="255"/>
      <c r="AT3971" s="256" t="s">
        <v>395</v>
      </c>
      <c r="AU3971" s="256" t="s">
        <v>90</v>
      </c>
      <c r="AV3971" s="16" t="s">
        <v>95</v>
      </c>
      <c r="AW3971" s="16" t="s">
        <v>36</v>
      </c>
      <c r="AX3971" s="16" t="s">
        <v>78</v>
      </c>
      <c r="AY3971" s="256" t="s">
        <v>386</v>
      </c>
    </row>
    <row r="3972" spans="2:51" s="13" customFormat="1" ht="10">
      <c r="B3972" s="203"/>
      <c r="C3972" s="204"/>
      <c r="D3972" s="205" t="s">
        <v>395</v>
      </c>
      <c r="E3972" s="206" t="s">
        <v>76</v>
      </c>
      <c r="F3972" s="207" t="s">
        <v>560</v>
      </c>
      <c r="G3972" s="204"/>
      <c r="H3972" s="206" t="s">
        <v>76</v>
      </c>
      <c r="I3972" s="208"/>
      <c r="J3972" s="204"/>
      <c r="K3972" s="204"/>
      <c r="L3972" s="209"/>
      <c r="M3972" s="210"/>
      <c r="N3972" s="211"/>
      <c r="O3972" s="211"/>
      <c r="P3972" s="211"/>
      <c r="Q3972" s="211"/>
      <c r="R3972" s="211"/>
      <c r="S3972" s="211"/>
      <c r="T3972" s="212"/>
      <c r="AT3972" s="213" t="s">
        <v>395</v>
      </c>
      <c r="AU3972" s="213" t="s">
        <v>90</v>
      </c>
      <c r="AV3972" s="13" t="s">
        <v>85</v>
      </c>
      <c r="AW3972" s="13" t="s">
        <v>36</v>
      </c>
      <c r="AX3972" s="13" t="s">
        <v>78</v>
      </c>
      <c r="AY3972" s="213" t="s">
        <v>386</v>
      </c>
    </row>
    <row r="3973" spans="2:51" s="14" customFormat="1" ht="10">
      <c r="B3973" s="214"/>
      <c r="C3973" s="215"/>
      <c r="D3973" s="205" t="s">
        <v>395</v>
      </c>
      <c r="E3973" s="216" t="s">
        <v>76</v>
      </c>
      <c r="F3973" s="217" t="s">
        <v>469</v>
      </c>
      <c r="G3973" s="215"/>
      <c r="H3973" s="218">
        <v>14</v>
      </c>
      <c r="I3973" s="219"/>
      <c r="J3973" s="215"/>
      <c r="K3973" s="215"/>
      <c r="L3973" s="220"/>
      <c r="M3973" s="221"/>
      <c r="N3973" s="222"/>
      <c r="O3973" s="222"/>
      <c r="P3973" s="222"/>
      <c r="Q3973" s="222"/>
      <c r="R3973" s="222"/>
      <c r="S3973" s="222"/>
      <c r="T3973" s="223"/>
      <c r="AT3973" s="224" t="s">
        <v>395</v>
      </c>
      <c r="AU3973" s="224" t="s">
        <v>90</v>
      </c>
      <c r="AV3973" s="14" t="s">
        <v>90</v>
      </c>
      <c r="AW3973" s="14" t="s">
        <v>36</v>
      </c>
      <c r="AX3973" s="14" t="s">
        <v>78</v>
      </c>
      <c r="AY3973" s="224" t="s">
        <v>386</v>
      </c>
    </row>
    <row r="3974" spans="2:51" s="14" customFormat="1" ht="10">
      <c r="B3974" s="214"/>
      <c r="C3974" s="215"/>
      <c r="D3974" s="205" t="s">
        <v>395</v>
      </c>
      <c r="E3974" s="216" t="s">
        <v>76</v>
      </c>
      <c r="F3974" s="217" t="s">
        <v>85</v>
      </c>
      <c r="G3974" s="215"/>
      <c r="H3974" s="218">
        <v>1</v>
      </c>
      <c r="I3974" s="219"/>
      <c r="J3974" s="215"/>
      <c r="K3974" s="215"/>
      <c r="L3974" s="220"/>
      <c r="M3974" s="221"/>
      <c r="N3974" s="222"/>
      <c r="O3974" s="222"/>
      <c r="P3974" s="222"/>
      <c r="Q3974" s="222"/>
      <c r="R3974" s="222"/>
      <c r="S3974" s="222"/>
      <c r="T3974" s="223"/>
      <c r="AT3974" s="224" t="s">
        <v>395</v>
      </c>
      <c r="AU3974" s="224" t="s">
        <v>90</v>
      </c>
      <c r="AV3974" s="14" t="s">
        <v>90</v>
      </c>
      <c r="AW3974" s="14" t="s">
        <v>36</v>
      </c>
      <c r="AX3974" s="14" t="s">
        <v>78</v>
      </c>
      <c r="AY3974" s="224" t="s">
        <v>386</v>
      </c>
    </row>
    <row r="3975" spans="2:51" s="14" customFormat="1" ht="10">
      <c r="B3975" s="214"/>
      <c r="C3975" s="215"/>
      <c r="D3975" s="205" t="s">
        <v>395</v>
      </c>
      <c r="E3975" s="216" t="s">
        <v>76</v>
      </c>
      <c r="F3975" s="217" t="s">
        <v>95</v>
      </c>
      <c r="G3975" s="215"/>
      <c r="H3975" s="218">
        <v>3</v>
      </c>
      <c r="I3975" s="219"/>
      <c r="J3975" s="215"/>
      <c r="K3975" s="215"/>
      <c r="L3975" s="220"/>
      <c r="M3975" s="221"/>
      <c r="N3975" s="222"/>
      <c r="O3975" s="222"/>
      <c r="P3975" s="222"/>
      <c r="Q3975" s="222"/>
      <c r="R3975" s="222"/>
      <c r="S3975" s="222"/>
      <c r="T3975" s="223"/>
      <c r="AT3975" s="224" t="s">
        <v>395</v>
      </c>
      <c r="AU3975" s="224" t="s">
        <v>90</v>
      </c>
      <c r="AV3975" s="14" t="s">
        <v>90</v>
      </c>
      <c r="AW3975" s="14" t="s">
        <v>36</v>
      </c>
      <c r="AX3975" s="14" t="s">
        <v>78</v>
      </c>
      <c r="AY3975" s="224" t="s">
        <v>386</v>
      </c>
    </row>
    <row r="3976" spans="2:51" s="16" customFormat="1" ht="10">
      <c r="B3976" s="246"/>
      <c r="C3976" s="247"/>
      <c r="D3976" s="205" t="s">
        <v>395</v>
      </c>
      <c r="E3976" s="248" t="s">
        <v>76</v>
      </c>
      <c r="F3976" s="249" t="s">
        <v>559</v>
      </c>
      <c r="G3976" s="247"/>
      <c r="H3976" s="250">
        <v>18</v>
      </c>
      <c r="I3976" s="251"/>
      <c r="J3976" s="247"/>
      <c r="K3976" s="247"/>
      <c r="L3976" s="252"/>
      <c r="M3976" s="253"/>
      <c r="N3976" s="254"/>
      <c r="O3976" s="254"/>
      <c r="P3976" s="254"/>
      <c r="Q3976" s="254"/>
      <c r="R3976" s="254"/>
      <c r="S3976" s="254"/>
      <c r="T3976" s="255"/>
      <c r="AT3976" s="256" t="s">
        <v>395</v>
      </c>
      <c r="AU3976" s="256" t="s">
        <v>90</v>
      </c>
      <c r="AV3976" s="16" t="s">
        <v>95</v>
      </c>
      <c r="AW3976" s="16" t="s">
        <v>36</v>
      </c>
      <c r="AX3976" s="16" t="s">
        <v>78</v>
      </c>
      <c r="AY3976" s="256" t="s">
        <v>386</v>
      </c>
    </row>
    <row r="3977" spans="2:51" s="13" customFormat="1" ht="10">
      <c r="B3977" s="203"/>
      <c r="C3977" s="204"/>
      <c r="D3977" s="205" t="s">
        <v>395</v>
      </c>
      <c r="E3977" s="206" t="s">
        <v>76</v>
      </c>
      <c r="F3977" s="207" t="s">
        <v>564</v>
      </c>
      <c r="G3977" s="204"/>
      <c r="H3977" s="206" t="s">
        <v>76</v>
      </c>
      <c r="I3977" s="208"/>
      <c r="J3977" s="204"/>
      <c r="K3977" s="204"/>
      <c r="L3977" s="209"/>
      <c r="M3977" s="210"/>
      <c r="N3977" s="211"/>
      <c r="O3977" s="211"/>
      <c r="P3977" s="211"/>
      <c r="Q3977" s="211"/>
      <c r="R3977" s="211"/>
      <c r="S3977" s="211"/>
      <c r="T3977" s="212"/>
      <c r="AT3977" s="213" t="s">
        <v>395</v>
      </c>
      <c r="AU3977" s="213" t="s">
        <v>90</v>
      </c>
      <c r="AV3977" s="13" t="s">
        <v>85</v>
      </c>
      <c r="AW3977" s="13" t="s">
        <v>36</v>
      </c>
      <c r="AX3977" s="13" t="s">
        <v>78</v>
      </c>
      <c r="AY3977" s="213" t="s">
        <v>386</v>
      </c>
    </row>
    <row r="3978" spans="2:51" s="14" customFormat="1" ht="10">
      <c r="B3978" s="214"/>
      <c r="C3978" s="215"/>
      <c r="D3978" s="205" t="s">
        <v>395</v>
      </c>
      <c r="E3978" s="216" t="s">
        <v>76</v>
      </c>
      <c r="F3978" s="217" t="s">
        <v>464</v>
      </c>
      <c r="G3978" s="215"/>
      <c r="H3978" s="218">
        <v>13</v>
      </c>
      <c r="I3978" s="219"/>
      <c r="J3978" s="215"/>
      <c r="K3978" s="215"/>
      <c r="L3978" s="220"/>
      <c r="M3978" s="221"/>
      <c r="N3978" s="222"/>
      <c r="O3978" s="222"/>
      <c r="P3978" s="222"/>
      <c r="Q3978" s="222"/>
      <c r="R3978" s="222"/>
      <c r="S3978" s="222"/>
      <c r="T3978" s="223"/>
      <c r="AT3978" s="224" t="s">
        <v>395</v>
      </c>
      <c r="AU3978" s="224" t="s">
        <v>90</v>
      </c>
      <c r="AV3978" s="14" t="s">
        <v>90</v>
      </c>
      <c r="AW3978" s="14" t="s">
        <v>36</v>
      </c>
      <c r="AX3978" s="14" t="s">
        <v>78</v>
      </c>
      <c r="AY3978" s="224" t="s">
        <v>386</v>
      </c>
    </row>
    <row r="3979" spans="2:51" s="14" customFormat="1" ht="10">
      <c r="B3979" s="214"/>
      <c r="C3979" s="215"/>
      <c r="D3979" s="205" t="s">
        <v>395</v>
      </c>
      <c r="E3979" s="216" t="s">
        <v>76</v>
      </c>
      <c r="F3979" s="217" t="s">
        <v>90</v>
      </c>
      <c r="G3979" s="215"/>
      <c r="H3979" s="218">
        <v>2</v>
      </c>
      <c r="I3979" s="219"/>
      <c r="J3979" s="215"/>
      <c r="K3979" s="215"/>
      <c r="L3979" s="220"/>
      <c r="M3979" s="221"/>
      <c r="N3979" s="222"/>
      <c r="O3979" s="222"/>
      <c r="P3979" s="222"/>
      <c r="Q3979" s="222"/>
      <c r="R3979" s="222"/>
      <c r="S3979" s="222"/>
      <c r="T3979" s="223"/>
      <c r="AT3979" s="224" t="s">
        <v>395</v>
      </c>
      <c r="AU3979" s="224" t="s">
        <v>90</v>
      </c>
      <c r="AV3979" s="14" t="s">
        <v>90</v>
      </c>
      <c r="AW3979" s="14" t="s">
        <v>36</v>
      </c>
      <c r="AX3979" s="14" t="s">
        <v>78</v>
      </c>
      <c r="AY3979" s="224" t="s">
        <v>386</v>
      </c>
    </row>
    <row r="3980" spans="2:51" s="14" customFormat="1" ht="10">
      <c r="B3980" s="214"/>
      <c r="C3980" s="215"/>
      <c r="D3980" s="205" t="s">
        <v>395</v>
      </c>
      <c r="E3980" s="216" t="s">
        <v>76</v>
      </c>
      <c r="F3980" s="217" t="s">
        <v>95</v>
      </c>
      <c r="G3980" s="215"/>
      <c r="H3980" s="218">
        <v>3</v>
      </c>
      <c r="I3980" s="219"/>
      <c r="J3980" s="215"/>
      <c r="K3980" s="215"/>
      <c r="L3980" s="220"/>
      <c r="M3980" s="221"/>
      <c r="N3980" s="222"/>
      <c r="O3980" s="222"/>
      <c r="P3980" s="222"/>
      <c r="Q3980" s="222"/>
      <c r="R3980" s="222"/>
      <c r="S3980" s="222"/>
      <c r="T3980" s="223"/>
      <c r="AT3980" s="224" t="s">
        <v>395</v>
      </c>
      <c r="AU3980" s="224" t="s">
        <v>90</v>
      </c>
      <c r="AV3980" s="14" t="s">
        <v>90</v>
      </c>
      <c r="AW3980" s="14" t="s">
        <v>36</v>
      </c>
      <c r="AX3980" s="14" t="s">
        <v>78</v>
      </c>
      <c r="AY3980" s="224" t="s">
        <v>386</v>
      </c>
    </row>
    <row r="3981" spans="2:51" s="16" customFormat="1" ht="10">
      <c r="B3981" s="246"/>
      <c r="C3981" s="247"/>
      <c r="D3981" s="205" t="s">
        <v>395</v>
      </c>
      <c r="E3981" s="248" t="s">
        <v>76</v>
      </c>
      <c r="F3981" s="249" t="s">
        <v>559</v>
      </c>
      <c r="G3981" s="247"/>
      <c r="H3981" s="250">
        <v>18</v>
      </c>
      <c r="I3981" s="251"/>
      <c r="J3981" s="247"/>
      <c r="K3981" s="247"/>
      <c r="L3981" s="252"/>
      <c r="M3981" s="253"/>
      <c r="N3981" s="254"/>
      <c r="O3981" s="254"/>
      <c r="P3981" s="254"/>
      <c r="Q3981" s="254"/>
      <c r="R3981" s="254"/>
      <c r="S3981" s="254"/>
      <c r="T3981" s="255"/>
      <c r="AT3981" s="256" t="s">
        <v>395</v>
      </c>
      <c r="AU3981" s="256" t="s">
        <v>90</v>
      </c>
      <c r="AV3981" s="16" t="s">
        <v>95</v>
      </c>
      <c r="AW3981" s="16" t="s">
        <v>36</v>
      </c>
      <c r="AX3981" s="16" t="s">
        <v>78</v>
      </c>
      <c r="AY3981" s="256" t="s">
        <v>386</v>
      </c>
    </row>
    <row r="3982" spans="2:51" s="13" customFormat="1" ht="10">
      <c r="B3982" s="203"/>
      <c r="C3982" s="204"/>
      <c r="D3982" s="205" t="s">
        <v>395</v>
      </c>
      <c r="E3982" s="206" t="s">
        <v>76</v>
      </c>
      <c r="F3982" s="207" t="s">
        <v>1029</v>
      </c>
      <c r="G3982" s="204"/>
      <c r="H3982" s="206" t="s">
        <v>76</v>
      </c>
      <c r="I3982" s="208"/>
      <c r="J3982" s="204"/>
      <c r="K3982" s="204"/>
      <c r="L3982" s="209"/>
      <c r="M3982" s="210"/>
      <c r="N3982" s="211"/>
      <c r="O3982" s="211"/>
      <c r="P3982" s="211"/>
      <c r="Q3982" s="211"/>
      <c r="R3982" s="211"/>
      <c r="S3982" s="211"/>
      <c r="T3982" s="212"/>
      <c r="AT3982" s="213" t="s">
        <v>395</v>
      </c>
      <c r="AU3982" s="213" t="s">
        <v>90</v>
      </c>
      <c r="AV3982" s="13" t="s">
        <v>85</v>
      </c>
      <c r="AW3982" s="13" t="s">
        <v>36</v>
      </c>
      <c r="AX3982" s="13" t="s">
        <v>78</v>
      </c>
      <c r="AY3982" s="213" t="s">
        <v>386</v>
      </c>
    </row>
    <row r="3983" spans="2:51" s="14" customFormat="1" ht="10">
      <c r="B3983" s="214"/>
      <c r="C3983" s="215"/>
      <c r="D3983" s="205" t="s">
        <v>395</v>
      </c>
      <c r="E3983" s="216" t="s">
        <v>76</v>
      </c>
      <c r="F3983" s="217" t="s">
        <v>411</v>
      </c>
      <c r="G3983" s="215"/>
      <c r="H3983" s="218">
        <v>5</v>
      </c>
      <c r="I3983" s="219"/>
      <c r="J3983" s="215"/>
      <c r="K3983" s="215"/>
      <c r="L3983" s="220"/>
      <c r="M3983" s="221"/>
      <c r="N3983" s="222"/>
      <c r="O3983" s="222"/>
      <c r="P3983" s="222"/>
      <c r="Q3983" s="222"/>
      <c r="R3983" s="222"/>
      <c r="S3983" s="222"/>
      <c r="T3983" s="223"/>
      <c r="AT3983" s="224" t="s">
        <v>395</v>
      </c>
      <c r="AU3983" s="224" t="s">
        <v>90</v>
      </c>
      <c r="AV3983" s="14" t="s">
        <v>90</v>
      </c>
      <c r="AW3983" s="14" t="s">
        <v>36</v>
      </c>
      <c r="AX3983" s="14" t="s">
        <v>78</v>
      </c>
      <c r="AY3983" s="224" t="s">
        <v>386</v>
      </c>
    </row>
    <row r="3984" spans="2:51" s="14" customFormat="1" ht="10">
      <c r="B3984" s="214"/>
      <c r="C3984" s="215"/>
      <c r="D3984" s="205" t="s">
        <v>395</v>
      </c>
      <c r="E3984" s="216" t="s">
        <v>76</v>
      </c>
      <c r="F3984" s="217" t="s">
        <v>424</v>
      </c>
      <c r="G3984" s="215"/>
      <c r="H3984" s="218">
        <v>6</v>
      </c>
      <c r="I3984" s="219"/>
      <c r="J3984" s="215"/>
      <c r="K3984" s="215"/>
      <c r="L3984" s="220"/>
      <c r="M3984" s="221"/>
      <c r="N3984" s="222"/>
      <c r="O3984" s="222"/>
      <c r="P3984" s="222"/>
      <c r="Q3984" s="222"/>
      <c r="R3984" s="222"/>
      <c r="S3984" s="222"/>
      <c r="T3984" s="223"/>
      <c r="AT3984" s="224" t="s">
        <v>395</v>
      </c>
      <c r="AU3984" s="224" t="s">
        <v>90</v>
      </c>
      <c r="AV3984" s="14" t="s">
        <v>90</v>
      </c>
      <c r="AW3984" s="14" t="s">
        <v>36</v>
      </c>
      <c r="AX3984" s="14" t="s">
        <v>78</v>
      </c>
      <c r="AY3984" s="224" t="s">
        <v>386</v>
      </c>
    </row>
    <row r="3985" spans="1:65" s="14" customFormat="1" ht="10">
      <c r="B3985" s="214"/>
      <c r="C3985" s="215"/>
      <c r="D3985" s="205" t="s">
        <v>395</v>
      </c>
      <c r="E3985" s="216" t="s">
        <v>76</v>
      </c>
      <c r="F3985" s="217" t="s">
        <v>436</v>
      </c>
      <c r="G3985" s="215"/>
      <c r="H3985" s="218">
        <v>8</v>
      </c>
      <c r="I3985" s="219"/>
      <c r="J3985" s="215"/>
      <c r="K3985" s="215"/>
      <c r="L3985" s="220"/>
      <c r="M3985" s="221"/>
      <c r="N3985" s="222"/>
      <c r="O3985" s="222"/>
      <c r="P3985" s="222"/>
      <c r="Q3985" s="222"/>
      <c r="R3985" s="222"/>
      <c r="S3985" s="222"/>
      <c r="T3985" s="223"/>
      <c r="AT3985" s="224" t="s">
        <v>395</v>
      </c>
      <c r="AU3985" s="224" t="s">
        <v>90</v>
      </c>
      <c r="AV3985" s="14" t="s">
        <v>90</v>
      </c>
      <c r="AW3985" s="14" t="s">
        <v>36</v>
      </c>
      <c r="AX3985" s="14" t="s">
        <v>78</v>
      </c>
      <c r="AY3985" s="224" t="s">
        <v>386</v>
      </c>
    </row>
    <row r="3986" spans="1:65" s="16" customFormat="1" ht="10">
      <c r="B3986" s="246"/>
      <c r="C3986" s="247"/>
      <c r="D3986" s="205" t="s">
        <v>395</v>
      </c>
      <c r="E3986" s="248" t="s">
        <v>76</v>
      </c>
      <c r="F3986" s="249" t="s">
        <v>559</v>
      </c>
      <c r="G3986" s="247"/>
      <c r="H3986" s="250">
        <v>19</v>
      </c>
      <c r="I3986" s="251"/>
      <c r="J3986" s="247"/>
      <c r="K3986" s="247"/>
      <c r="L3986" s="252"/>
      <c r="M3986" s="253"/>
      <c r="N3986" s="254"/>
      <c r="O3986" s="254"/>
      <c r="P3986" s="254"/>
      <c r="Q3986" s="254"/>
      <c r="R3986" s="254"/>
      <c r="S3986" s="254"/>
      <c r="T3986" s="255"/>
      <c r="AT3986" s="256" t="s">
        <v>395</v>
      </c>
      <c r="AU3986" s="256" t="s">
        <v>90</v>
      </c>
      <c r="AV3986" s="16" t="s">
        <v>95</v>
      </c>
      <c r="AW3986" s="16" t="s">
        <v>36</v>
      </c>
      <c r="AX3986" s="16" t="s">
        <v>78</v>
      </c>
      <c r="AY3986" s="256" t="s">
        <v>386</v>
      </c>
    </row>
    <row r="3987" spans="1:65" s="15" customFormat="1" ht="10">
      <c r="B3987" s="225"/>
      <c r="C3987" s="226"/>
      <c r="D3987" s="205" t="s">
        <v>395</v>
      </c>
      <c r="E3987" s="227" t="s">
        <v>76</v>
      </c>
      <c r="F3987" s="228" t="s">
        <v>398</v>
      </c>
      <c r="G3987" s="226"/>
      <c r="H3987" s="229">
        <v>72</v>
      </c>
      <c r="I3987" s="230"/>
      <c r="J3987" s="226"/>
      <c r="K3987" s="226"/>
      <c r="L3987" s="231"/>
      <c r="M3987" s="232"/>
      <c r="N3987" s="233"/>
      <c r="O3987" s="233"/>
      <c r="P3987" s="233"/>
      <c r="Q3987" s="233"/>
      <c r="R3987" s="233"/>
      <c r="S3987" s="233"/>
      <c r="T3987" s="234"/>
      <c r="AT3987" s="235" t="s">
        <v>395</v>
      </c>
      <c r="AU3987" s="235" t="s">
        <v>90</v>
      </c>
      <c r="AV3987" s="15" t="s">
        <v>102</v>
      </c>
      <c r="AW3987" s="15" t="s">
        <v>36</v>
      </c>
      <c r="AX3987" s="15" t="s">
        <v>85</v>
      </c>
      <c r="AY3987" s="235" t="s">
        <v>386</v>
      </c>
    </row>
    <row r="3988" spans="1:65" s="2" customFormat="1" ht="24.15" customHeight="1">
      <c r="A3988" s="37"/>
      <c r="B3988" s="38"/>
      <c r="C3988" s="185" t="s">
        <v>3628</v>
      </c>
      <c r="D3988" s="185" t="s">
        <v>388</v>
      </c>
      <c r="E3988" s="186" t="s">
        <v>3629</v>
      </c>
      <c r="F3988" s="187" t="s">
        <v>3630</v>
      </c>
      <c r="G3988" s="188" t="s">
        <v>624</v>
      </c>
      <c r="H3988" s="189">
        <v>41</v>
      </c>
      <c r="I3988" s="190"/>
      <c r="J3988" s="191">
        <f>ROUND(I3988*H3988,2)</f>
        <v>0</v>
      </c>
      <c r="K3988" s="187" t="s">
        <v>391</v>
      </c>
      <c r="L3988" s="42"/>
      <c r="M3988" s="192" t="s">
        <v>76</v>
      </c>
      <c r="N3988" s="193" t="s">
        <v>49</v>
      </c>
      <c r="O3988" s="67"/>
      <c r="P3988" s="194">
        <f>O3988*H3988</f>
        <v>0</v>
      </c>
      <c r="Q3988" s="194">
        <v>0</v>
      </c>
      <c r="R3988" s="194">
        <f>Q3988*H3988</f>
        <v>0</v>
      </c>
      <c r="S3988" s="194">
        <v>2.8000000000000001E-2</v>
      </c>
      <c r="T3988" s="195">
        <f>S3988*H3988</f>
        <v>1.1480000000000001</v>
      </c>
      <c r="U3988" s="37"/>
      <c r="V3988" s="37"/>
      <c r="W3988" s="37"/>
      <c r="X3988" s="37"/>
      <c r="Y3988" s="37"/>
      <c r="Z3988" s="37"/>
      <c r="AA3988" s="37"/>
      <c r="AB3988" s="37"/>
      <c r="AC3988" s="37"/>
      <c r="AD3988" s="37"/>
      <c r="AE3988" s="37"/>
      <c r="AR3988" s="196" t="s">
        <v>479</v>
      </c>
      <c r="AT3988" s="196" t="s">
        <v>388</v>
      </c>
      <c r="AU3988" s="196" t="s">
        <v>90</v>
      </c>
      <c r="AY3988" s="20" t="s">
        <v>386</v>
      </c>
      <c r="BE3988" s="197">
        <f>IF(N3988="základní",J3988,0)</f>
        <v>0</v>
      </c>
      <c r="BF3988" s="197">
        <f>IF(N3988="snížená",J3988,0)</f>
        <v>0</v>
      </c>
      <c r="BG3988" s="197">
        <f>IF(N3988="zákl. přenesená",J3988,0)</f>
        <v>0</v>
      </c>
      <c r="BH3988" s="197">
        <f>IF(N3988="sníž. přenesená",J3988,0)</f>
        <v>0</v>
      </c>
      <c r="BI3988" s="197">
        <f>IF(N3988="nulová",J3988,0)</f>
        <v>0</v>
      </c>
      <c r="BJ3988" s="20" t="s">
        <v>90</v>
      </c>
      <c r="BK3988" s="197">
        <f>ROUND(I3988*H3988,2)</f>
        <v>0</v>
      </c>
      <c r="BL3988" s="20" t="s">
        <v>479</v>
      </c>
      <c r="BM3988" s="196" t="s">
        <v>3631</v>
      </c>
    </row>
    <row r="3989" spans="1:65" s="2" customFormat="1" ht="10">
      <c r="A3989" s="37"/>
      <c r="B3989" s="38"/>
      <c r="C3989" s="39"/>
      <c r="D3989" s="198" t="s">
        <v>393</v>
      </c>
      <c r="E3989" s="39"/>
      <c r="F3989" s="199" t="s">
        <v>3632</v>
      </c>
      <c r="G3989" s="39"/>
      <c r="H3989" s="39"/>
      <c r="I3989" s="200"/>
      <c r="J3989" s="39"/>
      <c r="K3989" s="39"/>
      <c r="L3989" s="42"/>
      <c r="M3989" s="201"/>
      <c r="N3989" s="202"/>
      <c r="O3989" s="67"/>
      <c r="P3989" s="67"/>
      <c r="Q3989" s="67"/>
      <c r="R3989" s="67"/>
      <c r="S3989" s="67"/>
      <c r="T3989" s="68"/>
      <c r="U3989" s="37"/>
      <c r="V3989" s="37"/>
      <c r="W3989" s="37"/>
      <c r="X3989" s="37"/>
      <c r="Y3989" s="37"/>
      <c r="Z3989" s="37"/>
      <c r="AA3989" s="37"/>
      <c r="AB3989" s="37"/>
      <c r="AC3989" s="37"/>
      <c r="AD3989" s="37"/>
      <c r="AE3989" s="37"/>
      <c r="AT3989" s="20" t="s">
        <v>393</v>
      </c>
      <c r="AU3989" s="20" t="s">
        <v>90</v>
      </c>
    </row>
    <row r="3990" spans="1:65" s="13" customFormat="1" ht="10">
      <c r="B3990" s="203"/>
      <c r="C3990" s="204"/>
      <c r="D3990" s="205" t="s">
        <v>395</v>
      </c>
      <c r="E3990" s="206" t="s">
        <v>76</v>
      </c>
      <c r="F3990" s="207" t="s">
        <v>461</v>
      </c>
      <c r="G3990" s="204"/>
      <c r="H3990" s="206" t="s">
        <v>76</v>
      </c>
      <c r="I3990" s="208"/>
      <c r="J3990" s="204"/>
      <c r="K3990" s="204"/>
      <c r="L3990" s="209"/>
      <c r="M3990" s="210"/>
      <c r="N3990" s="211"/>
      <c r="O3990" s="211"/>
      <c r="P3990" s="211"/>
      <c r="Q3990" s="211"/>
      <c r="R3990" s="211"/>
      <c r="S3990" s="211"/>
      <c r="T3990" s="212"/>
      <c r="AT3990" s="213" t="s">
        <v>395</v>
      </c>
      <c r="AU3990" s="213" t="s">
        <v>90</v>
      </c>
      <c r="AV3990" s="13" t="s">
        <v>85</v>
      </c>
      <c r="AW3990" s="13" t="s">
        <v>36</v>
      </c>
      <c r="AX3990" s="13" t="s">
        <v>78</v>
      </c>
      <c r="AY3990" s="213" t="s">
        <v>386</v>
      </c>
    </row>
    <row r="3991" spans="1:65" s="14" customFormat="1" ht="10">
      <c r="B3991" s="214"/>
      <c r="C3991" s="215"/>
      <c r="D3991" s="205" t="s">
        <v>395</v>
      </c>
      <c r="E3991" s="216" t="s">
        <v>76</v>
      </c>
      <c r="F3991" s="217" t="s">
        <v>3633</v>
      </c>
      <c r="G3991" s="215"/>
      <c r="H3991" s="218">
        <v>3</v>
      </c>
      <c r="I3991" s="219"/>
      <c r="J3991" s="215"/>
      <c r="K3991" s="215"/>
      <c r="L3991" s="220"/>
      <c r="M3991" s="221"/>
      <c r="N3991" s="222"/>
      <c r="O3991" s="222"/>
      <c r="P3991" s="222"/>
      <c r="Q3991" s="222"/>
      <c r="R3991" s="222"/>
      <c r="S3991" s="222"/>
      <c r="T3991" s="223"/>
      <c r="AT3991" s="224" t="s">
        <v>395</v>
      </c>
      <c r="AU3991" s="224" t="s">
        <v>90</v>
      </c>
      <c r="AV3991" s="14" t="s">
        <v>90</v>
      </c>
      <c r="AW3991" s="14" t="s">
        <v>36</v>
      </c>
      <c r="AX3991" s="14" t="s">
        <v>78</v>
      </c>
      <c r="AY3991" s="224" t="s">
        <v>386</v>
      </c>
    </row>
    <row r="3992" spans="1:65" s="16" customFormat="1" ht="10">
      <c r="B3992" s="246"/>
      <c r="C3992" s="247"/>
      <c r="D3992" s="205" t="s">
        <v>395</v>
      </c>
      <c r="E3992" s="248" t="s">
        <v>76</v>
      </c>
      <c r="F3992" s="249" t="s">
        <v>559</v>
      </c>
      <c r="G3992" s="247"/>
      <c r="H3992" s="250">
        <v>3</v>
      </c>
      <c r="I3992" s="251"/>
      <c r="J3992" s="247"/>
      <c r="K3992" s="247"/>
      <c r="L3992" s="252"/>
      <c r="M3992" s="253"/>
      <c r="N3992" s="254"/>
      <c r="O3992" s="254"/>
      <c r="P3992" s="254"/>
      <c r="Q3992" s="254"/>
      <c r="R3992" s="254"/>
      <c r="S3992" s="254"/>
      <c r="T3992" s="255"/>
      <c r="AT3992" s="256" t="s">
        <v>395</v>
      </c>
      <c r="AU3992" s="256" t="s">
        <v>90</v>
      </c>
      <c r="AV3992" s="16" t="s">
        <v>95</v>
      </c>
      <c r="AW3992" s="16" t="s">
        <v>36</v>
      </c>
      <c r="AX3992" s="16" t="s">
        <v>78</v>
      </c>
      <c r="AY3992" s="256" t="s">
        <v>386</v>
      </c>
    </row>
    <row r="3993" spans="1:65" s="13" customFormat="1" ht="10">
      <c r="B3993" s="203"/>
      <c r="C3993" s="204"/>
      <c r="D3993" s="205" t="s">
        <v>395</v>
      </c>
      <c r="E3993" s="206" t="s">
        <v>76</v>
      </c>
      <c r="F3993" s="207" t="s">
        <v>560</v>
      </c>
      <c r="G3993" s="204"/>
      <c r="H3993" s="206" t="s">
        <v>76</v>
      </c>
      <c r="I3993" s="208"/>
      <c r="J3993" s="204"/>
      <c r="K3993" s="204"/>
      <c r="L3993" s="209"/>
      <c r="M3993" s="210"/>
      <c r="N3993" s="211"/>
      <c r="O3993" s="211"/>
      <c r="P3993" s="211"/>
      <c r="Q3993" s="211"/>
      <c r="R3993" s="211"/>
      <c r="S3993" s="211"/>
      <c r="T3993" s="212"/>
      <c r="AT3993" s="213" t="s">
        <v>395</v>
      </c>
      <c r="AU3993" s="213" t="s">
        <v>90</v>
      </c>
      <c r="AV3993" s="13" t="s">
        <v>85</v>
      </c>
      <c r="AW3993" s="13" t="s">
        <v>36</v>
      </c>
      <c r="AX3993" s="13" t="s">
        <v>78</v>
      </c>
      <c r="AY3993" s="213" t="s">
        <v>386</v>
      </c>
    </row>
    <row r="3994" spans="1:65" s="14" customFormat="1" ht="10">
      <c r="B3994" s="214"/>
      <c r="C3994" s="215"/>
      <c r="D3994" s="205" t="s">
        <v>395</v>
      </c>
      <c r="E3994" s="216" t="s">
        <v>76</v>
      </c>
      <c r="F3994" s="217" t="s">
        <v>3634</v>
      </c>
      <c r="G3994" s="215"/>
      <c r="H3994" s="218">
        <v>12</v>
      </c>
      <c r="I3994" s="219"/>
      <c r="J3994" s="215"/>
      <c r="K3994" s="215"/>
      <c r="L3994" s="220"/>
      <c r="M3994" s="221"/>
      <c r="N3994" s="222"/>
      <c r="O3994" s="222"/>
      <c r="P3994" s="222"/>
      <c r="Q3994" s="222"/>
      <c r="R3994" s="222"/>
      <c r="S3994" s="222"/>
      <c r="T3994" s="223"/>
      <c r="AT3994" s="224" t="s">
        <v>395</v>
      </c>
      <c r="AU3994" s="224" t="s">
        <v>90</v>
      </c>
      <c r="AV3994" s="14" t="s">
        <v>90</v>
      </c>
      <c r="AW3994" s="14" t="s">
        <v>36</v>
      </c>
      <c r="AX3994" s="14" t="s">
        <v>78</v>
      </c>
      <c r="AY3994" s="224" t="s">
        <v>386</v>
      </c>
    </row>
    <row r="3995" spans="1:65" s="16" customFormat="1" ht="10">
      <c r="B3995" s="246"/>
      <c r="C3995" s="247"/>
      <c r="D3995" s="205" t="s">
        <v>395</v>
      </c>
      <c r="E3995" s="248" t="s">
        <v>76</v>
      </c>
      <c r="F3995" s="249" t="s">
        <v>559</v>
      </c>
      <c r="G3995" s="247"/>
      <c r="H3995" s="250">
        <v>12</v>
      </c>
      <c r="I3995" s="251"/>
      <c r="J3995" s="247"/>
      <c r="K3995" s="247"/>
      <c r="L3995" s="252"/>
      <c r="M3995" s="253"/>
      <c r="N3995" s="254"/>
      <c r="O3995" s="254"/>
      <c r="P3995" s="254"/>
      <c r="Q3995" s="254"/>
      <c r="R3995" s="254"/>
      <c r="S3995" s="254"/>
      <c r="T3995" s="255"/>
      <c r="AT3995" s="256" t="s">
        <v>395</v>
      </c>
      <c r="AU3995" s="256" t="s">
        <v>90</v>
      </c>
      <c r="AV3995" s="16" t="s">
        <v>95</v>
      </c>
      <c r="AW3995" s="16" t="s">
        <v>36</v>
      </c>
      <c r="AX3995" s="16" t="s">
        <v>78</v>
      </c>
      <c r="AY3995" s="256" t="s">
        <v>386</v>
      </c>
    </row>
    <row r="3996" spans="1:65" s="13" customFormat="1" ht="10">
      <c r="B3996" s="203"/>
      <c r="C3996" s="204"/>
      <c r="D3996" s="205" t="s">
        <v>395</v>
      </c>
      <c r="E3996" s="206" t="s">
        <v>76</v>
      </c>
      <c r="F3996" s="207" t="s">
        <v>564</v>
      </c>
      <c r="G3996" s="204"/>
      <c r="H3996" s="206" t="s">
        <v>76</v>
      </c>
      <c r="I3996" s="208"/>
      <c r="J3996" s="204"/>
      <c r="K3996" s="204"/>
      <c r="L3996" s="209"/>
      <c r="M3996" s="210"/>
      <c r="N3996" s="211"/>
      <c r="O3996" s="211"/>
      <c r="P3996" s="211"/>
      <c r="Q3996" s="211"/>
      <c r="R3996" s="211"/>
      <c r="S3996" s="211"/>
      <c r="T3996" s="212"/>
      <c r="AT3996" s="213" t="s">
        <v>395</v>
      </c>
      <c r="AU3996" s="213" t="s">
        <v>90</v>
      </c>
      <c r="AV3996" s="13" t="s">
        <v>85</v>
      </c>
      <c r="AW3996" s="13" t="s">
        <v>36</v>
      </c>
      <c r="AX3996" s="13" t="s">
        <v>78</v>
      </c>
      <c r="AY3996" s="213" t="s">
        <v>386</v>
      </c>
    </row>
    <row r="3997" spans="1:65" s="14" customFormat="1" ht="10">
      <c r="B3997" s="214"/>
      <c r="C3997" s="215"/>
      <c r="D3997" s="205" t="s">
        <v>395</v>
      </c>
      <c r="E3997" s="216" t="s">
        <v>76</v>
      </c>
      <c r="F3997" s="217" t="s">
        <v>484</v>
      </c>
      <c r="G3997" s="215"/>
      <c r="H3997" s="218">
        <v>17</v>
      </c>
      <c r="I3997" s="219"/>
      <c r="J3997" s="215"/>
      <c r="K3997" s="215"/>
      <c r="L3997" s="220"/>
      <c r="M3997" s="221"/>
      <c r="N3997" s="222"/>
      <c r="O3997" s="222"/>
      <c r="P3997" s="222"/>
      <c r="Q3997" s="222"/>
      <c r="R3997" s="222"/>
      <c r="S3997" s="222"/>
      <c r="T3997" s="223"/>
      <c r="AT3997" s="224" t="s">
        <v>395</v>
      </c>
      <c r="AU3997" s="224" t="s">
        <v>90</v>
      </c>
      <c r="AV3997" s="14" t="s">
        <v>90</v>
      </c>
      <c r="AW3997" s="14" t="s">
        <v>36</v>
      </c>
      <c r="AX3997" s="14" t="s">
        <v>78</v>
      </c>
      <c r="AY3997" s="224" t="s">
        <v>386</v>
      </c>
    </row>
    <row r="3998" spans="1:65" s="16" customFormat="1" ht="10">
      <c r="B3998" s="246"/>
      <c r="C3998" s="247"/>
      <c r="D3998" s="205" t="s">
        <v>395</v>
      </c>
      <c r="E3998" s="248" t="s">
        <v>76</v>
      </c>
      <c r="F3998" s="249" t="s">
        <v>559</v>
      </c>
      <c r="G3998" s="247"/>
      <c r="H3998" s="250">
        <v>17</v>
      </c>
      <c r="I3998" s="251"/>
      <c r="J3998" s="247"/>
      <c r="K3998" s="247"/>
      <c r="L3998" s="252"/>
      <c r="M3998" s="253"/>
      <c r="N3998" s="254"/>
      <c r="O3998" s="254"/>
      <c r="P3998" s="254"/>
      <c r="Q3998" s="254"/>
      <c r="R3998" s="254"/>
      <c r="S3998" s="254"/>
      <c r="T3998" s="255"/>
      <c r="AT3998" s="256" t="s">
        <v>395</v>
      </c>
      <c r="AU3998" s="256" t="s">
        <v>90</v>
      </c>
      <c r="AV3998" s="16" t="s">
        <v>95</v>
      </c>
      <c r="AW3998" s="16" t="s">
        <v>36</v>
      </c>
      <c r="AX3998" s="16" t="s">
        <v>78</v>
      </c>
      <c r="AY3998" s="256" t="s">
        <v>386</v>
      </c>
    </row>
    <row r="3999" spans="1:65" s="13" customFormat="1" ht="10">
      <c r="B3999" s="203"/>
      <c r="C3999" s="204"/>
      <c r="D3999" s="205" t="s">
        <v>395</v>
      </c>
      <c r="E3999" s="206" t="s">
        <v>76</v>
      </c>
      <c r="F3999" s="207" t="s">
        <v>1029</v>
      </c>
      <c r="G3999" s="204"/>
      <c r="H3999" s="206" t="s">
        <v>76</v>
      </c>
      <c r="I3999" s="208"/>
      <c r="J3999" s="204"/>
      <c r="K3999" s="204"/>
      <c r="L3999" s="209"/>
      <c r="M3999" s="210"/>
      <c r="N3999" s="211"/>
      <c r="O3999" s="211"/>
      <c r="P3999" s="211"/>
      <c r="Q3999" s="211"/>
      <c r="R3999" s="211"/>
      <c r="S3999" s="211"/>
      <c r="T3999" s="212"/>
      <c r="AT3999" s="213" t="s">
        <v>395</v>
      </c>
      <c r="AU3999" s="213" t="s">
        <v>90</v>
      </c>
      <c r="AV3999" s="13" t="s">
        <v>85</v>
      </c>
      <c r="AW3999" s="13" t="s">
        <v>36</v>
      </c>
      <c r="AX3999" s="13" t="s">
        <v>78</v>
      </c>
      <c r="AY3999" s="213" t="s">
        <v>386</v>
      </c>
    </row>
    <row r="4000" spans="1:65" s="14" customFormat="1" ht="10">
      <c r="B4000" s="214"/>
      <c r="C4000" s="215"/>
      <c r="D4000" s="205" t="s">
        <v>395</v>
      </c>
      <c r="E4000" s="216" t="s">
        <v>76</v>
      </c>
      <c r="F4000" s="217" t="s">
        <v>442</v>
      </c>
      <c r="G4000" s="215"/>
      <c r="H4000" s="218">
        <v>9</v>
      </c>
      <c r="I4000" s="219"/>
      <c r="J4000" s="215"/>
      <c r="K4000" s="215"/>
      <c r="L4000" s="220"/>
      <c r="M4000" s="221"/>
      <c r="N4000" s="222"/>
      <c r="O4000" s="222"/>
      <c r="P4000" s="222"/>
      <c r="Q4000" s="222"/>
      <c r="R4000" s="222"/>
      <c r="S4000" s="222"/>
      <c r="T4000" s="223"/>
      <c r="AT4000" s="224" t="s">
        <v>395</v>
      </c>
      <c r="AU4000" s="224" t="s">
        <v>90</v>
      </c>
      <c r="AV4000" s="14" t="s">
        <v>90</v>
      </c>
      <c r="AW4000" s="14" t="s">
        <v>36</v>
      </c>
      <c r="AX4000" s="14" t="s">
        <v>78</v>
      </c>
      <c r="AY4000" s="224" t="s">
        <v>386</v>
      </c>
    </row>
    <row r="4001" spans="1:65" s="16" customFormat="1" ht="10">
      <c r="B4001" s="246"/>
      <c r="C4001" s="247"/>
      <c r="D4001" s="205" t="s">
        <v>395</v>
      </c>
      <c r="E4001" s="248" t="s">
        <v>76</v>
      </c>
      <c r="F4001" s="249" t="s">
        <v>559</v>
      </c>
      <c r="G4001" s="247"/>
      <c r="H4001" s="250">
        <v>9</v>
      </c>
      <c r="I4001" s="251"/>
      <c r="J4001" s="247"/>
      <c r="K4001" s="247"/>
      <c r="L4001" s="252"/>
      <c r="M4001" s="253"/>
      <c r="N4001" s="254"/>
      <c r="O4001" s="254"/>
      <c r="P4001" s="254"/>
      <c r="Q4001" s="254"/>
      <c r="R4001" s="254"/>
      <c r="S4001" s="254"/>
      <c r="T4001" s="255"/>
      <c r="AT4001" s="256" t="s">
        <v>395</v>
      </c>
      <c r="AU4001" s="256" t="s">
        <v>90</v>
      </c>
      <c r="AV4001" s="16" t="s">
        <v>95</v>
      </c>
      <c r="AW4001" s="16" t="s">
        <v>36</v>
      </c>
      <c r="AX4001" s="16" t="s">
        <v>78</v>
      </c>
      <c r="AY4001" s="256" t="s">
        <v>386</v>
      </c>
    </row>
    <row r="4002" spans="1:65" s="15" customFormat="1" ht="10">
      <c r="B4002" s="225"/>
      <c r="C4002" s="226"/>
      <c r="D4002" s="205" t="s">
        <v>395</v>
      </c>
      <c r="E4002" s="227" t="s">
        <v>76</v>
      </c>
      <c r="F4002" s="228" t="s">
        <v>398</v>
      </c>
      <c r="G4002" s="226"/>
      <c r="H4002" s="229">
        <v>41</v>
      </c>
      <c r="I4002" s="230"/>
      <c r="J4002" s="226"/>
      <c r="K4002" s="226"/>
      <c r="L4002" s="231"/>
      <c r="M4002" s="232"/>
      <c r="N4002" s="233"/>
      <c r="O4002" s="233"/>
      <c r="P4002" s="233"/>
      <c r="Q4002" s="233"/>
      <c r="R4002" s="233"/>
      <c r="S4002" s="233"/>
      <c r="T4002" s="234"/>
      <c r="AT4002" s="235" t="s">
        <v>395</v>
      </c>
      <c r="AU4002" s="235" t="s">
        <v>90</v>
      </c>
      <c r="AV4002" s="15" t="s">
        <v>102</v>
      </c>
      <c r="AW4002" s="15" t="s">
        <v>36</v>
      </c>
      <c r="AX4002" s="15" t="s">
        <v>85</v>
      </c>
      <c r="AY4002" s="235" t="s">
        <v>386</v>
      </c>
    </row>
    <row r="4003" spans="1:65" s="2" customFormat="1" ht="33" customHeight="1">
      <c r="A4003" s="37"/>
      <c r="B4003" s="38"/>
      <c r="C4003" s="185" t="s">
        <v>3635</v>
      </c>
      <c r="D4003" s="185" t="s">
        <v>388</v>
      </c>
      <c r="E4003" s="186" t="s">
        <v>3636</v>
      </c>
      <c r="F4003" s="187" t="s">
        <v>3637</v>
      </c>
      <c r="G4003" s="188" t="s">
        <v>167</v>
      </c>
      <c r="H4003" s="189">
        <v>3.4</v>
      </c>
      <c r="I4003" s="190"/>
      <c r="J4003" s="191">
        <f>ROUND(I4003*H4003,2)</f>
        <v>0</v>
      </c>
      <c r="K4003" s="187" t="s">
        <v>391</v>
      </c>
      <c r="L4003" s="42"/>
      <c r="M4003" s="192" t="s">
        <v>76</v>
      </c>
      <c r="N4003" s="193" t="s">
        <v>49</v>
      </c>
      <c r="O4003" s="67"/>
      <c r="P4003" s="194">
        <f>O4003*H4003</f>
        <v>0</v>
      </c>
      <c r="Q4003" s="194">
        <v>0</v>
      </c>
      <c r="R4003" s="194">
        <f>Q4003*H4003</f>
        <v>0</v>
      </c>
      <c r="S4003" s="194">
        <v>0</v>
      </c>
      <c r="T4003" s="195">
        <f>S4003*H4003</f>
        <v>0</v>
      </c>
      <c r="U4003" s="37"/>
      <c r="V4003" s="37"/>
      <c r="W4003" s="37"/>
      <c r="X4003" s="37"/>
      <c r="Y4003" s="37"/>
      <c r="Z4003" s="37"/>
      <c r="AA4003" s="37"/>
      <c r="AB4003" s="37"/>
      <c r="AC4003" s="37"/>
      <c r="AD4003" s="37"/>
      <c r="AE4003" s="37"/>
      <c r="AR4003" s="196" t="s">
        <v>479</v>
      </c>
      <c r="AT4003" s="196" t="s">
        <v>388</v>
      </c>
      <c r="AU4003" s="196" t="s">
        <v>90</v>
      </c>
      <c r="AY4003" s="20" t="s">
        <v>386</v>
      </c>
      <c r="BE4003" s="197">
        <f>IF(N4003="základní",J4003,0)</f>
        <v>0</v>
      </c>
      <c r="BF4003" s="197">
        <f>IF(N4003="snížená",J4003,0)</f>
        <v>0</v>
      </c>
      <c r="BG4003" s="197">
        <f>IF(N4003="zákl. přenesená",J4003,0)</f>
        <v>0</v>
      </c>
      <c r="BH4003" s="197">
        <f>IF(N4003="sníž. přenesená",J4003,0)</f>
        <v>0</v>
      </c>
      <c r="BI4003" s="197">
        <f>IF(N4003="nulová",J4003,0)</f>
        <v>0</v>
      </c>
      <c r="BJ4003" s="20" t="s">
        <v>90</v>
      </c>
      <c r="BK4003" s="197">
        <f>ROUND(I4003*H4003,2)</f>
        <v>0</v>
      </c>
      <c r="BL4003" s="20" t="s">
        <v>479</v>
      </c>
      <c r="BM4003" s="196" t="s">
        <v>3638</v>
      </c>
    </row>
    <row r="4004" spans="1:65" s="2" customFormat="1" ht="10">
      <c r="A4004" s="37"/>
      <c r="B4004" s="38"/>
      <c r="C4004" s="39"/>
      <c r="D4004" s="198" t="s">
        <v>393</v>
      </c>
      <c r="E4004" s="39"/>
      <c r="F4004" s="199" t="s">
        <v>3639</v>
      </c>
      <c r="G4004" s="39"/>
      <c r="H4004" s="39"/>
      <c r="I4004" s="200"/>
      <c r="J4004" s="39"/>
      <c r="K4004" s="39"/>
      <c r="L4004" s="42"/>
      <c r="M4004" s="201"/>
      <c r="N4004" s="202"/>
      <c r="O4004" s="67"/>
      <c r="P4004" s="67"/>
      <c r="Q4004" s="67"/>
      <c r="R4004" s="67"/>
      <c r="S4004" s="67"/>
      <c r="T4004" s="68"/>
      <c r="U4004" s="37"/>
      <c r="V4004" s="37"/>
      <c r="W4004" s="37"/>
      <c r="X4004" s="37"/>
      <c r="Y4004" s="37"/>
      <c r="Z4004" s="37"/>
      <c r="AA4004" s="37"/>
      <c r="AB4004" s="37"/>
      <c r="AC4004" s="37"/>
      <c r="AD4004" s="37"/>
      <c r="AE4004" s="37"/>
      <c r="AT4004" s="20" t="s">
        <v>393</v>
      </c>
      <c r="AU4004" s="20" t="s">
        <v>90</v>
      </c>
    </row>
    <row r="4005" spans="1:65" s="13" customFormat="1" ht="10">
      <c r="B4005" s="203"/>
      <c r="C4005" s="204"/>
      <c r="D4005" s="205" t="s">
        <v>395</v>
      </c>
      <c r="E4005" s="206" t="s">
        <v>76</v>
      </c>
      <c r="F4005" s="207" t="s">
        <v>403</v>
      </c>
      <c r="G4005" s="204"/>
      <c r="H4005" s="206" t="s">
        <v>76</v>
      </c>
      <c r="I4005" s="208"/>
      <c r="J4005" s="204"/>
      <c r="K4005" s="204"/>
      <c r="L4005" s="209"/>
      <c r="M4005" s="210"/>
      <c r="N4005" s="211"/>
      <c r="O4005" s="211"/>
      <c r="P4005" s="211"/>
      <c r="Q4005" s="211"/>
      <c r="R4005" s="211"/>
      <c r="S4005" s="211"/>
      <c r="T4005" s="212"/>
      <c r="AT4005" s="213" t="s">
        <v>395</v>
      </c>
      <c r="AU4005" s="213" t="s">
        <v>90</v>
      </c>
      <c r="AV4005" s="13" t="s">
        <v>85</v>
      </c>
      <c r="AW4005" s="13" t="s">
        <v>36</v>
      </c>
      <c r="AX4005" s="13" t="s">
        <v>78</v>
      </c>
      <c r="AY4005" s="213" t="s">
        <v>386</v>
      </c>
    </row>
    <row r="4006" spans="1:65" s="13" customFormat="1" ht="10">
      <c r="B4006" s="203"/>
      <c r="C4006" s="204"/>
      <c r="D4006" s="205" t="s">
        <v>395</v>
      </c>
      <c r="E4006" s="206" t="s">
        <v>76</v>
      </c>
      <c r="F4006" s="207" t="s">
        <v>1057</v>
      </c>
      <c r="G4006" s="204"/>
      <c r="H4006" s="206" t="s">
        <v>76</v>
      </c>
      <c r="I4006" s="208"/>
      <c r="J4006" s="204"/>
      <c r="K4006" s="204"/>
      <c r="L4006" s="209"/>
      <c r="M4006" s="210"/>
      <c r="N4006" s="211"/>
      <c r="O4006" s="211"/>
      <c r="P4006" s="211"/>
      <c r="Q4006" s="211"/>
      <c r="R4006" s="211"/>
      <c r="S4006" s="211"/>
      <c r="T4006" s="212"/>
      <c r="AT4006" s="213" t="s">
        <v>395</v>
      </c>
      <c r="AU4006" s="213" t="s">
        <v>90</v>
      </c>
      <c r="AV4006" s="13" t="s">
        <v>85</v>
      </c>
      <c r="AW4006" s="13" t="s">
        <v>36</v>
      </c>
      <c r="AX4006" s="13" t="s">
        <v>78</v>
      </c>
      <c r="AY4006" s="213" t="s">
        <v>386</v>
      </c>
    </row>
    <row r="4007" spans="1:65" s="13" customFormat="1" ht="10">
      <c r="B4007" s="203"/>
      <c r="C4007" s="204"/>
      <c r="D4007" s="205" t="s">
        <v>395</v>
      </c>
      <c r="E4007" s="206" t="s">
        <v>76</v>
      </c>
      <c r="F4007" s="207" t="s">
        <v>1743</v>
      </c>
      <c r="G4007" s="204"/>
      <c r="H4007" s="206" t="s">
        <v>76</v>
      </c>
      <c r="I4007" s="208"/>
      <c r="J4007" s="204"/>
      <c r="K4007" s="204"/>
      <c r="L4007" s="209"/>
      <c r="M4007" s="210"/>
      <c r="N4007" s="211"/>
      <c r="O4007" s="211"/>
      <c r="P4007" s="211"/>
      <c r="Q4007" s="211"/>
      <c r="R4007" s="211"/>
      <c r="S4007" s="211"/>
      <c r="T4007" s="212"/>
      <c r="AT4007" s="213" t="s">
        <v>395</v>
      </c>
      <c r="AU4007" s="213" t="s">
        <v>90</v>
      </c>
      <c r="AV4007" s="13" t="s">
        <v>85</v>
      </c>
      <c r="AW4007" s="13" t="s">
        <v>36</v>
      </c>
      <c r="AX4007" s="13" t="s">
        <v>78</v>
      </c>
      <c r="AY4007" s="213" t="s">
        <v>386</v>
      </c>
    </row>
    <row r="4008" spans="1:65" s="14" customFormat="1" ht="10">
      <c r="B4008" s="214"/>
      <c r="C4008" s="215"/>
      <c r="D4008" s="205" t="s">
        <v>395</v>
      </c>
      <c r="E4008" s="216" t="s">
        <v>76</v>
      </c>
      <c r="F4008" s="217" t="s">
        <v>3640</v>
      </c>
      <c r="G4008" s="215"/>
      <c r="H4008" s="218">
        <v>1</v>
      </c>
      <c r="I4008" s="219"/>
      <c r="J4008" s="215"/>
      <c r="K4008" s="215"/>
      <c r="L4008" s="220"/>
      <c r="M4008" s="221"/>
      <c r="N4008" s="222"/>
      <c r="O4008" s="222"/>
      <c r="P4008" s="222"/>
      <c r="Q4008" s="222"/>
      <c r="R4008" s="222"/>
      <c r="S4008" s="222"/>
      <c r="T4008" s="223"/>
      <c r="AT4008" s="224" t="s">
        <v>395</v>
      </c>
      <c r="AU4008" s="224" t="s">
        <v>90</v>
      </c>
      <c r="AV4008" s="14" t="s">
        <v>90</v>
      </c>
      <c r="AW4008" s="14" t="s">
        <v>36</v>
      </c>
      <c r="AX4008" s="14" t="s">
        <v>78</v>
      </c>
      <c r="AY4008" s="224" t="s">
        <v>386</v>
      </c>
    </row>
    <row r="4009" spans="1:65" s="14" customFormat="1" ht="10">
      <c r="B4009" s="214"/>
      <c r="C4009" s="215"/>
      <c r="D4009" s="205" t="s">
        <v>395</v>
      </c>
      <c r="E4009" s="216" t="s">
        <v>76</v>
      </c>
      <c r="F4009" s="217" t="s">
        <v>3641</v>
      </c>
      <c r="G4009" s="215"/>
      <c r="H4009" s="218">
        <v>2.4</v>
      </c>
      <c r="I4009" s="219"/>
      <c r="J4009" s="215"/>
      <c r="K4009" s="215"/>
      <c r="L4009" s="220"/>
      <c r="M4009" s="221"/>
      <c r="N4009" s="222"/>
      <c r="O4009" s="222"/>
      <c r="P4009" s="222"/>
      <c r="Q4009" s="222"/>
      <c r="R4009" s="222"/>
      <c r="S4009" s="222"/>
      <c r="T4009" s="223"/>
      <c r="AT4009" s="224" t="s">
        <v>395</v>
      </c>
      <c r="AU4009" s="224" t="s">
        <v>90</v>
      </c>
      <c r="AV4009" s="14" t="s">
        <v>90</v>
      </c>
      <c r="AW4009" s="14" t="s">
        <v>36</v>
      </c>
      <c r="AX4009" s="14" t="s">
        <v>78</v>
      </c>
      <c r="AY4009" s="224" t="s">
        <v>386</v>
      </c>
    </row>
    <row r="4010" spans="1:65" s="15" customFormat="1" ht="10">
      <c r="B4010" s="225"/>
      <c r="C4010" s="226"/>
      <c r="D4010" s="205" t="s">
        <v>395</v>
      </c>
      <c r="E4010" s="227" t="s">
        <v>76</v>
      </c>
      <c r="F4010" s="228" t="s">
        <v>398</v>
      </c>
      <c r="G4010" s="226"/>
      <c r="H4010" s="229">
        <v>3.4</v>
      </c>
      <c r="I4010" s="230"/>
      <c r="J4010" s="226"/>
      <c r="K4010" s="226"/>
      <c r="L4010" s="231"/>
      <c r="M4010" s="232"/>
      <c r="N4010" s="233"/>
      <c r="O4010" s="233"/>
      <c r="P4010" s="233"/>
      <c r="Q4010" s="233"/>
      <c r="R4010" s="233"/>
      <c r="S4010" s="233"/>
      <c r="T4010" s="234"/>
      <c r="AT4010" s="235" t="s">
        <v>395</v>
      </c>
      <c r="AU4010" s="235" t="s">
        <v>90</v>
      </c>
      <c r="AV4010" s="15" t="s">
        <v>102</v>
      </c>
      <c r="AW4010" s="15" t="s">
        <v>36</v>
      </c>
      <c r="AX4010" s="15" t="s">
        <v>85</v>
      </c>
      <c r="AY4010" s="235" t="s">
        <v>386</v>
      </c>
    </row>
    <row r="4011" spans="1:65" s="2" customFormat="1" ht="24.15" customHeight="1">
      <c r="A4011" s="37"/>
      <c r="B4011" s="38"/>
      <c r="C4011" s="236" t="s">
        <v>3642</v>
      </c>
      <c r="D4011" s="236" t="s">
        <v>453</v>
      </c>
      <c r="E4011" s="237" t="s">
        <v>3643</v>
      </c>
      <c r="F4011" s="238" t="s">
        <v>3644</v>
      </c>
      <c r="G4011" s="239" t="s">
        <v>167</v>
      </c>
      <c r="H4011" s="240">
        <v>3.57</v>
      </c>
      <c r="I4011" s="241"/>
      <c r="J4011" s="242">
        <f>ROUND(I4011*H4011,2)</f>
        <v>0</v>
      </c>
      <c r="K4011" s="238" t="s">
        <v>76</v>
      </c>
      <c r="L4011" s="243"/>
      <c r="M4011" s="244" t="s">
        <v>76</v>
      </c>
      <c r="N4011" s="245" t="s">
        <v>49</v>
      </c>
      <c r="O4011" s="67"/>
      <c r="P4011" s="194">
        <f>O4011*H4011</f>
        <v>0</v>
      </c>
      <c r="Q4011" s="194">
        <v>1.5E-3</v>
      </c>
      <c r="R4011" s="194">
        <f>Q4011*H4011</f>
        <v>5.3549999999999995E-3</v>
      </c>
      <c r="S4011" s="194">
        <v>0</v>
      </c>
      <c r="T4011" s="195">
        <f>S4011*H4011</f>
        <v>0</v>
      </c>
      <c r="U4011" s="37"/>
      <c r="V4011" s="37"/>
      <c r="W4011" s="37"/>
      <c r="X4011" s="37"/>
      <c r="Y4011" s="37"/>
      <c r="Z4011" s="37"/>
      <c r="AA4011" s="37"/>
      <c r="AB4011" s="37"/>
      <c r="AC4011" s="37"/>
      <c r="AD4011" s="37"/>
      <c r="AE4011" s="37"/>
      <c r="AR4011" s="196" t="s">
        <v>597</v>
      </c>
      <c r="AT4011" s="196" t="s">
        <v>453</v>
      </c>
      <c r="AU4011" s="196" t="s">
        <v>90</v>
      </c>
      <c r="AY4011" s="20" t="s">
        <v>386</v>
      </c>
      <c r="BE4011" s="197">
        <f>IF(N4011="základní",J4011,0)</f>
        <v>0</v>
      </c>
      <c r="BF4011" s="197">
        <f>IF(N4011="snížená",J4011,0)</f>
        <v>0</v>
      </c>
      <c r="BG4011" s="197">
        <f>IF(N4011="zákl. přenesená",J4011,0)</f>
        <v>0</v>
      </c>
      <c r="BH4011" s="197">
        <f>IF(N4011="sníž. přenesená",J4011,0)</f>
        <v>0</v>
      </c>
      <c r="BI4011" s="197">
        <f>IF(N4011="nulová",J4011,0)</f>
        <v>0</v>
      </c>
      <c r="BJ4011" s="20" t="s">
        <v>90</v>
      </c>
      <c r="BK4011" s="197">
        <f>ROUND(I4011*H4011,2)</f>
        <v>0</v>
      </c>
      <c r="BL4011" s="20" t="s">
        <v>479</v>
      </c>
      <c r="BM4011" s="196" t="s">
        <v>3645</v>
      </c>
    </row>
    <row r="4012" spans="1:65" s="13" customFormat="1" ht="10">
      <c r="B4012" s="203"/>
      <c r="C4012" s="204"/>
      <c r="D4012" s="205" t="s">
        <v>395</v>
      </c>
      <c r="E4012" s="206" t="s">
        <v>76</v>
      </c>
      <c r="F4012" s="207" t="s">
        <v>1743</v>
      </c>
      <c r="G4012" s="204"/>
      <c r="H4012" s="206" t="s">
        <v>76</v>
      </c>
      <c r="I4012" s="208"/>
      <c r="J4012" s="204"/>
      <c r="K4012" s="204"/>
      <c r="L4012" s="209"/>
      <c r="M4012" s="210"/>
      <c r="N4012" s="211"/>
      <c r="O4012" s="211"/>
      <c r="P4012" s="211"/>
      <c r="Q4012" s="211"/>
      <c r="R4012" s="211"/>
      <c r="S4012" s="211"/>
      <c r="T4012" s="212"/>
      <c r="AT4012" s="213" t="s">
        <v>395</v>
      </c>
      <c r="AU4012" s="213" t="s">
        <v>90</v>
      </c>
      <c r="AV4012" s="13" t="s">
        <v>85</v>
      </c>
      <c r="AW4012" s="13" t="s">
        <v>36</v>
      </c>
      <c r="AX4012" s="13" t="s">
        <v>78</v>
      </c>
      <c r="AY4012" s="213" t="s">
        <v>386</v>
      </c>
    </row>
    <row r="4013" spans="1:65" s="14" customFormat="1" ht="10">
      <c r="B4013" s="214"/>
      <c r="C4013" s="215"/>
      <c r="D4013" s="205" t="s">
        <v>395</v>
      </c>
      <c r="E4013" s="216" t="s">
        <v>76</v>
      </c>
      <c r="F4013" s="217" t="s">
        <v>3640</v>
      </c>
      <c r="G4013" s="215"/>
      <c r="H4013" s="218">
        <v>1</v>
      </c>
      <c r="I4013" s="219"/>
      <c r="J4013" s="215"/>
      <c r="K4013" s="215"/>
      <c r="L4013" s="220"/>
      <c r="M4013" s="221"/>
      <c r="N4013" s="222"/>
      <c r="O4013" s="222"/>
      <c r="P4013" s="222"/>
      <c r="Q4013" s="222"/>
      <c r="R4013" s="222"/>
      <c r="S4013" s="222"/>
      <c r="T4013" s="223"/>
      <c r="AT4013" s="224" t="s">
        <v>395</v>
      </c>
      <c r="AU4013" s="224" t="s">
        <v>90</v>
      </c>
      <c r="AV4013" s="14" t="s">
        <v>90</v>
      </c>
      <c r="AW4013" s="14" t="s">
        <v>36</v>
      </c>
      <c r="AX4013" s="14" t="s">
        <v>78</v>
      </c>
      <c r="AY4013" s="224" t="s">
        <v>386</v>
      </c>
    </row>
    <row r="4014" spans="1:65" s="14" customFormat="1" ht="10">
      <c r="B4014" s="214"/>
      <c r="C4014" s="215"/>
      <c r="D4014" s="205" t="s">
        <v>395</v>
      </c>
      <c r="E4014" s="216" t="s">
        <v>76</v>
      </c>
      <c r="F4014" s="217" t="s">
        <v>3641</v>
      </c>
      <c r="G4014" s="215"/>
      <c r="H4014" s="218">
        <v>2.4</v>
      </c>
      <c r="I4014" s="219"/>
      <c r="J4014" s="215"/>
      <c r="K4014" s="215"/>
      <c r="L4014" s="220"/>
      <c r="M4014" s="221"/>
      <c r="N4014" s="222"/>
      <c r="O4014" s="222"/>
      <c r="P4014" s="222"/>
      <c r="Q4014" s="222"/>
      <c r="R4014" s="222"/>
      <c r="S4014" s="222"/>
      <c r="T4014" s="223"/>
      <c r="AT4014" s="224" t="s">
        <v>395</v>
      </c>
      <c r="AU4014" s="224" t="s">
        <v>90</v>
      </c>
      <c r="AV4014" s="14" t="s">
        <v>90</v>
      </c>
      <c r="AW4014" s="14" t="s">
        <v>36</v>
      </c>
      <c r="AX4014" s="14" t="s">
        <v>78</v>
      </c>
      <c r="AY4014" s="224" t="s">
        <v>386</v>
      </c>
    </row>
    <row r="4015" spans="1:65" s="15" customFormat="1" ht="10">
      <c r="B4015" s="225"/>
      <c r="C4015" s="226"/>
      <c r="D4015" s="205" t="s">
        <v>395</v>
      </c>
      <c r="E4015" s="227" t="s">
        <v>76</v>
      </c>
      <c r="F4015" s="228" t="s">
        <v>398</v>
      </c>
      <c r="G4015" s="226"/>
      <c r="H4015" s="229">
        <v>3.4</v>
      </c>
      <c r="I4015" s="230"/>
      <c r="J4015" s="226"/>
      <c r="K4015" s="226"/>
      <c r="L4015" s="231"/>
      <c r="M4015" s="232"/>
      <c r="N4015" s="233"/>
      <c r="O4015" s="233"/>
      <c r="P4015" s="233"/>
      <c r="Q4015" s="233"/>
      <c r="R4015" s="233"/>
      <c r="S4015" s="233"/>
      <c r="T4015" s="234"/>
      <c r="AT4015" s="235" t="s">
        <v>395</v>
      </c>
      <c r="AU4015" s="235" t="s">
        <v>90</v>
      </c>
      <c r="AV4015" s="15" t="s">
        <v>102</v>
      </c>
      <c r="AW4015" s="15" t="s">
        <v>36</v>
      </c>
      <c r="AX4015" s="15" t="s">
        <v>85</v>
      </c>
      <c r="AY4015" s="235" t="s">
        <v>386</v>
      </c>
    </row>
    <row r="4016" spans="1:65" s="14" customFormat="1" ht="10">
      <c r="B4016" s="214"/>
      <c r="C4016" s="215"/>
      <c r="D4016" s="205" t="s">
        <v>395</v>
      </c>
      <c r="E4016" s="215"/>
      <c r="F4016" s="217" t="s">
        <v>3646</v>
      </c>
      <c r="G4016" s="215"/>
      <c r="H4016" s="218">
        <v>3.57</v>
      </c>
      <c r="I4016" s="219"/>
      <c r="J4016" s="215"/>
      <c r="K4016" s="215"/>
      <c r="L4016" s="220"/>
      <c r="M4016" s="221"/>
      <c r="N4016" s="222"/>
      <c r="O4016" s="222"/>
      <c r="P4016" s="222"/>
      <c r="Q4016" s="222"/>
      <c r="R4016" s="222"/>
      <c r="S4016" s="222"/>
      <c r="T4016" s="223"/>
      <c r="AT4016" s="224" t="s">
        <v>395</v>
      </c>
      <c r="AU4016" s="224" t="s">
        <v>90</v>
      </c>
      <c r="AV4016" s="14" t="s">
        <v>90</v>
      </c>
      <c r="AW4016" s="14" t="s">
        <v>4</v>
      </c>
      <c r="AX4016" s="14" t="s">
        <v>85</v>
      </c>
      <c r="AY4016" s="224" t="s">
        <v>386</v>
      </c>
    </row>
    <row r="4017" spans="1:65" s="2" customFormat="1" ht="33" customHeight="1">
      <c r="A4017" s="37"/>
      <c r="B4017" s="38"/>
      <c r="C4017" s="185" t="s">
        <v>3647</v>
      </c>
      <c r="D4017" s="185" t="s">
        <v>388</v>
      </c>
      <c r="E4017" s="186" t="s">
        <v>3648</v>
      </c>
      <c r="F4017" s="187" t="s">
        <v>3649</v>
      </c>
      <c r="G4017" s="188" t="s">
        <v>167</v>
      </c>
      <c r="H4017" s="189">
        <v>8.5</v>
      </c>
      <c r="I4017" s="190"/>
      <c r="J4017" s="191">
        <f>ROUND(I4017*H4017,2)</f>
        <v>0</v>
      </c>
      <c r="K4017" s="187" t="s">
        <v>391</v>
      </c>
      <c r="L4017" s="42"/>
      <c r="M4017" s="192" t="s">
        <v>76</v>
      </c>
      <c r="N4017" s="193" t="s">
        <v>49</v>
      </c>
      <c r="O4017" s="67"/>
      <c r="P4017" s="194">
        <f>O4017*H4017</f>
        <v>0</v>
      </c>
      <c r="Q4017" s="194">
        <v>0</v>
      </c>
      <c r="R4017" s="194">
        <f>Q4017*H4017</f>
        <v>0</v>
      </c>
      <c r="S4017" s="194">
        <v>0</v>
      </c>
      <c r="T4017" s="195">
        <f>S4017*H4017</f>
        <v>0</v>
      </c>
      <c r="U4017" s="37"/>
      <c r="V4017" s="37"/>
      <c r="W4017" s="37"/>
      <c r="X4017" s="37"/>
      <c r="Y4017" s="37"/>
      <c r="Z4017" s="37"/>
      <c r="AA4017" s="37"/>
      <c r="AB4017" s="37"/>
      <c r="AC4017" s="37"/>
      <c r="AD4017" s="37"/>
      <c r="AE4017" s="37"/>
      <c r="AR4017" s="196" t="s">
        <v>479</v>
      </c>
      <c r="AT4017" s="196" t="s">
        <v>388</v>
      </c>
      <c r="AU4017" s="196" t="s">
        <v>90</v>
      </c>
      <c r="AY4017" s="20" t="s">
        <v>386</v>
      </c>
      <c r="BE4017" s="197">
        <f>IF(N4017="základní",J4017,0)</f>
        <v>0</v>
      </c>
      <c r="BF4017" s="197">
        <f>IF(N4017="snížená",J4017,0)</f>
        <v>0</v>
      </c>
      <c r="BG4017" s="197">
        <f>IF(N4017="zákl. přenesená",J4017,0)</f>
        <v>0</v>
      </c>
      <c r="BH4017" s="197">
        <f>IF(N4017="sníž. přenesená",J4017,0)</f>
        <v>0</v>
      </c>
      <c r="BI4017" s="197">
        <f>IF(N4017="nulová",J4017,0)</f>
        <v>0</v>
      </c>
      <c r="BJ4017" s="20" t="s">
        <v>90</v>
      </c>
      <c r="BK4017" s="197">
        <f>ROUND(I4017*H4017,2)</f>
        <v>0</v>
      </c>
      <c r="BL4017" s="20" t="s">
        <v>479</v>
      </c>
      <c r="BM4017" s="196" t="s">
        <v>3650</v>
      </c>
    </row>
    <row r="4018" spans="1:65" s="2" customFormat="1" ht="10">
      <c r="A4018" s="37"/>
      <c r="B4018" s="38"/>
      <c r="C4018" s="39"/>
      <c r="D4018" s="198" t="s">
        <v>393</v>
      </c>
      <c r="E4018" s="39"/>
      <c r="F4018" s="199" t="s">
        <v>3651</v>
      </c>
      <c r="G4018" s="39"/>
      <c r="H4018" s="39"/>
      <c r="I4018" s="200"/>
      <c r="J4018" s="39"/>
      <c r="K4018" s="39"/>
      <c r="L4018" s="42"/>
      <c r="M4018" s="201"/>
      <c r="N4018" s="202"/>
      <c r="O4018" s="67"/>
      <c r="P4018" s="67"/>
      <c r="Q4018" s="67"/>
      <c r="R4018" s="67"/>
      <c r="S4018" s="67"/>
      <c r="T4018" s="68"/>
      <c r="U4018" s="37"/>
      <c r="V4018" s="37"/>
      <c r="W4018" s="37"/>
      <c r="X4018" s="37"/>
      <c r="Y4018" s="37"/>
      <c r="Z4018" s="37"/>
      <c r="AA4018" s="37"/>
      <c r="AB4018" s="37"/>
      <c r="AC4018" s="37"/>
      <c r="AD4018" s="37"/>
      <c r="AE4018" s="37"/>
      <c r="AT4018" s="20" t="s">
        <v>393</v>
      </c>
      <c r="AU4018" s="20" t="s">
        <v>90</v>
      </c>
    </row>
    <row r="4019" spans="1:65" s="13" customFormat="1" ht="10">
      <c r="B4019" s="203"/>
      <c r="C4019" s="204"/>
      <c r="D4019" s="205" t="s">
        <v>395</v>
      </c>
      <c r="E4019" s="206" t="s">
        <v>76</v>
      </c>
      <c r="F4019" s="207" t="s">
        <v>403</v>
      </c>
      <c r="G4019" s="204"/>
      <c r="H4019" s="206" t="s">
        <v>76</v>
      </c>
      <c r="I4019" s="208"/>
      <c r="J4019" s="204"/>
      <c r="K4019" s="204"/>
      <c r="L4019" s="209"/>
      <c r="M4019" s="210"/>
      <c r="N4019" s="211"/>
      <c r="O4019" s="211"/>
      <c r="P4019" s="211"/>
      <c r="Q4019" s="211"/>
      <c r="R4019" s="211"/>
      <c r="S4019" s="211"/>
      <c r="T4019" s="212"/>
      <c r="AT4019" s="213" t="s">
        <v>395</v>
      </c>
      <c r="AU4019" s="213" t="s">
        <v>90</v>
      </c>
      <c r="AV4019" s="13" t="s">
        <v>85</v>
      </c>
      <c r="AW4019" s="13" t="s">
        <v>36</v>
      </c>
      <c r="AX4019" s="13" t="s">
        <v>78</v>
      </c>
      <c r="AY4019" s="213" t="s">
        <v>386</v>
      </c>
    </row>
    <row r="4020" spans="1:65" s="13" customFormat="1" ht="10">
      <c r="B4020" s="203"/>
      <c r="C4020" s="204"/>
      <c r="D4020" s="205" t="s">
        <v>395</v>
      </c>
      <c r="E4020" s="206" t="s">
        <v>76</v>
      </c>
      <c r="F4020" s="207" t="s">
        <v>1057</v>
      </c>
      <c r="G4020" s="204"/>
      <c r="H4020" s="206" t="s">
        <v>76</v>
      </c>
      <c r="I4020" s="208"/>
      <c r="J4020" s="204"/>
      <c r="K4020" s="204"/>
      <c r="L4020" s="209"/>
      <c r="M4020" s="210"/>
      <c r="N4020" s="211"/>
      <c r="O4020" s="211"/>
      <c r="P4020" s="211"/>
      <c r="Q4020" s="211"/>
      <c r="R4020" s="211"/>
      <c r="S4020" s="211"/>
      <c r="T4020" s="212"/>
      <c r="AT4020" s="213" t="s">
        <v>395</v>
      </c>
      <c r="AU4020" s="213" t="s">
        <v>90</v>
      </c>
      <c r="AV4020" s="13" t="s">
        <v>85</v>
      </c>
      <c r="AW4020" s="13" t="s">
        <v>36</v>
      </c>
      <c r="AX4020" s="13" t="s">
        <v>78</v>
      </c>
      <c r="AY4020" s="213" t="s">
        <v>386</v>
      </c>
    </row>
    <row r="4021" spans="1:65" s="13" customFormat="1" ht="10">
      <c r="B4021" s="203"/>
      <c r="C4021" s="204"/>
      <c r="D4021" s="205" t="s">
        <v>395</v>
      </c>
      <c r="E4021" s="206" t="s">
        <v>76</v>
      </c>
      <c r="F4021" s="207" t="s">
        <v>1743</v>
      </c>
      <c r="G4021" s="204"/>
      <c r="H4021" s="206" t="s">
        <v>76</v>
      </c>
      <c r="I4021" s="208"/>
      <c r="J4021" s="204"/>
      <c r="K4021" s="204"/>
      <c r="L4021" s="209"/>
      <c r="M4021" s="210"/>
      <c r="N4021" s="211"/>
      <c r="O4021" s="211"/>
      <c r="P4021" s="211"/>
      <c r="Q4021" s="211"/>
      <c r="R4021" s="211"/>
      <c r="S4021" s="211"/>
      <c r="T4021" s="212"/>
      <c r="AT4021" s="213" t="s">
        <v>395</v>
      </c>
      <c r="AU4021" s="213" t="s">
        <v>90</v>
      </c>
      <c r="AV4021" s="13" t="s">
        <v>85</v>
      </c>
      <c r="AW4021" s="13" t="s">
        <v>36</v>
      </c>
      <c r="AX4021" s="13" t="s">
        <v>78</v>
      </c>
      <c r="AY4021" s="213" t="s">
        <v>386</v>
      </c>
    </row>
    <row r="4022" spans="1:65" s="14" customFormat="1" ht="10">
      <c r="B4022" s="214"/>
      <c r="C4022" s="215"/>
      <c r="D4022" s="205" t="s">
        <v>395</v>
      </c>
      <c r="E4022" s="216" t="s">
        <v>76</v>
      </c>
      <c r="F4022" s="217" t="s">
        <v>3652</v>
      </c>
      <c r="G4022" s="215"/>
      <c r="H4022" s="218">
        <v>2</v>
      </c>
      <c r="I4022" s="219"/>
      <c r="J4022" s="215"/>
      <c r="K4022" s="215"/>
      <c r="L4022" s="220"/>
      <c r="M4022" s="221"/>
      <c r="N4022" s="222"/>
      <c r="O4022" s="222"/>
      <c r="P4022" s="222"/>
      <c r="Q4022" s="222"/>
      <c r="R4022" s="222"/>
      <c r="S4022" s="222"/>
      <c r="T4022" s="223"/>
      <c r="AT4022" s="224" t="s">
        <v>395</v>
      </c>
      <c r="AU4022" s="224" t="s">
        <v>90</v>
      </c>
      <c r="AV4022" s="14" t="s">
        <v>90</v>
      </c>
      <c r="AW4022" s="14" t="s">
        <v>36</v>
      </c>
      <c r="AX4022" s="14" t="s">
        <v>78</v>
      </c>
      <c r="AY4022" s="224" t="s">
        <v>386</v>
      </c>
    </row>
    <row r="4023" spans="1:65" s="14" customFormat="1" ht="10">
      <c r="B4023" s="214"/>
      <c r="C4023" s="215"/>
      <c r="D4023" s="205" t="s">
        <v>395</v>
      </c>
      <c r="E4023" s="216" t="s">
        <v>76</v>
      </c>
      <c r="F4023" s="217" t="s">
        <v>3653</v>
      </c>
      <c r="G4023" s="215"/>
      <c r="H4023" s="218">
        <v>4.8</v>
      </c>
      <c r="I4023" s="219"/>
      <c r="J4023" s="215"/>
      <c r="K4023" s="215"/>
      <c r="L4023" s="220"/>
      <c r="M4023" s="221"/>
      <c r="N4023" s="222"/>
      <c r="O4023" s="222"/>
      <c r="P4023" s="222"/>
      <c r="Q4023" s="222"/>
      <c r="R4023" s="222"/>
      <c r="S4023" s="222"/>
      <c r="T4023" s="223"/>
      <c r="AT4023" s="224" t="s">
        <v>395</v>
      </c>
      <c r="AU4023" s="224" t="s">
        <v>90</v>
      </c>
      <c r="AV4023" s="14" t="s">
        <v>90</v>
      </c>
      <c r="AW4023" s="14" t="s">
        <v>36</v>
      </c>
      <c r="AX4023" s="14" t="s">
        <v>78</v>
      </c>
      <c r="AY4023" s="224" t="s">
        <v>386</v>
      </c>
    </row>
    <row r="4024" spans="1:65" s="14" customFormat="1" ht="10">
      <c r="B4024" s="214"/>
      <c r="C4024" s="215"/>
      <c r="D4024" s="205" t="s">
        <v>395</v>
      </c>
      <c r="E4024" s="216" t="s">
        <v>76</v>
      </c>
      <c r="F4024" s="217" t="s">
        <v>3654</v>
      </c>
      <c r="G4024" s="215"/>
      <c r="H4024" s="218">
        <v>1.7</v>
      </c>
      <c r="I4024" s="219"/>
      <c r="J4024" s="215"/>
      <c r="K4024" s="215"/>
      <c r="L4024" s="220"/>
      <c r="M4024" s="221"/>
      <c r="N4024" s="222"/>
      <c r="O4024" s="222"/>
      <c r="P4024" s="222"/>
      <c r="Q4024" s="222"/>
      <c r="R4024" s="222"/>
      <c r="S4024" s="222"/>
      <c r="T4024" s="223"/>
      <c r="AT4024" s="224" t="s">
        <v>395</v>
      </c>
      <c r="AU4024" s="224" t="s">
        <v>90</v>
      </c>
      <c r="AV4024" s="14" t="s">
        <v>90</v>
      </c>
      <c r="AW4024" s="14" t="s">
        <v>36</v>
      </c>
      <c r="AX4024" s="14" t="s">
        <v>78</v>
      </c>
      <c r="AY4024" s="224" t="s">
        <v>386</v>
      </c>
    </row>
    <row r="4025" spans="1:65" s="15" customFormat="1" ht="10">
      <c r="B4025" s="225"/>
      <c r="C4025" s="226"/>
      <c r="D4025" s="205" t="s">
        <v>395</v>
      </c>
      <c r="E4025" s="227" t="s">
        <v>76</v>
      </c>
      <c r="F4025" s="228" t="s">
        <v>398</v>
      </c>
      <c r="G4025" s="226"/>
      <c r="H4025" s="229">
        <v>8.5</v>
      </c>
      <c r="I4025" s="230"/>
      <c r="J4025" s="226"/>
      <c r="K4025" s="226"/>
      <c r="L4025" s="231"/>
      <c r="M4025" s="232"/>
      <c r="N4025" s="233"/>
      <c r="O4025" s="233"/>
      <c r="P4025" s="233"/>
      <c r="Q4025" s="233"/>
      <c r="R4025" s="233"/>
      <c r="S4025" s="233"/>
      <c r="T4025" s="234"/>
      <c r="AT4025" s="235" t="s">
        <v>395</v>
      </c>
      <c r="AU4025" s="235" t="s">
        <v>90</v>
      </c>
      <c r="AV4025" s="15" t="s">
        <v>102</v>
      </c>
      <c r="AW4025" s="15" t="s">
        <v>36</v>
      </c>
      <c r="AX4025" s="15" t="s">
        <v>85</v>
      </c>
      <c r="AY4025" s="235" t="s">
        <v>386</v>
      </c>
    </row>
    <row r="4026" spans="1:65" s="2" customFormat="1" ht="24.15" customHeight="1">
      <c r="A4026" s="37"/>
      <c r="B4026" s="38"/>
      <c r="C4026" s="236" t="s">
        <v>3655</v>
      </c>
      <c r="D4026" s="236" t="s">
        <v>453</v>
      </c>
      <c r="E4026" s="237" t="s">
        <v>3656</v>
      </c>
      <c r="F4026" s="238" t="s">
        <v>3657</v>
      </c>
      <c r="G4026" s="239" t="s">
        <v>167</v>
      </c>
      <c r="H4026" s="240">
        <v>1.7849999999999999</v>
      </c>
      <c r="I4026" s="241"/>
      <c r="J4026" s="242">
        <f>ROUND(I4026*H4026,2)</f>
        <v>0</v>
      </c>
      <c r="K4026" s="238" t="s">
        <v>76</v>
      </c>
      <c r="L4026" s="243"/>
      <c r="M4026" s="244" t="s">
        <v>76</v>
      </c>
      <c r="N4026" s="245" t="s">
        <v>49</v>
      </c>
      <c r="O4026" s="67"/>
      <c r="P4026" s="194">
        <f>O4026*H4026</f>
        <v>0</v>
      </c>
      <c r="Q4026" s="194">
        <v>7.0000000000000001E-3</v>
      </c>
      <c r="R4026" s="194">
        <f>Q4026*H4026</f>
        <v>1.2494999999999999E-2</v>
      </c>
      <c r="S4026" s="194">
        <v>0</v>
      </c>
      <c r="T4026" s="195">
        <f>S4026*H4026</f>
        <v>0</v>
      </c>
      <c r="U4026" s="37"/>
      <c r="V4026" s="37"/>
      <c r="W4026" s="37"/>
      <c r="X4026" s="37"/>
      <c r="Y4026" s="37"/>
      <c r="Z4026" s="37"/>
      <c r="AA4026" s="37"/>
      <c r="AB4026" s="37"/>
      <c r="AC4026" s="37"/>
      <c r="AD4026" s="37"/>
      <c r="AE4026" s="37"/>
      <c r="AR4026" s="196" t="s">
        <v>597</v>
      </c>
      <c r="AT4026" s="196" t="s">
        <v>453</v>
      </c>
      <c r="AU4026" s="196" t="s">
        <v>90</v>
      </c>
      <c r="AY4026" s="20" t="s">
        <v>386</v>
      </c>
      <c r="BE4026" s="197">
        <f>IF(N4026="základní",J4026,0)</f>
        <v>0</v>
      </c>
      <c r="BF4026" s="197">
        <f>IF(N4026="snížená",J4026,0)</f>
        <v>0</v>
      </c>
      <c r="BG4026" s="197">
        <f>IF(N4026="zákl. přenesená",J4026,0)</f>
        <v>0</v>
      </c>
      <c r="BH4026" s="197">
        <f>IF(N4026="sníž. přenesená",J4026,0)</f>
        <v>0</v>
      </c>
      <c r="BI4026" s="197">
        <f>IF(N4026="nulová",J4026,0)</f>
        <v>0</v>
      </c>
      <c r="BJ4026" s="20" t="s">
        <v>90</v>
      </c>
      <c r="BK4026" s="197">
        <f>ROUND(I4026*H4026,2)</f>
        <v>0</v>
      </c>
      <c r="BL4026" s="20" t="s">
        <v>479</v>
      </c>
      <c r="BM4026" s="196" t="s">
        <v>3658</v>
      </c>
    </row>
    <row r="4027" spans="1:65" s="13" customFormat="1" ht="10">
      <c r="B4027" s="203"/>
      <c r="C4027" s="204"/>
      <c r="D4027" s="205" t="s">
        <v>395</v>
      </c>
      <c r="E4027" s="206" t="s">
        <v>76</v>
      </c>
      <c r="F4027" s="207" t="s">
        <v>403</v>
      </c>
      <c r="G4027" s="204"/>
      <c r="H4027" s="206" t="s">
        <v>76</v>
      </c>
      <c r="I4027" s="208"/>
      <c r="J4027" s="204"/>
      <c r="K4027" s="204"/>
      <c r="L4027" s="209"/>
      <c r="M4027" s="210"/>
      <c r="N4027" s="211"/>
      <c r="O4027" s="211"/>
      <c r="P4027" s="211"/>
      <c r="Q4027" s="211"/>
      <c r="R4027" s="211"/>
      <c r="S4027" s="211"/>
      <c r="T4027" s="212"/>
      <c r="AT4027" s="213" t="s">
        <v>395</v>
      </c>
      <c r="AU4027" s="213" t="s">
        <v>90</v>
      </c>
      <c r="AV4027" s="13" t="s">
        <v>85</v>
      </c>
      <c r="AW4027" s="13" t="s">
        <v>36</v>
      </c>
      <c r="AX4027" s="13" t="s">
        <v>78</v>
      </c>
      <c r="AY4027" s="213" t="s">
        <v>386</v>
      </c>
    </row>
    <row r="4028" spans="1:65" s="13" customFormat="1" ht="10">
      <c r="B4028" s="203"/>
      <c r="C4028" s="204"/>
      <c r="D4028" s="205" t="s">
        <v>395</v>
      </c>
      <c r="E4028" s="206" t="s">
        <v>76</v>
      </c>
      <c r="F4028" s="207" t="s">
        <v>1057</v>
      </c>
      <c r="G4028" s="204"/>
      <c r="H4028" s="206" t="s">
        <v>76</v>
      </c>
      <c r="I4028" s="208"/>
      <c r="J4028" s="204"/>
      <c r="K4028" s="204"/>
      <c r="L4028" s="209"/>
      <c r="M4028" s="210"/>
      <c r="N4028" s="211"/>
      <c r="O4028" s="211"/>
      <c r="P4028" s="211"/>
      <c r="Q4028" s="211"/>
      <c r="R4028" s="211"/>
      <c r="S4028" s="211"/>
      <c r="T4028" s="212"/>
      <c r="AT4028" s="213" t="s">
        <v>395</v>
      </c>
      <c r="AU4028" s="213" t="s">
        <v>90</v>
      </c>
      <c r="AV4028" s="13" t="s">
        <v>85</v>
      </c>
      <c r="AW4028" s="13" t="s">
        <v>36</v>
      </c>
      <c r="AX4028" s="13" t="s">
        <v>78</v>
      </c>
      <c r="AY4028" s="213" t="s">
        <v>386</v>
      </c>
    </row>
    <row r="4029" spans="1:65" s="13" customFormat="1" ht="10">
      <c r="B4029" s="203"/>
      <c r="C4029" s="204"/>
      <c r="D4029" s="205" t="s">
        <v>395</v>
      </c>
      <c r="E4029" s="206" t="s">
        <v>76</v>
      </c>
      <c r="F4029" s="207" t="s">
        <v>1743</v>
      </c>
      <c r="G4029" s="204"/>
      <c r="H4029" s="206" t="s">
        <v>76</v>
      </c>
      <c r="I4029" s="208"/>
      <c r="J4029" s="204"/>
      <c r="K4029" s="204"/>
      <c r="L4029" s="209"/>
      <c r="M4029" s="210"/>
      <c r="N4029" s="211"/>
      <c r="O4029" s="211"/>
      <c r="P4029" s="211"/>
      <c r="Q4029" s="211"/>
      <c r="R4029" s="211"/>
      <c r="S4029" s="211"/>
      <c r="T4029" s="212"/>
      <c r="AT4029" s="213" t="s">
        <v>395</v>
      </c>
      <c r="AU4029" s="213" t="s">
        <v>90</v>
      </c>
      <c r="AV4029" s="13" t="s">
        <v>85</v>
      </c>
      <c r="AW4029" s="13" t="s">
        <v>36</v>
      </c>
      <c r="AX4029" s="13" t="s">
        <v>78</v>
      </c>
      <c r="AY4029" s="213" t="s">
        <v>386</v>
      </c>
    </row>
    <row r="4030" spans="1:65" s="14" customFormat="1" ht="10">
      <c r="B4030" s="214"/>
      <c r="C4030" s="215"/>
      <c r="D4030" s="205" t="s">
        <v>395</v>
      </c>
      <c r="E4030" s="216" t="s">
        <v>76</v>
      </c>
      <c r="F4030" s="217" t="s">
        <v>3654</v>
      </c>
      <c r="G4030" s="215"/>
      <c r="H4030" s="218">
        <v>1.7</v>
      </c>
      <c r="I4030" s="219"/>
      <c r="J4030" s="215"/>
      <c r="K4030" s="215"/>
      <c r="L4030" s="220"/>
      <c r="M4030" s="221"/>
      <c r="N4030" s="222"/>
      <c r="O4030" s="222"/>
      <c r="P4030" s="222"/>
      <c r="Q4030" s="222"/>
      <c r="R4030" s="222"/>
      <c r="S4030" s="222"/>
      <c r="T4030" s="223"/>
      <c r="AT4030" s="224" t="s">
        <v>395</v>
      </c>
      <c r="AU4030" s="224" t="s">
        <v>90</v>
      </c>
      <c r="AV4030" s="14" t="s">
        <v>90</v>
      </c>
      <c r="AW4030" s="14" t="s">
        <v>36</v>
      </c>
      <c r="AX4030" s="14" t="s">
        <v>78</v>
      </c>
      <c r="AY4030" s="224" t="s">
        <v>386</v>
      </c>
    </row>
    <row r="4031" spans="1:65" s="15" customFormat="1" ht="10">
      <c r="B4031" s="225"/>
      <c r="C4031" s="226"/>
      <c r="D4031" s="205" t="s">
        <v>395</v>
      </c>
      <c r="E4031" s="227" t="s">
        <v>76</v>
      </c>
      <c r="F4031" s="228" t="s">
        <v>398</v>
      </c>
      <c r="G4031" s="226"/>
      <c r="H4031" s="229">
        <v>1.7</v>
      </c>
      <c r="I4031" s="230"/>
      <c r="J4031" s="226"/>
      <c r="K4031" s="226"/>
      <c r="L4031" s="231"/>
      <c r="M4031" s="232"/>
      <c r="N4031" s="233"/>
      <c r="O4031" s="233"/>
      <c r="P4031" s="233"/>
      <c r="Q4031" s="233"/>
      <c r="R4031" s="233"/>
      <c r="S4031" s="233"/>
      <c r="T4031" s="234"/>
      <c r="AT4031" s="235" t="s">
        <v>395</v>
      </c>
      <c r="AU4031" s="235" t="s">
        <v>90</v>
      </c>
      <c r="AV4031" s="15" t="s">
        <v>102</v>
      </c>
      <c r="AW4031" s="15" t="s">
        <v>36</v>
      </c>
      <c r="AX4031" s="15" t="s">
        <v>85</v>
      </c>
      <c r="AY4031" s="235" t="s">
        <v>386</v>
      </c>
    </row>
    <row r="4032" spans="1:65" s="14" customFormat="1" ht="10">
      <c r="B4032" s="214"/>
      <c r="C4032" s="215"/>
      <c r="D4032" s="205" t="s">
        <v>395</v>
      </c>
      <c r="E4032" s="215"/>
      <c r="F4032" s="217" t="s">
        <v>3659</v>
      </c>
      <c r="G4032" s="215"/>
      <c r="H4032" s="218">
        <v>1.7849999999999999</v>
      </c>
      <c r="I4032" s="219"/>
      <c r="J4032" s="215"/>
      <c r="K4032" s="215"/>
      <c r="L4032" s="220"/>
      <c r="M4032" s="221"/>
      <c r="N4032" s="222"/>
      <c r="O4032" s="222"/>
      <c r="P4032" s="222"/>
      <c r="Q4032" s="222"/>
      <c r="R4032" s="222"/>
      <c r="S4032" s="222"/>
      <c r="T4032" s="223"/>
      <c r="AT4032" s="224" t="s">
        <v>395</v>
      </c>
      <c r="AU4032" s="224" t="s">
        <v>90</v>
      </c>
      <c r="AV4032" s="14" t="s">
        <v>90</v>
      </c>
      <c r="AW4032" s="14" t="s">
        <v>4</v>
      </c>
      <c r="AX4032" s="14" t="s">
        <v>85</v>
      </c>
      <c r="AY4032" s="224" t="s">
        <v>386</v>
      </c>
    </row>
    <row r="4033" spans="1:65" s="2" customFormat="1" ht="24.15" customHeight="1">
      <c r="A4033" s="37"/>
      <c r="B4033" s="38"/>
      <c r="C4033" s="236" t="s">
        <v>3660</v>
      </c>
      <c r="D4033" s="236" t="s">
        <v>453</v>
      </c>
      <c r="E4033" s="237" t="s">
        <v>3661</v>
      </c>
      <c r="F4033" s="238" t="s">
        <v>3662</v>
      </c>
      <c r="G4033" s="239" t="s">
        <v>167</v>
      </c>
      <c r="H4033" s="240">
        <v>7.14</v>
      </c>
      <c r="I4033" s="241"/>
      <c r="J4033" s="242">
        <f>ROUND(I4033*H4033,2)</f>
        <v>0</v>
      </c>
      <c r="K4033" s="238" t="s">
        <v>76</v>
      </c>
      <c r="L4033" s="243"/>
      <c r="M4033" s="244" t="s">
        <v>76</v>
      </c>
      <c r="N4033" s="245" t="s">
        <v>49</v>
      </c>
      <c r="O4033" s="67"/>
      <c r="P4033" s="194">
        <f>O4033*H4033</f>
        <v>0</v>
      </c>
      <c r="Q4033" s="194">
        <v>7.0000000000000001E-3</v>
      </c>
      <c r="R4033" s="194">
        <f>Q4033*H4033</f>
        <v>4.9979999999999997E-2</v>
      </c>
      <c r="S4033" s="194">
        <v>0</v>
      </c>
      <c r="T4033" s="195">
        <f>S4033*H4033</f>
        <v>0</v>
      </c>
      <c r="U4033" s="37"/>
      <c r="V4033" s="37"/>
      <c r="W4033" s="37"/>
      <c r="X4033" s="37"/>
      <c r="Y4033" s="37"/>
      <c r="Z4033" s="37"/>
      <c r="AA4033" s="37"/>
      <c r="AB4033" s="37"/>
      <c r="AC4033" s="37"/>
      <c r="AD4033" s="37"/>
      <c r="AE4033" s="37"/>
      <c r="AR4033" s="196" t="s">
        <v>597</v>
      </c>
      <c r="AT4033" s="196" t="s">
        <v>453</v>
      </c>
      <c r="AU4033" s="196" t="s">
        <v>90</v>
      </c>
      <c r="AY4033" s="20" t="s">
        <v>386</v>
      </c>
      <c r="BE4033" s="197">
        <f>IF(N4033="základní",J4033,0)</f>
        <v>0</v>
      </c>
      <c r="BF4033" s="197">
        <f>IF(N4033="snížená",J4033,0)</f>
        <v>0</v>
      </c>
      <c r="BG4033" s="197">
        <f>IF(N4033="zákl. přenesená",J4033,0)</f>
        <v>0</v>
      </c>
      <c r="BH4033" s="197">
        <f>IF(N4033="sníž. přenesená",J4033,0)</f>
        <v>0</v>
      </c>
      <c r="BI4033" s="197">
        <f>IF(N4033="nulová",J4033,0)</f>
        <v>0</v>
      </c>
      <c r="BJ4033" s="20" t="s">
        <v>90</v>
      </c>
      <c r="BK4033" s="197">
        <f>ROUND(I4033*H4033,2)</f>
        <v>0</v>
      </c>
      <c r="BL4033" s="20" t="s">
        <v>479</v>
      </c>
      <c r="BM4033" s="196" t="s">
        <v>3663</v>
      </c>
    </row>
    <row r="4034" spans="1:65" s="13" customFormat="1" ht="10">
      <c r="B4034" s="203"/>
      <c r="C4034" s="204"/>
      <c r="D4034" s="205" t="s">
        <v>395</v>
      </c>
      <c r="E4034" s="206" t="s">
        <v>76</v>
      </c>
      <c r="F4034" s="207" t="s">
        <v>403</v>
      </c>
      <c r="G4034" s="204"/>
      <c r="H4034" s="206" t="s">
        <v>76</v>
      </c>
      <c r="I4034" s="208"/>
      <c r="J4034" s="204"/>
      <c r="K4034" s="204"/>
      <c r="L4034" s="209"/>
      <c r="M4034" s="210"/>
      <c r="N4034" s="211"/>
      <c r="O4034" s="211"/>
      <c r="P4034" s="211"/>
      <c r="Q4034" s="211"/>
      <c r="R4034" s="211"/>
      <c r="S4034" s="211"/>
      <c r="T4034" s="212"/>
      <c r="AT4034" s="213" t="s">
        <v>395</v>
      </c>
      <c r="AU4034" s="213" t="s">
        <v>90</v>
      </c>
      <c r="AV4034" s="13" t="s">
        <v>85</v>
      </c>
      <c r="AW4034" s="13" t="s">
        <v>36</v>
      </c>
      <c r="AX4034" s="13" t="s">
        <v>78</v>
      </c>
      <c r="AY4034" s="213" t="s">
        <v>386</v>
      </c>
    </row>
    <row r="4035" spans="1:65" s="13" customFormat="1" ht="10">
      <c r="B4035" s="203"/>
      <c r="C4035" s="204"/>
      <c r="D4035" s="205" t="s">
        <v>395</v>
      </c>
      <c r="E4035" s="206" t="s">
        <v>76</v>
      </c>
      <c r="F4035" s="207" t="s">
        <v>1057</v>
      </c>
      <c r="G4035" s="204"/>
      <c r="H4035" s="206" t="s">
        <v>76</v>
      </c>
      <c r="I4035" s="208"/>
      <c r="J4035" s="204"/>
      <c r="K4035" s="204"/>
      <c r="L4035" s="209"/>
      <c r="M4035" s="210"/>
      <c r="N4035" s="211"/>
      <c r="O4035" s="211"/>
      <c r="P4035" s="211"/>
      <c r="Q4035" s="211"/>
      <c r="R4035" s="211"/>
      <c r="S4035" s="211"/>
      <c r="T4035" s="212"/>
      <c r="AT4035" s="213" t="s">
        <v>395</v>
      </c>
      <c r="AU4035" s="213" t="s">
        <v>90</v>
      </c>
      <c r="AV4035" s="13" t="s">
        <v>85</v>
      </c>
      <c r="AW4035" s="13" t="s">
        <v>36</v>
      </c>
      <c r="AX4035" s="13" t="s">
        <v>78</v>
      </c>
      <c r="AY4035" s="213" t="s">
        <v>386</v>
      </c>
    </row>
    <row r="4036" spans="1:65" s="13" customFormat="1" ht="10">
      <c r="B4036" s="203"/>
      <c r="C4036" s="204"/>
      <c r="D4036" s="205" t="s">
        <v>395</v>
      </c>
      <c r="E4036" s="206" t="s">
        <v>76</v>
      </c>
      <c r="F4036" s="207" t="s">
        <v>1743</v>
      </c>
      <c r="G4036" s="204"/>
      <c r="H4036" s="206" t="s">
        <v>76</v>
      </c>
      <c r="I4036" s="208"/>
      <c r="J4036" s="204"/>
      <c r="K4036" s="204"/>
      <c r="L4036" s="209"/>
      <c r="M4036" s="210"/>
      <c r="N4036" s="211"/>
      <c r="O4036" s="211"/>
      <c r="P4036" s="211"/>
      <c r="Q4036" s="211"/>
      <c r="R4036" s="211"/>
      <c r="S4036" s="211"/>
      <c r="T4036" s="212"/>
      <c r="AT4036" s="213" t="s">
        <v>395</v>
      </c>
      <c r="AU4036" s="213" t="s">
        <v>90</v>
      </c>
      <c r="AV4036" s="13" t="s">
        <v>85</v>
      </c>
      <c r="AW4036" s="13" t="s">
        <v>36</v>
      </c>
      <c r="AX4036" s="13" t="s">
        <v>78</v>
      </c>
      <c r="AY4036" s="213" t="s">
        <v>386</v>
      </c>
    </row>
    <row r="4037" spans="1:65" s="14" customFormat="1" ht="10">
      <c r="B4037" s="214"/>
      <c r="C4037" s="215"/>
      <c r="D4037" s="205" t="s">
        <v>395</v>
      </c>
      <c r="E4037" s="216" t="s">
        <v>76</v>
      </c>
      <c r="F4037" s="217" t="s">
        <v>3652</v>
      </c>
      <c r="G4037" s="215"/>
      <c r="H4037" s="218">
        <v>2</v>
      </c>
      <c r="I4037" s="219"/>
      <c r="J4037" s="215"/>
      <c r="K4037" s="215"/>
      <c r="L4037" s="220"/>
      <c r="M4037" s="221"/>
      <c r="N4037" s="222"/>
      <c r="O4037" s="222"/>
      <c r="P4037" s="222"/>
      <c r="Q4037" s="222"/>
      <c r="R4037" s="222"/>
      <c r="S4037" s="222"/>
      <c r="T4037" s="223"/>
      <c r="AT4037" s="224" t="s">
        <v>395</v>
      </c>
      <c r="AU4037" s="224" t="s">
        <v>90</v>
      </c>
      <c r="AV4037" s="14" t="s">
        <v>90</v>
      </c>
      <c r="AW4037" s="14" t="s">
        <v>36</v>
      </c>
      <c r="AX4037" s="14" t="s">
        <v>78</v>
      </c>
      <c r="AY4037" s="224" t="s">
        <v>386</v>
      </c>
    </row>
    <row r="4038" spans="1:65" s="14" customFormat="1" ht="10">
      <c r="B4038" s="214"/>
      <c r="C4038" s="215"/>
      <c r="D4038" s="205" t="s">
        <v>395</v>
      </c>
      <c r="E4038" s="216" t="s">
        <v>76</v>
      </c>
      <c r="F4038" s="217" t="s">
        <v>3653</v>
      </c>
      <c r="G4038" s="215"/>
      <c r="H4038" s="218">
        <v>4.8</v>
      </c>
      <c r="I4038" s="219"/>
      <c r="J4038" s="215"/>
      <c r="K4038" s="215"/>
      <c r="L4038" s="220"/>
      <c r="M4038" s="221"/>
      <c r="N4038" s="222"/>
      <c r="O4038" s="222"/>
      <c r="P4038" s="222"/>
      <c r="Q4038" s="222"/>
      <c r="R4038" s="222"/>
      <c r="S4038" s="222"/>
      <c r="T4038" s="223"/>
      <c r="AT4038" s="224" t="s">
        <v>395</v>
      </c>
      <c r="AU4038" s="224" t="s">
        <v>90</v>
      </c>
      <c r="AV4038" s="14" t="s">
        <v>90</v>
      </c>
      <c r="AW4038" s="14" t="s">
        <v>36</v>
      </c>
      <c r="AX4038" s="14" t="s">
        <v>78</v>
      </c>
      <c r="AY4038" s="224" t="s">
        <v>386</v>
      </c>
    </row>
    <row r="4039" spans="1:65" s="15" customFormat="1" ht="10">
      <c r="B4039" s="225"/>
      <c r="C4039" s="226"/>
      <c r="D4039" s="205" t="s">
        <v>395</v>
      </c>
      <c r="E4039" s="227" t="s">
        <v>76</v>
      </c>
      <c r="F4039" s="228" t="s">
        <v>398</v>
      </c>
      <c r="G4039" s="226"/>
      <c r="H4039" s="229">
        <v>6.8</v>
      </c>
      <c r="I4039" s="230"/>
      <c r="J4039" s="226"/>
      <c r="K4039" s="226"/>
      <c r="L4039" s="231"/>
      <c r="M4039" s="232"/>
      <c r="N4039" s="233"/>
      <c r="O4039" s="233"/>
      <c r="P4039" s="233"/>
      <c r="Q4039" s="233"/>
      <c r="R4039" s="233"/>
      <c r="S4039" s="233"/>
      <c r="T4039" s="234"/>
      <c r="AT4039" s="235" t="s">
        <v>395</v>
      </c>
      <c r="AU4039" s="235" t="s">
        <v>90</v>
      </c>
      <c r="AV4039" s="15" t="s">
        <v>102</v>
      </c>
      <c r="AW4039" s="15" t="s">
        <v>36</v>
      </c>
      <c r="AX4039" s="15" t="s">
        <v>85</v>
      </c>
      <c r="AY4039" s="235" t="s">
        <v>386</v>
      </c>
    </row>
    <row r="4040" spans="1:65" s="14" customFormat="1" ht="10">
      <c r="B4040" s="214"/>
      <c r="C4040" s="215"/>
      <c r="D4040" s="205" t="s">
        <v>395</v>
      </c>
      <c r="E4040" s="215"/>
      <c r="F4040" s="217" t="s">
        <v>3664</v>
      </c>
      <c r="G4040" s="215"/>
      <c r="H4040" s="218">
        <v>7.14</v>
      </c>
      <c r="I4040" s="219"/>
      <c r="J4040" s="215"/>
      <c r="K4040" s="215"/>
      <c r="L4040" s="220"/>
      <c r="M4040" s="221"/>
      <c r="N4040" s="222"/>
      <c r="O4040" s="222"/>
      <c r="P4040" s="222"/>
      <c r="Q4040" s="222"/>
      <c r="R4040" s="222"/>
      <c r="S4040" s="222"/>
      <c r="T4040" s="223"/>
      <c r="AT4040" s="224" t="s">
        <v>395</v>
      </c>
      <c r="AU4040" s="224" t="s">
        <v>90</v>
      </c>
      <c r="AV4040" s="14" t="s">
        <v>90</v>
      </c>
      <c r="AW4040" s="14" t="s">
        <v>4</v>
      </c>
      <c r="AX4040" s="14" t="s">
        <v>85</v>
      </c>
      <c r="AY4040" s="224" t="s">
        <v>386</v>
      </c>
    </row>
    <row r="4041" spans="1:65" s="2" customFormat="1" ht="16.5" customHeight="1">
      <c r="A4041" s="37"/>
      <c r="B4041" s="38"/>
      <c r="C4041" s="236" t="s">
        <v>3665</v>
      </c>
      <c r="D4041" s="236" t="s">
        <v>453</v>
      </c>
      <c r="E4041" s="237" t="s">
        <v>3666</v>
      </c>
      <c r="F4041" s="238" t="s">
        <v>3667</v>
      </c>
      <c r="G4041" s="239" t="s">
        <v>3668</v>
      </c>
      <c r="H4041" s="240">
        <v>11</v>
      </c>
      <c r="I4041" s="241"/>
      <c r="J4041" s="242">
        <f>ROUND(I4041*H4041,2)</f>
        <v>0</v>
      </c>
      <c r="K4041" s="238" t="s">
        <v>391</v>
      </c>
      <c r="L4041" s="243"/>
      <c r="M4041" s="244" t="s">
        <v>76</v>
      </c>
      <c r="N4041" s="245" t="s">
        <v>49</v>
      </c>
      <c r="O4041" s="67"/>
      <c r="P4041" s="194">
        <f>O4041*H4041</f>
        <v>0</v>
      </c>
      <c r="Q4041" s="194">
        <v>2.0000000000000001E-4</v>
      </c>
      <c r="R4041" s="194">
        <f>Q4041*H4041</f>
        <v>2.2000000000000001E-3</v>
      </c>
      <c r="S4041" s="194">
        <v>0</v>
      </c>
      <c r="T4041" s="195">
        <f>S4041*H4041</f>
        <v>0</v>
      </c>
      <c r="U4041" s="37"/>
      <c r="V4041" s="37"/>
      <c r="W4041" s="37"/>
      <c r="X4041" s="37"/>
      <c r="Y4041" s="37"/>
      <c r="Z4041" s="37"/>
      <c r="AA4041" s="37"/>
      <c r="AB4041" s="37"/>
      <c r="AC4041" s="37"/>
      <c r="AD4041" s="37"/>
      <c r="AE4041" s="37"/>
      <c r="AR4041" s="196" t="s">
        <v>597</v>
      </c>
      <c r="AT4041" s="196" t="s">
        <v>453</v>
      </c>
      <c r="AU4041" s="196" t="s">
        <v>90</v>
      </c>
      <c r="AY4041" s="20" t="s">
        <v>386</v>
      </c>
      <c r="BE4041" s="197">
        <f>IF(N4041="základní",J4041,0)</f>
        <v>0</v>
      </c>
      <c r="BF4041" s="197">
        <f>IF(N4041="snížená",J4041,0)</f>
        <v>0</v>
      </c>
      <c r="BG4041" s="197">
        <f>IF(N4041="zákl. přenesená",J4041,0)</f>
        <v>0</v>
      </c>
      <c r="BH4041" s="197">
        <f>IF(N4041="sníž. přenesená",J4041,0)</f>
        <v>0</v>
      </c>
      <c r="BI4041" s="197">
        <f>IF(N4041="nulová",J4041,0)</f>
        <v>0</v>
      </c>
      <c r="BJ4041" s="20" t="s">
        <v>90</v>
      </c>
      <c r="BK4041" s="197">
        <f>ROUND(I4041*H4041,2)</f>
        <v>0</v>
      </c>
      <c r="BL4041" s="20" t="s">
        <v>479</v>
      </c>
      <c r="BM4041" s="196" t="s">
        <v>3669</v>
      </c>
    </row>
    <row r="4042" spans="1:65" s="2" customFormat="1" ht="49" customHeight="1">
      <c r="A4042" s="37"/>
      <c r="B4042" s="38"/>
      <c r="C4042" s="185" t="s">
        <v>3670</v>
      </c>
      <c r="D4042" s="185" t="s">
        <v>388</v>
      </c>
      <c r="E4042" s="186" t="s">
        <v>3671</v>
      </c>
      <c r="F4042" s="187" t="s">
        <v>3672</v>
      </c>
      <c r="G4042" s="188" t="s">
        <v>2321</v>
      </c>
      <c r="H4042" s="257"/>
      <c r="I4042" s="190"/>
      <c r="J4042" s="191">
        <f>ROUND(I4042*H4042,2)</f>
        <v>0</v>
      </c>
      <c r="K4042" s="187" t="s">
        <v>391</v>
      </c>
      <c r="L4042" s="42"/>
      <c r="M4042" s="192" t="s">
        <v>76</v>
      </c>
      <c r="N4042" s="193" t="s">
        <v>49</v>
      </c>
      <c r="O4042" s="67"/>
      <c r="P4042" s="194">
        <f>O4042*H4042</f>
        <v>0</v>
      </c>
      <c r="Q4042" s="194">
        <v>0</v>
      </c>
      <c r="R4042" s="194">
        <f>Q4042*H4042</f>
        <v>0</v>
      </c>
      <c r="S4042" s="194">
        <v>0</v>
      </c>
      <c r="T4042" s="195">
        <f>S4042*H4042</f>
        <v>0</v>
      </c>
      <c r="U4042" s="37"/>
      <c r="V4042" s="37"/>
      <c r="W4042" s="37"/>
      <c r="X4042" s="37"/>
      <c r="Y4042" s="37"/>
      <c r="Z4042" s="37"/>
      <c r="AA4042" s="37"/>
      <c r="AB4042" s="37"/>
      <c r="AC4042" s="37"/>
      <c r="AD4042" s="37"/>
      <c r="AE4042" s="37"/>
      <c r="AR4042" s="196" t="s">
        <v>479</v>
      </c>
      <c r="AT4042" s="196" t="s">
        <v>388</v>
      </c>
      <c r="AU4042" s="196" t="s">
        <v>90</v>
      </c>
      <c r="AY4042" s="20" t="s">
        <v>386</v>
      </c>
      <c r="BE4042" s="197">
        <f>IF(N4042="základní",J4042,0)</f>
        <v>0</v>
      </c>
      <c r="BF4042" s="197">
        <f>IF(N4042="snížená",J4042,0)</f>
        <v>0</v>
      </c>
      <c r="BG4042" s="197">
        <f>IF(N4042="zákl. přenesená",J4042,0)</f>
        <v>0</v>
      </c>
      <c r="BH4042" s="197">
        <f>IF(N4042="sníž. přenesená",J4042,0)</f>
        <v>0</v>
      </c>
      <c r="BI4042" s="197">
        <f>IF(N4042="nulová",J4042,0)</f>
        <v>0</v>
      </c>
      <c r="BJ4042" s="20" t="s">
        <v>90</v>
      </c>
      <c r="BK4042" s="197">
        <f>ROUND(I4042*H4042,2)</f>
        <v>0</v>
      </c>
      <c r="BL4042" s="20" t="s">
        <v>479</v>
      </c>
      <c r="BM4042" s="196" t="s">
        <v>3673</v>
      </c>
    </row>
    <row r="4043" spans="1:65" s="2" customFormat="1" ht="10">
      <c r="A4043" s="37"/>
      <c r="B4043" s="38"/>
      <c r="C4043" s="39"/>
      <c r="D4043" s="198" t="s">
        <v>393</v>
      </c>
      <c r="E4043" s="39"/>
      <c r="F4043" s="199" t="s">
        <v>3674</v>
      </c>
      <c r="G4043" s="39"/>
      <c r="H4043" s="39"/>
      <c r="I4043" s="200"/>
      <c r="J4043" s="39"/>
      <c r="K4043" s="39"/>
      <c r="L4043" s="42"/>
      <c r="M4043" s="201"/>
      <c r="N4043" s="202"/>
      <c r="O4043" s="67"/>
      <c r="P4043" s="67"/>
      <c r="Q4043" s="67"/>
      <c r="R4043" s="67"/>
      <c r="S4043" s="67"/>
      <c r="T4043" s="68"/>
      <c r="U4043" s="37"/>
      <c r="V4043" s="37"/>
      <c r="W4043" s="37"/>
      <c r="X4043" s="37"/>
      <c r="Y4043" s="37"/>
      <c r="Z4043" s="37"/>
      <c r="AA4043" s="37"/>
      <c r="AB4043" s="37"/>
      <c r="AC4043" s="37"/>
      <c r="AD4043" s="37"/>
      <c r="AE4043" s="37"/>
      <c r="AT4043" s="20" t="s">
        <v>393</v>
      </c>
      <c r="AU4043" s="20" t="s">
        <v>90</v>
      </c>
    </row>
    <row r="4044" spans="1:65" s="12" customFormat="1" ht="22.75" customHeight="1">
      <c r="B4044" s="169"/>
      <c r="C4044" s="170"/>
      <c r="D4044" s="171" t="s">
        <v>77</v>
      </c>
      <c r="E4044" s="183" t="s">
        <v>3675</v>
      </c>
      <c r="F4044" s="183" t="s">
        <v>3676</v>
      </c>
      <c r="G4044" s="170"/>
      <c r="H4044" s="170"/>
      <c r="I4044" s="173"/>
      <c r="J4044" s="184">
        <f>BK4044</f>
        <v>0</v>
      </c>
      <c r="K4044" s="170"/>
      <c r="L4044" s="175"/>
      <c r="M4044" s="176"/>
      <c r="N4044" s="177"/>
      <c r="O4044" s="177"/>
      <c r="P4044" s="178">
        <f>SUM(P4045:P4580)</f>
        <v>0</v>
      </c>
      <c r="Q4044" s="177"/>
      <c r="R4044" s="178">
        <f>SUM(R4045:R4580)</f>
        <v>15.094240115999998</v>
      </c>
      <c r="S4044" s="177"/>
      <c r="T4044" s="179">
        <f>SUM(T4045:T4580)</f>
        <v>16.790869999999998</v>
      </c>
      <c r="AR4044" s="180" t="s">
        <v>90</v>
      </c>
      <c r="AT4044" s="181" t="s">
        <v>77</v>
      </c>
      <c r="AU4044" s="181" t="s">
        <v>85</v>
      </c>
      <c r="AY4044" s="180" t="s">
        <v>386</v>
      </c>
      <c r="BK4044" s="182">
        <f>SUM(BK4045:BK4580)</f>
        <v>0</v>
      </c>
    </row>
    <row r="4045" spans="1:65" s="2" customFormat="1" ht="111.75" customHeight="1">
      <c r="A4045" s="37"/>
      <c r="B4045" s="38"/>
      <c r="C4045" s="185" t="s">
        <v>3677</v>
      </c>
      <c r="D4045" s="185" t="s">
        <v>388</v>
      </c>
      <c r="E4045" s="186" t="s">
        <v>3678</v>
      </c>
      <c r="F4045" s="187" t="s">
        <v>3679</v>
      </c>
      <c r="G4045" s="188" t="s">
        <v>624</v>
      </c>
      <c r="H4045" s="189">
        <v>1</v>
      </c>
      <c r="I4045" s="190"/>
      <c r="J4045" s="191">
        <f>ROUND(I4045*H4045,2)</f>
        <v>0</v>
      </c>
      <c r="K4045" s="187" t="s">
        <v>76</v>
      </c>
      <c r="L4045" s="42"/>
      <c r="M4045" s="192" t="s">
        <v>76</v>
      </c>
      <c r="N4045" s="193" t="s">
        <v>49</v>
      </c>
      <c r="O4045" s="67"/>
      <c r="P4045" s="194">
        <f>O4045*H4045</f>
        <v>0</v>
      </c>
      <c r="Q4045" s="194">
        <v>0</v>
      </c>
      <c r="R4045" s="194">
        <f>Q4045*H4045</f>
        <v>0</v>
      </c>
      <c r="S4045" s="194">
        <v>0</v>
      </c>
      <c r="T4045" s="195">
        <f>S4045*H4045</f>
        <v>0</v>
      </c>
      <c r="U4045" s="37"/>
      <c r="V4045" s="37"/>
      <c r="W4045" s="37"/>
      <c r="X4045" s="37"/>
      <c r="Y4045" s="37"/>
      <c r="Z4045" s="37"/>
      <c r="AA4045" s="37"/>
      <c r="AB4045" s="37"/>
      <c r="AC4045" s="37"/>
      <c r="AD4045" s="37"/>
      <c r="AE4045" s="37"/>
      <c r="AR4045" s="196" t="s">
        <v>479</v>
      </c>
      <c r="AT4045" s="196" t="s">
        <v>388</v>
      </c>
      <c r="AU4045" s="196" t="s">
        <v>90</v>
      </c>
      <c r="AY4045" s="20" t="s">
        <v>386</v>
      </c>
      <c r="BE4045" s="197">
        <f>IF(N4045="základní",J4045,0)</f>
        <v>0</v>
      </c>
      <c r="BF4045" s="197">
        <f>IF(N4045="snížená",J4045,0)</f>
        <v>0</v>
      </c>
      <c r="BG4045" s="197">
        <f>IF(N4045="zákl. přenesená",J4045,0)</f>
        <v>0</v>
      </c>
      <c r="BH4045" s="197">
        <f>IF(N4045="sníž. přenesená",J4045,0)</f>
        <v>0</v>
      </c>
      <c r="BI4045" s="197">
        <f>IF(N4045="nulová",J4045,0)</f>
        <v>0</v>
      </c>
      <c r="BJ4045" s="20" t="s">
        <v>90</v>
      </c>
      <c r="BK4045" s="197">
        <f>ROUND(I4045*H4045,2)</f>
        <v>0</v>
      </c>
      <c r="BL4045" s="20" t="s">
        <v>479</v>
      </c>
      <c r="BM4045" s="196" t="s">
        <v>3680</v>
      </c>
    </row>
    <row r="4046" spans="1:65" s="13" customFormat="1" ht="10">
      <c r="B4046" s="203"/>
      <c r="C4046" s="204"/>
      <c r="D4046" s="205" t="s">
        <v>395</v>
      </c>
      <c r="E4046" s="206" t="s">
        <v>76</v>
      </c>
      <c r="F4046" s="207" t="s">
        <v>396</v>
      </c>
      <c r="G4046" s="204"/>
      <c r="H4046" s="206" t="s">
        <v>76</v>
      </c>
      <c r="I4046" s="208"/>
      <c r="J4046" s="204"/>
      <c r="K4046" s="204"/>
      <c r="L4046" s="209"/>
      <c r="M4046" s="210"/>
      <c r="N4046" s="211"/>
      <c r="O4046" s="211"/>
      <c r="P4046" s="211"/>
      <c r="Q4046" s="211"/>
      <c r="R4046" s="211"/>
      <c r="S4046" s="211"/>
      <c r="T4046" s="212"/>
      <c r="AT4046" s="213" t="s">
        <v>395</v>
      </c>
      <c r="AU4046" s="213" t="s">
        <v>90</v>
      </c>
      <c r="AV4046" s="13" t="s">
        <v>85</v>
      </c>
      <c r="AW4046" s="13" t="s">
        <v>36</v>
      </c>
      <c r="AX4046" s="13" t="s">
        <v>78</v>
      </c>
      <c r="AY4046" s="213" t="s">
        <v>386</v>
      </c>
    </row>
    <row r="4047" spans="1:65" s="13" customFormat="1" ht="10">
      <c r="B4047" s="203"/>
      <c r="C4047" s="204"/>
      <c r="D4047" s="205" t="s">
        <v>395</v>
      </c>
      <c r="E4047" s="206" t="s">
        <v>76</v>
      </c>
      <c r="F4047" s="207" t="s">
        <v>3681</v>
      </c>
      <c r="G4047" s="204"/>
      <c r="H4047" s="206" t="s">
        <v>76</v>
      </c>
      <c r="I4047" s="208"/>
      <c r="J4047" s="204"/>
      <c r="K4047" s="204"/>
      <c r="L4047" s="209"/>
      <c r="M4047" s="210"/>
      <c r="N4047" s="211"/>
      <c r="O4047" s="211"/>
      <c r="P4047" s="211"/>
      <c r="Q4047" s="211"/>
      <c r="R4047" s="211"/>
      <c r="S4047" s="211"/>
      <c r="T4047" s="212"/>
      <c r="AT4047" s="213" t="s">
        <v>395</v>
      </c>
      <c r="AU4047" s="213" t="s">
        <v>90</v>
      </c>
      <c r="AV4047" s="13" t="s">
        <v>85</v>
      </c>
      <c r="AW4047" s="13" t="s">
        <v>36</v>
      </c>
      <c r="AX4047" s="13" t="s">
        <v>78</v>
      </c>
      <c r="AY4047" s="213" t="s">
        <v>386</v>
      </c>
    </row>
    <row r="4048" spans="1:65" s="14" customFormat="1" ht="10">
      <c r="B4048" s="214"/>
      <c r="C4048" s="215"/>
      <c r="D4048" s="205" t="s">
        <v>395</v>
      </c>
      <c r="E4048" s="216" t="s">
        <v>76</v>
      </c>
      <c r="F4048" s="217" t="s">
        <v>3682</v>
      </c>
      <c r="G4048" s="215"/>
      <c r="H4048" s="218">
        <v>1</v>
      </c>
      <c r="I4048" s="219"/>
      <c r="J4048" s="215"/>
      <c r="K4048" s="215"/>
      <c r="L4048" s="220"/>
      <c r="M4048" s="221"/>
      <c r="N4048" s="222"/>
      <c r="O4048" s="222"/>
      <c r="P4048" s="222"/>
      <c r="Q4048" s="222"/>
      <c r="R4048" s="222"/>
      <c r="S4048" s="222"/>
      <c r="T4048" s="223"/>
      <c r="AT4048" s="224" t="s">
        <v>395</v>
      </c>
      <c r="AU4048" s="224" t="s">
        <v>90</v>
      </c>
      <c r="AV4048" s="14" t="s">
        <v>90</v>
      </c>
      <c r="AW4048" s="14" t="s">
        <v>36</v>
      </c>
      <c r="AX4048" s="14" t="s">
        <v>78</v>
      </c>
      <c r="AY4048" s="224" t="s">
        <v>386</v>
      </c>
    </row>
    <row r="4049" spans="1:65" s="15" customFormat="1" ht="10">
      <c r="B4049" s="225"/>
      <c r="C4049" s="226"/>
      <c r="D4049" s="205" t="s">
        <v>395</v>
      </c>
      <c r="E4049" s="227" t="s">
        <v>76</v>
      </c>
      <c r="F4049" s="228" t="s">
        <v>398</v>
      </c>
      <c r="G4049" s="226"/>
      <c r="H4049" s="229">
        <v>1</v>
      </c>
      <c r="I4049" s="230"/>
      <c r="J4049" s="226"/>
      <c r="K4049" s="226"/>
      <c r="L4049" s="231"/>
      <c r="M4049" s="232"/>
      <c r="N4049" s="233"/>
      <c r="O4049" s="233"/>
      <c r="P4049" s="233"/>
      <c r="Q4049" s="233"/>
      <c r="R4049" s="233"/>
      <c r="S4049" s="233"/>
      <c r="T4049" s="234"/>
      <c r="AT4049" s="235" t="s">
        <v>395</v>
      </c>
      <c r="AU4049" s="235" t="s">
        <v>90</v>
      </c>
      <c r="AV4049" s="15" t="s">
        <v>102</v>
      </c>
      <c r="AW4049" s="15" t="s">
        <v>36</v>
      </c>
      <c r="AX4049" s="15" t="s">
        <v>85</v>
      </c>
      <c r="AY4049" s="235" t="s">
        <v>386</v>
      </c>
    </row>
    <row r="4050" spans="1:65" s="2" customFormat="1" ht="66.75" customHeight="1">
      <c r="A4050" s="37"/>
      <c r="B4050" s="38"/>
      <c r="C4050" s="185" t="s">
        <v>3683</v>
      </c>
      <c r="D4050" s="185" t="s">
        <v>388</v>
      </c>
      <c r="E4050" s="186" t="s">
        <v>3684</v>
      </c>
      <c r="F4050" s="187" t="s">
        <v>3685</v>
      </c>
      <c r="G4050" s="188" t="s">
        <v>624</v>
      </c>
      <c r="H4050" s="189">
        <v>1</v>
      </c>
      <c r="I4050" s="190"/>
      <c r="J4050" s="191">
        <f>ROUND(I4050*H4050,2)</f>
        <v>0</v>
      </c>
      <c r="K4050" s="187" t="s">
        <v>76</v>
      </c>
      <c r="L4050" s="42"/>
      <c r="M4050" s="192" t="s">
        <v>76</v>
      </c>
      <c r="N4050" s="193" t="s">
        <v>49</v>
      </c>
      <c r="O4050" s="67"/>
      <c r="P4050" s="194">
        <f>O4050*H4050</f>
        <v>0</v>
      </c>
      <c r="Q4050" s="194">
        <v>0</v>
      </c>
      <c r="R4050" s="194">
        <f>Q4050*H4050</f>
        <v>0</v>
      </c>
      <c r="S4050" s="194">
        <v>0</v>
      </c>
      <c r="T4050" s="195">
        <f>S4050*H4050</f>
        <v>0</v>
      </c>
      <c r="U4050" s="37"/>
      <c r="V4050" s="37"/>
      <c r="W4050" s="37"/>
      <c r="X4050" s="37"/>
      <c r="Y4050" s="37"/>
      <c r="Z4050" s="37"/>
      <c r="AA4050" s="37"/>
      <c r="AB4050" s="37"/>
      <c r="AC4050" s="37"/>
      <c r="AD4050" s="37"/>
      <c r="AE4050" s="37"/>
      <c r="AR4050" s="196" t="s">
        <v>479</v>
      </c>
      <c r="AT4050" s="196" t="s">
        <v>388</v>
      </c>
      <c r="AU4050" s="196" t="s">
        <v>90</v>
      </c>
      <c r="AY4050" s="20" t="s">
        <v>386</v>
      </c>
      <c r="BE4050" s="197">
        <f>IF(N4050="základní",J4050,0)</f>
        <v>0</v>
      </c>
      <c r="BF4050" s="197">
        <f>IF(N4050="snížená",J4050,0)</f>
        <v>0</v>
      </c>
      <c r="BG4050" s="197">
        <f>IF(N4050="zákl. přenesená",J4050,0)</f>
        <v>0</v>
      </c>
      <c r="BH4050" s="197">
        <f>IF(N4050="sníž. přenesená",J4050,0)</f>
        <v>0</v>
      </c>
      <c r="BI4050" s="197">
        <f>IF(N4050="nulová",J4050,0)</f>
        <v>0</v>
      </c>
      <c r="BJ4050" s="20" t="s">
        <v>90</v>
      </c>
      <c r="BK4050" s="197">
        <f>ROUND(I4050*H4050,2)</f>
        <v>0</v>
      </c>
      <c r="BL4050" s="20" t="s">
        <v>479</v>
      </c>
      <c r="BM4050" s="196" t="s">
        <v>3686</v>
      </c>
    </row>
    <row r="4051" spans="1:65" s="13" customFormat="1" ht="10">
      <c r="B4051" s="203"/>
      <c r="C4051" s="204"/>
      <c r="D4051" s="205" t="s">
        <v>395</v>
      </c>
      <c r="E4051" s="206" t="s">
        <v>76</v>
      </c>
      <c r="F4051" s="207" t="s">
        <v>396</v>
      </c>
      <c r="G4051" s="204"/>
      <c r="H4051" s="206" t="s">
        <v>76</v>
      </c>
      <c r="I4051" s="208"/>
      <c r="J4051" s="204"/>
      <c r="K4051" s="204"/>
      <c r="L4051" s="209"/>
      <c r="M4051" s="210"/>
      <c r="N4051" s="211"/>
      <c r="O4051" s="211"/>
      <c r="P4051" s="211"/>
      <c r="Q4051" s="211"/>
      <c r="R4051" s="211"/>
      <c r="S4051" s="211"/>
      <c r="T4051" s="212"/>
      <c r="AT4051" s="213" t="s">
        <v>395</v>
      </c>
      <c r="AU4051" s="213" t="s">
        <v>90</v>
      </c>
      <c r="AV4051" s="13" t="s">
        <v>85</v>
      </c>
      <c r="AW4051" s="13" t="s">
        <v>36</v>
      </c>
      <c r="AX4051" s="13" t="s">
        <v>78</v>
      </c>
      <c r="AY4051" s="213" t="s">
        <v>386</v>
      </c>
    </row>
    <row r="4052" spans="1:65" s="13" customFormat="1" ht="10">
      <c r="B4052" s="203"/>
      <c r="C4052" s="204"/>
      <c r="D4052" s="205" t="s">
        <v>395</v>
      </c>
      <c r="E4052" s="206" t="s">
        <v>76</v>
      </c>
      <c r="F4052" s="207" t="s">
        <v>3681</v>
      </c>
      <c r="G4052" s="204"/>
      <c r="H4052" s="206" t="s">
        <v>76</v>
      </c>
      <c r="I4052" s="208"/>
      <c r="J4052" s="204"/>
      <c r="K4052" s="204"/>
      <c r="L4052" s="209"/>
      <c r="M4052" s="210"/>
      <c r="N4052" s="211"/>
      <c r="O4052" s="211"/>
      <c r="P4052" s="211"/>
      <c r="Q4052" s="211"/>
      <c r="R4052" s="211"/>
      <c r="S4052" s="211"/>
      <c r="T4052" s="212"/>
      <c r="AT4052" s="213" t="s">
        <v>395</v>
      </c>
      <c r="AU4052" s="213" t="s">
        <v>90</v>
      </c>
      <c r="AV4052" s="13" t="s">
        <v>85</v>
      </c>
      <c r="AW4052" s="13" t="s">
        <v>36</v>
      </c>
      <c r="AX4052" s="13" t="s">
        <v>78</v>
      </c>
      <c r="AY4052" s="213" t="s">
        <v>386</v>
      </c>
    </row>
    <row r="4053" spans="1:65" s="14" customFormat="1" ht="10">
      <c r="B4053" s="214"/>
      <c r="C4053" s="215"/>
      <c r="D4053" s="205" t="s">
        <v>395</v>
      </c>
      <c r="E4053" s="216" t="s">
        <v>76</v>
      </c>
      <c r="F4053" s="217" t="s">
        <v>3682</v>
      </c>
      <c r="G4053" s="215"/>
      <c r="H4053" s="218">
        <v>1</v>
      </c>
      <c r="I4053" s="219"/>
      <c r="J4053" s="215"/>
      <c r="K4053" s="215"/>
      <c r="L4053" s="220"/>
      <c r="M4053" s="221"/>
      <c r="N4053" s="222"/>
      <c r="O4053" s="222"/>
      <c r="P4053" s="222"/>
      <c r="Q4053" s="222"/>
      <c r="R4053" s="222"/>
      <c r="S4053" s="222"/>
      <c r="T4053" s="223"/>
      <c r="AT4053" s="224" t="s">
        <v>395</v>
      </c>
      <c r="AU4053" s="224" t="s">
        <v>90</v>
      </c>
      <c r="AV4053" s="14" t="s">
        <v>90</v>
      </c>
      <c r="AW4053" s="14" t="s">
        <v>36</v>
      </c>
      <c r="AX4053" s="14" t="s">
        <v>78</v>
      </c>
      <c r="AY4053" s="224" t="s">
        <v>386</v>
      </c>
    </row>
    <row r="4054" spans="1:65" s="15" customFormat="1" ht="10">
      <c r="B4054" s="225"/>
      <c r="C4054" s="226"/>
      <c r="D4054" s="205" t="s">
        <v>395</v>
      </c>
      <c r="E4054" s="227" t="s">
        <v>76</v>
      </c>
      <c r="F4054" s="228" t="s">
        <v>398</v>
      </c>
      <c r="G4054" s="226"/>
      <c r="H4054" s="229">
        <v>1</v>
      </c>
      <c r="I4054" s="230"/>
      <c r="J4054" s="226"/>
      <c r="K4054" s="226"/>
      <c r="L4054" s="231"/>
      <c r="M4054" s="232"/>
      <c r="N4054" s="233"/>
      <c r="O4054" s="233"/>
      <c r="P4054" s="233"/>
      <c r="Q4054" s="233"/>
      <c r="R4054" s="233"/>
      <c r="S4054" s="233"/>
      <c r="T4054" s="234"/>
      <c r="AT4054" s="235" t="s">
        <v>395</v>
      </c>
      <c r="AU4054" s="235" t="s">
        <v>90</v>
      </c>
      <c r="AV4054" s="15" t="s">
        <v>102</v>
      </c>
      <c r="AW4054" s="15" t="s">
        <v>36</v>
      </c>
      <c r="AX4054" s="15" t="s">
        <v>85</v>
      </c>
      <c r="AY4054" s="235" t="s">
        <v>386</v>
      </c>
    </row>
    <row r="4055" spans="1:65" s="2" customFormat="1" ht="114.9" customHeight="1">
      <c r="A4055" s="37"/>
      <c r="B4055" s="38"/>
      <c r="C4055" s="185" t="s">
        <v>3687</v>
      </c>
      <c r="D4055" s="185" t="s">
        <v>388</v>
      </c>
      <c r="E4055" s="186" t="s">
        <v>3688</v>
      </c>
      <c r="F4055" s="187" t="s">
        <v>3689</v>
      </c>
      <c r="G4055" s="188" t="s">
        <v>624</v>
      </c>
      <c r="H4055" s="189">
        <v>1</v>
      </c>
      <c r="I4055" s="190"/>
      <c r="J4055" s="191">
        <f>ROUND(I4055*H4055,2)</f>
        <v>0</v>
      </c>
      <c r="K4055" s="187" t="s">
        <v>76</v>
      </c>
      <c r="L4055" s="42"/>
      <c r="M4055" s="192" t="s">
        <v>76</v>
      </c>
      <c r="N4055" s="193" t="s">
        <v>49</v>
      </c>
      <c r="O4055" s="67"/>
      <c r="P4055" s="194">
        <f>O4055*H4055</f>
        <v>0</v>
      </c>
      <c r="Q4055" s="194">
        <v>0</v>
      </c>
      <c r="R4055" s="194">
        <f>Q4055*H4055</f>
        <v>0</v>
      </c>
      <c r="S4055" s="194">
        <v>0</v>
      </c>
      <c r="T4055" s="195">
        <f>S4055*H4055</f>
        <v>0</v>
      </c>
      <c r="U4055" s="37"/>
      <c r="V4055" s="37"/>
      <c r="W4055" s="37"/>
      <c r="X4055" s="37"/>
      <c r="Y4055" s="37"/>
      <c r="Z4055" s="37"/>
      <c r="AA4055" s="37"/>
      <c r="AB4055" s="37"/>
      <c r="AC4055" s="37"/>
      <c r="AD4055" s="37"/>
      <c r="AE4055" s="37"/>
      <c r="AR4055" s="196" t="s">
        <v>479</v>
      </c>
      <c r="AT4055" s="196" t="s">
        <v>388</v>
      </c>
      <c r="AU4055" s="196" t="s">
        <v>90</v>
      </c>
      <c r="AY4055" s="20" t="s">
        <v>386</v>
      </c>
      <c r="BE4055" s="197">
        <f>IF(N4055="základní",J4055,0)</f>
        <v>0</v>
      </c>
      <c r="BF4055" s="197">
        <f>IF(N4055="snížená",J4055,0)</f>
        <v>0</v>
      </c>
      <c r="BG4055" s="197">
        <f>IF(N4055="zákl. přenesená",J4055,0)</f>
        <v>0</v>
      </c>
      <c r="BH4055" s="197">
        <f>IF(N4055="sníž. přenesená",J4055,0)</f>
        <v>0</v>
      </c>
      <c r="BI4055" s="197">
        <f>IF(N4055="nulová",J4055,0)</f>
        <v>0</v>
      </c>
      <c r="BJ4055" s="20" t="s">
        <v>90</v>
      </c>
      <c r="BK4055" s="197">
        <f>ROUND(I4055*H4055,2)</f>
        <v>0</v>
      </c>
      <c r="BL4055" s="20" t="s">
        <v>479</v>
      </c>
      <c r="BM4055" s="196" t="s">
        <v>3690</v>
      </c>
    </row>
    <row r="4056" spans="1:65" s="13" customFormat="1" ht="10">
      <c r="B4056" s="203"/>
      <c r="C4056" s="204"/>
      <c r="D4056" s="205" t="s">
        <v>395</v>
      </c>
      <c r="E4056" s="206" t="s">
        <v>76</v>
      </c>
      <c r="F4056" s="207" t="s">
        <v>396</v>
      </c>
      <c r="G4056" s="204"/>
      <c r="H4056" s="206" t="s">
        <v>76</v>
      </c>
      <c r="I4056" s="208"/>
      <c r="J4056" s="204"/>
      <c r="K4056" s="204"/>
      <c r="L4056" s="209"/>
      <c r="M4056" s="210"/>
      <c r="N4056" s="211"/>
      <c r="O4056" s="211"/>
      <c r="P4056" s="211"/>
      <c r="Q4056" s="211"/>
      <c r="R4056" s="211"/>
      <c r="S4056" s="211"/>
      <c r="T4056" s="212"/>
      <c r="AT4056" s="213" t="s">
        <v>395</v>
      </c>
      <c r="AU4056" s="213" t="s">
        <v>90</v>
      </c>
      <c r="AV4056" s="13" t="s">
        <v>85</v>
      </c>
      <c r="AW4056" s="13" t="s">
        <v>36</v>
      </c>
      <c r="AX4056" s="13" t="s">
        <v>78</v>
      </c>
      <c r="AY4056" s="213" t="s">
        <v>386</v>
      </c>
    </row>
    <row r="4057" spans="1:65" s="13" customFormat="1" ht="10">
      <c r="B4057" s="203"/>
      <c r="C4057" s="204"/>
      <c r="D4057" s="205" t="s">
        <v>395</v>
      </c>
      <c r="E4057" s="206" t="s">
        <v>76</v>
      </c>
      <c r="F4057" s="207" t="s">
        <v>3681</v>
      </c>
      <c r="G4057" s="204"/>
      <c r="H4057" s="206" t="s">
        <v>76</v>
      </c>
      <c r="I4057" s="208"/>
      <c r="J4057" s="204"/>
      <c r="K4057" s="204"/>
      <c r="L4057" s="209"/>
      <c r="M4057" s="210"/>
      <c r="N4057" s="211"/>
      <c r="O4057" s="211"/>
      <c r="P4057" s="211"/>
      <c r="Q4057" s="211"/>
      <c r="R4057" s="211"/>
      <c r="S4057" s="211"/>
      <c r="T4057" s="212"/>
      <c r="AT4057" s="213" t="s">
        <v>395</v>
      </c>
      <c r="AU4057" s="213" t="s">
        <v>90</v>
      </c>
      <c r="AV4057" s="13" t="s">
        <v>85</v>
      </c>
      <c r="AW4057" s="13" t="s">
        <v>36</v>
      </c>
      <c r="AX4057" s="13" t="s">
        <v>78</v>
      </c>
      <c r="AY4057" s="213" t="s">
        <v>386</v>
      </c>
    </row>
    <row r="4058" spans="1:65" s="14" customFormat="1" ht="10">
      <c r="B4058" s="214"/>
      <c r="C4058" s="215"/>
      <c r="D4058" s="205" t="s">
        <v>395</v>
      </c>
      <c r="E4058" s="216" t="s">
        <v>76</v>
      </c>
      <c r="F4058" s="217" t="s">
        <v>3691</v>
      </c>
      <c r="G4058" s="215"/>
      <c r="H4058" s="218">
        <v>1</v>
      </c>
      <c r="I4058" s="219"/>
      <c r="J4058" s="215"/>
      <c r="K4058" s="215"/>
      <c r="L4058" s="220"/>
      <c r="M4058" s="221"/>
      <c r="N4058" s="222"/>
      <c r="O4058" s="222"/>
      <c r="P4058" s="222"/>
      <c r="Q4058" s="222"/>
      <c r="R4058" s="222"/>
      <c r="S4058" s="222"/>
      <c r="T4058" s="223"/>
      <c r="AT4058" s="224" t="s">
        <v>395</v>
      </c>
      <c r="AU4058" s="224" t="s">
        <v>90</v>
      </c>
      <c r="AV4058" s="14" t="s">
        <v>90</v>
      </c>
      <c r="AW4058" s="14" t="s">
        <v>36</v>
      </c>
      <c r="AX4058" s="14" t="s">
        <v>78</v>
      </c>
      <c r="AY4058" s="224" t="s">
        <v>386</v>
      </c>
    </row>
    <row r="4059" spans="1:65" s="15" customFormat="1" ht="10">
      <c r="B4059" s="225"/>
      <c r="C4059" s="226"/>
      <c r="D4059" s="205" t="s">
        <v>395</v>
      </c>
      <c r="E4059" s="227" t="s">
        <v>76</v>
      </c>
      <c r="F4059" s="228" t="s">
        <v>398</v>
      </c>
      <c r="G4059" s="226"/>
      <c r="H4059" s="229">
        <v>1</v>
      </c>
      <c r="I4059" s="230"/>
      <c r="J4059" s="226"/>
      <c r="K4059" s="226"/>
      <c r="L4059" s="231"/>
      <c r="M4059" s="232"/>
      <c r="N4059" s="233"/>
      <c r="O4059" s="233"/>
      <c r="P4059" s="233"/>
      <c r="Q4059" s="233"/>
      <c r="R4059" s="233"/>
      <c r="S4059" s="233"/>
      <c r="T4059" s="234"/>
      <c r="AT4059" s="235" t="s">
        <v>395</v>
      </c>
      <c r="AU4059" s="235" t="s">
        <v>90</v>
      </c>
      <c r="AV4059" s="15" t="s">
        <v>102</v>
      </c>
      <c r="AW4059" s="15" t="s">
        <v>36</v>
      </c>
      <c r="AX4059" s="15" t="s">
        <v>85</v>
      </c>
      <c r="AY4059" s="235" t="s">
        <v>386</v>
      </c>
    </row>
    <row r="4060" spans="1:65" s="2" customFormat="1" ht="66.75" customHeight="1">
      <c r="A4060" s="37"/>
      <c r="B4060" s="38"/>
      <c r="C4060" s="185" t="s">
        <v>3692</v>
      </c>
      <c r="D4060" s="185" t="s">
        <v>388</v>
      </c>
      <c r="E4060" s="186" t="s">
        <v>3693</v>
      </c>
      <c r="F4060" s="187" t="s">
        <v>3694</v>
      </c>
      <c r="G4060" s="188" t="s">
        <v>624</v>
      </c>
      <c r="H4060" s="189">
        <v>1</v>
      </c>
      <c r="I4060" s="190"/>
      <c r="J4060" s="191">
        <f>ROUND(I4060*H4060,2)</f>
        <v>0</v>
      </c>
      <c r="K4060" s="187" t="s">
        <v>76</v>
      </c>
      <c r="L4060" s="42"/>
      <c r="M4060" s="192" t="s">
        <v>76</v>
      </c>
      <c r="N4060" s="193" t="s">
        <v>49</v>
      </c>
      <c r="O4060" s="67"/>
      <c r="P4060" s="194">
        <f>O4060*H4060</f>
        <v>0</v>
      </c>
      <c r="Q4060" s="194">
        <v>0</v>
      </c>
      <c r="R4060" s="194">
        <f>Q4060*H4060</f>
        <v>0</v>
      </c>
      <c r="S4060" s="194">
        <v>0</v>
      </c>
      <c r="T4060" s="195">
        <f>S4060*H4060</f>
        <v>0</v>
      </c>
      <c r="U4060" s="37"/>
      <c r="V4060" s="37"/>
      <c r="W4060" s="37"/>
      <c r="X4060" s="37"/>
      <c r="Y4060" s="37"/>
      <c r="Z4060" s="37"/>
      <c r="AA4060" s="37"/>
      <c r="AB4060" s="37"/>
      <c r="AC4060" s="37"/>
      <c r="AD4060" s="37"/>
      <c r="AE4060" s="37"/>
      <c r="AR4060" s="196" t="s">
        <v>479</v>
      </c>
      <c r="AT4060" s="196" t="s">
        <v>388</v>
      </c>
      <c r="AU4060" s="196" t="s">
        <v>90</v>
      </c>
      <c r="AY4060" s="20" t="s">
        <v>386</v>
      </c>
      <c r="BE4060" s="197">
        <f>IF(N4060="základní",J4060,0)</f>
        <v>0</v>
      </c>
      <c r="BF4060" s="197">
        <f>IF(N4060="snížená",J4060,0)</f>
        <v>0</v>
      </c>
      <c r="BG4060" s="197">
        <f>IF(N4060="zákl. přenesená",J4060,0)</f>
        <v>0</v>
      </c>
      <c r="BH4060" s="197">
        <f>IF(N4060="sníž. přenesená",J4060,0)</f>
        <v>0</v>
      </c>
      <c r="BI4060" s="197">
        <f>IF(N4060="nulová",J4060,0)</f>
        <v>0</v>
      </c>
      <c r="BJ4060" s="20" t="s">
        <v>90</v>
      </c>
      <c r="BK4060" s="197">
        <f>ROUND(I4060*H4060,2)</f>
        <v>0</v>
      </c>
      <c r="BL4060" s="20" t="s">
        <v>479</v>
      </c>
      <c r="BM4060" s="196" t="s">
        <v>3695</v>
      </c>
    </row>
    <row r="4061" spans="1:65" s="13" customFormat="1" ht="10">
      <c r="B4061" s="203"/>
      <c r="C4061" s="204"/>
      <c r="D4061" s="205" t="s">
        <v>395</v>
      </c>
      <c r="E4061" s="206" t="s">
        <v>76</v>
      </c>
      <c r="F4061" s="207" t="s">
        <v>396</v>
      </c>
      <c r="G4061" s="204"/>
      <c r="H4061" s="206" t="s">
        <v>76</v>
      </c>
      <c r="I4061" s="208"/>
      <c r="J4061" s="204"/>
      <c r="K4061" s="204"/>
      <c r="L4061" s="209"/>
      <c r="M4061" s="210"/>
      <c r="N4061" s="211"/>
      <c r="O4061" s="211"/>
      <c r="P4061" s="211"/>
      <c r="Q4061" s="211"/>
      <c r="R4061" s="211"/>
      <c r="S4061" s="211"/>
      <c r="T4061" s="212"/>
      <c r="AT4061" s="213" t="s">
        <v>395</v>
      </c>
      <c r="AU4061" s="213" t="s">
        <v>90</v>
      </c>
      <c r="AV4061" s="13" t="s">
        <v>85</v>
      </c>
      <c r="AW4061" s="13" t="s">
        <v>36</v>
      </c>
      <c r="AX4061" s="13" t="s">
        <v>78</v>
      </c>
      <c r="AY4061" s="213" t="s">
        <v>386</v>
      </c>
    </row>
    <row r="4062" spans="1:65" s="13" customFormat="1" ht="10">
      <c r="B4062" s="203"/>
      <c r="C4062" s="204"/>
      <c r="D4062" s="205" t="s">
        <v>395</v>
      </c>
      <c r="E4062" s="206" t="s">
        <v>76</v>
      </c>
      <c r="F4062" s="207" t="s">
        <v>3681</v>
      </c>
      <c r="G4062" s="204"/>
      <c r="H4062" s="206" t="s">
        <v>76</v>
      </c>
      <c r="I4062" s="208"/>
      <c r="J4062" s="204"/>
      <c r="K4062" s="204"/>
      <c r="L4062" s="209"/>
      <c r="M4062" s="210"/>
      <c r="N4062" s="211"/>
      <c r="O4062" s="211"/>
      <c r="P4062" s="211"/>
      <c r="Q4062" s="211"/>
      <c r="R4062" s="211"/>
      <c r="S4062" s="211"/>
      <c r="T4062" s="212"/>
      <c r="AT4062" s="213" t="s">
        <v>395</v>
      </c>
      <c r="AU4062" s="213" t="s">
        <v>90</v>
      </c>
      <c r="AV4062" s="13" t="s">
        <v>85</v>
      </c>
      <c r="AW4062" s="13" t="s">
        <v>36</v>
      </c>
      <c r="AX4062" s="13" t="s">
        <v>78</v>
      </c>
      <c r="AY4062" s="213" t="s">
        <v>386</v>
      </c>
    </row>
    <row r="4063" spans="1:65" s="14" customFormat="1" ht="10">
      <c r="B4063" s="214"/>
      <c r="C4063" s="215"/>
      <c r="D4063" s="205" t="s">
        <v>395</v>
      </c>
      <c r="E4063" s="216" t="s">
        <v>76</v>
      </c>
      <c r="F4063" s="217" t="s">
        <v>3691</v>
      </c>
      <c r="G4063" s="215"/>
      <c r="H4063" s="218">
        <v>1</v>
      </c>
      <c r="I4063" s="219"/>
      <c r="J4063" s="215"/>
      <c r="K4063" s="215"/>
      <c r="L4063" s="220"/>
      <c r="M4063" s="221"/>
      <c r="N4063" s="222"/>
      <c r="O4063" s="222"/>
      <c r="P4063" s="222"/>
      <c r="Q4063" s="222"/>
      <c r="R4063" s="222"/>
      <c r="S4063" s="222"/>
      <c r="T4063" s="223"/>
      <c r="AT4063" s="224" t="s">
        <v>395</v>
      </c>
      <c r="AU4063" s="224" t="s">
        <v>90</v>
      </c>
      <c r="AV4063" s="14" t="s">
        <v>90</v>
      </c>
      <c r="AW4063" s="14" t="s">
        <v>36</v>
      </c>
      <c r="AX4063" s="14" t="s">
        <v>78</v>
      </c>
      <c r="AY4063" s="224" t="s">
        <v>386</v>
      </c>
    </row>
    <row r="4064" spans="1:65" s="15" customFormat="1" ht="10">
      <c r="B4064" s="225"/>
      <c r="C4064" s="226"/>
      <c r="D4064" s="205" t="s">
        <v>395</v>
      </c>
      <c r="E4064" s="227" t="s">
        <v>76</v>
      </c>
      <c r="F4064" s="228" t="s">
        <v>398</v>
      </c>
      <c r="G4064" s="226"/>
      <c r="H4064" s="229">
        <v>1</v>
      </c>
      <c r="I4064" s="230"/>
      <c r="J4064" s="226"/>
      <c r="K4064" s="226"/>
      <c r="L4064" s="231"/>
      <c r="M4064" s="232"/>
      <c r="N4064" s="233"/>
      <c r="O4064" s="233"/>
      <c r="P4064" s="233"/>
      <c r="Q4064" s="233"/>
      <c r="R4064" s="233"/>
      <c r="S4064" s="233"/>
      <c r="T4064" s="234"/>
      <c r="AT4064" s="235" t="s">
        <v>395</v>
      </c>
      <c r="AU4064" s="235" t="s">
        <v>90</v>
      </c>
      <c r="AV4064" s="15" t="s">
        <v>102</v>
      </c>
      <c r="AW4064" s="15" t="s">
        <v>36</v>
      </c>
      <c r="AX4064" s="15" t="s">
        <v>85</v>
      </c>
      <c r="AY4064" s="235" t="s">
        <v>386</v>
      </c>
    </row>
    <row r="4065" spans="1:65" s="2" customFormat="1" ht="24.15" customHeight="1">
      <c r="A4065" s="37"/>
      <c r="B4065" s="38"/>
      <c r="C4065" s="185" t="s">
        <v>3696</v>
      </c>
      <c r="D4065" s="185" t="s">
        <v>388</v>
      </c>
      <c r="E4065" s="186" t="s">
        <v>3697</v>
      </c>
      <c r="F4065" s="187" t="s">
        <v>3698</v>
      </c>
      <c r="G4065" s="188" t="s">
        <v>624</v>
      </c>
      <c r="H4065" s="189">
        <v>1</v>
      </c>
      <c r="I4065" s="190"/>
      <c r="J4065" s="191">
        <f>ROUND(I4065*H4065,2)</f>
        <v>0</v>
      </c>
      <c r="K4065" s="187" t="s">
        <v>76</v>
      </c>
      <c r="L4065" s="42"/>
      <c r="M4065" s="192" t="s">
        <v>76</v>
      </c>
      <c r="N4065" s="193" t="s">
        <v>49</v>
      </c>
      <c r="O4065" s="67"/>
      <c r="P4065" s="194">
        <f>O4065*H4065</f>
        <v>0</v>
      </c>
      <c r="Q4065" s="194">
        <v>0</v>
      </c>
      <c r="R4065" s="194">
        <f>Q4065*H4065</f>
        <v>0</v>
      </c>
      <c r="S4065" s="194">
        <v>0</v>
      </c>
      <c r="T4065" s="195">
        <f>S4065*H4065</f>
        <v>0</v>
      </c>
      <c r="U4065" s="37"/>
      <c r="V4065" s="37"/>
      <c r="W4065" s="37"/>
      <c r="X4065" s="37"/>
      <c r="Y4065" s="37"/>
      <c r="Z4065" s="37"/>
      <c r="AA4065" s="37"/>
      <c r="AB4065" s="37"/>
      <c r="AC4065" s="37"/>
      <c r="AD4065" s="37"/>
      <c r="AE4065" s="37"/>
      <c r="AR4065" s="196" t="s">
        <v>479</v>
      </c>
      <c r="AT4065" s="196" t="s">
        <v>388</v>
      </c>
      <c r="AU4065" s="196" t="s">
        <v>90</v>
      </c>
      <c r="AY4065" s="20" t="s">
        <v>386</v>
      </c>
      <c r="BE4065" s="197">
        <f>IF(N4065="základní",J4065,0)</f>
        <v>0</v>
      </c>
      <c r="BF4065" s="197">
        <f>IF(N4065="snížená",J4065,0)</f>
        <v>0</v>
      </c>
      <c r="BG4065" s="197">
        <f>IF(N4065="zákl. přenesená",J4065,0)</f>
        <v>0</v>
      </c>
      <c r="BH4065" s="197">
        <f>IF(N4065="sníž. přenesená",J4065,0)</f>
        <v>0</v>
      </c>
      <c r="BI4065" s="197">
        <f>IF(N4065="nulová",J4065,0)</f>
        <v>0</v>
      </c>
      <c r="BJ4065" s="20" t="s">
        <v>90</v>
      </c>
      <c r="BK4065" s="197">
        <f>ROUND(I4065*H4065,2)</f>
        <v>0</v>
      </c>
      <c r="BL4065" s="20" t="s">
        <v>479</v>
      </c>
      <c r="BM4065" s="196" t="s">
        <v>3699</v>
      </c>
    </row>
    <row r="4066" spans="1:65" s="13" customFormat="1" ht="10">
      <c r="B4066" s="203"/>
      <c r="C4066" s="204"/>
      <c r="D4066" s="205" t="s">
        <v>395</v>
      </c>
      <c r="E4066" s="206" t="s">
        <v>76</v>
      </c>
      <c r="F4066" s="207" t="s">
        <v>403</v>
      </c>
      <c r="G4066" s="204"/>
      <c r="H4066" s="206" t="s">
        <v>76</v>
      </c>
      <c r="I4066" s="208"/>
      <c r="J4066" s="204"/>
      <c r="K4066" s="204"/>
      <c r="L4066" s="209"/>
      <c r="M4066" s="210"/>
      <c r="N4066" s="211"/>
      <c r="O4066" s="211"/>
      <c r="P4066" s="211"/>
      <c r="Q4066" s="211"/>
      <c r="R4066" s="211"/>
      <c r="S4066" s="211"/>
      <c r="T4066" s="212"/>
      <c r="AT4066" s="213" t="s">
        <v>395</v>
      </c>
      <c r="AU4066" s="213" t="s">
        <v>90</v>
      </c>
      <c r="AV4066" s="13" t="s">
        <v>85</v>
      </c>
      <c r="AW4066" s="13" t="s">
        <v>36</v>
      </c>
      <c r="AX4066" s="13" t="s">
        <v>78</v>
      </c>
      <c r="AY4066" s="213" t="s">
        <v>386</v>
      </c>
    </row>
    <row r="4067" spans="1:65" s="13" customFormat="1" ht="10">
      <c r="B4067" s="203"/>
      <c r="C4067" s="204"/>
      <c r="D4067" s="205" t="s">
        <v>395</v>
      </c>
      <c r="E4067" s="206" t="s">
        <v>76</v>
      </c>
      <c r="F4067" s="207" t="s">
        <v>1057</v>
      </c>
      <c r="G4067" s="204"/>
      <c r="H4067" s="206" t="s">
        <v>76</v>
      </c>
      <c r="I4067" s="208"/>
      <c r="J4067" s="204"/>
      <c r="K4067" s="204"/>
      <c r="L4067" s="209"/>
      <c r="M4067" s="210"/>
      <c r="N4067" s="211"/>
      <c r="O4067" s="211"/>
      <c r="P4067" s="211"/>
      <c r="Q4067" s="211"/>
      <c r="R4067" s="211"/>
      <c r="S4067" s="211"/>
      <c r="T4067" s="212"/>
      <c r="AT4067" s="213" t="s">
        <v>395</v>
      </c>
      <c r="AU4067" s="213" t="s">
        <v>90</v>
      </c>
      <c r="AV4067" s="13" t="s">
        <v>85</v>
      </c>
      <c r="AW4067" s="13" t="s">
        <v>36</v>
      </c>
      <c r="AX4067" s="13" t="s">
        <v>78</v>
      </c>
      <c r="AY4067" s="213" t="s">
        <v>386</v>
      </c>
    </row>
    <row r="4068" spans="1:65" s="13" customFormat="1" ht="10">
      <c r="B4068" s="203"/>
      <c r="C4068" s="204"/>
      <c r="D4068" s="205" t="s">
        <v>395</v>
      </c>
      <c r="E4068" s="206" t="s">
        <v>76</v>
      </c>
      <c r="F4068" s="207" t="s">
        <v>3179</v>
      </c>
      <c r="G4068" s="204"/>
      <c r="H4068" s="206" t="s">
        <v>76</v>
      </c>
      <c r="I4068" s="208"/>
      <c r="J4068" s="204"/>
      <c r="K4068" s="204"/>
      <c r="L4068" s="209"/>
      <c r="M4068" s="210"/>
      <c r="N4068" s="211"/>
      <c r="O4068" s="211"/>
      <c r="P4068" s="211"/>
      <c r="Q4068" s="211"/>
      <c r="R4068" s="211"/>
      <c r="S4068" s="211"/>
      <c r="T4068" s="212"/>
      <c r="AT4068" s="213" t="s">
        <v>395</v>
      </c>
      <c r="AU4068" s="213" t="s">
        <v>90</v>
      </c>
      <c r="AV4068" s="13" t="s">
        <v>85</v>
      </c>
      <c r="AW4068" s="13" t="s">
        <v>36</v>
      </c>
      <c r="AX4068" s="13" t="s">
        <v>78</v>
      </c>
      <c r="AY4068" s="213" t="s">
        <v>386</v>
      </c>
    </row>
    <row r="4069" spans="1:65" s="13" customFormat="1" ht="10">
      <c r="B4069" s="203"/>
      <c r="C4069" s="204"/>
      <c r="D4069" s="205" t="s">
        <v>395</v>
      </c>
      <c r="E4069" s="206" t="s">
        <v>76</v>
      </c>
      <c r="F4069" s="207" t="s">
        <v>3700</v>
      </c>
      <c r="G4069" s="204"/>
      <c r="H4069" s="206" t="s">
        <v>76</v>
      </c>
      <c r="I4069" s="208"/>
      <c r="J4069" s="204"/>
      <c r="K4069" s="204"/>
      <c r="L4069" s="209"/>
      <c r="M4069" s="210"/>
      <c r="N4069" s="211"/>
      <c r="O4069" s="211"/>
      <c r="P4069" s="211"/>
      <c r="Q4069" s="211"/>
      <c r="R4069" s="211"/>
      <c r="S4069" s="211"/>
      <c r="T4069" s="212"/>
      <c r="AT4069" s="213" t="s">
        <v>395</v>
      </c>
      <c r="AU4069" s="213" t="s">
        <v>90</v>
      </c>
      <c r="AV4069" s="13" t="s">
        <v>85</v>
      </c>
      <c r="AW4069" s="13" t="s">
        <v>36</v>
      </c>
      <c r="AX4069" s="13" t="s">
        <v>78</v>
      </c>
      <c r="AY4069" s="213" t="s">
        <v>386</v>
      </c>
    </row>
    <row r="4070" spans="1:65" s="14" customFormat="1" ht="10">
      <c r="B4070" s="214"/>
      <c r="C4070" s="215"/>
      <c r="D4070" s="205" t="s">
        <v>395</v>
      </c>
      <c r="E4070" s="216" t="s">
        <v>76</v>
      </c>
      <c r="F4070" s="217" t="s">
        <v>3701</v>
      </c>
      <c r="G4070" s="215"/>
      <c r="H4070" s="218">
        <v>1</v>
      </c>
      <c r="I4070" s="219"/>
      <c r="J4070" s="215"/>
      <c r="K4070" s="215"/>
      <c r="L4070" s="220"/>
      <c r="M4070" s="221"/>
      <c r="N4070" s="222"/>
      <c r="O4070" s="222"/>
      <c r="P4070" s="222"/>
      <c r="Q4070" s="222"/>
      <c r="R4070" s="222"/>
      <c r="S4070" s="222"/>
      <c r="T4070" s="223"/>
      <c r="AT4070" s="224" t="s">
        <v>395</v>
      </c>
      <c r="AU4070" s="224" t="s">
        <v>90</v>
      </c>
      <c r="AV4070" s="14" t="s">
        <v>90</v>
      </c>
      <c r="AW4070" s="14" t="s">
        <v>36</v>
      </c>
      <c r="AX4070" s="14" t="s">
        <v>78</v>
      </c>
      <c r="AY4070" s="224" t="s">
        <v>386</v>
      </c>
    </row>
    <row r="4071" spans="1:65" s="15" customFormat="1" ht="10">
      <c r="B4071" s="225"/>
      <c r="C4071" s="226"/>
      <c r="D4071" s="205" t="s">
        <v>395</v>
      </c>
      <c r="E4071" s="227" t="s">
        <v>76</v>
      </c>
      <c r="F4071" s="228" t="s">
        <v>398</v>
      </c>
      <c r="G4071" s="226"/>
      <c r="H4071" s="229">
        <v>1</v>
      </c>
      <c r="I4071" s="230"/>
      <c r="J4071" s="226"/>
      <c r="K4071" s="226"/>
      <c r="L4071" s="231"/>
      <c r="M4071" s="232"/>
      <c r="N4071" s="233"/>
      <c r="O4071" s="233"/>
      <c r="P4071" s="233"/>
      <c r="Q4071" s="233"/>
      <c r="R4071" s="233"/>
      <c r="S4071" s="233"/>
      <c r="T4071" s="234"/>
      <c r="AT4071" s="235" t="s">
        <v>395</v>
      </c>
      <c r="AU4071" s="235" t="s">
        <v>90</v>
      </c>
      <c r="AV4071" s="15" t="s">
        <v>102</v>
      </c>
      <c r="AW4071" s="15" t="s">
        <v>36</v>
      </c>
      <c r="AX4071" s="15" t="s">
        <v>85</v>
      </c>
      <c r="AY4071" s="235" t="s">
        <v>386</v>
      </c>
    </row>
    <row r="4072" spans="1:65" s="2" customFormat="1" ht="24.15" customHeight="1">
      <c r="A4072" s="37"/>
      <c r="B4072" s="38"/>
      <c r="C4072" s="185" t="s">
        <v>3702</v>
      </c>
      <c r="D4072" s="185" t="s">
        <v>388</v>
      </c>
      <c r="E4072" s="186" t="s">
        <v>3703</v>
      </c>
      <c r="F4072" s="187" t="s">
        <v>3704</v>
      </c>
      <c r="G4072" s="188" t="s">
        <v>624</v>
      </c>
      <c r="H4072" s="189">
        <v>1</v>
      </c>
      <c r="I4072" s="190"/>
      <c r="J4072" s="191">
        <f>ROUND(I4072*H4072,2)</f>
        <v>0</v>
      </c>
      <c r="K4072" s="187" t="s">
        <v>76</v>
      </c>
      <c r="L4072" s="42"/>
      <c r="M4072" s="192" t="s">
        <v>76</v>
      </c>
      <c r="N4072" s="193" t="s">
        <v>49</v>
      </c>
      <c r="O4072" s="67"/>
      <c r="P4072" s="194">
        <f>O4072*H4072</f>
        <v>0</v>
      </c>
      <c r="Q4072" s="194">
        <v>0</v>
      </c>
      <c r="R4072" s="194">
        <f>Q4072*H4072</f>
        <v>0</v>
      </c>
      <c r="S4072" s="194">
        <v>0</v>
      </c>
      <c r="T4072" s="195">
        <f>S4072*H4072</f>
        <v>0</v>
      </c>
      <c r="U4072" s="37"/>
      <c r="V4072" s="37"/>
      <c r="W4072" s="37"/>
      <c r="X4072" s="37"/>
      <c r="Y4072" s="37"/>
      <c r="Z4072" s="37"/>
      <c r="AA4072" s="37"/>
      <c r="AB4072" s="37"/>
      <c r="AC4072" s="37"/>
      <c r="AD4072" s="37"/>
      <c r="AE4072" s="37"/>
      <c r="AR4072" s="196" t="s">
        <v>479</v>
      </c>
      <c r="AT4072" s="196" t="s">
        <v>388</v>
      </c>
      <c r="AU4072" s="196" t="s">
        <v>90</v>
      </c>
      <c r="AY4072" s="20" t="s">
        <v>386</v>
      </c>
      <c r="BE4072" s="197">
        <f>IF(N4072="základní",J4072,0)</f>
        <v>0</v>
      </c>
      <c r="BF4072" s="197">
        <f>IF(N4072="snížená",J4072,0)</f>
        <v>0</v>
      </c>
      <c r="BG4072" s="197">
        <f>IF(N4072="zákl. přenesená",J4072,0)</f>
        <v>0</v>
      </c>
      <c r="BH4072" s="197">
        <f>IF(N4072="sníž. přenesená",J4072,0)</f>
        <v>0</v>
      </c>
      <c r="BI4072" s="197">
        <f>IF(N4072="nulová",J4072,0)</f>
        <v>0</v>
      </c>
      <c r="BJ4072" s="20" t="s">
        <v>90</v>
      </c>
      <c r="BK4072" s="197">
        <f>ROUND(I4072*H4072,2)</f>
        <v>0</v>
      </c>
      <c r="BL4072" s="20" t="s">
        <v>479</v>
      </c>
      <c r="BM4072" s="196" t="s">
        <v>3705</v>
      </c>
    </row>
    <row r="4073" spans="1:65" s="13" customFormat="1" ht="10">
      <c r="B4073" s="203"/>
      <c r="C4073" s="204"/>
      <c r="D4073" s="205" t="s">
        <v>395</v>
      </c>
      <c r="E4073" s="206" t="s">
        <v>76</v>
      </c>
      <c r="F4073" s="207" t="s">
        <v>403</v>
      </c>
      <c r="G4073" s="204"/>
      <c r="H4073" s="206" t="s">
        <v>76</v>
      </c>
      <c r="I4073" s="208"/>
      <c r="J4073" s="204"/>
      <c r="K4073" s="204"/>
      <c r="L4073" s="209"/>
      <c r="M4073" s="210"/>
      <c r="N4073" s="211"/>
      <c r="O4073" s="211"/>
      <c r="P4073" s="211"/>
      <c r="Q4073" s="211"/>
      <c r="R4073" s="211"/>
      <c r="S4073" s="211"/>
      <c r="T4073" s="212"/>
      <c r="AT4073" s="213" t="s">
        <v>395</v>
      </c>
      <c r="AU4073" s="213" t="s">
        <v>90</v>
      </c>
      <c r="AV4073" s="13" t="s">
        <v>85</v>
      </c>
      <c r="AW4073" s="13" t="s">
        <v>36</v>
      </c>
      <c r="AX4073" s="13" t="s">
        <v>78</v>
      </c>
      <c r="AY4073" s="213" t="s">
        <v>386</v>
      </c>
    </row>
    <row r="4074" spans="1:65" s="13" customFormat="1" ht="10">
      <c r="B4074" s="203"/>
      <c r="C4074" s="204"/>
      <c r="D4074" s="205" t="s">
        <v>395</v>
      </c>
      <c r="E4074" s="206" t="s">
        <v>76</v>
      </c>
      <c r="F4074" s="207" t="s">
        <v>1057</v>
      </c>
      <c r="G4074" s="204"/>
      <c r="H4074" s="206" t="s">
        <v>76</v>
      </c>
      <c r="I4074" s="208"/>
      <c r="J4074" s="204"/>
      <c r="K4074" s="204"/>
      <c r="L4074" s="209"/>
      <c r="M4074" s="210"/>
      <c r="N4074" s="211"/>
      <c r="O4074" s="211"/>
      <c r="P4074" s="211"/>
      <c r="Q4074" s="211"/>
      <c r="R4074" s="211"/>
      <c r="S4074" s="211"/>
      <c r="T4074" s="212"/>
      <c r="AT4074" s="213" t="s">
        <v>395</v>
      </c>
      <c r="AU4074" s="213" t="s">
        <v>90</v>
      </c>
      <c r="AV4074" s="13" t="s">
        <v>85</v>
      </c>
      <c r="AW4074" s="13" t="s">
        <v>36</v>
      </c>
      <c r="AX4074" s="13" t="s">
        <v>78</v>
      </c>
      <c r="AY4074" s="213" t="s">
        <v>386</v>
      </c>
    </row>
    <row r="4075" spans="1:65" s="13" customFormat="1" ht="10">
      <c r="B4075" s="203"/>
      <c r="C4075" s="204"/>
      <c r="D4075" s="205" t="s">
        <v>395</v>
      </c>
      <c r="E4075" s="206" t="s">
        <v>76</v>
      </c>
      <c r="F4075" s="207" t="s">
        <v>3179</v>
      </c>
      <c r="G4075" s="204"/>
      <c r="H4075" s="206" t="s">
        <v>76</v>
      </c>
      <c r="I4075" s="208"/>
      <c r="J4075" s="204"/>
      <c r="K4075" s="204"/>
      <c r="L4075" s="209"/>
      <c r="M4075" s="210"/>
      <c r="N4075" s="211"/>
      <c r="O4075" s="211"/>
      <c r="P4075" s="211"/>
      <c r="Q4075" s="211"/>
      <c r="R4075" s="211"/>
      <c r="S4075" s="211"/>
      <c r="T4075" s="212"/>
      <c r="AT4075" s="213" t="s">
        <v>395</v>
      </c>
      <c r="AU4075" s="213" t="s">
        <v>90</v>
      </c>
      <c r="AV4075" s="13" t="s">
        <v>85</v>
      </c>
      <c r="AW4075" s="13" t="s">
        <v>36</v>
      </c>
      <c r="AX4075" s="13" t="s">
        <v>78</v>
      </c>
      <c r="AY4075" s="213" t="s">
        <v>386</v>
      </c>
    </row>
    <row r="4076" spans="1:65" s="13" customFormat="1" ht="10">
      <c r="B4076" s="203"/>
      <c r="C4076" s="204"/>
      <c r="D4076" s="205" t="s">
        <v>395</v>
      </c>
      <c r="E4076" s="206" t="s">
        <v>76</v>
      </c>
      <c r="F4076" s="207" t="s">
        <v>3700</v>
      </c>
      <c r="G4076" s="204"/>
      <c r="H4076" s="206" t="s">
        <v>76</v>
      </c>
      <c r="I4076" s="208"/>
      <c r="J4076" s="204"/>
      <c r="K4076" s="204"/>
      <c r="L4076" s="209"/>
      <c r="M4076" s="210"/>
      <c r="N4076" s="211"/>
      <c r="O4076" s="211"/>
      <c r="P4076" s="211"/>
      <c r="Q4076" s="211"/>
      <c r="R4076" s="211"/>
      <c r="S4076" s="211"/>
      <c r="T4076" s="212"/>
      <c r="AT4076" s="213" t="s">
        <v>395</v>
      </c>
      <c r="AU4076" s="213" t="s">
        <v>90</v>
      </c>
      <c r="AV4076" s="13" t="s">
        <v>85</v>
      </c>
      <c r="AW4076" s="13" t="s">
        <v>36</v>
      </c>
      <c r="AX4076" s="13" t="s">
        <v>78</v>
      </c>
      <c r="AY4076" s="213" t="s">
        <v>386</v>
      </c>
    </row>
    <row r="4077" spans="1:65" s="14" customFormat="1" ht="10">
      <c r="B4077" s="214"/>
      <c r="C4077" s="215"/>
      <c r="D4077" s="205" t="s">
        <v>395</v>
      </c>
      <c r="E4077" s="216" t="s">
        <v>76</v>
      </c>
      <c r="F4077" s="217" t="s">
        <v>3706</v>
      </c>
      <c r="G4077" s="215"/>
      <c r="H4077" s="218">
        <v>1</v>
      </c>
      <c r="I4077" s="219"/>
      <c r="J4077" s="215"/>
      <c r="K4077" s="215"/>
      <c r="L4077" s="220"/>
      <c r="M4077" s="221"/>
      <c r="N4077" s="222"/>
      <c r="O4077" s="222"/>
      <c r="P4077" s="222"/>
      <c r="Q4077" s="222"/>
      <c r="R4077" s="222"/>
      <c r="S4077" s="222"/>
      <c r="T4077" s="223"/>
      <c r="AT4077" s="224" t="s">
        <v>395</v>
      </c>
      <c r="AU4077" s="224" t="s">
        <v>90</v>
      </c>
      <c r="AV4077" s="14" t="s">
        <v>90</v>
      </c>
      <c r="AW4077" s="14" t="s">
        <v>36</v>
      </c>
      <c r="AX4077" s="14" t="s">
        <v>78</v>
      </c>
      <c r="AY4077" s="224" t="s">
        <v>386</v>
      </c>
    </row>
    <row r="4078" spans="1:65" s="15" customFormat="1" ht="10">
      <c r="B4078" s="225"/>
      <c r="C4078" s="226"/>
      <c r="D4078" s="205" t="s">
        <v>395</v>
      </c>
      <c r="E4078" s="227" t="s">
        <v>76</v>
      </c>
      <c r="F4078" s="228" t="s">
        <v>398</v>
      </c>
      <c r="G4078" s="226"/>
      <c r="H4078" s="229">
        <v>1</v>
      </c>
      <c r="I4078" s="230"/>
      <c r="J4078" s="226"/>
      <c r="K4078" s="226"/>
      <c r="L4078" s="231"/>
      <c r="M4078" s="232"/>
      <c r="N4078" s="233"/>
      <c r="O4078" s="233"/>
      <c r="P4078" s="233"/>
      <c r="Q4078" s="233"/>
      <c r="R4078" s="233"/>
      <c r="S4078" s="233"/>
      <c r="T4078" s="234"/>
      <c r="AT4078" s="235" t="s">
        <v>395</v>
      </c>
      <c r="AU4078" s="235" t="s">
        <v>90</v>
      </c>
      <c r="AV4078" s="15" t="s">
        <v>102</v>
      </c>
      <c r="AW4078" s="15" t="s">
        <v>36</v>
      </c>
      <c r="AX4078" s="15" t="s">
        <v>85</v>
      </c>
      <c r="AY4078" s="235" t="s">
        <v>386</v>
      </c>
    </row>
    <row r="4079" spans="1:65" s="2" customFormat="1" ht="33" customHeight="1">
      <c r="A4079" s="37"/>
      <c r="B4079" s="38"/>
      <c r="C4079" s="185" t="s">
        <v>3707</v>
      </c>
      <c r="D4079" s="185" t="s">
        <v>388</v>
      </c>
      <c r="E4079" s="186" t="s">
        <v>3708</v>
      </c>
      <c r="F4079" s="187" t="s">
        <v>3709</v>
      </c>
      <c r="G4079" s="188" t="s">
        <v>624</v>
      </c>
      <c r="H4079" s="189">
        <v>1</v>
      </c>
      <c r="I4079" s="190"/>
      <c r="J4079" s="191">
        <f>ROUND(I4079*H4079,2)</f>
        <v>0</v>
      </c>
      <c r="K4079" s="187" t="s">
        <v>76</v>
      </c>
      <c r="L4079" s="42"/>
      <c r="M4079" s="192" t="s">
        <v>76</v>
      </c>
      <c r="N4079" s="193" t="s">
        <v>49</v>
      </c>
      <c r="O4079" s="67"/>
      <c r="P4079" s="194">
        <f>O4079*H4079</f>
        <v>0</v>
      </c>
      <c r="Q4079" s="194">
        <v>0</v>
      </c>
      <c r="R4079" s="194">
        <f>Q4079*H4079</f>
        <v>0</v>
      </c>
      <c r="S4079" s="194">
        <v>0</v>
      </c>
      <c r="T4079" s="195">
        <f>S4079*H4079</f>
        <v>0</v>
      </c>
      <c r="U4079" s="37"/>
      <c r="V4079" s="37"/>
      <c r="W4079" s="37"/>
      <c r="X4079" s="37"/>
      <c r="Y4079" s="37"/>
      <c r="Z4079" s="37"/>
      <c r="AA4079" s="37"/>
      <c r="AB4079" s="37"/>
      <c r="AC4079" s="37"/>
      <c r="AD4079" s="37"/>
      <c r="AE4079" s="37"/>
      <c r="AR4079" s="196" t="s">
        <v>479</v>
      </c>
      <c r="AT4079" s="196" t="s">
        <v>388</v>
      </c>
      <c r="AU4079" s="196" t="s">
        <v>90</v>
      </c>
      <c r="AY4079" s="20" t="s">
        <v>386</v>
      </c>
      <c r="BE4079" s="197">
        <f>IF(N4079="základní",J4079,0)</f>
        <v>0</v>
      </c>
      <c r="BF4079" s="197">
        <f>IF(N4079="snížená",J4079,0)</f>
        <v>0</v>
      </c>
      <c r="BG4079" s="197">
        <f>IF(N4079="zákl. přenesená",J4079,0)</f>
        <v>0</v>
      </c>
      <c r="BH4079" s="197">
        <f>IF(N4079="sníž. přenesená",J4079,0)</f>
        <v>0</v>
      </c>
      <c r="BI4079" s="197">
        <f>IF(N4079="nulová",J4079,0)</f>
        <v>0</v>
      </c>
      <c r="BJ4079" s="20" t="s">
        <v>90</v>
      </c>
      <c r="BK4079" s="197">
        <f>ROUND(I4079*H4079,2)</f>
        <v>0</v>
      </c>
      <c r="BL4079" s="20" t="s">
        <v>479</v>
      </c>
      <c r="BM4079" s="196" t="s">
        <v>3710</v>
      </c>
    </row>
    <row r="4080" spans="1:65" s="13" customFormat="1" ht="10">
      <c r="B4080" s="203"/>
      <c r="C4080" s="204"/>
      <c r="D4080" s="205" t="s">
        <v>395</v>
      </c>
      <c r="E4080" s="206" t="s">
        <v>76</v>
      </c>
      <c r="F4080" s="207" t="s">
        <v>403</v>
      </c>
      <c r="G4080" s="204"/>
      <c r="H4080" s="206" t="s">
        <v>76</v>
      </c>
      <c r="I4080" s="208"/>
      <c r="J4080" s="204"/>
      <c r="K4080" s="204"/>
      <c r="L4080" s="209"/>
      <c r="M4080" s="210"/>
      <c r="N4080" s="211"/>
      <c r="O4080" s="211"/>
      <c r="P4080" s="211"/>
      <c r="Q4080" s="211"/>
      <c r="R4080" s="211"/>
      <c r="S4080" s="211"/>
      <c r="T4080" s="212"/>
      <c r="AT4080" s="213" t="s">
        <v>395</v>
      </c>
      <c r="AU4080" s="213" t="s">
        <v>90</v>
      </c>
      <c r="AV4080" s="13" t="s">
        <v>85</v>
      </c>
      <c r="AW4080" s="13" t="s">
        <v>36</v>
      </c>
      <c r="AX4080" s="13" t="s">
        <v>78</v>
      </c>
      <c r="AY4080" s="213" t="s">
        <v>386</v>
      </c>
    </row>
    <row r="4081" spans="1:65" s="13" customFormat="1" ht="10">
      <c r="B4081" s="203"/>
      <c r="C4081" s="204"/>
      <c r="D4081" s="205" t="s">
        <v>395</v>
      </c>
      <c r="E4081" s="206" t="s">
        <v>76</v>
      </c>
      <c r="F4081" s="207" t="s">
        <v>1057</v>
      </c>
      <c r="G4081" s="204"/>
      <c r="H4081" s="206" t="s">
        <v>76</v>
      </c>
      <c r="I4081" s="208"/>
      <c r="J4081" s="204"/>
      <c r="K4081" s="204"/>
      <c r="L4081" s="209"/>
      <c r="M4081" s="210"/>
      <c r="N4081" s="211"/>
      <c r="O4081" s="211"/>
      <c r="P4081" s="211"/>
      <c r="Q4081" s="211"/>
      <c r="R4081" s="211"/>
      <c r="S4081" s="211"/>
      <c r="T4081" s="212"/>
      <c r="AT4081" s="213" t="s">
        <v>395</v>
      </c>
      <c r="AU4081" s="213" t="s">
        <v>90</v>
      </c>
      <c r="AV4081" s="13" t="s">
        <v>85</v>
      </c>
      <c r="AW4081" s="13" t="s">
        <v>36</v>
      </c>
      <c r="AX4081" s="13" t="s">
        <v>78</v>
      </c>
      <c r="AY4081" s="213" t="s">
        <v>386</v>
      </c>
    </row>
    <row r="4082" spans="1:65" s="13" customFormat="1" ht="10">
      <c r="B4082" s="203"/>
      <c r="C4082" s="204"/>
      <c r="D4082" s="205" t="s">
        <v>395</v>
      </c>
      <c r="E4082" s="206" t="s">
        <v>76</v>
      </c>
      <c r="F4082" s="207" t="s">
        <v>3179</v>
      </c>
      <c r="G4082" s="204"/>
      <c r="H4082" s="206" t="s">
        <v>76</v>
      </c>
      <c r="I4082" s="208"/>
      <c r="J4082" s="204"/>
      <c r="K4082" s="204"/>
      <c r="L4082" s="209"/>
      <c r="M4082" s="210"/>
      <c r="N4082" s="211"/>
      <c r="O4082" s="211"/>
      <c r="P4082" s="211"/>
      <c r="Q4082" s="211"/>
      <c r="R4082" s="211"/>
      <c r="S4082" s="211"/>
      <c r="T4082" s="212"/>
      <c r="AT4082" s="213" t="s">
        <v>395</v>
      </c>
      <c r="AU4082" s="213" t="s">
        <v>90</v>
      </c>
      <c r="AV4082" s="13" t="s">
        <v>85</v>
      </c>
      <c r="AW4082" s="13" t="s">
        <v>36</v>
      </c>
      <c r="AX4082" s="13" t="s">
        <v>78</v>
      </c>
      <c r="AY4082" s="213" t="s">
        <v>386</v>
      </c>
    </row>
    <row r="4083" spans="1:65" s="13" customFormat="1" ht="10">
      <c r="B4083" s="203"/>
      <c r="C4083" s="204"/>
      <c r="D4083" s="205" t="s">
        <v>395</v>
      </c>
      <c r="E4083" s="206" t="s">
        <v>76</v>
      </c>
      <c r="F4083" s="207" t="s">
        <v>1259</v>
      </c>
      <c r="G4083" s="204"/>
      <c r="H4083" s="206" t="s">
        <v>76</v>
      </c>
      <c r="I4083" s="208"/>
      <c r="J4083" s="204"/>
      <c r="K4083" s="204"/>
      <c r="L4083" s="209"/>
      <c r="M4083" s="210"/>
      <c r="N4083" s="211"/>
      <c r="O4083" s="211"/>
      <c r="P4083" s="211"/>
      <c r="Q4083" s="211"/>
      <c r="R4083" s="211"/>
      <c r="S4083" s="211"/>
      <c r="T4083" s="212"/>
      <c r="AT4083" s="213" t="s">
        <v>395</v>
      </c>
      <c r="AU4083" s="213" t="s">
        <v>90</v>
      </c>
      <c r="AV4083" s="13" t="s">
        <v>85</v>
      </c>
      <c r="AW4083" s="13" t="s">
        <v>36</v>
      </c>
      <c r="AX4083" s="13" t="s">
        <v>78</v>
      </c>
      <c r="AY4083" s="213" t="s">
        <v>386</v>
      </c>
    </row>
    <row r="4084" spans="1:65" s="14" customFormat="1" ht="10">
      <c r="B4084" s="214"/>
      <c r="C4084" s="215"/>
      <c r="D4084" s="205" t="s">
        <v>395</v>
      </c>
      <c r="E4084" s="216" t="s">
        <v>76</v>
      </c>
      <c r="F4084" s="217" t="s">
        <v>3711</v>
      </c>
      <c r="G4084" s="215"/>
      <c r="H4084" s="218">
        <v>1</v>
      </c>
      <c r="I4084" s="219"/>
      <c r="J4084" s="215"/>
      <c r="K4084" s="215"/>
      <c r="L4084" s="220"/>
      <c r="M4084" s="221"/>
      <c r="N4084" s="222"/>
      <c r="O4084" s="222"/>
      <c r="P4084" s="222"/>
      <c r="Q4084" s="222"/>
      <c r="R4084" s="222"/>
      <c r="S4084" s="222"/>
      <c r="T4084" s="223"/>
      <c r="AT4084" s="224" t="s">
        <v>395</v>
      </c>
      <c r="AU4084" s="224" t="s">
        <v>90</v>
      </c>
      <c r="AV4084" s="14" t="s">
        <v>90</v>
      </c>
      <c r="AW4084" s="14" t="s">
        <v>36</v>
      </c>
      <c r="AX4084" s="14" t="s">
        <v>78</v>
      </c>
      <c r="AY4084" s="224" t="s">
        <v>386</v>
      </c>
    </row>
    <row r="4085" spans="1:65" s="15" customFormat="1" ht="10">
      <c r="B4085" s="225"/>
      <c r="C4085" s="226"/>
      <c r="D4085" s="205" t="s">
        <v>395</v>
      </c>
      <c r="E4085" s="227" t="s">
        <v>76</v>
      </c>
      <c r="F4085" s="228" t="s">
        <v>398</v>
      </c>
      <c r="G4085" s="226"/>
      <c r="H4085" s="229">
        <v>1</v>
      </c>
      <c r="I4085" s="230"/>
      <c r="J4085" s="226"/>
      <c r="K4085" s="226"/>
      <c r="L4085" s="231"/>
      <c r="M4085" s="232"/>
      <c r="N4085" s="233"/>
      <c r="O4085" s="233"/>
      <c r="P4085" s="233"/>
      <c r="Q4085" s="233"/>
      <c r="R4085" s="233"/>
      <c r="S4085" s="233"/>
      <c r="T4085" s="234"/>
      <c r="AT4085" s="235" t="s">
        <v>395</v>
      </c>
      <c r="AU4085" s="235" t="s">
        <v>90</v>
      </c>
      <c r="AV4085" s="15" t="s">
        <v>102</v>
      </c>
      <c r="AW4085" s="15" t="s">
        <v>36</v>
      </c>
      <c r="AX4085" s="15" t="s">
        <v>85</v>
      </c>
      <c r="AY4085" s="235" t="s">
        <v>386</v>
      </c>
    </row>
    <row r="4086" spans="1:65" s="2" customFormat="1" ht="33" customHeight="1">
      <c r="A4086" s="37"/>
      <c r="B4086" s="38"/>
      <c r="C4086" s="185" t="s">
        <v>3712</v>
      </c>
      <c r="D4086" s="185" t="s">
        <v>388</v>
      </c>
      <c r="E4086" s="186" t="s">
        <v>3713</v>
      </c>
      <c r="F4086" s="187" t="s">
        <v>3714</v>
      </c>
      <c r="G4086" s="188" t="s">
        <v>624</v>
      </c>
      <c r="H4086" s="189">
        <v>1</v>
      </c>
      <c r="I4086" s="190"/>
      <c r="J4086" s="191">
        <f>ROUND(I4086*H4086,2)</f>
        <v>0</v>
      </c>
      <c r="K4086" s="187" t="s">
        <v>76</v>
      </c>
      <c r="L4086" s="42"/>
      <c r="M4086" s="192" t="s">
        <v>76</v>
      </c>
      <c r="N4086" s="193" t="s">
        <v>49</v>
      </c>
      <c r="O4086" s="67"/>
      <c r="P4086" s="194">
        <f>O4086*H4086</f>
        <v>0</v>
      </c>
      <c r="Q4086" s="194">
        <v>0</v>
      </c>
      <c r="R4086" s="194">
        <f>Q4086*H4086</f>
        <v>0</v>
      </c>
      <c r="S4086" s="194">
        <v>0</v>
      </c>
      <c r="T4086" s="195">
        <f>S4086*H4086</f>
        <v>0</v>
      </c>
      <c r="U4086" s="37"/>
      <c r="V4086" s="37"/>
      <c r="W4086" s="37"/>
      <c r="X4086" s="37"/>
      <c r="Y4086" s="37"/>
      <c r="Z4086" s="37"/>
      <c r="AA4086" s="37"/>
      <c r="AB4086" s="37"/>
      <c r="AC4086" s="37"/>
      <c r="AD4086" s="37"/>
      <c r="AE4086" s="37"/>
      <c r="AR4086" s="196" t="s">
        <v>479</v>
      </c>
      <c r="AT4086" s="196" t="s">
        <v>388</v>
      </c>
      <c r="AU4086" s="196" t="s">
        <v>90</v>
      </c>
      <c r="AY4086" s="20" t="s">
        <v>386</v>
      </c>
      <c r="BE4086" s="197">
        <f>IF(N4086="základní",J4086,0)</f>
        <v>0</v>
      </c>
      <c r="BF4086" s="197">
        <f>IF(N4086="snížená",J4086,0)</f>
        <v>0</v>
      </c>
      <c r="BG4086" s="197">
        <f>IF(N4086="zákl. přenesená",J4086,0)</f>
        <v>0</v>
      </c>
      <c r="BH4086" s="197">
        <f>IF(N4086="sníž. přenesená",J4086,0)</f>
        <v>0</v>
      </c>
      <c r="BI4086" s="197">
        <f>IF(N4086="nulová",J4086,0)</f>
        <v>0</v>
      </c>
      <c r="BJ4086" s="20" t="s">
        <v>90</v>
      </c>
      <c r="BK4086" s="197">
        <f>ROUND(I4086*H4086,2)</f>
        <v>0</v>
      </c>
      <c r="BL4086" s="20" t="s">
        <v>479</v>
      </c>
      <c r="BM4086" s="196" t="s">
        <v>3715</v>
      </c>
    </row>
    <row r="4087" spans="1:65" s="13" customFormat="1" ht="10">
      <c r="B4087" s="203"/>
      <c r="C4087" s="204"/>
      <c r="D4087" s="205" t="s">
        <v>395</v>
      </c>
      <c r="E4087" s="206" t="s">
        <v>76</v>
      </c>
      <c r="F4087" s="207" t="s">
        <v>403</v>
      </c>
      <c r="G4087" s="204"/>
      <c r="H4087" s="206" t="s">
        <v>76</v>
      </c>
      <c r="I4087" s="208"/>
      <c r="J4087" s="204"/>
      <c r="K4087" s="204"/>
      <c r="L4087" s="209"/>
      <c r="M4087" s="210"/>
      <c r="N4087" s="211"/>
      <c r="O4087" s="211"/>
      <c r="P4087" s="211"/>
      <c r="Q4087" s="211"/>
      <c r="R4087" s="211"/>
      <c r="S4087" s="211"/>
      <c r="T4087" s="212"/>
      <c r="AT4087" s="213" t="s">
        <v>395</v>
      </c>
      <c r="AU4087" s="213" t="s">
        <v>90</v>
      </c>
      <c r="AV4087" s="13" t="s">
        <v>85</v>
      </c>
      <c r="AW4087" s="13" t="s">
        <v>36</v>
      </c>
      <c r="AX4087" s="13" t="s">
        <v>78</v>
      </c>
      <c r="AY4087" s="213" t="s">
        <v>386</v>
      </c>
    </row>
    <row r="4088" spans="1:65" s="13" customFormat="1" ht="10">
      <c r="B4088" s="203"/>
      <c r="C4088" s="204"/>
      <c r="D4088" s="205" t="s">
        <v>395</v>
      </c>
      <c r="E4088" s="206" t="s">
        <v>76</v>
      </c>
      <c r="F4088" s="207" t="s">
        <v>1057</v>
      </c>
      <c r="G4088" s="204"/>
      <c r="H4088" s="206" t="s">
        <v>76</v>
      </c>
      <c r="I4088" s="208"/>
      <c r="J4088" s="204"/>
      <c r="K4088" s="204"/>
      <c r="L4088" s="209"/>
      <c r="M4088" s="210"/>
      <c r="N4088" s="211"/>
      <c r="O4088" s="211"/>
      <c r="P4088" s="211"/>
      <c r="Q4088" s="211"/>
      <c r="R4088" s="211"/>
      <c r="S4088" s="211"/>
      <c r="T4088" s="212"/>
      <c r="AT4088" s="213" t="s">
        <v>395</v>
      </c>
      <c r="AU4088" s="213" t="s">
        <v>90</v>
      </c>
      <c r="AV4088" s="13" t="s">
        <v>85</v>
      </c>
      <c r="AW4088" s="13" t="s">
        <v>36</v>
      </c>
      <c r="AX4088" s="13" t="s">
        <v>78</v>
      </c>
      <c r="AY4088" s="213" t="s">
        <v>386</v>
      </c>
    </row>
    <row r="4089" spans="1:65" s="13" customFormat="1" ht="10">
      <c r="B4089" s="203"/>
      <c r="C4089" s="204"/>
      <c r="D4089" s="205" t="s">
        <v>395</v>
      </c>
      <c r="E4089" s="206" t="s">
        <v>76</v>
      </c>
      <c r="F4089" s="207" t="s">
        <v>3179</v>
      </c>
      <c r="G4089" s="204"/>
      <c r="H4089" s="206" t="s">
        <v>76</v>
      </c>
      <c r="I4089" s="208"/>
      <c r="J4089" s="204"/>
      <c r="K4089" s="204"/>
      <c r="L4089" s="209"/>
      <c r="M4089" s="210"/>
      <c r="N4089" s="211"/>
      <c r="O4089" s="211"/>
      <c r="P4089" s="211"/>
      <c r="Q4089" s="211"/>
      <c r="R4089" s="211"/>
      <c r="S4089" s="211"/>
      <c r="T4089" s="212"/>
      <c r="AT4089" s="213" t="s">
        <v>395</v>
      </c>
      <c r="AU4089" s="213" t="s">
        <v>90</v>
      </c>
      <c r="AV4089" s="13" t="s">
        <v>85</v>
      </c>
      <c r="AW4089" s="13" t="s">
        <v>36</v>
      </c>
      <c r="AX4089" s="13" t="s">
        <v>78</v>
      </c>
      <c r="AY4089" s="213" t="s">
        <v>386</v>
      </c>
    </row>
    <row r="4090" spans="1:65" s="13" customFormat="1" ht="10">
      <c r="B4090" s="203"/>
      <c r="C4090" s="204"/>
      <c r="D4090" s="205" t="s">
        <v>395</v>
      </c>
      <c r="E4090" s="206" t="s">
        <v>76</v>
      </c>
      <c r="F4090" s="207" t="s">
        <v>1259</v>
      </c>
      <c r="G4090" s="204"/>
      <c r="H4090" s="206" t="s">
        <v>76</v>
      </c>
      <c r="I4090" s="208"/>
      <c r="J4090" s="204"/>
      <c r="K4090" s="204"/>
      <c r="L4090" s="209"/>
      <c r="M4090" s="210"/>
      <c r="N4090" s="211"/>
      <c r="O4090" s="211"/>
      <c r="P4090" s="211"/>
      <c r="Q4090" s="211"/>
      <c r="R4090" s="211"/>
      <c r="S4090" s="211"/>
      <c r="T4090" s="212"/>
      <c r="AT4090" s="213" t="s">
        <v>395</v>
      </c>
      <c r="AU4090" s="213" t="s">
        <v>90</v>
      </c>
      <c r="AV4090" s="13" t="s">
        <v>85</v>
      </c>
      <c r="AW4090" s="13" t="s">
        <v>36</v>
      </c>
      <c r="AX4090" s="13" t="s">
        <v>78</v>
      </c>
      <c r="AY4090" s="213" t="s">
        <v>386</v>
      </c>
    </row>
    <row r="4091" spans="1:65" s="14" customFormat="1" ht="10">
      <c r="B4091" s="214"/>
      <c r="C4091" s="215"/>
      <c r="D4091" s="205" t="s">
        <v>395</v>
      </c>
      <c r="E4091" s="216" t="s">
        <v>76</v>
      </c>
      <c r="F4091" s="217" t="s">
        <v>3716</v>
      </c>
      <c r="G4091" s="215"/>
      <c r="H4091" s="218">
        <v>1</v>
      </c>
      <c r="I4091" s="219"/>
      <c r="J4091" s="215"/>
      <c r="K4091" s="215"/>
      <c r="L4091" s="220"/>
      <c r="M4091" s="221"/>
      <c r="N4091" s="222"/>
      <c r="O4091" s="222"/>
      <c r="P4091" s="222"/>
      <c r="Q4091" s="222"/>
      <c r="R4091" s="222"/>
      <c r="S4091" s="222"/>
      <c r="T4091" s="223"/>
      <c r="AT4091" s="224" t="s">
        <v>395</v>
      </c>
      <c r="AU4091" s="224" t="s">
        <v>90</v>
      </c>
      <c r="AV4091" s="14" t="s">
        <v>90</v>
      </c>
      <c r="AW4091" s="14" t="s">
        <v>36</v>
      </c>
      <c r="AX4091" s="14" t="s">
        <v>78</v>
      </c>
      <c r="AY4091" s="224" t="s">
        <v>386</v>
      </c>
    </row>
    <row r="4092" spans="1:65" s="15" customFormat="1" ht="10">
      <c r="B4092" s="225"/>
      <c r="C4092" s="226"/>
      <c r="D4092" s="205" t="s">
        <v>395</v>
      </c>
      <c r="E4092" s="227" t="s">
        <v>76</v>
      </c>
      <c r="F4092" s="228" t="s">
        <v>398</v>
      </c>
      <c r="G4092" s="226"/>
      <c r="H4092" s="229">
        <v>1</v>
      </c>
      <c r="I4092" s="230"/>
      <c r="J4092" s="226"/>
      <c r="K4092" s="226"/>
      <c r="L4092" s="231"/>
      <c r="M4092" s="232"/>
      <c r="N4092" s="233"/>
      <c r="O4092" s="233"/>
      <c r="P4092" s="233"/>
      <c r="Q4092" s="233"/>
      <c r="R4092" s="233"/>
      <c r="S4092" s="233"/>
      <c r="T4092" s="234"/>
      <c r="AT4092" s="235" t="s">
        <v>395</v>
      </c>
      <c r="AU4092" s="235" t="s">
        <v>90</v>
      </c>
      <c r="AV4092" s="15" t="s">
        <v>102</v>
      </c>
      <c r="AW4092" s="15" t="s">
        <v>36</v>
      </c>
      <c r="AX4092" s="15" t="s">
        <v>85</v>
      </c>
      <c r="AY4092" s="235" t="s">
        <v>386</v>
      </c>
    </row>
    <row r="4093" spans="1:65" s="2" customFormat="1" ht="37.75" customHeight="1">
      <c r="A4093" s="37"/>
      <c r="B4093" s="38"/>
      <c r="C4093" s="185" t="s">
        <v>3717</v>
      </c>
      <c r="D4093" s="185" t="s">
        <v>388</v>
      </c>
      <c r="E4093" s="186" t="s">
        <v>3718</v>
      </c>
      <c r="F4093" s="187" t="s">
        <v>3719</v>
      </c>
      <c r="G4093" s="188" t="s">
        <v>624</v>
      </c>
      <c r="H4093" s="189">
        <v>1</v>
      </c>
      <c r="I4093" s="190"/>
      <c r="J4093" s="191">
        <f>ROUND(I4093*H4093,2)</f>
        <v>0</v>
      </c>
      <c r="K4093" s="187" t="s">
        <v>76</v>
      </c>
      <c r="L4093" s="42"/>
      <c r="M4093" s="192" t="s">
        <v>76</v>
      </c>
      <c r="N4093" s="193" t="s">
        <v>49</v>
      </c>
      <c r="O4093" s="67"/>
      <c r="P4093" s="194">
        <f>O4093*H4093</f>
        <v>0</v>
      </c>
      <c r="Q4093" s="194">
        <v>0</v>
      </c>
      <c r="R4093" s="194">
        <f>Q4093*H4093</f>
        <v>0</v>
      </c>
      <c r="S4093" s="194">
        <v>0</v>
      </c>
      <c r="T4093" s="195">
        <f>S4093*H4093</f>
        <v>0</v>
      </c>
      <c r="U4093" s="37"/>
      <c r="V4093" s="37"/>
      <c r="W4093" s="37"/>
      <c r="X4093" s="37"/>
      <c r="Y4093" s="37"/>
      <c r="Z4093" s="37"/>
      <c r="AA4093" s="37"/>
      <c r="AB4093" s="37"/>
      <c r="AC4093" s="37"/>
      <c r="AD4093" s="37"/>
      <c r="AE4093" s="37"/>
      <c r="AR4093" s="196" t="s">
        <v>479</v>
      </c>
      <c r="AT4093" s="196" t="s">
        <v>388</v>
      </c>
      <c r="AU4093" s="196" t="s">
        <v>90</v>
      </c>
      <c r="AY4093" s="20" t="s">
        <v>386</v>
      </c>
      <c r="BE4093" s="197">
        <f>IF(N4093="základní",J4093,0)</f>
        <v>0</v>
      </c>
      <c r="BF4093" s="197">
        <f>IF(N4093="snížená",J4093,0)</f>
        <v>0</v>
      </c>
      <c r="BG4093" s="197">
        <f>IF(N4093="zákl. přenesená",J4093,0)</f>
        <v>0</v>
      </c>
      <c r="BH4093" s="197">
        <f>IF(N4093="sníž. přenesená",J4093,0)</f>
        <v>0</v>
      </c>
      <c r="BI4093" s="197">
        <f>IF(N4093="nulová",J4093,0)</f>
        <v>0</v>
      </c>
      <c r="BJ4093" s="20" t="s">
        <v>90</v>
      </c>
      <c r="BK4093" s="197">
        <f>ROUND(I4093*H4093,2)</f>
        <v>0</v>
      </c>
      <c r="BL4093" s="20" t="s">
        <v>479</v>
      </c>
      <c r="BM4093" s="196" t="s">
        <v>3720</v>
      </c>
    </row>
    <row r="4094" spans="1:65" s="13" customFormat="1" ht="10">
      <c r="B4094" s="203"/>
      <c r="C4094" s="204"/>
      <c r="D4094" s="205" t="s">
        <v>395</v>
      </c>
      <c r="E4094" s="206" t="s">
        <v>76</v>
      </c>
      <c r="F4094" s="207" t="s">
        <v>403</v>
      </c>
      <c r="G4094" s="204"/>
      <c r="H4094" s="206" t="s">
        <v>76</v>
      </c>
      <c r="I4094" s="208"/>
      <c r="J4094" s="204"/>
      <c r="K4094" s="204"/>
      <c r="L4094" s="209"/>
      <c r="M4094" s="210"/>
      <c r="N4094" s="211"/>
      <c r="O4094" s="211"/>
      <c r="P4094" s="211"/>
      <c r="Q4094" s="211"/>
      <c r="R4094" s="211"/>
      <c r="S4094" s="211"/>
      <c r="T4094" s="212"/>
      <c r="AT4094" s="213" t="s">
        <v>395</v>
      </c>
      <c r="AU4094" s="213" t="s">
        <v>90</v>
      </c>
      <c r="AV4094" s="13" t="s">
        <v>85</v>
      </c>
      <c r="AW4094" s="13" t="s">
        <v>36</v>
      </c>
      <c r="AX4094" s="13" t="s">
        <v>78</v>
      </c>
      <c r="AY4094" s="213" t="s">
        <v>386</v>
      </c>
    </row>
    <row r="4095" spans="1:65" s="13" customFormat="1" ht="10">
      <c r="B4095" s="203"/>
      <c r="C4095" s="204"/>
      <c r="D4095" s="205" t="s">
        <v>395</v>
      </c>
      <c r="E4095" s="206" t="s">
        <v>76</v>
      </c>
      <c r="F4095" s="207" t="s">
        <v>1057</v>
      </c>
      <c r="G4095" s="204"/>
      <c r="H4095" s="206" t="s">
        <v>76</v>
      </c>
      <c r="I4095" s="208"/>
      <c r="J4095" s="204"/>
      <c r="K4095" s="204"/>
      <c r="L4095" s="209"/>
      <c r="M4095" s="210"/>
      <c r="N4095" s="211"/>
      <c r="O4095" s="211"/>
      <c r="P4095" s="211"/>
      <c r="Q4095" s="211"/>
      <c r="R4095" s="211"/>
      <c r="S4095" s="211"/>
      <c r="T4095" s="212"/>
      <c r="AT4095" s="213" t="s">
        <v>395</v>
      </c>
      <c r="AU4095" s="213" t="s">
        <v>90</v>
      </c>
      <c r="AV4095" s="13" t="s">
        <v>85</v>
      </c>
      <c r="AW4095" s="13" t="s">
        <v>36</v>
      </c>
      <c r="AX4095" s="13" t="s">
        <v>78</v>
      </c>
      <c r="AY4095" s="213" t="s">
        <v>386</v>
      </c>
    </row>
    <row r="4096" spans="1:65" s="13" customFormat="1" ht="10">
      <c r="B4096" s="203"/>
      <c r="C4096" s="204"/>
      <c r="D4096" s="205" t="s">
        <v>395</v>
      </c>
      <c r="E4096" s="206" t="s">
        <v>76</v>
      </c>
      <c r="F4096" s="207" t="s">
        <v>3179</v>
      </c>
      <c r="G4096" s="204"/>
      <c r="H4096" s="206" t="s">
        <v>76</v>
      </c>
      <c r="I4096" s="208"/>
      <c r="J4096" s="204"/>
      <c r="K4096" s="204"/>
      <c r="L4096" s="209"/>
      <c r="M4096" s="210"/>
      <c r="N4096" s="211"/>
      <c r="O4096" s="211"/>
      <c r="P4096" s="211"/>
      <c r="Q4096" s="211"/>
      <c r="R4096" s="211"/>
      <c r="S4096" s="211"/>
      <c r="T4096" s="212"/>
      <c r="AT4096" s="213" t="s">
        <v>395</v>
      </c>
      <c r="AU4096" s="213" t="s">
        <v>90</v>
      </c>
      <c r="AV4096" s="13" t="s">
        <v>85</v>
      </c>
      <c r="AW4096" s="13" t="s">
        <v>36</v>
      </c>
      <c r="AX4096" s="13" t="s">
        <v>78</v>
      </c>
      <c r="AY4096" s="213" t="s">
        <v>386</v>
      </c>
    </row>
    <row r="4097" spans="1:65" s="13" customFormat="1" ht="10">
      <c r="B4097" s="203"/>
      <c r="C4097" s="204"/>
      <c r="D4097" s="205" t="s">
        <v>395</v>
      </c>
      <c r="E4097" s="206" t="s">
        <v>76</v>
      </c>
      <c r="F4097" s="207" t="s">
        <v>1259</v>
      </c>
      <c r="G4097" s="204"/>
      <c r="H4097" s="206" t="s">
        <v>76</v>
      </c>
      <c r="I4097" s="208"/>
      <c r="J4097" s="204"/>
      <c r="K4097" s="204"/>
      <c r="L4097" s="209"/>
      <c r="M4097" s="210"/>
      <c r="N4097" s="211"/>
      <c r="O4097" s="211"/>
      <c r="P4097" s="211"/>
      <c r="Q4097" s="211"/>
      <c r="R4097" s="211"/>
      <c r="S4097" s="211"/>
      <c r="T4097" s="212"/>
      <c r="AT4097" s="213" t="s">
        <v>395</v>
      </c>
      <c r="AU4097" s="213" t="s">
        <v>90</v>
      </c>
      <c r="AV4097" s="13" t="s">
        <v>85</v>
      </c>
      <c r="AW4097" s="13" t="s">
        <v>36</v>
      </c>
      <c r="AX4097" s="13" t="s">
        <v>78</v>
      </c>
      <c r="AY4097" s="213" t="s">
        <v>386</v>
      </c>
    </row>
    <row r="4098" spans="1:65" s="14" customFormat="1" ht="10">
      <c r="B4098" s="214"/>
      <c r="C4098" s="215"/>
      <c r="D4098" s="205" t="s">
        <v>395</v>
      </c>
      <c r="E4098" s="216" t="s">
        <v>76</v>
      </c>
      <c r="F4098" s="217" t="s">
        <v>3721</v>
      </c>
      <c r="G4098" s="215"/>
      <c r="H4098" s="218">
        <v>1</v>
      </c>
      <c r="I4098" s="219"/>
      <c r="J4098" s="215"/>
      <c r="K4098" s="215"/>
      <c r="L4098" s="220"/>
      <c r="M4098" s="221"/>
      <c r="N4098" s="222"/>
      <c r="O4098" s="222"/>
      <c r="P4098" s="222"/>
      <c r="Q4098" s="222"/>
      <c r="R4098" s="222"/>
      <c r="S4098" s="222"/>
      <c r="T4098" s="223"/>
      <c r="AT4098" s="224" t="s">
        <v>395</v>
      </c>
      <c r="AU4098" s="224" t="s">
        <v>90</v>
      </c>
      <c r="AV4098" s="14" t="s">
        <v>90</v>
      </c>
      <c r="AW4098" s="14" t="s">
        <v>36</v>
      </c>
      <c r="AX4098" s="14" t="s">
        <v>78</v>
      </c>
      <c r="AY4098" s="224" t="s">
        <v>386</v>
      </c>
    </row>
    <row r="4099" spans="1:65" s="15" customFormat="1" ht="10">
      <c r="B4099" s="225"/>
      <c r="C4099" s="226"/>
      <c r="D4099" s="205" t="s">
        <v>395</v>
      </c>
      <c r="E4099" s="227" t="s">
        <v>76</v>
      </c>
      <c r="F4099" s="228" t="s">
        <v>398</v>
      </c>
      <c r="G4099" s="226"/>
      <c r="H4099" s="229">
        <v>1</v>
      </c>
      <c r="I4099" s="230"/>
      <c r="J4099" s="226"/>
      <c r="K4099" s="226"/>
      <c r="L4099" s="231"/>
      <c r="M4099" s="232"/>
      <c r="N4099" s="233"/>
      <c r="O4099" s="233"/>
      <c r="P4099" s="233"/>
      <c r="Q4099" s="233"/>
      <c r="R4099" s="233"/>
      <c r="S4099" s="233"/>
      <c r="T4099" s="234"/>
      <c r="AT4099" s="235" t="s">
        <v>395</v>
      </c>
      <c r="AU4099" s="235" t="s">
        <v>90</v>
      </c>
      <c r="AV4099" s="15" t="s">
        <v>102</v>
      </c>
      <c r="AW4099" s="15" t="s">
        <v>36</v>
      </c>
      <c r="AX4099" s="15" t="s">
        <v>85</v>
      </c>
      <c r="AY4099" s="235" t="s">
        <v>386</v>
      </c>
    </row>
    <row r="4100" spans="1:65" s="2" customFormat="1" ht="37.75" customHeight="1">
      <c r="A4100" s="37"/>
      <c r="B4100" s="38"/>
      <c r="C4100" s="185" t="s">
        <v>3722</v>
      </c>
      <c r="D4100" s="185" t="s">
        <v>388</v>
      </c>
      <c r="E4100" s="186" t="s">
        <v>3723</v>
      </c>
      <c r="F4100" s="187" t="s">
        <v>3724</v>
      </c>
      <c r="G4100" s="188" t="s">
        <v>624</v>
      </c>
      <c r="H4100" s="189">
        <v>3</v>
      </c>
      <c r="I4100" s="190"/>
      <c r="J4100" s="191">
        <f>ROUND(I4100*H4100,2)</f>
        <v>0</v>
      </c>
      <c r="K4100" s="187" t="s">
        <v>76</v>
      </c>
      <c r="L4100" s="42"/>
      <c r="M4100" s="192" t="s">
        <v>76</v>
      </c>
      <c r="N4100" s="193" t="s">
        <v>49</v>
      </c>
      <c r="O4100" s="67"/>
      <c r="P4100" s="194">
        <f>O4100*H4100</f>
        <v>0</v>
      </c>
      <c r="Q4100" s="194">
        <v>0</v>
      </c>
      <c r="R4100" s="194">
        <f>Q4100*H4100</f>
        <v>0</v>
      </c>
      <c r="S4100" s="194">
        <v>0</v>
      </c>
      <c r="T4100" s="195">
        <f>S4100*H4100</f>
        <v>0</v>
      </c>
      <c r="U4100" s="37"/>
      <c r="V4100" s="37"/>
      <c r="W4100" s="37"/>
      <c r="X4100" s="37"/>
      <c r="Y4100" s="37"/>
      <c r="Z4100" s="37"/>
      <c r="AA4100" s="37"/>
      <c r="AB4100" s="37"/>
      <c r="AC4100" s="37"/>
      <c r="AD4100" s="37"/>
      <c r="AE4100" s="37"/>
      <c r="AR4100" s="196" t="s">
        <v>479</v>
      </c>
      <c r="AT4100" s="196" t="s">
        <v>388</v>
      </c>
      <c r="AU4100" s="196" t="s">
        <v>90</v>
      </c>
      <c r="AY4100" s="20" t="s">
        <v>386</v>
      </c>
      <c r="BE4100" s="197">
        <f>IF(N4100="základní",J4100,0)</f>
        <v>0</v>
      </c>
      <c r="BF4100" s="197">
        <f>IF(N4100="snížená",J4100,0)</f>
        <v>0</v>
      </c>
      <c r="BG4100" s="197">
        <f>IF(N4100="zákl. přenesená",J4100,0)</f>
        <v>0</v>
      </c>
      <c r="BH4100" s="197">
        <f>IF(N4100="sníž. přenesená",J4100,0)</f>
        <v>0</v>
      </c>
      <c r="BI4100" s="197">
        <f>IF(N4100="nulová",J4100,0)</f>
        <v>0</v>
      </c>
      <c r="BJ4100" s="20" t="s">
        <v>90</v>
      </c>
      <c r="BK4100" s="197">
        <f>ROUND(I4100*H4100,2)</f>
        <v>0</v>
      </c>
      <c r="BL4100" s="20" t="s">
        <v>479</v>
      </c>
      <c r="BM4100" s="196" t="s">
        <v>3725</v>
      </c>
    </row>
    <row r="4101" spans="1:65" s="13" customFormat="1" ht="10">
      <c r="B4101" s="203"/>
      <c r="C4101" s="204"/>
      <c r="D4101" s="205" t="s">
        <v>395</v>
      </c>
      <c r="E4101" s="206" t="s">
        <v>76</v>
      </c>
      <c r="F4101" s="207" t="s">
        <v>403</v>
      </c>
      <c r="G4101" s="204"/>
      <c r="H4101" s="206" t="s">
        <v>76</v>
      </c>
      <c r="I4101" s="208"/>
      <c r="J4101" s="204"/>
      <c r="K4101" s="204"/>
      <c r="L4101" s="209"/>
      <c r="M4101" s="210"/>
      <c r="N4101" s="211"/>
      <c r="O4101" s="211"/>
      <c r="P4101" s="211"/>
      <c r="Q4101" s="211"/>
      <c r="R4101" s="211"/>
      <c r="S4101" s="211"/>
      <c r="T4101" s="212"/>
      <c r="AT4101" s="213" t="s">
        <v>395</v>
      </c>
      <c r="AU4101" s="213" t="s">
        <v>90</v>
      </c>
      <c r="AV4101" s="13" t="s">
        <v>85</v>
      </c>
      <c r="AW4101" s="13" t="s">
        <v>36</v>
      </c>
      <c r="AX4101" s="13" t="s">
        <v>78</v>
      </c>
      <c r="AY4101" s="213" t="s">
        <v>386</v>
      </c>
    </row>
    <row r="4102" spans="1:65" s="13" customFormat="1" ht="10">
      <c r="B4102" s="203"/>
      <c r="C4102" s="204"/>
      <c r="D4102" s="205" t="s">
        <v>395</v>
      </c>
      <c r="E4102" s="206" t="s">
        <v>76</v>
      </c>
      <c r="F4102" s="207" t="s">
        <v>1057</v>
      </c>
      <c r="G4102" s="204"/>
      <c r="H4102" s="206" t="s">
        <v>76</v>
      </c>
      <c r="I4102" s="208"/>
      <c r="J4102" s="204"/>
      <c r="K4102" s="204"/>
      <c r="L4102" s="209"/>
      <c r="M4102" s="210"/>
      <c r="N4102" s="211"/>
      <c r="O4102" s="211"/>
      <c r="P4102" s="211"/>
      <c r="Q4102" s="211"/>
      <c r="R4102" s="211"/>
      <c r="S4102" s="211"/>
      <c r="T4102" s="212"/>
      <c r="AT4102" s="213" t="s">
        <v>395</v>
      </c>
      <c r="AU4102" s="213" t="s">
        <v>90</v>
      </c>
      <c r="AV4102" s="13" t="s">
        <v>85</v>
      </c>
      <c r="AW4102" s="13" t="s">
        <v>36</v>
      </c>
      <c r="AX4102" s="13" t="s">
        <v>78</v>
      </c>
      <c r="AY4102" s="213" t="s">
        <v>386</v>
      </c>
    </row>
    <row r="4103" spans="1:65" s="13" customFormat="1" ht="10">
      <c r="B4103" s="203"/>
      <c r="C4103" s="204"/>
      <c r="D4103" s="205" t="s">
        <v>395</v>
      </c>
      <c r="E4103" s="206" t="s">
        <v>76</v>
      </c>
      <c r="F4103" s="207" t="s">
        <v>3179</v>
      </c>
      <c r="G4103" s="204"/>
      <c r="H4103" s="206" t="s">
        <v>76</v>
      </c>
      <c r="I4103" s="208"/>
      <c r="J4103" s="204"/>
      <c r="K4103" s="204"/>
      <c r="L4103" s="209"/>
      <c r="M4103" s="210"/>
      <c r="N4103" s="211"/>
      <c r="O4103" s="211"/>
      <c r="P4103" s="211"/>
      <c r="Q4103" s="211"/>
      <c r="R4103" s="211"/>
      <c r="S4103" s="211"/>
      <c r="T4103" s="212"/>
      <c r="AT4103" s="213" t="s">
        <v>395</v>
      </c>
      <c r="AU4103" s="213" t="s">
        <v>90</v>
      </c>
      <c r="AV4103" s="13" t="s">
        <v>85</v>
      </c>
      <c r="AW4103" s="13" t="s">
        <v>36</v>
      </c>
      <c r="AX4103" s="13" t="s">
        <v>78</v>
      </c>
      <c r="AY4103" s="213" t="s">
        <v>386</v>
      </c>
    </row>
    <row r="4104" spans="1:65" s="13" customFormat="1" ht="10">
      <c r="B4104" s="203"/>
      <c r="C4104" s="204"/>
      <c r="D4104" s="205" t="s">
        <v>395</v>
      </c>
      <c r="E4104" s="206" t="s">
        <v>76</v>
      </c>
      <c r="F4104" s="207" t="s">
        <v>1259</v>
      </c>
      <c r="G4104" s="204"/>
      <c r="H4104" s="206" t="s">
        <v>76</v>
      </c>
      <c r="I4104" s="208"/>
      <c r="J4104" s="204"/>
      <c r="K4104" s="204"/>
      <c r="L4104" s="209"/>
      <c r="M4104" s="210"/>
      <c r="N4104" s="211"/>
      <c r="O4104" s="211"/>
      <c r="P4104" s="211"/>
      <c r="Q4104" s="211"/>
      <c r="R4104" s="211"/>
      <c r="S4104" s="211"/>
      <c r="T4104" s="212"/>
      <c r="AT4104" s="213" t="s">
        <v>395</v>
      </c>
      <c r="AU4104" s="213" t="s">
        <v>90</v>
      </c>
      <c r="AV4104" s="13" t="s">
        <v>85</v>
      </c>
      <c r="AW4104" s="13" t="s">
        <v>36</v>
      </c>
      <c r="AX4104" s="13" t="s">
        <v>78</v>
      </c>
      <c r="AY4104" s="213" t="s">
        <v>386</v>
      </c>
    </row>
    <row r="4105" spans="1:65" s="14" customFormat="1" ht="10">
      <c r="B4105" s="214"/>
      <c r="C4105" s="215"/>
      <c r="D4105" s="205" t="s">
        <v>395</v>
      </c>
      <c r="E4105" s="216" t="s">
        <v>76</v>
      </c>
      <c r="F4105" s="217" t="s">
        <v>3726</v>
      </c>
      <c r="G4105" s="215"/>
      <c r="H4105" s="218">
        <v>3</v>
      </c>
      <c r="I4105" s="219"/>
      <c r="J4105" s="215"/>
      <c r="K4105" s="215"/>
      <c r="L4105" s="220"/>
      <c r="M4105" s="221"/>
      <c r="N4105" s="222"/>
      <c r="O4105" s="222"/>
      <c r="P4105" s="222"/>
      <c r="Q4105" s="222"/>
      <c r="R4105" s="222"/>
      <c r="S4105" s="222"/>
      <c r="T4105" s="223"/>
      <c r="AT4105" s="224" t="s">
        <v>395</v>
      </c>
      <c r="AU4105" s="224" t="s">
        <v>90</v>
      </c>
      <c r="AV4105" s="14" t="s">
        <v>90</v>
      </c>
      <c r="AW4105" s="14" t="s">
        <v>36</v>
      </c>
      <c r="AX4105" s="14" t="s">
        <v>78</v>
      </c>
      <c r="AY4105" s="224" t="s">
        <v>386</v>
      </c>
    </row>
    <row r="4106" spans="1:65" s="15" customFormat="1" ht="10">
      <c r="B4106" s="225"/>
      <c r="C4106" s="226"/>
      <c r="D4106" s="205" t="s">
        <v>395</v>
      </c>
      <c r="E4106" s="227" t="s">
        <v>76</v>
      </c>
      <c r="F4106" s="228" t="s">
        <v>398</v>
      </c>
      <c r="G4106" s="226"/>
      <c r="H4106" s="229">
        <v>3</v>
      </c>
      <c r="I4106" s="230"/>
      <c r="J4106" s="226"/>
      <c r="K4106" s="226"/>
      <c r="L4106" s="231"/>
      <c r="M4106" s="232"/>
      <c r="N4106" s="233"/>
      <c r="O4106" s="233"/>
      <c r="P4106" s="233"/>
      <c r="Q4106" s="233"/>
      <c r="R4106" s="233"/>
      <c r="S4106" s="233"/>
      <c r="T4106" s="234"/>
      <c r="AT4106" s="235" t="s">
        <v>395</v>
      </c>
      <c r="AU4106" s="235" t="s">
        <v>90</v>
      </c>
      <c r="AV4106" s="15" t="s">
        <v>102</v>
      </c>
      <c r="AW4106" s="15" t="s">
        <v>36</v>
      </c>
      <c r="AX4106" s="15" t="s">
        <v>85</v>
      </c>
      <c r="AY4106" s="235" t="s">
        <v>386</v>
      </c>
    </row>
    <row r="4107" spans="1:65" s="2" customFormat="1" ht="37.75" customHeight="1">
      <c r="A4107" s="37"/>
      <c r="B4107" s="38"/>
      <c r="C4107" s="185" t="s">
        <v>3727</v>
      </c>
      <c r="D4107" s="185" t="s">
        <v>388</v>
      </c>
      <c r="E4107" s="186" t="s">
        <v>3728</v>
      </c>
      <c r="F4107" s="187" t="s">
        <v>3729</v>
      </c>
      <c r="G4107" s="188" t="s">
        <v>624</v>
      </c>
      <c r="H4107" s="189">
        <v>6</v>
      </c>
      <c r="I4107" s="190"/>
      <c r="J4107" s="191">
        <f>ROUND(I4107*H4107,2)</f>
        <v>0</v>
      </c>
      <c r="K4107" s="187" t="s">
        <v>76</v>
      </c>
      <c r="L4107" s="42"/>
      <c r="M4107" s="192" t="s">
        <v>76</v>
      </c>
      <c r="N4107" s="193" t="s">
        <v>49</v>
      </c>
      <c r="O4107" s="67"/>
      <c r="P4107" s="194">
        <f>O4107*H4107</f>
        <v>0</v>
      </c>
      <c r="Q4107" s="194">
        <v>0</v>
      </c>
      <c r="R4107" s="194">
        <f>Q4107*H4107</f>
        <v>0</v>
      </c>
      <c r="S4107" s="194">
        <v>0</v>
      </c>
      <c r="T4107" s="195">
        <f>S4107*H4107</f>
        <v>0</v>
      </c>
      <c r="U4107" s="37"/>
      <c r="V4107" s="37"/>
      <c r="W4107" s="37"/>
      <c r="X4107" s="37"/>
      <c r="Y4107" s="37"/>
      <c r="Z4107" s="37"/>
      <c r="AA4107" s="37"/>
      <c r="AB4107" s="37"/>
      <c r="AC4107" s="37"/>
      <c r="AD4107" s="37"/>
      <c r="AE4107" s="37"/>
      <c r="AR4107" s="196" t="s">
        <v>479</v>
      </c>
      <c r="AT4107" s="196" t="s">
        <v>388</v>
      </c>
      <c r="AU4107" s="196" t="s">
        <v>90</v>
      </c>
      <c r="AY4107" s="20" t="s">
        <v>386</v>
      </c>
      <c r="BE4107" s="197">
        <f>IF(N4107="základní",J4107,0)</f>
        <v>0</v>
      </c>
      <c r="BF4107" s="197">
        <f>IF(N4107="snížená",J4107,0)</f>
        <v>0</v>
      </c>
      <c r="BG4107" s="197">
        <f>IF(N4107="zákl. přenesená",J4107,0)</f>
        <v>0</v>
      </c>
      <c r="BH4107" s="197">
        <f>IF(N4107="sníž. přenesená",J4107,0)</f>
        <v>0</v>
      </c>
      <c r="BI4107" s="197">
        <f>IF(N4107="nulová",J4107,0)</f>
        <v>0</v>
      </c>
      <c r="BJ4107" s="20" t="s">
        <v>90</v>
      </c>
      <c r="BK4107" s="197">
        <f>ROUND(I4107*H4107,2)</f>
        <v>0</v>
      </c>
      <c r="BL4107" s="20" t="s">
        <v>479</v>
      </c>
      <c r="BM4107" s="196" t="s">
        <v>3730</v>
      </c>
    </row>
    <row r="4108" spans="1:65" s="13" customFormat="1" ht="10">
      <c r="B4108" s="203"/>
      <c r="C4108" s="204"/>
      <c r="D4108" s="205" t="s">
        <v>395</v>
      </c>
      <c r="E4108" s="206" t="s">
        <v>76</v>
      </c>
      <c r="F4108" s="207" t="s">
        <v>403</v>
      </c>
      <c r="G4108" s="204"/>
      <c r="H4108" s="206" t="s">
        <v>76</v>
      </c>
      <c r="I4108" s="208"/>
      <c r="J4108" s="204"/>
      <c r="K4108" s="204"/>
      <c r="L4108" s="209"/>
      <c r="M4108" s="210"/>
      <c r="N4108" s="211"/>
      <c r="O4108" s="211"/>
      <c r="P4108" s="211"/>
      <c r="Q4108" s="211"/>
      <c r="R4108" s="211"/>
      <c r="S4108" s="211"/>
      <c r="T4108" s="212"/>
      <c r="AT4108" s="213" t="s">
        <v>395</v>
      </c>
      <c r="AU4108" s="213" t="s">
        <v>90</v>
      </c>
      <c r="AV4108" s="13" t="s">
        <v>85</v>
      </c>
      <c r="AW4108" s="13" t="s">
        <v>36</v>
      </c>
      <c r="AX4108" s="13" t="s">
        <v>78</v>
      </c>
      <c r="AY4108" s="213" t="s">
        <v>386</v>
      </c>
    </row>
    <row r="4109" spans="1:65" s="13" customFormat="1" ht="10">
      <c r="B4109" s="203"/>
      <c r="C4109" s="204"/>
      <c r="D4109" s="205" t="s">
        <v>395</v>
      </c>
      <c r="E4109" s="206" t="s">
        <v>76</v>
      </c>
      <c r="F4109" s="207" t="s">
        <v>1057</v>
      </c>
      <c r="G4109" s="204"/>
      <c r="H4109" s="206" t="s">
        <v>76</v>
      </c>
      <c r="I4109" s="208"/>
      <c r="J4109" s="204"/>
      <c r="K4109" s="204"/>
      <c r="L4109" s="209"/>
      <c r="M4109" s="210"/>
      <c r="N4109" s="211"/>
      <c r="O4109" s="211"/>
      <c r="P4109" s="211"/>
      <c r="Q4109" s="211"/>
      <c r="R4109" s="211"/>
      <c r="S4109" s="211"/>
      <c r="T4109" s="212"/>
      <c r="AT4109" s="213" t="s">
        <v>395</v>
      </c>
      <c r="AU4109" s="213" t="s">
        <v>90</v>
      </c>
      <c r="AV4109" s="13" t="s">
        <v>85</v>
      </c>
      <c r="AW4109" s="13" t="s">
        <v>36</v>
      </c>
      <c r="AX4109" s="13" t="s">
        <v>78</v>
      </c>
      <c r="AY4109" s="213" t="s">
        <v>386</v>
      </c>
    </row>
    <row r="4110" spans="1:65" s="13" customFormat="1" ht="10">
      <c r="B4110" s="203"/>
      <c r="C4110" s="204"/>
      <c r="D4110" s="205" t="s">
        <v>395</v>
      </c>
      <c r="E4110" s="206" t="s">
        <v>76</v>
      </c>
      <c r="F4110" s="207" t="s">
        <v>3179</v>
      </c>
      <c r="G4110" s="204"/>
      <c r="H4110" s="206" t="s">
        <v>76</v>
      </c>
      <c r="I4110" s="208"/>
      <c r="J4110" s="204"/>
      <c r="K4110" s="204"/>
      <c r="L4110" s="209"/>
      <c r="M4110" s="210"/>
      <c r="N4110" s="211"/>
      <c r="O4110" s="211"/>
      <c r="P4110" s="211"/>
      <c r="Q4110" s="211"/>
      <c r="R4110" s="211"/>
      <c r="S4110" s="211"/>
      <c r="T4110" s="212"/>
      <c r="AT4110" s="213" t="s">
        <v>395</v>
      </c>
      <c r="AU4110" s="213" t="s">
        <v>90</v>
      </c>
      <c r="AV4110" s="13" t="s">
        <v>85</v>
      </c>
      <c r="AW4110" s="13" t="s">
        <v>36</v>
      </c>
      <c r="AX4110" s="13" t="s">
        <v>78</v>
      </c>
      <c r="AY4110" s="213" t="s">
        <v>386</v>
      </c>
    </row>
    <row r="4111" spans="1:65" s="13" customFormat="1" ht="10">
      <c r="B4111" s="203"/>
      <c r="C4111" s="204"/>
      <c r="D4111" s="205" t="s">
        <v>395</v>
      </c>
      <c r="E4111" s="206" t="s">
        <v>76</v>
      </c>
      <c r="F4111" s="207" t="s">
        <v>1259</v>
      </c>
      <c r="G4111" s="204"/>
      <c r="H4111" s="206" t="s">
        <v>76</v>
      </c>
      <c r="I4111" s="208"/>
      <c r="J4111" s="204"/>
      <c r="K4111" s="204"/>
      <c r="L4111" s="209"/>
      <c r="M4111" s="210"/>
      <c r="N4111" s="211"/>
      <c r="O4111" s="211"/>
      <c r="P4111" s="211"/>
      <c r="Q4111" s="211"/>
      <c r="R4111" s="211"/>
      <c r="S4111" s="211"/>
      <c r="T4111" s="212"/>
      <c r="AT4111" s="213" t="s">
        <v>395</v>
      </c>
      <c r="AU4111" s="213" t="s">
        <v>90</v>
      </c>
      <c r="AV4111" s="13" t="s">
        <v>85</v>
      </c>
      <c r="AW4111" s="13" t="s">
        <v>36</v>
      </c>
      <c r="AX4111" s="13" t="s">
        <v>78</v>
      </c>
      <c r="AY4111" s="213" t="s">
        <v>386</v>
      </c>
    </row>
    <row r="4112" spans="1:65" s="14" customFormat="1" ht="10">
      <c r="B4112" s="214"/>
      <c r="C4112" s="215"/>
      <c r="D4112" s="205" t="s">
        <v>395</v>
      </c>
      <c r="E4112" s="216" t="s">
        <v>76</v>
      </c>
      <c r="F4112" s="217" t="s">
        <v>3731</v>
      </c>
      <c r="G4112" s="215"/>
      <c r="H4112" s="218">
        <v>6</v>
      </c>
      <c r="I4112" s="219"/>
      <c r="J4112" s="215"/>
      <c r="K4112" s="215"/>
      <c r="L4112" s="220"/>
      <c r="M4112" s="221"/>
      <c r="N4112" s="222"/>
      <c r="O4112" s="222"/>
      <c r="P4112" s="222"/>
      <c r="Q4112" s="222"/>
      <c r="R4112" s="222"/>
      <c r="S4112" s="222"/>
      <c r="T4112" s="223"/>
      <c r="AT4112" s="224" t="s">
        <v>395</v>
      </c>
      <c r="AU4112" s="224" t="s">
        <v>90</v>
      </c>
      <c r="AV4112" s="14" t="s">
        <v>90</v>
      </c>
      <c r="AW4112" s="14" t="s">
        <v>36</v>
      </c>
      <c r="AX4112" s="14" t="s">
        <v>78</v>
      </c>
      <c r="AY4112" s="224" t="s">
        <v>386</v>
      </c>
    </row>
    <row r="4113" spans="1:65" s="15" customFormat="1" ht="10">
      <c r="B4113" s="225"/>
      <c r="C4113" s="226"/>
      <c r="D4113" s="205" t="s">
        <v>395</v>
      </c>
      <c r="E4113" s="227" t="s">
        <v>76</v>
      </c>
      <c r="F4113" s="228" t="s">
        <v>398</v>
      </c>
      <c r="G4113" s="226"/>
      <c r="H4113" s="229">
        <v>6</v>
      </c>
      <c r="I4113" s="230"/>
      <c r="J4113" s="226"/>
      <c r="K4113" s="226"/>
      <c r="L4113" s="231"/>
      <c r="M4113" s="232"/>
      <c r="N4113" s="233"/>
      <c r="O4113" s="233"/>
      <c r="P4113" s="233"/>
      <c r="Q4113" s="233"/>
      <c r="R4113" s="233"/>
      <c r="S4113" s="233"/>
      <c r="T4113" s="234"/>
      <c r="AT4113" s="235" t="s">
        <v>395</v>
      </c>
      <c r="AU4113" s="235" t="s">
        <v>90</v>
      </c>
      <c r="AV4113" s="15" t="s">
        <v>102</v>
      </c>
      <c r="AW4113" s="15" t="s">
        <v>36</v>
      </c>
      <c r="AX4113" s="15" t="s">
        <v>85</v>
      </c>
      <c r="AY4113" s="235" t="s">
        <v>386</v>
      </c>
    </row>
    <row r="4114" spans="1:65" s="2" customFormat="1" ht="37.75" customHeight="1">
      <c r="A4114" s="37"/>
      <c r="B4114" s="38"/>
      <c r="C4114" s="185" t="s">
        <v>3732</v>
      </c>
      <c r="D4114" s="185" t="s">
        <v>388</v>
      </c>
      <c r="E4114" s="186" t="s">
        <v>3733</v>
      </c>
      <c r="F4114" s="187" t="s">
        <v>3734</v>
      </c>
      <c r="G4114" s="188" t="s">
        <v>624</v>
      </c>
      <c r="H4114" s="189">
        <v>2</v>
      </c>
      <c r="I4114" s="190"/>
      <c r="J4114" s="191">
        <f>ROUND(I4114*H4114,2)</f>
        <v>0</v>
      </c>
      <c r="K4114" s="187" t="s">
        <v>76</v>
      </c>
      <c r="L4114" s="42"/>
      <c r="M4114" s="192" t="s">
        <v>76</v>
      </c>
      <c r="N4114" s="193" t="s">
        <v>49</v>
      </c>
      <c r="O4114" s="67"/>
      <c r="P4114" s="194">
        <f>O4114*H4114</f>
        <v>0</v>
      </c>
      <c r="Q4114" s="194">
        <v>0</v>
      </c>
      <c r="R4114" s="194">
        <f>Q4114*H4114</f>
        <v>0</v>
      </c>
      <c r="S4114" s="194">
        <v>0</v>
      </c>
      <c r="T4114" s="195">
        <f>S4114*H4114</f>
        <v>0</v>
      </c>
      <c r="U4114" s="37"/>
      <c r="V4114" s="37"/>
      <c r="W4114" s="37"/>
      <c r="X4114" s="37"/>
      <c r="Y4114" s="37"/>
      <c r="Z4114" s="37"/>
      <c r="AA4114" s="37"/>
      <c r="AB4114" s="37"/>
      <c r="AC4114" s="37"/>
      <c r="AD4114" s="37"/>
      <c r="AE4114" s="37"/>
      <c r="AR4114" s="196" t="s">
        <v>479</v>
      </c>
      <c r="AT4114" s="196" t="s">
        <v>388</v>
      </c>
      <c r="AU4114" s="196" t="s">
        <v>90</v>
      </c>
      <c r="AY4114" s="20" t="s">
        <v>386</v>
      </c>
      <c r="BE4114" s="197">
        <f>IF(N4114="základní",J4114,0)</f>
        <v>0</v>
      </c>
      <c r="BF4114" s="197">
        <f>IF(N4114="snížená",J4114,0)</f>
        <v>0</v>
      </c>
      <c r="BG4114" s="197">
        <f>IF(N4114="zákl. přenesená",J4114,0)</f>
        <v>0</v>
      </c>
      <c r="BH4114" s="197">
        <f>IF(N4114="sníž. přenesená",J4114,0)</f>
        <v>0</v>
      </c>
      <c r="BI4114" s="197">
        <f>IF(N4114="nulová",J4114,0)</f>
        <v>0</v>
      </c>
      <c r="BJ4114" s="20" t="s">
        <v>90</v>
      </c>
      <c r="BK4114" s="197">
        <f>ROUND(I4114*H4114,2)</f>
        <v>0</v>
      </c>
      <c r="BL4114" s="20" t="s">
        <v>479</v>
      </c>
      <c r="BM4114" s="196" t="s">
        <v>3735</v>
      </c>
    </row>
    <row r="4115" spans="1:65" s="13" customFormat="1" ht="10">
      <c r="B4115" s="203"/>
      <c r="C4115" s="204"/>
      <c r="D4115" s="205" t="s">
        <v>395</v>
      </c>
      <c r="E4115" s="206" t="s">
        <v>76</v>
      </c>
      <c r="F4115" s="207" t="s">
        <v>403</v>
      </c>
      <c r="G4115" s="204"/>
      <c r="H4115" s="206" t="s">
        <v>76</v>
      </c>
      <c r="I4115" s="208"/>
      <c r="J4115" s="204"/>
      <c r="K4115" s="204"/>
      <c r="L4115" s="209"/>
      <c r="M4115" s="210"/>
      <c r="N4115" s="211"/>
      <c r="O4115" s="211"/>
      <c r="P4115" s="211"/>
      <c r="Q4115" s="211"/>
      <c r="R4115" s="211"/>
      <c r="S4115" s="211"/>
      <c r="T4115" s="212"/>
      <c r="AT4115" s="213" t="s">
        <v>395</v>
      </c>
      <c r="AU4115" s="213" t="s">
        <v>90</v>
      </c>
      <c r="AV4115" s="13" t="s">
        <v>85</v>
      </c>
      <c r="AW4115" s="13" t="s">
        <v>36</v>
      </c>
      <c r="AX4115" s="13" t="s">
        <v>78</v>
      </c>
      <c r="AY4115" s="213" t="s">
        <v>386</v>
      </c>
    </row>
    <row r="4116" spans="1:65" s="13" customFormat="1" ht="10">
      <c r="B4116" s="203"/>
      <c r="C4116" s="204"/>
      <c r="D4116" s="205" t="s">
        <v>395</v>
      </c>
      <c r="E4116" s="206" t="s">
        <v>76</v>
      </c>
      <c r="F4116" s="207" t="s">
        <v>1057</v>
      </c>
      <c r="G4116" s="204"/>
      <c r="H4116" s="206" t="s">
        <v>76</v>
      </c>
      <c r="I4116" s="208"/>
      <c r="J4116" s="204"/>
      <c r="K4116" s="204"/>
      <c r="L4116" s="209"/>
      <c r="M4116" s="210"/>
      <c r="N4116" s="211"/>
      <c r="O4116" s="211"/>
      <c r="P4116" s="211"/>
      <c r="Q4116" s="211"/>
      <c r="R4116" s="211"/>
      <c r="S4116" s="211"/>
      <c r="T4116" s="212"/>
      <c r="AT4116" s="213" t="s">
        <v>395</v>
      </c>
      <c r="AU4116" s="213" t="s">
        <v>90</v>
      </c>
      <c r="AV4116" s="13" t="s">
        <v>85</v>
      </c>
      <c r="AW4116" s="13" t="s">
        <v>36</v>
      </c>
      <c r="AX4116" s="13" t="s">
        <v>78</v>
      </c>
      <c r="AY4116" s="213" t="s">
        <v>386</v>
      </c>
    </row>
    <row r="4117" spans="1:65" s="13" customFormat="1" ht="10">
      <c r="B4117" s="203"/>
      <c r="C4117" s="204"/>
      <c r="D4117" s="205" t="s">
        <v>395</v>
      </c>
      <c r="E4117" s="206" t="s">
        <v>76</v>
      </c>
      <c r="F4117" s="207" t="s">
        <v>3179</v>
      </c>
      <c r="G4117" s="204"/>
      <c r="H4117" s="206" t="s">
        <v>76</v>
      </c>
      <c r="I4117" s="208"/>
      <c r="J4117" s="204"/>
      <c r="K4117" s="204"/>
      <c r="L4117" s="209"/>
      <c r="M4117" s="210"/>
      <c r="N4117" s="211"/>
      <c r="O4117" s="211"/>
      <c r="P4117" s="211"/>
      <c r="Q4117" s="211"/>
      <c r="R4117" s="211"/>
      <c r="S4117" s="211"/>
      <c r="T4117" s="212"/>
      <c r="AT4117" s="213" t="s">
        <v>395</v>
      </c>
      <c r="AU4117" s="213" t="s">
        <v>90</v>
      </c>
      <c r="AV4117" s="13" t="s">
        <v>85</v>
      </c>
      <c r="AW4117" s="13" t="s">
        <v>36</v>
      </c>
      <c r="AX4117" s="13" t="s">
        <v>78</v>
      </c>
      <c r="AY4117" s="213" t="s">
        <v>386</v>
      </c>
    </row>
    <row r="4118" spans="1:65" s="13" customFormat="1" ht="10">
      <c r="B4118" s="203"/>
      <c r="C4118" s="204"/>
      <c r="D4118" s="205" t="s">
        <v>395</v>
      </c>
      <c r="E4118" s="206" t="s">
        <v>76</v>
      </c>
      <c r="F4118" s="207" t="s">
        <v>1259</v>
      </c>
      <c r="G4118" s="204"/>
      <c r="H4118" s="206" t="s">
        <v>76</v>
      </c>
      <c r="I4118" s="208"/>
      <c r="J4118" s="204"/>
      <c r="K4118" s="204"/>
      <c r="L4118" s="209"/>
      <c r="M4118" s="210"/>
      <c r="N4118" s="211"/>
      <c r="O4118" s="211"/>
      <c r="P4118" s="211"/>
      <c r="Q4118" s="211"/>
      <c r="R4118" s="211"/>
      <c r="S4118" s="211"/>
      <c r="T4118" s="212"/>
      <c r="AT4118" s="213" t="s">
        <v>395</v>
      </c>
      <c r="AU4118" s="213" t="s">
        <v>90</v>
      </c>
      <c r="AV4118" s="13" t="s">
        <v>85</v>
      </c>
      <c r="AW4118" s="13" t="s">
        <v>36</v>
      </c>
      <c r="AX4118" s="13" t="s">
        <v>78</v>
      </c>
      <c r="AY4118" s="213" t="s">
        <v>386</v>
      </c>
    </row>
    <row r="4119" spans="1:65" s="14" customFormat="1" ht="10">
      <c r="B4119" s="214"/>
      <c r="C4119" s="215"/>
      <c r="D4119" s="205" t="s">
        <v>395</v>
      </c>
      <c r="E4119" s="216" t="s">
        <v>76</v>
      </c>
      <c r="F4119" s="217" t="s">
        <v>3736</v>
      </c>
      <c r="G4119" s="215"/>
      <c r="H4119" s="218">
        <v>2</v>
      </c>
      <c r="I4119" s="219"/>
      <c r="J4119" s="215"/>
      <c r="K4119" s="215"/>
      <c r="L4119" s="220"/>
      <c r="M4119" s="221"/>
      <c r="N4119" s="222"/>
      <c r="O4119" s="222"/>
      <c r="P4119" s="222"/>
      <c r="Q4119" s="222"/>
      <c r="R4119" s="222"/>
      <c r="S4119" s="222"/>
      <c r="T4119" s="223"/>
      <c r="AT4119" s="224" t="s">
        <v>395</v>
      </c>
      <c r="AU4119" s="224" t="s">
        <v>90</v>
      </c>
      <c r="AV4119" s="14" t="s">
        <v>90</v>
      </c>
      <c r="AW4119" s="14" t="s">
        <v>36</v>
      </c>
      <c r="AX4119" s="14" t="s">
        <v>78</v>
      </c>
      <c r="AY4119" s="224" t="s">
        <v>386</v>
      </c>
    </row>
    <row r="4120" spans="1:65" s="15" customFormat="1" ht="10">
      <c r="B4120" s="225"/>
      <c r="C4120" s="226"/>
      <c r="D4120" s="205" t="s">
        <v>395</v>
      </c>
      <c r="E4120" s="227" t="s">
        <v>76</v>
      </c>
      <c r="F4120" s="228" t="s">
        <v>398</v>
      </c>
      <c r="G4120" s="226"/>
      <c r="H4120" s="229">
        <v>2</v>
      </c>
      <c r="I4120" s="230"/>
      <c r="J4120" s="226"/>
      <c r="K4120" s="226"/>
      <c r="L4120" s="231"/>
      <c r="M4120" s="232"/>
      <c r="N4120" s="233"/>
      <c r="O4120" s="233"/>
      <c r="P4120" s="233"/>
      <c r="Q4120" s="233"/>
      <c r="R4120" s="233"/>
      <c r="S4120" s="233"/>
      <c r="T4120" s="234"/>
      <c r="AT4120" s="235" t="s">
        <v>395</v>
      </c>
      <c r="AU4120" s="235" t="s">
        <v>90</v>
      </c>
      <c r="AV4120" s="15" t="s">
        <v>102</v>
      </c>
      <c r="AW4120" s="15" t="s">
        <v>36</v>
      </c>
      <c r="AX4120" s="15" t="s">
        <v>85</v>
      </c>
      <c r="AY4120" s="235" t="s">
        <v>386</v>
      </c>
    </row>
    <row r="4121" spans="1:65" s="2" customFormat="1" ht="37.75" customHeight="1">
      <c r="A4121" s="37"/>
      <c r="B4121" s="38"/>
      <c r="C4121" s="185" t="s">
        <v>3737</v>
      </c>
      <c r="D4121" s="185" t="s">
        <v>388</v>
      </c>
      <c r="E4121" s="186" t="s">
        <v>3738</v>
      </c>
      <c r="F4121" s="187" t="s">
        <v>3739</v>
      </c>
      <c r="G4121" s="188" t="s">
        <v>624</v>
      </c>
      <c r="H4121" s="189">
        <v>2</v>
      </c>
      <c r="I4121" s="190"/>
      <c r="J4121" s="191">
        <f>ROUND(I4121*H4121,2)</f>
        <v>0</v>
      </c>
      <c r="K4121" s="187" t="s">
        <v>76</v>
      </c>
      <c r="L4121" s="42"/>
      <c r="M4121" s="192" t="s">
        <v>76</v>
      </c>
      <c r="N4121" s="193" t="s">
        <v>49</v>
      </c>
      <c r="O4121" s="67"/>
      <c r="P4121" s="194">
        <f>O4121*H4121</f>
        <v>0</v>
      </c>
      <c r="Q4121" s="194">
        <v>0</v>
      </c>
      <c r="R4121" s="194">
        <f>Q4121*H4121</f>
        <v>0</v>
      </c>
      <c r="S4121" s="194">
        <v>0</v>
      </c>
      <c r="T4121" s="195">
        <f>S4121*H4121</f>
        <v>0</v>
      </c>
      <c r="U4121" s="37"/>
      <c r="V4121" s="37"/>
      <c r="W4121" s="37"/>
      <c r="X4121" s="37"/>
      <c r="Y4121" s="37"/>
      <c r="Z4121" s="37"/>
      <c r="AA4121" s="37"/>
      <c r="AB4121" s="37"/>
      <c r="AC4121" s="37"/>
      <c r="AD4121" s="37"/>
      <c r="AE4121" s="37"/>
      <c r="AR4121" s="196" t="s">
        <v>479</v>
      </c>
      <c r="AT4121" s="196" t="s">
        <v>388</v>
      </c>
      <c r="AU4121" s="196" t="s">
        <v>90</v>
      </c>
      <c r="AY4121" s="20" t="s">
        <v>386</v>
      </c>
      <c r="BE4121" s="197">
        <f>IF(N4121="základní",J4121,0)</f>
        <v>0</v>
      </c>
      <c r="BF4121" s="197">
        <f>IF(N4121="snížená",J4121,0)</f>
        <v>0</v>
      </c>
      <c r="BG4121" s="197">
        <f>IF(N4121="zákl. přenesená",J4121,0)</f>
        <v>0</v>
      </c>
      <c r="BH4121" s="197">
        <f>IF(N4121="sníž. přenesená",J4121,0)</f>
        <v>0</v>
      </c>
      <c r="BI4121" s="197">
        <f>IF(N4121="nulová",J4121,0)</f>
        <v>0</v>
      </c>
      <c r="BJ4121" s="20" t="s">
        <v>90</v>
      </c>
      <c r="BK4121" s="197">
        <f>ROUND(I4121*H4121,2)</f>
        <v>0</v>
      </c>
      <c r="BL4121" s="20" t="s">
        <v>479</v>
      </c>
      <c r="BM4121" s="196" t="s">
        <v>3740</v>
      </c>
    </row>
    <row r="4122" spans="1:65" s="13" customFormat="1" ht="10">
      <c r="B4122" s="203"/>
      <c r="C4122" s="204"/>
      <c r="D4122" s="205" t="s">
        <v>395</v>
      </c>
      <c r="E4122" s="206" t="s">
        <v>76</v>
      </c>
      <c r="F4122" s="207" t="s">
        <v>403</v>
      </c>
      <c r="G4122" s="204"/>
      <c r="H4122" s="206" t="s">
        <v>76</v>
      </c>
      <c r="I4122" s="208"/>
      <c r="J4122" s="204"/>
      <c r="K4122" s="204"/>
      <c r="L4122" s="209"/>
      <c r="M4122" s="210"/>
      <c r="N4122" s="211"/>
      <c r="O4122" s="211"/>
      <c r="P4122" s="211"/>
      <c r="Q4122" s="211"/>
      <c r="R4122" s="211"/>
      <c r="S4122" s="211"/>
      <c r="T4122" s="212"/>
      <c r="AT4122" s="213" t="s">
        <v>395</v>
      </c>
      <c r="AU4122" s="213" t="s">
        <v>90</v>
      </c>
      <c r="AV4122" s="13" t="s">
        <v>85</v>
      </c>
      <c r="AW4122" s="13" t="s">
        <v>36</v>
      </c>
      <c r="AX4122" s="13" t="s">
        <v>78</v>
      </c>
      <c r="AY4122" s="213" t="s">
        <v>386</v>
      </c>
    </row>
    <row r="4123" spans="1:65" s="13" customFormat="1" ht="10">
      <c r="B4123" s="203"/>
      <c r="C4123" s="204"/>
      <c r="D4123" s="205" t="s">
        <v>395</v>
      </c>
      <c r="E4123" s="206" t="s">
        <v>76</v>
      </c>
      <c r="F4123" s="207" t="s">
        <v>1057</v>
      </c>
      <c r="G4123" s="204"/>
      <c r="H4123" s="206" t="s">
        <v>76</v>
      </c>
      <c r="I4123" s="208"/>
      <c r="J4123" s="204"/>
      <c r="K4123" s="204"/>
      <c r="L4123" s="209"/>
      <c r="M4123" s="210"/>
      <c r="N4123" s="211"/>
      <c r="O4123" s="211"/>
      <c r="P4123" s="211"/>
      <c r="Q4123" s="211"/>
      <c r="R4123" s="211"/>
      <c r="S4123" s="211"/>
      <c r="T4123" s="212"/>
      <c r="AT4123" s="213" t="s">
        <v>395</v>
      </c>
      <c r="AU4123" s="213" t="s">
        <v>90</v>
      </c>
      <c r="AV4123" s="13" t="s">
        <v>85</v>
      </c>
      <c r="AW4123" s="13" t="s">
        <v>36</v>
      </c>
      <c r="AX4123" s="13" t="s">
        <v>78</v>
      </c>
      <c r="AY4123" s="213" t="s">
        <v>386</v>
      </c>
    </row>
    <row r="4124" spans="1:65" s="13" customFormat="1" ht="10">
      <c r="B4124" s="203"/>
      <c r="C4124" s="204"/>
      <c r="D4124" s="205" t="s">
        <v>395</v>
      </c>
      <c r="E4124" s="206" t="s">
        <v>76</v>
      </c>
      <c r="F4124" s="207" t="s">
        <v>3179</v>
      </c>
      <c r="G4124" s="204"/>
      <c r="H4124" s="206" t="s">
        <v>76</v>
      </c>
      <c r="I4124" s="208"/>
      <c r="J4124" s="204"/>
      <c r="K4124" s="204"/>
      <c r="L4124" s="209"/>
      <c r="M4124" s="210"/>
      <c r="N4124" s="211"/>
      <c r="O4124" s="211"/>
      <c r="P4124" s="211"/>
      <c r="Q4124" s="211"/>
      <c r="R4124" s="211"/>
      <c r="S4124" s="211"/>
      <c r="T4124" s="212"/>
      <c r="AT4124" s="213" t="s">
        <v>395</v>
      </c>
      <c r="AU4124" s="213" t="s">
        <v>90</v>
      </c>
      <c r="AV4124" s="13" t="s">
        <v>85</v>
      </c>
      <c r="AW4124" s="13" t="s">
        <v>36</v>
      </c>
      <c r="AX4124" s="13" t="s">
        <v>78</v>
      </c>
      <c r="AY4124" s="213" t="s">
        <v>386</v>
      </c>
    </row>
    <row r="4125" spans="1:65" s="13" customFormat="1" ht="10">
      <c r="B4125" s="203"/>
      <c r="C4125" s="204"/>
      <c r="D4125" s="205" t="s">
        <v>395</v>
      </c>
      <c r="E4125" s="206" t="s">
        <v>76</v>
      </c>
      <c r="F4125" s="207" t="s">
        <v>1259</v>
      </c>
      <c r="G4125" s="204"/>
      <c r="H4125" s="206" t="s">
        <v>76</v>
      </c>
      <c r="I4125" s="208"/>
      <c r="J4125" s="204"/>
      <c r="K4125" s="204"/>
      <c r="L4125" s="209"/>
      <c r="M4125" s="210"/>
      <c r="N4125" s="211"/>
      <c r="O4125" s="211"/>
      <c r="P4125" s="211"/>
      <c r="Q4125" s="211"/>
      <c r="R4125" s="211"/>
      <c r="S4125" s="211"/>
      <c r="T4125" s="212"/>
      <c r="AT4125" s="213" t="s">
        <v>395</v>
      </c>
      <c r="AU4125" s="213" t="s">
        <v>90</v>
      </c>
      <c r="AV4125" s="13" t="s">
        <v>85</v>
      </c>
      <c r="AW4125" s="13" t="s">
        <v>36</v>
      </c>
      <c r="AX4125" s="13" t="s">
        <v>78</v>
      </c>
      <c r="AY4125" s="213" t="s">
        <v>386</v>
      </c>
    </row>
    <row r="4126" spans="1:65" s="14" customFormat="1" ht="10">
      <c r="B4126" s="214"/>
      <c r="C4126" s="215"/>
      <c r="D4126" s="205" t="s">
        <v>395</v>
      </c>
      <c r="E4126" s="216" t="s">
        <v>76</v>
      </c>
      <c r="F4126" s="217" t="s">
        <v>3741</v>
      </c>
      <c r="G4126" s="215"/>
      <c r="H4126" s="218">
        <v>2</v>
      </c>
      <c r="I4126" s="219"/>
      <c r="J4126" s="215"/>
      <c r="K4126" s="215"/>
      <c r="L4126" s="220"/>
      <c r="M4126" s="221"/>
      <c r="N4126" s="222"/>
      <c r="O4126" s="222"/>
      <c r="P4126" s="222"/>
      <c r="Q4126" s="222"/>
      <c r="R4126" s="222"/>
      <c r="S4126" s="222"/>
      <c r="T4126" s="223"/>
      <c r="AT4126" s="224" t="s">
        <v>395</v>
      </c>
      <c r="AU4126" s="224" t="s">
        <v>90</v>
      </c>
      <c r="AV4126" s="14" t="s">
        <v>90</v>
      </c>
      <c r="AW4126" s="14" t="s">
        <v>36</v>
      </c>
      <c r="AX4126" s="14" t="s">
        <v>78</v>
      </c>
      <c r="AY4126" s="224" t="s">
        <v>386</v>
      </c>
    </row>
    <row r="4127" spans="1:65" s="15" customFormat="1" ht="10">
      <c r="B4127" s="225"/>
      <c r="C4127" s="226"/>
      <c r="D4127" s="205" t="s">
        <v>395</v>
      </c>
      <c r="E4127" s="227" t="s">
        <v>76</v>
      </c>
      <c r="F4127" s="228" t="s">
        <v>398</v>
      </c>
      <c r="G4127" s="226"/>
      <c r="H4127" s="229">
        <v>2</v>
      </c>
      <c r="I4127" s="230"/>
      <c r="J4127" s="226"/>
      <c r="K4127" s="226"/>
      <c r="L4127" s="231"/>
      <c r="M4127" s="232"/>
      <c r="N4127" s="233"/>
      <c r="O4127" s="233"/>
      <c r="P4127" s="233"/>
      <c r="Q4127" s="233"/>
      <c r="R4127" s="233"/>
      <c r="S4127" s="233"/>
      <c r="T4127" s="234"/>
      <c r="AT4127" s="235" t="s">
        <v>395</v>
      </c>
      <c r="AU4127" s="235" t="s">
        <v>90</v>
      </c>
      <c r="AV4127" s="15" t="s">
        <v>102</v>
      </c>
      <c r="AW4127" s="15" t="s">
        <v>36</v>
      </c>
      <c r="AX4127" s="15" t="s">
        <v>85</v>
      </c>
      <c r="AY4127" s="235" t="s">
        <v>386</v>
      </c>
    </row>
    <row r="4128" spans="1:65" s="2" customFormat="1" ht="37.75" customHeight="1">
      <c r="A4128" s="37"/>
      <c r="B4128" s="38"/>
      <c r="C4128" s="185" t="s">
        <v>3742</v>
      </c>
      <c r="D4128" s="185" t="s">
        <v>388</v>
      </c>
      <c r="E4128" s="186" t="s">
        <v>3743</v>
      </c>
      <c r="F4128" s="187" t="s">
        <v>3744</v>
      </c>
      <c r="G4128" s="188" t="s">
        <v>624</v>
      </c>
      <c r="H4128" s="189">
        <v>2</v>
      </c>
      <c r="I4128" s="190"/>
      <c r="J4128" s="191">
        <f>ROUND(I4128*H4128,2)</f>
        <v>0</v>
      </c>
      <c r="K4128" s="187" t="s">
        <v>76</v>
      </c>
      <c r="L4128" s="42"/>
      <c r="M4128" s="192" t="s">
        <v>76</v>
      </c>
      <c r="N4128" s="193" t="s">
        <v>49</v>
      </c>
      <c r="O4128" s="67"/>
      <c r="P4128" s="194">
        <f>O4128*H4128</f>
        <v>0</v>
      </c>
      <c r="Q4128" s="194">
        <v>0</v>
      </c>
      <c r="R4128" s="194">
        <f>Q4128*H4128</f>
        <v>0</v>
      </c>
      <c r="S4128" s="194">
        <v>0</v>
      </c>
      <c r="T4128" s="195">
        <f>S4128*H4128</f>
        <v>0</v>
      </c>
      <c r="U4128" s="37"/>
      <c r="V4128" s="37"/>
      <c r="W4128" s="37"/>
      <c r="X4128" s="37"/>
      <c r="Y4128" s="37"/>
      <c r="Z4128" s="37"/>
      <c r="AA4128" s="37"/>
      <c r="AB4128" s="37"/>
      <c r="AC4128" s="37"/>
      <c r="AD4128" s="37"/>
      <c r="AE4128" s="37"/>
      <c r="AR4128" s="196" t="s">
        <v>479</v>
      </c>
      <c r="AT4128" s="196" t="s">
        <v>388</v>
      </c>
      <c r="AU4128" s="196" t="s">
        <v>90</v>
      </c>
      <c r="AY4128" s="20" t="s">
        <v>386</v>
      </c>
      <c r="BE4128" s="197">
        <f>IF(N4128="základní",J4128,0)</f>
        <v>0</v>
      </c>
      <c r="BF4128" s="197">
        <f>IF(N4128="snížená",J4128,0)</f>
        <v>0</v>
      </c>
      <c r="BG4128" s="197">
        <f>IF(N4128="zákl. přenesená",J4128,0)</f>
        <v>0</v>
      </c>
      <c r="BH4128" s="197">
        <f>IF(N4128="sníž. přenesená",J4128,0)</f>
        <v>0</v>
      </c>
      <c r="BI4128" s="197">
        <f>IF(N4128="nulová",J4128,0)</f>
        <v>0</v>
      </c>
      <c r="BJ4128" s="20" t="s">
        <v>90</v>
      </c>
      <c r="BK4128" s="197">
        <f>ROUND(I4128*H4128,2)</f>
        <v>0</v>
      </c>
      <c r="BL4128" s="20" t="s">
        <v>479</v>
      </c>
      <c r="BM4128" s="196" t="s">
        <v>3745</v>
      </c>
    </row>
    <row r="4129" spans="1:65" s="13" customFormat="1" ht="10">
      <c r="B4129" s="203"/>
      <c r="C4129" s="204"/>
      <c r="D4129" s="205" t="s">
        <v>395</v>
      </c>
      <c r="E4129" s="206" t="s">
        <v>76</v>
      </c>
      <c r="F4129" s="207" t="s">
        <v>403</v>
      </c>
      <c r="G4129" s="204"/>
      <c r="H4129" s="206" t="s">
        <v>76</v>
      </c>
      <c r="I4129" s="208"/>
      <c r="J4129" s="204"/>
      <c r="K4129" s="204"/>
      <c r="L4129" s="209"/>
      <c r="M4129" s="210"/>
      <c r="N4129" s="211"/>
      <c r="O4129" s="211"/>
      <c r="P4129" s="211"/>
      <c r="Q4129" s="211"/>
      <c r="R4129" s="211"/>
      <c r="S4129" s="211"/>
      <c r="T4129" s="212"/>
      <c r="AT4129" s="213" t="s">
        <v>395</v>
      </c>
      <c r="AU4129" s="213" t="s">
        <v>90</v>
      </c>
      <c r="AV4129" s="13" t="s">
        <v>85</v>
      </c>
      <c r="AW4129" s="13" t="s">
        <v>36</v>
      </c>
      <c r="AX4129" s="13" t="s">
        <v>78</v>
      </c>
      <c r="AY4129" s="213" t="s">
        <v>386</v>
      </c>
    </row>
    <row r="4130" spans="1:65" s="13" customFormat="1" ht="10">
      <c r="B4130" s="203"/>
      <c r="C4130" s="204"/>
      <c r="D4130" s="205" t="s">
        <v>395</v>
      </c>
      <c r="E4130" s="206" t="s">
        <v>76</v>
      </c>
      <c r="F4130" s="207" t="s">
        <v>1057</v>
      </c>
      <c r="G4130" s="204"/>
      <c r="H4130" s="206" t="s">
        <v>76</v>
      </c>
      <c r="I4130" s="208"/>
      <c r="J4130" s="204"/>
      <c r="K4130" s="204"/>
      <c r="L4130" s="209"/>
      <c r="M4130" s="210"/>
      <c r="N4130" s="211"/>
      <c r="O4130" s="211"/>
      <c r="P4130" s="211"/>
      <c r="Q4130" s="211"/>
      <c r="R4130" s="211"/>
      <c r="S4130" s="211"/>
      <c r="T4130" s="212"/>
      <c r="AT4130" s="213" t="s">
        <v>395</v>
      </c>
      <c r="AU4130" s="213" t="s">
        <v>90</v>
      </c>
      <c r="AV4130" s="13" t="s">
        <v>85</v>
      </c>
      <c r="AW4130" s="13" t="s">
        <v>36</v>
      </c>
      <c r="AX4130" s="13" t="s">
        <v>78</v>
      </c>
      <c r="AY4130" s="213" t="s">
        <v>386</v>
      </c>
    </row>
    <row r="4131" spans="1:65" s="13" customFormat="1" ht="10">
      <c r="B4131" s="203"/>
      <c r="C4131" s="204"/>
      <c r="D4131" s="205" t="s">
        <v>395</v>
      </c>
      <c r="E4131" s="206" t="s">
        <v>76</v>
      </c>
      <c r="F4131" s="207" t="s">
        <v>3179</v>
      </c>
      <c r="G4131" s="204"/>
      <c r="H4131" s="206" t="s">
        <v>76</v>
      </c>
      <c r="I4131" s="208"/>
      <c r="J4131" s="204"/>
      <c r="K4131" s="204"/>
      <c r="L4131" s="209"/>
      <c r="M4131" s="210"/>
      <c r="N4131" s="211"/>
      <c r="O4131" s="211"/>
      <c r="P4131" s="211"/>
      <c r="Q4131" s="211"/>
      <c r="R4131" s="211"/>
      <c r="S4131" s="211"/>
      <c r="T4131" s="212"/>
      <c r="AT4131" s="213" t="s">
        <v>395</v>
      </c>
      <c r="AU4131" s="213" t="s">
        <v>90</v>
      </c>
      <c r="AV4131" s="13" t="s">
        <v>85</v>
      </c>
      <c r="AW4131" s="13" t="s">
        <v>36</v>
      </c>
      <c r="AX4131" s="13" t="s">
        <v>78</v>
      </c>
      <c r="AY4131" s="213" t="s">
        <v>386</v>
      </c>
    </row>
    <row r="4132" spans="1:65" s="13" customFormat="1" ht="10">
      <c r="B4132" s="203"/>
      <c r="C4132" s="204"/>
      <c r="D4132" s="205" t="s">
        <v>395</v>
      </c>
      <c r="E4132" s="206" t="s">
        <v>76</v>
      </c>
      <c r="F4132" s="207" t="s">
        <v>1259</v>
      </c>
      <c r="G4132" s="204"/>
      <c r="H4132" s="206" t="s">
        <v>76</v>
      </c>
      <c r="I4132" s="208"/>
      <c r="J4132" s="204"/>
      <c r="K4132" s="204"/>
      <c r="L4132" s="209"/>
      <c r="M4132" s="210"/>
      <c r="N4132" s="211"/>
      <c r="O4132" s="211"/>
      <c r="P4132" s="211"/>
      <c r="Q4132" s="211"/>
      <c r="R4132" s="211"/>
      <c r="S4132" s="211"/>
      <c r="T4132" s="212"/>
      <c r="AT4132" s="213" t="s">
        <v>395</v>
      </c>
      <c r="AU4132" s="213" t="s">
        <v>90</v>
      </c>
      <c r="AV4132" s="13" t="s">
        <v>85</v>
      </c>
      <c r="AW4132" s="13" t="s">
        <v>36</v>
      </c>
      <c r="AX4132" s="13" t="s">
        <v>78</v>
      </c>
      <c r="AY4132" s="213" t="s">
        <v>386</v>
      </c>
    </row>
    <row r="4133" spans="1:65" s="14" customFormat="1" ht="10">
      <c r="B4133" s="214"/>
      <c r="C4133" s="215"/>
      <c r="D4133" s="205" t="s">
        <v>395</v>
      </c>
      <c r="E4133" s="216" t="s">
        <v>76</v>
      </c>
      <c r="F4133" s="217" t="s">
        <v>3746</v>
      </c>
      <c r="G4133" s="215"/>
      <c r="H4133" s="218">
        <v>2</v>
      </c>
      <c r="I4133" s="219"/>
      <c r="J4133" s="215"/>
      <c r="K4133" s="215"/>
      <c r="L4133" s="220"/>
      <c r="M4133" s="221"/>
      <c r="N4133" s="222"/>
      <c r="O4133" s="222"/>
      <c r="P4133" s="222"/>
      <c r="Q4133" s="222"/>
      <c r="R4133" s="222"/>
      <c r="S4133" s="222"/>
      <c r="T4133" s="223"/>
      <c r="AT4133" s="224" t="s">
        <v>395</v>
      </c>
      <c r="AU4133" s="224" t="s">
        <v>90</v>
      </c>
      <c r="AV4133" s="14" t="s">
        <v>90</v>
      </c>
      <c r="AW4133" s="14" t="s">
        <v>36</v>
      </c>
      <c r="AX4133" s="14" t="s">
        <v>78</v>
      </c>
      <c r="AY4133" s="224" t="s">
        <v>386</v>
      </c>
    </row>
    <row r="4134" spans="1:65" s="15" customFormat="1" ht="10">
      <c r="B4134" s="225"/>
      <c r="C4134" s="226"/>
      <c r="D4134" s="205" t="s">
        <v>395</v>
      </c>
      <c r="E4134" s="227" t="s">
        <v>76</v>
      </c>
      <c r="F4134" s="228" t="s">
        <v>398</v>
      </c>
      <c r="G4134" s="226"/>
      <c r="H4134" s="229">
        <v>2</v>
      </c>
      <c r="I4134" s="230"/>
      <c r="J4134" s="226"/>
      <c r="K4134" s="226"/>
      <c r="L4134" s="231"/>
      <c r="M4134" s="232"/>
      <c r="N4134" s="233"/>
      <c r="O4134" s="233"/>
      <c r="P4134" s="233"/>
      <c r="Q4134" s="233"/>
      <c r="R4134" s="233"/>
      <c r="S4134" s="233"/>
      <c r="T4134" s="234"/>
      <c r="AT4134" s="235" t="s">
        <v>395</v>
      </c>
      <c r="AU4134" s="235" t="s">
        <v>90</v>
      </c>
      <c r="AV4134" s="15" t="s">
        <v>102</v>
      </c>
      <c r="AW4134" s="15" t="s">
        <v>36</v>
      </c>
      <c r="AX4134" s="15" t="s">
        <v>85</v>
      </c>
      <c r="AY4134" s="235" t="s">
        <v>386</v>
      </c>
    </row>
    <row r="4135" spans="1:65" s="2" customFormat="1" ht="33" customHeight="1">
      <c r="A4135" s="37"/>
      <c r="B4135" s="38"/>
      <c r="C4135" s="185" t="s">
        <v>3747</v>
      </c>
      <c r="D4135" s="185" t="s">
        <v>388</v>
      </c>
      <c r="E4135" s="186" t="s">
        <v>3748</v>
      </c>
      <c r="F4135" s="187" t="s">
        <v>3749</v>
      </c>
      <c r="G4135" s="188" t="s">
        <v>624</v>
      </c>
      <c r="H4135" s="189">
        <v>4</v>
      </c>
      <c r="I4135" s="190"/>
      <c r="J4135" s="191">
        <f>ROUND(I4135*H4135,2)</f>
        <v>0</v>
      </c>
      <c r="K4135" s="187" t="s">
        <v>76</v>
      </c>
      <c r="L4135" s="42"/>
      <c r="M4135" s="192" t="s">
        <v>76</v>
      </c>
      <c r="N4135" s="193" t="s">
        <v>49</v>
      </c>
      <c r="O4135" s="67"/>
      <c r="P4135" s="194">
        <f>O4135*H4135</f>
        <v>0</v>
      </c>
      <c r="Q4135" s="194">
        <v>0</v>
      </c>
      <c r="R4135" s="194">
        <f>Q4135*H4135</f>
        <v>0</v>
      </c>
      <c r="S4135" s="194">
        <v>0</v>
      </c>
      <c r="T4135" s="195">
        <f>S4135*H4135</f>
        <v>0</v>
      </c>
      <c r="U4135" s="37"/>
      <c r="V4135" s="37"/>
      <c r="W4135" s="37"/>
      <c r="X4135" s="37"/>
      <c r="Y4135" s="37"/>
      <c r="Z4135" s="37"/>
      <c r="AA4135" s="37"/>
      <c r="AB4135" s="37"/>
      <c r="AC4135" s="37"/>
      <c r="AD4135" s="37"/>
      <c r="AE4135" s="37"/>
      <c r="AR4135" s="196" t="s">
        <v>479</v>
      </c>
      <c r="AT4135" s="196" t="s">
        <v>388</v>
      </c>
      <c r="AU4135" s="196" t="s">
        <v>90</v>
      </c>
      <c r="AY4135" s="20" t="s">
        <v>386</v>
      </c>
      <c r="BE4135" s="197">
        <f>IF(N4135="základní",J4135,0)</f>
        <v>0</v>
      </c>
      <c r="BF4135" s="197">
        <f>IF(N4135="snížená",J4135,0)</f>
        <v>0</v>
      </c>
      <c r="BG4135" s="197">
        <f>IF(N4135="zákl. přenesená",J4135,0)</f>
        <v>0</v>
      </c>
      <c r="BH4135" s="197">
        <f>IF(N4135="sníž. přenesená",J4135,0)</f>
        <v>0</v>
      </c>
      <c r="BI4135" s="197">
        <f>IF(N4135="nulová",J4135,0)</f>
        <v>0</v>
      </c>
      <c r="BJ4135" s="20" t="s">
        <v>90</v>
      </c>
      <c r="BK4135" s="197">
        <f>ROUND(I4135*H4135,2)</f>
        <v>0</v>
      </c>
      <c r="BL4135" s="20" t="s">
        <v>479</v>
      </c>
      <c r="BM4135" s="196" t="s">
        <v>3750</v>
      </c>
    </row>
    <row r="4136" spans="1:65" s="13" customFormat="1" ht="10">
      <c r="B4136" s="203"/>
      <c r="C4136" s="204"/>
      <c r="D4136" s="205" t="s">
        <v>395</v>
      </c>
      <c r="E4136" s="206" t="s">
        <v>76</v>
      </c>
      <c r="F4136" s="207" t="s">
        <v>403</v>
      </c>
      <c r="G4136" s="204"/>
      <c r="H4136" s="206" t="s">
        <v>76</v>
      </c>
      <c r="I4136" s="208"/>
      <c r="J4136" s="204"/>
      <c r="K4136" s="204"/>
      <c r="L4136" s="209"/>
      <c r="M4136" s="210"/>
      <c r="N4136" s="211"/>
      <c r="O4136" s="211"/>
      <c r="P4136" s="211"/>
      <c r="Q4136" s="211"/>
      <c r="R4136" s="211"/>
      <c r="S4136" s="211"/>
      <c r="T4136" s="212"/>
      <c r="AT4136" s="213" t="s">
        <v>395</v>
      </c>
      <c r="AU4136" s="213" t="s">
        <v>90</v>
      </c>
      <c r="AV4136" s="13" t="s">
        <v>85</v>
      </c>
      <c r="AW4136" s="13" t="s">
        <v>36</v>
      </c>
      <c r="AX4136" s="13" t="s">
        <v>78</v>
      </c>
      <c r="AY4136" s="213" t="s">
        <v>386</v>
      </c>
    </row>
    <row r="4137" spans="1:65" s="13" customFormat="1" ht="10">
      <c r="B4137" s="203"/>
      <c r="C4137" s="204"/>
      <c r="D4137" s="205" t="s">
        <v>395</v>
      </c>
      <c r="E4137" s="206" t="s">
        <v>76</v>
      </c>
      <c r="F4137" s="207" t="s">
        <v>1057</v>
      </c>
      <c r="G4137" s="204"/>
      <c r="H4137" s="206" t="s">
        <v>76</v>
      </c>
      <c r="I4137" s="208"/>
      <c r="J4137" s="204"/>
      <c r="K4137" s="204"/>
      <c r="L4137" s="209"/>
      <c r="M4137" s="210"/>
      <c r="N4137" s="211"/>
      <c r="O4137" s="211"/>
      <c r="P4137" s="211"/>
      <c r="Q4137" s="211"/>
      <c r="R4137" s="211"/>
      <c r="S4137" s="211"/>
      <c r="T4137" s="212"/>
      <c r="AT4137" s="213" t="s">
        <v>395</v>
      </c>
      <c r="AU4137" s="213" t="s">
        <v>90</v>
      </c>
      <c r="AV4137" s="13" t="s">
        <v>85</v>
      </c>
      <c r="AW4137" s="13" t="s">
        <v>36</v>
      </c>
      <c r="AX4137" s="13" t="s">
        <v>78</v>
      </c>
      <c r="AY4137" s="213" t="s">
        <v>386</v>
      </c>
    </row>
    <row r="4138" spans="1:65" s="13" customFormat="1" ht="10">
      <c r="B4138" s="203"/>
      <c r="C4138" s="204"/>
      <c r="D4138" s="205" t="s">
        <v>395</v>
      </c>
      <c r="E4138" s="206" t="s">
        <v>76</v>
      </c>
      <c r="F4138" s="207" t="s">
        <v>3179</v>
      </c>
      <c r="G4138" s="204"/>
      <c r="H4138" s="206" t="s">
        <v>76</v>
      </c>
      <c r="I4138" s="208"/>
      <c r="J4138" s="204"/>
      <c r="K4138" s="204"/>
      <c r="L4138" s="209"/>
      <c r="M4138" s="210"/>
      <c r="N4138" s="211"/>
      <c r="O4138" s="211"/>
      <c r="P4138" s="211"/>
      <c r="Q4138" s="211"/>
      <c r="R4138" s="211"/>
      <c r="S4138" s="211"/>
      <c r="T4138" s="212"/>
      <c r="AT4138" s="213" t="s">
        <v>395</v>
      </c>
      <c r="AU4138" s="213" t="s">
        <v>90</v>
      </c>
      <c r="AV4138" s="13" t="s">
        <v>85</v>
      </c>
      <c r="AW4138" s="13" t="s">
        <v>36</v>
      </c>
      <c r="AX4138" s="13" t="s">
        <v>78</v>
      </c>
      <c r="AY4138" s="213" t="s">
        <v>386</v>
      </c>
    </row>
    <row r="4139" spans="1:65" s="13" customFormat="1" ht="10">
      <c r="B4139" s="203"/>
      <c r="C4139" s="204"/>
      <c r="D4139" s="205" t="s">
        <v>395</v>
      </c>
      <c r="E4139" s="206" t="s">
        <v>76</v>
      </c>
      <c r="F4139" s="207" t="s">
        <v>1259</v>
      </c>
      <c r="G4139" s="204"/>
      <c r="H4139" s="206" t="s">
        <v>76</v>
      </c>
      <c r="I4139" s="208"/>
      <c r="J4139" s="204"/>
      <c r="K4139" s="204"/>
      <c r="L4139" s="209"/>
      <c r="M4139" s="210"/>
      <c r="N4139" s="211"/>
      <c r="O4139" s="211"/>
      <c r="P4139" s="211"/>
      <c r="Q4139" s="211"/>
      <c r="R4139" s="211"/>
      <c r="S4139" s="211"/>
      <c r="T4139" s="212"/>
      <c r="AT4139" s="213" t="s">
        <v>395</v>
      </c>
      <c r="AU4139" s="213" t="s">
        <v>90</v>
      </c>
      <c r="AV4139" s="13" t="s">
        <v>85</v>
      </c>
      <c r="AW4139" s="13" t="s">
        <v>36</v>
      </c>
      <c r="AX4139" s="13" t="s">
        <v>78</v>
      </c>
      <c r="AY4139" s="213" t="s">
        <v>386</v>
      </c>
    </row>
    <row r="4140" spans="1:65" s="14" customFormat="1" ht="10">
      <c r="B4140" s="214"/>
      <c r="C4140" s="215"/>
      <c r="D4140" s="205" t="s">
        <v>395</v>
      </c>
      <c r="E4140" s="216" t="s">
        <v>76</v>
      </c>
      <c r="F4140" s="217" t="s">
        <v>3751</v>
      </c>
      <c r="G4140" s="215"/>
      <c r="H4140" s="218">
        <v>4</v>
      </c>
      <c r="I4140" s="219"/>
      <c r="J4140" s="215"/>
      <c r="K4140" s="215"/>
      <c r="L4140" s="220"/>
      <c r="M4140" s="221"/>
      <c r="N4140" s="222"/>
      <c r="O4140" s="222"/>
      <c r="P4140" s="222"/>
      <c r="Q4140" s="222"/>
      <c r="R4140" s="222"/>
      <c r="S4140" s="222"/>
      <c r="T4140" s="223"/>
      <c r="AT4140" s="224" t="s">
        <v>395</v>
      </c>
      <c r="AU4140" s="224" t="s">
        <v>90</v>
      </c>
      <c r="AV4140" s="14" t="s">
        <v>90</v>
      </c>
      <c r="AW4140" s="14" t="s">
        <v>36</v>
      </c>
      <c r="AX4140" s="14" t="s">
        <v>78</v>
      </c>
      <c r="AY4140" s="224" t="s">
        <v>386</v>
      </c>
    </row>
    <row r="4141" spans="1:65" s="15" customFormat="1" ht="10">
      <c r="B4141" s="225"/>
      <c r="C4141" s="226"/>
      <c r="D4141" s="205" t="s">
        <v>395</v>
      </c>
      <c r="E4141" s="227" t="s">
        <v>76</v>
      </c>
      <c r="F4141" s="228" t="s">
        <v>398</v>
      </c>
      <c r="G4141" s="226"/>
      <c r="H4141" s="229">
        <v>4</v>
      </c>
      <c r="I4141" s="230"/>
      <c r="J4141" s="226"/>
      <c r="K4141" s="226"/>
      <c r="L4141" s="231"/>
      <c r="M4141" s="232"/>
      <c r="N4141" s="233"/>
      <c r="O4141" s="233"/>
      <c r="P4141" s="233"/>
      <c r="Q4141" s="233"/>
      <c r="R4141" s="233"/>
      <c r="S4141" s="233"/>
      <c r="T4141" s="234"/>
      <c r="AT4141" s="235" t="s">
        <v>395</v>
      </c>
      <c r="AU4141" s="235" t="s">
        <v>90</v>
      </c>
      <c r="AV4141" s="15" t="s">
        <v>102</v>
      </c>
      <c r="AW4141" s="15" t="s">
        <v>36</v>
      </c>
      <c r="AX4141" s="15" t="s">
        <v>85</v>
      </c>
      <c r="AY4141" s="235" t="s">
        <v>386</v>
      </c>
    </row>
    <row r="4142" spans="1:65" s="2" customFormat="1" ht="37.75" customHeight="1">
      <c r="A4142" s="37"/>
      <c r="B4142" s="38"/>
      <c r="C4142" s="185" t="s">
        <v>3752</v>
      </c>
      <c r="D4142" s="185" t="s">
        <v>388</v>
      </c>
      <c r="E4142" s="186" t="s">
        <v>3753</v>
      </c>
      <c r="F4142" s="187" t="s">
        <v>3754</v>
      </c>
      <c r="G4142" s="188" t="s">
        <v>624</v>
      </c>
      <c r="H4142" s="189">
        <v>1</v>
      </c>
      <c r="I4142" s="190"/>
      <c r="J4142" s="191">
        <f>ROUND(I4142*H4142,2)</f>
        <v>0</v>
      </c>
      <c r="K4142" s="187" t="s">
        <v>76</v>
      </c>
      <c r="L4142" s="42"/>
      <c r="M4142" s="192" t="s">
        <v>76</v>
      </c>
      <c r="N4142" s="193" t="s">
        <v>49</v>
      </c>
      <c r="O4142" s="67"/>
      <c r="P4142" s="194">
        <f>O4142*H4142</f>
        <v>0</v>
      </c>
      <c r="Q4142" s="194">
        <v>0</v>
      </c>
      <c r="R4142" s="194">
        <f>Q4142*H4142</f>
        <v>0</v>
      </c>
      <c r="S4142" s="194">
        <v>0</v>
      </c>
      <c r="T4142" s="195">
        <f>S4142*H4142</f>
        <v>0</v>
      </c>
      <c r="U4142" s="37"/>
      <c r="V4142" s="37"/>
      <c r="W4142" s="37"/>
      <c r="X4142" s="37"/>
      <c r="Y4142" s="37"/>
      <c r="Z4142" s="37"/>
      <c r="AA4142" s="37"/>
      <c r="AB4142" s="37"/>
      <c r="AC4142" s="37"/>
      <c r="AD4142" s="37"/>
      <c r="AE4142" s="37"/>
      <c r="AR4142" s="196" t="s">
        <v>479</v>
      </c>
      <c r="AT4142" s="196" t="s">
        <v>388</v>
      </c>
      <c r="AU4142" s="196" t="s">
        <v>90</v>
      </c>
      <c r="AY4142" s="20" t="s">
        <v>386</v>
      </c>
      <c r="BE4142" s="197">
        <f>IF(N4142="základní",J4142,0)</f>
        <v>0</v>
      </c>
      <c r="BF4142" s="197">
        <f>IF(N4142="snížená",J4142,0)</f>
        <v>0</v>
      </c>
      <c r="BG4142" s="197">
        <f>IF(N4142="zákl. přenesená",J4142,0)</f>
        <v>0</v>
      </c>
      <c r="BH4142" s="197">
        <f>IF(N4142="sníž. přenesená",J4142,0)</f>
        <v>0</v>
      </c>
      <c r="BI4142" s="197">
        <f>IF(N4142="nulová",J4142,0)</f>
        <v>0</v>
      </c>
      <c r="BJ4142" s="20" t="s">
        <v>90</v>
      </c>
      <c r="BK4142" s="197">
        <f>ROUND(I4142*H4142,2)</f>
        <v>0</v>
      </c>
      <c r="BL4142" s="20" t="s">
        <v>479</v>
      </c>
      <c r="BM4142" s="196" t="s">
        <v>3755</v>
      </c>
    </row>
    <row r="4143" spans="1:65" s="13" customFormat="1" ht="10">
      <c r="B4143" s="203"/>
      <c r="C4143" s="204"/>
      <c r="D4143" s="205" t="s">
        <v>395</v>
      </c>
      <c r="E4143" s="206" t="s">
        <v>76</v>
      </c>
      <c r="F4143" s="207" t="s">
        <v>403</v>
      </c>
      <c r="G4143" s="204"/>
      <c r="H4143" s="206" t="s">
        <v>76</v>
      </c>
      <c r="I4143" s="208"/>
      <c r="J4143" s="204"/>
      <c r="K4143" s="204"/>
      <c r="L4143" s="209"/>
      <c r="M4143" s="210"/>
      <c r="N4143" s="211"/>
      <c r="O4143" s="211"/>
      <c r="P4143" s="211"/>
      <c r="Q4143" s="211"/>
      <c r="R4143" s="211"/>
      <c r="S4143" s="211"/>
      <c r="T4143" s="212"/>
      <c r="AT4143" s="213" t="s">
        <v>395</v>
      </c>
      <c r="AU4143" s="213" t="s">
        <v>90</v>
      </c>
      <c r="AV4143" s="13" t="s">
        <v>85</v>
      </c>
      <c r="AW4143" s="13" t="s">
        <v>36</v>
      </c>
      <c r="AX4143" s="13" t="s">
        <v>78</v>
      </c>
      <c r="AY4143" s="213" t="s">
        <v>386</v>
      </c>
    </row>
    <row r="4144" spans="1:65" s="13" customFormat="1" ht="10">
      <c r="B4144" s="203"/>
      <c r="C4144" s="204"/>
      <c r="D4144" s="205" t="s">
        <v>395</v>
      </c>
      <c r="E4144" s="206" t="s">
        <v>76</v>
      </c>
      <c r="F4144" s="207" t="s">
        <v>1057</v>
      </c>
      <c r="G4144" s="204"/>
      <c r="H4144" s="206" t="s">
        <v>76</v>
      </c>
      <c r="I4144" s="208"/>
      <c r="J4144" s="204"/>
      <c r="K4144" s="204"/>
      <c r="L4144" s="209"/>
      <c r="M4144" s="210"/>
      <c r="N4144" s="211"/>
      <c r="O4144" s="211"/>
      <c r="P4144" s="211"/>
      <c r="Q4144" s="211"/>
      <c r="R4144" s="211"/>
      <c r="S4144" s="211"/>
      <c r="T4144" s="212"/>
      <c r="AT4144" s="213" t="s">
        <v>395</v>
      </c>
      <c r="AU4144" s="213" t="s">
        <v>90</v>
      </c>
      <c r="AV4144" s="13" t="s">
        <v>85</v>
      </c>
      <c r="AW4144" s="13" t="s">
        <v>36</v>
      </c>
      <c r="AX4144" s="13" t="s">
        <v>78</v>
      </c>
      <c r="AY4144" s="213" t="s">
        <v>386</v>
      </c>
    </row>
    <row r="4145" spans="1:65" s="13" customFormat="1" ht="10">
      <c r="B4145" s="203"/>
      <c r="C4145" s="204"/>
      <c r="D4145" s="205" t="s">
        <v>395</v>
      </c>
      <c r="E4145" s="206" t="s">
        <v>76</v>
      </c>
      <c r="F4145" s="207" t="s">
        <v>3179</v>
      </c>
      <c r="G4145" s="204"/>
      <c r="H4145" s="206" t="s">
        <v>76</v>
      </c>
      <c r="I4145" s="208"/>
      <c r="J4145" s="204"/>
      <c r="K4145" s="204"/>
      <c r="L4145" s="209"/>
      <c r="M4145" s="210"/>
      <c r="N4145" s="211"/>
      <c r="O4145" s="211"/>
      <c r="P4145" s="211"/>
      <c r="Q4145" s="211"/>
      <c r="R4145" s="211"/>
      <c r="S4145" s="211"/>
      <c r="T4145" s="212"/>
      <c r="AT4145" s="213" t="s">
        <v>395</v>
      </c>
      <c r="AU4145" s="213" t="s">
        <v>90</v>
      </c>
      <c r="AV4145" s="13" t="s">
        <v>85</v>
      </c>
      <c r="AW4145" s="13" t="s">
        <v>36</v>
      </c>
      <c r="AX4145" s="13" t="s">
        <v>78</v>
      </c>
      <c r="AY4145" s="213" t="s">
        <v>386</v>
      </c>
    </row>
    <row r="4146" spans="1:65" s="13" customFormat="1" ht="10">
      <c r="B4146" s="203"/>
      <c r="C4146" s="204"/>
      <c r="D4146" s="205" t="s">
        <v>395</v>
      </c>
      <c r="E4146" s="206" t="s">
        <v>76</v>
      </c>
      <c r="F4146" s="207" t="s">
        <v>1259</v>
      </c>
      <c r="G4146" s="204"/>
      <c r="H4146" s="206" t="s">
        <v>76</v>
      </c>
      <c r="I4146" s="208"/>
      <c r="J4146" s="204"/>
      <c r="K4146" s="204"/>
      <c r="L4146" s="209"/>
      <c r="M4146" s="210"/>
      <c r="N4146" s="211"/>
      <c r="O4146" s="211"/>
      <c r="P4146" s="211"/>
      <c r="Q4146" s="211"/>
      <c r="R4146" s="211"/>
      <c r="S4146" s="211"/>
      <c r="T4146" s="212"/>
      <c r="AT4146" s="213" t="s">
        <v>395</v>
      </c>
      <c r="AU4146" s="213" t="s">
        <v>90</v>
      </c>
      <c r="AV4146" s="13" t="s">
        <v>85</v>
      </c>
      <c r="AW4146" s="13" t="s">
        <v>36</v>
      </c>
      <c r="AX4146" s="13" t="s">
        <v>78</v>
      </c>
      <c r="AY4146" s="213" t="s">
        <v>386</v>
      </c>
    </row>
    <row r="4147" spans="1:65" s="14" customFormat="1" ht="10">
      <c r="B4147" s="214"/>
      <c r="C4147" s="215"/>
      <c r="D4147" s="205" t="s">
        <v>395</v>
      </c>
      <c r="E4147" s="216" t="s">
        <v>76</v>
      </c>
      <c r="F4147" s="217" t="s">
        <v>3756</v>
      </c>
      <c r="G4147" s="215"/>
      <c r="H4147" s="218">
        <v>1</v>
      </c>
      <c r="I4147" s="219"/>
      <c r="J4147" s="215"/>
      <c r="K4147" s="215"/>
      <c r="L4147" s="220"/>
      <c r="M4147" s="221"/>
      <c r="N4147" s="222"/>
      <c r="O4147" s="222"/>
      <c r="P4147" s="222"/>
      <c r="Q4147" s="222"/>
      <c r="R4147" s="222"/>
      <c r="S4147" s="222"/>
      <c r="T4147" s="223"/>
      <c r="AT4147" s="224" t="s">
        <v>395</v>
      </c>
      <c r="AU4147" s="224" t="s">
        <v>90</v>
      </c>
      <c r="AV4147" s="14" t="s">
        <v>90</v>
      </c>
      <c r="AW4147" s="14" t="s">
        <v>36</v>
      </c>
      <c r="AX4147" s="14" t="s">
        <v>78</v>
      </c>
      <c r="AY4147" s="224" t="s">
        <v>386</v>
      </c>
    </row>
    <row r="4148" spans="1:65" s="15" customFormat="1" ht="10">
      <c r="B4148" s="225"/>
      <c r="C4148" s="226"/>
      <c r="D4148" s="205" t="s">
        <v>395</v>
      </c>
      <c r="E4148" s="227" t="s">
        <v>76</v>
      </c>
      <c r="F4148" s="228" t="s">
        <v>398</v>
      </c>
      <c r="G4148" s="226"/>
      <c r="H4148" s="229">
        <v>1</v>
      </c>
      <c r="I4148" s="230"/>
      <c r="J4148" s="226"/>
      <c r="K4148" s="226"/>
      <c r="L4148" s="231"/>
      <c r="M4148" s="232"/>
      <c r="N4148" s="233"/>
      <c r="O4148" s="233"/>
      <c r="P4148" s="233"/>
      <c r="Q4148" s="233"/>
      <c r="R4148" s="233"/>
      <c r="S4148" s="233"/>
      <c r="T4148" s="234"/>
      <c r="AT4148" s="235" t="s">
        <v>395</v>
      </c>
      <c r="AU4148" s="235" t="s">
        <v>90</v>
      </c>
      <c r="AV4148" s="15" t="s">
        <v>102</v>
      </c>
      <c r="AW4148" s="15" t="s">
        <v>36</v>
      </c>
      <c r="AX4148" s="15" t="s">
        <v>85</v>
      </c>
      <c r="AY4148" s="235" t="s">
        <v>386</v>
      </c>
    </row>
    <row r="4149" spans="1:65" s="2" customFormat="1" ht="37.75" customHeight="1">
      <c r="A4149" s="37"/>
      <c r="B4149" s="38"/>
      <c r="C4149" s="185" t="s">
        <v>3757</v>
      </c>
      <c r="D4149" s="185" t="s">
        <v>388</v>
      </c>
      <c r="E4149" s="186" t="s">
        <v>3758</v>
      </c>
      <c r="F4149" s="187" t="s">
        <v>3734</v>
      </c>
      <c r="G4149" s="188" t="s">
        <v>624</v>
      </c>
      <c r="H4149" s="189">
        <v>1</v>
      </c>
      <c r="I4149" s="190"/>
      <c r="J4149" s="191">
        <f>ROUND(I4149*H4149,2)</f>
        <v>0</v>
      </c>
      <c r="K4149" s="187" t="s">
        <v>76</v>
      </c>
      <c r="L4149" s="42"/>
      <c r="M4149" s="192" t="s">
        <v>76</v>
      </c>
      <c r="N4149" s="193" t="s">
        <v>49</v>
      </c>
      <c r="O4149" s="67"/>
      <c r="P4149" s="194">
        <f>O4149*H4149</f>
        <v>0</v>
      </c>
      <c r="Q4149" s="194">
        <v>0</v>
      </c>
      <c r="R4149" s="194">
        <f>Q4149*H4149</f>
        <v>0</v>
      </c>
      <c r="S4149" s="194">
        <v>0</v>
      </c>
      <c r="T4149" s="195">
        <f>S4149*H4149</f>
        <v>0</v>
      </c>
      <c r="U4149" s="37"/>
      <c r="V4149" s="37"/>
      <c r="W4149" s="37"/>
      <c r="X4149" s="37"/>
      <c r="Y4149" s="37"/>
      <c r="Z4149" s="37"/>
      <c r="AA4149" s="37"/>
      <c r="AB4149" s="37"/>
      <c r="AC4149" s="37"/>
      <c r="AD4149" s="37"/>
      <c r="AE4149" s="37"/>
      <c r="AR4149" s="196" t="s">
        <v>479</v>
      </c>
      <c r="AT4149" s="196" t="s">
        <v>388</v>
      </c>
      <c r="AU4149" s="196" t="s">
        <v>90</v>
      </c>
      <c r="AY4149" s="20" t="s">
        <v>386</v>
      </c>
      <c r="BE4149" s="197">
        <f>IF(N4149="základní",J4149,0)</f>
        <v>0</v>
      </c>
      <c r="BF4149" s="197">
        <f>IF(N4149="snížená",J4149,0)</f>
        <v>0</v>
      </c>
      <c r="BG4149" s="197">
        <f>IF(N4149="zákl. přenesená",J4149,0)</f>
        <v>0</v>
      </c>
      <c r="BH4149" s="197">
        <f>IF(N4149="sníž. přenesená",J4149,0)</f>
        <v>0</v>
      </c>
      <c r="BI4149" s="197">
        <f>IF(N4149="nulová",J4149,0)</f>
        <v>0</v>
      </c>
      <c r="BJ4149" s="20" t="s">
        <v>90</v>
      </c>
      <c r="BK4149" s="197">
        <f>ROUND(I4149*H4149,2)</f>
        <v>0</v>
      </c>
      <c r="BL4149" s="20" t="s">
        <v>479</v>
      </c>
      <c r="BM4149" s="196" t="s">
        <v>3759</v>
      </c>
    </row>
    <row r="4150" spans="1:65" s="13" customFormat="1" ht="10">
      <c r="B4150" s="203"/>
      <c r="C4150" s="204"/>
      <c r="D4150" s="205" t="s">
        <v>395</v>
      </c>
      <c r="E4150" s="206" t="s">
        <v>76</v>
      </c>
      <c r="F4150" s="207" t="s">
        <v>403</v>
      </c>
      <c r="G4150" s="204"/>
      <c r="H4150" s="206" t="s">
        <v>76</v>
      </c>
      <c r="I4150" s="208"/>
      <c r="J4150" s="204"/>
      <c r="K4150" s="204"/>
      <c r="L4150" s="209"/>
      <c r="M4150" s="210"/>
      <c r="N4150" s="211"/>
      <c r="O4150" s="211"/>
      <c r="P4150" s="211"/>
      <c r="Q4150" s="211"/>
      <c r="R4150" s="211"/>
      <c r="S4150" s="211"/>
      <c r="T4150" s="212"/>
      <c r="AT4150" s="213" t="s">
        <v>395</v>
      </c>
      <c r="AU4150" s="213" t="s">
        <v>90</v>
      </c>
      <c r="AV4150" s="13" t="s">
        <v>85</v>
      </c>
      <c r="AW4150" s="13" t="s">
        <v>36</v>
      </c>
      <c r="AX4150" s="13" t="s">
        <v>78</v>
      </c>
      <c r="AY4150" s="213" t="s">
        <v>386</v>
      </c>
    </row>
    <row r="4151" spans="1:65" s="13" customFormat="1" ht="10">
      <c r="B4151" s="203"/>
      <c r="C4151" s="204"/>
      <c r="D4151" s="205" t="s">
        <v>395</v>
      </c>
      <c r="E4151" s="206" t="s">
        <v>76</v>
      </c>
      <c r="F4151" s="207" t="s">
        <v>1057</v>
      </c>
      <c r="G4151" s="204"/>
      <c r="H4151" s="206" t="s">
        <v>76</v>
      </c>
      <c r="I4151" s="208"/>
      <c r="J4151" s="204"/>
      <c r="K4151" s="204"/>
      <c r="L4151" s="209"/>
      <c r="M4151" s="210"/>
      <c r="N4151" s="211"/>
      <c r="O4151" s="211"/>
      <c r="P4151" s="211"/>
      <c r="Q4151" s="211"/>
      <c r="R4151" s="211"/>
      <c r="S4151" s="211"/>
      <c r="T4151" s="212"/>
      <c r="AT4151" s="213" t="s">
        <v>395</v>
      </c>
      <c r="AU4151" s="213" t="s">
        <v>90</v>
      </c>
      <c r="AV4151" s="13" t="s">
        <v>85</v>
      </c>
      <c r="AW4151" s="13" t="s">
        <v>36</v>
      </c>
      <c r="AX4151" s="13" t="s">
        <v>78</v>
      </c>
      <c r="AY4151" s="213" t="s">
        <v>386</v>
      </c>
    </row>
    <row r="4152" spans="1:65" s="13" customFormat="1" ht="10">
      <c r="B4152" s="203"/>
      <c r="C4152" s="204"/>
      <c r="D4152" s="205" t="s">
        <v>395</v>
      </c>
      <c r="E4152" s="206" t="s">
        <v>76</v>
      </c>
      <c r="F4152" s="207" t="s">
        <v>3179</v>
      </c>
      <c r="G4152" s="204"/>
      <c r="H4152" s="206" t="s">
        <v>76</v>
      </c>
      <c r="I4152" s="208"/>
      <c r="J4152" s="204"/>
      <c r="K4152" s="204"/>
      <c r="L4152" s="209"/>
      <c r="M4152" s="210"/>
      <c r="N4152" s="211"/>
      <c r="O4152" s="211"/>
      <c r="P4152" s="211"/>
      <c r="Q4152" s="211"/>
      <c r="R4152" s="211"/>
      <c r="S4152" s="211"/>
      <c r="T4152" s="212"/>
      <c r="AT4152" s="213" t="s">
        <v>395</v>
      </c>
      <c r="AU4152" s="213" t="s">
        <v>90</v>
      </c>
      <c r="AV4152" s="13" t="s">
        <v>85</v>
      </c>
      <c r="AW4152" s="13" t="s">
        <v>36</v>
      </c>
      <c r="AX4152" s="13" t="s">
        <v>78</v>
      </c>
      <c r="AY4152" s="213" t="s">
        <v>386</v>
      </c>
    </row>
    <row r="4153" spans="1:65" s="13" customFormat="1" ht="10">
      <c r="B4153" s="203"/>
      <c r="C4153" s="204"/>
      <c r="D4153" s="205" t="s">
        <v>395</v>
      </c>
      <c r="E4153" s="206" t="s">
        <v>76</v>
      </c>
      <c r="F4153" s="207" t="s">
        <v>1259</v>
      </c>
      <c r="G4153" s="204"/>
      <c r="H4153" s="206" t="s">
        <v>76</v>
      </c>
      <c r="I4153" s="208"/>
      <c r="J4153" s="204"/>
      <c r="K4153" s="204"/>
      <c r="L4153" s="209"/>
      <c r="M4153" s="210"/>
      <c r="N4153" s="211"/>
      <c r="O4153" s="211"/>
      <c r="P4153" s="211"/>
      <c r="Q4153" s="211"/>
      <c r="R4153" s="211"/>
      <c r="S4153" s="211"/>
      <c r="T4153" s="212"/>
      <c r="AT4153" s="213" t="s">
        <v>395</v>
      </c>
      <c r="AU4153" s="213" t="s">
        <v>90</v>
      </c>
      <c r="AV4153" s="13" t="s">
        <v>85</v>
      </c>
      <c r="AW4153" s="13" t="s">
        <v>36</v>
      </c>
      <c r="AX4153" s="13" t="s">
        <v>78</v>
      </c>
      <c r="AY4153" s="213" t="s">
        <v>386</v>
      </c>
    </row>
    <row r="4154" spans="1:65" s="14" customFormat="1" ht="10">
      <c r="B4154" s="214"/>
      <c r="C4154" s="215"/>
      <c r="D4154" s="205" t="s">
        <v>395</v>
      </c>
      <c r="E4154" s="216" t="s">
        <v>76</v>
      </c>
      <c r="F4154" s="217" t="s">
        <v>3760</v>
      </c>
      <c r="G4154" s="215"/>
      <c r="H4154" s="218">
        <v>1</v>
      </c>
      <c r="I4154" s="219"/>
      <c r="J4154" s="215"/>
      <c r="K4154" s="215"/>
      <c r="L4154" s="220"/>
      <c r="M4154" s="221"/>
      <c r="N4154" s="222"/>
      <c r="O4154" s="222"/>
      <c r="P4154" s="222"/>
      <c r="Q4154" s="222"/>
      <c r="R4154" s="222"/>
      <c r="S4154" s="222"/>
      <c r="T4154" s="223"/>
      <c r="AT4154" s="224" t="s">
        <v>395</v>
      </c>
      <c r="AU4154" s="224" t="s">
        <v>90</v>
      </c>
      <c r="AV4154" s="14" t="s">
        <v>90</v>
      </c>
      <c r="AW4154" s="14" t="s">
        <v>36</v>
      </c>
      <c r="AX4154" s="14" t="s">
        <v>78</v>
      </c>
      <c r="AY4154" s="224" t="s">
        <v>386</v>
      </c>
    </row>
    <row r="4155" spans="1:65" s="15" customFormat="1" ht="10">
      <c r="B4155" s="225"/>
      <c r="C4155" s="226"/>
      <c r="D4155" s="205" t="s">
        <v>395</v>
      </c>
      <c r="E4155" s="227" t="s">
        <v>76</v>
      </c>
      <c r="F4155" s="228" t="s">
        <v>398</v>
      </c>
      <c r="G4155" s="226"/>
      <c r="H4155" s="229">
        <v>1</v>
      </c>
      <c r="I4155" s="230"/>
      <c r="J4155" s="226"/>
      <c r="K4155" s="226"/>
      <c r="L4155" s="231"/>
      <c r="M4155" s="232"/>
      <c r="N4155" s="233"/>
      <c r="O4155" s="233"/>
      <c r="P4155" s="233"/>
      <c r="Q4155" s="233"/>
      <c r="R4155" s="233"/>
      <c r="S4155" s="233"/>
      <c r="T4155" s="234"/>
      <c r="AT4155" s="235" t="s">
        <v>395</v>
      </c>
      <c r="AU4155" s="235" t="s">
        <v>90</v>
      </c>
      <c r="AV4155" s="15" t="s">
        <v>102</v>
      </c>
      <c r="AW4155" s="15" t="s">
        <v>36</v>
      </c>
      <c r="AX4155" s="15" t="s">
        <v>85</v>
      </c>
      <c r="AY4155" s="235" t="s">
        <v>386</v>
      </c>
    </row>
    <row r="4156" spans="1:65" s="2" customFormat="1" ht="37.75" customHeight="1">
      <c r="A4156" s="37"/>
      <c r="B4156" s="38"/>
      <c r="C4156" s="185" t="s">
        <v>3761</v>
      </c>
      <c r="D4156" s="185" t="s">
        <v>388</v>
      </c>
      <c r="E4156" s="186" t="s">
        <v>3762</v>
      </c>
      <c r="F4156" s="187" t="s">
        <v>3739</v>
      </c>
      <c r="G4156" s="188" t="s">
        <v>624</v>
      </c>
      <c r="H4156" s="189">
        <v>1</v>
      </c>
      <c r="I4156" s="190"/>
      <c r="J4156" s="191">
        <f>ROUND(I4156*H4156,2)</f>
        <v>0</v>
      </c>
      <c r="K4156" s="187" t="s">
        <v>76</v>
      </c>
      <c r="L4156" s="42"/>
      <c r="M4156" s="192" t="s">
        <v>76</v>
      </c>
      <c r="N4156" s="193" t="s">
        <v>49</v>
      </c>
      <c r="O4156" s="67"/>
      <c r="P4156" s="194">
        <f>O4156*H4156</f>
        <v>0</v>
      </c>
      <c r="Q4156" s="194">
        <v>0</v>
      </c>
      <c r="R4156" s="194">
        <f>Q4156*H4156</f>
        <v>0</v>
      </c>
      <c r="S4156" s="194">
        <v>0</v>
      </c>
      <c r="T4156" s="195">
        <f>S4156*H4156</f>
        <v>0</v>
      </c>
      <c r="U4156" s="37"/>
      <c r="V4156" s="37"/>
      <c r="W4156" s="37"/>
      <c r="X4156" s="37"/>
      <c r="Y4156" s="37"/>
      <c r="Z4156" s="37"/>
      <c r="AA4156" s="37"/>
      <c r="AB4156" s="37"/>
      <c r="AC4156" s="37"/>
      <c r="AD4156" s="37"/>
      <c r="AE4156" s="37"/>
      <c r="AR4156" s="196" t="s">
        <v>479</v>
      </c>
      <c r="AT4156" s="196" t="s">
        <v>388</v>
      </c>
      <c r="AU4156" s="196" t="s">
        <v>90</v>
      </c>
      <c r="AY4156" s="20" t="s">
        <v>386</v>
      </c>
      <c r="BE4156" s="197">
        <f>IF(N4156="základní",J4156,0)</f>
        <v>0</v>
      </c>
      <c r="BF4156" s="197">
        <f>IF(N4156="snížená",J4156,0)</f>
        <v>0</v>
      </c>
      <c r="BG4156" s="197">
        <f>IF(N4156="zákl. přenesená",J4156,0)</f>
        <v>0</v>
      </c>
      <c r="BH4156" s="197">
        <f>IF(N4156="sníž. přenesená",J4156,0)</f>
        <v>0</v>
      </c>
      <c r="BI4156" s="197">
        <f>IF(N4156="nulová",J4156,0)</f>
        <v>0</v>
      </c>
      <c r="BJ4156" s="20" t="s">
        <v>90</v>
      </c>
      <c r="BK4156" s="197">
        <f>ROUND(I4156*H4156,2)</f>
        <v>0</v>
      </c>
      <c r="BL4156" s="20" t="s">
        <v>479</v>
      </c>
      <c r="BM4156" s="196" t="s">
        <v>3763</v>
      </c>
    </row>
    <row r="4157" spans="1:65" s="13" customFormat="1" ht="10">
      <c r="B4157" s="203"/>
      <c r="C4157" s="204"/>
      <c r="D4157" s="205" t="s">
        <v>395</v>
      </c>
      <c r="E4157" s="206" t="s">
        <v>76</v>
      </c>
      <c r="F4157" s="207" t="s">
        <v>403</v>
      </c>
      <c r="G4157" s="204"/>
      <c r="H4157" s="206" t="s">
        <v>76</v>
      </c>
      <c r="I4157" s="208"/>
      <c r="J4157" s="204"/>
      <c r="K4157" s="204"/>
      <c r="L4157" s="209"/>
      <c r="M4157" s="210"/>
      <c r="N4157" s="211"/>
      <c r="O4157" s="211"/>
      <c r="P4157" s="211"/>
      <c r="Q4157" s="211"/>
      <c r="R4157" s="211"/>
      <c r="S4157" s="211"/>
      <c r="T4157" s="212"/>
      <c r="AT4157" s="213" t="s">
        <v>395</v>
      </c>
      <c r="AU4157" s="213" t="s">
        <v>90</v>
      </c>
      <c r="AV4157" s="13" t="s">
        <v>85</v>
      </c>
      <c r="AW4157" s="13" t="s">
        <v>36</v>
      </c>
      <c r="AX4157" s="13" t="s">
        <v>78</v>
      </c>
      <c r="AY4157" s="213" t="s">
        <v>386</v>
      </c>
    </row>
    <row r="4158" spans="1:65" s="13" customFormat="1" ht="10">
      <c r="B4158" s="203"/>
      <c r="C4158" s="204"/>
      <c r="D4158" s="205" t="s">
        <v>395</v>
      </c>
      <c r="E4158" s="206" t="s">
        <v>76</v>
      </c>
      <c r="F4158" s="207" t="s">
        <v>1057</v>
      </c>
      <c r="G4158" s="204"/>
      <c r="H4158" s="206" t="s">
        <v>76</v>
      </c>
      <c r="I4158" s="208"/>
      <c r="J4158" s="204"/>
      <c r="K4158" s="204"/>
      <c r="L4158" s="209"/>
      <c r="M4158" s="210"/>
      <c r="N4158" s="211"/>
      <c r="O4158" s="211"/>
      <c r="P4158" s="211"/>
      <c r="Q4158" s="211"/>
      <c r="R4158" s="211"/>
      <c r="S4158" s="211"/>
      <c r="T4158" s="212"/>
      <c r="AT4158" s="213" t="s">
        <v>395</v>
      </c>
      <c r="AU4158" s="213" t="s">
        <v>90</v>
      </c>
      <c r="AV4158" s="13" t="s">
        <v>85</v>
      </c>
      <c r="AW4158" s="13" t="s">
        <v>36</v>
      </c>
      <c r="AX4158" s="13" t="s">
        <v>78</v>
      </c>
      <c r="AY4158" s="213" t="s">
        <v>386</v>
      </c>
    </row>
    <row r="4159" spans="1:65" s="13" customFormat="1" ht="10">
      <c r="B4159" s="203"/>
      <c r="C4159" s="204"/>
      <c r="D4159" s="205" t="s">
        <v>395</v>
      </c>
      <c r="E4159" s="206" t="s">
        <v>76</v>
      </c>
      <c r="F4159" s="207" t="s">
        <v>3179</v>
      </c>
      <c r="G4159" s="204"/>
      <c r="H4159" s="206" t="s">
        <v>76</v>
      </c>
      <c r="I4159" s="208"/>
      <c r="J4159" s="204"/>
      <c r="K4159" s="204"/>
      <c r="L4159" s="209"/>
      <c r="M4159" s="210"/>
      <c r="N4159" s="211"/>
      <c r="O4159" s="211"/>
      <c r="P4159" s="211"/>
      <c r="Q4159" s="211"/>
      <c r="R4159" s="211"/>
      <c r="S4159" s="211"/>
      <c r="T4159" s="212"/>
      <c r="AT4159" s="213" t="s">
        <v>395</v>
      </c>
      <c r="AU4159" s="213" t="s">
        <v>90</v>
      </c>
      <c r="AV4159" s="13" t="s">
        <v>85</v>
      </c>
      <c r="AW4159" s="13" t="s">
        <v>36</v>
      </c>
      <c r="AX4159" s="13" t="s">
        <v>78</v>
      </c>
      <c r="AY4159" s="213" t="s">
        <v>386</v>
      </c>
    </row>
    <row r="4160" spans="1:65" s="13" customFormat="1" ht="10">
      <c r="B4160" s="203"/>
      <c r="C4160" s="204"/>
      <c r="D4160" s="205" t="s">
        <v>395</v>
      </c>
      <c r="E4160" s="206" t="s">
        <v>76</v>
      </c>
      <c r="F4160" s="207" t="s">
        <v>1259</v>
      </c>
      <c r="G4160" s="204"/>
      <c r="H4160" s="206" t="s">
        <v>76</v>
      </c>
      <c r="I4160" s="208"/>
      <c r="J4160" s="204"/>
      <c r="K4160" s="204"/>
      <c r="L4160" s="209"/>
      <c r="M4160" s="210"/>
      <c r="N4160" s="211"/>
      <c r="O4160" s="211"/>
      <c r="P4160" s="211"/>
      <c r="Q4160" s="211"/>
      <c r="R4160" s="211"/>
      <c r="S4160" s="211"/>
      <c r="T4160" s="212"/>
      <c r="AT4160" s="213" t="s">
        <v>395</v>
      </c>
      <c r="AU4160" s="213" t="s">
        <v>90</v>
      </c>
      <c r="AV4160" s="13" t="s">
        <v>85</v>
      </c>
      <c r="AW4160" s="13" t="s">
        <v>36</v>
      </c>
      <c r="AX4160" s="13" t="s">
        <v>78</v>
      </c>
      <c r="AY4160" s="213" t="s">
        <v>386</v>
      </c>
    </row>
    <row r="4161" spans="1:65" s="14" customFormat="1" ht="10">
      <c r="B4161" s="214"/>
      <c r="C4161" s="215"/>
      <c r="D4161" s="205" t="s">
        <v>395</v>
      </c>
      <c r="E4161" s="216" t="s">
        <v>76</v>
      </c>
      <c r="F4161" s="217" t="s">
        <v>3764</v>
      </c>
      <c r="G4161" s="215"/>
      <c r="H4161" s="218">
        <v>1</v>
      </c>
      <c r="I4161" s="219"/>
      <c r="J4161" s="215"/>
      <c r="K4161" s="215"/>
      <c r="L4161" s="220"/>
      <c r="M4161" s="221"/>
      <c r="N4161" s="222"/>
      <c r="O4161" s="222"/>
      <c r="P4161" s="222"/>
      <c r="Q4161" s="222"/>
      <c r="R4161" s="222"/>
      <c r="S4161" s="222"/>
      <c r="T4161" s="223"/>
      <c r="AT4161" s="224" t="s">
        <v>395</v>
      </c>
      <c r="AU4161" s="224" t="s">
        <v>90</v>
      </c>
      <c r="AV4161" s="14" t="s">
        <v>90</v>
      </c>
      <c r="AW4161" s="14" t="s">
        <v>36</v>
      </c>
      <c r="AX4161" s="14" t="s">
        <v>78</v>
      </c>
      <c r="AY4161" s="224" t="s">
        <v>386</v>
      </c>
    </row>
    <row r="4162" spans="1:65" s="15" customFormat="1" ht="10">
      <c r="B4162" s="225"/>
      <c r="C4162" s="226"/>
      <c r="D4162" s="205" t="s">
        <v>395</v>
      </c>
      <c r="E4162" s="227" t="s">
        <v>76</v>
      </c>
      <c r="F4162" s="228" t="s">
        <v>398</v>
      </c>
      <c r="G4162" s="226"/>
      <c r="H4162" s="229">
        <v>1</v>
      </c>
      <c r="I4162" s="230"/>
      <c r="J4162" s="226"/>
      <c r="K4162" s="226"/>
      <c r="L4162" s="231"/>
      <c r="M4162" s="232"/>
      <c r="N4162" s="233"/>
      <c r="O4162" s="233"/>
      <c r="P4162" s="233"/>
      <c r="Q4162" s="233"/>
      <c r="R4162" s="233"/>
      <c r="S4162" s="233"/>
      <c r="T4162" s="234"/>
      <c r="AT4162" s="235" t="s">
        <v>395</v>
      </c>
      <c r="AU4162" s="235" t="s">
        <v>90</v>
      </c>
      <c r="AV4162" s="15" t="s">
        <v>102</v>
      </c>
      <c r="AW4162" s="15" t="s">
        <v>36</v>
      </c>
      <c r="AX4162" s="15" t="s">
        <v>85</v>
      </c>
      <c r="AY4162" s="235" t="s">
        <v>386</v>
      </c>
    </row>
    <row r="4163" spans="1:65" s="2" customFormat="1" ht="37.75" customHeight="1">
      <c r="A4163" s="37"/>
      <c r="B4163" s="38"/>
      <c r="C4163" s="185" t="s">
        <v>3765</v>
      </c>
      <c r="D4163" s="185" t="s">
        <v>388</v>
      </c>
      <c r="E4163" s="186" t="s">
        <v>3766</v>
      </c>
      <c r="F4163" s="187" t="s">
        <v>3744</v>
      </c>
      <c r="G4163" s="188" t="s">
        <v>624</v>
      </c>
      <c r="H4163" s="189">
        <v>1</v>
      </c>
      <c r="I4163" s="190"/>
      <c r="J4163" s="191">
        <f>ROUND(I4163*H4163,2)</f>
        <v>0</v>
      </c>
      <c r="K4163" s="187" t="s">
        <v>76</v>
      </c>
      <c r="L4163" s="42"/>
      <c r="M4163" s="192" t="s">
        <v>76</v>
      </c>
      <c r="N4163" s="193" t="s">
        <v>49</v>
      </c>
      <c r="O4163" s="67"/>
      <c r="P4163" s="194">
        <f>O4163*H4163</f>
        <v>0</v>
      </c>
      <c r="Q4163" s="194">
        <v>0</v>
      </c>
      <c r="R4163" s="194">
        <f>Q4163*H4163</f>
        <v>0</v>
      </c>
      <c r="S4163" s="194">
        <v>0</v>
      </c>
      <c r="T4163" s="195">
        <f>S4163*H4163</f>
        <v>0</v>
      </c>
      <c r="U4163" s="37"/>
      <c r="V4163" s="37"/>
      <c r="W4163" s="37"/>
      <c r="X4163" s="37"/>
      <c r="Y4163" s="37"/>
      <c r="Z4163" s="37"/>
      <c r="AA4163" s="37"/>
      <c r="AB4163" s="37"/>
      <c r="AC4163" s="37"/>
      <c r="AD4163" s="37"/>
      <c r="AE4163" s="37"/>
      <c r="AR4163" s="196" t="s">
        <v>479</v>
      </c>
      <c r="AT4163" s="196" t="s">
        <v>388</v>
      </c>
      <c r="AU4163" s="196" t="s">
        <v>90</v>
      </c>
      <c r="AY4163" s="20" t="s">
        <v>386</v>
      </c>
      <c r="BE4163" s="197">
        <f>IF(N4163="základní",J4163,0)</f>
        <v>0</v>
      </c>
      <c r="BF4163" s="197">
        <f>IF(N4163="snížená",J4163,0)</f>
        <v>0</v>
      </c>
      <c r="BG4163" s="197">
        <f>IF(N4163="zákl. přenesená",J4163,0)</f>
        <v>0</v>
      </c>
      <c r="BH4163" s="197">
        <f>IF(N4163="sníž. přenesená",J4163,0)</f>
        <v>0</v>
      </c>
      <c r="BI4163" s="197">
        <f>IF(N4163="nulová",J4163,0)</f>
        <v>0</v>
      </c>
      <c r="BJ4163" s="20" t="s">
        <v>90</v>
      </c>
      <c r="BK4163" s="197">
        <f>ROUND(I4163*H4163,2)</f>
        <v>0</v>
      </c>
      <c r="BL4163" s="20" t="s">
        <v>479</v>
      </c>
      <c r="BM4163" s="196" t="s">
        <v>3767</v>
      </c>
    </row>
    <row r="4164" spans="1:65" s="13" customFormat="1" ht="10">
      <c r="B4164" s="203"/>
      <c r="C4164" s="204"/>
      <c r="D4164" s="205" t="s">
        <v>395</v>
      </c>
      <c r="E4164" s="206" t="s">
        <v>76</v>
      </c>
      <c r="F4164" s="207" t="s">
        <v>403</v>
      </c>
      <c r="G4164" s="204"/>
      <c r="H4164" s="206" t="s">
        <v>76</v>
      </c>
      <c r="I4164" s="208"/>
      <c r="J4164" s="204"/>
      <c r="K4164" s="204"/>
      <c r="L4164" s="209"/>
      <c r="M4164" s="210"/>
      <c r="N4164" s="211"/>
      <c r="O4164" s="211"/>
      <c r="P4164" s="211"/>
      <c r="Q4164" s="211"/>
      <c r="R4164" s="211"/>
      <c r="S4164" s="211"/>
      <c r="T4164" s="212"/>
      <c r="AT4164" s="213" t="s">
        <v>395</v>
      </c>
      <c r="AU4164" s="213" t="s">
        <v>90</v>
      </c>
      <c r="AV4164" s="13" t="s">
        <v>85</v>
      </c>
      <c r="AW4164" s="13" t="s">
        <v>36</v>
      </c>
      <c r="AX4164" s="13" t="s">
        <v>78</v>
      </c>
      <c r="AY4164" s="213" t="s">
        <v>386</v>
      </c>
    </row>
    <row r="4165" spans="1:65" s="13" customFormat="1" ht="10">
      <c r="B4165" s="203"/>
      <c r="C4165" s="204"/>
      <c r="D4165" s="205" t="s">
        <v>395</v>
      </c>
      <c r="E4165" s="206" t="s">
        <v>76</v>
      </c>
      <c r="F4165" s="207" t="s">
        <v>1057</v>
      </c>
      <c r="G4165" s="204"/>
      <c r="H4165" s="206" t="s">
        <v>76</v>
      </c>
      <c r="I4165" s="208"/>
      <c r="J4165" s="204"/>
      <c r="K4165" s="204"/>
      <c r="L4165" s="209"/>
      <c r="M4165" s="210"/>
      <c r="N4165" s="211"/>
      <c r="O4165" s="211"/>
      <c r="P4165" s="211"/>
      <c r="Q4165" s="211"/>
      <c r="R4165" s="211"/>
      <c r="S4165" s="211"/>
      <c r="T4165" s="212"/>
      <c r="AT4165" s="213" t="s">
        <v>395</v>
      </c>
      <c r="AU4165" s="213" t="s">
        <v>90</v>
      </c>
      <c r="AV4165" s="13" t="s">
        <v>85</v>
      </c>
      <c r="AW4165" s="13" t="s">
        <v>36</v>
      </c>
      <c r="AX4165" s="13" t="s">
        <v>78</v>
      </c>
      <c r="AY4165" s="213" t="s">
        <v>386</v>
      </c>
    </row>
    <row r="4166" spans="1:65" s="13" customFormat="1" ht="10">
      <c r="B4166" s="203"/>
      <c r="C4166" s="204"/>
      <c r="D4166" s="205" t="s">
        <v>395</v>
      </c>
      <c r="E4166" s="206" t="s">
        <v>76</v>
      </c>
      <c r="F4166" s="207" t="s">
        <v>3179</v>
      </c>
      <c r="G4166" s="204"/>
      <c r="H4166" s="206" t="s">
        <v>76</v>
      </c>
      <c r="I4166" s="208"/>
      <c r="J4166" s="204"/>
      <c r="K4166" s="204"/>
      <c r="L4166" s="209"/>
      <c r="M4166" s="210"/>
      <c r="N4166" s="211"/>
      <c r="O4166" s="211"/>
      <c r="P4166" s="211"/>
      <c r="Q4166" s="211"/>
      <c r="R4166" s="211"/>
      <c r="S4166" s="211"/>
      <c r="T4166" s="212"/>
      <c r="AT4166" s="213" t="s">
        <v>395</v>
      </c>
      <c r="AU4166" s="213" t="s">
        <v>90</v>
      </c>
      <c r="AV4166" s="13" t="s">
        <v>85</v>
      </c>
      <c r="AW4166" s="13" t="s">
        <v>36</v>
      </c>
      <c r="AX4166" s="13" t="s">
        <v>78</v>
      </c>
      <c r="AY4166" s="213" t="s">
        <v>386</v>
      </c>
    </row>
    <row r="4167" spans="1:65" s="13" customFormat="1" ht="10">
      <c r="B4167" s="203"/>
      <c r="C4167" s="204"/>
      <c r="D4167" s="205" t="s">
        <v>395</v>
      </c>
      <c r="E4167" s="206" t="s">
        <v>76</v>
      </c>
      <c r="F4167" s="207" t="s">
        <v>1259</v>
      </c>
      <c r="G4167" s="204"/>
      <c r="H4167" s="206" t="s">
        <v>76</v>
      </c>
      <c r="I4167" s="208"/>
      <c r="J4167" s="204"/>
      <c r="K4167" s="204"/>
      <c r="L4167" s="209"/>
      <c r="M4167" s="210"/>
      <c r="N4167" s="211"/>
      <c r="O4167" s="211"/>
      <c r="P4167" s="211"/>
      <c r="Q4167" s="211"/>
      <c r="R4167" s="211"/>
      <c r="S4167" s="211"/>
      <c r="T4167" s="212"/>
      <c r="AT4167" s="213" t="s">
        <v>395</v>
      </c>
      <c r="AU4167" s="213" t="s">
        <v>90</v>
      </c>
      <c r="AV4167" s="13" t="s">
        <v>85</v>
      </c>
      <c r="AW4167" s="13" t="s">
        <v>36</v>
      </c>
      <c r="AX4167" s="13" t="s">
        <v>78</v>
      </c>
      <c r="AY4167" s="213" t="s">
        <v>386</v>
      </c>
    </row>
    <row r="4168" spans="1:65" s="14" customFormat="1" ht="10">
      <c r="B4168" s="214"/>
      <c r="C4168" s="215"/>
      <c r="D4168" s="205" t="s">
        <v>395</v>
      </c>
      <c r="E4168" s="216" t="s">
        <v>76</v>
      </c>
      <c r="F4168" s="217" t="s">
        <v>3768</v>
      </c>
      <c r="G4168" s="215"/>
      <c r="H4168" s="218">
        <v>1</v>
      </c>
      <c r="I4168" s="219"/>
      <c r="J4168" s="215"/>
      <c r="K4168" s="215"/>
      <c r="L4168" s="220"/>
      <c r="M4168" s="221"/>
      <c r="N4168" s="222"/>
      <c r="O4168" s="222"/>
      <c r="P4168" s="222"/>
      <c r="Q4168" s="222"/>
      <c r="R4168" s="222"/>
      <c r="S4168" s="222"/>
      <c r="T4168" s="223"/>
      <c r="AT4168" s="224" t="s">
        <v>395</v>
      </c>
      <c r="AU4168" s="224" t="s">
        <v>90</v>
      </c>
      <c r="AV4168" s="14" t="s">
        <v>90</v>
      </c>
      <c r="AW4168" s="14" t="s">
        <v>36</v>
      </c>
      <c r="AX4168" s="14" t="s">
        <v>78</v>
      </c>
      <c r="AY4168" s="224" t="s">
        <v>386</v>
      </c>
    </row>
    <row r="4169" spans="1:65" s="15" customFormat="1" ht="10">
      <c r="B4169" s="225"/>
      <c r="C4169" s="226"/>
      <c r="D4169" s="205" t="s">
        <v>395</v>
      </c>
      <c r="E4169" s="227" t="s">
        <v>76</v>
      </c>
      <c r="F4169" s="228" t="s">
        <v>398</v>
      </c>
      <c r="G4169" s="226"/>
      <c r="H4169" s="229">
        <v>1</v>
      </c>
      <c r="I4169" s="230"/>
      <c r="J4169" s="226"/>
      <c r="K4169" s="226"/>
      <c r="L4169" s="231"/>
      <c r="M4169" s="232"/>
      <c r="N4169" s="233"/>
      <c r="O4169" s="233"/>
      <c r="P4169" s="233"/>
      <c r="Q4169" s="233"/>
      <c r="R4169" s="233"/>
      <c r="S4169" s="233"/>
      <c r="T4169" s="234"/>
      <c r="AT4169" s="235" t="s">
        <v>395</v>
      </c>
      <c r="AU4169" s="235" t="s">
        <v>90</v>
      </c>
      <c r="AV4169" s="15" t="s">
        <v>102</v>
      </c>
      <c r="AW4169" s="15" t="s">
        <v>36</v>
      </c>
      <c r="AX4169" s="15" t="s">
        <v>85</v>
      </c>
      <c r="AY4169" s="235" t="s">
        <v>386</v>
      </c>
    </row>
    <row r="4170" spans="1:65" s="2" customFormat="1" ht="37.75" customHeight="1">
      <c r="A4170" s="37"/>
      <c r="B4170" s="38"/>
      <c r="C4170" s="185" t="s">
        <v>3769</v>
      </c>
      <c r="D4170" s="185" t="s">
        <v>388</v>
      </c>
      <c r="E4170" s="186" t="s">
        <v>3770</v>
      </c>
      <c r="F4170" s="187" t="s">
        <v>3771</v>
      </c>
      <c r="G4170" s="188" t="s">
        <v>624</v>
      </c>
      <c r="H4170" s="189">
        <v>2</v>
      </c>
      <c r="I4170" s="190"/>
      <c r="J4170" s="191">
        <f>ROUND(I4170*H4170,2)</f>
        <v>0</v>
      </c>
      <c r="K4170" s="187" t="s">
        <v>76</v>
      </c>
      <c r="L4170" s="42"/>
      <c r="M4170" s="192" t="s">
        <v>76</v>
      </c>
      <c r="N4170" s="193" t="s">
        <v>49</v>
      </c>
      <c r="O4170" s="67"/>
      <c r="P4170" s="194">
        <f>O4170*H4170</f>
        <v>0</v>
      </c>
      <c r="Q4170" s="194">
        <v>0</v>
      </c>
      <c r="R4170" s="194">
        <f>Q4170*H4170</f>
        <v>0</v>
      </c>
      <c r="S4170" s="194">
        <v>0</v>
      </c>
      <c r="T4170" s="195">
        <f>S4170*H4170</f>
        <v>0</v>
      </c>
      <c r="U4170" s="37"/>
      <c r="V4170" s="37"/>
      <c r="W4170" s="37"/>
      <c r="X4170" s="37"/>
      <c r="Y4170" s="37"/>
      <c r="Z4170" s="37"/>
      <c r="AA4170" s="37"/>
      <c r="AB4170" s="37"/>
      <c r="AC4170" s="37"/>
      <c r="AD4170" s="37"/>
      <c r="AE4170" s="37"/>
      <c r="AR4170" s="196" t="s">
        <v>479</v>
      </c>
      <c r="AT4170" s="196" t="s">
        <v>388</v>
      </c>
      <c r="AU4170" s="196" t="s">
        <v>90</v>
      </c>
      <c r="AY4170" s="20" t="s">
        <v>386</v>
      </c>
      <c r="BE4170" s="197">
        <f>IF(N4170="základní",J4170,0)</f>
        <v>0</v>
      </c>
      <c r="BF4170" s="197">
        <f>IF(N4170="snížená",J4170,0)</f>
        <v>0</v>
      </c>
      <c r="BG4170" s="197">
        <f>IF(N4170="zákl. přenesená",J4170,0)</f>
        <v>0</v>
      </c>
      <c r="BH4170" s="197">
        <f>IF(N4170="sníž. přenesená",J4170,0)</f>
        <v>0</v>
      </c>
      <c r="BI4170" s="197">
        <f>IF(N4170="nulová",J4170,0)</f>
        <v>0</v>
      </c>
      <c r="BJ4170" s="20" t="s">
        <v>90</v>
      </c>
      <c r="BK4170" s="197">
        <f>ROUND(I4170*H4170,2)</f>
        <v>0</v>
      </c>
      <c r="BL4170" s="20" t="s">
        <v>479</v>
      </c>
      <c r="BM4170" s="196" t="s">
        <v>3772</v>
      </c>
    </row>
    <row r="4171" spans="1:65" s="13" customFormat="1" ht="10">
      <c r="B4171" s="203"/>
      <c r="C4171" s="204"/>
      <c r="D4171" s="205" t="s">
        <v>395</v>
      </c>
      <c r="E4171" s="206" t="s">
        <v>76</v>
      </c>
      <c r="F4171" s="207" t="s">
        <v>403</v>
      </c>
      <c r="G4171" s="204"/>
      <c r="H4171" s="206" t="s">
        <v>76</v>
      </c>
      <c r="I4171" s="208"/>
      <c r="J4171" s="204"/>
      <c r="K4171" s="204"/>
      <c r="L4171" s="209"/>
      <c r="M4171" s="210"/>
      <c r="N4171" s="211"/>
      <c r="O4171" s="211"/>
      <c r="P4171" s="211"/>
      <c r="Q4171" s="211"/>
      <c r="R4171" s="211"/>
      <c r="S4171" s="211"/>
      <c r="T4171" s="212"/>
      <c r="AT4171" s="213" t="s">
        <v>395</v>
      </c>
      <c r="AU4171" s="213" t="s">
        <v>90</v>
      </c>
      <c r="AV4171" s="13" t="s">
        <v>85</v>
      </c>
      <c r="AW4171" s="13" t="s">
        <v>36</v>
      </c>
      <c r="AX4171" s="13" t="s">
        <v>78</v>
      </c>
      <c r="AY4171" s="213" t="s">
        <v>386</v>
      </c>
    </row>
    <row r="4172" spans="1:65" s="13" customFormat="1" ht="10">
      <c r="B4172" s="203"/>
      <c r="C4172" s="204"/>
      <c r="D4172" s="205" t="s">
        <v>395</v>
      </c>
      <c r="E4172" s="206" t="s">
        <v>76</v>
      </c>
      <c r="F4172" s="207" t="s">
        <v>1057</v>
      </c>
      <c r="G4172" s="204"/>
      <c r="H4172" s="206" t="s">
        <v>76</v>
      </c>
      <c r="I4172" s="208"/>
      <c r="J4172" s="204"/>
      <c r="K4172" s="204"/>
      <c r="L4172" s="209"/>
      <c r="M4172" s="210"/>
      <c r="N4172" s="211"/>
      <c r="O4172" s="211"/>
      <c r="P4172" s="211"/>
      <c r="Q4172" s="211"/>
      <c r="R4172" s="211"/>
      <c r="S4172" s="211"/>
      <c r="T4172" s="212"/>
      <c r="AT4172" s="213" t="s">
        <v>395</v>
      </c>
      <c r="AU4172" s="213" t="s">
        <v>90</v>
      </c>
      <c r="AV4172" s="13" t="s">
        <v>85</v>
      </c>
      <c r="AW4172" s="13" t="s">
        <v>36</v>
      </c>
      <c r="AX4172" s="13" t="s">
        <v>78</v>
      </c>
      <c r="AY4172" s="213" t="s">
        <v>386</v>
      </c>
    </row>
    <row r="4173" spans="1:65" s="13" customFormat="1" ht="10">
      <c r="B4173" s="203"/>
      <c r="C4173" s="204"/>
      <c r="D4173" s="205" t="s">
        <v>395</v>
      </c>
      <c r="E4173" s="206" t="s">
        <v>76</v>
      </c>
      <c r="F4173" s="207" t="s">
        <v>3179</v>
      </c>
      <c r="G4173" s="204"/>
      <c r="H4173" s="206" t="s">
        <v>76</v>
      </c>
      <c r="I4173" s="208"/>
      <c r="J4173" s="204"/>
      <c r="K4173" s="204"/>
      <c r="L4173" s="209"/>
      <c r="M4173" s="210"/>
      <c r="N4173" s="211"/>
      <c r="O4173" s="211"/>
      <c r="P4173" s="211"/>
      <c r="Q4173" s="211"/>
      <c r="R4173" s="211"/>
      <c r="S4173" s="211"/>
      <c r="T4173" s="212"/>
      <c r="AT4173" s="213" t="s">
        <v>395</v>
      </c>
      <c r="AU4173" s="213" t="s">
        <v>90</v>
      </c>
      <c r="AV4173" s="13" t="s">
        <v>85</v>
      </c>
      <c r="AW4173" s="13" t="s">
        <v>36</v>
      </c>
      <c r="AX4173" s="13" t="s">
        <v>78</v>
      </c>
      <c r="AY4173" s="213" t="s">
        <v>386</v>
      </c>
    </row>
    <row r="4174" spans="1:65" s="13" customFormat="1" ht="10">
      <c r="B4174" s="203"/>
      <c r="C4174" s="204"/>
      <c r="D4174" s="205" t="s">
        <v>395</v>
      </c>
      <c r="E4174" s="206" t="s">
        <v>76</v>
      </c>
      <c r="F4174" s="207" t="s">
        <v>1259</v>
      </c>
      <c r="G4174" s="204"/>
      <c r="H4174" s="206" t="s">
        <v>76</v>
      </c>
      <c r="I4174" s="208"/>
      <c r="J4174" s="204"/>
      <c r="K4174" s="204"/>
      <c r="L4174" s="209"/>
      <c r="M4174" s="210"/>
      <c r="N4174" s="211"/>
      <c r="O4174" s="211"/>
      <c r="P4174" s="211"/>
      <c r="Q4174" s="211"/>
      <c r="R4174" s="211"/>
      <c r="S4174" s="211"/>
      <c r="T4174" s="212"/>
      <c r="AT4174" s="213" t="s">
        <v>395</v>
      </c>
      <c r="AU4174" s="213" t="s">
        <v>90</v>
      </c>
      <c r="AV4174" s="13" t="s">
        <v>85</v>
      </c>
      <c r="AW4174" s="13" t="s">
        <v>36</v>
      </c>
      <c r="AX4174" s="13" t="s">
        <v>78</v>
      </c>
      <c r="AY4174" s="213" t="s">
        <v>386</v>
      </c>
    </row>
    <row r="4175" spans="1:65" s="14" customFormat="1" ht="10">
      <c r="B4175" s="214"/>
      <c r="C4175" s="215"/>
      <c r="D4175" s="205" t="s">
        <v>395</v>
      </c>
      <c r="E4175" s="216" t="s">
        <v>76</v>
      </c>
      <c r="F4175" s="217" t="s">
        <v>3773</v>
      </c>
      <c r="G4175" s="215"/>
      <c r="H4175" s="218">
        <v>2</v>
      </c>
      <c r="I4175" s="219"/>
      <c r="J4175" s="215"/>
      <c r="K4175" s="215"/>
      <c r="L4175" s="220"/>
      <c r="M4175" s="221"/>
      <c r="N4175" s="222"/>
      <c r="O4175" s="222"/>
      <c r="P4175" s="222"/>
      <c r="Q4175" s="222"/>
      <c r="R4175" s="222"/>
      <c r="S4175" s="222"/>
      <c r="T4175" s="223"/>
      <c r="AT4175" s="224" t="s">
        <v>395</v>
      </c>
      <c r="AU4175" s="224" t="s">
        <v>90</v>
      </c>
      <c r="AV4175" s="14" t="s">
        <v>90</v>
      </c>
      <c r="AW4175" s="14" t="s">
        <v>36</v>
      </c>
      <c r="AX4175" s="14" t="s">
        <v>78</v>
      </c>
      <c r="AY4175" s="224" t="s">
        <v>386</v>
      </c>
    </row>
    <row r="4176" spans="1:65" s="15" customFormat="1" ht="10">
      <c r="B4176" s="225"/>
      <c r="C4176" s="226"/>
      <c r="D4176" s="205" t="s">
        <v>395</v>
      </c>
      <c r="E4176" s="227" t="s">
        <v>76</v>
      </c>
      <c r="F4176" s="228" t="s">
        <v>398</v>
      </c>
      <c r="G4176" s="226"/>
      <c r="H4176" s="229">
        <v>2</v>
      </c>
      <c r="I4176" s="230"/>
      <c r="J4176" s="226"/>
      <c r="K4176" s="226"/>
      <c r="L4176" s="231"/>
      <c r="M4176" s="232"/>
      <c r="N4176" s="233"/>
      <c r="O4176" s="233"/>
      <c r="P4176" s="233"/>
      <c r="Q4176" s="233"/>
      <c r="R4176" s="233"/>
      <c r="S4176" s="233"/>
      <c r="T4176" s="234"/>
      <c r="AT4176" s="235" t="s">
        <v>395</v>
      </c>
      <c r="AU4176" s="235" t="s">
        <v>90</v>
      </c>
      <c r="AV4176" s="15" t="s">
        <v>102</v>
      </c>
      <c r="AW4176" s="15" t="s">
        <v>36</v>
      </c>
      <c r="AX4176" s="15" t="s">
        <v>85</v>
      </c>
      <c r="AY4176" s="235" t="s">
        <v>386</v>
      </c>
    </row>
    <row r="4177" spans="1:65" s="2" customFormat="1" ht="37.75" customHeight="1">
      <c r="A4177" s="37"/>
      <c r="B4177" s="38"/>
      <c r="C4177" s="185" t="s">
        <v>3774</v>
      </c>
      <c r="D4177" s="185" t="s">
        <v>388</v>
      </c>
      <c r="E4177" s="186" t="s">
        <v>3775</v>
      </c>
      <c r="F4177" s="187" t="s">
        <v>3719</v>
      </c>
      <c r="G4177" s="188" t="s">
        <v>624</v>
      </c>
      <c r="H4177" s="189">
        <v>1</v>
      </c>
      <c r="I4177" s="190"/>
      <c r="J4177" s="191">
        <f>ROUND(I4177*H4177,2)</f>
        <v>0</v>
      </c>
      <c r="K4177" s="187" t="s">
        <v>76</v>
      </c>
      <c r="L4177" s="42"/>
      <c r="M4177" s="192" t="s">
        <v>76</v>
      </c>
      <c r="N4177" s="193" t="s">
        <v>49</v>
      </c>
      <c r="O4177" s="67"/>
      <c r="P4177" s="194">
        <f>O4177*H4177</f>
        <v>0</v>
      </c>
      <c r="Q4177" s="194">
        <v>0</v>
      </c>
      <c r="R4177" s="194">
        <f>Q4177*H4177</f>
        <v>0</v>
      </c>
      <c r="S4177" s="194">
        <v>0</v>
      </c>
      <c r="T4177" s="195">
        <f>S4177*H4177</f>
        <v>0</v>
      </c>
      <c r="U4177" s="37"/>
      <c r="V4177" s="37"/>
      <c r="W4177" s="37"/>
      <c r="X4177" s="37"/>
      <c r="Y4177" s="37"/>
      <c r="Z4177" s="37"/>
      <c r="AA4177" s="37"/>
      <c r="AB4177" s="37"/>
      <c r="AC4177" s="37"/>
      <c r="AD4177" s="37"/>
      <c r="AE4177" s="37"/>
      <c r="AR4177" s="196" t="s">
        <v>479</v>
      </c>
      <c r="AT4177" s="196" t="s">
        <v>388</v>
      </c>
      <c r="AU4177" s="196" t="s">
        <v>90</v>
      </c>
      <c r="AY4177" s="20" t="s">
        <v>386</v>
      </c>
      <c r="BE4177" s="197">
        <f>IF(N4177="základní",J4177,0)</f>
        <v>0</v>
      </c>
      <c r="BF4177" s="197">
        <f>IF(N4177="snížená",J4177,0)</f>
        <v>0</v>
      </c>
      <c r="BG4177" s="197">
        <f>IF(N4177="zákl. přenesená",J4177,0)</f>
        <v>0</v>
      </c>
      <c r="BH4177" s="197">
        <f>IF(N4177="sníž. přenesená",J4177,0)</f>
        <v>0</v>
      </c>
      <c r="BI4177" s="197">
        <f>IF(N4177="nulová",J4177,0)</f>
        <v>0</v>
      </c>
      <c r="BJ4177" s="20" t="s">
        <v>90</v>
      </c>
      <c r="BK4177" s="197">
        <f>ROUND(I4177*H4177,2)</f>
        <v>0</v>
      </c>
      <c r="BL4177" s="20" t="s">
        <v>479</v>
      </c>
      <c r="BM4177" s="196" t="s">
        <v>3776</v>
      </c>
    </row>
    <row r="4178" spans="1:65" s="13" customFormat="1" ht="10">
      <c r="B4178" s="203"/>
      <c r="C4178" s="204"/>
      <c r="D4178" s="205" t="s">
        <v>395</v>
      </c>
      <c r="E4178" s="206" t="s">
        <v>76</v>
      </c>
      <c r="F4178" s="207" t="s">
        <v>403</v>
      </c>
      <c r="G4178" s="204"/>
      <c r="H4178" s="206" t="s">
        <v>76</v>
      </c>
      <c r="I4178" s="208"/>
      <c r="J4178" s="204"/>
      <c r="K4178" s="204"/>
      <c r="L4178" s="209"/>
      <c r="M4178" s="210"/>
      <c r="N4178" s="211"/>
      <c r="O4178" s="211"/>
      <c r="P4178" s="211"/>
      <c r="Q4178" s="211"/>
      <c r="R4178" s="211"/>
      <c r="S4178" s="211"/>
      <c r="T4178" s="212"/>
      <c r="AT4178" s="213" t="s">
        <v>395</v>
      </c>
      <c r="AU4178" s="213" t="s">
        <v>90</v>
      </c>
      <c r="AV4178" s="13" t="s">
        <v>85</v>
      </c>
      <c r="AW4178" s="13" t="s">
        <v>36</v>
      </c>
      <c r="AX4178" s="13" t="s">
        <v>78</v>
      </c>
      <c r="AY4178" s="213" t="s">
        <v>386</v>
      </c>
    </row>
    <row r="4179" spans="1:65" s="13" customFormat="1" ht="10">
      <c r="B4179" s="203"/>
      <c r="C4179" s="204"/>
      <c r="D4179" s="205" t="s">
        <v>395</v>
      </c>
      <c r="E4179" s="206" t="s">
        <v>76</v>
      </c>
      <c r="F4179" s="207" t="s">
        <v>1057</v>
      </c>
      <c r="G4179" s="204"/>
      <c r="H4179" s="206" t="s">
        <v>76</v>
      </c>
      <c r="I4179" s="208"/>
      <c r="J4179" s="204"/>
      <c r="K4179" s="204"/>
      <c r="L4179" s="209"/>
      <c r="M4179" s="210"/>
      <c r="N4179" s="211"/>
      <c r="O4179" s="211"/>
      <c r="P4179" s="211"/>
      <c r="Q4179" s="211"/>
      <c r="R4179" s="211"/>
      <c r="S4179" s="211"/>
      <c r="T4179" s="212"/>
      <c r="AT4179" s="213" t="s">
        <v>395</v>
      </c>
      <c r="AU4179" s="213" t="s">
        <v>90</v>
      </c>
      <c r="AV4179" s="13" t="s">
        <v>85</v>
      </c>
      <c r="AW4179" s="13" t="s">
        <v>36</v>
      </c>
      <c r="AX4179" s="13" t="s">
        <v>78</v>
      </c>
      <c r="AY4179" s="213" t="s">
        <v>386</v>
      </c>
    </row>
    <row r="4180" spans="1:65" s="13" customFormat="1" ht="10">
      <c r="B4180" s="203"/>
      <c r="C4180" s="204"/>
      <c r="D4180" s="205" t="s">
        <v>395</v>
      </c>
      <c r="E4180" s="206" t="s">
        <v>76</v>
      </c>
      <c r="F4180" s="207" t="s">
        <v>3179</v>
      </c>
      <c r="G4180" s="204"/>
      <c r="H4180" s="206" t="s">
        <v>76</v>
      </c>
      <c r="I4180" s="208"/>
      <c r="J4180" s="204"/>
      <c r="K4180" s="204"/>
      <c r="L4180" s="209"/>
      <c r="M4180" s="210"/>
      <c r="N4180" s="211"/>
      <c r="O4180" s="211"/>
      <c r="P4180" s="211"/>
      <c r="Q4180" s="211"/>
      <c r="R4180" s="211"/>
      <c r="S4180" s="211"/>
      <c r="T4180" s="212"/>
      <c r="AT4180" s="213" t="s">
        <v>395</v>
      </c>
      <c r="AU4180" s="213" t="s">
        <v>90</v>
      </c>
      <c r="AV4180" s="13" t="s">
        <v>85</v>
      </c>
      <c r="AW4180" s="13" t="s">
        <v>36</v>
      </c>
      <c r="AX4180" s="13" t="s">
        <v>78</v>
      </c>
      <c r="AY4180" s="213" t="s">
        <v>386</v>
      </c>
    </row>
    <row r="4181" spans="1:65" s="13" customFormat="1" ht="10">
      <c r="B4181" s="203"/>
      <c r="C4181" s="204"/>
      <c r="D4181" s="205" t="s">
        <v>395</v>
      </c>
      <c r="E4181" s="206" t="s">
        <v>76</v>
      </c>
      <c r="F4181" s="207" t="s">
        <v>1259</v>
      </c>
      <c r="G4181" s="204"/>
      <c r="H4181" s="206" t="s">
        <v>76</v>
      </c>
      <c r="I4181" s="208"/>
      <c r="J4181" s="204"/>
      <c r="K4181" s="204"/>
      <c r="L4181" s="209"/>
      <c r="M4181" s="210"/>
      <c r="N4181" s="211"/>
      <c r="O4181" s="211"/>
      <c r="P4181" s="211"/>
      <c r="Q4181" s="211"/>
      <c r="R4181" s="211"/>
      <c r="S4181" s="211"/>
      <c r="T4181" s="212"/>
      <c r="AT4181" s="213" t="s">
        <v>395</v>
      </c>
      <c r="AU4181" s="213" t="s">
        <v>90</v>
      </c>
      <c r="AV4181" s="13" t="s">
        <v>85</v>
      </c>
      <c r="AW4181" s="13" t="s">
        <v>36</v>
      </c>
      <c r="AX4181" s="13" t="s">
        <v>78</v>
      </c>
      <c r="AY4181" s="213" t="s">
        <v>386</v>
      </c>
    </row>
    <row r="4182" spans="1:65" s="14" customFormat="1" ht="10">
      <c r="B4182" s="214"/>
      <c r="C4182" s="215"/>
      <c r="D4182" s="205" t="s">
        <v>395</v>
      </c>
      <c r="E4182" s="216" t="s">
        <v>76</v>
      </c>
      <c r="F4182" s="217" t="s">
        <v>3777</v>
      </c>
      <c r="G4182" s="215"/>
      <c r="H4182" s="218">
        <v>1</v>
      </c>
      <c r="I4182" s="219"/>
      <c r="J4182" s="215"/>
      <c r="K4182" s="215"/>
      <c r="L4182" s="220"/>
      <c r="M4182" s="221"/>
      <c r="N4182" s="222"/>
      <c r="O4182" s="222"/>
      <c r="P4182" s="222"/>
      <c r="Q4182" s="222"/>
      <c r="R4182" s="222"/>
      <c r="S4182" s="222"/>
      <c r="T4182" s="223"/>
      <c r="AT4182" s="224" t="s">
        <v>395</v>
      </c>
      <c r="AU4182" s="224" t="s">
        <v>90</v>
      </c>
      <c r="AV4182" s="14" t="s">
        <v>90</v>
      </c>
      <c r="AW4182" s="14" t="s">
        <v>36</v>
      </c>
      <c r="AX4182" s="14" t="s">
        <v>78</v>
      </c>
      <c r="AY4182" s="224" t="s">
        <v>386</v>
      </c>
    </row>
    <row r="4183" spans="1:65" s="15" customFormat="1" ht="10">
      <c r="B4183" s="225"/>
      <c r="C4183" s="226"/>
      <c r="D4183" s="205" t="s">
        <v>395</v>
      </c>
      <c r="E4183" s="227" t="s">
        <v>76</v>
      </c>
      <c r="F4183" s="228" t="s">
        <v>398</v>
      </c>
      <c r="G4183" s="226"/>
      <c r="H4183" s="229">
        <v>1</v>
      </c>
      <c r="I4183" s="230"/>
      <c r="J4183" s="226"/>
      <c r="K4183" s="226"/>
      <c r="L4183" s="231"/>
      <c r="M4183" s="232"/>
      <c r="N4183" s="233"/>
      <c r="O4183" s="233"/>
      <c r="P4183" s="233"/>
      <c r="Q4183" s="233"/>
      <c r="R4183" s="233"/>
      <c r="S4183" s="233"/>
      <c r="T4183" s="234"/>
      <c r="AT4183" s="235" t="s">
        <v>395</v>
      </c>
      <c r="AU4183" s="235" t="s">
        <v>90</v>
      </c>
      <c r="AV4183" s="15" t="s">
        <v>102</v>
      </c>
      <c r="AW4183" s="15" t="s">
        <v>36</v>
      </c>
      <c r="AX4183" s="15" t="s">
        <v>85</v>
      </c>
      <c r="AY4183" s="235" t="s">
        <v>386</v>
      </c>
    </row>
    <row r="4184" spans="1:65" s="2" customFormat="1" ht="37.75" customHeight="1">
      <c r="A4184" s="37"/>
      <c r="B4184" s="38"/>
      <c r="C4184" s="185" t="s">
        <v>3778</v>
      </c>
      <c r="D4184" s="185" t="s">
        <v>388</v>
      </c>
      <c r="E4184" s="186" t="s">
        <v>3779</v>
      </c>
      <c r="F4184" s="187" t="s">
        <v>3780</v>
      </c>
      <c r="G4184" s="188" t="s">
        <v>624</v>
      </c>
      <c r="H4184" s="189">
        <v>1</v>
      </c>
      <c r="I4184" s="190"/>
      <c r="J4184" s="191">
        <f>ROUND(I4184*H4184,2)</f>
        <v>0</v>
      </c>
      <c r="K4184" s="187" t="s">
        <v>76</v>
      </c>
      <c r="L4184" s="42"/>
      <c r="M4184" s="192" t="s">
        <v>76</v>
      </c>
      <c r="N4184" s="193" t="s">
        <v>49</v>
      </c>
      <c r="O4184" s="67"/>
      <c r="P4184" s="194">
        <f>O4184*H4184</f>
        <v>0</v>
      </c>
      <c r="Q4184" s="194">
        <v>0</v>
      </c>
      <c r="R4184" s="194">
        <f>Q4184*H4184</f>
        <v>0</v>
      </c>
      <c r="S4184" s="194">
        <v>0</v>
      </c>
      <c r="T4184" s="195">
        <f>S4184*H4184</f>
        <v>0</v>
      </c>
      <c r="U4184" s="37"/>
      <c r="V4184" s="37"/>
      <c r="W4184" s="37"/>
      <c r="X4184" s="37"/>
      <c r="Y4184" s="37"/>
      <c r="Z4184" s="37"/>
      <c r="AA4184" s="37"/>
      <c r="AB4184" s="37"/>
      <c r="AC4184" s="37"/>
      <c r="AD4184" s="37"/>
      <c r="AE4184" s="37"/>
      <c r="AR4184" s="196" t="s">
        <v>479</v>
      </c>
      <c r="AT4184" s="196" t="s">
        <v>388</v>
      </c>
      <c r="AU4184" s="196" t="s">
        <v>90</v>
      </c>
      <c r="AY4184" s="20" t="s">
        <v>386</v>
      </c>
      <c r="BE4184" s="197">
        <f>IF(N4184="základní",J4184,0)</f>
        <v>0</v>
      </c>
      <c r="BF4184" s="197">
        <f>IF(N4184="snížená",J4184,0)</f>
        <v>0</v>
      </c>
      <c r="BG4184" s="197">
        <f>IF(N4184="zákl. přenesená",J4184,0)</f>
        <v>0</v>
      </c>
      <c r="BH4184" s="197">
        <f>IF(N4184="sníž. přenesená",J4184,0)</f>
        <v>0</v>
      </c>
      <c r="BI4184" s="197">
        <f>IF(N4184="nulová",J4184,0)</f>
        <v>0</v>
      </c>
      <c r="BJ4184" s="20" t="s">
        <v>90</v>
      </c>
      <c r="BK4184" s="197">
        <f>ROUND(I4184*H4184,2)</f>
        <v>0</v>
      </c>
      <c r="BL4184" s="20" t="s">
        <v>479</v>
      </c>
      <c r="BM4184" s="196" t="s">
        <v>3781</v>
      </c>
    </row>
    <row r="4185" spans="1:65" s="13" customFormat="1" ht="10">
      <c r="B4185" s="203"/>
      <c r="C4185" s="204"/>
      <c r="D4185" s="205" t="s">
        <v>395</v>
      </c>
      <c r="E4185" s="206" t="s">
        <v>76</v>
      </c>
      <c r="F4185" s="207" t="s">
        <v>403</v>
      </c>
      <c r="G4185" s="204"/>
      <c r="H4185" s="206" t="s">
        <v>76</v>
      </c>
      <c r="I4185" s="208"/>
      <c r="J4185" s="204"/>
      <c r="K4185" s="204"/>
      <c r="L4185" s="209"/>
      <c r="M4185" s="210"/>
      <c r="N4185" s="211"/>
      <c r="O4185" s="211"/>
      <c r="P4185" s="211"/>
      <c r="Q4185" s="211"/>
      <c r="R4185" s="211"/>
      <c r="S4185" s="211"/>
      <c r="T4185" s="212"/>
      <c r="AT4185" s="213" t="s">
        <v>395</v>
      </c>
      <c r="AU4185" s="213" t="s">
        <v>90</v>
      </c>
      <c r="AV4185" s="13" t="s">
        <v>85</v>
      </c>
      <c r="AW4185" s="13" t="s">
        <v>36</v>
      </c>
      <c r="AX4185" s="13" t="s">
        <v>78</v>
      </c>
      <c r="AY4185" s="213" t="s">
        <v>386</v>
      </c>
    </row>
    <row r="4186" spans="1:65" s="13" customFormat="1" ht="10">
      <c r="B4186" s="203"/>
      <c r="C4186" s="204"/>
      <c r="D4186" s="205" t="s">
        <v>395</v>
      </c>
      <c r="E4186" s="206" t="s">
        <v>76</v>
      </c>
      <c r="F4186" s="207" t="s">
        <v>1057</v>
      </c>
      <c r="G4186" s="204"/>
      <c r="H4186" s="206" t="s">
        <v>76</v>
      </c>
      <c r="I4186" s="208"/>
      <c r="J4186" s="204"/>
      <c r="K4186" s="204"/>
      <c r="L4186" s="209"/>
      <c r="M4186" s="210"/>
      <c r="N4186" s="211"/>
      <c r="O4186" s="211"/>
      <c r="P4186" s="211"/>
      <c r="Q4186" s="211"/>
      <c r="R4186" s="211"/>
      <c r="S4186" s="211"/>
      <c r="T4186" s="212"/>
      <c r="AT4186" s="213" t="s">
        <v>395</v>
      </c>
      <c r="AU4186" s="213" t="s">
        <v>90</v>
      </c>
      <c r="AV4186" s="13" t="s">
        <v>85</v>
      </c>
      <c r="AW4186" s="13" t="s">
        <v>36</v>
      </c>
      <c r="AX4186" s="13" t="s">
        <v>78</v>
      </c>
      <c r="AY4186" s="213" t="s">
        <v>386</v>
      </c>
    </row>
    <row r="4187" spans="1:65" s="13" customFormat="1" ht="10">
      <c r="B4187" s="203"/>
      <c r="C4187" s="204"/>
      <c r="D4187" s="205" t="s">
        <v>395</v>
      </c>
      <c r="E4187" s="206" t="s">
        <v>76</v>
      </c>
      <c r="F4187" s="207" t="s">
        <v>3179</v>
      </c>
      <c r="G4187" s="204"/>
      <c r="H4187" s="206" t="s">
        <v>76</v>
      </c>
      <c r="I4187" s="208"/>
      <c r="J4187" s="204"/>
      <c r="K4187" s="204"/>
      <c r="L4187" s="209"/>
      <c r="M4187" s="210"/>
      <c r="N4187" s="211"/>
      <c r="O4187" s="211"/>
      <c r="P4187" s="211"/>
      <c r="Q4187" s="211"/>
      <c r="R4187" s="211"/>
      <c r="S4187" s="211"/>
      <c r="T4187" s="212"/>
      <c r="AT4187" s="213" t="s">
        <v>395</v>
      </c>
      <c r="AU4187" s="213" t="s">
        <v>90</v>
      </c>
      <c r="AV4187" s="13" t="s">
        <v>85</v>
      </c>
      <c r="AW4187" s="13" t="s">
        <v>36</v>
      </c>
      <c r="AX4187" s="13" t="s">
        <v>78</v>
      </c>
      <c r="AY4187" s="213" t="s">
        <v>386</v>
      </c>
    </row>
    <row r="4188" spans="1:65" s="13" customFormat="1" ht="10">
      <c r="B4188" s="203"/>
      <c r="C4188" s="204"/>
      <c r="D4188" s="205" t="s">
        <v>395</v>
      </c>
      <c r="E4188" s="206" t="s">
        <v>76</v>
      </c>
      <c r="F4188" s="207" t="s">
        <v>1259</v>
      </c>
      <c r="G4188" s="204"/>
      <c r="H4188" s="206" t="s">
        <v>76</v>
      </c>
      <c r="I4188" s="208"/>
      <c r="J4188" s="204"/>
      <c r="K4188" s="204"/>
      <c r="L4188" s="209"/>
      <c r="M4188" s="210"/>
      <c r="N4188" s="211"/>
      <c r="O4188" s="211"/>
      <c r="P4188" s="211"/>
      <c r="Q4188" s="211"/>
      <c r="R4188" s="211"/>
      <c r="S4188" s="211"/>
      <c r="T4188" s="212"/>
      <c r="AT4188" s="213" t="s">
        <v>395</v>
      </c>
      <c r="AU4188" s="213" t="s">
        <v>90</v>
      </c>
      <c r="AV4188" s="13" t="s">
        <v>85</v>
      </c>
      <c r="AW4188" s="13" t="s">
        <v>36</v>
      </c>
      <c r="AX4188" s="13" t="s">
        <v>78</v>
      </c>
      <c r="AY4188" s="213" t="s">
        <v>386</v>
      </c>
    </row>
    <row r="4189" spans="1:65" s="14" customFormat="1" ht="10">
      <c r="B4189" s="214"/>
      <c r="C4189" s="215"/>
      <c r="D4189" s="205" t="s">
        <v>395</v>
      </c>
      <c r="E4189" s="216" t="s">
        <v>76</v>
      </c>
      <c r="F4189" s="217" t="s">
        <v>3782</v>
      </c>
      <c r="G4189" s="215"/>
      <c r="H4189" s="218">
        <v>1</v>
      </c>
      <c r="I4189" s="219"/>
      <c r="J4189" s="215"/>
      <c r="K4189" s="215"/>
      <c r="L4189" s="220"/>
      <c r="M4189" s="221"/>
      <c r="N4189" s="222"/>
      <c r="O4189" s="222"/>
      <c r="P4189" s="222"/>
      <c r="Q4189" s="222"/>
      <c r="R4189" s="222"/>
      <c r="S4189" s="222"/>
      <c r="T4189" s="223"/>
      <c r="AT4189" s="224" t="s">
        <v>395</v>
      </c>
      <c r="AU4189" s="224" t="s">
        <v>90</v>
      </c>
      <c r="AV4189" s="14" t="s">
        <v>90</v>
      </c>
      <c r="AW4189" s="14" t="s">
        <v>36</v>
      </c>
      <c r="AX4189" s="14" t="s">
        <v>78</v>
      </c>
      <c r="AY4189" s="224" t="s">
        <v>386</v>
      </c>
    </row>
    <row r="4190" spans="1:65" s="15" customFormat="1" ht="10">
      <c r="B4190" s="225"/>
      <c r="C4190" s="226"/>
      <c r="D4190" s="205" t="s">
        <v>395</v>
      </c>
      <c r="E4190" s="227" t="s">
        <v>76</v>
      </c>
      <c r="F4190" s="228" t="s">
        <v>398</v>
      </c>
      <c r="G4190" s="226"/>
      <c r="H4190" s="229">
        <v>1</v>
      </c>
      <c r="I4190" s="230"/>
      <c r="J4190" s="226"/>
      <c r="K4190" s="226"/>
      <c r="L4190" s="231"/>
      <c r="M4190" s="232"/>
      <c r="N4190" s="233"/>
      <c r="O4190" s="233"/>
      <c r="P4190" s="233"/>
      <c r="Q4190" s="233"/>
      <c r="R4190" s="233"/>
      <c r="S4190" s="233"/>
      <c r="T4190" s="234"/>
      <c r="AT4190" s="235" t="s">
        <v>395</v>
      </c>
      <c r="AU4190" s="235" t="s">
        <v>90</v>
      </c>
      <c r="AV4190" s="15" t="s">
        <v>102</v>
      </c>
      <c r="AW4190" s="15" t="s">
        <v>36</v>
      </c>
      <c r="AX4190" s="15" t="s">
        <v>85</v>
      </c>
      <c r="AY4190" s="235" t="s">
        <v>386</v>
      </c>
    </row>
    <row r="4191" spans="1:65" s="2" customFormat="1" ht="33" customHeight="1">
      <c r="A4191" s="37"/>
      <c r="B4191" s="38"/>
      <c r="C4191" s="185" t="s">
        <v>3783</v>
      </c>
      <c r="D4191" s="185" t="s">
        <v>388</v>
      </c>
      <c r="E4191" s="186" t="s">
        <v>3784</v>
      </c>
      <c r="F4191" s="187" t="s">
        <v>3785</v>
      </c>
      <c r="G4191" s="188" t="s">
        <v>624</v>
      </c>
      <c r="H4191" s="189">
        <v>1</v>
      </c>
      <c r="I4191" s="190"/>
      <c r="J4191" s="191">
        <f>ROUND(I4191*H4191,2)</f>
        <v>0</v>
      </c>
      <c r="K4191" s="187" t="s">
        <v>76</v>
      </c>
      <c r="L4191" s="42"/>
      <c r="M4191" s="192" t="s">
        <v>76</v>
      </c>
      <c r="N4191" s="193" t="s">
        <v>49</v>
      </c>
      <c r="O4191" s="67"/>
      <c r="P4191" s="194">
        <f>O4191*H4191</f>
        <v>0</v>
      </c>
      <c r="Q4191" s="194">
        <v>0</v>
      </c>
      <c r="R4191" s="194">
        <f>Q4191*H4191</f>
        <v>0</v>
      </c>
      <c r="S4191" s="194">
        <v>0</v>
      </c>
      <c r="T4191" s="195">
        <f>S4191*H4191</f>
        <v>0</v>
      </c>
      <c r="U4191" s="37"/>
      <c r="V4191" s="37"/>
      <c r="W4191" s="37"/>
      <c r="X4191" s="37"/>
      <c r="Y4191" s="37"/>
      <c r="Z4191" s="37"/>
      <c r="AA4191" s="37"/>
      <c r="AB4191" s="37"/>
      <c r="AC4191" s="37"/>
      <c r="AD4191" s="37"/>
      <c r="AE4191" s="37"/>
      <c r="AR4191" s="196" t="s">
        <v>479</v>
      </c>
      <c r="AT4191" s="196" t="s">
        <v>388</v>
      </c>
      <c r="AU4191" s="196" t="s">
        <v>90</v>
      </c>
      <c r="AY4191" s="20" t="s">
        <v>386</v>
      </c>
      <c r="BE4191" s="197">
        <f>IF(N4191="základní",J4191,0)</f>
        <v>0</v>
      </c>
      <c r="BF4191" s="197">
        <f>IF(N4191="snížená",J4191,0)</f>
        <v>0</v>
      </c>
      <c r="BG4191" s="197">
        <f>IF(N4191="zákl. přenesená",J4191,0)</f>
        <v>0</v>
      </c>
      <c r="BH4191" s="197">
        <f>IF(N4191="sníž. přenesená",J4191,0)</f>
        <v>0</v>
      </c>
      <c r="BI4191" s="197">
        <f>IF(N4191="nulová",J4191,0)</f>
        <v>0</v>
      </c>
      <c r="BJ4191" s="20" t="s">
        <v>90</v>
      </c>
      <c r="BK4191" s="197">
        <f>ROUND(I4191*H4191,2)</f>
        <v>0</v>
      </c>
      <c r="BL4191" s="20" t="s">
        <v>479</v>
      </c>
      <c r="BM4191" s="196" t="s">
        <v>3786</v>
      </c>
    </row>
    <row r="4192" spans="1:65" s="13" customFormat="1" ht="10">
      <c r="B4192" s="203"/>
      <c r="C4192" s="204"/>
      <c r="D4192" s="205" t="s">
        <v>395</v>
      </c>
      <c r="E4192" s="206" t="s">
        <v>76</v>
      </c>
      <c r="F4192" s="207" t="s">
        <v>403</v>
      </c>
      <c r="G4192" s="204"/>
      <c r="H4192" s="206" t="s">
        <v>76</v>
      </c>
      <c r="I4192" s="208"/>
      <c r="J4192" s="204"/>
      <c r="K4192" s="204"/>
      <c r="L4192" s="209"/>
      <c r="M4192" s="210"/>
      <c r="N4192" s="211"/>
      <c r="O4192" s="211"/>
      <c r="P4192" s="211"/>
      <c r="Q4192" s="211"/>
      <c r="R4192" s="211"/>
      <c r="S4192" s="211"/>
      <c r="T4192" s="212"/>
      <c r="AT4192" s="213" t="s">
        <v>395</v>
      </c>
      <c r="AU4192" s="213" t="s">
        <v>90</v>
      </c>
      <c r="AV4192" s="13" t="s">
        <v>85</v>
      </c>
      <c r="AW4192" s="13" t="s">
        <v>36</v>
      </c>
      <c r="AX4192" s="13" t="s">
        <v>78</v>
      </c>
      <c r="AY4192" s="213" t="s">
        <v>386</v>
      </c>
    </row>
    <row r="4193" spans="1:65" s="13" customFormat="1" ht="10">
      <c r="B4193" s="203"/>
      <c r="C4193" s="204"/>
      <c r="D4193" s="205" t="s">
        <v>395</v>
      </c>
      <c r="E4193" s="206" t="s">
        <v>76</v>
      </c>
      <c r="F4193" s="207" t="s">
        <v>1057</v>
      </c>
      <c r="G4193" s="204"/>
      <c r="H4193" s="206" t="s">
        <v>76</v>
      </c>
      <c r="I4193" s="208"/>
      <c r="J4193" s="204"/>
      <c r="K4193" s="204"/>
      <c r="L4193" s="209"/>
      <c r="M4193" s="210"/>
      <c r="N4193" s="211"/>
      <c r="O4193" s="211"/>
      <c r="P4193" s="211"/>
      <c r="Q4193" s="211"/>
      <c r="R4193" s="211"/>
      <c r="S4193" s="211"/>
      <c r="T4193" s="212"/>
      <c r="AT4193" s="213" t="s">
        <v>395</v>
      </c>
      <c r="AU4193" s="213" t="s">
        <v>90</v>
      </c>
      <c r="AV4193" s="13" t="s">
        <v>85</v>
      </c>
      <c r="AW4193" s="13" t="s">
        <v>36</v>
      </c>
      <c r="AX4193" s="13" t="s">
        <v>78</v>
      </c>
      <c r="AY4193" s="213" t="s">
        <v>386</v>
      </c>
    </row>
    <row r="4194" spans="1:65" s="13" customFormat="1" ht="10">
      <c r="B4194" s="203"/>
      <c r="C4194" s="204"/>
      <c r="D4194" s="205" t="s">
        <v>395</v>
      </c>
      <c r="E4194" s="206" t="s">
        <v>76</v>
      </c>
      <c r="F4194" s="207" t="s">
        <v>3179</v>
      </c>
      <c r="G4194" s="204"/>
      <c r="H4194" s="206" t="s">
        <v>76</v>
      </c>
      <c r="I4194" s="208"/>
      <c r="J4194" s="204"/>
      <c r="K4194" s="204"/>
      <c r="L4194" s="209"/>
      <c r="M4194" s="210"/>
      <c r="N4194" s="211"/>
      <c r="O4194" s="211"/>
      <c r="P4194" s="211"/>
      <c r="Q4194" s="211"/>
      <c r="R4194" s="211"/>
      <c r="S4194" s="211"/>
      <c r="T4194" s="212"/>
      <c r="AT4194" s="213" t="s">
        <v>395</v>
      </c>
      <c r="AU4194" s="213" t="s">
        <v>90</v>
      </c>
      <c r="AV4194" s="13" t="s">
        <v>85</v>
      </c>
      <c r="AW4194" s="13" t="s">
        <v>36</v>
      </c>
      <c r="AX4194" s="13" t="s">
        <v>78</v>
      </c>
      <c r="AY4194" s="213" t="s">
        <v>386</v>
      </c>
    </row>
    <row r="4195" spans="1:65" s="13" customFormat="1" ht="10">
      <c r="B4195" s="203"/>
      <c r="C4195" s="204"/>
      <c r="D4195" s="205" t="s">
        <v>395</v>
      </c>
      <c r="E4195" s="206" t="s">
        <v>76</v>
      </c>
      <c r="F4195" s="207" t="s">
        <v>1259</v>
      </c>
      <c r="G4195" s="204"/>
      <c r="H4195" s="206" t="s">
        <v>76</v>
      </c>
      <c r="I4195" s="208"/>
      <c r="J4195" s="204"/>
      <c r="K4195" s="204"/>
      <c r="L4195" s="209"/>
      <c r="M4195" s="210"/>
      <c r="N4195" s="211"/>
      <c r="O4195" s="211"/>
      <c r="P4195" s="211"/>
      <c r="Q4195" s="211"/>
      <c r="R4195" s="211"/>
      <c r="S4195" s="211"/>
      <c r="T4195" s="212"/>
      <c r="AT4195" s="213" t="s">
        <v>395</v>
      </c>
      <c r="AU4195" s="213" t="s">
        <v>90</v>
      </c>
      <c r="AV4195" s="13" t="s">
        <v>85</v>
      </c>
      <c r="AW4195" s="13" t="s">
        <v>36</v>
      </c>
      <c r="AX4195" s="13" t="s">
        <v>78</v>
      </c>
      <c r="AY4195" s="213" t="s">
        <v>386</v>
      </c>
    </row>
    <row r="4196" spans="1:65" s="14" customFormat="1" ht="10">
      <c r="B4196" s="214"/>
      <c r="C4196" s="215"/>
      <c r="D4196" s="205" t="s">
        <v>395</v>
      </c>
      <c r="E4196" s="216" t="s">
        <v>76</v>
      </c>
      <c r="F4196" s="217" t="s">
        <v>3787</v>
      </c>
      <c r="G4196" s="215"/>
      <c r="H4196" s="218">
        <v>1</v>
      </c>
      <c r="I4196" s="219"/>
      <c r="J4196" s="215"/>
      <c r="K4196" s="215"/>
      <c r="L4196" s="220"/>
      <c r="M4196" s="221"/>
      <c r="N4196" s="222"/>
      <c r="O4196" s="222"/>
      <c r="P4196" s="222"/>
      <c r="Q4196" s="222"/>
      <c r="R4196" s="222"/>
      <c r="S4196" s="222"/>
      <c r="T4196" s="223"/>
      <c r="AT4196" s="224" t="s">
        <v>395</v>
      </c>
      <c r="AU4196" s="224" t="s">
        <v>90</v>
      </c>
      <c r="AV4196" s="14" t="s">
        <v>90</v>
      </c>
      <c r="AW4196" s="14" t="s">
        <v>36</v>
      </c>
      <c r="AX4196" s="14" t="s">
        <v>78</v>
      </c>
      <c r="AY4196" s="224" t="s">
        <v>386</v>
      </c>
    </row>
    <row r="4197" spans="1:65" s="15" customFormat="1" ht="10">
      <c r="B4197" s="225"/>
      <c r="C4197" s="226"/>
      <c r="D4197" s="205" t="s">
        <v>395</v>
      </c>
      <c r="E4197" s="227" t="s">
        <v>76</v>
      </c>
      <c r="F4197" s="228" t="s">
        <v>398</v>
      </c>
      <c r="G4197" s="226"/>
      <c r="H4197" s="229">
        <v>1</v>
      </c>
      <c r="I4197" s="230"/>
      <c r="J4197" s="226"/>
      <c r="K4197" s="226"/>
      <c r="L4197" s="231"/>
      <c r="M4197" s="232"/>
      <c r="N4197" s="233"/>
      <c r="O4197" s="233"/>
      <c r="P4197" s="233"/>
      <c r="Q4197" s="233"/>
      <c r="R4197" s="233"/>
      <c r="S4197" s="233"/>
      <c r="T4197" s="234"/>
      <c r="AT4197" s="235" t="s">
        <v>395</v>
      </c>
      <c r="AU4197" s="235" t="s">
        <v>90</v>
      </c>
      <c r="AV4197" s="15" t="s">
        <v>102</v>
      </c>
      <c r="AW4197" s="15" t="s">
        <v>36</v>
      </c>
      <c r="AX4197" s="15" t="s">
        <v>85</v>
      </c>
      <c r="AY4197" s="235" t="s">
        <v>386</v>
      </c>
    </row>
    <row r="4198" spans="1:65" s="2" customFormat="1" ht="37.75" customHeight="1">
      <c r="A4198" s="37"/>
      <c r="B4198" s="38"/>
      <c r="C4198" s="185" t="s">
        <v>3788</v>
      </c>
      <c r="D4198" s="185" t="s">
        <v>388</v>
      </c>
      <c r="E4198" s="186" t="s">
        <v>3789</v>
      </c>
      <c r="F4198" s="187" t="s">
        <v>3790</v>
      </c>
      <c r="G4198" s="188" t="s">
        <v>624</v>
      </c>
      <c r="H4198" s="189">
        <v>1</v>
      </c>
      <c r="I4198" s="190"/>
      <c r="J4198" s="191">
        <f>ROUND(I4198*H4198,2)</f>
        <v>0</v>
      </c>
      <c r="K4198" s="187" t="s">
        <v>76</v>
      </c>
      <c r="L4198" s="42"/>
      <c r="M4198" s="192" t="s">
        <v>76</v>
      </c>
      <c r="N4198" s="193" t="s">
        <v>49</v>
      </c>
      <c r="O4198" s="67"/>
      <c r="P4198" s="194">
        <f>O4198*H4198</f>
        <v>0</v>
      </c>
      <c r="Q4198" s="194">
        <v>0</v>
      </c>
      <c r="R4198" s="194">
        <f>Q4198*H4198</f>
        <v>0</v>
      </c>
      <c r="S4198" s="194">
        <v>0</v>
      </c>
      <c r="T4198" s="195">
        <f>S4198*H4198</f>
        <v>0</v>
      </c>
      <c r="U4198" s="37"/>
      <c r="V4198" s="37"/>
      <c r="W4198" s="37"/>
      <c r="X4198" s="37"/>
      <c r="Y4198" s="37"/>
      <c r="Z4198" s="37"/>
      <c r="AA4198" s="37"/>
      <c r="AB4198" s="37"/>
      <c r="AC4198" s="37"/>
      <c r="AD4198" s="37"/>
      <c r="AE4198" s="37"/>
      <c r="AR4198" s="196" t="s">
        <v>479</v>
      </c>
      <c r="AT4198" s="196" t="s">
        <v>388</v>
      </c>
      <c r="AU4198" s="196" t="s">
        <v>90</v>
      </c>
      <c r="AY4198" s="20" t="s">
        <v>386</v>
      </c>
      <c r="BE4198" s="197">
        <f>IF(N4198="základní",J4198,0)</f>
        <v>0</v>
      </c>
      <c r="BF4198" s="197">
        <f>IF(N4198="snížená",J4198,0)</f>
        <v>0</v>
      </c>
      <c r="BG4198" s="197">
        <f>IF(N4198="zákl. přenesená",J4198,0)</f>
        <v>0</v>
      </c>
      <c r="BH4198" s="197">
        <f>IF(N4198="sníž. přenesená",J4198,0)</f>
        <v>0</v>
      </c>
      <c r="BI4198" s="197">
        <f>IF(N4198="nulová",J4198,0)</f>
        <v>0</v>
      </c>
      <c r="BJ4198" s="20" t="s">
        <v>90</v>
      </c>
      <c r="BK4198" s="197">
        <f>ROUND(I4198*H4198,2)</f>
        <v>0</v>
      </c>
      <c r="BL4198" s="20" t="s">
        <v>479</v>
      </c>
      <c r="BM4198" s="196" t="s">
        <v>3791</v>
      </c>
    </row>
    <row r="4199" spans="1:65" s="13" customFormat="1" ht="10">
      <c r="B4199" s="203"/>
      <c r="C4199" s="204"/>
      <c r="D4199" s="205" t="s">
        <v>395</v>
      </c>
      <c r="E4199" s="206" t="s">
        <v>76</v>
      </c>
      <c r="F4199" s="207" t="s">
        <v>403</v>
      </c>
      <c r="G4199" s="204"/>
      <c r="H4199" s="206" t="s">
        <v>76</v>
      </c>
      <c r="I4199" s="208"/>
      <c r="J4199" s="204"/>
      <c r="K4199" s="204"/>
      <c r="L4199" s="209"/>
      <c r="M4199" s="210"/>
      <c r="N4199" s="211"/>
      <c r="O4199" s="211"/>
      <c r="P4199" s="211"/>
      <c r="Q4199" s="211"/>
      <c r="R4199" s="211"/>
      <c r="S4199" s="211"/>
      <c r="T4199" s="212"/>
      <c r="AT4199" s="213" t="s">
        <v>395</v>
      </c>
      <c r="AU4199" s="213" t="s">
        <v>90</v>
      </c>
      <c r="AV4199" s="13" t="s">
        <v>85</v>
      </c>
      <c r="AW4199" s="13" t="s">
        <v>36</v>
      </c>
      <c r="AX4199" s="13" t="s">
        <v>78</v>
      </c>
      <c r="AY4199" s="213" t="s">
        <v>386</v>
      </c>
    </row>
    <row r="4200" spans="1:65" s="13" customFormat="1" ht="10">
      <c r="B4200" s="203"/>
      <c r="C4200" s="204"/>
      <c r="D4200" s="205" t="s">
        <v>395</v>
      </c>
      <c r="E4200" s="206" t="s">
        <v>76</v>
      </c>
      <c r="F4200" s="207" t="s">
        <v>1057</v>
      </c>
      <c r="G4200" s="204"/>
      <c r="H4200" s="206" t="s">
        <v>76</v>
      </c>
      <c r="I4200" s="208"/>
      <c r="J4200" s="204"/>
      <c r="K4200" s="204"/>
      <c r="L4200" s="209"/>
      <c r="M4200" s="210"/>
      <c r="N4200" s="211"/>
      <c r="O4200" s="211"/>
      <c r="P4200" s="211"/>
      <c r="Q4200" s="211"/>
      <c r="R4200" s="211"/>
      <c r="S4200" s="211"/>
      <c r="T4200" s="212"/>
      <c r="AT4200" s="213" t="s">
        <v>395</v>
      </c>
      <c r="AU4200" s="213" t="s">
        <v>90</v>
      </c>
      <c r="AV4200" s="13" t="s">
        <v>85</v>
      </c>
      <c r="AW4200" s="13" t="s">
        <v>36</v>
      </c>
      <c r="AX4200" s="13" t="s">
        <v>78</v>
      </c>
      <c r="AY4200" s="213" t="s">
        <v>386</v>
      </c>
    </row>
    <row r="4201" spans="1:65" s="13" customFormat="1" ht="10">
      <c r="B4201" s="203"/>
      <c r="C4201" s="204"/>
      <c r="D4201" s="205" t="s">
        <v>395</v>
      </c>
      <c r="E4201" s="206" t="s">
        <v>76</v>
      </c>
      <c r="F4201" s="207" t="s">
        <v>3179</v>
      </c>
      <c r="G4201" s="204"/>
      <c r="H4201" s="206" t="s">
        <v>76</v>
      </c>
      <c r="I4201" s="208"/>
      <c r="J4201" s="204"/>
      <c r="K4201" s="204"/>
      <c r="L4201" s="209"/>
      <c r="M4201" s="210"/>
      <c r="N4201" s="211"/>
      <c r="O4201" s="211"/>
      <c r="P4201" s="211"/>
      <c r="Q4201" s="211"/>
      <c r="R4201" s="211"/>
      <c r="S4201" s="211"/>
      <c r="T4201" s="212"/>
      <c r="AT4201" s="213" t="s">
        <v>395</v>
      </c>
      <c r="AU4201" s="213" t="s">
        <v>90</v>
      </c>
      <c r="AV4201" s="13" t="s">
        <v>85</v>
      </c>
      <c r="AW4201" s="13" t="s">
        <v>36</v>
      </c>
      <c r="AX4201" s="13" t="s">
        <v>78</v>
      </c>
      <c r="AY4201" s="213" t="s">
        <v>386</v>
      </c>
    </row>
    <row r="4202" spans="1:65" s="13" customFormat="1" ht="10">
      <c r="B4202" s="203"/>
      <c r="C4202" s="204"/>
      <c r="D4202" s="205" t="s">
        <v>395</v>
      </c>
      <c r="E4202" s="206" t="s">
        <v>76</v>
      </c>
      <c r="F4202" s="207" t="s">
        <v>1259</v>
      </c>
      <c r="G4202" s="204"/>
      <c r="H4202" s="206" t="s">
        <v>76</v>
      </c>
      <c r="I4202" s="208"/>
      <c r="J4202" s="204"/>
      <c r="K4202" s="204"/>
      <c r="L4202" s="209"/>
      <c r="M4202" s="210"/>
      <c r="N4202" s="211"/>
      <c r="O4202" s="211"/>
      <c r="P4202" s="211"/>
      <c r="Q4202" s="211"/>
      <c r="R4202" s="211"/>
      <c r="S4202" s="211"/>
      <c r="T4202" s="212"/>
      <c r="AT4202" s="213" t="s">
        <v>395</v>
      </c>
      <c r="AU4202" s="213" t="s">
        <v>90</v>
      </c>
      <c r="AV4202" s="13" t="s">
        <v>85</v>
      </c>
      <c r="AW4202" s="13" t="s">
        <v>36</v>
      </c>
      <c r="AX4202" s="13" t="s">
        <v>78</v>
      </c>
      <c r="AY4202" s="213" t="s">
        <v>386</v>
      </c>
    </row>
    <row r="4203" spans="1:65" s="14" customFormat="1" ht="10">
      <c r="B4203" s="214"/>
      <c r="C4203" s="215"/>
      <c r="D4203" s="205" t="s">
        <v>395</v>
      </c>
      <c r="E4203" s="216" t="s">
        <v>76</v>
      </c>
      <c r="F4203" s="217" t="s">
        <v>3792</v>
      </c>
      <c r="G4203" s="215"/>
      <c r="H4203" s="218">
        <v>1</v>
      </c>
      <c r="I4203" s="219"/>
      <c r="J4203" s="215"/>
      <c r="K4203" s="215"/>
      <c r="L4203" s="220"/>
      <c r="M4203" s="221"/>
      <c r="N4203" s="222"/>
      <c r="O4203" s="222"/>
      <c r="P4203" s="222"/>
      <c r="Q4203" s="222"/>
      <c r="R4203" s="222"/>
      <c r="S4203" s="222"/>
      <c r="T4203" s="223"/>
      <c r="AT4203" s="224" t="s">
        <v>395</v>
      </c>
      <c r="AU4203" s="224" t="s">
        <v>90</v>
      </c>
      <c r="AV4203" s="14" t="s">
        <v>90</v>
      </c>
      <c r="AW4203" s="14" t="s">
        <v>36</v>
      </c>
      <c r="AX4203" s="14" t="s">
        <v>78</v>
      </c>
      <c r="AY4203" s="224" t="s">
        <v>386</v>
      </c>
    </row>
    <row r="4204" spans="1:65" s="15" customFormat="1" ht="10">
      <c r="B4204" s="225"/>
      <c r="C4204" s="226"/>
      <c r="D4204" s="205" t="s">
        <v>395</v>
      </c>
      <c r="E4204" s="227" t="s">
        <v>76</v>
      </c>
      <c r="F4204" s="228" t="s">
        <v>398</v>
      </c>
      <c r="G4204" s="226"/>
      <c r="H4204" s="229">
        <v>1</v>
      </c>
      <c r="I4204" s="230"/>
      <c r="J4204" s="226"/>
      <c r="K4204" s="226"/>
      <c r="L4204" s="231"/>
      <c r="M4204" s="232"/>
      <c r="N4204" s="233"/>
      <c r="O4204" s="233"/>
      <c r="P4204" s="233"/>
      <c r="Q4204" s="233"/>
      <c r="R4204" s="233"/>
      <c r="S4204" s="233"/>
      <c r="T4204" s="234"/>
      <c r="AT4204" s="235" t="s">
        <v>395</v>
      </c>
      <c r="AU4204" s="235" t="s">
        <v>90</v>
      </c>
      <c r="AV4204" s="15" t="s">
        <v>102</v>
      </c>
      <c r="AW4204" s="15" t="s">
        <v>36</v>
      </c>
      <c r="AX4204" s="15" t="s">
        <v>85</v>
      </c>
      <c r="AY4204" s="235" t="s">
        <v>386</v>
      </c>
    </row>
    <row r="4205" spans="1:65" s="2" customFormat="1" ht="37.75" customHeight="1">
      <c r="A4205" s="37"/>
      <c r="B4205" s="38"/>
      <c r="C4205" s="185" t="s">
        <v>3793</v>
      </c>
      <c r="D4205" s="185" t="s">
        <v>388</v>
      </c>
      <c r="E4205" s="186" t="s">
        <v>3794</v>
      </c>
      <c r="F4205" s="187" t="s">
        <v>3771</v>
      </c>
      <c r="G4205" s="188" t="s">
        <v>624</v>
      </c>
      <c r="H4205" s="189">
        <v>4</v>
      </c>
      <c r="I4205" s="190"/>
      <c r="J4205" s="191">
        <f>ROUND(I4205*H4205,2)</f>
        <v>0</v>
      </c>
      <c r="K4205" s="187" t="s">
        <v>76</v>
      </c>
      <c r="L4205" s="42"/>
      <c r="M4205" s="192" t="s">
        <v>76</v>
      </c>
      <c r="N4205" s="193" t="s">
        <v>49</v>
      </c>
      <c r="O4205" s="67"/>
      <c r="P4205" s="194">
        <f>O4205*H4205</f>
        <v>0</v>
      </c>
      <c r="Q4205" s="194">
        <v>0</v>
      </c>
      <c r="R4205" s="194">
        <f>Q4205*H4205</f>
        <v>0</v>
      </c>
      <c r="S4205" s="194">
        <v>0</v>
      </c>
      <c r="T4205" s="195">
        <f>S4205*H4205</f>
        <v>0</v>
      </c>
      <c r="U4205" s="37"/>
      <c r="V4205" s="37"/>
      <c r="W4205" s="37"/>
      <c r="X4205" s="37"/>
      <c r="Y4205" s="37"/>
      <c r="Z4205" s="37"/>
      <c r="AA4205" s="37"/>
      <c r="AB4205" s="37"/>
      <c r="AC4205" s="37"/>
      <c r="AD4205" s="37"/>
      <c r="AE4205" s="37"/>
      <c r="AR4205" s="196" t="s">
        <v>479</v>
      </c>
      <c r="AT4205" s="196" t="s">
        <v>388</v>
      </c>
      <c r="AU4205" s="196" t="s">
        <v>90</v>
      </c>
      <c r="AY4205" s="20" t="s">
        <v>386</v>
      </c>
      <c r="BE4205" s="197">
        <f>IF(N4205="základní",J4205,0)</f>
        <v>0</v>
      </c>
      <c r="BF4205" s="197">
        <f>IF(N4205="snížená",J4205,0)</f>
        <v>0</v>
      </c>
      <c r="BG4205" s="197">
        <f>IF(N4205="zákl. přenesená",J4205,0)</f>
        <v>0</v>
      </c>
      <c r="BH4205" s="197">
        <f>IF(N4205="sníž. přenesená",J4205,0)</f>
        <v>0</v>
      </c>
      <c r="BI4205" s="197">
        <f>IF(N4205="nulová",J4205,0)</f>
        <v>0</v>
      </c>
      <c r="BJ4205" s="20" t="s">
        <v>90</v>
      </c>
      <c r="BK4205" s="197">
        <f>ROUND(I4205*H4205,2)</f>
        <v>0</v>
      </c>
      <c r="BL4205" s="20" t="s">
        <v>479</v>
      </c>
      <c r="BM4205" s="196" t="s">
        <v>3795</v>
      </c>
    </row>
    <row r="4206" spans="1:65" s="13" customFormat="1" ht="10">
      <c r="B4206" s="203"/>
      <c r="C4206" s="204"/>
      <c r="D4206" s="205" t="s">
        <v>395</v>
      </c>
      <c r="E4206" s="206" t="s">
        <v>76</v>
      </c>
      <c r="F4206" s="207" t="s">
        <v>403</v>
      </c>
      <c r="G4206" s="204"/>
      <c r="H4206" s="206" t="s">
        <v>76</v>
      </c>
      <c r="I4206" s="208"/>
      <c r="J4206" s="204"/>
      <c r="K4206" s="204"/>
      <c r="L4206" s="209"/>
      <c r="M4206" s="210"/>
      <c r="N4206" s="211"/>
      <c r="O4206" s="211"/>
      <c r="P4206" s="211"/>
      <c r="Q4206" s="211"/>
      <c r="R4206" s="211"/>
      <c r="S4206" s="211"/>
      <c r="T4206" s="212"/>
      <c r="AT4206" s="213" t="s">
        <v>395</v>
      </c>
      <c r="AU4206" s="213" t="s">
        <v>90</v>
      </c>
      <c r="AV4206" s="13" t="s">
        <v>85</v>
      </c>
      <c r="AW4206" s="13" t="s">
        <v>36</v>
      </c>
      <c r="AX4206" s="13" t="s">
        <v>78</v>
      </c>
      <c r="AY4206" s="213" t="s">
        <v>386</v>
      </c>
    </row>
    <row r="4207" spans="1:65" s="13" customFormat="1" ht="10">
      <c r="B4207" s="203"/>
      <c r="C4207" s="204"/>
      <c r="D4207" s="205" t="s">
        <v>395</v>
      </c>
      <c r="E4207" s="206" t="s">
        <v>76</v>
      </c>
      <c r="F4207" s="207" t="s">
        <v>1057</v>
      </c>
      <c r="G4207" s="204"/>
      <c r="H4207" s="206" t="s">
        <v>76</v>
      </c>
      <c r="I4207" s="208"/>
      <c r="J4207" s="204"/>
      <c r="K4207" s="204"/>
      <c r="L4207" s="209"/>
      <c r="M4207" s="210"/>
      <c r="N4207" s="211"/>
      <c r="O4207" s="211"/>
      <c r="P4207" s="211"/>
      <c r="Q4207" s="211"/>
      <c r="R4207" s="211"/>
      <c r="S4207" s="211"/>
      <c r="T4207" s="212"/>
      <c r="AT4207" s="213" t="s">
        <v>395</v>
      </c>
      <c r="AU4207" s="213" t="s">
        <v>90</v>
      </c>
      <c r="AV4207" s="13" t="s">
        <v>85</v>
      </c>
      <c r="AW4207" s="13" t="s">
        <v>36</v>
      </c>
      <c r="AX4207" s="13" t="s">
        <v>78</v>
      </c>
      <c r="AY4207" s="213" t="s">
        <v>386</v>
      </c>
    </row>
    <row r="4208" spans="1:65" s="13" customFormat="1" ht="10">
      <c r="B4208" s="203"/>
      <c r="C4208" s="204"/>
      <c r="D4208" s="205" t="s">
        <v>395</v>
      </c>
      <c r="E4208" s="206" t="s">
        <v>76</v>
      </c>
      <c r="F4208" s="207" t="s">
        <v>3179</v>
      </c>
      <c r="G4208" s="204"/>
      <c r="H4208" s="206" t="s">
        <v>76</v>
      </c>
      <c r="I4208" s="208"/>
      <c r="J4208" s="204"/>
      <c r="K4208" s="204"/>
      <c r="L4208" s="209"/>
      <c r="M4208" s="210"/>
      <c r="N4208" s="211"/>
      <c r="O4208" s="211"/>
      <c r="P4208" s="211"/>
      <c r="Q4208" s="211"/>
      <c r="R4208" s="211"/>
      <c r="S4208" s="211"/>
      <c r="T4208" s="212"/>
      <c r="AT4208" s="213" t="s">
        <v>395</v>
      </c>
      <c r="AU4208" s="213" t="s">
        <v>90</v>
      </c>
      <c r="AV4208" s="13" t="s">
        <v>85</v>
      </c>
      <c r="AW4208" s="13" t="s">
        <v>36</v>
      </c>
      <c r="AX4208" s="13" t="s">
        <v>78</v>
      </c>
      <c r="AY4208" s="213" t="s">
        <v>386</v>
      </c>
    </row>
    <row r="4209" spans="1:65" s="13" customFormat="1" ht="10">
      <c r="B4209" s="203"/>
      <c r="C4209" s="204"/>
      <c r="D4209" s="205" t="s">
        <v>395</v>
      </c>
      <c r="E4209" s="206" t="s">
        <v>76</v>
      </c>
      <c r="F4209" s="207" t="s">
        <v>1259</v>
      </c>
      <c r="G4209" s="204"/>
      <c r="H4209" s="206" t="s">
        <v>76</v>
      </c>
      <c r="I4209" s="208"/>
      <c r="J4209" s="204"/>
      <c r="K4209" s="204"/>
      <c r="L4209" s="209"/>
      <c r="M4209" s="210"/>
      <c r="N4209" s="211"/>
      <c r="O4209" s="211"/>
      <c r="P4209" s="211"/>
      <c r="Q4209" s="211"/>
      <c r="R4209" s="211"/>
      <c r="S4209" s="211"/>
      <c r="T4209" s="212"/>
      <c r="AT4209" s="213" t="s">
        <v>395</v>
      </c>
      <c r="AU4209" s="213" t="s">
        <v>90</v>
      </c>
      <c r="AV4209" s="13" t="s">
        <v>85</v>
      </c>
      <c r="AW4209" s="13" t="s">
        <v>36</v>
      </c>
      <c r="AX4209" s="13" t="s">
        <v>78</v>
      </c>
      <c r="AY4209" s="213" t="s">
        <v>386</v>
      </c>
    </row>
    <row r="4210" spans="1:65" s="14" customFormat="1" ht="10">
      <c r="B4210" s="214"/>
      <c r="C4210" s="215"/>
      <c r="D4210" s="205" t="s">
        <v>395</v>
      </c>
      <c r="E4210" s="216" t="s">
        <v>76</v>
      </c>
      <c r="F4210" s="217" t="s">
        <v>3796</v>
      </c>
      <c r="G4210" s="215"/>
      <c r="H4210" s="218">
        <v>4</v>
      </c>
      <c r="I4210" s="219"/>
      <c r="J4210" s="215"/>
      <c r="K4210" s="215"/>
      <c r="L4210" s="220"/>
      <c r="M4210" s="221"/>
      <c r="N4210" s="222"/>
      <c r="O4210" s="222"/>
      <c r="P4210" s="222"/>
      <c r="Q4210" s="222"/>
      <c r="R4210" s="222"/>
      <c r="S4210" s="222"/>
      <c r="T4210" s="223"/>
      <c r="AT4210" s="224" t="s">
        <v>395</v>
      </c>
      <c r="AU4210" s="224" t="s">
        <v>90</v>
      </c>
      <c r="AV4210" s="14" t="s">
        <v>90</v>
      </c>
      <c r="AW4210" s="14" t="s">
        <v>36</v>
      </c>
      <c r="AX4210" s="14" t="s">
        <v>78</v>
      </c>
      <c r="AY4210" s="224" t="s">
        <v>386</v>
      </c>
    </row>
    <row r="4211" spans="1:65" s="15" customFormat="1" ht="10">
      <c r="B4211" s="225"/>
      <c r="C4211" s="226"/>
      <c r="D4211" s="205" t="s">
        <v>395</v>
      </c>
      <c r="E4211" s="227" t="s">
        <v>76</v>
      </c>
      <c r="F4211" s="228" t="s">
        <v>398</v>
      </c>
      <c r="G4211" s="226"/>
      <c r="H4211" s="229">
        <v>4</v>
      </c>
      <c r="I4211" s="230"/>
      <c r="J4211" s="226"/>
      <c r="K4211" s="226"/>
      <c r="L4211" s="231"/>
      <c r="M4211" s="232"/>
      <c r="N4211" s="233"/>
      <c r="O4211" s="233"/>
      <c r="P4211" s="233"/>
      <c r="Q4211" s="233"/>
      <c r="R4211" s="233"/>
      <c r="S4211" s="233"/>
      <c r="T4211" s="234"/>
      <c r="AT4211" s="235" t="s">
        <v>395</v>
      </c>
      <c r="AU4211" s="235" t="s">
        <v>90</v>
      </c>
      <c r="AV4211" s="15" t="s">
        <v>102</v>
      </c>
      <c r="AW4211" s="15" t="s">
        <v>36</v>
      </c>
      <c r="AX4211" s="15" t="s">
        <v>85</v>
      </c>
      <c r="AY4211" s="235" t="s">
        <v>386</v>
      </c>
    </row>
    <row r="4212" spans="1:65" s="2" customFormat="1" ht="37.75" customHeight="1">
      <c r="A4212" s="37"/>
      <c r="B4212" s="38"/>
      <c r="C4212" s="185" t="s">
        <v>3797</v>
      </c>
      <c r="D4212" s="185" t="s">
        <v>388</v>
      </c>
      <c r="E4212" s="186" t="s">
        <v>3798</v>
      </c>
      <c r="F4212" s="187" t="s">
        <v>3771</v>
      </c>
      <c r="G4212" s="188" t="s">
        <v>624</v>
      </c>
      <c r="H4212" s="189">
        <v>2</v>
      </c>
      <c r="I4212" s="190"/>
      <c r="J4212" s="191">
        <f>ROUND(I4212*H4212,2)</f>
        <v>0</v>
      </c>
      <c r="K4212" s="187" t="s">
        <v>76</v>
      </c>
      <c r="L4212" s="42"/>
      <c r="M4212" s="192" t="s">
        <v>76</v>
      </c>
      <c r="N4212" s="193" t="s">
        <v>49</v>
      </c>
      <c r="O4212" s="67"/>
      <c r="P4212" s="194">
        <f>O4212*H4212</f>
        <v>0</v>
      </c>
      <c r="Q4212" s="194">
        <v>0</v>
      </c>
      <c r="R4212" s="194">
        <f>Q4212*H4212</f>
        <v>0</v>
      </c>
      <c r="S4212" s="194">
        <v>0</v>
      </c>
      <c r="T4212" s="195">
        <f>S4212*H4212</f>
        <v>0</v>
      </c>
      <c r="U4212" s="37"/>
      <c r="V4212" s="37"/>
      <c r="W4212" s="37"/>
      <c r="X4212" s="37"/>
      <c r="Y4212" s="37"/>
      <c r="Z4212" s="37"/>
      <c r="AA4212" s="37"/>
      <c r="AB4212" s="37"/>
      <c r="AC4212" s="37"/>
      <c r="AD4212" s="37"/>
      <c r="AE4212" s="37"/>
      <c r="AR4212" s="196" t="s">
        <v>479</v>
      </c>
      <c r="AT4212" s="196" t="s">
        <v>388</v>
      </c>
      <c r="AU4212" s="196" t="s">
        <v>90</v>
      </c>
      <c r="AY4212" s="20" t="s">
        <v>386</v>
      </c>
      <c r="BE4212" s="197">
        <f>IF(N4212="základní",J4212,0)</f>
        <v>0</v>
      </c>
      <c r="BF4212" s="197">
        <f>IF(N4212="snížená",J4212,0)</f>
        <v>0</v>
      </c>
      <c r="BG4212" s="197">
        <f>IF(N4212="zákl. přenesená",J4212,0)</f>
        <v>0</v>
      </c>
      <c r="BH4212" s="197">
        <f>IF(N4212="sníž. přenesená",J4212,0)</f>
        <v>0</v>
      </c>
      <c r="BI4212" s="197">
        <f>IF(N4212="nulová",J4212,0)</f>
        <v>0</v>
      </c>
      <c r="BJ4212" s="20" t="s">
        <v>90</v>
      </c>
      <c r="BK4212" s="197">
        <f>ROUND(I4212*H4212,2)</f>
        <v>0</v>
      </c>
      <c r="BL4212" s="20" t="s">
        <v>479</v>
      </c>
      <c r="BM4212" s="196" t="s">
        <v>3799</v>
      </c>
    </row>
    <row r="4213" spans="1:65" s="13" customFormat="1" ht="10">
      <c r="B4213" s="203"/>
      <c r="C4213" s="204"/>
      <c r="D4213" s="205" t="s">
        <v>395</v>
      </c>
      <c r="E4213" s="206" t="s">
        <v>76</v>
      </c>
      <c r="F4213" s="207" t="s">
        <v>403</v>
      </c>
      <c r="G4213" s="204"/>
      <c r="H4213" s="206" t="s">
        <v>76</v>
      </c>
      <c r="I4213" s="208"/>
      <c r="J4213" s="204"/>
      <c r="K4213" s="204"/>
      <c r="L4213" s="209"/>
      <c r="M4213" s="210"/>
      <c r="N4213" s="211"/>
      <c r="O4213" s="211"/>
      <c r="P4213" s="211"/>
      <c r="Q4213" s="211"/>
      <c r="R4213" s="211"/>
      <c r="S4213" s="211"/>
      <c r="T4213" s="212"/>
      <c r="AT4213" s="213" t="s">
        <v>395</v>
      </c>
      <c r="AU4213" s="213" t="s">
        <v>90</v>
      </c>
      <c r="AV4213" s="13" t="s">
        <v>85</v>
      </c>
      <c r="AW4213" s="13" t="s">
        <v>36</v>
      </c>
      <c r="AX4213" s="13" t="s">
        <v>78</v>
      </c>
      <c r="AY4213" s="213" t="s">
        <v>386</v>
      </c>
    </row>
    <row r="4214" spans="1:65" s="13" customFormat="1" ht="10">
      <c r="B4214" s="203"/>
      <c r="C4214" s="204"/>
      <c r="D4214" s="205" t="s">
        <v>395</v>
      </c>
      <c r="E4214" s="206" t="s">
        <v>76</v>
      </c>
      <c r="F4214" s="207" t="s">
        <v>1057</v>
      </c>
      <c r="G4214" s="204"/>
      <c r="H4214" s="206" t="s">
        <v>76</v>
      </c>
      <c r="I4214" s="208"/>
      <c r="J4214" s="204"/>
      <c r="K4214" s="204"/>
      <c r="L4214" s="209"/>
      <c r="M4214" s="210"/>
      <c r="N4214" s="211"/>
      <c r="O4214" s="211"/>
      <c r="P4214" s="211"/>
      <c r="Q4214" s="211"/>
      <c r="R4214" s="211"/>
      <c r="S4214" s="211"/>
      <c r="T4214" s="212"/>
      <c r="AT4214" s="213" t="s">
        <v>395</v>
      </c>
      <c r="AU4214" s="213" t="s">
        <v>90</v>
      </c>
      <c r="AV4214" s="13" t="s">
        <v>85</v>
      </c>
      <c r="AW4214" s="13" t="s">
        <v>36</v>
      </c>
      <c r="AX4214" s="13" t="s">
        <v>78</v>
      </c>
      <c r="AY4214" s="213" t="s">
        <v>386</v>
      </c>
    </row>
    <row r="4215" spans="1:65" s="13" customFormat="1" ht="10">
      <c r="B4215" s="203"/>
      <c r="C4215" s="204"/>
      <c r="D4215" s="205" t="s">
        <v>395</v>
      </c>
      <c r="E4215" s="206" t="s">
        <v>76</v>
      </c>
      <c r="F4215" s="207" t="s">
        <v>3179</v>
      </c>
      <c r="G4215" s="204"/>
      <c r="H4215" s="206" t="s">
        <v>76</v>
      </c>
      <c r="I4215" s="208"/>
      <c r="J4215" s="204"/>
      <c r="K4215" s="204"/>
      <c r="L4215" s="209"/>
      <c r="M4215" s="210"/>
      <c r="N4215" s="211"/>
      <c r="O4215" s="211"/>
      <c r="P4215" s="211"/>
      <c r="Q4215" s="211"/>
      <c r="R4215" s="211"/>
      <c r="S4215" s="211"/>
      <c r="T4215" s="212"/>
      <c r="AT4215" s="213" t="s">
        <v>395</v>
      </c>
      <c r="AU4215" s="213" t="s">
        <v>90</v>
      </c>
      <c r="AV4215" s="13" t="s">
        <v>85</v>
      </c>
      <c r="AW4215" s="13" t="s">
        <v>36</v>
      </c>
      <c r="AX4215" s="13" t="s">
        <v>78</v>
      </c>
      <c r="AY4215" s="213" t="s">
        <v>386</v>
      </c>
    </row>
    <row r="4216" spans="1:65" s="13" customFormat="1" ht="10">
      <c r="B4216" s="203"/>
      <c r="C4216" s="204"/>
      <c r="D4216" s="205" t="s">
        <v>395</v>
      </c>
      <c r="E4216" s="206" t="s">
        <v>76</v>
      </c>
      <c r="F4216" s="207" t="s">
        <v>1259</v>
      </c>
      <c r="G4216" s="204"/>
      <c r="H4216" s="206" t="s">
        <v>76</v>
      </c>
      <c r="I4216" s="208"/>
      <c r="J4216" s="204"/>
      <c r="K4216" s="204"/>
      <c r="L4216" s="209"/>
      <c r="M4216" s="210"/>
      <c r="N4216" s="211"/>
      <c r="O4216" s="211"/>
      <c r="P4216" s="211"/>
      <c r="Q4216" s="211"/>
      <c r="R4216" s="211"/>
      <c r="S4216" s="211"/>
      <c r="T4216" s="212"/>
      <c r="AT4216" s="213" t="s">
        <v>395</v>
      </c>
      <c r="AU4216" s="213" t="s">
        <v>90</v>
      </c>
      <c r="AV4216" s="13" t="s">
        <v>85</v>
      </c>
      <c r="AW4216" s="13" t="s">
        <v>36</v>
      </c>
      <c r="AX4216" s="13" t="s">
        <v>78</v>
      </c>
      <c r="AY4216" s="213" t="s">
        <v>386</v>
      </c>
    </row>
    <row r="4217" spans="1:65" s="14" customFormat="1" ht="10">
      <c r="B4217" s="214"/>
      <c r="C4217" s="215"/>
      <c r="D4217" s="205" t="s">
        <v>395</v>
      </c>
      <c r="E4217" s="216" t="s">
        <v>76</v>
      </c>
      <c r="F4217" s="217" t="s">
        <v>3800</v>
      </c>
      <c r="G4217" s="215"/>
      <c r="H4217" s="218">
        <v>2</v>
      </c>
      <c r="I4217" s="219"/>
      <c r="J4217" s="215"/>
      <c r="K4217" s="215"/>
      <c r="L4217" s="220"/>
      <c r="M4217" s="221"/>
      <c r="N4217" s="222"/>
      <c r="O4217" s="222"/>
      <c r="P4217" s="222"/>
      <c r="Q4217" s="222"/>
      <c r="R4217" s="222"/>
      <c r="S4217" s="222"/>
      <c r="T4217" s="223"/>
      <c r="AT4217" s="224" t="s">
        <v>395</v>
      </c>
      <c r="AU4217" s="224" t="s">
        <v>90</v>
      </c>
      <c r="AV4217" s="14" t="s">
        <v>90</v>
      </c>
      <c r="AW4217" s="14" t="s">
        <v>36</v>
      </c>
      <c r="AX4217" s="14" t="s">
        <v>78</v>
      </c>
      <c r="AY4217" s="224" t="s">
        <v>386</v>
      </c>
    </row>
    <row r="4218" spans="1:65" s="15" customFormat="1" ht="10">
      <c r="B4218" s="225"/>
      <c r="C4218" s="226"/>
      <c r="D4218" s="205" t="s">
        <v>395</v>
      </c>
      <c r="E4218" s="227" t="s">
        <v>76</v>
      </c>
      <c r="F4218" s="228" t="s">
        <v>398</v>
      </c>
      <c r="G4218" s="226"/>
      <c r="H4218" s="229">
        <v>2</v>
      </c>
      <c r="I4218" s="230"/>
      <c r="J4218" s="226"/>
      <c r="K4218" s="226"/>
      <c r="L4218" s="231"/>
      <c r="M4218" s="232"/>
      <c r="N4218" s="233"/>
      <c r="O4218" s="233"/>
      <c r="P4218" s="233"/>
      <c r="Q4218" s="233"/>
      <c r="R4218" s="233"/>
      <c r="S4218" s="233"/>
      <c r="T4218" s="234"/>
      <c r="AT4218" s="235" t="s">
        <v>395</v>
      </c>
      <c r="AU4218" s="235" t="s">
        <v>90</v>
      </c>
      <c r="AV4218" s="15" t="s">
        <v>102</v>
      </c>
      <c r="AW4218" s="15" t="s">
        <v>36</v>
      </c>
      <c r="AX4218" s="15" t="s">
        <v>85</v>
      </c>
      <c r="AY4218" s="235" t="s">
        <v>386</v>
      </c>
    </row>
    <row r="4219" spans="1:65" s="2" customFormat="1" ht="37.75" customHeight="1">
      <c r="A4219" s="37"/>
      <c r="B4219" s="38"/>
      <c r="C4219" s="185" t="s">
        <v>3801</v>
      </c>
      <c r="D4219" s="185" t="s">
        <v>388</v>
      </c>
      <c r="E4219" s="186" t="s">
        <v>3802</v>
      </c>
      <c r="F4219" s="187" t="s">
        <v>3803</v>
      </c>
      <c r="G4219" s="188" t="s">
        <v>624</v>
      </c>
      <c r="H4219" s="189">
        <v>3</v>
      </c>
      <c r="I4219" s="190"/>
      <c r="J4219" s="191">
        <f>ROUND(I4219*H4219,2)</f>
        <v>0</v>
      </c>
      <c r="K4219" s="187" t="s">
        <v>76</v>
      </c>
      <c r="L4219" s="42"/>
      <c r="M4219" s="192" t="s">
        <v>76</v>
      </c>
      <c r="N4219" s="193" t="s">
        <v>49</v>
      </c>
      <c r="O4219" s="67"/>
      <c r="P4219" s="194">
        <f>O4219*H4219</f>
        <v>0</v>
      </c>
      <c r="Q4219" s="194">
        <v>6.0000000000000001E-3</v>
      </c>
      <c r="R4219" s="194">
        <f>Q4219*H4219</f>
        <v>1.8000000000000002E-2</v>
      </c>
      <c r="S4219" s="194">
        <v>0</v>
      </c>
      <c r="T4219" s="195">
        <f>S4219*H4219</f>
        <v>0</v>
      </c>
      <c r="U4219" s="37"/>
      <c r="V4219" s="37"/>
      <c r="W4219" s="37"/>
      <c r="X4219" s="37"/>
      <c r="Y4219" s="37"/>
      <c r="Z4219" s="37"/>
      <c r="AA4219" s="37"/>
      <c r="AB4219" s="37"/>
      <c r="AC4219" s="37"/>
      <c r="AD4219" s="37"/>
      <c r="AE4219" s="37"/>
      <c r="AR4219" s="196" t="s">
        <v>479</v>
      </c>
      <c r="AT4219" s="196" t="s">
        <v>388</v>
      </c>
      <c r="AU4219" s="196" t="s">
        <v>90</v>
      </c>
      <c r="AY4219" s="20" t="s">
        <v>386</v>
      </c>
      <c r="BE4219" s="197">
        <f>IF(N4219="základní",J4219,0)</f>
        <v>0</v>
      </c>
      <c r="BF4219" s="197">
        <f>IF(N4219="snížená",J4219,0)</f>
        <v>0</v>
      </c>
      <c r="BG4219" s="197">
        <f>IF(N4219="zákl. přenesená",J4219,0)</f>
        <v>0</v>
      </c>
      <c r="BH4219" s="197">
        <f>IF(N4219="sníž. přenesená",J4219,0)</f>
        <v>0</v>
      </c>
      <c r="BI4219" s="197">
        <f>IF(N4219="nulová",J4219,0)</f>
        <v>0</v>
      </c>
      <c r="BJ4219" s="20" t="s">
        <v>90</v>
      </c>
      <c r="BK4219" s="197">
        <f>ROUND(I4219*H4219,2)</f>
        <v>0</v>
      </c>
      <c r="BL4219" s="20" t="s">
        <v>479</v>
      </c>
      <c r="BM4219" s="196" t="s">
        <v>3804</v>
      </c>
    </row>
    <row r="4220" spans="1:65" s="13" customFormat="1" ht="10">
      <c r="B4220" s="203"/>
      <c r="C4220" s="204"/>
      <c r="D4220" s="205" t="s">
        <v>395</v>
      </c>
      <c r="E4220" s="206" t="s">
        <v>76</v>
      </c>
      <c r="F4220" s="207" t="s">
        <v>1722</v>
      </c>
      <c r="G4220" s="204"/>
      <c r="H4220" s="206" t="s">
        <v>76</v>
      </c>
      <c r="I4220" s="208"/>
      <c r="J4220" s="204"/>
      <c r="K4220" s="204"/>
      <c r="L4220" s="209"/>
      <c r="M4220" s="210"/>
      <c r="N4220" s="211"/>
      <c r="O4220" s="211"/>
      <c r="P4220" s="211"/>
      <c r="Q4220" s="211"/>
      <c r="R4220" s="211"/>
      <c r="S4220" s="211"/>
      <c r="T4220" s="212"/>
      <c r="AT4220" s="213" t="s">
        <v>395</v>
      </c>
      <c r="AU4220" s="213" t="s">
        <v>90</v>
      </c>
      <c r="AV4220" s="13" t="s">
        <v>85</v>
      </c>
      <c r="AW4220" s="13" t="s">
        <v>36</v>
      </c>
      <c r="AX4220" s="13" t="s">
        <v>78</v>
      </c>
      <c r="AY4220" s="213" t="s">
        <v>386</v>
      </c>
    </row>
    <row r="4221" spans="1:65" s="14" customFormat="1" ht="10">
      <c r="B4221" s="214"/>
      <c r="C4221" s="215"/>
      <c r="D4221" s="205" t="s">
        <v>395</v>
      </c>
      <c r="E4221" s="216" t="s">
        <v>76</v>
      </c>
      <c r="F4221" s="217" t="s">
        <v>3805</v>
      </c>
      <c r="G4221" s="215"/>
      <c r="H4221" s="218">
        <v>3</v>
      </c>
      <c r="I4221" s="219"/>
      <c r="J4221" s="215"/>
      <c r="K4221" s="215"/>
      <c r="L4221" s="220"/>
      <c r="M4221" s="221"/>
      <c r="N4221" s="222"/>
      <c r="O4221" s="222"/>
      <c r="P4221" s="222"/>
      <c r="Q4221" s="222"/>
      <c r="R4221" s="222"/>
      <c r="S4221" s="222"/>
      <c r="T4221" s="223"/>
      <c r="AT4221" s="224" t="s">
        <v>395</v>
      </c>
      <c r="AU4221" s="224" t="s">
        <v>90</v>
      </c>
      <c r="AV4221" s="14" t="s">
        <v>90</v>
      </c>
      <c r="AW4221" s="14" t="s">
        <v>36</v>
      </c>
      <c r="AX4221" s="14" t="s">
        <v>78</v>
      </c>
      <c r="AY4221" s="224" t="s">
        <v>386</v>
      </c>
    </row>
    <row r="4222" spans="1:65" s="15" customFormat="1" ht="10">
      <c r="B4222" s="225"/>
      <c r="C4222" s="226"/>
      <c r="D4222" s="205" t="s">
        <v>395</v>
      </c>
      <c r="E4222" s="227" t="s">
        <v>76</v>
      </c>
      <c r="F4222" s="228" t="s">
        <v>398</v>
      </c>
      <c r="G4222" s="226"/>
      <c r="H4222" s="229">
        <v>3</v>
      </c>
      <c r="I4222" s="230"/>
      <c r="J4222" s="226"/>
      <c r="K4222" s="226"/>
      <c r="L4222" s="231"/>
      <c r="M4222" s="232"/>
      <c r="N4222" s="233"/>
      <c r="O4222" s="233"/>
      <c r="P4222" s="233"/>
      <c r="Q4222" s="233"/>
      <c r="R4222" s="233"/>
      <c r="S4222" s="233"/>
      <c r="T4222" s="234"/>
      <c r="AT4222" s="235" t="s">
        <v>395</v>
      </c>
      <c r="AU4222" s="235" t="s">
        <v>90</v>
      </c>
      <c r="AV4222" s="15" t="s">
        <v>102</v>
      </c>
      <c r="AW4222" s="15" t="s">
        <v>36</v>
      </c>
      <c r="AX4222" s="15" t="s">
        <v>85</v>
      </c>
      <c r="AY4222" s="235" t="s">
        <v>386</v>
      </c>
    </row>
    <row r="4223" spans="1:65" s="2" customFormat="1" ht="37.75" customHeight="1">
      <c r="A4223" s="37"/>
      <c r="B4223" s="38"/>
      <c r="C4223" s="185" t="s">
        <v>3806</v>
      </c>
      <c r="D4223" s="185" t="s">
        <v>388</v>
      </c>
      <c r="E4223" s="186" t="s">
        <v>3807</v>
      </c>
      <c r="F4223" s="187" t="s">
        <v>3808</v>
      </c>
      <c r="G4223" s="188" t="s">
        <v>624</v>
      </c>
      <c r="H4223" s="189">
        <v>2</v>
      </c>
      <c r="I4223" s="190"/>
      <c r="J4223" s="191">
        <f>ROUND(I4223*H4223,2)</f>
        <v>0</v>
      </c>
      <c r="K4223" s="187" t="s">
        <v>76</v>
      </c>
      <c r="L4223" s="42"/>
      <c r="M4223" s="192" t="s">
        <v>76</v>
      </c>
      <c r="N4223" s="193" t="s">
        <v>49</v>
      </c>
      <c r="O4223" s="67"/>
      <c r="P4223" s="194">
        <f>O4223*H4223</f>
        <v>0</v>
      </c>
      <c r="Q4223" s="194">
        <v>0</v>
      </c>
      <c r="R4223" s="194">
        <f>Q4223*H4223</f>
        <v>0</v>
      </c>
      <c r="S4223" s="194">
        <v>0</v>
      </c>
      <c r="T4223" s="195">
        <f>S4223*H4223</f>
        <v>0</v>
      </c>
      <c r="U4223" s="37"/>
      <c r="V4223" s="37"/>
      <c r="W4223" s="37"/>
      <c r="X4223" s="37"/>
      <c r="Y4223" s="37"/>
      <c r="Z4223" s="37"/>
      <c r="AA4223" s="37"/>
      <c r="AB4223" s="37"/>
      <c r="AC4223" s="37"/>
      <c r="AD4223" s="37"/>
      <c r="AE4223" s="37"/>
      <c r="AR4223" s="196" t="s">
        <v>479</v>
      </c>
      <c r="AT4223" s="196" t="s">
        <v>388</v>
      </c>
      <c r="AU4223" s="196" t="s">
        <v>90</v>
      </c>
      <c r="AY4223" s="20" t="s">
        <v>386</v>
      </c>
      <c r="BE4223" s="197">
        <f>IF(N4223="základní",J4223,0)</f>
        <v>0</v>
      </c>
      <c r="BF4223" s="197">
        <f>IF(N4223="snížená",J4223,0)</f>
        <v>0</v>
      </c>
      <c r="BG4223" s="197">
        <f>IF(N4223="zákl. přenesená",J4223,0)</f>
        <v>0</v>
      </c>
      <c r="BH4223" s="197">
        <f>IF(N4223="sníž. přenesená",J4223,0)</f>
        <v>0</v>
      </c>
      <c r="BI4223" s="197">
        <f>IF(N4223="nulová",J4223,0)</f>
        <v>0</v>
      </c>
      <c r="BJ4223" s="20" t="s">
        <v>90</v>
      </c>
      <c r="BK4223" s="197">
        <f>ROUND(I4223*H4223,2)</f>
        <v>0</v>
      </c>
      <c r="BL4223" s="20" t="s">
        <v>479</v>
      </c>
      <c r="BM4223" s="196" t="s">
        <v>3809</v>
      </c>
    </row>
    <row r="4224" spans="1:65" s="13" customFormat="1" ht="10">
      <c r="B4224" s="203"/>
      <c r="C4224" s="204"/>
      <c r="D4224" s="205" t="s">
        <v>395</v>
      </c>
      <c r="E4224" s="206" t="s">
        <v>76</v>
      </c>
      <c r="F4224" s="207" t="s">
        <v>403</v>
      </c>
      <c r="G4224" s="204"/>
      <c r="H4224" s="206" t="s">
        <v>76</v>
      </c>
      <c r="I4224" s="208"/>
      <c r="J4224" s="204"/>
      <c r="K4224" s="204"/>
      <c r="L4224" s="209"/>
      <c r="M4224" s="210"/>
      <c r="N4224" s="211"/>
      <c r="O4224" s="211"/>
      <c r="P4224" s="211"/>
      <c r="Q4224" s="211"/>
      <c r="R4224" s="211"/>
      <c r="S4224" s="211"/>
      <c r="T4224" s="212"/>
      <c r="AT4224" s="213" t="s">
        <v>395</v>
      </c>
      <c r="AU4224" s="213" t="s">
        <v>90</v>
      </c>
      <c r="AV4224" s="13" t="s">
        <v>85</v>
      </c>
      <c r="AW4224" s="13" t="s">
        <v>36</v>
      </c>
      <c r="AX4224" s="13" t="s">
        <v>78</v>
      </c>
      <c r="AY4224" s="213" t="s">
        <v>386</v>
      </c>
    </row>
    <row r="4225" spans="1:65" s="13" customFormat="1" ht="10">
      <c r="B4225" s="203"/>
      <c r="C4225" s="204"/>
      <c r="D4225" s="205" t="s">
        <v>395</v>
      </c>
      <c r="E4225" s="206" t="s">
        <v>76</v>
      </c>
      <c r="F4225" s="207" t="s">
        <v>1057</v>
      </c>
      <c r="G4225" s="204"/>
      <c r="H4225" s="206" t="s">
        <v>76</v>
      </c>
      <c r="I4225" s="208"/>
      <c r="J4225" s="204"/>
      <c r="K4225" s="204"/>
      <c r="L4225" s="209"/>
      <c r="M4225" s="210"/>
      <c r="N4225" s="211"/>
      <c r="O4225" s="211"/>
      <c r="P4225" s="211"/>
      <c r="Q4225" s="211"/>
      <c r="R4225" s="211"/>
      <c r="S4225" s="211"/>
      <c r="T4225" s="212"/>
      <c r="AT4225" s="213" t="s">
        <v>395</v>
      </c>
      <c r="AU4225" s="213" t="s">
        <v>90</v>
      </c>
      <c r="AV4225" s="13" t="s">
        <v>85</v>
      </c>
      <c r="AW4225" s="13" t="s">
        <v>36</v>
      </c>
      <c r="AX4225" s="13" t="s">
        <v>78</v>
      </c>
      <c r="AY4225" s="213" t="s">
        <v>386</v>
      </c>
    </row>
    <row r="4226" spans="1:65" s="13" customFormat="1" ht="10">
      <c r="B4226" s="203"/>
      <c r="C4226" s="204"/>
      <c r="D4226" s="205" t="s">
        <v>395</v>
      </c>
      <c r="E4226" s="206" t="s">
        <v>76</v>
      </c>
      <c r="F4226" s="207" t="s">
        <v>3810</v>
      </c>
      <c r="G4226" s="204"/>
      <c r="H4226" s="206" t="s">
        <v>76</v>
      </c>
      <c r="I4226" s="208"/>
      <c r="J4226" s="204"/>
      <c r="K4226" s="204"/>
      <c r="L4226" s="209"/>
      <c r="M4226" s="210"/>
      <c r="N4226" s="211"/>
      <c r="O4226" s="211"/>
      <c r="P4226" s="211"/>
      <c r="Q4226" s="211"/>
      <c r="R4226" s="211"/>
      <c r="S4226" s="211"/>
      <c r="T4226" s="212"/>
      <c r="AT4226" s="213" t="s">
        <v>395</v>
      </c>
      <c r="AU4226" s="213" t="s">
        <v>90</v>
      </c>
      <c r="AV4226" s="13" t="s">
        <v>85</v>
      </c>
      <c r="AW4226" s="13" t="s">
        <v>36</v>
      </c>
      <c r="AX4226" s="13" t="s">
        <v>78</v>
      </c>
      <c r="AY4226" s="213" t="s">
        <v>386</v>
      </c>
    </row>
    <row r="4227" spans="1:65" s="13" customFormat="1" ht="10">
      <c r="B4227" s="203"/>
      <c r="C4227" s="204"/>
      <c r="D4227" s="205" t="s">
        <v>395</v>
      </c>
      <c r="E4227" s="206" t="s">
        <v>76</v>
      </c>
      <c r="F4227" s="207" t="s">
        <v>3811</v>
      </c>
      <c r="G4227" s="204"/>
      <c r="H4227" s="206" t="s">
        <v>76</v>
      </c>
      <c r="I4227" s="208"/>
      <c r="J4227" s="204"/>
      <c r="K4227" s="204"/>
      <c r="L4227" s="209"/>
      <c r="M4227" s="210"/>
      <c r="N4227" s="211"/>
      <c r="O4227" s="211"/>
      <c r="P4227" s="211"/>
      <c r="Q4227" s="211"/>
      <c r="R4227" s="211"/>
      <c r="S4227" s="211"/>
      <c r="T4227" s="212"/>
      <c r="AT4227" s="213" t="s">
        <v>395</v>
      </c>
      <c r="AU4227" s="213" t="s">
        <v>90</v>
      </c>
      <c r="AV4227" s="13" t="s">
        <v>85</v>
      </c>
      <c r="AW4227" s="13" t="s">
        <v>36</v>
      </c>
      <c r="AX4227" s="13" t="s">
        <v>78</v>
      </c>
      <c r="AY4227" s="213" t="s">
        <v>386</v>
      </c>
    </row>
    <row r="4228" spans="1:65" s="14" customFormat="1" ht="10">
      <c r="B4228" s="214"/>
      <c r="C4228" s="215"/>
      <c r="D4228" s="205" t="s">
        <v>395</v>
      </c>
      <c r="E4228" s="216" t="s">
        <v>76</v>
      </c>
      <c r="F4228" s="217" t="s">
        <v>3812</v>
      </c>
      <c r="G4228" s="215"/>
      <c r="H4228" s="218">
        <v>2</v>
      </c>
      <c r="I4228" s="219"/>
      <c r="J4228" s="215"/>
      <c r="K4228" s="215"/>
      <c r="L4228" s="220"/>
      <c r="M4228" s="221"/>
      <c r="N4228" s="222"/>
      <c r="O4228" s="222"/>
      <c r="P4228" s="222"/>
      <c r="Q4228" s="222"/>
      <c r="R4228" s="222"/>
      <c r="S4228" s="222"/>
      <c r="T4228" s="223"/>
      <c r="AT4228" s="224" t="s">
        <v>395</v>
      </c>
      <c r="AU4228" s="224" t="s">
        <v>90</v>
      </c>
      <c r="AV4228" s="14" t="s">
        <v>90</v>
      </c>
      <c r="AW4228" s="14" t="s">
        <v>36</v>
      </c>
      <c r="AX4228" s="14" t="s">
        <v>78</v>
      </c>
      <c r="AY4228" s="224" t="s">
        <v>386</v>
      </c>
    </row>
    <row r="4229" spans="1:65" s="15" customFormat="1" ht="10">
      <c r="B4229" s="225"/>
      <c r="C4229" s="226"/>
      <c r="D4229" s="205" t="s">
        <v>395</v>
      </c>
      <c r="E4229" s="227" t="s">
        <v>76</v>
      </c>
      <c r="F4229" s="228" t="s">
        <v>398</v>
      </c>
      <c r="G4229" s="226"/>
      <c r="H4229" s="229">
        <v>2</v>
      </c>
      <c r="I4229" s="230"/>
      <c r="J4229" s="226"/>
      <c r="K4229" s="226"/>
      <c r="L4229" s="231"/>
      <c r="M4229" s="232"/>
      <c r="N4229" s="233"/>
      <c r="O4229" s="233"/>
      <c r="P4229" s="233"/>
      <c r="Q4229" s="233"/>
      <c r="R4229" s="233"/>
      <c r="S4229" s="233"/>
      <c r="T4229" s="234"/>
      <c r="AT4229" s="235" t="s">
        <v>395</v>
      </c>
      <c r="AU4229" s="235" t="s">
        <v>90</v>
      </c>
      <c r="AV4229" s="15" t="s">
        <v>102</v>
      </c>
      <c r="AW4229" s="15" t="s">
        <v>36</v>
      </c>
      <c r="AX4229" s="15" t="s">
        <v>85</v>
      </c>
      <c r="AY4229" s="235" t="s">
        <v>386</v>
      </c>
    </row>
    <row r="4230" spans="1:65" s="2" customFormat="1" ht="37.75" customHeight="1">
      <c r="A4230" s="37"/>
      <c r="B4230" s="38"/>
      <c r="C4230" s="185" t="s">
        <v>3813</v>
      </c>
      <c r="D4230" s="185" t="s">
        <v>388</v>
      </c>
      <c r="E4230" s="186" t="s">
        <v>3814</v>
      </c>
      <c r="F4230" s="187" t="s">
        <v>3815</v>
      </c>
      <c r="G4230" s="188" t="s">
        <v>624</v>
      </c>
      <c r="H4230" s="189">
        <v>4</v>
      </c>
      <c r="I4230" s="190"/>
      <c r="J4230" s="191">
        <f>ROUND(I4230*H4230,2)</f>
        <v>0</v>
      </c>
      <c r="K4230" s="187" t="s">
        <v>76</v>
      </c>
      <c r="L4230" s="42"/>
      <c r="M4230" s="192" t="s">
        <v>76</v>
      </c>
      <c r="N4230" s="193" t="s">
        <v>49</v>
      </c>
      <c r="O4230" s="67"/>
      <c r="P4230" s="194">
        <f>O4230*H4230</f>
        <v>0</v>
      </c>
      <c r="Q4230" s="194">
        <v>0</v>
      </c>
      <c r="R4230" s="194">
        <f>Q4230*H4230</f>
        <v>0</v>
      </c>
      <c r="S4230" s="194">
        <v>0</v>
      </c>
      <c r="T4230" s="195">
        <f>S4230*H4230</f>
        <v>0</v>
      </c>
      <c r="U4230" s="37"/>
      <c r="V4230" s="37"/>
      <c r="W4230" s="37"/>
      <c r="X4230" s="37"/>
      <c r="Y4230" s="37"/>
      <c r="Z4230" s="37"/>
      <c r="AA4230" s="37"/>
      <c r="AB4230" s="37"/>
      <c r="AC4230" s="37"/>
      <c r="AD4230" s="37"/>
      <c r="AE4230" s="37"/>
      <c r="AR4230" s="196" t="s">
        <v>479</v>
      </c>
      <c r="AT4230" s="196" t="s">
        <v>388</v>
      </c>
      <c r="AU4230" s="196" t="s">
        <v>90</v>
      </c>
      <c r="AY4230" s="20" t="s">
        <v>386</v>
      </c>
      <c r="BE4230" s="197">
        <f>IF(N4230="základní",J4230,0)</f>
        <v>0</v>
      </c>
      <c r="BF4230" s="197">
        <f>IF(N4230="snížená",J4230,0)</f>
        <v>0</v>
      </c>
      <c r="BG4230" s="197">
        <f>IF(N4230="zákl. přenesená",J4230,0)</f>
        <v>0</v>
      </c>
      <c r="BH4230" s="197">
        <f>IF(N4230="sníž. přenesená",J4230,0)</f>
        <v>0</v>
      </c>
      <c r="BI4230" s="197">
        <f>IF(N4230="nulová",J4230,0)</f>
        <v>0</v>
      </c>
      <c r="BJ4230" s="20" t="s">
        <v>90</v>
      </c>
      <c r="BK4230" s="197">
        <f>ROUND(I4230*H4230,2)</f>
        <v>0</v>
      </c>
      <c r="BL4230" s="20" t="s">
        <v>479</v>
      </c>
      <c r="BM4230" s="196" t="s">
        <v>3816</v>
      </c>
    </row>
    <row r="4231" spans="1:65" s="13" customFormat="1" ht="10">
      <c r="B4231" s="203"/>
      <c r="C4231" s="204"/>
      <c r="D4231" s="205" t="s">
        <v>395</v>
      </c>
      <c r="E4231" s="206" t="s">
        <v>76</v>
      </c>
      <c r="F4231" s="207" t="s">
        <v>403</v>
      </c>
      <c r="G4231" s="204"/>
      <c r="H4231" s="206" t="s">
        <v>76</v>
      </c>
      <c r="I4231" s="208"/>
      <c r="J4231" s="204"/>
      <c r="K4231" s="204"/>
      <c r="L4231" s="209"/>
      <c r="M4231" s="210"/>
      <c r="N4231" s="211"/>
      <c r="O4231" s="211"/>
      <c r="P4231" s="211"/>
      <c r="Q4231" s="211"/>
      <c r="R4231" s="211"/>
      <c r="S4231" s="211"/>
      <c r="T4231" s="212"/>
      <c r="AT4231" s="213" t="s">
        <v>395</v>
      </c>
      <c r="AU4231" s="213" t="s">
        <v>90</v>
      </c>
      <c r="AV4231" s="13" t="s">
        <v>85</v>
      </c>
      <c r="AW4231" s="13" t="s">
        <v>36</v>
      </c>
      <c r="AX4231" s="13" t="s">
        <v>78</v>
      </c>
      <c r="AY4231" s="213" t="s">
        <v>386</v>
      </c>
    </row>
    <row r="4232" spans="1:65" s="13" customFormat="1" ht="10">
      <c r="B4232" s="203"/>
      <c r="C4232" s="204"/>
      <c r="D4232" s="205" t="s">
        <v>395</v>
      </c>
      <c r="E4232" s="206" t="s">
        <v>76</v>
      </c>
      <c r="F4232" s="207" t="s">
        <v>1057</v>
      </c>
      <c r="G4232" s="204"/>
      <c r="H4232" s="206" t="s">
        <v>76</v>
      </c>
      <c r="I4232" s="208"/>
      <c r="J4232" s="204"/>
      <c r="K4232" s="204"/>
      <c r="L4232" s="209"/>
      <c r="M4232" s="210"/>
      <c r="N4232" s="211"/>
      <c r="O4232" s="211"/>
      <c r="P4232" s="211"/>
      <c r="Q4232" s="211"/>
      <c r="R4232" s="211"/>
      <c r="S4232" s="211"/>
      <c r="T4232" s="212"/>
      <c r="AT4232" s="213" t="s">
        <v>395</v>
      </c>
      <c r="AU4232" s="213" t="s">
        <v>90</v>
      </c>
      <c r="AV4232" s="13" t="s">
        <v>85</v>
      </c>
      <c r="AW4232" s="13" t="s">
        <v>36</v>
      </c>
      <c r="AX4232" s="13" t="s">
        <v>78</v>
      </c>
      <c r="AY4232" s="213" t="s">
        <v>386</v>
      </c>
    </row>
    <row r="4233" spans="1:65" s="13" customFormat="1" ht="10">
      <c r="B4233" s="203"/>
      <c r="C4233" s="204"/>
      <c r="D4233" s="205" t="s">
        <v>395</v>
      </c>
      <c r="E4233" s="206" t="s">
        <v>76</v>
      </c>
      <c r="F4233" s="207" t="s">
        <v>3810</v>
      </c>
      <c r="G4233" s="204"/>
      <c r="H4233" s="206" t="s">
        <v>76</v>
      </c>
      <c r="I4233" s="208"/>
      <c r="J4233" s="204"/>
      <c r="K4233" s="204"/>
      <c r="L4233" s="209"/>
      <c r="M4233" s="210"/>
      <c r="N4233" s="211"/>
      <c r="O4233" s="211"/>
      <c r="P4233" s="211"/>
      <c r="Q4233" s="211"/>
      <c r="R4233" s="211"/>
      <c r="S4233" s="211"/>
      <c r="T4233" s="212"/>
      <c r="AT4233" s="213" t="s">
        <v>395</v>
      </c>
      <c r="AU4233" s="213" t="s">
        <v>90</v>
      </c>
      <c r="AV4233" s="13" t="s">
        <v>85</v>
      </c>
      <c r="AW4233" s="13" t="s">
        <v>36</v>
      </c>
      <c r="AX4233" s="13" t="s">
        <v>78</v>
      </c>
      <c r="AY4233" s="213" t="s">
        <v>386</v>
      </c>
    </row>
    <row r="4234" spans="1:65" s="13" customFormat="1" ht="10">
      <c r="B4234" s="203"/>
      <c r="C4234" s="204"/>
      <c r="D4234" s="205" t="s">
        <v>395</v>
      </c>
      <c r="E4234" s="206" t="s">
        <v>76</v>
      </c>
      <c r="F4234" s="207" t="s">
        <v>3811</v>
      </c>
      <c r="G4234" s="204"/>
      <c r="H4234" s="206" t="s">
        <v>76</v>
      </c>
      <c r="I4234" s="208"/>
      <c r="J4234" s="204"/>
      <c r="K4234" s="204"/>
      <c r="L4234" s="209"/>
      <c r="M4234" s="210"/>
      <c r="N4234" s="211"/>
      <c r="O4234" s="211"/>
      <c r="P4234" s="211"/>
      <c r="Q4234" s="211"/>
      <c r="R4234" s="211"/>
      <c r="S4234" s="211"/>
      <c r="T4234" s="212"/>
      <c r="AT4234" s="213" t="s">
        <v>395</v>
      </c>
      <c r="AU4234" s="213" t="s">
        <v>90</v>
      </c>
      <c r="AV4234" s="13" t="s">
        <v>85</v>
      </c>
      <c r="AW4234" s="13" t="s">
        <v>36</v>
      </c>
      <c r="AX4234" s="13" t="s">
        <v>78</v>
      </c>
      <c r="AY4234" s="213" t="s">
        <v>386</v>
      </c>
    </row>
    <row r="4235" spans="1:65" s="14" customFormat="1" ht="10">
      <c r="B4235" s="214"/>
      <c r="C4235" s="215"/>
      <c r="D4235" s="205" t="s">
        <v>395</v>
      </c>
      <c r="E4235" s="216" t="s">
        <v>76</v>
      </c>
      <c r="F4235" s="217" t="s">
        <v>3817</v>
      </c>
      <c r="G4235" s="215"/>
      <c r="H4235" s="218">
        <v>4</v>
      </c>
      <c r="I4235" s="219"/>
      <c r="J4235" s="215"/>
      <c r="K4235" s="215"/>
      <c r="L4235" s="220"/>
      <c r="M4235" s="221"/>
      <c r="N4235" s="222"/>
      <c r="O4235" s="222"/>
      <c r="P4235" s="222"/>
      <c r="Q4235" s="222"/>
      <c r="R4235" s="222"/>
      <c r="S4235" s="222"/>
      <c r="T4235" s="223"/>
      <c r="AT4235" s="224" t="s">
        <v>395</v>
      </c>
      <c r="AU4235" s="224" t="s">
        <v>90</v>
      </c>
      <c r="AV4235" s="14" t="s">
        <v>90</v>
      </c>
      <c r="AW4235" s="14" t="s">
        <v>36</v>
      </c>
      <c r="AX4235" s="14" t="s">
        <v>78</v>
      </c>
      <c r="AY4235" s="224" t="s">
        <v>386</v>
      </c>
    </row>
    <row r="4236" spans="1:65" s="15" customFormat="1" ht="10">
      <c r="B4236" s="225"/>
      <c r="C4236" s="226"/>
      <c r="D4236" s="205" t="s">
        <v>395</v>
      </c>
      <c r="E4236" s="227" t="s">
        <v>76</v>
      </c>
      <c r="F4236" s="228" t="s">
        <v>398</v>
      </c>
      <c r="G4236" s="226"/>
      <c r="H4236" s="229">
        <v>4</v>
      </c>
      <c r="I4236" s="230"/>
      <c r="J4236" s="226"/>
      <c r="K4236" s="226"/>
      <c r="L4236" s="231"/>
      <c r="M4236" s="232"/>
      <c r="N4236" s="233"/>
      <c r="O4236" s="233"/>
      <c r="P4236" s="233"/>
      <c r="Q4236" s="233"/>
      <c r="R4236" s="233"/>
      <c r="S4236" s="233"/>
      <c r="T4236" s="234"/>
      <c r="AT4236" s="235" t="s">
        <v>395</v>
      </c>
      <c r="AU4236" s="235" t="s">
        <v>90</v>
      </c>
      <c r="AV4236" s="15" t="s">
        <v>102</v>
      </c>
      <c r="AW4236" s="15" t="s">
        <v>36</v>
      </c>
      <c r="AX4236" s="15" t="s">
        <v>85</v>
      </c>
      <c r="AY4236" s="235" t="s">
        <v>386</v>
      </c>
    </row>
    <row r="4237" spans="1:65" s="2" customFormat="1" ht="37.75" customHeight="1">
      <c r="A4237" s="37"/>
      <c r="B4237" s="38"/>
      <c r="C4237" s="185" t="s">
        <v>3818</v>
      </c>
      <c r="D4237" s="185" t="s">
        <v>388</v>
      </c>
      <c r="E4237" s="186" t="s">
        <v>3819</v>
      </c>
      <c r="F4237" s="187" t="s">
        <v>3820</v>
      </c>
      <c r="G4237" s="188" t="s">
        <v>624</v>
      </c>
      <c r="H4237" s="189">
        <v>1</v>
      </c>
      <c r="I4237" s="190"/>
      <c r="J4237" s="191">
        <f>ROUND(I4237*H4237,2)</f>
        <v>0</v>
      </c>
      <c r="K4237" s="187" t="s">
        <v>76</v>
      </c>
      <c r="L4237" s="42"/>
      <c r="M4237" s="192" t="s">
        <v>76</v>
      </c>
      <c r="N4237" s="193" t="s">
        <v>49</v>
      </c>
      <c r="O4237" s="67"/>
      <c r="P4237" s="194">
        <f>O4237*H4237</f>
        <v>0</v>
      </c>
      <c r="Q4237" s="194">
        <v>0</v>
      </c>
      <c r="R4237" s="194">
        <f>Q4237*H4237</f>
        <v>0</v>
      </c>
      <c r="S4237" s="194">
        <v>0</v>
      </c>
      <c r="T4237" s="195">
        <f>S4237*H4237</f>
        <v>0</v>
      </c>
      <c r="U4237" s="37"/>
      <c r="V4237" s="37"/>
      <c r="W4237" s="37"/>
      <c r="X4237" s="37"/>
      <c r="Y4237" s="37"/>
      <c r="Z4237" s="37"/>
      <c r="AA4237" s="37"/>
      <c r="AB4237" s="37"/>
      <c r="AC4237" s="37"/>
      <c r="AD4237" s="37"/>
      <c r="AE4237" s="37"/>
      <c r="AR4237" s="196" t="s">
        <v>479</v>
      </c>
      <c r="AT4237" s="196" t="s">
        <v>388</v>
      </c>
      <c r="AU4237" s="196" t="s">
        <v>90</v>
      </c>
      <c r="AY4237" s="20" t="s">
        <v>386</v>
      </c>
      <c r="BE4237" s="197">
        <f>IF(N4237="základní",J4237,0)</f>
        <v>0</v>
      </c>
      <c r="BF4237" s="197">
        <f>IF(N4237="snížená",J4237,0)</f>
        <v>0</v>
      </c>
      <c r="BG4237" s="197">
        <f>IF(N4237="zákl. přenesená",J4237,0)</f>
        <v>0</v>
      </c>
      <c r="BH4237" s="197">
        <f>IF(N4237="sníž. přenesená",J4237,0)</f>
        <v>0</v>
      </c>
      <c r="BI4237" s="197">
        <f>IF(N4237="nulová",J4237,0)</f>
        <v>0</v>
      </c>
      <c r="BJ4237" s="20" t="s">
        <v>90</v>
      </c>
      <c r="BK4237" s="197">
        <f>ROUND(I4237*H4237,2)</f>
        <v>0</v>
      </c>
      <c r="BL4237" s="20" t="s">
        <v>479</v>
      </c>
      <c r="BM4237" s="196" t="s">
        <v>3821</v>
      </c>
    </row>
    <row r="4238" spans="1:65" s="13" customFormat="1" ht="10">
      <c r="B4238" s="203"/>
      <c r="C4238" s="204"/>
      <c r="D4238" s="205" t="s">
        <v>395</v>
      </c>
      <c r="E4238" s="206" t="s">
        <v>76</v>
      </c>
      <c r="F4238" s="207" t="s">
        <v>403</v>
      </c>
      <c r="G4238" s="204"/>
      <c r="H4238" s="206" t="s">
        <v>76</v>
      </c>
      <c r="I4238" s="208"/>
      <c r="J4238" s="204"/>
      <c r="K4238" s="204"/>
      <c r="L4238" s="209"/>
      <c r="M4238" s="210"/>
      <c r="N4238" s="211"/>
      <c r="O4238" s="211"/>
      <c r="P4238" s="211"/>
      <c r="Q4238" s="211"/>
      <c r="R4238" s="211"/>
      <c r="S4238" s="211"/>
      <c r="T4238" s="212"/>
      <c r="AT4238" s="213" t="s">
        <v>395</v>
      </c>
      <c r="AU4238" s="213" t="s">
        <v>90</v>
      </c>
      <c r="AV4238" s="13" t="s">
        <v>85</v>
      </c>
      <c r="AW4238" s="13" t="s">
        <v>36</v>
      </c>
      <c r="AX4238" s="13" t="s">
        <v>78</v>
      </c>
      <c r="AY4238" s="213" t="s">
        <v>386</v>
      </c>
    </row>
    <row r="4239" spans="1:65" s="13" customFormat="1" ht="10">
      <c r="B4239" s="203"/>
      <c r="C4239" s="204"/>
      <c r="D4239" s="205" t="s">
        <v>395</v>
      </c>
      <c r="E4239" s="206" t="s">
        <v>76</v>
      </c>
      <c r="F4239" s="207" t="s">
        <v>1057</v>
      </c>
      <c r="G4239" s="204"/>
      <c r="H4239" s="206" t="s">
        <v>76</v>
      </c>
      <c r="I4239" s="208"/>
      <c r="J4239" s="204"/>
      <c r="K4239" s="204"/>
      <c r="L4239" s="209"/>
      <c r="M4239" s="210"/>
      <c r="N4239" s="211"/>
      <c r="O4239" s="211"/>
      <c r="P4239" s="211"/>
      <c r="Q4239" s="211"/>
      <c r="R4239" s="211"/>
      <c r="S4239" s="211"/>
      <c r="T4239" s="212"/>
      <c r="AT4239" s="213" t="s">
        <v>395</v>
      </c>
      <c r="AU4239" s="213" t="s">
        <v>90</v>
      </c>
      <c r="AV4239" s="13" t="s">
        <v>85</v>
      </c>
      <c r="AW4239" s="13" t="s">
        <v>36</v>
      </c>
      <c r="AX4239" s="13" t="s">
        <v>78</v>
      </c>
      <c r="AY4239" s="213" t="s">
        <v>386</v>
      </c>
    </row>
    <row r="4240" spans="1:65" s="13" customFormat="1" ht="10">
      <c r="B4240" s="203"/>
      <c r="C4240" s="204"/>
      <c r="D4240" s="205" t="s">
        <v>395</v>
      </c>
      <c r="E4240" s="206" t="s">
        <v>76</v>
      </c>
      <c r="F4240" s="207" t="s">
        <v>3810</v>
      </c>
      <c r="G4240" s="204"/>
      <c r="H4240" s="206" t="s">
        <v>76</v>
      </c>
      <c r="I4240" s="208"/>
      <c r="J4240" s="204"/>
      <c r="K4240" s="204"/>
      <c r="L4240" s="209"/>
      <c r="M4240" s="210"/>
      <c r="N4240" s="211"/>
      <c r="O4240" s="211"/>
      <c r="P4240" s="211"/>
      <c r="Q4240" s="211"/>
      <c r="R4240" s="211"/>
      <c r="S4240" s="211"/>
      <c r="T4240" s="212"/>
      <c r="AT4240" s="213" t="s">
        <v>395</v>
      </c>
      <c r="AU4240" s="213" t="s">
        <v>90</v>
      </c>
      <c r="AV4240" s="13" t="s">
        <v>85</v>
      </c>
      <c r="AW4240" s="13" t="s">
        <v>36</v>
      </c>
      <c r="AX4240" s="13" t="s">
        <v>78</v>
      </c>
      <c r="AY4240" s="213" t="s">
        <v>386</v>
      </c>
    </row>
    <row r="4241" spans="1:65" s="13" customFormat="1" ht="10">
      <c r="B4241" s="203"/>
      <c r="C4241" s="204"/>
      <c r="D4241" s="205" t="s">
        <v>395</v>
      </c>
      <c r="E4241" s="206" t="s">
        <v>76</v>
      </c>
      <c r="F4241" s="207" t="s">
        <v>3811</v>
      </c>
      <c r="G4241" s="204"/>
      <c r="H4241" s="206" t="s">
        <v>76</v>
      </c>
      <c r="I4241" s="208"/>
      <c r="J4241" s="204"/>
      <c r="K4241" s="204"/>
      <c r="L4241" s="209"/>
      <c r="M4241" s="210"/>
      <c r="N4241" s="211"/>
      <c r="O4241" s="211"/>
      <c r="P4241" s="211"/>
      <c r="Q4241" s="211"/>
      <c r="R4241" s="211"/>
      <c r="S4241" s="211"/>
      <c r="T4241" s="212"/>
      <c r="AT4241" s="213" t="s">
        <v>395</v>
      </c>
      <c r="AU4241" s="213" t="s">
        <v>90</v>
      </c>
      <c r="AV4241" s="13" t="s">
        <v>85</v>
      </c>
      <c r="AW4241" s="13" t="s">
        <v>36</v>
      </c>
      <c r="AX4241" s="13" t="s">
        <v>78</v>
      </c>
      <c r="AY4241" s="213" t="s">
        <v>386</v>
      </c>
    </row>
    <row r="4242" spans="1:65" s="14" customFormat="1" ht="10">
      <c r="B4242" s="214"/>
      <c r="C4242" s="215"/>
      <c r="D4242" s="205" t="s">
        <v>395</v>
      </c>
      <c r="E4242" s="216" t="s">
        <v>76</v>
      </c>
      <c r="F4242" s="217" t="s">
        <v>3822</v>
      </c>
      <c r="G4242" s="215"/>
      <c r="H4242" s="218">
        <v>1</v>
      </c>
      <c r="I4242" s="219"/>
      <c r="J4242" s="215"/>
      <c r="K4242" s="215"/>
      <c r="L4242" s="220"/>
      <c r="M4242" s="221"/>
      <c r="N4242" s="222"/>
      <c r="O4242" s="222"/>
      <c r="P4242" s="222"/>
      <c r="Q4242" s="222"/>
      <c r="R4242" s="222"/>
      <c r="S4242" s="222"/>
      <c r="T4242" s="223"/>
      <c r="AT4242" s="224" t="s">
        <v>395</v>
      </c>
      <c r="AU4242" s="224" t="s">
        <v>90</v>
      </c>
      <c r="AV4242" s="14" t="s">
        <v>90</v>
      </c>
      <c r="AW4242" s="14" t="s">
        <v>36</v>
      </c>
      <c r="AX4242" s="14" t="s">
        <v>78</v>
      </c>
      <c r="AY4242" s="224" t="s">
        <v>386</v>
      </c>
    </row>
    <row r="4243" spans="1:65" s="15" customFormat="1" ht="10">
      <c r="B4243" s="225"/>
      <c r="C4243" s="226"/>
      <c r="D4243" s="205" t="s">
        <v>395</v>
      </c>
      <c r="E4243" s="227" t="s">
        <v>76</v>
      </c>
      <c r="F4243" s="228" t="s">
        <v>398</v>
      </c>
      <c r="G4243" s="226"/>
      <c r="H4243" s="229">
        <v>1</v>
      </c>
      <c r="I4243" s="230"/>
      <c r="J4243" s="226"/>
      <c r="K4243" s="226"/>
      <c r="L4243" s="231"/>
      <c r="M4243" s="232"/>
      <c r="N4243" s="233"/>
      <c r="O4243" s="233"/>
      <c r="P4243" s="233"/>
      <c r="Q4243" s="233"/>
      <c r="R4243" s="233"/>
      <c r="S4243" s="233"/>
      <c r="T4243" s="234"/>
      <c r="AT4243" s="235" t="s">
        <v>395</v>
      </c>
      <c r="AU4243" s="235" t="s">
        <v>90</v>
      </c>
      <c r="AV4243" s="15" t="s">
        <v>102</v>
      </c>
      <c r="AW4243" s="15" t="s">
        <v>36</v>
      </c>
      <c r="AX4243" s="15" t="s">
        <v>85</v>
      </c>
      <c r="AY4243" s="235" t="s">
        <v>386</v>
      </c>
    </row>
    <row r="4244" spans="1:65" s="2" customFormat="1" ht="44.25" customHeight="1">
      <c r="A4244" s="37"/>
      <c r="B4244" s="38"/>
      <c r="C4244" s="185" t="s">
        <v>3823</v>
      </c>
      <c r="D4244" s="185" t="s">
        <v>388</v>
      </c>
      <c r="E4244" s="186" t="s">
        <v>3824</v>
      </c>
      <c r="F4244" s="187" t="s">
        <v>3825</v>
      </c>
      <c r="G4244" s="188" t="s">
        <v>624</v>
      </c>
      <c r="H4244" s="189">
        <v>34</v>
      </c>
      <c r="I4244" s="190"/>
      <c r="J4244" s="191">
        <f>ROUND(I4244*H4244,2)</f>
        <v>0</v>
      </c>
      <c r="K4244" s="187" t="s">
        <v>76</v>
      </c>
      <c r="L4244" s="42"/>
      <c r="M4244" s="192" t="s">
        <v>76</v>
      </c>
      <c r="N4244" s="193" t="s">
        <v>49</v>
      </c>
      <c r="O4244" s="67"/>
      <c r="P4244" s="194">
        <f>O4244*H4244</f>
        <v>0</v>
      </c>
      <c r="Q4244" s="194">
        <v>0</v>
      </c>
      <c r="R4244" s="194">
        <f>Q4244*H4244</f>
        <v>0</v>
      </c>
      <c r="S4244" s="194">
        <v>0</v>
      </c>
      <c r="T4244" s="195">
        <f>S4244*H4244</f>
        <v>0</v>
      </c>
      <c r="U4244" s="37"/>
      <c r="V4244" s="37"/>
      <c r="W4244" s="37"/>
      <c r="X4244" s="37"/>
      <c r="Y4244" s="37"/>
      <c r="Z4244" s="37"/>
      <c r="AA4244" s="37"/>
      <c r="AB4244" s="37"/>
      <c r="AC4244" s="37"/>
      <c r="AD4244" s="37"/>
      <c r="AE4244" s="37"/>
      <c r="AR4244" s="196" t="s">
        <v>479</v>
      </c>
      <c r="AT4244" s="196" t="s">
        <v>388</v>
      </c>
      <c r="AU4244" s="196" t="s">
        <v>90</v>
      </c>
      <c r="AY4244" s="20" t="s">
        <v>386</v>
      </c>
      <c r="BE4244" s="197">
        <f>IF(N4244="základní",J4244,0)</f>
        <v>0</v>
      </c>
      <c r="BF4244" s="197">
        <f>IF(N4244="snížená",J4244,0)</f>
        <v>0</v>
      </c>
      <c r="BG4244" s="197">
        <f>IF(N4244="zákl. přenesená",J4244,0)</f>
        <v>0</v>
      </c>
      <c r="BH4244" s="197">
        <f>IF(N4244="sníž. přenesená",J4244,0)</f>
        <v>0</v>
      </c>
      <c r="BI4244" s="197">
        <f>IF(N4244="nulová",J4244,0)</f>
        <v>0</v>
      </c>
      <c r="BJ4244" s="20" t="s">
        <v>90</v>
      </c>
      <c r="BK4244" s="197">
        <f>ROUND(I4244*H4244,2)</f>
        <v>0</v>
      </c>
      <c r="BL4244" s="20" t="s">
        <v>479</v>
      </c>
      <c r="BM4244" s="196" t="s">
        <v>3826</v>
      </c>
    </row>
    <row r="4245" spans="1:65" s="13" customFormat="1" ht="10">
      <c r="B4245" s="203"/>
      <c r="C4245" s="204"/>
      <c r="D4245" s="205" t="s">
        <v>395</v>
      </c>
      <c r="E4245" s="206" t="s">
        <v>76</v>
      </c>
      <c r="F4245" s="207" t="s">
        <v>403</v>
      </c>
      <c r="G4245" s="204"/>
      <c r="H4245" s="206" t="s">
        <v>76</v>
      </c>
      <c r="I4245" s="208"/>
      <c r="J4245" s="204"/>
      <c r="K4245" s="204"/>
      <c r="L4245" s="209"/>
      <c r="M4245" s="210"/>
      <c r="N4245" s="211"/>
      <c r="O4245" s="211"/>
      <c r="P4245" s="211"/>
      <c r="Q4245" s="211"/>
      <c r="R4245" s="211"/>
      <c r="S4245" s="211"/>
      <c r="T4245" s="212"/>
      <c r="AT4245" s="213" t="s">
        <v>395</v>
      </c>
      <c r="AU4245" s="213" t="s">
        <v>90</v>
      </c>
      <c r="AV4245" s="13" t="s">
        <v>85</v>
      </c>
      <c r="AW4245" s="13" t="s">
        <v>36</v>
      </c>
      <c r="AX4245" s="13" t="s">
        <v>78</v>
      </c>
      <c r="AY4245" s="213" t="s">
        <v>386</v>
      </c>
    </row>
    <row r="4246" spans="1:65" s="13" customFormat="1" ht="10">
      <c r="B4246" s="203"/>
      <c r="C4246" s="204"/>
      <c r="D4246" s="205" t="s">
        <v>395</v>
      </c>
      <c r="E4246" s="206" t="s">
        <v>76</v>
      </c>
      <c r="F4246" s="207" t="s">
        <v>1057</v>
      </c>
      <c r="G4246" s="204"/>
      <c r="H4246" s="206" t="s">
        <v>76</v>
      </c>
      <c r="I4246" s="208"/>
      <c r="J4246" s="204"/>
      <c r="K4246" s="204"/>
      <c r="L4246" s="209"/>
      <c r="M4246" s="210"/>
      <c r="N4246" s="211"/>
      <c r="O4246" s="211"/>
      <c r="P4246" s="211"/>
      <c r="Q4246" s="211"/>
      <c r="R4246" s="211"/>
      <c r="S4246" s="211"/>
      <c r="T4246" s="212"/>
      <c r="AT4246" s="213" t="s">
        <v>395</v>
      </c>
      <c r="AU4246" s="213" t="s">
        <v>90</v>
      </c>
      <c r="AV4246" s="13" t="s">
        <v>85</v>
      </c>
      <c r="AW4246" s="13" t="s">
        <v>36</v>
      </c>
      <c r="AX4246" s="13" t="s">
        <v>78</v>
      </c>
      <c r="AY4246" s="213" t="s">
        <v>386</v>
      </c>
    </row>
    <row r="4247" spans="1:65" s="13" customFormat="1" ht="10">
      <c r="B4247" s="203"/>
      <c r="C4247" s="204"/>
      <c r="D4247" s="205" t="s">
        <v>395</v>
      </c>
      <c r="E4247" s="206" t="s">
        <v>76</v>
      </c>
      <c r="F4247" s="207" t="s">
        <v>3810</v>
      </c>
      <c r="G4247" s="204"/>
      <c r="H4247" s="206" t="s">
        <v>76</v>
      </c>
      <c r="I4247" s="208"/>
      <c r="J4247" s="204"/>
      <c r="K4247" s="204"/>
      <c r="L4247" s="209"/>
      <c r="M4247" s="210"/>
      <c r="N4247" s="211"/>
      <c r="O4247" s="211"/>
      <c r="P4247" s="211"/>
      <c r="Q4247" s="211"/>
      <c r="R4247" s="211"/>
      <c r="S4247" s="211"/>
      <c r="T4247" s="212"/>
      <c r="AT4247" s="213" t="s">
        <v>395</v>
      </c>
      <c r="AU4247" s="213" t="s">
        <v>90</v>
      </c>
      <c r="AV4247" s="13" t="s">
        <v>85</v>
      </c>
      <c r="AW4247" s="13" t="s">
        <v>36</v>
      </c>
      <c r="AX4247" s="13" t="s">
        <v>78</v>
      </c>
      <c r="AY4247" s="213" t="s">
        <v>386</v>
      </c>
    </row>
    <row r="4248" spans="1:65" s="13" customFormat="1" ht="10">
      <c r="B4248" s="203"/>
      <c r="C4248" s="204"/>
      <c r="D4248" s="205" t="s">
        <v>395</v>
      </c>
      <c r="E4248" s="206" t="s">
        <v>76</v>
      </c>
      <c r="F4248" s="207" t="s">
        <v>3811</v>
      </c>
      <c r="G4248" s="204"/>
      <c r="H4248" s="206" t="s">
        <v>76</v>
      </c>
      <c r="I4248" s="208"/>
      <c r="J4248" s="204"/>
      <c r="K4248" s="204"/>
      <c r="L4248" s="209"/>
      <c r="M4248" s="210"/>
      <c r="N4248" s="211"/>
      <c r="O4248" s="211"/>
      <c r="P4248" s="211"/>
      <c r="Q4248" s="211"/>
      <c r="R4248" s="211"/>
      <c r="S4248" s="211"/>
      <c r="T4248" s="212"/>
      <c r="AT4248" s="213" t="s">
        <v>395</v>
      </c>
      <c r="AU4248" s="213" t="s">
        <v>90</v>
      </c>
      <c r="AV4248" s="13" t="s">
        <v>85</v>
      </c>
      <c r="AW4248" s="13" t="s">
        <v>36</v>
      </c>
      <c r="AX4248" s="13" t="s">
        <v>78</v>
      </c>
      <c r="AY4248" s="213" t="s">
        <v>386</v>
      </c>
    </row>
    <row r="4249" spans="1:65" s="14" customFormat="1" ht="10">
      <c r="B4249" s="214"/>
      <c r="C4249" s="215"/>
      <c r="D4249" s="205" t="s">
        <v>395</v>
      </c>
      <c r="E4249" s="216" t="s">
        <v>76</v>
      </c>
      <c r="F4249" s="217" t="s">
        <v>3827</v>
      </c>
      <c r="G4249" s="215"/>
      <c r="H4249" s="218">
        <v>34</v>
      </c>
      <c r="I4249" s="219"/>
      <c r="J4249" s="215"/>
      <c r="K4249" s="215"/>
      <c r="L4249" s="220"/>
      <c r="M4249" s="221"/>
      <c r="N4249" s="222"/>
      <c r="O4249" s="222"/>
      <c r="P4249" s="222"/>
      <c r="Q4249" s="222"/>
      <c r="R4249" s="222"/>
      <c r="S4249" s="222"/>
      <c r="T4249" s="223"/>
      <c r="AT4249" s="224" t="s">
        <v>395</v>
      </c>
      <c r="AU4249" s="224" t="s">
        <v>90</v>
      </c>
      <c r="AV4249" s="14" t="s">
        <v>90</v>
      </c>
      <c r="AW4249" s="14" t="s">
        <v>36</v>
      </c>
      <c r="AX4249" s="14" t="s">
        <v>78</v>
      </c>
      <c r="AY4249" s="224" t="s">
        <v>386</v>
      </c>
    </row>
    <row r="4250" spans="1:65" s="15" customFormat="1" ht="10">
      <c r="B4250" s="225"/>
      <c r="C4250" s="226"/>
      <c r="D4250" s="205" t="s">
        <v>395</v>
      </c>
      <c r="E4250" s="227" t="s">
        <v>76</v>
      </c>
      <c r="F4250" s="228" t="s">
        <v>398</v>
      </c>
      <c r="G4250" s="226"/>
      <c r="H4250" s="229">
        <v>34</v>
      </c>
      <c r="I4250" s="230"/>
      <c r="J4250" s="226"/>
      <c r="K4250" s="226"/>
      <c r="L4250" s="231"/>
      <c r="M4250" s="232"/>
      <c r="N4250" s="233"/>
      <c r="O4250" s="233"/>
      <c r="P4250" s="233"/>
      <c r="Q4250" s="233"/>
      <c r="R4250" s="233"/>
      <c r="S4250" s="233"/>
      <c r="T4250" s="234"/>
      <c r="AT4250" s="235" t="s">
        <v>395</v>
      </c>
      <c r="AU4250" s="235" t="s">
        <v>90</v>
      </c>
      <c r="AV4250" s="15" t="s">
        <v>102</v>
      </c>
      <c r="AW4250" s="15" t="s">
        <v>36</v>
      </c>
      <c r="AX4250" s="15" t="s">
        <v>85</v>
      </c>
      <c r="AY4250" s="235" t="s">
        <v>386</v>
      </c>
    </row>
    <row r="4251" spans="1:65" s="2" customFormat="1" ht="24.15" customHeight="1">
      <c r="A4251" s="37"/>
      <c r="B4251" s="38"/>
      <c r="C4251" s="185" t="s">
        <v>3828</v>
      </c>
      <c r="D4251" s="185" t="s">
        <v>388</v>
      </c>
      <c r="E4251" s="186" t="s">
        <v>3829</v>
      </c>
      <c r="F4251" s="187" t="s">
        <v>3830</v>
      </c>
      <c r="G4251" s="188" t="s">
        <v>167</v>
      </c>
      <c r="H4251" s="189">
        <v>146</v>
      </c>
      <c r="I4251" s="190"/>
      <c r="J4251" s="191">
        <f>ROUND(I4251*H4251,2)</f>
        <v>0</v>
      </c>
      <c r="K4251" s="187" t="s">
        <v>76</v>
      </c>
      <c r="L4251" s="42"/>
      <c r="M4251" s="192" t="s">
        <v>76</v>
      </c>
      <c r="N4251" s="193" t="s">
        <v>49</v>
      </c>
      <c r="O4251" s="67"/>
      <c r="P4251" s="194">
        <f>O4251*H4251</f>
        <v>0</v>
      </c>
      <c r="Q4251" s="194">
        <v>0</v>
      </c>
      <c r="R4251" s="194">
        <f>Q4251*H4251</f>
        <v>0</v>
      </c>
      <c r="S4251" s="194">
        <v>0</v>
      </c>
      <c r="T4251" s="195">
        <f>S4251*H4251</f>
        <v>0</v>
      </c>
      <c r="U4251" s="37"/>
      <c r="V4251" s="37"/>
      <c r="W4251" s="37"/>
      <c r="X4251" s="37"/>
      <c r="Y4251" s="37"/>
      <c r="Z4251" s="37"/>
      <c r="AA4251" s="37"/>
      <c r="AB4251" s="37"/>
      <c r="AC4251" s="37"/>
      <c r="AD4251" s="37"/>
      <c r="AE4251" s="37"/>
      <c r="AR4251" s="196" t="s">
        <v>479</v>
      </c>
      <c r="AT4251" s="196" t="s">
        <v>388</v>
      </c>
      <c r="AU4251" s="196" t="s">
        <v>90</v>
      </c>
      <c r="AY4251" s="20" t="s">
        <v>386</v>
      </c>
      <c r="BE4251" s="197">
        <f>IF(N4251="základní",J4251,0)</f>
        <v>0</v>
      </c>
      <c r="BF4251" s="197">
        <f>IF(N4251="snížená",J4251,0)</f>
        <v>0</v>
      </c>
      <c r="BG4251" s="197">
        <f>IF(N4251="zákl. přenesená",J4251,0)</f>
        <v>0</v>
      </c>
      <c r="BH4251" s="197">
        <f>IF(N4251="sníž. přenesená",J4251,0)</f>
        <v>0</v>
      </c>
      <c r="BI4251" s="197">
        <f>IF(N4251="nulová",J4251,0)</f>
        <v>0</v>
      </c>
      <c r="BJ4251" s="20" t="s">
        <v>90</v>
      </c>
      <c r="BK4251" s="197">
        <f>ROUND(I4251*H4251,2)</f>
        <v>0</v>
      </c>
      <c r="BL4251" s="20" t="s">
        <v>479</v>
      </c>
      <c r="BM4251" s="196" t="s">
        <v>3831</v>
      </c>
    </row>
    <row r="4252" spans="1:65" s="13" customFormat="1" ht="10">
      <c r="B4252" s="203"/>
      <c r="C4252" s="204"/>
      <c r="D4252" s="205" t="s">
        <v>395</v>
      </c>
      <c r="E4252" s="206" t="s">
        <v>76</v>
      </c>
      <c r="F4252" s="207" t="s">
        <v>403</v>
      </c>
      <c r="G4252" s="204"/>
      <c r="H4252" s="206" t="s">
        <v>76</v>
      </c>
      <c r="I4252" s="208"/>
      <c r="J4252" s="204"/>
      <c r="K4252" s="204"/>
      <c r="L4252" s="209"/>
      <c r="M4252" s="210"/>
      <c r="N4252" s="211"/>
      <c r="O4252" s="211"/>
      <c r="P4252" s="211"/>
      <c r="Q4252" s="211"/>
      <c r="R4252" s="211"/>
      <c r="S4252" s="211"/>
      <c r="T4252" s="212"/>
      <c r="AT4252" s="213" t="s">
        <v>395</v>
      </c>
      <c r="AU4252" s="213" t="s">
        <v>90</v>
      </c>
      <c r="AV4252" s="13" t="s">
        <v>85</v>
      </c>
      <c r="AW4252" s="13" t="s">
        <v>36</v>
      </c>
      <c r="AX4252" s="13" t="s">
        <v>78</v>
      </c>
      <c r="AY4252" s="213" t="s">
        <v>386</v>
      </c>
    </row>
    <row r="4253" spans="1:65" s="13" customFormat="1" ht="10">
      <c r="B4253" s="203"/>
      <c r="C4253" s="204"/>
      <c r="D4253" s="205" t="s">
        <v>395</v>
      </c>
      <c r="E4253" s="206" t="s">
        <v>76</v>
      </c>
      <c r="F4253" s="207" t="s">
        <v>1057</v>
      </c>
      <c r="G4253" s="204"/>
      <c r="H4253" s="206" t="s">
        <v>76</v>
      </c>
      <c r="I4253" s="208"/>
      <c r="J4253" s="204"/>
      <c r="K4253" s="204"/>
      <c r="L4253" s="209"/>
      <c r="M4253" s="210"/>
      <c r="N4253" s="211"/>
      <c r="O4253" s="211"/>
      <c r="P4253" s="211"/>
      <c r="Q4253" s="211"/>
      <c r="R4253" s="211"/>
      <c r="S4253" s="211"/>
      <c r="T4253" s="212"/>
      <c r="AT4253" s="213" t="s">
        <v>395</v>
      </c>
      <c r="AU4253" s="213" t="s">
        <v>90</v>
      </c>
      <c r="AV4253" s="13" t="s">
        <v>85</v>
      </c>
      <c r="AW4253" s="13" t="s">
        <v>36</v>
      </c>
      <c r="AX4253" s="13" t="s">
        <v>78</v>
      </c>
      <c r="AY4253" s="213" t="s">
        <v>386</v>
      </c>
    </row>
    <row r="4254" spans="1:65" s="13" customFormat="1" ht="10">
      <c r="B4254" s="203"/>
      <c r="C4254" s="204"/>
      <c r="D4254" s="205" t="s">
        <v>395</v>
      </c>
      <c r="E4254" s="206" t="s">
        <v>76</v>
      </c>
      <c r="F4254" s="207" t="s">
        <v>3810</v>
      </c>
      <c r="G4254" s="204"/>
      <c r="H4254" s="206" t="s">
        <v>76</v>
      </c>
      <c r="I4254" s="208"/>
      <c r="J4254" s="204"/>
      <c r="K4254" s="204"/>
      <c r="L4254" s="209"/>
      <c r="M4254" s="210"/>
      <c r="N4254" s="211"/>
      <c r="O4254" s="211"/>
      <c r="P4254" s="211"/>
      <c r="Q4254" s="211"/>
      <c r="R4254" s="211"/>
      <c r="S4254" s="211"/>
      <c r="T4254" s="212"/>
      <c r="AT4254" s="213" t="s">
        <v>395</v>
      </c>
      <c r="AU4254" s="213" t="s">
        <v>90</v>
      </c>
      <c r="AV4254" s="13" t="s">
        <v>85</v>
      </c>
      <c r="AW4254" s="13" t="s">
        <v>36</v>
      </c>
      <c r="AX4254" s="13" t="s">
        <v>78</v>
      </c>
      <c r="AY4254" s="213" t="s">
        <v>386</v>
      </c>
    </row>
    <row r="4255" spans="1:65" s="13" customFormat="1" ht="10">
      <c r="B4255" s="203"/>
      <c r="C4255" s="204"/>
      <c r="D4255" s="205" t="s">
        <v>395</v>
      </c>
      <c r="E4255" s="206" t="s">
        <v>76</v>
      </c>
      <c r="F4255" s="207" t="s">
        <v>3811</v>
      </c>
      <c r="G4255" s="204"/>
      <c r="H4255" s="206" t="s">
        <v>76</v>
      </c>
      <c r="I4255" s="208"/>
      <c r="J4255" s="204"/>
      <c r="K4255" s="204"/>
      <c r="L4255" s="209"/>
      <c r="M4255" s="210"/>
      <c r="N4255" s="211"/>
      <c r="O4255" s="211"/>
      <c r="P4255" s="211"/>
      <c r="Q4255" s="211"/>
      <c r="R4255" s="211"/>
      <c r="S4255" s="211"/>
      <c r="T4255" s="212"/>
      <c r="AT4255" s="213" t="s">
        <v>395</v>
      </c>
      <c r="AU4255" s="213" t="s">
        <v>90</v>
      </c>
      <c r="AV4255" s="13" t="s">
        <v>85</v>
      </c>
      <c r="AW4255" s="13" t="s">
        <v>36</v>
      </c>
      <c r="AX4255" s="13" t="s">
        <v>78</v>
      </c>
      <c r="AY4255" s="213" t="s">
        <v>386</v>
      </c>
    </row>
    <row r="4256" spans="1:65" s="13" customFormat="1" ht="10">
      <c r="B4256" s="203"/>
      <c r="C4256" s="204"/>
      <c r="D4256" s="205" t="s">
        <v>395</v>
      </c>
      <c r="E4256" s="206" t="s">
        <v>76</v>
      </c>
      <c r="F4256" s="207" t="s">
        <v>3832</v>
      </c>
      <c r="G4256" s="204"/>
      <c r="H4256" s="206" t="s">
        <v>76</v>
      </c>
      <c r="I4256" s="208"/>
      <c r="J4256" s="204"/>
      <c r="K4256" s="204"/>
      <c r="L4256" s="209"/>
      <c r="M4256" s="210"/>
      <c r="N4256" s="211"/>
      <c r="O4256" s="211"/>
      <c r="P4256" s="211"/>
      <c r="Q4256" s="211"/>
      <c r="R4256" s="211"/>
      <c r="S4256" s="211"/>
      <c r="T4256" s="212"/>
      <c r="AT4256" s="213" t="s">
        <v>395</v>
      </c>
      <c r="AU4256" s="213" t="s">
        <v>90</v>
      </c>
      <c r="AV4256" s="13" t="s">
        <v>85</v>
      </c>
      <c r="AW4256" s="13" t="s">
        <v>36</v>
      </c>
      <c r="AX4256" s="13" t="s">
        <v>78</v>
      </c>
      <c r="AY4256" s="213" t="s">
        <v>386</v>
      </c>
    </row>
    <row r="4257" spans="1:65" s="14" customFormat="1" ht="10">
      <c r="B4257" s="214"/>
      <c r="C4257" s="215"/>
      <c r="D4257" s="205" t="s">
        <v>395</v>
      </c>
      <c r="E4257" s="216" t="s">
        <v>76</v>
      </c>
      <c r="F4257" s="217" t="s">
        <v>3833</v>
      </c>
      <c r="G4257" s="215"/>
      <c r="H4257" s="218">
        <v>73</v>
      </c>
      <c r="I4257" s="219"/>
      <c r="J4257" s="215"/>
      <c r="K4257" s="215"/>
      <c r="L4257" s="220"/>
      <c r="M4257" s="221"/>
      <c r="N4257" s="222"/>
      <c r="O4257" s="222"/>
      <c r="P4257" s="222"/>
      <c r="Q4257" s="222"/>
      <c r="R4257" s="222"/>
      <c r="S4257" s="222"/>
      <c r="T4257" s="223"/>
      <c r="AT4257" s="224" t="s">
        <v>395</v>
      </c>
      <c r="AU4257" s="224" t="s">
        <v>90</v>
      </c>
      <c r="AV4257" s="14" t="s">
        <v>90</v>
      </c>
      <c r="AW4257" s="14" t="s">
        <v>36</v>
      </c>
      <c r="AX4257" s="14" t="s">
        <v>78</v>
      </c>
      <c r="AY4257" s="224" t="s">
        <v>386</v>
      </c>
    </row>
    <row r="4258" spans="1:65" s="13" customFormat="1" ht="10">
      <c r="B4258" s="203"/>
      <c r="C4258" s="204"/>
      <c r="D4258" s="205" t="s">
        <v>395</v>
      </c>
      <c r="E4258" s="206" t="s">
        <v>76</v>
      </c>
      <c r="F4258" s="207" t="s">
        <v>3834</v>
      </c>
      <c r="G4258" s="204"/>
      <c r="H4258" s="206" t="s">
        <v>76</v>
      </c>
      <c r="I4258" s="208"/>
      <c r="J4258" s="204"/>
      <c r="K4258" s="204"/>
      <c r="L4258" s="209"/>
      <c r="M4258" s="210"/>
      <c r="N4258" s="211"/>
      <c r="O4258" s="211"/>
      <c r="P4258" s="211"/>
      <c r="Q4258" s="211"/>
      <c r="R4258" s="211"/>
      <c r="S4258" s="211"/>
      <c r="T4258" s="212"/>
      <c r="AT4258" s="213" t="s">
        <v>395</v>
      </c>
      <c r="AU4258" s="213" t="s">
        <v>90</v>
      </c>
      <c r="AV4258" s="13" t="s">
        <v>85</v>
      </c>
      <c r="AW4258" s="13" t="s">
        <v>36</v>
      </c>
      <c r="AX4258" s="13" t="s">
        <v>78</v>
      </c>
      <c r="AY4258" s="213" t="s">
        <v>386</v>
      </c>
    </row>
    <row r="4259" spans="1:65" s="14" customFormat="1" ht="10">
      <c r="B4259" s="214"/>
      <c r="C4259" s="215"/>
      <c r="D4259" s="205" t="s">
        <v>395</v>
      </c>
      <c r="E4259" s="216" t="s">
        <v>76</v>
      </c>
      <c r="F4259" s="217" t="s">
        <v>3833</v>
      </c>
      <c r="G4259" s="215"/>
      <c r="H4259" s="218">
        <v>73</v>
      </c>
      <c r="I4259" s="219"/>
      <c r="J4259" s="215"/>
      <c r="K4259" s="215"/>
      <c r="L4259" s="220"/>
      <c r="M4259" s="221"/>
      <c r="N4259" s="222"/>
      <c r="O4259" s="222"/>
      <c r="P4259" s="222"/>
      <c r="Q4259" s="222"/>
      <c r="R4259" s="222"/>
      <c r="S4259" s="222"/>
      <c r="T4259" s="223"/>
      <c r="AT4259" s="224" t="s">
        <v>395</v>
      </c>
      <c r="AU4259" s="224" t="s">
        <v>90</v>
      </c>
      <c r="AV4259" s="14" t="s">
        <v>90</v>
      </c>
      <c r="AW4259" s="14" t="s">
        <v>36</v>
      </c>
      <c r="AX4259" s="14" t="s">
        <v>78</v>
      </c>
      <c r="AY4259" s="224" t="s">
        <v>386</v>
      </c>
    </row>
    <row r="4260" spans="1:65" s="15" customFormat="1" ht="10">
      <c r="B4260" s="225"/>
      <c r="C4260" s="226"/>
      <c r="D4260" s="205" t="s">
        <v>395</v>
      </c>
      <c r="E4260" s="227" t="s">
        <v>76</v>
      </c>
      <c r="F4260" s="228" t="s">
        <v>398</v>
      </c>
      <c r="G4260" s="226"/>
      <c r="H4260" s="229">
        <v>146</v>
      </c>
      <c r="I4260" s="230"/>
      <c r="J4260" s="226"/>
      <c r="K4260" s="226"/>
      <c r="L4260" s="231"/>
      <c r="M4260" s="232"/>
      <c r="N4260" s="233"/>
      <c r="O4260" s="233"/>
      <c r="P4260" s="233"/>
      <c r="Q4260" s="233"/>
      <c r="R4260" s="233"/>
      <c r="S4260" s="233"/>
      <c r="T4260" s="234"/>
      <c r="AT4260" s="235" t="s">
        <v>395</v>
      </c>
      <c r="AU4260" s="235" t="s">
        <v>90</v>
      </c>
      <c r="AV4260" s="15" t="s">
        <v>102</v>
      </c>
      <c r="AW4260" s="15" t="s">
        <v>36</v>
      </c>
      <c r="AX4260" s="15" t="s">
        <v>85</v>
      </c>
      <c r="AY4260" s="235" t="s">
        <v>386</v>
      </c>
    </row>
    <row r="4261" spans="1:65" s="2" customFormat="1" ht="37.75" customHeight="1">
      <c r="A4261" s="37"/>
      <c r="B4261" s="38"/>
      <c r="C4261" s="185" t="s">
        <v>3835</v>
      </c>
      <c r="D4261" s="185" t="s">
        <v>388</v>
      </c>
      <c r="E4261" s="186" t="s">
        <v>3836</v>
      </c>
      <c r="F4261" s="187" t="s">
        <v>3837</v>
      </c>
      <c r="G4261" s="188" t="s">
        <v>476</v>
      </c>
      <c r="H4261" s="189">
        <v>463.65300000000002</v>
      </c>
      <c r="I4261" s="190"/>
      <c r="J4261" s="191">
        <f>ROUND(I4261*H4261,2)</f>
        <v>0</v>
      </c>
      <c r="K4261" s="187" t="s">
        <v>76</v>
      </c>
      <c r="L4261" s="42"/>
      <c r="M4261" s="192" t="s">
        <v>76</v>
      </c>
      <c r="N4261" s="193" t="s">
        <v>49</v>
      </c>
      <c r="O4261" s="67"/>
      <c r="P4261" s="194">
        <f>O4261*H4261</f>
        <v>0</v>
      </c>
      <c r="Q4261" s="194">
        <v>0</v>
      </c>
      <c r="R4261" s="194">
        <f>Q4261*H4261</f>
        <v>0</v>
      </c>
      <c r="S4261" s="194">
        <v>0</v>
      </c>
      <c r="T4261" s="195">
        <f>S4261*H4261</f>
        <v>0</v>
      </c>
      <c r="U4261" s="37"/>
      <c r="V4261" s="37"/>
      <c r="W4261" s="37"/>
      <c r="X4261" s="37"/>
      <c r="Y4261" s="37"/>
      <c r="Z4261" s="37"/>
      <c r="AA4261" s="37"/>
      <c r="AB4261" s="37"/>
      <c r="AC4261" s="37"/>
      <c r="AD4261" s="37"/>
      <c r="AE4261" s="37"/>
      <c r="AR4261" s="196" t="s">
        <v>479</v>
      </c>
      <c r="AT4261" s="196" t="s">
        <v>388</v>
      </c>
      <c r="AU4261" s="196" t="s">
        <v>90</v>
      </c>
      <c r="AY4261" s="20" t="s">
        <v>386</v>
      </c>
      <c r="BE4261" s="197">
        <f>IF(N4261="základní",J4261,0)</f>
        <v>0</v>
      </c>
      <c r="BF4261" s="197">
        <f>IF(N4261="snížená",J4261,0)</f>
        <v>0</v>
      </c>
      <c r="BG4261" s="197">
        <f>IF(N4261="zákl. přenesená",J4261,0)</f>
        <v>0</v>
      </c>
      <c r="BH4261" s="197">
        <f>IF(N4261="sníž. přenesená",J4261,0)</f>
        <v>0</v>
      </c>
      <c r="BI4261" s="197">
        <f>IF(N4261="nulová",J4261,0)</f>
        <v>0</v>
      </c>
      <c r="BJ4261" s="20" t="s">
        <v>90</v>
      </c>
      <c r="BK4261" s="197">
        <f>ROUND(I4261*H4261,2)</f>
        <v>0</v>
      </c>
      <c r="BL4261" s="20" t="s">
        <v>479</v>
      </c>
      <c r="BM4261" s="196" t="s">
        <v>3838</v>
      </c>
    </row>
    <row r="4262" spans="1:65" s="13" customFormat="1" ht="10">
      <c r="B4262" s="203"/>
      <c r="C4262" s="204"/>
      <c r="D4262" s="205" t="s">
        <v>395</v>
      </c>
      <c r="E4262" s="206" t="s">
        <v>76</v>
      </c>
      <c r="F4262" s="207" t="s">
        <v>403</v>
      </c>
      <c r="G4262" s="204"/>
      <c r="H4262" s="206" t="s">
        <v>76</v>
      </c>
      <c r="I4262" s="208"/>
      <c r="J4262" s="204"/>
      <c r="K4262" s="204"/>
      <c r="L4262" s="209"/>
      <c r="M4262" s="210"/>
      <c r="N4262" s="211"/>
      <c r="O4262" s="211"/>
      <c r="P4262" s="211"/>
      <c r="Q4262" s="211"/>
      <c r="R4262" s="211"/>
      <c r="S4262" s="211"/>
      <c r="T4262" s="212"/>
      <c r="AT4262" s="213" t="s">
        <v>395</v>
      </c>
      <c r="AU4262" s="213" t="s">
        <v>90</v>
      </c>
      <c r="AV4262" s="13" t="s">
        <v>85</v>
      </c>
      <c r="AW4262" s="13" t="s">
        <v>36</v>
      </c>
      <c r="AX4262" s="13" t="s">
        <v>78</v>
      </c>
      <c r="AY4262" s="213" t="s">
        <v>386</v>
      </c>
    </row>
    <row r="4263" spans="1:65" s="13" customFormat="1" ht="10">
      <c r="B4263" s="203"/>
      <c r="C4263" s="204"/>
      <c r="D4263" s="205" t="s">
        <v>395</v>
      </c>
      <c r="E4263" s="206" t="s">
        <v>76</v>
      </c>
      <c r="F4263" s="207" t="s">
        <v>1057</v>
      </c>
      <c r="G4263" s="204"/>
      <c r="H4263" s="206" t="s">
        <v>76</v>
      </c>
      <c r="I4263" s="208"/>
      <c r="J4263" s="204"/>
      <c r="K4263" s="204"/>
      <c r="L4263" s="209"/>
      <c r="M4263" s="210"/>
      <c r="N4263" s="211"/>
      <c r="O4263" s="211"/>
      <c r="P4263" s="211"/>
      <c r="Q4263" s="211"/>
      <c r="R4263" s="211"/>
      <c r="S4263" s="211"/>
      <c r="T4263" s="212"/>
      <c r="AT4263" s="213" t="s">
        <v>395</v>
      </c>
      <c r="AU4263" s="213" t="s">
        <v>90</v>
      </c>
      <c r="AV4263" s="13" t="s">
        <v>85</v>
      </c>
      <c r="AW4263" s="13" t="s">
        <v>36</v>
      </c>
      <c r="AX4263" s="13" t="s">
        <v>78</v>
      </c>
      <c r="AY4263" s="213" t="s">
        <v>386</v>
      </c>
    </row>
    <row r="4264" spans="1:65" s="13" customFormat="1" ht="10">
      <c r="B4264" s="203"/>
      <c r="C4264" s="204"/>
      <c r="D4264" s="205" t="s">
        <v>395</v>
      </c>
      <c r="E4264" s="206" t="s">
        <v>76</v>
      </c>
      <c r="F4264" s="207" t="s">
        <v>3810</v>
      </c>
      <c r="G4264" s="204"/>
      <c r="H4264" s="206" t="s">
        <v>76</v>
      </c>
      <c r="I4264" s="208"/>
      <c r="J4264" s="204"/>
      <c r="K4264" s="204"/>
      <c r="L4264" s="209"/>
      <c r="M4264" s="210"/>
      <c r="N4264" s="211"/>
      <c r="O4264" s="211"/>
      <c r="P4264" s="211"/>
      <c r="Q4264" s="211"/>
      <c r="R4264" s="211"/>
      <c r="S4264" s="211"/>
      <c r="T4264" s="212"/>
      <c r="AT4264" s="213" t="s">
        <v>395</v>
      </c>
      <c r="AU4264" s="213" t="s">
        <v>90</v>
      </c>
      <c r="AV4264" s="13" t="s">
        <v>85</v>
      </c>
      <c r="AW4264" s="13" t="s">
        <v>36</v>
      </c>
      <c r="AX4264" s="13" t="s">
        <v>78</v>
      </c>
      <c r="AY4264" s="213" t="s">
        <v>386</v>
      </c>
    </row>
    <row r="4265" spans="1:65" s="13" customFormat="1" ht="10">
      <c r="B4265" s="203"/>
      <c r="C4265" s="204"/>
      <c r="D4265" s="205" t="s">
        <v>395</v>
      </c>
      <c r="E4265" s="206" t="s">
        <v>76</v>
      </c>
      <c r="F4265" s="207" t="s">
        <v>3811</v>
      </c>
      <c r="G4265" s="204"/>
      <c r="H4265" s="206" t="s">
        <v>76</v>
      </c>
      <c r="I4265" s="208"/>
      <c r="J4265" s="204"/>
      <c r="K4265" s="204"/>
      <c r="L4265" s="209"/>
      <c r="M4265" s="210"/>
      <c r="N4265" s="211"/>
      <c r="O4265" s="211"/>
      <c r="P4265" s="211"/>
      <c r="Q4265" s="211"/>
      <c r="R4265" s="211"/>
      <c r="S4265" s="211"/>
      <c r="T4265" s="212"/>
      <c r="AT4265" s="213" t="s">
        <v>395</v>
      </c>
      <c r="AU4265" s="213" t="s">
        <v>90</v>
      </c>
      <c r="AV4265" s="13" t="s">
        <v>85</v>
      </c>
      <c r="AW4265" s="13" t="s">
        <v>36</v>
      </c>
      <c r="AX4265" s="13" t="s">
        <v>78</v>
      </c>
      <c r="AY4265" s="213" t="s">
        <v>386</v>
      </c>
    </row>
    <row r="4266" spans="1:65" s="14" customFormat="1" ht="10">
      <c r="B4266" s="214"/>
      <c r="C4266" s="215"/>
      <c r="D4266" s="205" t="s">
        <v>395</v>
      </c>
      <c r="E4266" s="216" t="s">
        <v>76</v>
      </c>
      <c r="F4266" s="217" t="s">
        <v>3839</v>
      </c>
      <c r="G4266" s="215"/>
      <c r="H4266" s="218">
        <v>463.65300000000002</v>
      </c>
      <c r="I4266" s="219"/>
      <c r="J4266" s="215"/>
      <c r="K4266" s="215"/>
      <c r="L4266" s="220"/>
      <c r="M4266" s="221"/>
      <c r="N4266" s="222"/>
      <c r="O4266" s="222"/>
      <c r="P4266" s="222"/>
      <c r="Q4266" s="222"/>
      <c r="R4266" s="222"/>
      <c r="S4266" s="222"/>
      <c r="T4266" s="223"/>
      <c r="AT4266" s="224" t="s">
        <v>395</v>
      </c>
      <c r="AU4266" s="224" t="s">
        <v>90</v>
      </c>
      <c r="AV4266" s="14" t="s">
        <v>90</v>
      </c>
      <c r="AW4266" s="14" t="s">
        <v>36</v>
      </c>
      <c r="AX4266" s="14" t="s">
        <v>78</v>
      </c>
      <c r="AY4266" s="224" t="s">
        <v>386</v>
      </c>
    </row>
    <row r="4267" spans="1:65" s="15" customFormat="1" ht="10">
      <c r="B4267" s="225"/>
      <c r="C4267" s="226"/>
      <c r="D4267" s="205" t="s">
        <v>395</v>
      </c>
      <c r="E4267" s="227" t="s">
        <v>76</v>
      </c>
      <c r="F4267" s="228" t="s">
        <v>398</v>
      </c>
      <c r="G4267" s="226"/>
      <c r="H4267" s="229">
        <v>463.65300000000002</v>
      </c>
      <c r="I4267" s="230"/>
      <c r="J4267" s="226"/>
      <c r="K4267" s="226"/>
      <c r="L4267" s="231"/>
      <c r="M4267" s="232"/>
      <c r="N4267" s="233"/>
      <c r="O4267" s="233"/>
      <c r="P4267" s="233"/>
      <c r="Q4267" s="233"/>
      <c r="R4267" s="233"/>
      <c r="S4267" s="233"/>
      <c r="T4267" s="234"/>
      <c r="AT4267" s="235" t="s">
        <v>395</v>
      </c>
      <c r="AU4267" s="235" t="s">
        <v>90</v>
      </c>
      <c r="AV4267" s="15" t="s">
        <v>102</v>
      </c>
      <c r="AW4267" s="15" t="s">
        <v>36</v>
      </c>
      <c r="AX4267" s="15" t="s">
        <v>85</v>
      </c>
      <c r="AY4267" s="235" t="s">
        <v>386</v>
      </c>
    </row>
    <row r="4268" spans="1:65" s="2" customFormat="1" ht="37.75" customHeight="1">
      <c r="A4268" s="37"/>
      <c r="B4268" s="38"/>
      <c r="C4268" s="185" t="s">
        <v>3840</v>
      </c>
      <c r="D4268" s="185" t="s">
        <v>388</v>
      </c>
      <c r="E4268" s="186" t="s">
        <v>3841</v>
      </c>
      <c r="F4268" s="187" t="s">
        <v>3837</v>
      </c>
      <c r="G4268" s="188" t="s">
        <v>476</v>
      </c>
      <c r="H4268" s="189">
        <v>137.357</v>
      </c>
      <c r="I4268" s="190"/>
      <c r="J4268" s="191">
        <f>ROUND(I4268*H4268,2)</f>
        <v>0</v>
      </c>
      <c r="K4268" s="187" t="s">
        <v>76</v>
      </c>
      <c r="L4268" s="42"/>
      <c r="M4268" s="192" t="s">
        <v>76</v>
      </c>
      <c r="N4268" s="193" t="s">
        <v>49</v>
      </c>
      <c r="O4268" s="67"/>
      <c r="P4268" s="194">
        <f>O4268*H4268</f>
        <v>0</v>
      </c>
      <c r="Q4268" s="194">
        <v>0</v>
      </c>
      <c r="R4268" s="194">
        <f>Q4268*H4268</f>
        <v>0</v>
      </c>
      <c r="S4268" s="194">
        <v>0</v>
      </c>
      <c r="T4268" s="195">
        <f>S4268*H4268</f>
        <v>0</v>
      </c>
      <c r="U4268" s="37"/>
      <c r="V4268" s="37"/>
      <c r="W4268" s="37"/>
      <c r="X4268" s="37"/>
      <c r="Y4268" s="37"/>
      <c r="Z4268" s="37"/>
      <c r="AA4268" s="37"/>
      <c r="AB4268" s="37"/>
      <c r="AC4268" s="37"/>
      <c r="AD4268" s="37"/>
      <c r="AE4268" s="37"/>
      <c r="AR4268" s="196" t="s">
        <v>479</v>
      </c>
      <c r="AT4268" s="196" t="s">
        <v>388</v>
      </c>
      <c r="AU4268" s="196" t="s">
        <v>90</v>
      </c>
      <c r="AY4268" s="20" t="s">
        <v>386</v>
      </c>
      <c r="BE4268" s="197">
        <f>IF(N4268="základní",J4268,0)</f>
        <v>0</v>
      </c>
      <c r="BF4268" s="197">
        <f>IF(N4268="snížená",J4268,0)</f>
        <v>0</v>
      </c>
      <c r="BG4268" s="197">
        <f>IF(N4268="zákl. přenesená",J4268,0)</f>
        <v>0</v>
      </c>
      <c r="BH4268" s="197">
        <f>IF(N4268="sníž. přenesená",J4268,0)</f>
        <v>0</v>
      </c>
      <c r="BI4268" s="197">
        <f>IF(N4268="nulová",J4268,0)</f>
        <v>0</v>
      </c>
      <c r="BJ4268" s="20" t="s">
        <v>90</v>
      </c>
      <c r="BK4268" s="197">
        <f>ROUND(I4268*H4268,2)</f>
        <v>0</v>
      </c>
      <c r="BL4268" s="20" t="s">
        <v>479</v>
      </c>
      <c r="BM4268" s="196" t="s">
        <v>3842</v>
      </c>
    </row>
    <row r="4269" spans="1:65" s="13" customFormat="1" ht="10">
      <c r="B4269" s="203"/>
      <c r="C4269" s="204"/>
      <c r="D4269" s="205" t="s">
        <v>395</v>
      </c>
      <c r="E4269" s="206" t="s">
        <v>76</v>
      </c>
      <c r="F4269" s="207" t="s">
        <v>403</v>
      </c>
      <c r="G4269" s="204"/>
      <c r="H4269" s="206" t="s">
        <v>76</v>
      </c>
      <c r="I4269" s="208"/>
      <c r="J4269" s="204"/>
      <c r="K4269" s="204"/>
      <c r="L4269" s="209"/>
      <c r="M4269" s="210"/>
      <c r="N4269" s="211"/>
      <c r="O4269" s="211"/>
      <c r="P4269" s="211"/>
      <c r="Q4269" s="211"/>
      <c r="R4269" s="211"/>
      <c r="S4269" s="211"/>
      <c r="T4269" s="212"/>
      <c r="AT4269" s="213" t="s">
        <v>395</v>
      </c>
      <c r="AU4269" s="213" t="s">
        <v>90</v>
      </c>
      <c r="AV4269" s="13" t="s">
        <v>85</v>
      </c>
      <c r="AW4269" s="13" t="s">
        <v>36</v>
      </c>
      <c r="AX4269" s="13" t="s">
        <v>78</v>
      </c>
      <c r="AY4269" s="213" t="s">
        <v>386</v>
      </c>
    </row>
    <row r="4270" spans="1:65" s="13" customFormat="1" ht="10">
      <c r="B4270" s="203"/>
      <c r="C4270" s="204"/>
      <c r="D4270" s="205" t="s">
        <v>395</v>
      </c>
      <c r="E4270" s="206" t="s">
        <v>76</v>
      </c>
      <c r="F4270" s="207" t="s">
        <v>1057</v>
      </c>
      <c r="G4270" s="204"/>
      <c r="H4270" s="206" t="s">
        <v>76</v>
      </c>
      <c r="I4270" s="208"/>
      <c r="J4270" s="204"/>
      <c r="K4270" s="204"/>
      <c r="L4270" s="209"/>
      <c r="M4270" s="210"/>
      <c r="N4270" s="211"/>
      <c r="O4270" s="211"/>
      <c r="P4270" s="211"/>
      <c r="Q4270" s="211"/>
      <c r="R4270" s="211"/>
      <c r="S4270" s="211"/>
      <c r="T4270" s="212"/>
      <c r="AT4270" s="213" t="s">
        <v>395</v>
      </c>
      <c r="AU4270" s="213" t="s">
        <v>90</v>
      </c>
      <c r="AV4270" s="13" t="s">
        <v>85</v>
      </c>
      <c r="AW4270" s="13" t="s">
        <v>36</v>
      </c>
      <c r="AX4270" s="13" t="s">
        <v>78</v>
      </c>
      <c r="AY4270" s="213" t="s">
        <v>386</v>
      </c>
    </row>
    <row r="4271" spans="1:65" s="13" customFormat="1" ht="10">
      <c r="B4271" s="203"/>
      <c r="C4271" s="204"/>
      <c r="D4271" s="205" t="s">
        <v>395</v>
      </c>
      <c r="E4271" s="206" t="s">
        <v>76</v>
      </c>
      <c r="F4271" s="207" t="s">
        <v>3810</v>
      </c>
      <c r="G4271" s="204"/>
      <c r="H4271" s="206" t="s">
        <v>76</v>
      </c>
      <c r="I4271" s="208"/>
      <c r="J4271" s="204"/>
      <c r="K4271" s="204"/>
      <c r="L4271" s="209"/>
      <c r="M4271" s="210"/>
      <c r="N4271" s="211"/>
      <c r="O4271" s="211"/>
      <c r="P4271" s="211"/>
      <c r="Q4271" s="211"/>
      <c r="R4271" s="211"/>
      <c r="S4271" s="211"/>
      <c r="T4271" s="212"/>
      <c r="AT4271" s="213" t="s">
        <v>395</v>
      </c>
      <c r="AU4271" s="213" t="s">
        <v>90</v>
      </c>
      <c r="AV4271" s="13" t="s">
        <v>85</v>
      </c>
      <c r="AW4271" s="13" t="s">
        <v>36</v>
      </c>
      <c r="AX4271" s="13" t="s">
        <v>78</v>
      </c>
      <c r="AY4271" s="213" t="s">
        <v>386</v>
      </c>
    </row>
    <row r="4272" spans="1:65" s="13" customFormat="1" ht="10">
      <c r="B4272" s="203"/>
      <c r="C4272" s="204"/>
      <c r="D4272" s="205" t="s">
        <v>395</v>
      </c>
      <c r="E4272" s="206" t="s">
        <v>76</v>
      </c>
      <c r="F4272" s="207" t="s">
        <v>3811</v>
      </c>
      <c r="G4272" s="204"/>
      <c r="H4272" s="206" t="s">
        <v>76</v>
      </c>
      <c r="I4272" s="208"/>
      <c r="J4272" s="204"/>
      <c r="K4272" s="204"/>
      <c r="L4272" s="209"/>
      <c r="M4272" s="210"/>
      <c r="N4272" s="211"/>
      <c r="O4272" s="211"/>
      <c r="P4272" s="211"/>
      <c r="Q4272" s="211"/>
      <c r="R4272" s="211"/>
      <c r="S4272" s="211"/>
      <c r="T4272" s="212"/>
      <c r="AT4272" s="213" t="s">
        <v>395</v>
      </c>
      <c r="AU4272" s="213" t="s">
        <v>90</v>
      </c>
      <c r="AV4272" s="13" t="s">
        <v>85</v>
      </c>
      <c r="AW4272" s="13" t="s">
        <v>36</v>
      </c>
      <c r="AX4272" s="13" t="s">
        <v>78</v>
      </c>
      <c r="AY4272" s="213" t="s">
        <v>386</v>
      </c>
    </row>
    <row r="4273" spans="1:65" s="14" customFormat="1" ht="10">
      <c r="B4273" s="214"/>
      <c r="C4273" s="215"/>
      <c r="D4273" s="205" t="s">
        <v>395</v>
      </c>
      <c r="E4273" s="216" t="s">
        <v>76</v>
      </c>
      <c r="F4273" s="217" t="s">
        <v>3843</v>
      </c>
      <c r="G4273" s="215"/>
      <c r="H4273" s="218">
        <v>137.357</v>
      </c>
      <c r="I4273" s="219"/>
      <c r="J4273" s="215"/>
      <c r="K4273" s="215"/>
      <c r="L4273" s="220"/>
      <c r="M4273" s="221"/>
      <c r="N4273" s="222"/>
      <c r="O4273" s="222"/>
      <c r="P4273" s="222"/>
      <c r="Q4273" s="222"/>
      <c r="R4273" s="222"/>
      <c r="S4273" s="222"/>
      <c r="T4273" s="223"/>
      <c r="AT4273" s="224" t="s">
        <v>395</v>
      </c>
      <c r="AU4273" s="224" t="s">
        <v>90</v>
      </c>
      <c r="AV4273" s="14" t="s">
        <v>90</v>
      </c>
      <c r="AW4273" s="14" t="s">
        <v>36</v>
      </c>
      <c r="AX4273" s="14" t="s">
        <v>78</v>
      </c>
      <c r="AY4273" s="224" t="s">
        <v>386</v>
      </c>
    </row>
    <row r="4274" spans="1:65" s="15" customFormat="1" ht="10">
      <c r="B4274" s="225"/>
      <c r="C4274" s="226"/>
      <c r="D4274" s="205" t="s">
        <v>395</v>
      </c>
      <c r="E4274" s="227" t="s">
        <v>76</v>
      </c>
      <c r="F4274" s="228" t="s">
        <v>398</v>
      </c>
      <c r="G4274" s="226"/>
      <c r="H4274" s="229">
        <v>137.357</v>
      </c>
      <c r="I4274" s="230"/>
      <c r="J4274" s="226"/>
      <c r="K4274" s="226"/>
      <c r="L4274" s="231"/>
      <c r="M4274" s="232"/>
      <c r="N4274" s="233"/>
      <c r="O4274" s="233"/>
      <c r="P4274" s="233"/>
      <c r="Q4274" s="233"/>
      <c r="R4274" s="233"/>
      <c r="S4274" s="233"/>
      <c r="T4274" s="234"/>
      <c r="AT4274" s="235" t="s">
        <v>395</v>
      </c>
      <c r="AU4274" s="235" t="s">
        <v>90</v>
      </c>
      <c r="AV4274" s="15" t="s">
        <v>102</v>
      </c>
      <c r="AW4274" s="15" t="s">
        <v>36</v>
      </c>
      <c r="AX4274" s="15" t="s">
        <v>85</v>
      </c>
      <c r="AY4274" s="235" t="s">
        <v>386</v>
      </c>
    </row>
    <row r="4275" spans="1:65" s="2" customFormat="1" ht="37.75" customHeight="1">
      <c r="A4275" s="37"/>
      <c r="B4275" s="38"/>
      <c r="C4275" s="185" t="s">
        <v>3844</v>
      </c>
      <c r="D4275" s="185" t="s">
        <v>388</v>
      </c>
      <c r="E4275" s="186" t="s">
        <v>3845</v>
      </c>
      <c r="F4275" s="187" t="s">
        <v>3846</v>
      </c>
      <c r="G4275" s="188" t="s">
        <v>624</v>
      </c>
      <c r="H4275" s="189">
        <v>34</v>
      </c>
      <c r="I4275" s="190"/>
      <c r="J4275" s="191">
        <f>ROUND(I4275*H4275,2)</f>
        <v>0</v>
      </c>
      <c r="K4275" s="187" t="s">
        <v>76</v>
      </c>
      <c r="L4275" s="42"/>
      <c r="M4275" s="192" t="s">
        <v>76</v>
      </c>
      <c r="N4275" s="193" t="s">
        <v>49</v>
      </c>
      <c r="O4275" s="67"/>
      <c r="P4275" s="194">
        <f>O4275*H4275</f>
        <v>0</v>
      </c>
      <c r="Q4275" s="194">
        <v>0</v>
      </c>
      <c r="R4275" s="194">
        <f>Q4275*H4275</f>
        <v>0</v>
      </c>
      <c r="S4275" s="194">
        <v>0</v>
      </c>
      <c r="T4275" s="195">
        <f>S4275*H4275</f>
        <v>0</v>
      </c>
      <c r="U4275" s="37"/>
      <c r="V4275" s="37"/>
      <c r="W4275" s="37"/>
      <c r="X4275" s="37"/>
      <c r="Y4275" s="37"/>
      <c r="Z4275" s="37"/>
      <c r="AA4275" s="37"/>
      <c r="AB4275" s="37"/>
      <c r="AC4275" s="37"/>
      <c r="AD4275" s="37"/>
      <c r="AE4275" s="37"/>
      <c r="AR4275" s="196" t="s">
        <v>479</v>
      </c>
      <c r="AT4275" s="196" t="s">
        <v>388</v>
      </c>
      <c r="AU4275" s="196" t="s">
        <v>90</v>
      </c>
      <c r="AY4275" s="20" t="s">
        <v>386</v>
      </c>
      <c r="BE4275" s="197">
        <f>IF(N4275="základní",J4275,0)</f>
        <v>0</v>
      </c>
      <c r="BF4275" s="197">
        <f>IF(N4275="snížená",J4275,0)</f>
        <v>0</v>
      </c>
      <c r="BG4275" s="197">
        <f>IF(N4275="zákl. přenesená",J4275,0)</f>
        <v>0</v>
      </c>
      <c r="BH4275" s="197">
        <f>IF(N4275="sníž. přenesená",J4275,0)</f>
        <v>0</v>
      </c>
      <c r="BI4275" s="197">
        <f>IF(N4275="nulová",J4275,0)</f>
        <v>0</v>
      </c>
      <c r="BJ4275" s="20" t="s">
        <v>90</v>
      </c>
      <c r="BK4275" s="197">
        <f>ROUND(I4275*H4275,2)</f>
        <v>0</v>
      </c>
      <c r="BL4275" s="20" t="s">
        <v>479</v>
      </c>
      <c r="BM4275" s="196" t="s">
        <v>3847</v>
      </c>
    </row>
    <row r="4276" spans="1:65" s="13" customFormat="1" ht="10">
      <c r="B4276" s="203"/>
      <c r="C4276" s="204"/>
      <c r="D4276" s="205" t="s">
        <v>395</v>
      </c>
      <c r="E4276" s="206" t="s">
        <v>76</v>
      </c>
      <c r="F4276" s="207" t="s">
        <v>403</v>
      </c>
      <c r="G4276" s="204"/>
      <c r="H4276" s="206" t="s">
        <v>76</v>
      </c>
      <c r="I4276" s="208"/>
      <c r="J4276" s="204"/>
      <c r="K4276" s="204"/>
      <c r="L4276" s="209"/>
      <c r="M4276" s="210"/>
      <c r="N4276" s="211"/>
      <c r="O4276" s="211"/>
      <c r="P4276" s="211"/>
      <c r="Q4276" s="211"/>
      <c r="R4276" s="211"/>
      <c r="S4276" s="211"/>
      <c r="T4276" s="212"/>
      <c r="AT4276" s="213" t="s">
        <v>395</v>
      </c>
      <c r="AU4276" s="213" t="s">
        <v>90</v>
      </c>
      <c r="AV4276" s="13" t="s">
        <v>85</v>
      </c>
      <c r="AW4276" s="13" t="s">
        <v>36</v>
      </c>
      <c r="AX4276" s="13" t="s">
        <v>78</v>
      </c>
      <c r="AY4276" s="213" t="s">
        <v>386</v>
      </c>
    </row>
    <row r="4277" spans="1:65" s="13" customFormat="1" ht="10">
      <c r="B4277" s="203"/>
      <c r="C4277" s="204"/>
      <c r="D4277" s="205" t="s">
        <v>395</v>
      </c>
      <c r="E4277" s="206" t="s">
        <v>76</v>
      </c>
      <c r="F4277" s="207" t="s">
        <v>1057</v>
      </c>
      <c r="G4277" s="204"/>
      <c r="H4277" s="206" t="s">
        <v>76</v>
      </c>
      <c r="I4277" s="208"/>
      <c r="J4277" s="204"/>
      <c r="K4277" s="204"/>
      <c r="L4277" s="209"/>
      <c r="M4277" s="210"/>
      <c r="N4277" s="211"/>
      <c r="O4277" s="211"/>
      <c r="P4277" s="211"/>
      <c r="Q4277" s="211"/>
      <c r="R4277" s="211"/>
      <c r="S4277" s="211"/>
      <c r="T4277" s="212"/>
      <c r="AT4277" s="213" t="s">
        <v>395</v>
      </c>
      <c r="AU4277" s="213" t="s">
        <v>90</v>
      </c>
      <c r="AV4277" s="13" t="s">
        <v>85</v>
      </c>
      <c r="AW4277" s="13" t="s">
        <v>36</v>
      </c>
      <c r="AX4277" s="13" t="s">
        <v>78</v>
      </c>
      <c r="AY4277" s="213" t="s">
        <v>386</v>
      </c>
    </row>
    <row r="4278" spans="1:65" s="13" customFormat="1" ht="10">
      <c r="B4278" s="203"/>
      <c r="C4278" s="204"/>
      <c r="D4278" s="205" t="s">
        <v>395</v>
      </c>
      <c r="E4278" s="206" t="s">
        <v>76</v>
      </c>
      <c r="F4278" s="207" t="s">
        <v>3810</v>
      </c>
      <c r="G4278" s="204"/>
      <c r="H4278" s="206" t="s">
        <v>76</v>
      </c>
      <c r="I4278" s="208"/>
      <c r="J4278" s="204"/>
      <c r="K4278" s="204"/>
      <c r="L4278" s="209"/>
      <c r="M4278" s="210"/>
      <c r="N4278" s="211"/>
      <c r="O4278" s="211"/>
      <c r="P4278" s="211"/>
      <c r="Q4278" s="211"/>
      <c r="R4278" s="211"/>
      <c r="S4278" s="211"/>
      <c r="T4278" s="212"/>
      <c r="AT4278" s="213" t="s">
        <v>395</v>
      </c>
      <c r="AU4278" s="213" t="s">
        <v>90</v>
      </c>
      <c r="AV4278" s="13" t="s">
        <v>85</v>
      </c>
      <c r="AW4278" s="13" t="s">
        <v>36</v>
      </c>
      <c r="AX4278" s="13" t="s">
        <v>78</v>
      </c>
      <c r="AY4278" s="213" t="s">
        <v>386</v>
      </c>
    </row>
    <row r="4279" spans="1:65" s="13" customFormat="1" ht="10">
      <c r="B4279" s="203"/>
      <c r="C4279" s="204"/>
      <c r="D4279" s="205" t="s">
        <v>395</v>
      </c>
      <c r="E4279" s="206" t="s">
        <v>76</v>
      </c>
      <c r="F4279" s="207" t="s">
        <v>3811</v>
      </c>
      <c r="G4279" s="204"/>
      <c r="H4279" s="206" t="s">
        <v>76</v>
      </c>
      <c r="I4279" s="208"/>
      <c r="J4279" s="204"/>
      <c r="K4279" s="204"/>
      <c r="L4279" s="209"/>
      <c r="M4279" s="210"/>
      <c r="N4279" s="211"/>
      <c r="O4279" s="211"/>
      <c r="P4279" s="211"/>
      <c r="Q4279" s="211"/>
      <c r="R4279" s="211"/>
      <c r="S4279" s="211"/>
      <c r="T4279" s="212"/>
      <c r="AT4279" s="213" t="s">
        <v>395</v>
      </c>
      <c r="AU4279" s="213" t="s">
        <v>90</v>
      </c>
      <c r="AV4279" s="13" t="s">
        <v>85</v>
      </c>
      <c r="AW4279" s="13" t="s">
        <v>36</v>
      </c>
      <c r="AX4279" s="13" t="s">
        <v>78</v>
      </c>
      <c r="AY4279" s="213" t="s">
        <v>386</v>
      </c>
    </row>
    <row r="4280" spans="1:65" s="14" customFormat="1" ht="10">
      <c r="B4280" s="214"/>
      <c r="C4280" s="215"/>
      <c r="D4280" s="205" t="s">
        <v>395</v>
      </c>
      <c r="E4280" s="216" t="s">
        <v>76</v>
      </c>
      <c r="F4280" s="217" t="s">
        <v>3848</v>
      </c>
      <c r="G4280" s="215"/>
      <c r="H4280" s="218">
        <v>34</v>
      </c>
      <c r="I4280" s="219"/>
      <c r="J4280" s="215"/>
      <c r="K4280" s="215"/>
      <c r="L4280" s="220"/>
      <c r="M4280" s="221"/>
      <c r="N4280" s="222"/>
      <c r="O4280" s="222"/>
      <c r="P4280" s="222"/>
      <c r="Q4280" s="222"/>
      <c r="R4280" s="222"/>
      <c r="S4280" s="222"/>
      <c r="T4280" s="223"/>
      <c r="AT4280" s="224" t="s">
        <v>395</v>
      </c>
      <c r="AU4280" s="224" t="s">
        <v>90</v>
      </c>
      <c r="AV4280" s="14" t="s">
        <v>90</v>
      </c>
      <c r="AW4280" s="14" t="s">
        <v>36</v>
      </c>
      <c r="AX4280" s="14" t="s">
        <v>78</v>
      </c>
      <c r="AY4280" s="224" t="s">
        <v>386</v>
      </c>
    </row>
    <row r="4281" spans="1:65" s="15" customFormat="1" ht="10">
      <c r="B4281" s="225"/>
      <c r="C4281" s="226"/>
      <c r="D4281" s="205" t="s">
        <v>395</v>
      </c>
      <c r="E4281" s="227" t="s">
        <v>76</v>
      </c>
      <c r="F4281" s="228" t="s">
        <v>398</v>
      </c>
      <c r="G4281" s="226"/>
      <c r="H4281" s="229">
        <v>34</v>
      </c>
      <c r="I4281" s="230"/>
      <c r="J4281" s="226"/>
      <c r="K4281" s="226"/>
      <c r="L4281" s="231"/>
      <c r="M4281" s="232"/>
      <c r="N4281" s="233"/>
      <c r="O4281" s="233"/>
      <c r="P4281" s="233"/>
      <c r="Q4281" s="233"/>
      <c r="R4281" s="233"/>
      <c r="S4281" s="233"/>
      <c r="T4281" s="234"/>
      <c r="AT4281" s="235" t="s">
        <v>395</v>
      </c>
      <c r="AU4281" s="235" t="s">
        <v>90</v>
      </c>
      <c r="AV4281" s="15" t="s">
        <v>102</v>
      </c>
      <c r="AW4281" s="15" t="s">
        <v>36</v>
      </c>
      <c r="AX4281" s="15" t="s">
        <v>85</v>
      </c>
      <c r="AY4281" s="235" t="s">
        <v>386</v>
      </c>
    </row>
    <row r="4282" spans="1:65" s="2" customFormat="1" ht="37.75" customHeight="1">
      <c r="A4282" s="37"/>
      <c r="B4282" s="38"/>
      <c r="C4282" s="185" t="s">
        <v>3849</v>
      </c>
      <c r="D4282" s="185" t="s">
        <v>388</v>
      </c>
      <c r="E4282" s="186" t="s">
        <v>3850</v>
      </c>
      <c r="F4282" s="187" t="s">
        <v>3851</v>
      </c>
      <c r="G4282" s="188" t="s">
        <v>167</v>
      </c>
      <c r="H4282" s="189">
        <v>65.3</v>
      </c>
      <c r="I4282" s="190"/>
      <c r="J4282" s="191">
        <f>ROUND(I4282*H4282,2)</f>
        <v>0</v>
      </c>
      <c r="K4282" s="187" t="s">
        <v>76</v>
      </c>
      <c r="L4282" s="42"/>
      <c r="M4282" s="192" t="s">
        <v>76</v>
      </c>
      <c r="N4282" s="193" t="s">
        <v>49</v>
      </c>
      <c r="O4282" s="67"/>
      <c r="P4282" s="194">
        <f>O4282*H4282</f>
        <v>0</v>
      </c>
      <c r="Q4282" s="194">
        <v>0</v>
      </c>
      <c r="R4282" s="194">
        <f>Q4282*H4282</f>
        <v>0</v>
      </c>
      <c r="S4282" s="194">
        <v>0</v>
      </c>
      <c r="T4282" s="195">
        <f>S4282*H4282</f>
        <v>0</v>
      </c>
      <c r="U4282" s="37"/>
      <c r="V4282" s="37"/>
      <c r="W4282" s="37"/>
      <c r="X4282" s="37"/>
      <c r="Y4282" s="37"/>
      <c r="Z4282" s="37"/>
      <c r="AA4282" s="37"/>
      <c r="AB4282" s="37"/>
      <c r="AC4282" s="37"/>
      <c r="AD4282" s="37"/>
      <c r="AE4282" s="37"/>
      <c r="AR4282" s="196" t="s">
        <v>479</v>
      </c>
      <c r="AT4282" s="196" t="s">
        <v>388</v>
      </c>
      <c r="AU4282" s="196" t="s">
        <v>90</v>
      </c>
      <c r="AY4282" s="20" t="s">
        <v>386</v>
      </c>
      <c r="BE4282" s="197">
        <f>IF(N4282="základní",J4282,0)</f>
        <v>0</v>
      </c>
      <c r="BF4282" s="197">
        <f>IF(N4282="snížená",J4282,0)</f>
        <v>0</v>
      </c>
      <c r="BG4282" s="197">
        <f>IF(N4282="zákl. přenesená",J4282,0)</f>
        <v>0</v>
      </c>
      <c r="BH4282" s="197">
        <f>IF(N4282="sníž. přenesená",J4282,0)</f>
        <v>0</v>
      </c>
      <c r="BI4282" s="197">
        <f>IF(N4282="nulová",J4282,0)</f>
        <v>0</v>
      </c>
      <c r="BJ4282" s="20" t="s">
        <v>90</v>
      </c>
      <c r="BK4282" s="197">
        <f>ROUND(I4282*H4282,2)</f>
        <v>0</v>
      </c>
      <c r="BL4282" s="20" t="s">
        <v>479</v>
      </c>
      <c r="BM4282" s="196" t="s">
        <v>3852</v>
      </c>
    </row>
    <row r="4283" spans="1:65" s="13" customFormat="1" ht="10">
      <c r="B4283" s="203"/>
      <c r="C4283" s="204"/>
      <c r="D4283" s="205" t="s">
        <v>395</v>
      </c>
      <c r="E4283" s="206" t="s">
        <v>76</v>
      </c>
      <c r="F4283" s="207" t="s">
        <v>403</v>
      </c>
      <c r="G4283" s="204"/>
      <c r="H4283" s="206" t="s">
        <v>76</v>
      </c>
      <c r="I4283" s="208"/>
      <c r="J4283" s="204"/>
      <c r="K4283" s="204"/>
      <c r="L4283" s="209"/>
      <c r="M4283" s="210"/>
      <c r="N4283" s="211"/>
      <c r="O4283" s="211"/>
      <c r="P4283" s="211"/>
      <c r="Q4283" s="211"/>
      <c r="R4283" s="211"/>
      <c r="S4283" s="211"/>
      <c r="T4283" s="212"/>
      <c r="AT4283" s="213" t="s">
        <v>395</v>
      </c>
      <c r="AU4283" s="213" t="s">
        <v>90</v>
      </c>
      <c r="AV4283" s="13" t="s">
        <v>85</v>
      </c>
      <c r="AW4283" s="13" t="s">
        <v>36</v>
      </c>
      <c r="AX4283" s="13" t="s">
        <v>78</v>
      </c>
      <c r="AY4283" s="213" t="s">
        <v>386</v>
      </c>
    </row>
    <row r="4284" spans="1:65" s="13" customFormat="1" ht="10">
      <c r="B4284" s="203"/>
      <c r="C4284" s="204"/>
      <c r="D4284" s="205" t="s">
        <v>395</v>
      </c>
      <c r="E4284" s="206" t="s">
        <v>76</v>
      </c>
      <c r="F4284" s="207" t="s">
        <v>1057</v>
      </c>
      <c r="G4284" s="204"/>
      <c r="H4284" s="206" t="s">
        <v>76</v>
      </c>
      <c r="I4284" s="208"/>
      <c r="J4284" s="204"/>
      <c r="K4284" s="204"/>
      <c r="L4284" s="209"/>
      <c r="M4284" s="210"/>
      <c r="N4284" s="211"/>
      <c r="O4284" s="211"/>
      <c r="P4284" s="211"/>
      <c r="Q4284" s="211"/>
      <c r="R4284" s="211"/>
      <c r="S4284" s="211"/>
      <c r="T4284" s="212"/>
      <c r="AT4284" s="213" t="s">
        <v>395</v>
      </c>
      <c r="AU4284" s="213" t="s">
        <v>90</v>
      </c>
      <c r="AV4284" s="13" t="s">
        <v>85</v>
      </c>
      <c r="AW4284" s="13" t="s">
        <v>36</v>
      </c>
      <c r="AX4284" s="13" t="s">
        <v>78</v>
      </c>
      <c r="AY4284" s="213" t="s">
        <v>386</v>
      </c>
    </row>
    <row r="4285" spans="1:65" s="13" customFormat="1" ht="10">
      <c r="B4285" s="203"/>
      <c r="C4285" s="204"/>
      <c r="D4285" s="205" t="s">
        <v>395</v>
      </c>
      <c r="E4285" s="206" t="s">
        <v>76</v>
      </c>
      <c r="F4285" s="207" t="s">
        <v>3810</v>
      </c>
      <c r="G4285" s="204"/>
      <c r="H4285" s="206" t="s">
        <v>76</v>
      </c>
      <c r="I4285" s="208"/>
      <c r="J4285" s="204"/>
      <c r="K4285" s="204"/>
      <c r="L4285" s="209"/>
      <c r="M4285" s="210"/>
      <c r="N4285" s="211"/>
      <c r="O4285" s="211"/>
      <c r="P4285" s="211"/>
      <c r="Q4285" s="211"/>
      <c r="R4285" s="211"/>
      <c r="S4285" s="211"/>
      <c r="T4285" s="212"/>
      <c r="AT4285" s="213" t="s">
        <v>395</v>
      </c>
      <c r="AU4285" s="213" t="s">
        <v>90</v>
      </c>
      <c r="AV4285" s="13" t="s">
        <v>85</v>
      </c>
      <c r="AW4285" s="13" t="s">
        <v>36</v>
      </c>
      <c r="AX4285" s="13" t="s">
        <v>78</v>
      </c>
      <c r="AY4285" s="213" t="s">
        <v>386</v>
      </c>
    </row>
    <row r="4286" spans="1:65" s="13" customFormat="1" ht="10">
      <c r="B4286" s="203"/>
      <c r="C4286" s="204"/>
      <c r="D4286" s="205" t="s">
        <v>395</v>
      </c>
      <c r="E4286" s="206" t="s">
        <v>76</v>
      </c>
      <c r="F4286" s="207" t="s">
        <v>3811</v>
      </c>
      <c r="G4286" s="204"/>
      <c r="H4286" s="206" t="s">
        <v>76</v>
      </c>
      <c r="I4286" s="208"/>
      <c r="J4286" s="204"/>
      <c r="K4286" s="204"/>
      <c r="L4286" s="209"/>
      <c r="M4286" s="210"/>
      <c r="N4286" s="211"/>
      <c r="O4286" s="211"/>
      <c r="P4286" s="211"/>
      <c r="Q4286" s="211"/>
      <c r="R4286" s="211"/>
      <c r="S4286" s="211"/>
      <c r="T4286" s="212"/>
      <c r="AT4286" s="213" t="s">
        <v>395</v>
      </c>
      <c r="AU4286" s="213" t="s">
        <v>90</v>
      </c>
      <c r="AV4286" s="13" t="s">
        <v>85</v>
      </c>
      <c r="AW4286" s="13" t="s">
        <v>36</v>
      </c>
      <c r="AX4286" s="13" t="s">
        <v>78</v>
      </c>
      <c r="AY4286" s="213" t="s">
        <v>386</v>
      </c>
    </row>
    <row r="4287" spans="1:65" s="14" customFormat="1" ht="10">
      <c r="B4287" s="214"/>
      <c r="C4287" s="215"/>
      <c r="D4287" s="205" t="s">
        <v>395</v>
      </c>
      <c r="E4287" s="216" t="s">
        <v>76</v>
      </c>
      <c r="F4287" s="217" t="s">
        <v>3853</v>
      </c>
      <c r="G4287" s="215"/>
      <c r="H4287" s="218">
        <v>65.3</v>
      </c>
      <c r="I4287" s="219"/>
      <c r="J4287" s="215"/>
      <c r="K4287" s="215"/>
      <c r="L4287" s="220"/>
      <c r="M4287" s="221"/>
      <c r="N4287" s="222"/>
      <c r="O4287" s="222"/>
      <c r="P4287" s="222"/>
      <c r="Q4287" s="222"/>
      <c r="R4287" s="222"/>
      <c r="S4287" s="222"/>
      <c r="T4287" s="223"/>
      <c r="AT4287" s="224" t="s">
        <v>395</v>
      </c>
      <c r="AU4287" s="224" t="s">
        <v>90</v>
      </c>
      <c r="AV4287" s="14" t="s">
        <v>90</v>
      </c>
      <c r="AW4287" s="14" t="s">
        <v>36</v>
      </c>
      <c r="AX4287" s="14" t="s">
        <v>78</v>
      </c>
      <c r="AY4287" s="224" t="s">
        <v>386</v>
      </c>
    </row>
    <row r="4288" spans="1:65" s="15" customFormat="1" ht="10">
      <c r="B4288" s="225"/>
      <c r="C4288" s="226"/>
      <c r="D4288" s="205" t="s">
        <v>395</v>
      </c>
      <c r="E4288" s="227" t="s">
        <v>76</v>
      </c>
      <c r="F4288" s="228" t="s">
        <v>398</v>
      </c>
      <c r="G4288" s="226"/>
      <c r="H4288" s="229">
        <v>65.3</v>
      </c>
      <c r="I4288" s="230"/>
      <c r="J4288" s="226"/>
      <c r="K4288" s="226"/>
      <c r="L4288" s="231"/>
      <c r="M4288" s="232"/>
      <c r="N4288" s="233"/>
      <c r="O4288" s="233"/>
      <c r="P4288" s="233"/>
      <c r="Q4288" s="233"/>
      <c r="R4288" s="233"/>
      <c r="S4288" s="233"/>
      <c r="T4288" s="234"/>
      <c r="AT4288" s="235" t="s">
        <v>395</v>
      </c>
      <c r="AU4288" s="235" t="s">
        <v>90</v>
      </c>
      <c r="AV4288" s="15" t="s">
        <v>102</v>
      </c>
      <c r="AW4288" s="15" t="s">
        <v>36</v>
      </c>
      <c r="AX4288" s="15" t="s">
        <v>85</v>
      </c>
      <c r="AY4288" s="235" t="s">
        <v>386</v>
      </c>
    </row>
    <row r="4289" spans="1:65" s="2" customFormat="1" ht="37.75" customHeight="1">
      <c r="A4289" s="37"/>
      <c r="B4289" s="38"/>
      <c r="C4289" s="185" t="s">
        <v>3854</v>
      </c>
      <c r="D4289" s="185" t="s">
        <v>388</v>
      </c>
      <c r="E4289" s="186" t="s">
        <v>3855</v>
      </c>
      <c r="F4289" s="187" t="s">
        <v>3856</v>
      </c>
      <c r="G4289" s="188" t="s">
        <v>624</v>
      </c>
      <c r="H4289" s="189">
        <v>1</v>
      </c>
      <c r="I4289" s="190"/>
      <c r="J4289" s="191">
        <f>ROUND(I4289*H4289,2)</f>
        <v>0</v>
      </c>
      <c r="K4289" s="187" t="s">
        <v>76</v>
      </c>
      <c r="L4289" s="42"/>
      <c r="M4289" s="192" t="s">
        <v>76</v>
      </c>
      <c r="N4289" s="193" t="s">
        <v>49</v>
      </c>
      <c r="O4289" s="67"/>
      <c r="P4289" s="194">
        <f>O4289*H4289</f>
        <v>0</v>
      </c>
      <c r="Q4289" s="194">
        <v>0</v>
      </c>
      <c r="R4289" s="194">
        <f>Q4289*H4289</f>
        <v>0</v>
      </c>
      <c r="S4289" s="194">
        <v>0</v>
      </c>
      <c r="T4289" s="195">
        <f>S4289*H4289</f>
        <v>0</v>
      </c>
      <c r="U4289" s="37"/>
      <c r="V4289" s="37"/>
      <c r="W4289" s="37"/>
      <c r="X4289" s="37"/>
      <c r="Y4289" s="37"/>
      <c r="Z4289" s="37"/>
      <c r="AA4289" s="37"/>
      <c r="AB4289" s="37"/>
      <c r="AC4289" s="37"/>
      <c r="AD4289" s="37"/>
      <c r="AE4289" s="37"/>
      <c r="AR4289" s="196" t="s">
        <v>479</v>
      </c>
      <c r="AT4289" s="196" t="s">
        <v>388</v>
      </c>
      <c r="AU4289" s="196" t="s">
        <v>90</v>
      </c>
      <c r="AY4289" s="20" t="s">
        <v>386</v>
      </c>
      <c r="BE4289" s="197">
        <f>IF(N4289="základní",J4289,0)</f>
        <v>0</v>
      </c>
      <c r="BF4289" s="197">
        <f>IF(N4289="snížená",J4289,0)</f>
        <v>0</v>
      </c>
      <c r="BG4289" s="197">
        <f>IF(N4289="zákl. přenesená",J4289,0)</f>
        <v>0</v>
      </c>
      <c r="BH4289" s="197">
        <f>IF(N4289="sníž. přenesená",J4289,0)</f>
        <v>0</v>
      </c>
      <c r="BI4289" s="197">
        <f>IF(N4289="nulová",J4289,0)</f>
        <v>0</v>
      </c>
      <c r="BJ4289" s="20" t="s">
        <v>90</v>
      </c>
      <c r="BK4289" s="197">
        <f>ROUND(I4289*H4289,2)</f>
        <v>0</v>
      </c>
      <c r="BL4289" s="20" t="s">
        <v>479</v>
      </c>
      <c r="BM4289" s="196" t="s">
        <v>3857</v>
      </c>
    </row>
    <row r="4290" spans="1:65" s="13" customFormat="1" ht="10">
      <c r="B4290" s="203"/>
      <c r="C4290" s="204"/>
      <c r="D4290" s="205" t="s">
        <v>395</v>
      </c>
      <c r="E4290" s="206" t="s">
        <v>76</v>
      </c>
      <c r="F4290" s="207" t="s">
        <v>403</v>
      </c>
      <c r="G4290" s="204"/>
      <c r="H4290" s="206" t="s">
        <v>76</v>
      </c>
      <c r="I4290" s="208"/>
      <c r="J4290" s="204"/>
      <c r="K4290" s="204"/>
      <c r="L4290" s="209"/>
      <c r="M4290" s="210"/>
      <c r="N4290" s="211"/>
      <c r="O4290" s="211"/>
      <c r="P4290" s="211"/>
      <c r="Q4290" s="211"/>
      <c r="R4290" s="211"/>
      <c r="S4290" s="211"/>
      <c r="T4290" s="212"/>
      <c r="AT4290" s="213" t="s">
        <v>395</v>
      </c>
      <c r="AU4290" s="213" t="s">
        <v>90</v>
      </c>
      <c r="AV4290" s="13" t="s">
        <v>85</v>
      </c>
      <c r="AW4290" s="13" t="s">
        <v>36</v>
      </c>
      <c r="AX4290" s="13" t="s">
        <v>78</v>
      </c>
      <c r="AY4290" s="213" t="s">
        <v>386</v>
      </c>
    </row>
    <row r="4291" spans="1:65" s="13" customFormat="1" ht="10">
      <c r="B4291" s="203"/>
      <c r="C4291" s="204"/>
      <c r="D4291" s="205" t="s">
        <v>395</v>
      </c>
      <c r="E4291" s="206" t="s">
        <v>76</v>
      </c>
      <c r="F4291" s="207" t="s">
        <v>1057</v>
      </c>
      <c r="G4291" s="204"/>
      <c r="H4291" s="206" t="s">
        <v>76</v>
      </c>
      <c r="I4291" s="208"/>
      <c r="J4291" s="204"/>
      <c r="K4291" s="204"/>
      <c r="L4291" s="209"/>
      <c r="M4291" s="210"/>
      <c r="N4291" s="211"/>
      <c r="O4291" s="211"/>
      <c r="P4291" s="211"/>
      <c r="Q4291" s="211"/>
      <c r="R4291" s="211"/>
      <c r="S4291" s="211"/>
      <c r="T4291" s="212"/>
      <c r="AT4291" s="213" t="s">
        <v>395</v>
      </c>
      <c r="AU4291" s="213" t="s">
        <v>90</v>
      </c>
      <c r="AV4291" s="13" t="s">
        <v>85</v>
      </c>
      <c r="AW4291" s="13" t="s">
        <v>36</v>
      </c>
      <c r="AX4291" s="13" t="s">
        <v>78</v>
      </c>
      <c r="AY4291" s="213" t="s">
        <v>386</v>
      </c>
    </row>
    <row r="4292" spans="1:65" s="13" customFormat="1" ht="10">
      <c r="B4292" s="203"/>
      <c r="C4292" s="204"/>
      <c r="D4292" s="205" t="s">
        <v>395</v>
      </c>
      <c r="E4292" s="206" t="s">
        <v>76</v>
      </c>
      <c r="F4292" s="207" t="s">
        <v>3810</v>
      </c>
      <c r="G4292" s="204"/>
      <c r="H4292" s="206" t="s">
        <v>76</v>
      </c>
      <c r="I4292" s="208"/>
      <c r="J4292" s="204"/>
      <c r="K4292" s="204"/>
      <c r="L4292" s="209"/>
      <c r="M4292" s="210"/>
      <c r="N4292" s="211"/>
      <c r="O4292" s="211"/>
      <c r="P4292" s="211"/>
      <c r="Q4292" s="211"/>
      <c r="R4292" s="211"/>
      <c r="S4292" s="211"/>
      <c r="T4292" s="212"/>
      <c r="AT4292" s="213" t="s">
        <v>395</v>
      </c>
      <c r="AU4292" s="213" t="s">
        <v>90</v>
      </c>
      <c r="AV4292" s="13" t="s">
        <v>85</v>
      </c>
      <c r="AW4292" s="13" t="s">
        <v>36</v>
      </c>
      <c r="AX4292" s="13" t="s">
        <v>78</v>
      </c>
      <c r="AY4292" s="213" t="s">
        <v>386</v>
      </c>
    </row>
    <row r="4293" spans="1:65" s="13" customFormat="1" ht="10">
      <c r="B4293" s="203"/>
      <c r="C4293" s="204"/>
      <c r="D4293" s="205" t="s">
        <v>395</v>
      </c>
      <c r="E4293" s="206" t="s">
        <v>76</v>
      </c>
      <c r="F4293" s="207" t="s">
        <v>3811</v>
      </c>
      <c r="G4293" s="204"/>
      <c r="H4293" s="206" t="s">
        <v>76</v>
      </c>
      <c r="I4293" s="208"/>
      <c r="J4293" s="204"/>
      <c r="K4293" s="204"/>
      <c r="L4293" s="209"/>
      <c r="M4293" s="210"/>
      <c r="N4293" s="211"/>
      <c r="O4293" s="211"/>
      <c r="P4293" s="211"/>
      <c r="Q4293" s="211"/>
      <c r="R4293" s="211"/>
      <c r="S4293" s="211"/>
      <c r="T4293" s="212"/>
      <c r="AT4293" s="213" t="s">
        <v>395</v>
      </c>
      <c r="AU4293" s="213" t="s">
        <v>90</v>
      </c>
      <c r="AV4293" s="13" t="s">
        <v>85</v>
      </c>
      <c r="AW4293" s="13" t="s">
        <v>36</v>
      </c>
      <c r="AX4293" s="13" t="s">
        <v>78</v>
      </c>
      <c r="AY4293" s="213" t="s">
        <v>386</v>
      </c>
    </row>
    <row r="4294" spans="1:65" s="14" customFormat="1" ht="10">
      <c r="B4294" s="214"/>
      <c r="C4294" s="215"/>
      <c r="D4294" s="205" t="s">
        <v>395</v>
      </c>
      <c r="E4294" s="216" t="s">
        <v>76</v>
      </c>
      <c r="F4294" s="217" t="s">
        <v>3858</v>
      </c>
      <c r="G4294" s="215"/>
      <c r="H4294" s="218">
        <v>1</v>
      </c>
      <c r="I4294" s="219"/>
      <c r="J4294" s="215"/>
      <c r="K4294" s="215"/>
      <c r="L4294" s="220"/>
      <c r="M4294" s="221"/>
      <c r="N4294" s="222"/>
      <c r="O4294" s="222"/>
      <c r="P4294" s="222"/>
      <c r="Q4294" s="222"/>
      <c r="R4294" s="222"/>
      <c r="S4294" s="222"/>
      <c r="T4294" s="223"/>
      <c r="AT4294" s="224" t="s">
        <v>395</v>
      </c>
      <c r="AU4294" s="224" t="s">
        <v>90</v>
      </c>
      <c r="AV4294" s="14" t="s">
        <v>90</v>
      </c>
      <c r="AW4294" s="14" t="s">
        <v>36</v>
      </c>
      <c r="AX4294" s="14" t="s">
        <v>78</v>
      </c>
      <c r="AY4294" s="224" t="s">
        <v>386</v>
      </c>
    </row>
    <row r="4295" spans="1:65" s="15" customFormat="1" ht="10">
      <c r="B4295" s="225"/>
      <c r="C4295" s="226"/>
      <c r="D4295" s="205" t="s">
        <v>395</v>
      </c>
      <c r="E4295" s="227" t="s">
        <v>76</v>
      </c>
      <c r="F4295" s="228" t="s">
        <v>398</v>
      </c>
      <c r="G4295" s="226"/>
      <c r="H4295" s="229">
        <v>1</v>
      </c>
      <c r="I4295" s="230"/>
      <c r="J4295" s="226"/>
      <c r="K4295" s="226"/>
      <c r="L4295" s="231"/>
      <c r="M4295" s="232"/>
      <c r="N4295" s="233"/>
      <c r="O4295" s="233"/>
      <c r="P4295" s="233"/>
      <c r="Q4295" s="233"/>
      <c r="R4295" s="233"/>
      <c r="S4295" s="233"/>
      <c r="T4295" s="234"/>
      <c r="AT4295" s="235" t="s">
        <v>395</v>
      </c>
      <c r="AU4295" s="235" t="s">
        <v>90</v>
      </c>
      <c r="AV4295" s="15" t="s">
        <v>102</v>
      </c>
      <c r="AW4295" s="15" t="s">
        <v>36</v>
      </c>
      <c r="AX4295" s="15" t="s">
        <v>85</v>
      </c>
      <c r="AY4295" s="235" t="s">
        <v>386</v>
      </c>
    </row>
    <row r="4296" spans="1:65" s="2" customFormat="1" ht="37.75" customHeight="1">
      <c r="A4296" s="37"/>
      <c r="B4296" s="38"/>
      <c r="C4296" s="185" t="s">
        <v>3859</v>
      </c>
      <c r="D4296" s="185" t="s">
        <v>388</v>
      </c>
      <c r="E4296" s="186" t="s">
        <v>3860</v>
      </c>
      <c r="F4296" s="187" t="s">
        <v>3861</v>
      </c>
      <c r="G4296" s="188" t="s">
        <v>624</v>
      </c>
      <c r="H4296" s="189">
        <v>1</v>
      </c>
      <c r="I4296" s="190"/>
      <c r="J4296" s="191">
        <f>ROUND(I4296*H4296,2)</f>
        <v>0</v>
      </c>
      <c r="K4296" s="187" t="s">
        <v>76</v>
      </c>
      <c r="L4296" s="42"/>
      <c r="M4296" s="192" t="s">
        <v>76</v>
      </c>
      <c r="N4296" s="193" t="s">
        <v>49</v>
      </c>
      <c r="O4296" s="67"/>
      <c r="P4296" s="194">
        <f>O4296*H4296</f>
        <v>0</v>
      </c>
      <c r="Q4296" s="194">
        <v>0</v>
      </c>
      <c r="R4296" s="194">
        <f>Q4296*H4296</f>
        <v>0</v>
      </c>
      <c r="S4296" s="194">
        <v>0</v>
      </c>
      <c r="T4296" s="195">
        <f>S4296*H4296</f>
        <v>0</v>
      </c>
      <c r="U4296" s="37"/>
      <c r="V4296" s="37"/>
      <c r="W4296" s="37"/>
      <c r="X4296" s="37"/>
      <c r="Y4296" s="37"/>
      <c r="Z4296" s="37"/>
      <c r="AA4296" s="37"/>
      <c r="AB4296" s="37"/>
      <c r="AC4296" s="37"/>
      <c r="AD4296" s="37"/>
      <c r="AE4296" s="37"/>
      <c r="AR4296" s="196" t="s">
        <v>479</v>
      </c>
      <c r="AT4296" s="196" t="s">
        <v>388</v>
      </c>
      <c r="AU4296" s="196" t="s">
        <v>90</v>
      </c>
      <c r="AY4296" s="20" t="s">
        <v>386</v>
      </c>
      <c r="BE4296" s="197">
        <f>IF(N4296="základní",J4296,0)</f>
        <v>0</v>
      </c>
      <c r="BF4296" s="197">
        <f>IF(N4296="snížená",J4296,0)</f>
        <v>0</v>
      </c>
      <c r="BG4296" s="197">
        <f>IF(N4296="zákl. přenesená",J4296,0)</f>
        <v>0</v>
      </c>
      <c r="BH4296" s="197">
        <f>IF(N4296="sníž. přenesená",J4296,0)</f>
        <v>0</v>
      </c>
      <c r="BI4296" s="197">
        <f>IF(N4296="nulová",J4296,0)</f>
        <v>0</v>
      </c>
      <c r="BJ4296" s="20" t="s">
        <v>90</v>
      </c>
      <c r="BK4296" s="197">
        <f>ROUND(I4296*H4296,2)</f>
        <v>0</v>
      </c>
      <c r="BL4296" s="20" t="s">
        <v>479</v>
      </c>
      <c r="BM4296" s="196" t="s">
        <v>3862</v>
      </c>
    </row>
    <row r="4297" spans="1:65" s="13" customFormat="1" ht="10">
      <c r="B4297" s="203"/>
      <c r="C4297" s="204"/>
      <c r="D4297" s="205" t="s">
        <v>395</v>
      </c>
      <c r="E4297" s="206" t="s">
        <v>76</v>
      </c>
      <c r="F4297" s="207" t="s">
        <v>403</v>
      </c>
      <c r="G4297" s="204"/>
      <c r="H4297" s="206" t="s">
        <v>76</v>
      </c>
      <c r="I4297" s="208"/>
      <c r="J4297" s="204"/>
      <c r="K4297" s="204"/>
      <c r="L4297" s="209"/>
      <c r="M4297" s="210"/>
      <c r="N4297" s="211"/>
      <c r="O4297" s="211"/>
      <c r="P4297" s="211"/>
      <c r="Q4297" s="211"/>
      <c r="R4297" s="211"/>
      <c r="S4297" s="211"/>
      <c r="T4297" s="212"/>
      <c r="AT4297" s="213" t="s">
        <v>395</v>
      </c>
      <c r="AU4297" s="213" t="s">
        <v>90</v>
      </c>
      <c r="AV4297" s="13" t="s">
        <v>85</v>
      </c>
      <c r="AW4297" s="13" t="s">
        <v>36</v>
      </c>
      <c r="AX4297" s="13" t="s">
        <v>78</v>
      </c>
      <c r="AY4297" s="213" t="s">
        <v>386</v>
      </c>
    </row>
    <row r="4298" spans="1:65" s="13" customFormat="1" ht="10">
      <c r="B4298" s="203"/>
      <c r="C4298" s="204"/>
      <c r="D4298" s="205" t="s">
        <v>395</v>
      </c>
      <c r="E4298" s="206" t="s">
        <v>76</v>
      </c>
      <c r="F4298" s="207" t="s">
        <v>1057</v>
      </c>
      <c r="G4298" s="204"/>
      <c r="H4298" s="206" t="s">
        <v>76</v>
      </c>
      <c r="I4298" s="208"/>
      <c r="J4298" s="204"/>
      <c r="K4298" s="204"/>
      <c r="L4298" s="209"/>
      <c r="M4298" s="210"/>
      <c r="N4298" s="211"/>
      <c r="O4298" s="211"/>
      <c r="P4298" s="211"/>
      <c r="Q4298" s="211"/>
      <c r="R4298" s="211"/>
      <c r="S4298" s="211"/>
      <c r="T4298" s="212"/>
      <c r="AT4298" s="213" t="s">
        <v>395</v>
      </c>
      <c r="AU4298" s="213" t="s">
        <v>90</v>
      </c>
      <c r="AV4298" s="13" t="s">
        <v>85</v>
      </c>
      <c r="AW4298" s="13" t="s">
        <v>36</v>
      </c>
      <c r="AX4298" s="13" t="s">
        <v>78</v>
      </c>
      <c r="AY4298" s="213" t="s">
        <v>386</v>
      </c>
    </row>
    <row r="4299" spans="1:65" s="13" customFormat="1" ht="10">
      <c r="B4299" s="203"/>
      <c r="C4299" s="204"/>
      <c r="D4299" s="205" t="s">
        <v>395</v>
      </c>
      <c r="E4299" s="206" t="s">
        <v>76</v>
      </c>
      <c r="F4299" s="207" t="s">
        <v>3810</v>
      </c>
      <c r="G4299" s="204"/>
      <c r="H4299" s="206" t="s">
        <v>76</v>
      </c>
      <c r="I4299" s="208"/>
      <c r="J4299" s="204"/>
      <c r="K4299" s="204"/>
      <c r="L4299" s="209"/>
      <c r="M4299" s="210"/>
      <c r="N4299" s="211"/>
      <c r="O4299" s="211"/>
      <c r="P4299" s="211"/>
      <c r="Q4299" s="211"/>
      <c r="R4299" s="211"/>
      <c r="S4299" s="211"/>
      <c r="T4299" s="212"/>
      <c r="AT4299" s="213" t="s">
        <v>395</v>
      </c>
      <c r="AU4299" s="213" t="s">
        <v>90</v>
      </c>
      <c r="AV4299" s="13" t="s">
        <v>85</v>
      </c>
      <c r="AW4299" s="13" t="s">
        <v>36</v>
      </c>
      <c r="AX4299" s="13" t="s">
        <v>78</v>
      </c>
      <c r="AY4299" s="213" t="s">
        <v>386</v>
      </c>
    </row>
    <row r="4300" spans="1:65" s="13" customFormat="1" ht="10">
      <c r="B4300" s="203"/>
      <c r="C4300" s="204"/>
      <c r="D4300" s="205" t="s">
        <v>395</v>
      </c>
      <c r="E4300" s="206" t="s">
        <v>76</v>
      </c>
      <c r="F4300" s="207" t="s">
        <v>3811</v>
      </c>
      <c r="G4300" s="204"/>
      <c r="H4300" s="206" t="s">
        <v>76</v>
      </c>
      <c r="I4300" s="208"/>
      <c r="J4300" s="204"/>
      <c r="K4300" s="204"/>
      <c r="L4300" s="209"/>
      <c r="M4300" s="210"/>
      <c r="N4300" s="211"/>
      <c r="O4300" s="211"/>
      <c r="P4300" s="211"/>
      <c r="Q4300" s="211"/>
      <c r="R4300" s="211"/>
      <c r="S4300" s="211"/>
      <c r="T4300" s="212"/>
      <c r="AT4300" s="213" t="s">
        <v>395</v>
      </c>
      <c r="AU4300" s="213" t="s">
        <v>90</v>
      </c>
      <c r="AV4300" s="13" t="s">
        <v>85</v>
      </c>
      <c r="AW4300" s="13" t="s">
        <v>36</v>
      </c>
      <c r="AX4300" s="13" t="s">
        <v>78</v>
      </c>
      <c r="AY4300" s="213" t="s">
        <v>386</v>
      </c>
    </row>
    <row r="4301" spans="1:65" s="14" customFormat="1" ht="10">
      <c r="B4301" s="214"/>
      <c r="C4301" s="215"/>
      <c r="D4301" s="205" t="s">
        <v>395</v>
      </c>
      <c r="E4301" s="216" t="s">
        <v>76</v>
      </c>
      <c r="F4301" s="217" t="s">
        <v>3863</v>
      </c>
      <c r="G4301" s="215"/>
      <c r="H4301" s="218">
        <v>1</v>
      </c>
      <c r="I4301" s="219"/>
      <c r="J4301" s="215"/>
      <c r="K4301" s="215"/>
      <c r="L4301" s="220"/>
      <c r="M4301" s="221"/>
      <c r="N4301" s="222"/>
      <c r="O4301" s="222"/>
      <c r="P4301" s="222"/>
      <c r="Q4301" s="222"/>
      <c r="R4301" s="222"/>
      <c r="S4301" s="222"/>
      <c r="T4301" s="223"/>
      <c r="AT4301" s="224" t="s">
        <v>395</v>
      </c>
      <c r="AU4301" s="224" t="s">
        <v>90</v>
      </c>
      <c r="AV4301" s="14" t="s">
        <v>90</v>
      </c>
      <c r="AW4301" s="14" t="s">
        <v>36</v>
      </c>
      <c r="AX4301" s="14" t="s">
        <v>78</v>
      </c>
      <c r="AY4301" s="224" t="s">
        <v>386</v>
      </c>
    </row>
    <row r="4302" spans="1:65" s="15" customFormat="1" ht="10">
      <c r="B4302" s="225"/>
      <c r="C4302" s="226"/>
      <c r="D4302" s="205" t="s">
        <v>395</v>
      </c>
      <c r="E4302" s="227" t="s">
        <v>76</v>
      </c>
      <c r="F4302" s="228" t="s">
        <v>398</v>
      </c>
      <c r="G4302" s="226"/>
      <c r="H4302" s="229">
        <v>1</v>
      </c>
      <c r="I4302" s="230"/>
      <c r="J4302" s="226"/>
      <c r="K4302" s="226"/>
      <c r="L4302" s="231"/>
      <c r="M4302" s="232"/>
      <c r="N4302" s="233"/>
      <c r="O4302" s="233"/>
      <c r="P4302" s="233"/>
      <c r="Q4302" s="233"/>
      <c r="R4302" s="233"/>
      <c r="S4302" s="233"/>
      <c r="T4302" s="234"/>
      <c r="AT4302" s="235" t="s">
        <v>395</v>
      </c>
      <c r="AU4302" s="235" t="s">
        <v>90</v>
      </c>
      <c r="AV4302" s="15" t="s">
        <v>102</v>
      </c>
      <c r="AW4302" s="15" t="s">
        <v>36</v>
      </c>
      <c r="AX4302" s="15" t="s">
        <v>85</v>
      </c>
      <c r="AY4302" s="235" t="s">
        <v>386</v>
      </c>
    </row>
    <row r="4303" spans="1:65" s="2" customFormat="1" ht="37.75" customHeight="1">
      <c r="A4303" s="37"/>
      <c r="B4303" s="38"/>
      <c r="C4303" s="185" t="s">
        <v>3864</v>
      </c>
      <c r="D4303" s="185" t="s">
        <v>388</v>
      </c>
      <c r="E4303" s="186" t="s">
        <v>3865</v>
      </c>
      <c r="F4303" s="187" t="s">
        <v>3866</v>
      </c>
      <c r="G4303" s="188" t="s">
        <v>624</v>
      </c>
      <c r="H4303" s="189">
        <v>1</v>
      </c>
      <c r="I4303" s="190"/>
      <c r="J4303" s="191">
        <f>ROUND(I4303*H4303,2)</f>
        <v>0</v>
      </c>
      <c r="K4303" s="187" t="s">
        <v>76</v>
      </c>
      <c r="L4303" s="42"/>
      <c r="M4303" s="192" t="s">
        <v>76</v>
      </c>
      <c r="N4303" s="193" t="s">
        <v>49</v>
      </c>
      <c r="O4303" s="67"/>
      <c r="P4303" s="194">
        <f>O4303*H4303</f>
        <v>0</v>
      </c>
      <c r="Q4303" s="194">
        <v>0</v>
      </c>
      <c r="R4303" s="194">
        <f>Q4303*H4303</f>
        <v>0</v>
      </c>
      <c r="S4303" s="194">
        <v>0</v>
      </c>
      <c r="T4303" s="195">
        <f>S4303*H4303</f>
        <v>0</v>
      </c>
      <c r="U4303" s="37"/>
      <c r="V4303" s="37"/>
      <c r="W4303" s="37"/>
      <c r="X4303" s="37"/>
      <c r="Y4303" s="37"/>
      <c r="Z4303" s="37"/>
      <c r="AA4303" s="37"/>
      <c r="AB4303" s="37"/>
      <c r="AC4303" s="37"/>
      <c r="AD4303" s="37"/>
      <c r="AE4303" s="37"/>
      <c r="AR4303" s="196" t="s">
        <v>479</v>
      </c>
      <c r="AT4303" s="196" t="s">
        <v>388</v>
      </c>
      <c r="AU4303" s="196" t="s">
        <v>90</v>
      </c>
      <c r="AY4303" s="20" t="s">
        <v>386</v>
      </c>
      <c r="BE4303" s="197">
        <f>IF(N4303="základní",J4303,0)</f>
        <v>0</v>
      </c>
      <c r="BF4303" s="197">
        <f>IF(N4303="snížená",J4303,0)</f>
        <v>0</v>
      </c>
      <c r="BG4303" s="197">
        <f>IF(N4303="zákl. přenesená",J4303,0)</f>
        <v>0</v>
      </c>
      <c r="BH4303" s="197">
        <f>IF(N4303="sníž. přenesená",J4303,0)</f>
        <v>0</v>
      </c>
      <c r="BI4303" s="197">
        <f>IF(N4303="nulová",J4303,0)</f>
        <v>0</v>
      </c>
      <c r="BJ4303" s="20" t="s">
        <v>90</v>
      </c>
      <c r="BK4303" s="197">
        <f>ROUND(I4303*H4303,2)</f>
        <v>0</v>
      </c>
      <c r="BL4303" s="20" t="s">
        <v>479</v>
      </c>
      <c r="BM4303" s="196" t="s">
        <v>3867</v>
      </c>
    </row>
    <row r="4304" spans="1:65" s="13" customFormat="1" ht="10">
      <c r="B4304" s="203"/>
      <c r="C4304" s="204"/>
      <c r="D4304" s="205" t="s">
        <v>395</v>
      </c>
      <c r="E4304" s="206" t="s">
        <v>76</v>
      </c>
      <c r="F4304" s="207" t="s">
        <v>403</v>
      </c>
      <c r="G4304" s="204"/>
      <c r="H4304" s="206" t="s">
        <v>76</v>
      </c>
      <c r="I4304" s="208"/>
      <c r="J4304" s="204"/>
      <c r="K4304" s="204"/>
      <c r="L4304" s="209"/>
      <c r="M4304" s="210"/>
      <c r="N4304" s="211"/>
      <c r="O4304" s="211"/>
      <c r="P4304" s="211"/>
      <c r="Q4304" s="211"/>
      <c r="R4304" s="211"/>
      <c r="S4304" s="211"/>
      <c r="T4304" s="212"/>
      <c r="AT4304" s="213" t="s">
        <v>395</v>
      </c>
      <c r="AU4304" s="213" t="s">
        <v>90</v>
      </c>
      <c r="AV4304" s="13" t="s">
        <v>85</v>
      </c>
      <c r="AW4304" s="13" t="s">
        <v>36</v>
      </c>
      <c r="AX4304" s="13" t="s">
        <v>78</v>
      </c>
      <c r="AY4304" s="213" t="s">
        <v>386</v>
      </c>
    </row>
    <row r="4305" spans="1:65" s="13" customFormat="1" ht="10">
      <c r="B4305" s="203"/>
      <c r="C4305" s="204"/>
      <c r="D4305" s="205" t="s">
        <v>395</v>
      </c>
      <c r="E4305" s="206" t="s">
        <v>76</v>
      </c>
      <c r="F4305" s="207" t="s">
        <v>1057</v>
      </c>
      <c r="G4305" s="204"/>
      <c r="H4305" s="206" t="s">
        <v>76</v>
      </c>
      <c r="I4305" s="208"/>
      <c r="J4305" s="204"/>
      <c r="K4305" s="204"/>
      <c r="L4305" s="209"/>
      <c r="M4305" s="210"/>
      <c r="N4305" s="211"/>
      <c r="O4305" s="211"/>
      <c r="P4305" s="211"/>
      <c r="Q4305" s="211"/>
      <c r="R4305" s="211"/>
      <c r="S4305" s="211"/>
      <c r="T4305" s="212"/>
      <c r="AT4305" s="213" t="s">
        <v>395</v>
      </c>
      <c r="AU4305" s="213" t="s">
        <v>90</v>
      </c>
      <c r="AV4305" s="13" t="s">
        <v>85</v>
      </c>
      <c r="AW4305" s="13" t="s">
        <v>36</v>
      </c>
      <c r="AX4305" s="13" t="s">
        <v>78</v>
      </c>
      <c r="AY4305" s="213" t="s">
        <v>386</v>
      </c>
    </row>
    <row r="4306" spans="1:65" s="13" customFormat="1" ht="10">
      <c r="B4306" s="203"/>
      <c r="C4306" s="204"/>
      <c r="D4306" s="205" t="s">
        <v>395</v>
      </c>
      <c r="E4306" s="206" t="s">
        <v>76</v>
      </c>
      <c r="F4306" s="207" t="s">
        <v>3810</v>
      </c>
      <c r="G4306" s="204"/>
      <c r="H4306" s="206" t="s">
        <v>76</v>
      </c>
      <c r="I4306" s="208"/>
      <c r="J4306" s="204"/>
      <c r="K4306" s="204"/>
      <c r="L4306" s="209"/>
      <c r="M4306" s="210"/>
      <c r="N4306" s="211"/>
      <c r="O4306" s="211"/>
      <c r="P4306" s="211"/>
      <c r="Q4306" s="211"/>
      <c r="R4306" s="211"/>
      <c r="S4306" s="211"/>
      <c r="T4306" s="212"/>
      <c r="AT4306" s="213" t="s">
        <v>395</v>
      </c>
      <c r="AU4306" s="213" t="s">
        <v>90</v>
      </c>
      <c r="AV4306" s="13" t="s">
        <v>85</v>
      </c>
      <c r="AW4306" s="13" t="s">
        <v>36</v>
      </c>
      <c r="AX4306" s="13" t="s">
        <v>78</v>
      </c>
      <c r="AY4306" s="213" t="s">
        <v>386</v>
      </c>
    </row>
    <row r="4307" spans="1:65" s="13" customFormat="1" ht="10">
      <c r="B4307" s="203"/>
      <c r="C4307" s="204"/>
      <c r="D4307" s="205" t="s">
        <v>395</v>
      </c>
      <c r="E4307" s="206" t="s">
        <v>76</v>
      </c>
      <c r="F4307" s="207" t="s">
        <v>3811</v>
      </c>
      <c r="G4307" s="204"/>
      <c r="H4307" s="206" t="s">
        <v>76</v>
      </c>
      <c r="I4307" s="208"/>
      <c r="J4307" s="204"/>
      <c r="K4307" s="204"/>
      <c r="L4307" s="209"/>
      <c r="M4307" s="210"/>
      <c r="N4307" s="211"/>
      <c r="O4307" s="211"/>
      <c r="P4307" s="211"/>
      <c r="Q4307" s="211"/>
      <c r="R4307" s="211"/>
      <c r="S4307" s="211"/>
      <c r="T4307" s="212"/>
      <c r="AT4307" s="213" t="s">
        <v>395</v>
      </c>
      <c r="AU4307" s="213" t="s">
        <v>90</v>
      </c>
      <c r="AV4307" s="13" t="s">
        <v>85</v>
      </c>
      <c r="AW4307" s="13" t="s">
        <v>36</v>
      </c>
      <c r="AX4307" s="13" t="s">
        <v>78</v>
      </c>
      <c r="AY4307" s="213" t="s">
        <v>386</v>
      </c>
    </row>
    <row r="4308" spans="1:65" s="14" customFormat="1" ht="10">
      <c r="B4308" s="214"/>
      <c r="C4308" s="215"/>
      <c r="D4308" s="205" t="s">
        <v>395</v>
      </c>
      <c r="E4308" s="216" t="s">
        <v>76</v>
      </c>
      <c r="F4308" s="217" t="s">
        <v>3868</v>
      </c>
      <c r="G4308" s="215"/>
      <c r="H4308" s="218">
        <v>1</v>
      </c>
      <c r="I4308" s="219"/>
      <c r="J4308" s="215"/>
      <c r="K4308" s="215"/>
      <c r="L4308" s="220"/>
      <c r="M4308" s="221"/>
      <c r="N4308" s="222"/>
      <c r="O4308" s="222"/>
      <c r="P4308" s="222"/>
      <c r="Q4308" s="222"/>
      <c r="R4308" s="222"/>
      <c r="S4308" s="222"/>
      <c r="T4308" s="223"/>
      <c r="AT4308" s="224" t="s">
        <v>395</v>
      </c>
      <c r="AU4308" s="224" t="s">
        <v>90</v>
      </c>
      <c r="AV4308" s="14" t="s">
        <v>90</v>
      </c>
      <c r="AW4308" s="14" t="s">
        <v>36</v>
      </c>
      <c r="AX4308" s="14" t="s">
        <v>78</v>
      </c>
      <c r="AY4308" s="224" t="s">
        <v>386</v>
      </c>
    </row>
    <row r="4309" spans="1:65" s="15" customFormat="1" ht="10">
      <c r="B4309" s="225"/>
      <c r="C4309" s="226"/>
      <c r="D4309" s="205" t="s">
        <v>395</v>
      </c>
      <c r="E4309" s="227" t="s">
        <v>76</v>
      </c>
      <c r="F4309" s="228" t="s">
        <v>398</v>
      </c>
      <c r="G4309" s="226"/>
      <c r="H4309" s="229">
        <v>1</v>
      </c>
      <c r="I4309" s="230"/>
      <c r="J4309" s="226"/>
      <c r="K4309" s="226"/>
      <c r="L4309" s="231"/>
      <c r="M4309" s="232"/>
      <c r="N4309" s="233"/>
      <c r="O4309" s="233"/>
      <c r="P4309" s="233"/>
      <c r="Q4309" s="233"/>
      <c r="R4309" s="233"/>
      <c r="S4309" s="233"/>
      <c r="T4309" s="234"/>
      <c r="AT4309" s="235" t="s">
        <v>395</v>
      </c>
      <c r="AU4309" s="235" t="s">
        <v>90</v>
      </c>
      <c r="AV4309" s="15" t="s">
        <v>102</v>
      </c>
      <c r="AW4309" s="15" t="s">
        <v>36</v>
      </c>
      <c r="AX4309" s="15" t="s">
        <v>85</v>
      </c>
      <c r="AY4309" s="235" t="s">
        <v>386</v>
      </c>
    </row>
    <row r="4310" spans="1:65" s="2" customFormat="1" ht="37.75" customHeight="1">
      <c r="A4310" s="37"/>
      <c r="B4310" s="38"/>
      <c r="C4310" s="185" t="s">
        <v>3869</v>
      </c>
      <c r="D4310" s="185" t="s">
        <v>388</v>
      </c>
      <c r="E4310" s="186" t="s">
        <v>3870</v>
      </c>
      <c r="F4310" s="187" t="s">
        <v>3871</v>
      </c>
      <c r="G4310" s="188" t="s">
        <v>624</v>
      </c>
      <c r="H4310" s="189">
        <v>2</v>
      </c>
      <c r="I4310" s="190"/>
      <c r="J4310" s="191">
        <f>ROUND(I4310*H4310,2)</f>
        <v>0</v>
      </c>
      <c r="K4310" s="187" t="s">
        <v>76</v>
      </c>
      <c r="L4310" s="42"/>
      <c r="M4310" s="192" t="s">
        <v>76</v>
      </c>
      <c r="N4310" s="193" t="s">
        <v>49</v>
      </c>
      <c r="O4310" s="67"/>
      <c r="P4310" s="194">
        <f>O4310*H4310</f>
        <v>0</v>
      </c>
      <c r="Q4310" s="194">
        <v>0</v>
      </c>
      <c r="R4310" s="194">
        <f>Q4310*H4310</f>
        <v>0</v>
      </c>
      <c r="S4310" s="194">
        <v>0</v>
      </c>
      <c r="T4310" s="195">
        <f>S4310*H4310</f>
        <v>0</v>
      </c>
      <c r="U4310" s="37"/>
      <c r="V4310" s="37"/>
      <c r="W4310" s="37"/>
      <c r="X4310" s="37"/>
      <c r="Y4310" s="37"/>
      <c r="Z4310" s="37"/>
      <c r="AA4310" s="37"/>
      <c r="AB4310" s="37"/>
      <c r="AC4310" s="37"/>
      <c r="AD4310" s="37"/>
      <c r="AE4310" s="37"/>
      <c r="AR4310" s="196" t="s">
        <v>479</v>
      </c>
      <c r="AT4310" s="196" t="s">
        <v>388</v>
      </c>
      <c r="AU4310" s="196" t="s">
        <v>90</v>
      </c>
      <c r="AY4310" s="20" t="s">
        <v>386</v>
      </c>
      <c r="BE4310" s="197">
        <f>IF(N4310="základní",J4310,0)</f>
        <v>0</v>
      </c>
      <c r="BF4310" s="197">
        <f>IF(N4310="snížená",J4310,0)</f>
        <v>0</v>
      </c>
      <c r="BG4310" s="197">
        <f>IF(N4310="zákl. přenesená",J4310,0)</f>
        <v>0</v>
      </c>
      <c r="BH4310" s="197">
        <f>IF(N4310="sníž. přenesená",J4310,0)</f>
        <v>0</v>
      </c>
      <c r="BI4310" s="197">
        <f>IF(N4310="nulová",J4310,0)</f>
        <v>0</v>
      </c>
      <c r="BJ4310" s="20" t="s">
        <v>90</v>
      </c>
      <c r="BK4310" s="197">
        <f>ROUND(I4310*H4310,2)</f>
        <v>0</v>
      </c>
      <c r="BL4310" s="20" t="s">
        <v>479</v>
      </c>
      <c r="BM4310" s="196" t="s">
        <v>3872</v>
      </c>
    </row>
    <row r="4311" spans="1:65" s="13" customFormat="1" ht="10">
      <c r="B4311" s="203"/>
      <c r="C4311" s="204"/>
      <c r="D4311" s="205" t="s">
        <v>395</v>
      </c>
      <c r="E4311" s="206" t="s">
        <v>76</v>
      </c>
      <c r="F4311" s="207" t="s">
        <v>403</v>
      </c>
      <c r="G4311" s="204"/>
      <c r="H4311" s="206" t="s">
        <v>76</v>
      </c>
      <c r="I4311" s="208"/>
      <c r="J4311" s="204"/>
      <c r="K4311" s="204"/>
      <c r="L4311" s="209"/>
      <c r="M4311" s="210"/>
      <c r="N4311" s="211"/>
      <c r="O4311" s="211"/>
      <c r="P4311" s="211"/>
      <c r="Q4311" s="211"/>
      <c r="R4311" s="211"/>
      <c r="S4311" s="211"/>
      <c r="T4311" s="212"/>
      <c r="AT4311" s="213" t="s">
        <v>395</v>
      </c>
      <c r="AU4311" s="213" t="s">
        <v>90</v>
      </c>
      <c r="AV4311" s="13" t="s">
        <v>85</v>
      </c>
      <c r="AW4311" s="13" t="s">
        <v>36</v>
      </c>
      <c r="AX4311" s="13" t="s">
        <v>78</v>
      </c>
      <c r="AY4311" s="213" t="s">
        <v>386</v>
      </c>
    </row>
    <row r="4312" spans="1:65" s="13" customFormat="1" ht="10">
      <c r="B4312" s="203"/>
      <c r="C4312" s="204"/>
      <c r="D4312" s="205" t="s">
        <v>395</v>
      </c>
      <c r="E4312" s="206" t="s">
        <v>76</v>
      </c>
      <c r="F4312" s="207" t="s">
        <v>1057</v>
      </c>
      <c r="G4312" s="204"/>
      <c r="H4312" s="206" t="s">
        <v>76</v>
      </c>
      <c r="I4312" s="208"/>
      <c r="J4312" s="204"/>
      <c r="K4312" s="204"/>
      <c r="L4312" s="209"/>
      <c r="M4312" s="210"/>
      <c r="N4312" s="211"/>
      <c r="O4312" s="211"/>
      <c r="P4312" s="211"/>
      <c r="Q4312" s="211"/>
      <c r="R4312" s="211"/>
      <c r="S4312" s="211"/>
      <c r="T4312" s="212"/>
      <c r="AT4312" s="213" t="s">
        <v>395</v>
      </c>
      <c r="AU4312" s="213" t="s">
        <v>90</v>
      </c>
      <c r="AV4312" s="13" t="s">
        <v>85</v>
      </c>
      <c r="AW4312" s="13" t="s">
        <v>36</v>
      </c>
      <c r="AX4312" s="13" t="s">
        <v>78</v>
      </c>
      <c r="AY4312" s="213" t="s">
        <v>386</v>
      </c>
    </row>
    <row r="4313" spans="1:65" s="13" customFormat="1" ht="10">
      <c r="B4313" s="203"/>
      <c r="C4313" s="204"/>
      <c r="D4313" s="205" t="s">
        <v>395</v>
      </c>
      <c r="E4313" s="206" t="s">
        <v>76</v>
      </c>
      <c r="F4313" s="207" t="s">
        <v>3810</v>
      </c>
      <c r="G4313" s="204"/>
      <c r="H4313" s="206" t="s">
        <v>76</v>
      </c>
      <c r="I4313" s="208"/>
      <c r="J4313" s="204"/>
      <c r="K4313" s="204"/>
      <c r="L4313" s="209"/>
      <c r="M4313" s="210"/>
      <c r="N4313" s="211"/>
      <c r="O4313" s="211"/>
      <c r="P4313" s="211"/>
      <c r="Q4313" s="211"/>
      <c r="R4313" s="211"/>
      <c r="S4313" s="211"/>
      <c r="T4313" s="212"/>
      <c r="AT4313" s="213" t="s">
        <v>395</v>
      </c>
      <c r="AU4313" s="213" t="s">
        <v>90</v>
      </c>
      <c r="AV4313" s="13" t="s">
        <v>85</v>
      </c>
      <c r="AW4313" s="13" t="s">
        <v>36</v>
      </c>
      <c r="AX4313" s="13" t="s">
        <v>78</v>
      </c>
      <c r="AY4313" s="213" t="s">
        <v>386</v>
      </c>
    </row>
    <row r="4314" spans="1:65" s="13" customFormat="1" ht="10">
      <c r="B4314" s="203"/>
      <c r="C4314" s="204"/>
      <c r="D4314" s="205" t="s">
        <v>395</v>
      </c>
      <c r="E4314" s="206" t="s">
        <v>76</v>
      </c>
      <c r="F4314" s="207" t="s">
        <v>3811</v>
      </c>
      <c r="G4314" s="204"/>
      <c r="H4314" s="206" t="s">
        <v>76</v>
      </c>
      <c r="I4314" s="208"/>
      <c r="J4314" s="204"/>
      <c r="K4314" s="204"/>
      <c r="L4314" s="209"/>
      <c r="M4314" s="210"/>
      <c r="N4314" s="211"/>
      <c r="O4314" s="211"/>
      <c r="P4314" s="211"/>
      <c r="Q4314" s="211"/>
      <c r="R4314" s="211"/>
      <c r="S4314" s="211"/>
      <c r="T4314" s="212"/>
      <c r="AT4314" s="213" t="s">
        <v>395</v>
      </c>
      <c r="AU4314" s="213" t="s">
        <v>90</v>
      </c>
      <c r="AV4314" s="13" t="s">
        <v>85</v>
      </c>
      <c r="AW4314" s="13" t="s">
        <v>36</v>
      </c>
      <c r="AX4314" s="13" t="s">
        <v>78</v>
      </c>
      <c r="AY4314" s="213" t="s">
        <v>386</v>
      </c>
    </row>
    <row r="4315" spans="1:65" s="14" customFormat="1" ht="10">
      <c r="B4315" s="214"/>
      <c r="C4315" s="215"/>
      <c r="D4315" s="205" t="s">
        <v>395</v>
      </c>
      <c r="E4315" s="216" t="s">
        <v>76</v>
      </c>
      <c r="F4315" s="217" t="s">
        <v>3873</v>
      </c>
      <c r="G4315" s="215"/>
      <c r="H4315" s="218">
        <v>2</v>
      </c>
      <c r="I4315" s="219"/>
      <c r="J4315" s="215"/>
      <c r="K4315" s="215"/>
      <c r="L4315" s="220"/>
      <c r="M4315" s="221"/>
      <c r="N4315" s="222"/>
      <c r="O4315" s="222"/>
      <c r="P4315" s="222"/>
      <c r="Q4315" s="222"/>
      <c r="R4315" s="222"/>
      <c r="S4315" s="222"/>
      <c r="T4315" s="223"/>
      <c r="AT4315" s="224" t="s">
        <v>395</v>
      </c>
      <c r="AU4315" s="224" t="s">
        <v>90</v>
      </c>
      <c r="AV4315" s="14" t="s">
        <v>90</v>
      </c>
      <c r="AW4315" s="14" t="s">
        <v>36</v>
      </c>
      <c r="AX4315" s="14" t="s">
        <v>78</v>
      </c>
      <c r="AY4315" s="224" t="s">
        <v>386</v>
      </c>
    </row>
    <row r="4316" spans="1:65" s="15" customFormat="1" ht="10">
      <c r="B4316" s="225"/>
      <c r="C4316" s="226"/>
      <c r="D4316" s="205" t="s">
        <v>395</v>
      </c>
      <c r="E4316" s="227" t="s">
        <v>76</v>
      </c>
      <c r="F4316" s="228" t="s">
        <v>398</v>
      </c>
      <c r="G4316" s="226"/>
      <c r="H4316" s="229">
        <v>2</v>
      </c>
      <c r="I4316" s="230"/>
      <c r="J4316" s="226"/>
      <c r="K4316" s="226"/>
      <c r="L4316" s="231"/>
      <c r="M4316" s="232"/>
      <c r="N4316" s="233"/>
      <c r="O4316" s="233"/>
      <c r="P4316" s="233"/>
      <c r="Q4316" s="233"/>
      <c r="R4316" s="233"/>
      <c r="S4316" s="233"/>
      <c r="T4316" s="234"/>
      <c r="AT4316" s="235" t="s">
        <v>395</v>
      </c>
      <c r="AU4316" s="235" t="s">
        <v>90</v>
      </c>
      <c r="AV4316" s="15" t="s">
        <v>102</v>
      </c>
      <c r="AW4316" s="15" t="s">
        <v>36</v>
      </c>
      <c r="AX4316" s="15" t="s">
        <v>85</v>
      </c>
      <c r="AY4316" s="235" t="s">
        <v>386</v>
      </c>
    </row>
    <row r="4317" spans="1:65" s="2" customFormat="1" ht="37.75" customHeight="1">
      <c r="A4317" s="37"/>
      <c r="B4317" s="38"/>
      <c r="C4317" s="185" t="s">
        <v>3874</v>
      </c>
      <c r="D4317" s="185" t="s">
        <v>388</v>
      </c>
      <c r="E4317" s="186" t="s">
        <v>3875</v>
      </c>
      <c r="F4317" s="187" t="s">
        <v>3876</v>
      </c>
      <c r="G4317" s="188" t="s">
        <v>624</v>
      </c>
      <c r="H4317" s="189">
        <v>2</v>
      </c>
      <c r="I4317" s="190"/>
      <c r="J4317" s="191">
        <f>ROUND(I4317*H4317,2)</f>
        <v>0</v>
      </c>
      <c r="K4317" s="187" t="s">
        <v>76</v>
      </c>
      <c r="L4317" s="42"/>
      <c r="M4317" s="192" t="s">
        <v>76</v>
      </c>
      <c r="N4317" s="193" t="s">
        <v>49</v>
      </c>
      <c r="O4317" s="67"/>
      <c r="P4317" s="194">
        <f>O4317*H4317</f>
        <v>0</v>
      </c>
      <c r="Q4317" s="194">
        <v>0</v>
      </c>
      <c r="R4317" s="194">
        <f>Q4317*H4317</f>
        <v>0</v>
      </c>
      <c r="S4317" s="194">
        <v>0</v>
      </c>
      <c r="T4317" s="195">
        <f>S4317*H4317</f>
        <v>0</v>
      </c>
      <c r="U4317" s="37"/>
      <c r="V4317" s="37"/>
      <c r="W4317" s="37"/>
      <c r="X4317" s="37"/>
      <c r="Y4317" s="37"/>
      <c r="Z4317" s="37"/>
      <c r="AA4317" s="37"/>
      <c r="AB4317" s="37"/>
      <c r="AC4317" s="37"/>
      <c r="AD4317" s="37"/>
      <c r="AE4317" s="37"/>
      <c r="AR4317" s="196" t="s">
        <v>479</v>
      </c>
      <c r="AT4317" s="196" t="s">
        <v>388</v>
      </c>
      <c r="AU4317" s="196" t="s">
        <v>90</v>
      </c>
      <c r="AY4317" s="20" t="s">
        <v>386</v>
      </c>
      <c r="BE4317" s="197">
        <f>IF(N4317="základní",J4317,0)</f>
        <v>0</v>
      </c>
      <c r="BF4317" s="197">
        <f>IF(N4317="snížená",J4317,0)</f>
        <v>0</v>
      </c>
      <c r="BG4317" s="197">
        <f>IF(N4317="zákl. přenesená",J4317,0)</f>
        <v>0</v>
      </c>
      <c r="BH4317" s="197">
        <f>IF(N4317="sníž. přenesená",J4317,0)</f>
        <v>0</v>
      </c>
      <c r="BI4317" s="197">
        <f>IF(N4317="nulová",J4317,0)</f>
        <v>0</v>
      </c>
      <c r="BJ4317" s="20" t="s">
        <v>90</v>
      </c>
      <c r="BK4317" s="197">
        <f>ROUND(I4317*H4317,2)</f>
        <v>0</v>
      </c>
      <c r="BL4317" s="20" t="s">
        <v>479</v>
      </c>
      <c r="BM4317" s="196" t="s">
        <v>3877</v>
      </c>
    </row>
    <row r="4318" spans="1:65" s="13" customFormat="1" ht="10">
      <c r="B4318" s="203"/>
      <c r="C4318" s="204"/>
      <c r="D4318" s="205" t="s">
        <v>395</v>
      </c>
      <c r="E4318" s="206" t="s">
        <v>76</v>
      </c>
      <c r="F4318" s="207" t="s">
        <v>403</v>
      </c>
      <c r="G4318" s="204"/>
      <c r="H4318" s="206" t="s">
        <v>76</v>
      </c>
      <c r="I4318" s="208"/>
      <c r="J4318" s="204"/>
      <c r="K4318" s="204"/>
      <c r="L4318" s="209"/>
      <c r="M4318" s="210"/>
      <c r="N4318" s="211"/>
      <c r="O4318" s="211"/>
      <c r="P4318" s="211"/>
      <c r="Q4318" s="211"/>
      <c r="R4318" s="211"/>
      <c r="S4318" s="211"/>
      <c r="T4318" s="212"/>
      <c r="AT4318" s="213" t="s">
        <v>395</v>
      </c>
      <c r="AU4318" s="213" t="s">
        <v>90</v>
      </c>
      <c r="AV4318" s="13" t="s">
        <v>85</v>
      </c>
      <c r="AW4318" s="13" t="s">
        <v>36</v>
      </c>
      <c r="AX4318" s="13" t="s">
        <v>78</v>
      </c>
      <c r="AY4318" s="213" t="s">
        <v>386</v>
      </c>
    </row>
    <row r="4319" spans="1:65" s="13" customFormat="1" ht="10">
      <c r="B4319" s="203"/>
      <c r="C4319" s="204"/>
      <c r="D4319" s="205" t="s">
        <v>395</v>
      </c>
      <c r="E4319" s="206" t="s">
        <v>76</v>
      </c>
      <c r="F4319" s="207" t="s">
        <v>1057</v>
      </c>
      <c r="G4319" s="204"/>
      <c r="H4319" s="206" t="s">
        <v>76</v>
      </c>
      <c r="I4319" s="208"/>
      <c r="J4319" s="204"/>
      <c r="K4319" s="204"/>
      <c r="L4319" s="209"/>
      <c r="M4319" s="210"/>
      <c r="N4319" s="211"/>
      <c r="O4319" s="211"/>
      <c r="P4319" s="211"/>
      <c r="Q4319" s="211"/>
      <c r="R4319" s="211"/>
      <c r="S4319" s="211"/>
      <c r="T4319" s="212"/>
      <c r="AT4319" s="213" t="s">
        <v>395</v>
      </c>
      <c r="AU4319" s="213" t="s">
        <v>90</v>
      </c>
      <c r="AV4319" s="13" t="s">
        <v>85</v>
      </c>
      <c r="AW4319" s="13" t="s">
        <v>36</v>
      </c>
      <c r="AX4319" s="13" t="s">
        <v>78</v>
      </c>
      <c r="AY4319" s="213" t="s">
        <v>386</v>
      </c>
    </row>
    <row r="4320" spans="1:65" s="13" customFormat="1" ht="10">
      <c r="B4320" s="203"/>
      <c r="C4320" s="204"/>
      <c r="D4320" s="205" t="s">
        <v>395</v>
      </c>
      <c r="E4320" s="206" t="s">
        <v>76</v>
      </c>
      <c r="F4320" s="207" t="s">
        <v>3810</v>
      </c>
      <c r="G4320" s="204"/>
      <c r="H4320" s="206" t="s">
        <v>76</v>
      </c>
      <c r="I4320" s="208"/>
      <c r="J4320" s="204"/>
      <c r="K4320" s="204"/>
      <c r="L4320" s="209"/>
      <c r="M4320" s="210"/>
      <c r="N4320" s="211"/>
      <c r="O4320" s="211"/>
      <c r="P4320" s="211"/>
      <c r="Q4320" s="211"/>
      <c r="R4320" s="211"/>
      <c r="S4320" s="211"/>
      <c r="T4320" s="212"/>
      <c r="AT4320" s="213" t="s">
        <v>395</v>
      </c>
      <c r="AU4320" s="213" t="s">
        <v>90</v>
      </c>
      <c r="AV4320" s="13" t="s">
        <v>85</v>
      </c>
      <c r="AW4320" s="13" t="s">
        <v>36</v>
      </c>
      <c r="AX4320" s="13" t="s">
        <v>78</v>
      </c>
      <c r="AY4320" s="213" t="s">
        <v>386</v>
      </c>
    </row>
    <row r="4321" spans="1:65" s="13" customFormat="1" ht="10">
      <c r="B4321" s="203"/>
      <c r="C4321" s="204"/>
      <c r="D4321" s="205" t="s">
        <v>395</v>
      </c>
      <c r="E4321" s="206" t="s">
        <v>76</v>
      </c>
      <c r="F4321" s="207" t="s">
        <v>3811</v>
      </c>
      <c r="G4321" s="204"/>
      <c r="H4321" s="206" t="s">
        <v>76</v>
      </c>
      <c r="I4321" s="208"/>
      <c r="J4321" s="204"/>
      <c r="K4321" s="204"/>
      <c r="L4321" s="209"/>
      <c r="M4321" s="210"/>
      <c r="N4321" s="211"/>
      <c r="O4321" s="211"/>
      <c r="P4321" s="211"/>
      <c r="Q4321" s="211"/>
      <c r="R4321" s="211"/>
      <c r="S4321" s="211"/>
      <c r="T4321" s="212"/>
      <c r="AT4321" s="213" t="s">
        <v>395</v>
      </c>
      <c r="AU4321" s="213" t="s">
        <v>90</v>
      </c>
      <c r="AV4321" s="13" t="s">
        <v>85</v>
      </c>
      <c r="AW4321" s="13" t="s">
        <v>36</v>
      </c>
      <c r="AX4321" s="13" t="s">
        <v>78</v>
      </c>
      <c r="AY4321" s="213" t="s">
        <v>386</v>
      </c>
    </row>
    <row r="4322" spans="1:65" s="14" customFormat="1" ht="10">
      <c r="B4322" s="214"/>
      <c r="C4322" s="215"/>
      <c r="D4322" s="205" t="s">
        <v>395</v>
      </c>
      <c r="E4322" s="216" t="s">
        <v>76</v>
      </c>
      <c r="F4322" s="217" t="s">
        <v>3878</v>
      </c>
      <c r="G4322" s="215"/>
      <c r="H4322" s="218">
        <v>2</v>
      </c>
      <c r="I4322" s="219"/>
      <c r="J4322" s="215"/>
      <c r="K4322" s="215"/>
      <c r="L4322" s="220"/>
      <c r="M4322" s="221"/>
      <c r="N4322" s="222"/>
      <c r="O4322" s="222"/>
      <c r="P4322" s="222"/>
      <c r="Q4322" s="222"/>
      <c r="R4322" s="222"/>
      <c r="S4322" s="222"/>
      <c r="T4322" s="223"/>
      <c r="AT4322" s="224" t="s">
        <v>395</v>
      </c>
      <c r="AU4322" s="224" t="s">
        <v>90</v>
      </c>
      <c r="AV4322" s="14" t="s">
        <v>90</v>
      </c>
      <c r="AW4322" s="14" t="s">
        <v>36</v>
      </c>
      <c r="AX4322" s="14" t="s">
        <v>78</v>
      </c>
      <c r="AY4322" s="224" t="s">
        <v>386</v>
      </c>
    </row>
    <row r="4323" spans="1:65" s="15" customFormat="1" ht="10">
      <c r="B4323" s="225"/>
      <c r="C4323" s="226"/>
      <c r="D4323" s="205" t="s">
        <v>395</v>
      </c>
      <c r="E4323" s="227" t="s">
        <v>76</v>
      </c>
      <c r="F4323" s="228" t="s">
        <v>398</v>
      </c>
      <c r="G4323" s="226"/>
      <c r="H4323" s="229">
        <v>2</v>
      </c>
      <c r="I4323" s="230"/>
      <c r="J4323" s="226"/>
      <c r="K4323" s="226"/>
      <c r="L4323" s="231"/>
      <c r="M4323" s="232"/>
      <c r="N4323" s="233"/>
      <c r="O4323" s="233"/>
      <c r="P4323" s="233"/>
      <c r="Q4323" s="233"/>
      <c r="R4323" s="233"/>
      <c r="S4323" s="233"/>
      <c r="T4323" s="234"/>
      <c r="AT4323" s="235" t="s">
        <v>395</v>
      </c>
      <c r="AU4323" s="235" t="s">
        <v>90</v>
      </c>
      <c r="AV4323" s="15" t="s">
        <v>102</v>
      </c>
      <c r="AW4323" s="15" t="s">
        <v>36</v>
      </c>
      <c r="AX4323" s="15" t="s">
        <v>85</v>
      </c>
      <c r="AY4323" s="235" t="s">
        <v>386</v>
      </c>
    </row>
    <row r="4324" spans="1:65" s="2" customFormat="1" ht="37.75" customHeight="1">
      <c r="A4324" s="37"/>
      <c r="B4324" s="38"/>
      <c r="C4324" s="185" t="s">
        <v>3879</v>
      </c>
      <c r="D4324" s="185" t="s">
        <v>388</v>
      </c>
      <c r="E4324" s="186" t="s">
        <v>3880</v>
      </c>
      <c r="F4324" s="187" t="s">
        <v>3881</v>
      </c>
      <c r="G4324" s="188" t="s">
        <v>624</v>
      </c>
      <c r="H4324" s="189">
        <v>2</v>
      </c>
      <c r="I4324" s="190"/>
      <c r="J4324" s="191">
        <f>ROUND(I4324*H4324,2)</f>
        <v>0</v>
      </c>
      <c r="K4324" s="187" t="s">
        <v>76</v>
      </c>
      <c r="L4324" s="42"/>
      <c r="M4324" s="192" t="s">
        <v>76</v>
      </c>
      <c r="N4324" s="193" t="s">
        <v>49</v>
      </c>
      <c r="O4324" s="67"/>
      <c r="P4324" s="194">
        <f>O4324*H4324</f>
        <v>0</v>
      </c>
      <c r="Q4324" s="194">
        <v>0</v>
      </c>
      <c r="R4324" s="194">
        <f>Q4324*H4324</f>
        <v>0</v>
      </c>
      <c r="S4324" s="194">
        <v>0</v>
      </c>
      <c r="T4324" s="195">
        <f>S4324*H4324</f>
        <v>0</v>
      </c>
      <c r="U4324" s="37"/>
      <c r="V4324" s="37"/>
      <c r="W4324" s="37"/>
      <c r="X4324" s="37"/>
      <c r="Y4324" s="37"/>
      <c r="Z4324" s="37"/>
      <c r="AA4324" s="37"/>
      <c r="AB4324" s="37"/>
      <c r="AC4324" s="37"/>
      <c r="AD4324" s="37"/>
      <c r="AE4324" s="37"/>
      <c r="AR4324" s="196" t="s">
        <v>479</v>
      </c>
      <c r="AT4324" s="196" t="s">
        <v>388</v>
      </c>
      <c r="AU4324" s="196" t="s">
        <v>90</v>
      </c>
      <c r="AY4324" s="20" t="s">
        <v>386</v>
      </c>
      <c r="BE4324" s="197">
        <f>IF(N4324="základní",J4324,0)</f>
        <v>0</v>
      </c>
      <c r="BF4324" s="197">
        <f>IF(N4324="snížená",J4324,0)</f>
        <v>0</v>
      </c>
      <c r="BG4324" s="197">
        <f>IF(N4324="zákl. přenesená",J4324,0)</f>
        <v>0</v>
      </c>
      <c r="BH4324" s="197">
        <f>IF(N4324="sníž. přenesená",J4324,0)</f>
        <v>0</v>
      </c>
      <c r="BI4324" s="197">
        <f>IF(N4324="nulová",J4324,0)</f>
        <v>0</v>
      </c>
      <c r="BJ4324" s="20" t="s">
        <v>90</v>
      </c>
      <c r="BK4324" s="197">
        <f>ROUND(I4324*H4324,2)</f>
        <v>0</v>
      </c>
      <c r="BL4324" s="20" t="s">
        <v>479</v>
      </c>
      <c r="BM4324" s="196" t="s">
        <v>3882</v>
      </c>
    </row>
    <row r="4325" spans="1:65" s="13" customFormat="1" ht="10">
      <c r="B4325" s="203"/>
      <c r="C4325" s="204"/>
      <c r="D4325" s="205" t="s">
        <v>395</v>
      </c>
      <c r="E4325" s="206" t="s">
        <v>76</v>
      </c>
      <c r="F4325" s="207" t="s">
        <v>403</v>
      </c>
      <c r="G4325" s="204"/>
      <c r="H4325" s="206" t="s">
        <v>76</v>
      </c>
      <c r="I4325" s="208"/>
      <c r="J4325" s="204"/>
      <c r="K4325" s="204"/>
      <c r="L4325" s="209"/>
      <c r="M4325" s="210"/>
      <c r="N4325" s="211"/>
      <c r="O4325" s="211"/>
      <c r="P4325" s="211"/>
      <c r="Q4325" s="211"/>
      <c r="R4325" s="211"/>
      <c r="S4325" s="211"/>
      <c r="T4325" s="212"/>
      <c r="AT4325" s="213" t="s">
        <v>395</v>
      </c>
      <c r="AU4325" s="213" t="s">
        <v>90</v>
      </c>
      <c r="AV4325" s="13" t="s">
        <v>85</v>
      </c>
      <c r="AW4325" s="13" t="s">
        <v>36</v>
      </c>
      <c r="AX4325" s="13" t="s">
        <v>78</v>
      </c>
      <c r="AY4325" s="213" t="s">
        <v>386</v>
      </c>
    </row>
    <row r="4326" spans="1:65" s="13" customFormat="1" ht="10">
      <c r="B4326" s="203"/>
      <c r="C4326" s="204"/>
      <c r="D4326" s="205" t="s">
        <v>395</v>
      </c>
      <c r="E4326" s="206" t="s">
        <v>76</v>
      </c>
      <c r="F4326" s="207" t="s">
        <v>1057</v>
      </c>
      <c r="G4326" s="204"/>
      <c r="H4326" s="206" t="s">
        <v>76</v>
      </c>
      <c r="I4326" s="208"/>
      <c r="J4326" s="204"/>
      <c r="K4326" s="204"/>
      <c r="L4326" s="209"/>
      <c r="M4326" s="210"/>
      <c r="N4326" s="211"/>
      <c r="O4326" s="211"/>
      <c r="P4326" s="211"/>
      <c r="Q4326" s="211"/>
      <c r="R4326" s="211"/>
      <c r="S4326" s="211"/>
      <c r="T4326" s="212"/>
      <c r="AT4326" s="213" t="s">
        <v>395</v>
      </c>
      <c r="AU4326" s="213" t="s">
        <v>90</v>
      </c>
      <c r="AV4326" s="13" t="s">
        <v>85</v>
      </c>
      <c r="AW4326" s="13" t="s">
        <v>36</v>
      </c>
      <c r="AX4326" s="13" t="s">
        <v>78</v>
      </c>
      <c r="AY4326" s="213" t="s">
        <v>386</v>
      </c>
    </row>
    <row r="4327" spans="1:65" s="13" customFormat="1" ht="10">
      <c r="B4327" s="203"/>
      <c r="C4327" s="204"/>
      <c r="D4327" s="205" t="s">
        <v>395</v>
      </c>
      <c r="E4327" s="206" t="s">
        <v>76</v>
      </c>
      <c r="F4327" s="207" t="s">
        <v>3810</v>
      </c>
      <c r="G4327" s="204"/>
      <c r="H4327" s="206" t="s">
        <v>76</v>
      </c>
      <c r="I4327" s="208"/>
      <c r="J4327" s="204"/>
      <c r="K4327" s="204"/>
      <c r="L4327" s="209"/>
      <c r="M4327" s="210"/>
      <c r="N4327" s="211"/>
      <c r="O4327" s="211"/>
      <c r="P4327" s="211"/>
      <c r="Q4327" s="211"/>
      <c r="R4327" s="211"/>
      <c r="S4327" s="211"/>
      <c r="T4327" s="212"/>
      <c r="AT4327" s="213" t="s">
        <v>395</v>
      </c>
      <c r="AU4327" s="213" t="s">
        <v>90</v>
      </c>
      <c r="AV4327" s="13" t="s">
        <v>85</v>
      </c>
      <c r="AW4327" s="13" t="s">
        <v>36</v>
      </c>
      <c r="AX4327" s="13" t="s">
        <v>78</v>
      </c>
      <c r="AY4327" s="213" t="s">
        <v>386</v>
      </c>
    </row>
    <row r="4328" spans="1:65" s="13" customFormat="1" ht="10">
      <c r="B4328" s="203"/>
      <c r="C4328" s="204"/>
      <c r="D4328" s="205" t="s">
        <v>395</v>
      </c>
      <c r="E4328" s="206" t="s">
        <v>76</v>
      </c>
      <c r="F4328" s="207" t="s">
        <v>3811</v>
      </c>
      <c r="G4328" s="204"/>
      <c r="H4328" s="206" t="s">
        <v>76</v>
      </c>
      <c r="I4328" s="208"/>
      <c r="J4328" s="204"/>
      <c r="K4328" s="204"/>
      <c r="L4328" s="209"/>
      <c r="M4328" s="210"/>
      <c r="N4328" s="211"/>
      <c r="O4328" s="211"/>
      <c r="P4328" s="211"/>
      <c r="Q4328" s="211"/>
      <c r="R4328" s="211"/>
      <c r="S4328" s="211"/>
      <c r="T4328" s="212"/>
      <c r="AT4328" s="213" t="s">
        <v>395</v>
      </c>
      <c r="AU4328" s="213" t="s">
        <v>90</v>
      </c>
      <c r="AV4328" s="13" t="s">
        <v>85</v>
      </c>
      <c r="AW4328" s="13" t="s">
        <v>36</v>
      </c>
      <c r="AX4328" s="13" t="s">
        <v>78</v>
      </c>
      <c r="AY4328" s="213" t="s">
        <v>386</v>
      </c>
    </row>
    <row r="4329" spans="1:65" s="14" customFormat="1" ht="10">
      <c r="B4329" s="214"/>
      <c r="C4329" s="215"/>
      <c r="D4329" s="205" t="s">
        <v>395</v>
      </c>
      <c r="E4329" s="216" t="s">
        <v>76</v>
      </c>
      <c r="F4329" s="217" t="s">
        <v>3883</v>
      </c>
      <c r="G4329" s="215"/>
      <c r="H4329" s="218">
        <v>2</v>
      </c>
      <c r="I4329" s="219"/>
      <c r="J4329" s="215"/>
      <c r="K4329" s="215"/>
      <c r="L4329" s="220"/>
      <c r="M4329" s="221"/>
      <c r="N4329" s="222"/>
      <c r="O4329" s="222"/>
      <c r="P4329" s="222"/>
      <c r="Q4329" s="222"/>
      <c r="R4329" s="222"/>
      <c r="S4329" s="222"/>
      <c r="T4329" s="223"/>
      <c r="AT4329" s="224" t="s">
        <v>395</v>
      </c>
      <c r="AU4329" s="224" t="s">
        <v>90</v>
      </c>
      <c r="AV4329" s="14" t="s">
        <v>90</v>
      </c>
      <c r="AW4329" s="14" t="s">
        <v>36</v>
      </c>
      <c r="AX4329" s="14" t="s">
        <v>78</v>
      </c>
      <c r="AY4329" s="224" t="s">
        <v>386</v>
      </c>
    </row>
    <row r="4330" spans="1:65" s="15" customFormat="1" ht="10">
      <c r="B4330" s="225"/>
      <c r="C4330" s="226"/>
      <c r="D4330" s="205" t="s">
        <v>395</v>
      </c>
      <c r="E4330" s="227" t="s">
        <v>76</v>
      </c>
      <c r="F4330" s="228" t="s">
        <v>398</v>
      </c>
      <c r="G4330" s="226"/>
      <c r="H4330" s="229">
        <v>2</v>
      </c>
      <c r="I4330" s="230"/>
      <c r="J4330" s="226"/>
      <c r="K4330" s="226"/>
      <c r="L4330" s="231"/>
      <c r="M4330" s="232"/>
      <c r="N4330" s="233"/>
      <c r="O4330" s="233"/>
      <c r="P4330" s="233"/>
      <c r="Q4330" s="233"/>
      <c r="R4330" s="233"/>
      <c r="S4330" s="233"/>
      <c r="T4330" s="234"/>
      <c r="AT4330" s="235" t="s">
        <v>395</v>
      </c>
      <c r="AU4330" s="235" t="s">
        <v>90</v>
      </c>
      <c r="AV4330" s="15" t="s">
        <v>102</v>
      </c>
      <c r="AW4330" s="15" t="s">
        <v>36</v>
      </c>
      <c r="AX4330" s="15" t="s">
        <v>85</v>
      </c>
      <c r="AY4330" s="235" t="s">
        <v>386</v>
      </c>
    </row>
    <row r="4331" spans="1:65" s="2" customFormat="1" ht="37.75" customHeight="1">
      <c r="A4331" s="37"/>
      <c r="B4331" s="38"/>
      <c r="C4331" s="185" t="s">
        <v>3884</v>
      </c>
      <c r="D4331" s="185" t="s">
        <v>388</v>
      </c>
      <c r="E4331" s="186" t="s">
        <v>3885</v>
      </c>
      <c r="F4331" s="187" t="s">
        <v>3886</v>
      </c>
      <c r="G4331" s="188" t="s">
        <v>624</v>
      </c>
      <c r="H4331" s="189">
        <v>2</v>
      </c>
      <c r="I4331" s="190"/>
      <c r="J4331" s="191">
        <f>ROUND(I4331*H4331,2)</f>
        <v>0</v>
      </c>
      <c r="K4331" s="187" t="s">
        <v>76</v>
      </c>
      <c r="L4331" s="42"/>
      <c r="M4331" s="192" t="s">
        <v>76</v>
      </c>
      <c r="N4331" s="193" t="s">
        <v>49</v>
      </c>
      <c r="O4331" s="67"/>
      <c r="P4331" s="194">
        <f>O4331*H4331</f>
        <v>0</v>
      </c>
      <c r="Q4331" s="194">
        <v>0</v>
      </c>
      <c r="R4331" s="194">
        <f>Q4331*H4331</f>
        <v>0</v>
      </c>
      <c r="S4331" s="194">
        <v>0</v>
      </c>
      <c r="T4331" s="195">
        <f>S4331*H4331</f>
        <v>0</v>
      </c>
      <c r="U4331" s="37"/>
      <c r="V4331" s="37"/>
      <c r="W4331" s="37"/>
      <c r="X4331" s="37"/>
      <c r="Y4331" s="37"/>
      <c r="Z4331" s="37"/>
      <c r="AA4331" s="37"/>
      <c r="AB4331" s="37"/>
      <c r="AC4331" s="37"/>
      <c r="AD4331" s="37"/>
      <c r="AE4331" s="37"/>
      <c r="AR4331" s="196" t="s">
        <v>479</v>
      </c>
      <c r="AT4331" s="196" t="s">
        <v>388</v>
      </c>
      <c r="AU4331" s="196" t="s">
        <v>90</v>
      </c>
      <c r="AY4331" s="20" t="s">
        <v>386</v>
      </c>
      <c r="BE4331" s="197">
        <f>IF(N4331="základní",J4331,0)</f>
        <v>0</v>
      </c>
      <c r="BF4331" s="197">
        <f>IF(N4331="snížená",J4331,0)</f>
        <v>0</v>
      </c>
      <c r="BG4331" s="197">
        <f>IF(N4331="zákl. přenesená",J4331,0)</f>
        <v>0</v>
      </c>
      <c r="BH4331" s="197">
        <f>IF(N4331="sníž. přenesená",J4331,0)</f>
        <v>0</v>
      </c>
      <c r="BI4331" s="197">
        <f>IF(N4331="nulová",J4331,0)</f>
        <v>0</v>
      </c>
      <c r="BJ4331" s="20" t="s">
        <v>90</v>
      </c>
      <c r="BK4331" s="197">
        <f>ROUND(I4331*H4331,2)</f>
        <v>0</v>
      </c>
      <c r="BL4331" s="20" t="s">
        <v>479</v>
      </c>
      <c r="BM4331" s="196" t="s">
        <v>3887</v>
      </c>
    </row>
    <row r="4332" spans="1:65" s="13" customFormat="1" ht="10">
      <c r="B4332" s="203"/>
      <c r="C4332" s="204"/>
      <c r="D4332" s="205" t="s">
        <v>395</v>
      </c>
      <c r="E4332" s="206" t="s">
        <v>76</v>
      </c>
      <c r="F4332" s="207" t="s">
        <v>403</v>
      </c>
      <c r="G4332" s="204"/>
      <c r="H4332" s="206" t="s">
        <v>76</v>
      </c>
      <c r="I4332" s="208"/>
      <c r="J4332" s="204"/>
      <c r="K4332" s="204"/>
      <c r="L4332" s="209"/>
      <c r="M4332" s="210"/>
      <c r="N4332" s="211"/>
      <c r="O4332" s="211"/>
      <c r="P4332" s="211"/>
      <c r="Q4332" s="211"/>
      <c r="R4332" s="211"/>
      <c r="S4332" s="211"/>
      <c r="T4332" s="212"/>
      <c r="AT4332" s="213" t="s">
        <v>395</v>
      </c>
      <c r="AU4332" s="213" t="s">
        <v>90</v>
      </c>
      <c r="AV4332" s="13" t="s">
        <v>85</v>
      </c>
      <c r="AW4332" s="13" t="s">
        <v>36</v>
      </c>
      <c r="AX4332" s="13" t="s">
        <v>78</v>
      </c>
      <c r="AY4332" s="213" t="s">
        <v>386</v>
      </c>
    </row>
    <row r="4333" spans="1:65" s="13" customFormat="1" ht="10">
      <c r="B4333" s="203"/>
      <c r="C4333" s="204"/>
      <c r="D4333" s="205" t="s">
        <v>395</v>
      </c>
      <c r="E4333" s="206" t="s">
        <v>76</v>
      </c>
      <c r="F4333" s="207" t="s">
        <v>1057</v>
      </c>
      <c r="G4333" s="204"/>
      <c r="H4333" s="206" t="s">
        <v>76</v>
      </c>
      <c r="I4333" s="208"/>
      <c r="J4333" s="204"/>
      <c r="K4333" s="204"/>
      <c r="L4333" s="209"/>
      <c r="M4333" s="210"/>
      <c r="N4333" s="211"/>
      <c r="O4333" s="211"/>
      <c r="P4333" s="211"/>
      <c r="Q4333" s="211"/>
      <c r="R4333" s="211"/>
      <c r="S4333" s="211"/>
      <c r="T4333" s="212"/>
      <c r="AT4333" s="213" t="s">
        <v>395</v>
      </c>
      <c r="AU4333" s="213" t="s">
        <v>90</v>
      </c>
      <c r="AV4333" s="13" t="s">
        <v>85</v>
      </c>
      <c r="AW4333" s="13" t="s">
        <v>36</v>
      </c>
      <c r="AX4333" s="13" t="s">
        <v>78</v>
      </c>
      <c r="AY4333" s="213" t="s">
        <v>386</v>
      </c>
    </row>
    <row r="4334" spans="1:65" s="13" customFormat="1" ht="10">
      <c r="B4334" s="203"/>
      <c r="C4334" s="204"/>
      <c r="D4334" s="205" t="s">
        <v>395</v>
      </c>
      <c r="E4334" s="206" t="s">
        <v>76</v>
      </c>
      <c r="F4334" s="207" t="s">
        <v>3810</v>
      </c>
      <c r="G4334" s="204"/>
      <c r="H4334" s="206" t="s">
        <v>76</v>
      </c>
      <c r="I4334" s="208"/>
      <c r="J4334" s="204"/>
      <c r="K4334" s="204"/>
      <c r="L4334" s="209"/>
      <c r="M4334" s="210"/>
      <c r="N4334" s="211"/>
      <c r="O4334" s="211"/>
      <c r="P4334" s="211"/>
      <c r="Q4334" s="211"/>
      <c r="R4334" s="211"/>
      <c r="S4334" s="211"/>
      <c r="T4334" s="212"/>
      <c r="AT4334" s="213" t="s">
        <v>395</v>
      </c>
      <c r="AU4334" s="213" t="s">
        <v>90</v>
      </c>
      <c r="AV4334" s="13" t="s">
        <v>85</v>
      </c>
      <c r="AW4334" s="13" t="s">
        <v>36</v>
      </c>
      <c r="AX4334" s="13" t="s">
        <v>78</v>
      </c>
      <c r="AY4334" s="213" t="s">
        <v>386</v>
      </c>
    </row>
    <row r="4335" spans="1:65" s="13" customFormat="1" ht="10">
      <c r="B4335" s="203"/>
      <c r="C4335" s="204"/>
      <c r="D4335" s="205" t="s">
        <v>395</v>
      </c>
      <c r="E4335" s="206" t="s">
        <v>76</v>
      </c>
      <c r="F4335" s="207" t="s">
        <v>3811</v>
      </c>
      <c r="G4335" s="204"/>
      <c r="H4335" s="206" t="s">
        <v>76</v>
      </c>
      <c r="I4335" s="208"/>
      <c r="J4335" s="204"/>
      <c r="K4335" s="204"/>
      <c r="L4335" s="209"/>
      <c r="M4335" s="210"/>
      <c r="N4335" s="211"/>
      <c r="O4335" s="211"/>
      <c r="P4335" s="211"/>
      <c r="Q4335" s="211"/>
      <c r="R4335" s="211"/>
      <c r="S4335" s="211"/>
      <c r="T4335" s="212"/>
      <c r="AT4335" s="213" t="s">
        <v>395</v>
      </c>
      <c r="AU4335" s="213" t="s">
        <v>90</v>
      </c>
      <c r="AV4335" s="13" t="s">
        <v>85</v>
      </c>
      <c r="AW4335" s="13" t="s">
        <v>36</v>
      </c>
      <c r="AX4335" s="13" t="s">
        <v>78</v>
      </c>
      <c r="AY4335" s="213" t="s">
        <v>386</v>
      </c>
    </row>
    <row r="4336" spans="1:65" s="14" customFormat="1" ht="10">
      <c r="B4336" s="214"/>
      <c r="C4336" s="215"/>
      <c r="D4336" s="205" t="s">
        <v>395</v>
      </c>
      <c r="E4336" s="216" t="s">
        <v>76</v>
      </c>
      <c r="F4336" s="217" t="s">
        <v>3888</v>
      </c>
      <c r="G4336" s="215"/>
      <c r="H4336" s="218">
        <v>2</v>
      </c>
      <c r="I4336" s="219"/>
      <c r="J4336" s="215"/>
      <c r="K4336" s="215"/>
      <c r="L4336" s="220"/>
      <c r="M4336" s="221"/>
      <c r="N4336" s="222"/>
      <c r="O4336" s="222"/>
      <c r="P4336" s="222"/>
      <c r="Q4336" s="222"/>
      <c r="R4336" s="222"/>
      <c r="S4336" s="222"/>
      <c r="T4336" s="223"/>
      <c r="AT4336" s="224" t="s">
        <v>395</v>
      </c>
      <c r="AU4336" s="224" t="s">
        <v>90</v>
      </c>
      <c r="AV4336" s="14" t="s">
        <v>90</v>
      </c>
      <c r="AW4336" s="14" t="s">
        <v>36</v>
      </c>
      <c r="AX4336" s="14" t="s">
        <v>78</v>
      </c>
      <c r="AY4336" s="224" t="s">
        <v>386</v>
      </c>
    </row>
    <row r="4337" spans="1:65" s="15" customFormat="1" ht="10">
      <c r="B4337" s="225"/>
      <c r="C4337" s="226"/>
      <c r="D4337" s="205" t="s">
        <v>395</v>
      </c>
      <c r="E4337" s="227" t="s">
        <v>76</v>
      </c>
      <c r="F4337" s="228" t="s">
        <v>398</v>
      </c>
      <c r="G4337" s="226"/>
      <c r="H4337" s="229">
        <v>2</v>
      </c>
      <c r="I4337" s="230"/>
      <c r="J4337" s="226"/>
      <c r="K4337" s="226"/>
      <c r="L4337" s="231"/>
      <c r="M4337" s="232"/>
      <c r="N4337" s="233"/>
      <c r="O4337" s="233"/>
      <c r="P4337" s="233"/>
      <c r="Q4337" s="233"/>
      <c r="R4337" s="233"/>
      <c r="S4337" s="233"/>
      <c r="T4337" s="234"/>
      <c r="AT4337" s="235" t="s">
        <v>395</v>
      </c>
      <c r="AU4337" s="235" t="s">
        <v>90</v>
      </c>
      <c r="AV4337" s="15" t="s">
        <v>102</v>
      </c>
      <c r="AW4337" s="15" t="s">
        <v>36</v>
      </c>
      <c r="AX4337" s="15" t="s">
        <v>85</v>
      </c>
      <c r="AY4337" s="235" t="s">
        <v>386</v>
      </c>
    </row>
    <row r="4338" spans="1:65" s="2" customFormat="1" ht="49" customHeight="1">
      <c r="A4338" s="37"/>
      <c r="B4338" s="38"/>
      <c r="C4338" s="185" t="s">
        <v>3889</v>
      </c>
      <c r="D4338" s="185" t="s">
        <v>388</v>
      </c>
      <c r="E4338" s="186" t="s">
        <v>3890</v>
      </c>
      <c r="F4338" s="187" t="s">
        <v>3891</v>
      </c>
      <c r="G4338" s="188" t="s">
        <v>624</v>
      </c>
      <c r="H4338" s="189">
        <v>6</v>
      </c>
      <c r="I4338" s="190"/>
      <c r="J4338" s="191">
        <f>ROUND(I4338*H4338,2)</f>
        <v>0</v>
      </c>
      <c r="K4338" s="187" t="s">
        <v>76</v>
      </c>
      <c r="L4338" s="42"/>
      <c r="M4338" s="192" t="s">
        <v>76</v>
      </c>
      <c r="N4338" s="193" t="s">
        <v>49</v>
      </c>
      <c r="O4338" s="67"/>
      <c r="P4338" s="194">
        <f>O4338*H4338</f>
        <v>0</v>
      </c>
      <c r="Q4338" s="194">
        <v>6.0000000000000001E-3</v>
      </c>
      <c r="R4338" s="194">
        <f>Q4338*H4338</f>
        <v>3.6000000000000004E-2</v>
      </c>
      <c r="S4338" s="194">
        <v>0</v>
      </c>
      <c r="T4338" s="195">
        <f>S4338*H4338</f>
        <v>0</v>
      </c>
      <c r="U4338" s="37"/>
      <c r="V4338" s="37"/>
      <c r="W4338" s="37"/>
      <c r="X4338" s="37"/>
      <c r="Y4338" s="37"/>
      <c r="Z4338" s="37"/>
      <c r="AA4338" s="37"/>
      <c r="AB4338" s="37"/>
      <c r="AC4338" s="37"/>
      <c r="AD4338" s="37"/>
      <c r="AE4338" s="37"/>
      <c r="AR4338" s="196" t="s">
        <v>479</v>
      </c>
      <c r="AT4338" s="196" t="s">
        <v>388</v>
      </c>
      <c r="AU4338" s="196" t="s">
        <v>90</v>
      </c>
      <c r="AY4338" s="20" t="s">
        <v>386</v>
      </c>
      <c r="BE4338" s="197">
        <f>IF(N4338="základní",J4338,0)</f>
        <v>0</v>
      </c>
      <c r="BF4338" s="197">
        <f>IF(N4338="snížená",J4338,0)</f>
        <v>0</v>
      </c>
      <c r="BG4338" s="197">
        <f>IF(N4338="zákl. přenesená",J4338,0)</f>
        <v>0</v>
      </c>
      <c r="BH4338" s="197">
        <f>IF(N4338="sníž. přenesená",J4338,0)</f>
        <v>0</v>
      </c>
      <c r="BI4338" s="197">
        <f>IF(N4338="nulová",J4338,0)</f>
        <v>0</v>
      </c>
      <c r="BJ4338" s="20" t="s">
        <v>90</v>
      </c>
      <c r="BK4338" s="197">
        <f>ROUND(I4338*H4338,2)</f>
        <v>0</v>
      </c>
      <c r="BL4338" s="20" t="s">
        <v>479</v>
      </c>
      <c r="BM4338" s="196" t="s">
        <v>3892</v>
      </c>
    </row>
    <row r="4339" spans="1:65" s="13" customFormat="1" ht="10">
      <c r="B4339" s="203"/>
      <c r="C4339" s="204"/>
      <c r="D4339" s="205" t="s">
        <v>395</v>
      </c>
      <c r="E4339" s="206" t="s">
        <v>76</v>
      </c>
      <c r="F4339" s="207" t="s">
        <v>403</v>
      </c>
      <c r="G4339" s="204"/>
      <c r="H4339" s="206" t="s">
        <v>76</v>
      </c>
      <c r="I4339" s="208"/>
      <c r="J4339" s="204"/>
      <c r="K4339" s="204"/>
      <c r="L4339" s="209"/>
      <c r="M4339" s="210"/>
      <c r="N4339" s="211"/>
      <c r="O4339" s="211"/>
      <c r="P4339" s="211"/>
      <c r="Q4339" s="211"/>
      <c r="R4339" s="211"/>
      <c r="S4339" s="211"/>
      <c r="T4339" s="212"/>
      <c r="AT4339" s="213" t="s">
        <v>395</v>
      </c>
      <c r="AU4339" s="213" t="s">
        <v>90</v>
      </c>
      <c r="AV4339" s="13" t="s">
        <v>85</v>
      </c>
      <c r="AW4339" s="13" t="s">
        <v>36</v>
      </c>
      <c r="AX4339" s="13" t="s">
        <v>78</v>
      </c>
      <c r="AY4339" s="213" t="s">
        <v>386</v>
      </c>
    </row>
    <row r="4340" spans="1:65" s="13" customFormat="1" ht="10">
      <c r="B4340" s="203"/>
      <c r="C4340" s="204"/>
      <c r="D4340" s="205" t="s">
        <v>395</v>
      </c>
      <c r="E4340" s="206" t="s">
        <v>76</v>
      </c>
      <c r="F4340" s="207" t="s">
        <v>1057</v>
      </c>
      <c r="G4340" s="204"/>
      <c r="H4340" s="206" t="s">
        <v>76</v>
      </c>
      <c r="I4340" s="208"/>
      <c r="J4340" s="204"/>
      <c r="K4340" s="204"/>
      <c r="L4340" s="209"/>
      <c r="M4340" s="210"/>
      <c r="N4340" s="211"/>
      <c r="O4340" s="211"/>
      <c r="P4340" s="211"/>
      <c r="Q4340" s="211"/>
      <c r="R4340" s="211"/>
      <c r="S4340" s="211"/>
      <c r="T4340" s="212"/>
      <c r="AT4340" s="213" t="s">
        <v>395</v>
      </c>
      <c r="AU4340" s="213" t="s">
        <v>90</v>
      </c>
      <c r="AV4340" s="13" t="s">
        <v>85</v>
      </c>
      <c r="AW4340" s="13" t="s">
        <v>36</v>
      </c>
      <c r="AX4340" s="13" t="s">
        <v>78</v>
      </c>
      <c r="AY4340" s="213" t="s">
        <v>386</v>
      </c>
    </row>
    <row r="4341" spans="1:65" s="13" customFormat="1" ht="10">
      <c r="B4341" s="203"/>
      <c r="C4341" s="204"/>
      <c r="D4341" s="205" t="s">
        <v>395</v>
      </c>
      <c r="E4341" s="206" t="s">
        <v>76</v>
      </c>
      <c r="F4341" s="207" t="s">
        <v>3810</v>
      </c>
      <c r="G4341" s="204"/>
      <c r="H4341" s="206" t="s">
        <v>76</v>
      </c>
      <c r="I4341" s="208"/>
      <c r="J4341" s="204"/>
      <c r="K4341" s="204"/>
      <c r="L4341" s="209"/>
      <c r="M4341" s="210"/>
      <c r="N4341" s="211"/>
      <c r="O4341" s="211"/>
      <c r="P4341" s="211"/>
      <c r="Q4341" s="211"/>
      <c r="R4341" s="211"/>
      <c r="S4341" s="211"/>
      <c r="T4341" s="212"/>
      <c r="AT4341" s="213" t="s">
        <v>395</v>
      </c>
      <c r="AU4341" s="213" t="s">
        <v>90</v>
      </c>
      <c r="AV4341" s="13" t="s">
        <v>85</v>
      </c>
      <c r="AW4341" s="13" t="s">
        <v>36</v>
      </c>
      <c r="AX4341" s="13" t="s">
        <v>78</v>
      </c>
      <c r="AY4341" s="213" t="s">
        <v>386</v>
      </c>
    </row>
    <row r="4342" spans="1:65" s="13" customFormat="1" ht="10">
      <c r="B4342" s="203"/>
      <c r="C4342" s="204"/>
      <c r="D4342" s="205" t="s">
        <v>395</v>
      </c>
      <c r="E4342" s="206" t="s">
        <v>76</v>
      </c>
      <c r="F4342" s="207" t="s">
        <v>3811</v>
      </c>
      <c r="G4342" s="204"/>
      <c r="H4342" s="206" t="s">
        <v>76</v>
      </c>
      <c r="I4342" s="208"/>
      <c r="J4342" s="204"/>
      <c r="K4342" s="204"/>
      <c r="L4342" s="209"/>
      <c r="M4342" s="210"/>
      <c r="N4342" s="211"/>
      <c r="O4342" s="211"/>
      <c r="P4342" s="211"/>
      <c r="Q4342" s="211"/>
      <c r="R4342" s="211"/>
      <c r="S4342" s="211"/>
      <c r="T4342" s="212"/>
      <c r="AT4342" s="213" t="s">
        <v>395</v>
      </c>
      <c r="AU4342" s="213" t="s">
        <v>90</v>
      </c>
      <c r="AV4342" s="13" t="s">
        <v>85</v>
      </c>
      <c r="AW4342" s="13" t="s">
        <v>36</v>
      </c>
      <c r="AX4342" s="13" t="s">
        <v>78</v>
      </c>
      <c r="AY4342" s="213" t="s">
        <v>386</v>
      </c>
    </row>
    <row r="4343" spans="1:65" s="14" customFormat="1" ht="10">
      <c r="B4343" s="214"/>
      <c r="C4343" s="215"/>
      <c r="D4343" s="205" t="s">
        <v>395</v>
      </c>
      <c r="E4343" s="216" t="s">
        <v>76</v>
      </c>
      <c r="F4343" s="217" t="s">
        <v>3893</v>
      </c>
      <c r="G4343" s="215"/>
      <c r="H4343" s="218">
        <v>6</v>
      </c>
      <c r="I4343" s="219"/>
      <c r="J4343" s="215"/>
      <c r="K4343" s="215"/>
      <c r="L4343" s="220"/>
      <c r="M4343" s="221"/>
      <c r="N4343" s="222"/>
      <c r="O4343" s="222"/>
      <c r="P4343" s="222"/>
      <c r="Q4343" s="222"/>
      <c r="R4343" s="222"/>
      <c r="S4343" s="222"/>
      <c r="T4343" s="223"/>
      <c r="AT4343" s="224" t="s">
        <v>395</v>
      </c>
      <c r="AU4343" s="224" t="s">
        <v>90</v>
      </c>
      <c r="AV4343" s="14" t="s">
        <v>90</v>
      </c>
      <c r="AW4343" s="14" t="s">
        <v>36</v>
      </c>
      <c r="AX4343" s="14" t="s">
        <v>78</v>
      </c>
      <c r="AY4343" s="224" t="s">
        <v>386</v>
      </c>
    </row>
    <row r="4344" spans="1:65" s="15" customFormat="1" ht="10">
      <c r="B4344" s="225"/>
      <c r="C4344" s="226"/>
      <c r="D4344" s="205" t="s">
        <v>395</v>
      </c>
      <c r="E4344" s="227" t="s">
        <v>76</v>
      </c>
      <c r="F4344" s="228" t="s">
        <v>398</v>
      </c>
      <c r="G4344" s="226"/>
      <c r="H4344" s="229">
        <v>6</v>
      </c>
      <c r="I4344" s="230"/>
      <c r="J4344" s="226"/>
      <c r="K4344" s="226"/>
      <c r="L4344" s="231"/>
      <c r="M4344" s="232"/>
      <c r="N4344" s="233"/>
      <c r="O4344" s="233"/>
      <c r="P4344" s="233"/>
      <c r="Q4344" s="233"/>
      <c r="R4344" s="233"/>
      <c r="S4344" s="233"/>
      <c r="T4344" s="234"/>
      <c r="AT4344" s="235" t="s">
        <v>395</v>
      </c>
      <c r="AU4344" s="235" t="s">
        <v>90</v>
      </c>
      <c r="AV4344" s="15" t="s">
        <v>102</v>
      </c>
      <c r="AW4344" s="15" t="s">
        <v>36</v>
      </c>
      <c r="AX4344" s="15" t="s">
        <v>85</v>
      </c>
      <c r="AY4344" s="235" t="s">
        <v>386</v>
      </c>
    </row>
    <row r="4345" spans="1:65" s="2" customFormat="1" ht="49" customHeight="1">
      <c r="A4345" s="37"/>
      <c r="B4345" s="38"/>
      <c r="C4345" s="185" t="s">
        <v>3894</v>
      </c>
      <c r="D4345" s="185" t="s">
        <v>388</v>
      </c>
      <c r="E4345" s="186" t="s">
        <v>3895</v>
      </c>
      <c r="F4345" s="187" t="s">
        <v>3896</v>
      </c>
      <c r="G4345" s="188" t="s">
        <v>624</v>
      </c>
      <c r="H4345" s="189">
        <v>6</v>
      </c>
      <c r="I4345" s="190"/>
      <c r="J4345" s="191">
        <f>ROUND(I4345*H4345,2)</f>
        <v>0</v>
      </c>
      <c r="K4345" s="187" t="s">
        <v>76</v>
      </c>
      <c r="L4345" s="42"/>
      <c r="M4345" s="192" t="s">
        <v>76</v>
      </c>
      <c r="N4345" s="193" t="s">
        <v>49</v>
      </c>
      <c r="O4345" s="67"/>
      <c r="P4345" s="194">
        <f>O4345*H4345</f>
        <v>0</v>
      </c>
      <c r="Q4345" s="194">
        <v>6.0000000000000001E-3</v>
      </c>
      <c r="R4345" s="194">
        <f>Q4345*H4345</f>
        <v>3.6000000000000004E-2</v>
      </c>
      <c r="S4345" s="194">
        <v>0</v>
      </c>
      <c r="T4345" s="195">
        <f>S4345*H4345</f>
        <v>0</v>
      </c>
      <c r="U4345" s="37"/>
      <c r="V4345" s="37"/>
      <c r="W4345" s="37"/>
      <c r="X4345" s="37"/>
      <c r="Y4345" s="37"/>
      <c r="Z4345" s="37"/>
      <c r="AA4345" s="37"/>
      <c r="AB4345" s="37"/>
      <c r="AC4345" s="37"/>
      <c r="AD4345" s="37"/>
      <c r="AE4345" s="37"/>
      <c r="AR4345" s="196" t="s">
        <v>479</v>
      </c>
      <c r="AT4345" s="196" t="s">
        <v>388</v>
      </c>
      <c r="AU4345" s="196" t="s">
        <v>90</v>
      </c>
      <c r="AY4345" s="20" t="s">
        <v>386</v>
      </c>
      <c r="BE4345" s="197">
        <f>IF(N4345="základní",J4345,0)</f>
        <v>0</v>
      </c>
      <c r="BF4345" s="197">
        <f>IF(N4345="snížená",J4345,0)</f>
        <v>0</v>
      </c>
      <c r="BG4345" s="197">
        <f>IF(N4345="zákl. přenesená",J4345,0)</f>
        <v>0</v>
      </c>
      <c r="BH4345" s="197">
        <f>IF(N4345="sníž. přenesená",J4345,0)</f>
        <v>0</v>
      </c>
      <c r="BI4345" s="197">
        <f>IF(N4345="nulová",J4345,0)</f>
        <v>0</v>
      </c>
      <c r="BJ4345" s="20" t="s">
        <v>90</v>
      </c>
      <c r="BK4345" s="197">
        <f>ROUND(I4345*H4345,2)</f>
        <v>0</v>
      </c>
      <c r="BL4345" s="20" t="s">
        <v>479</v>
      </c>
      <c r="BM4345" s="196" t="s">
        <v>3897</v>
      </c>
    </row>
    <row r="4346" spans="1:65" s="13" customFormat="1" ht="10">
      <c r="B4346" s="203"/>
      <c r="C4346" s="204"/>
      <c r="D4346" s="205" t="s">
        <v>395</v>
      </c>
      <c r="E4346" s="206" t="s">
        <v>76</v>
      </c>
      <c r="F4346" s="207" t="s">
        <v>403</v>
      </c>
      <c r="G4346" s="204"/>
      <c r="H4346" s="206" t="s">
        <v>76</v>
      </c>
      <c r="I4346" s="208"/>
      <c r="J4346" s="204"/>
      <c r="K4346" s="204"/>
      <c r="L4346" s="209"/>
      <c r="M4346" s="210"/>
      <c r="N4346" s="211"/>
      <c r="O4346" s="211"/>
      <c r="P4346" s="211"/>
      <c r="Q4346" s="211"/>
      <c r="R4346" s="211"/>
      <c r="S4346" s="211"/>
      <c r="T4346" s="212"/>
      <c r="AT4346" s="213" t="s">
        <v>395</v>
      </c>
      <c r="AU4346" s="213" t="s">
        <v>90</v>
      </c>
      <c r="AV4346" s="13" t="s">
        <v>85</v>
      </c>
      <c r="AW4346" s="13" t="s">
        <v>36</v>
      </c>
      <c r="AX4346" s="13" t="s">
        <v>78</v>
      </c>
      <c r="AY4346" s="213" t="s">
        <v>386</v>
      </c>
    </row>
    <row r="4347" spans="1:65" s="13" customFormat="1" ht="10">
      <c r="B4347" s="203"/>
      <c r="C4347" s="204"/>
      <c r="D4347" s="205" t="s">
        <v>395</v>
      </c>
      <c r="E4347" s="206" t="s">
        <v>76</v>
      </c>
      <c r="F4347" s="207" t="s">
        <v>1057</v>
      </c>
      <c r="G4347" s="204"/>
      <c r="H4347" s="206" t="s">
        <v>76</v>
      </c>
      <c r="I4347" s="208"/>
      <c r="J4347" s="204"/>
      <c r="K4347" s="204"/>
      <c r="L4347" s="209"/>
      <c r="M4347" s="210"/>
      <c r="N4347" s="211"/>
      <c r="O4347" s="211"/>
      <c r="P4347" s="211"/>
      <c r="Q4347" s="211"/>
      <c r="R4347" s="211"/>
      <c r="S4347" s="211"/>
      <c r="T4347" s="212"/>
      <c r="AT4347" s="213" t="s">
        <v>395</v>
      </c>
      <c r="AU4347" s="213" t="s">
        <v>90</v>
      </c>
      <c r="AV4347" s="13" t="s">
        <v>85</v>
      </c>
      <c r="AW4347" s="13" t="s">
        <v>36</v>
      </c>
      <c r="AX4347" s="13" t="s">
        <v>78</v>
      </c>
      <c r="AY4347" s="213" t="s">
        <v>386</v>
      </c>
    </row>
    <row r="4348" spans="1:65" s="13" customFormat="1" ht="10">
      <c r="B4348" s="203"/>
      <c r="C4348" s="204"/>
      <c r="D4348" s="205" t="s">
        <v>395</v>
      </c>
      <c r="E4348" s="206" t="s">
        <v>76</v>
      </c>
      <c r="F4348" s="207" t="s">
        <v>3810</v>
      </c>
      <c r="G4348" s="204"/>
      <c r="H4348" s="206" t="s">
        <v>76</v>
      </c>
      <c r="I4348" s="208"/>
      <c r="J4348" s="204"/>
      <c r="K4348" s="204"/>
      <c r="L4348" s="209"/>
      <c r="M4348" s="210"/>
      <c r="N4348" s="211"/>
      <c r="O4348" s="211"/>
      <c r="P4348" s="211"/>
      <c r="Q4348" s="211"/>
      <c r="R4348" s="211"/>
      <c r="S4348" s="211"/>
      <c r="T4348" s="212"/>
      <c r="AT4348" s="213" t="s">
        <v>395</v>
      </c>
      <c r="AU4348" s="213" t="s">
        <v>90</v>
      </c>
      <c r="AV4348" s="13" t="s">
        <v>85</v>
      </c>
      <c r="AW4348" s="13" t="s">
        <v>36</v>
      </c>
      <c r="AX4348" s="13" t="s">
        <v>78</v>
      </c>
      <c r="AY4348" s="213" t="s">
        <v>386</v>
      </c>
    </row>
    <row r="4349" spans="1:65" s="13" customFormat="1" ht="10">
      <c r="B4349" s="203"/>
      <c r="C4349" s="204"/>
      <c r="D4349" s="205" t="s">
        <v>395</v>
      </c>
      <c r="E4349" s="206" t="s">
        <v>76</v>
      </c>
      <c r="F4349" s="207" t="s">
        <v>3811</v>
      </c>
      <c r="G4349" s="204"/>
      <c r="H4349" s="206" t="s">
        <v>76</v>
      </c>
      <c r="I4349" s="208"/>
      <c r="J4349" s="204"/>
      <c r="K4349" s="204"/>
      <c r="L4349" s="209"/>
      <c r="M4349" s="210"/>
      <c r="N4349" s="211"/>
      <c r="O4349" s="211"/>
      <c r="P4349" s="211"/>
      <c r="Q4349" s="211"/>
      <c r="R4349" s="211"/>
      <c r="S4349" s="211"/>
      <c r="T4349" s="212"/>
      <c r="AT4349" s="213" t="s">
        <v>395</v>
      </c>
      <c r="AU4349" s="213" t="s">
        <v>90</v>
      </c>
      <c r="AV4349" s="13" t="s">
        <v>85</v>
      </c>
      <c r="AW4349" s="13" t="s">
        <v>36</v>
      </c>
      <c r="AX4349" s="13" t="s">
        <v>78</v>
      </c>
      <c r="AY4349" s="213" t="s">
        <v>386</v>
      </c>
    </row>
    <row r="4350" spans="1:65" s="14" customFormat="1" ht="10">
      <c r="B4350" s="214"/>
      <c r="C4350" s="215"/>
      <c r="D4350" s="205" t="s">
        <v>395</v>
      </c>
      <c r="E4350" s="216" t="s">
        <v>76</v>
      </c>
      <c r="F4350" s="217" t="s">
        <v>3898</v>
      </c>
      <c r="G4350" s="215"/>
      <c r="H4350" s="218">
        <v>6</v>
      </c>
      <c r="I4350" s="219"/>
      <c r="J4350" s="215"/>
      <c r="K4350" s="215"/>
      <c r="L4350" s="220"/>
      <c r="M4350" s="221"/>
      <c r="N4350" s="222"/>
      <c r="O4350" s="222"/>
      <c r="P4350" s="222"/>
      <c r="Q4350" s="222"/>
      <c r="R4350" s="222"/>
      <c r="S4350" s="222"/>
      <c r="T4350" s="223"/>
      <c r="AT4350" s="224" t="s">
        <v>395</v>
      </c>
      <c r="AU4350" s="224" t="s">
        <v>90</v>
      </c>
      <c r="AV4350" s="14" t="s">
        <v>90</v>
      </c>
      <c r="AW4350" s="14" t="s">
        <v>36</v>
      </c>
      <c r="AX4350" s="14" t="s">
        <v>78</v>
      </c>
      <c r="AY4350" s="224" t="s">
        <v>386</v>
      </c>
    </row>
    <row r="4351" spans="1:65" s="15" customFormat="1" ht="10">
      <c r="B4351" s="225"/>
      <c r="C4351" s="226"/>
      <c r="D4351" s="205" t="s">
        <v>395</v>
      </c>
      <c r="E4351" s="227" t="s">
        <v>76</v>
      </c>
      <c r="F4351" s="228" t="s">
        <v>398</v>
      </c>
      <c r="G4351" s="226"/>
      <c r="H4351" s="229">
        <v>6</v>
      </c>
      <c r="I4351" s="230"/>
      <c r="J4351" s="226"/>
      <c r="K4351" s="226"/>
      <c r="L4351" s="231"/>
      <c r="M4351" s="232"/>
      <c r="N4351" s="233"/>
      <c r="O4351" s="233"/>
      <c r="P4351" s="233"/>
      <c r="Q4351" s="233"/>
      <c r="R4351" s="233"/>
      <c r="S4351" s="233"/>
      <c r="T4351" s="234"/>
      <c r="AT4351" s="235" t="s">
        <v>395</v>
      </c>
      <c r="AU4351" s="235" t="s">
        <v>90</v>
      </c>
      <c r="AV4351" s="15" t="s">
        <v>102</v>
      </c>
      <c r="AW4351" s="15" t="s">
        <v>36</v>
      </c>
      <c r="AX4351" s="15" t="s">
        <v>85</v>
      </c>
      <c r="AY4351" s="235" t="s">
        <v>386</v>
      </c>
    </row>
    <row r="4352" spans="1:65" s="2" customFormat="1" ht="24.15" customHeight="1">
      <c r="A4352" s="37"/>
      <c r="B4352" s="38"/>
      <c r="C4352" s="185" t="s">
        <v>3899</v>
      </c>
      <c r="D4352" s="185" t="s">
        <v>388</v>
      </c>
      <c r="E4352" s="186" t="s">
        <v>3900</v>
      </c>
      <c r="F4352" s="187" t="s">
        <v>3901</v>
      </c>
      <c r="G4352" s="188" t="s">
        <v>167</v>
      </c>
      <c r="H4352" s="189">
        <v>1.64</v>
      </c>
      <c r="I4352" s="190"/>
      <c r="J4352" s="191">
        <f>ROUND(I4352*H4352,2)</f>
        <v>0</v>
      </c>
      <c r="K4352" s="187" t="s">
        <v>76</v>
      </c>
      <c r="L4352" s="42"/>
      <c r="M4352" s="192" t="s">
        <v>76</v>
      </c>
      <c r="N4352" s="193" t="s">
        <v>49</v>
      </c>
      <c r="O4352" s="67"/>
      <c r="P4352" s="194">
        <f>O4352*H4352</f>
        <v>0</v>
      </c>
      <c r="Q4352" s="194">
        <v>0</v>
      </c>
      <c r="R4352" s="194">
        <f>Q4352*H4352</f>
        <v>0</v>
      </c>
      <c r="S4352" s="194">
        <v>0</v>
      </c>
      <c r="T4352" s="195">
        <f>S4352*H4352</f>
        <v>0</v>
      </c>
      <c r="U4352" s="37"/>
      <c r="V4352" s="37"/>
      <c r="W4352" s="37"/>
      <c r="X4352" s="37"/>
      <c r="Y4352" s="37"/>
      <c r="Z4352" s="37"/>
      <c r="AA4352" s="37"/>
      <c r="AB4352" s="37"/>
      <c r="AC4352" s="37"/>
      <c r="AD4352" s="37"/>
      <c r="AE4352" s="37"/>
      <c r="AR4352" s="196" t="s">
        <v>479</v>
      </c>
      <c r="AT4352" s="196" t="s">
        <v>388</v>
      </c>
      <c r="AU4352" s="196" t="s">
        <v>90</v>
      </c>
      <c r="AY4352" s="20" t="s">
        <v>386</v>
      </c>
      <c r="BE4352" s="197">
        <f>IF(N4352="základní",J4352,0)</f>
        <v>0</v>
      </c>
      <c r="BF4352" s="197">
        <f>IF(N4352="snížená",J4352,0)</f>
        <v>0</v>
      </c>
      <c r="BG4352" s="197">
        <f>IF(N4352="zákl. přenesená",J4352,0)</f>
        <v>0</v>
      </c>
      <c r="BH4352" s="197">
        <f>IF(N4352="sníž. přenesená",J4352,0)</f>
        <v>0</v>
      </c>
      <c r="BI4352" s="197">
        <f>IF(N4352="nulová",J4352,0)</f>
        <v>0</v>
      </c>
      <c r="BJ4352" s="20" t="s">
        <v>90</v>
      </c>
      <c r="BK4352" s="197">
        <f>ROUND(I4352*H4352,2)</f>
        <v>0</v>
      </c>
      <c r="BL4352" s="20" t="s">
        <v>479</v>
      </c>
      <c r="BM4352" s="196" t="s">
        <v>3902</v>
      </c>
    </row>
    <row r="4353" spans="1:65" s="13" customFormat="1" ht="10">
      <c r="B4353" s="203"/>
      <c r="C4353" s="204"/>
      <c r="D4353" s="205" t="s">
        <v>395</v>
      </c>
      <c r="E4353" s="206" t="s">
        <v>76</v>
      </c>
      <c r="F4353" s="207" t="s">
        <v>1259</v>
      </c>
      <c r="G4353" s="204"/>
      <c r="H4353" s="206" t="s">
        <v>76</v>
      </c>
      <c r="I4353" s="208"/>
      <c r="J4353" s="204"/>
      <c r="K4353" s="204"/>
      <c r="L4353" s="209"/>
      <c r="M4353" s="210"/>
      <c r="N4353" s="211"/>
      <c r="O4353" s="211"/>
      <c r="P4353" s="211"/>
      <c r="Q4353" s="211"/>
      <c r="R4353" s="211"/>
      <c r="S4353" s="211"/>
      <c r="T4353" s="212"/>
      <c r="AT4353" s="213" t="s">
        <v>395</v>
      </c>
      <c r="AU4353" s="213" t="s">
        <v>90</v>
      </c>
      <c r="AV4353" s="13" t="s">
        <v>85</v>
      </c>
      <c r="AW4353" s="13" t="s">
        <v>36</v>
      </c>
      <c r="AX4353" s="13" t="s">
        <v>78</v>
      </c>
      <c r="AY4353" s="213" t="s">
        <v>386</v>
      </c>
    </row>
    <row r="4354" spans="1:65" s="14" customFormat="1" ht="10">
      <c r="B4354" s="214"/>
      <c r="C4354" s="215"/>
      <c r="D4354" s="205" t="s">
        <v>395</v>
      </c>
      <c r="E4354" s="216" t="s">
        <v>76</v>
      </c>
      <c r="F4354" s="217" t="s">
        <v>3903</v>
      </c>
      <c r="G4354" s="215"/>
      <c r="H4354" s="218">
        <v>0.82</v>
      </c>
      <c r="I4354" s="219"/>
      <c r="J4354" s="215"/>
      <c r="K4354" s="215"/>
      <c r="L4354" s="220"/>
      <c r="M4354" s="221"/>
      <c r="N4354" s="222"/>
      <c r="O4354" s="222"/>
      <c r="P4354" s="222"/>
      <c r="Q4354" s="222"/>
      <c r="R4354" s="222"/>
      <c r="S4354" s="222"/>
      <c r="T4354" s="223"/>
      <c r="AT4354" s="224" t="s">
        <v>395</v>
      </c>
      <c r="AU4354" s="224" t="s">
        <v>90</v>
      </c>
      <c r="AV4354" s="14" t="s">
        <v>90</v>
      </c>
      <c r="AW4354" s="14" t="s">
        <v>36</v>
      </c>
      <c r="AX4354" s="14" t="s">
        <v>78</v>
      </c>
      <c r="AY4354" s="224" t="s">
        <v>386</v>
      </c>
    </row>
    <row r="4355" spans="1:65" s="14" customFormat="1" ht="10">
      <c r="B4355" s="214"/>
      <c r="C4355" s="215"/>
      <c r="D4355" s="205" t="s">
        <v>395</v>
      </c>
      <c r="E4355" s="216" t="s">
        <v>76</v>
      </c>
      <c r="F4355" s="217" t="s">
        <v>3904</v>
      </c>
      <c r="G4355" s="215"/>
      <c r="H4355" s="218">
        <v>0.82</v>
      </c>
      <c r="I4355" s="219"/>
      <c r="J4355" s="215"/>
      <c r="K4355" s="215"/>
      <c r="L4355" s="220"/>
      <c r="M4355" s="221"/>
      <c r="N4355" s="222"/>
      <c r="O4355" s="222"/>
      <c r="P4355" s="222"/>
      <c r="Q4355" s="222"/>
      <c r="R4355" s="222"/>
      <c r="S4355" s="222"/>
      <c r="T4355" s="223"/>
      <c r="AT4355" s="224" t="s">
        <v>395</v>
      </c>
      <c r="AU4355" s="224" t="s">
        <v>90</v>
      </c>
      <c r="AV4355" s="14" t="s">
        <v>90</v>
      </c>
      <c r="AW4355" s="14" t="s">
        <v>36</v>
      </c>
      <c r="AX4355" s="14" t="s">
        <v>78</v>
      </c>
      <c r="AY4355" s="224" t="s">
        <v>386</v>
      </c>
    </row>
    <row r="4356" spans="1:65" s="15" customFormat="1" ht="10">
      <c r="B4356" s="225"/>
      <c r="C4356" s="226"/>
      <c r="D4356" s="205" t="s">
        <v>395</v>
      </c>
      <c r="E4356" s="227" t="s">
        <v>76</v>
      </c>
      <c r="F4356" s="228" t="s">
        <v>398</v>
      </c>
      <c r="G4356" s="226"/>
      <c r="H4356" s="229">
        <v>1.64</v>
      </c>
      <c r="I4356" s="230"/>
      <c r="J4356" s="226"/>
      <c r="K4356" s="226"/>
      <c r="L4356" s="231"/>
      <c r="M4356" s="232"/>
      <c r="N4356" s="233"/>
      <c r="O4356" s="233"/>
      <c r="P4356" s="233"/>
      <c r="Q4356" s="233"/>
      <c r="R4356" s="233"/>
      <c r="S4356" s="233"/>
      <c r="T4356" s="234"/>
      <c r="AT4356" s="235" t="s">
        <v>395</v>
      </c>
      <c r="AU4356" s="235" t="s">
        <v>90</v>
      </c>
      <c r="AV4356" s="15" t="s">
        <v>102</v>
      </c>
      <c r="AW4356" s="15" t="s">
        <v>36</v>
      </c>
      <c r="AX4356" s="15" t="s">
        <v>85</v>
      </c>
      <c r="AY4356" s="235" t="s">
        <v>386</v>
      </c>
    </row>
    <row r="4357" spans="1:65" s="2" customFormat="1" ht="24.15" customHeight="1">
      <c r="A4357" s="37"/>
      <c r="B4357" s="38"/>
      <c r="C4357" s="185" t="s">
        <v>3905</v>
      </c>
      <c r="D4357" s="185" t="s">
        <v>388</v>
      </c>
      <c r="E4357" s="186" t="s">
        <v>3906</v>
      </c>
      <c r="F4357" s="187" t="s">
        <v>3907</v>
      </c>
      <c r="G4357" s="188" t="s">
        <v>167</v>
      </c>
      <c r="H4357" s="189">
        <v>12.52</v>
      </c>
      <c r="I4357" s="190"/>
      <c r="J4357" s="191">
        <f>ROUND(I4357*H4357,2)</f>
        <v>0</v>
      </c>
      <c r="K4357" s="187" t="s">
        <v>76</v>
      </c>
      <c r="L4357" s="42"/>
      <c r="M4357" s="192" t="s">
        <v>76</v>
      </c>
      <c r="N4357" s="193" t="s">
        <v>49</v>
      </c>
      <c r="O4357" s="67"/>
      <c r="P4357" s="194">
        <f>O4357*H4357</f>
        <v>0</v>
      </c>
      <c r="Q4357" s="194">
        <v>0</v>
      </c>
      <c r="R4357" s="194">
        <f>Q4357*H4357</f>
        <v>0</v>
      </c>
      <c r="S4357" s="194">
        <v>0</v>
      </c>
      <c r="T4357" s="195">
        <f>S4357*H4357</f>
        <v>0</v>
      </c>
      <c r="U4357" s="37"/>
      <c r="V4357" s="37"/>
      <c r="W4357" s="37"/>
      <c r="X4357" s="37"/>
      <c r="Y4357" s="37"/>
      <c r="Z4357" s="37"/>
      <c r="AA4357" s="37"/>
      <c r="AB4357" s="37"/>
      <c r="AC4357" s="37"/>
      <c r="AD4357" s="37"/>
      <c r="AE4357" s="37"/>
      <c r="AR4357" s="196" t="s">
        <v>479</v>
      </c>
      <c r="AT4357" s="196" t="s">
        <v>388</v>
      </c>
      <c r="AU4357" s="196" t="s">
        <v>90</v>
      </c>
      <c r="AY4357" s="20" t="s">
        <v>386</v>
      </c>
      <c r="BE4357" s="197">
        <f>IF(N4357="základní",J4357,0)</f>
        <v>0</v>
      </c>
      <c r="BF4357" s="197">
        <f>IF(N4357="snížená",J4357,0)</f>
        <v>0</v>
      </c>
      <c r="BG4357" s="197">
        <f>IF(N4357="zákl. přenesená",J4357,0)</f>
        <v>0</v>
      </c>
      <c r="BH4357" s="197">
        <f>IF(N4357="sníž. přenesená",J4357,0)</f>
        <v>0</v>
      </c>
      <c r="BI4357" s="197">
        <f>IF(N4357="nulová",J4357,0)</f>
        <v>0</v>
      </c>
      <c r="BJ4357" s="20" t="s">
        <v>90</v>
      </c>
      <c r="BK4357" s="197">
        <f>ROUND(I4357*H4357,2)</f>
        <v>0</v>
      </c>
      <c r="BL4357" s="20" t="s">
        <v>479</v>
      </c>
      <c r="BM4357" s="196" t="s">
        <v>3908</v>
      </c>
    </row>
    <row r="4358" spans="1:65" s="13" customFormat="1" ht="10">
      <c r="B4358" s="203"/>
      <c r="C4358" s="204"/>
      <c r="D4358" s="205" t="s">
        <v>395</v>
      </c>
      <c r="E4358" s="206" t="s">
        <v>76</v>
      </c>
      <c r="F4358" s="207" t="s">
        <v>1259</v>
      </c>
      <c r="G4358" s="204"/>
      <c r="H4358" s="206" t="s">
        <v>76</v>
      </c>
      <c r="I4358" s="208"/>
      <c r="J4358" s="204"/>
      <c r="K4358" s="204"/>
      <c r="L4358" s="209"/>
      <c r="M4358" s="210"/>
      <c r="N4358" s="211"/>
      <c r="O4358" s="211"/>
      <c r="P4358" s="211"/>
      <c r="Q4358" s="211"/>
      <c r="R4358" s="211"/>
      <c r="S4358" s="211"/>
      <c r="T4358" s="212"/>
      <c r="AT4358" s="213" t="s">
        <v>395</v>
      </c>
      <c r="AU4358" s="213" t="s">
        <v>90</v>
      </c>
      <c r="AV4358" s="13" t="s">
        <v>85</v>
      </c>
      <c r="AW4358" s="13" t="s">
        <v>36</v>
      </c>
      <c r="AX4358" s="13" t="s">
        <v>78</v>
      </c>
      <c r="AY4358" s="213" t="s">
        <v>386</v>
      </c>
    </row>
    <row r="4359" spans="1:65" s="14" customFormat="1" ht="10">
      <c r="B4359" s="214"/>
      <c r="C4359" s="215"/>
      <c r="D4359" s="205" t="s">
        <v>395</v>
      </c>
      <c r="E4359" s="216" t="s">
        <v>76</v>
      </c>
      <c r="F4359" s="217" t="s">
        <v>3909</v>
      </c>
      <c r="G4359" s="215"/>
      <c r="H4359" s="218">
        <v>3.64</v>
      </c>
      <c r="I4359" s="219"/>
      <c r="J4359" s="215"/>
      <c r="K4359" s="215"/>
      <c r="L4359" s="220"/>
      <c r="M4359" s="221"/>
      <c r="N4359" s="222"/>
      <c r="O4359" s="222"/>
      <c r="P4359" s="222"/>
      <c r="Q4359" s="222"/>
      <c r="R4359" s="222"/>
      <c r="S4359" s="222"/>
      <c r="T4359" s="223"/>
      <c r="AT4359" s="224" t="s">
        <v>395</v>
      </c>
      <c r="AU4359" s="224" t="s">
        <v>90</v>
      </c>
      <c r="AV4359" s="14" t="s">
        <v>90</v>
      </c>
      <c r="AW4359" s="14" t="s">
        <v>36</v>
      </c>
      <c r="AX4359" s="14" t="s">
        <v>78</v>
      </c>
      <c r="AY4359" s="224" t="s">
        <v>386</v>
      </c>
    </row>
    <row r="4360" spans="1:65" s="14" customFormat="1" ht="10">
      <c r="B4360" s="214"/>
      <c r="C4360" s="215"/>
      <c r="D4360" s="205" t="s">
        <v>395</v>
      </c>
      <c r="E4360" s="216" t="s">
        <v>76</v>
      </c>
      <c r="F4360" s="217" t="s">
        <v>3910</v>
      </c>
      <c r="G4360" s="215"/>
      <c r="H4360" s="218">
        <v>4.9400000000000004</v>
      </c>
      <c r="I4360" s="219"/>
      <c r="J4360" s="215"/>
      <c r="K4360" s="215"/>
      <c r="L4360" s="220"/>
      <c r="M4360" s="221"/>
      <c r="N4360" s="222"/>
      <c r="O4360" s="222"/>
      <c r="P4360" s="222"/>
      <c r="Q4360" s="222"/>
      <c r="R4360" s="222"/>
      <c r="S4360" s="222"/>
      <c r="T4360" s="223"/>
      <c r="AT4360" s="224" t="s">
        <v>395</v>
      </c>
      <c r="AU4360" s="224" t="s">
        <v>90</v>
      </c>
      <c r="AV4360" s="14" t="s">
        <v>90</v>
      </c>
      <c r="AW4360" s="14" t="s">
        <v>36</v>
      </c>
      <c r="AX4360" s="14" t="s">
        <v>78</v>
      </c>
      <c r="AY4360" s="224" t="s">
        <v>386</v>
      </c>
    </row>
    <row r="4361" spans="1:65" s="14" customFormat="1" ht="10">
      <c r="B4361" s="214"/>
      <c r="C4361" s="215"/>
      <c r="D4361" s="205" t="s">
        <v>395</v>
      </c>
      <c r="E4361" s="216" t="s">
        <v>76</v>
      </c>
      <c r="F4361" s="217" t="s">
        <v>3911</v>
      </c>
      <c r="G4361" s="215"/>
      <c r="H4361" s="218">
        <v>3.94</v>
      </c>
      <c r="I4361" s="219"/>
      <c r="J4361" s="215"/>
      <c r="K4361" s="215"/>
      <c r="L4361" s="220"/>
      <c r="M4361" s="221"/>
      <c r="N4361" s="222"/>
      <c r="O4361" s="222"/>
      <c r="P4361" s="222"/>
      <c r="Q4361" s="222"/>
      <c r="R4361" s="222"/>
      <c r="S4361" s="222"/>
      <c r="T4361" s="223"/>
      <c r="AT4361" s="224" t="s">
        <v>395</v>
      </c>
      <c r="AU4361" s="224" t="s">
        <v>90</v>
      </c>
      <c r="AV4361" s="14" t="s">
        <v>90</v>
      </c>
      <c r="AW4361" s="14" t="s">
        <v>36</v>
      </c>
      <c r="AX4361" s="14" t="s">
        <v>78</v>
      </c>
      <c r="AY4361" s="224" t="s">
        <v>386</v>
      </c>
    </row>
    <row r="4362" spans="1:65" s="15" customFormat="1" ht="10">
      <c r="B4362" s="225"/>
      <c r="C4362" s="226"/>
      <c r="D4362" s="205" t="s">
        <v>395</v>
      </c>
      <c r="E4362" s="227" t="s">
        <v>76</v>
      </c>
      <c r="F4362" s="228" t="s">
        <v>398</v>
      </c>
      <c r="G4362" s="226"/>
      <c r="H4362" s="229">
        <v>12.52</v>
      </c>
      <c r="I4362" s="230"/>
      <c r="J4362" s="226"/>
      <c r="K4362" s="226"/>
      <c r="L4362" s="231"/>
      <c r="M4362" s="232"/>
      <c r="N4362" s="233"/>
      <c r="O4362" s="233"/>
      <c r="P4362" s="233"/>
      <c r="Q4362" s="233"/>
      <c r="R4362" s="233"/>
      <c r="S4362" s="233"/>
      <c r="T4362" s="234"/>
      <c r="AT4362" s="235" t="s">
        <v>395</v>
      </c>
      <c r="AU4362" s="235" t="s">
        <v>90</v>
      </c>
      <c r="AV4362" s="15" t="s">
        <v>102</v>
      </c>
      <c r="AW4362" s="15" t="s">
        <v>36</v>
      </c>
      <c r="AX4362" s="15" t="s">
        <v>85</v>
      </c>
      <c r="AY4362" s="235" t="s">
        <v>386</v>
      </c>
    </row>
    <row r="4363" spans="1:65" s="2" customFormat="1" ht="24.15" customHeight="1">
      <c r="A4363" s="37"/>
      <c r="B4363" s="38"/>
      <c r="C4363" s="185" t="s">
        <v>3912</v>
      </c>
      <c r="D4363" s="185" t="s">
        <v>388</v>
      </c>
      <c r="E4363" s="186" t="s">
        <v>3913</v>
      </c>
      <c r="F4363" s="187" t="s">
        <v>3914</v>
      </c>
      <c r="G4363" s="188" t="s">
        <v>167</v>
      </c>
      <c r="H4363" s="189">
        <v>16.260000000000002</v>
      </c>
      <c r="I4363" s="190"/>
      <c r="J4363" s="191">
        <f>ROUND(I4363*H4363,2)</f>
        <v>0</v>
      </c>
      <c r="K4363" s="187" t="s">
        <v>76</v>
      </c>
      <c r="L4363" s="42"/>
      <c r="M4363" s="192" t="s">
        <v>76</v>
      </c>
      <c r="N4363" s="193" t="s">
        <v>49</v>
      </c>
      <c r="O4363" s="67"/>
      <c r="P4363" s="194">
        <f>O4363*H4363</f>
        <v>0</v>
      </c>
      <c r="Q4363" s="194">
        <v>0</v>
      </c>
      <c r="R4363" s="194">
        <f>Q4363*H4363</f>
        <v>0</v>
      </c>
      <c r="S4363" s="194">
        <v>0</v>
      </c>
      <c r="T4363" s="195">
        <f>S4363*H4363</f>
        <v>0</v>
      </c>
      <c r="U4363" s="37"/>
      <c r="V4363" s="37"/>
      <c r="W4363" s="37"/>
      <c r="X4363" s="37"/>
      <c r="Y4363" s="37"/>
      <c r="Z4363" s="37"/>
      <c r="AA4363" s="37"/>
      <c r="AB4363" s="37"/>
      <c r="AC4363" s="37"/>
      <c r="AD4363" s="37"/>
      <c r="AE4363" s="37"/>
      <c r="AR4363" s="196" t="s">
        <v>479</v>
      </c>
      <c r="AT4363" s="196" t="s">
        <v>388</v>
      </c>
      <c r="AU4363" s="196" t="s">
        <v>90</v>
      </c>
      <c r="AY4363" s="20" t="s">
        <v>386</v>
      </c>
      <c r="BE4363" s="197">
        <f>IF(N4363="základní",J4363,0)</f>
        <v>0</v>
      </c>
      <c r="BF4363" s="197">
        <f>IF(N4363="snížená",J4363,0)</f>
        <v>0</v>
      </c>
      <c r="BG4363" s="197">
        <f>IF(N4363="zákl. přenesená",J4363,0)</f>
        <v>0</v>
      </c>
      <c r="BH4363" s="197">
        <f>IF(N4363="sníž. přenesená",J4363,0)</f>
        <v>0</v>
      </c>
      <c r="BI4363" s="197">
        <f>IF(N4363="nulová",J4363,0)</f>
        <v>0</v>
      </c>
      <c r="BJ4363" s="20" t="s">
        <v>90</v>
      </c>
      <c r="BK4363" s="197">
        <f>ROUND(I4363*H4363,2)</f>
        <v>0</v>
      </c>
      <c r="BL4363" s="20" t="s">
        <v>479</v>
      </c>
      <c r="BM4363" s="196" t="s">
        <v>3915</v>
      </c>
    </row>
    <row r="4364" spans="1:65" s="13" customFormat="1" ht="10">
      <c r="B4364" s="203"/>
      <c r="C4364" s="204"/>
      <c r="D4364" s="205" t="s">
        <v>395</v>
      </c>
      <c r="E4364" s="206" t="s">
        <v>76</v>
      </c>
      <c r="F4364" s="207" t="s">
        <v>1259</v>
      </c>
      <c r="G4364" s="204"/>
      <c r="H4364" s="206" t="s">
        <v>76</v>
      </c>
      <c r="I4364" s="208"/>
      <c r="J4364" s="204"/>
      <c r="K4364" s="204"/>
      <c r="L4364" s="209"/>
      <c r="M4364" s="210"/>
      <c r="N4364" s="211"/>
      <c r="O4364" s="211"/>
      <c r="P4364" s="211"/>
      <c r="Q4364" s="211"/>
      <c r="R4364" s="211"/>
      <c r="S4364" s="211"/>
      <c r="T4364" s="212"/>
      <c r="AT4364" s="213" t="s">
        <v>395</v>
      </c>
      <c r="AU4364" s="213" t="s">
        <v>90</v>
      </c>
      <c r="AV4364" s="13" t="s">
        <v>85</v>
      </c>
      <c r="AW4364" s="13" t="s">
        <v>36</v>
      </c>
      <c r="AX4364" s="13" t="s">
        <v>78</v>
      </c>
      <c r="AY4364" s="213" t="s">
        <v>386</v>
      </c>
    </row>
    <row r="4365" spans="1:65" s="14" customFormat="1" ht="10">
      <c r="B4365" s="214"/>
      <c r="C4365" s="215"/>
      <c r="D4365" s="205" t="s">
        <v>395</v>
      </c>
      <c r="E4365" s="216" t="s">
        <v>76</v>
      </c>
      <c r="F4365" s="217" t="s">
        <v>3916</v>
      </c>
      <c r="G4365" s="215"/>
      <c r="H4365" s="218">
        <v>1.85</v>
      </c>
      <c r="I4365" s="219"/>
      <c r="J4365" s="215"/>
      <c r="K4365" s="215"/>
      <c r="L4365" s="220"/>
      <c r="M4365" s="221"/>
      <c r="N4365" s="222"/>
      <c r="O4365" s="222"/>
      <c r="P4365" s="222"/>
      <c r="Q4365" s="222"/>
      <c r="R4365" s="222"/>
      <c r="S4365" s="222"/>
      <c r="T4365" s="223"/>
      <c r="AT4365" s="224" t="s">
        <v>395</v>
      </c>
      <c r="AU4365" s="224" t="s">
        <v>90</v>
      </c>
      <c r="AV4365" s="14" t="s">
        <v>90</v>
      </c>
      <c r="AW4365" s="14" t="s">
        <v>36</v>
      </c>
      <c r="AX4365" s="14" t="s">
        <v>78</v>
      </c>
      <c r="AY4365" s="224" t="s">
        <v>386</v>
      </c>
    </row>
    <row r="4366" spans="1:65" s="14" customFormat="1" ht="10">
      <c r="B4366" s="214"/>
      <c r="C4366" s="215"/>
      <c r="D4366" s="205" t="s">
        <v>395</v>
      </c>
      <c r="E4366" s="216" t="s">
        <v>76</v>
      </c>
      <c r="F4366" s="217" t="s">
        <v>3917</v>
      </c>
      <c r="G4366" s="215"/>
      <c r="H4366" s="218">
        <v>3.88</v>
      </c>
      <c r="I4366" s="219"/>
      <c r="J4366" s="215"/>
      <c r="K4366" s="215"/>
      <c r="L4366" s="220"/>
      <c r="M4366" s="221"/>
      <c r="N4366" s="222"/>
      <c r="O4366" s="222"/>
      <c r="P4366" s="222"/>
      <c r="Q4366" s="222"/>
      <c r="R4366" s="222"/>
      <c r="S4366" s="222"/>
      <c r="T4366" s="223"/>
      <c r="AT4366" s="224" t="s">
        <v>395</v>
      </c>
      <c r="AU4366" s="224" t="s">
        <v>90</v>
      </c>
      <c r="AV4366" s="14" t="s">
        <v>90</v>
      </c>
      <c r="AW4366" s="14" t="s">
        <v>36</v>
      </c>
      <c r="AX4366" s="14" t="s">
        <v>78</v>
      </c>
      <c r="AY4366" s="224" t="s">
        <v>386</v>
      </c>
    </row>
    <row r="4367" spans="1:65" s="14" customFormat="1" ht="10">
      <c r="B4367" s="214"/>
      <c r="C4367" s="215"/>
      <c r="D4367" s="205" t="s">
        <v>395</v>
      </c>
      <c r="E4367" s="216" t="s">
        <v>76</v>
      </c>
      <c r="F4367" s="217" t="s">
        <v>3918</v>
      </c>
      <c r="G4367" s="215"/>
      <c r="H4367" s="218">
        <v>8.68</v>
      </c>
      <c r="I4367" s="219"/>
      <c r="J4367" s="215"/>
      <c r="K4367" s="215"/>
      <c r="L4367" s="220"/>
      <c r="M4367" s="221"/>
      <c r="N4367" s="222"/>
      <c r="O4367" s="222"/>
      <c r="P4367" s="222"/>
      <c r="Q4367" s="222"/>
      <c r="R4367" s="222"/>
      <c r="S4367" s="222"/>
      <c r="T4367" s="223"/>
      <c r="AT4367" s="224" t="s">
        <v>395</v>
      </c>
      <c r="AU4367" s="224" t="s">
        <v>90</v>
      </c>
      <c r="AV4367" s="14" t="s">
        <v>90</v>
      </c>
      <c r="AW4367" s="14" t="s">
        <v>36</v>
      </c>
      <c r="AX4367" s="14" t="s">
        <v>78</v>
      </c>
      <c r="AY4367" s="224" t="s">
        <v>386</v>
      </c>
    </row>
    <row r="4368" spans="1:65" s="14" customFormat="1" ht="10">
      <c r="B4368" s="214"/>
      <c r="C4368" s="215"/>
      <c r="D4368" s="205" t="s">
        <v>395</v>
      </c>
      <c r="E4368" s="216" t="s">
        <v>76</v>
      </c>
      <c r="F4368" s="217" t="s">
        <v>3919</v>
      </c>
      <c r="G4368" s="215"/>
      <c r="H4368" s="218">
        <v>1.85</v>
      </c>
      <c r="I4368" s="219"/>
      <c r="J4368" s="215"/>
      <c r="K4368" s="215"/>
      <c r="L4368" s="220"/>
      <c r="M4368" s="221"/>
      <c r="N4368" s="222"/>
      <c r="O4368" s="222"/>
      <c r="P4368" s="222"/>
      <c r="Q4368" s="222"/>
      <c r="R4368" s="222"/>
      <c r="S4368" s="222"/>
      <c r="T4368" s="223"/>
      <c r="AT4368" s="224" t="s">
        <v>395</v>
      </c>
      <c r="AU4368" s="224" t="s">
        <v>90</v>
      </c>
      <c r="AV4368" s="14" t="s">
        <v>90</v>
      </c>
      <c r="AW4368" s="14" t="s">
        <v>36</v>
      </c>
      <c r="AX4368" s="14" t="s">
        <v>78</v>
      </c>
      <c r="AY4368" s="224" t="s">
        <v>386</v>
      </c>
    </row>
    <row r="4369" spans="1:65" s="16" customFormat="1" ht="10">
      <c r="B4369" s="246"/>
      <c r="C4369" s="247"/>
      <c r="D4369" s="205" t="s">
        <v>395</v>
      </c>
      <c r="E4369" s="248" t="s">
        <v>76</v>
      </c>
      <c r="F4369" s="249" t="s">
        <v>559</v>
      </c>
      <c r="G4369" s="247"/>
      <c r="H4369" s="250">
        <v>16.260000000000002</v>
      </c>
      <c r="I4369" s="251"/>
      <c r="J4369" s="247"/>
      <c r="K4369" s="247"/>
      <c r="L4369" s="252"/>
      <c r="M4369" s="253"/>
      <c r="N4369" s="254"/>
      <c r="O4369" s="254"/>
      <c r="P4369" s="254"/>
      <c r="Q4369" s="254"/>
      <c r="R4369" s="254"/>
      <c r="S4369" s="254"/>
      <c r="T4369" s="255"/>
      <c r="AT4369" s="256" t="s">
        <v>395</v>
      </c>
      <c r="AU4369" s="256" t="s">
        <v>90</v>
      </c>
      <c r="AV4369" s="16" t="s">
        <v>95</v>
      </c>
      <c r="AW4369" s="16" t="s">
        <v>36</v>
      </c>
      <c r="AX4369" s="16" t="s">
        <v>78</v>
      </c>
      <c r="AY4369" s="256" t="s">
        <v>386</v>
      </c>
    </row>
    <row r="4370" spans="1:65" s="15" customFormat="1" ht="10">
      <c r="B4370" s="225"/>
      <c r="C4370" s="226"/>
      <c r="D4370" s="205" t="s">
        <v>395</v>
      </c>
      <c r="E4370" s="227" t="s">
        <v>76</v>
      </c>
      <c r="F4370" s="228" t="s">
        <v>398</v>
      </c>
      <c r="G4370" s="226"/>
      <c r="H4370" s="229">
        <v>16.260000000000002</v>
      </c>
      <c r="I4370" s="230"/>
      <c r="J4370" s="226"/>
      <c r="K4370" s="226"/>
      <c r="L4370" s="231"/>
      <c r="M4370" s="232"/>
      <c r="N4370" s="233"/>
      <c r="O4370" s="233"/>
      <c r="P4370" s="233"/>
      <c r="Q4370" s="233"/>
      <c r="R4370" s="233"/>
      <c r="S4370" s="233"/>
      <c r="T4370" s="234"/>
      <c r="AT4370" s="235" t="s">
        <v>395</v>
      </c>
      <c r="AU4370" s="235" t="s">
        <v>90</v>
      </c>
      <c r="AV4370" s="15" t="s">
        <v>102</v>
      </c>
      <c r="AW4370" s="15" t="s">
        <v>36</v>
      </c>
      <c r="AX4370" s="15" t="s">
        <v>85</v>
      </c>
      <c r="AY4370" s="235" t="s">
        <v>386</v>
      </c>
    </row>
    <row r="4371" spans="1:65" s="2" customFormat="1" ht="24.15" customHeight="1">
      <c r="A4371" s="37"/>
      <c r="B4371" s="38"/>
      <c r="C4371" s="185" t="s">
        <v>3920</v>
      </c>
      <c r="D4371" s="185" t="s">
        <v>388</v>
      </c>
      <c r="E4371" s="186" t="s">
        <v>3921</v>
      </c>
      <c r="F4371" s="187" t="s">
        <v>3922</v>
      </c>
      <c r="G4371" s="188" t="s">
        <v>167</v>
      </c>
      <c r="H4371" s="189">
        <v>16.59</v>
      </c>
      <c r="I4371" s="190"/>
      <c r="J4371" s="191">
        <f>ROUND(I4371*H4371,2)</f>
        <v>0</v>
      </c>
      <c r="K4371" s="187" t="s">
        <v>76</v>
      </c>
      <c r="L4371" s="42"/>
      <c r="M4371" s="192" t="s">
        <v>76</v>
      </c>
      <c r="N4371" s="193" t="s">
        <v>49</v>
      </c>
      <c r="O4371" s="67"/>
      <c r="P4371" s="194">
        <f>O4371*H4371</f>
        <v>0</v>
      </c>
      <c r="Q4371" s="194">
        <v>0</v>
      </c>
      <c r="R4371" s="194">
        <f>Q4371*H4371</f>
        <v>0</v>
      </c>
      <c r="S4371" s="194">
        <v>0</v>
      </c>
      <c r="T4371" s="195">
        <f>S4371*H4371</f>
        <v>0</v>
      </c>
      <c r="U4371" s="37"/>
      <c r="V4371" s="37"/>
      <c r="W4371" s="37"/>
      <c r="X4371" s="37"/>
      <c r="Y4371" s="37"/>
      <c r="Z4371" s="37"/>
      <c r="AA4371" s="37"/>
      <c r="AB4371" s="37"/>
      <c r="AC4371" s="37"/>
      <c r="AD4371" s="37"/>
      <c r="AE4371" s="37"/>
      <c r="AR4371" s="196" t="s">
        <v>479</v>
      </c>
      <c r="AT4371" s="196" t="s">
        <v>388</v>
      </c>
      <c r="AU4371" s="196" t="s">
        <v>90</v>
      </c>
      <c r="AY4371" s="20" t="s">
        <v>386</v>
      </c>
      <c r="BE4371" s="197">
        <f>IF(N4371="základní",J4371,0)</f>
        <v>0</v>
      </c>
      <c r="BF4371" s="197">
        <f>IF(N4371="snížená",J4371,0)</f>
        <v>0</v>
      </c>
      <c r="BG4371" s="197">
        <f>IF(N4371="zákl. přenesená",J4371,0)</f>
        <v>0</v>
      </c>
      <c r="BH4371" s="197">
        <f>IF(N4371="sníž. přenesená",J4371,0)</f>
        <v>0</v>
      </c>
      <c r="BI4371" s="197">
        <f>IF(N4371="nulová",J4371,0)</f>
        <v>0</v>
      </c>
      <c r="BJ4371" s="20" t="s">
        <v>90</v>
      </c>
      <c r="BK4371" s="197">
        <f>ROUND(I4371*H4371,2)</f>
        <v>0</v>
      </c>
      <c r="BL4371" s="20" t="s">
        <v>479</v>
      </c>
      <c r="BM4371" s="196" t="s">
        <v>3923</v>
      </c>
    </row>
    <row r="4372" spans="1:65" s="13" customFormat="1" ht="10">
      <c r="B4372" s="203"/>
      <c r="C4372" s="204"/>
      <c r="D4372" s="205" t="s">
        <v>395</v>
      </c>
      <c r="E4372" s="206" t="s">
        <v>76</v>
      </c>
      <c r="F4372" s="207" t="s">
        <v>1261</v>
      </c>
      <c r="G4372" s="204"/>
      <c r="H4372" s="206" t="s">
        <v>76</v>
      </c>
      <c r="I4372" s="208"/>
      <c r="J4372" s="204"/>
      <c r="K4372" s="204"/>
      <c r="L4372" s="209"/>
      <c r="M4372" s="210"/>
      <c r="N4372" s="211"/>
      <c r="O4372" s="211"/>
      <c r="P4372" s="211"/>
      <c r="Q4372" s="211"/>
      <c r="R4372" s="211"/>
      <c r="S4372" s="211"/>
      <c r="T4372" s="212"/>
      <c r="AT4372" s="213" t="s">
        <v>395</v>
      </c>
      <c r="AU4372" s="213" t="s">
        <v>90</v>
      </c>
      <c r="AV4372" s="13" t="s">
        <v>85</v>
      </c>
      <c r="AW4372" s="13" t="s">
        <v>36</v>
      </c>
      <c r="AX4372" s="13" t="s">
        <v>78</v>
      </c>
      <c r="AY4372" s="213" t="s">
        <v>386</v>
      </c>
    </row>
    <row r="4373" spans="1:65" s="14" customFormat="1" ht="10">
      <c r="B4373" s="214"/>
      <c r="C4373" s="215"/>
      <c r="D4373" s="205" t="s">
        <v>395</v>
      </c>
      <c r="E4373" s="216" t="s">
        <v>76</v>
      </c>
      <c r="F4373" s="217" t="s">
        <v>3924</v>
      </c>
      <c r="G4373" s="215"/>
      <c r="H4373" s="218">
        <v>1.1000000000000001</v>
      </c>
      <c r="I4373" s="219"/>
      <c r="J4373" s="215"/>
      <c r="K4373" s="215"/>
      <c r="L4373" s="220"/>
      <c r="M4373" s="221"/>
      <c r="N4373" s="222"/>
      <c r="O4373" s="222"/>
      <c r="P4373" s="222"/>
      <c r="Q4373" s="222"/>
      <c r="R4373" s="222"/>
      <c r="S4373" s="222"/>
      <c r="T4373" s="223"/>
      <c r="AT4373" s="224" t="s">
        <v>395</v>
      </c>
      <c r="AU4373" s="224" t="s">
        <v>90</v>
      </c>
      <c r="AV4373" s="14" t="s">
        <v>90</v>
      </c>
      <c r="AW4373" s="14" t="s">
        <v>36</v>
      </c>
      <c r="AX4373" s="14" t="s">
        <v>78</v>
      </c>
      <c r="AY4373" s="224" t="s">
        <v>386</v>
      </c>
    </row>
    <row r="4374" spans="1:65" s="14" customFormat="1" ht="10">
      <c r="B4374" s="214"/>
      <c r="C4374" s="215"/>
      <c r="D4374" s="205" t="s">
        <v>395</v>
      </c>
      <c r="E4374" s="216" t="s">
        <v>76</v>
      </c>
      <c r="F4374" s="217" t="s">
        <v>3925</v>
      </c>
      <c r="G4374" s="215"/>
      <c r="H4374" s="218">
        <v>1.85</v>
      </c>
      <c r="I4374" s="219"/>
      <c r="J4374" s="215"/>
      <c r="K4374" s="215"/>
      <c r="L4374" s="220"/>
      <c r="M4374" s="221"/>
      <c r="N4374" s="222"/>
      <c r="O4374" s="222"/>
      <c r="P4374" s="222"/>
      <c r="Q4374" s="222"/>
      <c r="R4374" s="222"/>
      <c r="S4374" s="222"/>
      <c r="T4374" s="223"/>
      <c r="AT4374" s="224" t="s">
        <v>395</v>
      </c>
      <c r="AU4374" s="224" t="s">
        <v>90</v>
      </c>
      <c r="AV4374" s="14" t="s">
        <v>90</v>
      </c>
      <c r="AW4374" s="14" t="s">
        <v>36</v>
      </c>
      <c r="AX4374" s="14" t="s">
        <v>78</v>
      </c>
      <c r="AY4374" s="224" t="s">
        <v>386</v>
      </c>
    </row>
    <row r="4375" spans="1:65" s="16" customFormat="1" ht="10">
      <c r="B4375" s="246"/>
      <c r="C4375" s="247"/>
      <c r="D4375" s="205" t="s">
        <v>395</v>
      </c>
      <c r="E4375" s="248" t="s">
        <v>76</v>
      </c>
      <c r="F4375" s="249" t="s">
        <v>559</v>
      </c>
      <c r="G4375" s="247"/>
      <c r="H4375" s="250">
        <v>2.95</v>
      </c>
      <c r="I4375" s="251"/>
      <c r="J4375" s="247"/>
      <c r="K4375" s="247"/>
      <c r="L4375" s="252"/>
      <c r="M4375" s="253"/>
      <c r="N4375" s="254"/>
      <c r="O4375" s="254"/>
      <c r="P4375" s="254"/>
      <c r="Q4375" s="254"/>
      <c r="R4375" s="254"/>
      <c r="S4375" s="254"/>
      <c r="T4375" s="255"/>
      <c r="AT4375" s="256" t="s">
        <v>395</v>
      </c>
      <c r="AU4375" s="256" t="s">
        <v>90</v>
      </c>
      <c r="AV4375" s="16" t="s">
        <v>95</v>
      </c>
      <c r="AW4375" s="16" t="s">
        <v>36</v>
      </c>
      <c r="AX4375" s="16" t="s">
        <v>78</v>
      </c>
      <c r="AY4375" s="256" t="s">
        <v>386</v>
      </c>
    </row>
    <row r="4376" spans="1:65" s="13" customFormat="1" ht="10">
      <c r="B4376" s="203"/>
      <c r="C4376" s="204"/>
      <c r="D4376" s="205" t="s">
        <v>395</v>
      </c>
      <c r="E4376" s="206" t="s">
        <v>76</v>
      </c>
      <c r="F4376" s="207" t="s">
        <v>1259</v>
      </c>
      <c r="G4376" s="204"/>
      <c r="H4376" s="206" t="s">
        <v>76</v>
      </c>
      <c r="I4376" s="208"/>
      <c r="J4376" s="204"/>
      <c r="K4376" s="204"/>
      <c r="L4376" s="209"/>
      <c r="M4376" s="210"/>
      <c r="N4376" s="211"/>
      <c r="O4376" s="211"/>
      <c r="P4376" s="211"/>
      <c r="Q4376" s="211"/>
      <c r="R4376" s="211"/>
      <c r="S4376" s="211"/>
      <c r="T4376" s="212"/>
      <c r="AT4376" s="213" t="s">
        <v>395</v>
      </c>
      <c r="AU4376" s="213" t="s">
        <v>90</v>
      </c>
      <c r="AV4376" s="13" t="s">
        <v>85</v>
      </c>
      <c r="AW4376" s="13" t="s">
        <v>36</v>
      </c>
      <c r="AX4376" s="13" t="s">
        <v>78</v>
      </c>
      <c r="AY4376" s="213" t="s">
        <v>386</v>
      </c>
    </row>
    <row r="4377" spans="1:65" s="14" customFormat="1" ht="10">
      <c r="B4377" s="214"/>
      <c r="C4377" s="215"/>
      <c r="D4377" s="205" t="s">
        <v>395</v>
      </c>
      <c r="E4377" s="216" t="s">
        <v>76</v>
      </c>
      <c r="F4377" s="217" t="s">
        <v>3926</v>
      </c>
      <c r="G4377" s="215"/>
      <c r="H4377" s="218">
        <v>1.82</v>
      </c>
      <c r="I4377" s="219"/>
      <c r="J4377" s="215"/>
      <c r="K4377" s="215"/>
      <c r="L4377" s="220"/>
      <c r="M4377" s="221"/>
      <c r="N4377" s="222"/>
      <c r="O4377" s="222"/>
      <c r="P4377" s="222"/>
      <c r="Q4377" s="222"/>
      <c r="R4377" s="222"/>
      <c r="S4377" s="222"/>
      <c r="T4377" s="223"/>
      <c r="AT4377" s="224" t="s">
        <v>395</v>
      </c>
      <c r="AU4377" s="224" t="s">
        <v>90</v>
      </c>
      <c r="AV4377" s="14" t="s">
        <v>90</v>
      </c>
      <c r="AW4377" s="14" t="s">
        <v>36</v>
      </c>
      <c r="AX4377" s="14" t="s">
        <v>78</v>
      </c>
      <c r="AY4377" s="224" t="s">
        <v>386</v>
      </c>
    </row>
    <row r="4378" spans="1:65" s="14" customFormat="1" ht="10">
      <c r="B4378" s="214"/>
      <c r="C4378" s="215"/>
      <c r="D4378" s="205" t="s">
        <v>395</v>
      </c>
      <c r="E4378" s="216" t="s">
        <v>76</v>
      </c>
      <c r="F4378" s="217" t="s">
        <v>3927</v>
      </c>
      <c r="G4378" s="215"/>
      <c r="H4378" s="218">
        <v>2.4700000000000002</v>
      </c>
      <c r="I4378" s="219"/>
      <c r="J4378" s="215"/>
      <c r="K4378" s="215"/>
      <c r="L4378" s="220"/>
      <c r="M4378" s="221"/>
      <c r="N4378" s="222"/>
      <c r="O4378" s="222"/>
      <c r="P4378" s="222"/>
      <c r="Q4378" s="222"/>
      <c r="R4378" s="222"/>
      <c r="S4378" s="222"/>
      <c r="T4378" s="223"/>
      <c r="AT4378" s="224" t="s">
        <v>395</v>
      </c>
      <c r="AU4378" s="224" t="s">
        <v>90</v>
      </c>
      <c r="AV4378" s="14" t="s">
        <v>90</v>
      </c>
      <c r="AW4378" s="14" t="s">
        <v>36</v>
      </c>
      <c r="AX4378" s="14" t="s">
        <v>78</v>
      </c>
      <c r="AY4378" s="224" t="s">
        <v>386</v>
      </c>
    </row>
    <row r="4379" spans="1:65" s="14" customFormat="1" ht="10">
      <c r="B4379" s="214"/>
      <c r="C4379" s="215"/>
      <c r="D4379" s="205" t="s">
        <v>395</v>
      </c>
      <c r="E4379" s="216" t="s">
        <v>76</v>
      </c>
      <c r="F4379" s="217" t="s">
        <v>3928</v>
      </c>
      <c r="G4379" s="215"/>
      <c r="H4379" s="218">
        <v>1.97</v>
      </c>
      <c r="I4379" s="219"/>
      <c r="J4379" s="215"/>
      <c r="K4379" s="215"/>
      <c r="L4379" s="220"/>
      <c r="M4379" s="221"/>
      <c r="N4379" s="222"/>
      <c r="O4379" s="222"/>
      <c r="P4379" s="222"/>
      <c r="Q4379" s="222"/>
      <c r="R4379" s="222"/>
      <c r="S4379" s="222"/>
      <c r="T4379" s="223"/>
      <c r="AT4379" s="224" t="s">
        <v>395</v>
      </c>
      <c r="AU4379" s="224" t="s">
        <v>90</v>
      </c>
      <c r="AV4379" s="14" t="s">
        <v>90</v>
      </c>
      <c r="AW4379" s="14" t="s">
        <v>36</v>
      </c>
      <c r="AX4379" s="14" t="s">
        <v>78</v>
      </c>
      <c r="AY4379" s="224" t="s">
        <v>386</v>
      </c>
    </row>
    <row r="4380" spans="1:65" s="14" customFormat="1" ht="10">
      <c r="B4380" s="214"/>
      <c r="C4380" s="215"/>
      <c r="D4380" s="205" t="s">
        <v>395</v>
      </c>
      <c r="E4380" s="216" t="s">
        <v>76</v>
      </c>
      <c r="F4380" s="217" t="s">
        <v>3929</v>
      </c>
      <c r="G4380" s="215"/>
      <c r="H4380" s="218">
        <v>4.34</v>
      </c>
      <c r="I4380" s="219"/>
      <c r="J4380" s="215"/>
      <c r="K4380" s="215"/>
      <c r="L4380" s="220"/>
      <c r="M4380" s="221"/>
      <c r="N4380" s="222"/>
      <c r="O4380" s="222"/>
      <c r="P4380" s="222"/>
      <c r="Q4380" s="222"/>
      <c r="R4380" s="222"/>
      <c r="S4380" s="222"/>
      <c r="T4380" s="223"/>
      <c r="AT4380" s="224" t="s">
        <v>395</v>
      </c>
      <c r="AU4380" s="224" t="s">
        <v>90</v>
      </c>
      <c r="AV4380" s="14" t="s">
        <v>90</v>
      </c>
      <c r="AW4380" s="14" t="s">
        <v>36</v>
      </c>
      <c r="AX4380" s="14" t="s">
        <v>78</v>
      </c>
      <c r="AY4380" s="224" t="s">
        <v>386</v>
      </c>
    </row>
    <row r="4381" spans="1:65" s="14" customFormat="1" ht="10">
      <c r="B4381" s="214"/>
      <c r="C4381" s="215"/>
      <c r="D4381" s="205" t="s">
        <v>395</v>
      </c>
      <c r="E4381" s="216" t="s">
        <v>76</v>
      </c>
      <c r="F4381" s="217" t="s">
        <v>3930</v>
      </c>
      <c r="G4381" s="215"/>
      <c r="H4381" s="218">
        <v>0.97</v>
      </c>
      <c r="I4381" s="219"/>
      <c r="J4381" s="215"/>
      <c r="K4381" s="215"/>
      <c r="L4381" s="220"/>
      <c r="M4381" s="221"/>
      <c r="N4381" s="222"/>
      <c r="O4381" s="222"/>
      <c r="P4381" s="222"/>
      <c r="Q4381" s="222"/>
      <c r="R4381" s="222"/>
      <c r="S4381" s="222"/>
      <c r="T4381" s="223"/>
      <c r="AT4381" s="224" t="s">
        <v>395</v>
      </c>
      <c r="AU4381" s="224" t="s">
        <v>90</v>
      </c>
      <c r="AV4381" s="14" t="s">
        <v>90</v>
      </c>
      <c r="AW4381" s="14" t="s">
        <v>36</v>
      </c>
      <c r="AX4381" s="14" t="s">
        <v>78</v>
      </c>
      <c r="AY4381" s="224" t="s">
        <v>386</v>
      </c>
    </row>
    <row r="4382" spans="1:65" s="14" customFormat="1" ht="10">
      <c r="B4382" s="214"/>
      <c r="C4382" s="215"/>
      <c r="D4382" s="205" t="s">
        <v>395</v>
      </c>
      <c r="E4382" s="216" t="s">
        <v>76</v>
      </c>
      <c r="F4382" s="217" t="s">
        <v>3931</v>
      </c>
      <c r="G4382" s="215"/>
      <c r="H4382" s="218">
        <v>0.97</v>
      </c>
      <c r="I4382" s="219"/>
      <c r="J4382" s="215"/>
      <c r="K4382" s="215"/>
      <c r="L4382" s="220"/>
      <c r="M4382" s="221"/>
      <c r="N4382" s="222"/>
      <c r="O4382" s="222"/>
      <c r="P4382" s="222"/>
      <c r="Q4382" s="222"/>
      <c r="R4382" s="222"/>
      <c r="S4382" s="222"/>
      <c r="T4382" s="223"/>
      <c r="AT4382" s="224" t="s">
        <v>395</v>
      </c>
      <c r="AU4382" s="224" t="s">
        <v>90</v>
      </c>
      <c r="AV4382" s="14" t="s">
        <v>90</v>
      </c>
      <c r="AW4382" s="14" t="s">
        <v>36</v>
      </c>
      <c r="AX4382" s="14" t="s">
        <v>78</v>
      </c>
      <c r="AY4382" s="224" t="s">
        <v>386</v>
      </c>
    </row>
    <row r="4383" spans="1:65" s="14" customFormat="1" ht="10">
      <c r="B4383" s="214"/>
      <c r="C4383" s="215"/>
      <c r="D4383" s="205" t="s">
        <v>395</v>
      </c>
      <c r="E4383" s="216" t="s">
        <v>76</v>
      </c>
      <c r="F4383" s="217" t="s">
        <v>3932</v>
      </c>
      <c r="G4383" s="215"/>
      <c r="H4383" s="218">
        <v>1.1000000000000001</v>
      </c>
      <c r="I4383" s="219"/>
      <c r="J4383" s="215"/>
      <c r="K4383" s="215"/>
      <c r="L4383" s="220"/>
      <c r="M4383" s="221"/>
      <c r="N4383" s="222"/>
      <c r="O4383" s="222"/>
      <c r="P4383" s="222"/>
      <c r="Q4383" s="222"/>
      <c r="R4383" s="222"/>
      <c r="S4383" s="222"/>
      <c r="T4383" s="223"/>
      <c r="AT4383" s="224" t="s">
        <v>395</v>
      </c>
      <c r="AU4383" s="224" t="s">
        <v>90</v>
      </c>
      <c r="AV4383" s="14" t="s">
        <v>90</v>
      </c>
      <c r="AW4383" s="14" t="s">
        <v>36</v>
      </c>
      <c r="AX4383" s="14" t="s">
        <v>78</v>
      </c>
      <c r="AY4383" s="224" t="s">
        <v>386</v>
      </c>
    </row>
    <row r="4384" spans="1:65" s="16" customFormat="1" ht="10">
      <c r="B4384" s="246"/>
      <c r="C4384" s="247"/>
      <c r="D4384" s="205" t="s">
        <v>395</v>
      </c>
      <c r="E4384" s="248" t="s">
        <v>76</v>
      </c>
      <c r="F4384" s="249" t="s">
        <v>559</v>
      </c>
      <c r="G4384" s="247"/>
      <c r="H4384" s="250">
        <v>13.64</v>
      </c>
      <c r="I4384" s="251"/>
      <c r="J4384" s="247"/>
      <c r="K4384" s="247"/>
      <c r="L4384" s="252"/>
      <c r="M4384" s="253"/>
      <c r="N4384" s="254"/>
      <c r="O4384" s="254"/>
      <c r="P4384" s="254"/>
      <c r="Q4384" s="254"/>
      <c r="R4384" s="254"/>
      <c r="S4384" s="254"/>
      <c r="T4384" s="255"/>
      <c r="AT4384" s="256" t="s">
        <v>395</v>
      </c>
      <c r="AU4384" s="256" t="s">
        <v>90</v>
      </c>
      <c r="AV4384" s="16" t="s">
        <v>95</v>
      </c>
      <c r="AW4384" s="16" t="s">
        <v>36</v>
      </c>
      <c r="AX4384" s="16" t="s">
        <v>78</v>
      </c>
      <c r="AY4384" s="256" t="s">
        <v>386</v>
      </c>
    </row>
    <row r="4385" spans="1:65" s="15" customFormat="1" ht="10">
      <c r="B4385" s="225"/>
      <c r="C4385" s="226"/>
      <c r="D4385" s="205" t="s">
        <v>395</v>
      </c>
      <c r="E4385" s="227" t="s">
        <v>76</v>
      </c>
      <c r="F4385" s="228" t="s">
        <v>398</v>
      </c>
      <c r="G4385" s="226"/>
      <c r="H4385" s="229">
        <v>16.59</v>
      </c>
      <c r="I4385" s="230"/>
      <c r="J4385" s="226"/>
      <c r="K4385" s="226"/>
      <c r="L4385" s="231"/>
      <c r="M4385" s="232"/>
      <c r="N4385" s="233"/>
      <c r="O4385" s="233"/>
      <c r="P4385" s="233"/>
      <c r="Q4385" s="233"/>
      <c r="R4385" s="233"/>
      <c r="S4385" s="233"/>
      <c r="T4385" s="234"/>
      <c r="AT4385" s="235" t="s">
        <v>395</v>
      </c>
      <c r="AU4385" s="235" t="s">
        <v>90</v>
      </c>
      <c r="AV4385" s="15" t="s">
        <v>102</v>
      </c>
      <c r="AW4385" s="15" t="s">
        <v>36</v>
      </c>
      <c r="AX4385" s="15" t="s">
        <v>85</v>
      </c>
      <c r="AY4385" s="235" t="s">
        <v>386</v>
      </c>
    </row>
    <row r="4386" spans="1:65" s="2" customFormat="1" ht="33" customHeight="1">
      <c r="A4386" s="37"/>
      <c r="B4386" s="38"/>
      <c r="C4386" s="185" t="s">
        <v>3933</v>
      </c>
      <c r="D4386" s="185" t="s">
        <v>388</v>
      </c>
      <c r="E4386" s="186" t="s">
        <v>3934</v>
      </c>
      <c r="F4386" s="187" t="s">
        <v>3935</v>
      </c>
      <c r="G4386" s="188" t="s">
        <v>167</v>
      </c>
      <c r="H4386" s="189">
        <v>14.552</v>
      </c>
      <c r="I4386" s="190"/>
      <c r="J4386" s="191">
        <f>ROUND(I4386*H4386,2)</f>
        <v>0</v>
      </c>
      <c r="K4386" s="187" t="s">
        <v>391</v>
      </c>
      <c r="L4386" s="42"/>
      <c r="M4386" s="192" t="s">
        <v>76</v>
      </c>
      <c r="N4386" s="193" t="s">
        <v>49</v>
      </c>
      <c r="O4386" s="67"/>
      <c r="P4386" s="194">
        <f>O4386*H4386</f>
        <v>0</v>
      </c>
      <c r="Q4386" s="194">
        <v>0</v>
      </c>
      <c r="R4386" s="194">
        <f>Q4386*H4386</f>
        <v>0</v>
      </c>
      <c r="S4386" s="194">
        <v>1.6E-2</v>
      </c>
      <c r="T4386" s="195">
        <f>S4386*H4386</f>
        <v>0.23283200000000001</v>
      </c>
      <c r="U4386" s="37"/>
      <c r="V4386" s="37"/>
      <c r="W4386" s="37"/>
      <c r="X4386" s="37"/>
      <c r="Y4386" s="37"/>
      <c r="Z4386" s="37"/>
      <c r="AA4386" s="37"/>
      <c r="AB4386" s="37"/>
      <c r="AC4386" s="37"/>
      <c r="AD4386" s="37"/>
      <c r="AE4386" s="37"/>
      <c r="AR4386" s="196" t="s">
        <v>479</v>
      </c>
      <c r="AT4386" s="196" t="s">
        <v>388</v>
      </c>
      <c r="AU4386" s="196" t="s">
        <v>90</v>
      </c>
      <c r="AY4386" s="20" t="s">
        <v>386</v>
      </c>
      <c r="BE4386" s="197">
        <f>IF(N4386="základní",J4386,0)</f>
        <v>0</v>
      </c>
      <c r="BF4386" s="197">
        <f>IF(N4386="snížená",J4386,0)</f>
        <v>0</v>
      </c>
      <c r="BG4386" s="197">
        <f>IF(N4386="zákl. přenesená",J4386,0)</f>
        <v>0</v>
      </c>
      <c r="BH4386" s="197">
        <f>IF(N4386="sníž. přenesená",J4386,0)</f>
        <v>0</v>
      </c>
      <c r="BI4386" s="197">
        <f>IF(N4386="nulová",J4386,0)</f>
        <v>0</v>
      </c>
      <c r="BJ4386" s="20" t="s">
        <v>90</v>
      </c>
      <c r="BK4386" s="197">
        <f>ROUND(I4386*H4386,2)</f>
        <v>0</v>
      </c>
      <c r="BL4386" s="20" t="s">
        <v>479</v>
      </c>
      <c r="BM4386" s="196" t="s">
        <v>3936</v>
      </c>
    </row>
    <row r="4387" spans="1:65" s="2" customFormat="1" ht="10">
      <c r="A4387" s="37"/>
      <c r="B4387" s="38"/>
      <c r="C4387" s="39"/>
      <c r="D4387" s="198" t="s">
        <v>393</v>
      </c>
      <c r="E4387" s="39"/>
      <c r="F4387" s="199" t="s">
        <v>3937</v>
      </c>
      <c r="G4387" s="39"/>
      <c r="H4387" s="39"/>
      <c r="I4387" s="200"/>
      <c r="J4387" s="39"/>
      <c r="K4387" s="39"/>
      <c r="L4387" s="42"/>
      <c r="M4387" s="201"/>
      <c r="N4387" s="202"/>
      <c r="O4387" s="67"/>
      <c r="P4387" s="67"/>
      <c r="Q4387" s="67"/>
      <c r="R4387" s="67"/>
      <c r="S4387" s="67"/>
      <c r="T4387" s="68"/>
      <c r="U4387" s="37"/>
      <c r="V4387" s="37"/>
      <c r="W4387" s="37"/>
      <c r="X4387" s="37"/>
      <c r="Y4387" s="37"/>
      <c r="Z4387" s="37"/>
      <c r="AA4387" s="37"/>
      <c r="AB4387" s="37"/>
      <c r="AC4387" s="37"/>
      <c r="AD4387" s="37"/>
      <c r="AE4387" s="37"/>
      <c r="AT4387" s="20" t="s">
        <v>393</v>
      </c>
      <c r="AU4387" s="20" t="s">
        <v>90</v>
      </c>
    </row>
    <row r="4388" spans="1:65" s="13" customFormat="1" ht="10">
      <c r="B4388" s="203"/>
      <c r="C4388" s="204"/>
      <c r="D4388" s="205" t="s">
        <v>395</v>
      </c>
      <c r="E4388" s="206" t="s">
        <v>76</v>
      </c>
      <c r="F4388" s="207" t="s">
        <v>564</v>
      </c>
      <c r="G4388" s="204"/>
      <c r="H4388" s="206" t="s">
        <v>76</v>
      </c>
      <c r="I4388" s="208"/>
      <c r="J4388" s="204"/>
      <c r="K4388" s="204"/>
      <c r="L4388" s="209"/>
      <c r="M4388" s="210"/>
      <c r="N4388" s="211"/>
      <c r="O4388" s="211"/>
      <c r="P4388" s="211"/>
      <c r="Q4388" s="211"/>
      <c r="R4388" s="211"/>
      <c r="S4388" s="211"/>
      <c r="T4388" s="212"/>
      <c r="AT4388" s="213" t="s">
        <v>395</v>
      </c>
      <c r="AU4388" s="213" t="s">
        <v>90</v>
      </c>
      <c r="AV4388" s="13" t="s">
        <v>85</v>
      </c>
      <c r="AW4388" s="13" t="s">
        <v>36</v>
      </c>
      <c r="AX4388" s="13" t="s">
        <v>78</v>
      </c>
      <c r="AY4388" s="213" t="s">
        <v>386</v>
      </c>
    </row>
    <row r="4389" spans="1:65" s="14" customFormat="1" ht="20">
      <c r="B4389" s="214"/>
      <c r="C4389" s="215"/>
      <c r="D4389" s="205" t="s">
        <v>395</v>
      </c>
      <c r="E4389" s="216" t="s">
        <v>76</v>
      </c>
      <c r="F4389" s="217" t="s">
        <v>3938</v>
      </c>
      <c r="G4389" s="215"/>
      <c r="H4389" s="218">
        <v>14.552</v>
      </c>
      <c r="I4389" s="219"/>
      <c r="J4389" s="215"/>
      <c r="K4389" s="215"/>
      <c r="L4389" s="220"/>
      <c r="M4389" s="221"/>
      <c r="N4389" s="222"/>
      <c r="O4389" s="222"/>
      <c r="P4389" s="222"/>
      <c r="Q4389" s="222"/>
      <c r="R4389" s="222"/>
      <c r="S4389" s="222"/>
      <c r="T4389" s="223"/>
      <c r="AT4389" s="224" t="s">
        <v>395</v>
      </c>
      <c r="AU4389" s="224" t="s">
        <v>90</v>
      </c>
      <c r="AV4389" s="14" t="s">
        <v>90</v>
      </c>
      <c r="AW4389" s="14" t="s">
        <v>36</v>
      </c>
      <c r="AX4389" s="14" t="s">
        <v>78</v>
      </c>
      <c r="AY4389" s="224" t="s">
        <v>386</v>
      </c>
    </row>
    <row r="4390" spans="1:65" s="15" customFormat="1" ht="10">
      <c r="B4390" s="225"/>
      <c r="C4390" s="226"/>
      <c r="D4390" s="205" t="s">
        <v>395</v>
      </c>
      <c r="E4390" s="227" t="s">
        <v>76</v>
      </c>
      <c r="F4390" s="228" t="s">
        <v>398</v>
      </c>
      <c r="G4390" s="226"/>
      <c r="H4390" s="229">
        <v>14.552</v>
      </c>
      <c r="I4390" s="230"/>
      <c r="J4390" s="226"/>
      <c r="K4390" s="226"/>
      <c r="L4390" s="231"/>
      <c r="M4390" s="232"/>
      <c r="N4390" s="233"/>
      <c r="O4390" s="233"/>
      <c r="P4390" s="233"/>
      <c r="Q4390" s="233"/>
      <c r="R4390" s="233"/>
      <c r="S4390" s="233"/>
      <c r="T4390" s="234"/>
      <c r="AT4390" s="235" t="s">
        <v>395</v>
      </c>
      <c r="AU4390" s="235" t="s">
        <v>90</v>
      </c>
      <c r="AV4390" s="15" t="s">
        <v>102</v>
      </c>
      <c r="AW4390" s="15" t="s">
        <v>36</v>
      </c>
      <c r="AX4390" s="15" t="s">
        <v>85</v>
      </c>
      <c r="AY4390" s="235" t="s">
        <v>386</v>
      </c>
    </row>
    <row r="4391" spans="1:65" s="2" customFormat="1" ht="33" customHeight="1">
      <c r="A4391" s="37"/>
      <c r="B4391" s="38"/>
      <c r="C4391" s="185" t="s">
        <v>3939</v>
      </c>
      <c r="D4391" s="185" t="s">
        <v>388</v>
      </c>
      <c r="E4391" s="186" t="s">
        <v>3940</v>
      </c>
      <c r="F4391" s="187" t="s">
        <v>3941</v>
      </c>
      <c r="G4391" s="188" t="s">
        <v>167</v>
      </c>
      <c r="H4391" s="189">
        <v>21.9</v>
      </c>
      <c r="I4391" s="190"/>
      <c r="J4391" s="191">
        <f>ROUND(I4391*H4391,2)</f>
        <v>0</v>
      </c>
      <c r="K4391" s="187" t="s">
        <v>391</v>
      </c>
      <c r="L4391" s="42"/>
      <c r="M4391" s="192" t="s">
        <v>76</v>
      </c>
      <c r="N4391" s="193" t="s">
        <v>49</v>
      </c>
      <c r="O4391" s="67"/>
      <c r="P4391" s="194">
        <f>O4391*H4391</f>
        <v>0</v>
      </c>
      <c r="Q4391" s="194">
        <v>0</v>
      </c>
      <c r="R4391" s="194">
        <f>Q4391*H4391</f>
        <v>0</v>
      </c>
      <c r="S4391" s="194">
        <v>1.6E-2</v>
      </c>
      <c r="T4391" s="195">
        <f>S4391*H4391</f>
        <v>0.35039999999999999</v>
      </c>
      <c r="U4391" s="37"/>
      <c r="V4391" s="37"/>
      <c r="W4391" s="37"/>
      <c r="X4391" s="37"/>
      <c r="Y4391" s="37"/>
      <c r="Z4391" s="37"/>
      <c r="AA4391" s="37"/>
      <c r="AB4391" s="37"/>
      <c r="AC4391" s="37"/>
      <c r="AD4391" s="37"/>
      <c r="AE4391" s="37"/>
      <c r="AR4391" s="196" t="s">
        <v>479</v>
      </c>
      <c r="AT4391" s="196" t="s">
        <v>388</v>
      </c>
      <c r="AU4391" s="196" t="s">
        <v>90</v>
      </c>
      <c r="AY4391" s="20" t="s">
        <v>386</v>
      </c>
      <c r="BE4391" s="197">
        <f>IF(N4391="základní",J4391,0)</f>
        <v>0</v>
      </c>
      <c r="BF4391" s="197">
        <f>IF(N4391="snížená",J4391,0)</f>
        <v>0</v>
      </c>
      <c r="BG4391" s="197">
        <f>IF(N4391="zákl. přenesená",J4391,0)</f>
        <v>0</v>
      </c>
      <c r="BH4391" s="197">
        <f>IF(N4391="sníž. přenesená",J4391,0)</f>
        <v>0</v>
      </c>
      <c r="BI4391" s="197">
        <f>IF(N4391="nulová",J4391,0)</f>
        <v>0</v>
      </c>
      <c r="BJ4391" s="20" t="s">
        <v>90</v>
      </c>
      <c r="BK4391" s="197">
        <f>ROUND(I4391*H4391,2)</f>
        <v>0</v>
      </c>
      <c r="BL4391" s="20" t="s">
        <v>479</v>
      </c>
      <c r="BM4391" s="196" t="s">
        <v>3942</v>
      </c>
    </row>
    <row r="4392" spans="1:65" s="2" customFormat="1" ht="10">
      <c r="A4392" s="37"/>
      <c r="B4392" s="38"/>
      <c r="C4392" s="39"/>
      <c r="D4392" s="198" t="s">
        <v>393</v>
      </c>
      <c r="E4392" s="39"/>
      <c r="F4392" s="199" t="s">
        <v>3943</v>
      </c>
      <c r="G4392" s="39"/>
      <c r="H4392" s="39"/>
      <c r="I4392" s="200"/>
      <c r="J4392" s="39"/>
      <c r="K4392" s="39"/>
      <c r="L4392" s="42"/>
      <c r="M4392" s="201"/>
      <c r="N4392" s="202"/>
      <c r="O4392" s="67"/>
      <c r="P4392" s="67"/>
      <c r="Q4392" s="67"/>
      <c r="R4392" s="67"/>
      <c r="S4392" s="67"/>
      <c r="T4392" s="68"/>
      <c r="U4392" s="37"/>
      <c r="V4392" s="37"/>
      <c r="W4392" s="37"/>
      <c r="X4392" s="37"/>
      <c r="Y4392" s="37"/>
      <c r="Z4392" s="37"/>
      <c r="AA4392" s="37"/>
      <c r="AB4392" s="37"/>
      <c r="AC4392" s="37"/>
      <c r="AD4392" s="37"/>
      <c r="AE4392" s="37"/>
      <c r="AT4392" s="20" t="s">
        <v>393</v>
      </c>
      <c r="AU4392" s="20" t="s">
        <v>90</v>
      </c>
    </row>
    <row r="4393" spans="1:65" s="13" customFormat="1" ht="10">
      <c r="B4393" s="203"/>
      <c r="C4393" s="204"/>
      <c r="D4393" s="205" t="s">
        <v>395</v>
      </c>
      <c r="E4393" s="206" t="s">
        <v>76</v>
      </c>
      <c r="F4393" s="207" t="s">
        <v>461</v>
      </c>
      <c r="G4393" s="204"/>
      <c r="H4393" s="206" t="s">
        <v>76</v>
      </c>
      <c r="I4393" s="208"/>
      <c r="J4393" s="204"/>
      <c r="K4393" s="204"/>
      <c r="L4393" s="209"/>
      <c r="M4393" s="210"/>
      <c r="N4393" s="211"/>
      <c r="O4393" s="211"/>
      <c r="P4393" s="211"/>
      <c r="Q4393" s="211"/>
      <c r="R4393" s="211"/>
      <c r="S4393" s="211"/>
      <c r="T4393" s="212"/>
      <c r="AT4393" s="213" t="s">
        <v>395</v>
      </c>
      <c r="AU4393" s="213" t="s">
        <v>90</v>
      </c>
      <c r="AV4393" s="13" t="s">
        <v>85</v>
      </c>
      <c r="AW4393" s="13" t="s">
        <v>36</v>
      </c>
      <c r="AX4393" s="13" t="s">
        <v>78</v>
      </c>
      <c r="AY4393" s="213" t="s">
        <v>386</v>
      </c>
    </row>
    <row r="4394" spans="1:65" s="13" customFormat="1" ht="10">
      <c r="B4394" s="203"/>
      <c r="C4394" s="204"/>
      <c r="D4394" s="205" t="s">
        <v>395</v>
      </c>
      <c r="E4394" s="206" t="s">
        <v>76</v>
      </c>
      <c r="F4394" s="207" t="s">
        <v>560</v>
      </c>
      <c r="G4394" s="204"/>
      <c r="H4394" s="206" t="s">
        <v>76</v>
      </c>
      <c r="I4394" s="208"/>
      <c r="J4394" s="204"/>
      <c r="K4394" s="204"/>
      <c r="L4394" s="209"/>
      <c r="M4394" s="210"/>
      <c r="N4394" s="211"/>
      <c r="O4394" s="211"/>
      <c r="P4394" s="211"/>
      <c r="Q4394" s="211"/>
      <c r="R4394" s="211"/>
      <c r="S4394" s="211"/>
      <c r="T4394" s="212"/>
      <c r="AT4394" s="213" t="s">
        <v>395</v>
      </c>
      <c r="AU4394" s="213" t="s">
        <v>90</v>
      </c>
      <c r="AV4394" s="13" t="s">
        <v>85</v>
      </c>
      <c r="AW4394" s="13" t="s">
        <v>36</v>
      </c>
      <c r="AX4394" s="13" t="s">
        <v>78</v>
      </c>
      <c r="AY4394" s="213" t="s">
        <v>386</v>
      </c>
    </row>
    <row r="4395" spans="1:65" s="13" customFormat="1" ht="10">
      <c r="B4395" s="203"/>
      <c r="C4395" s="204"/>
      <c r="D4395" s="205" t="s">
        <v>395</v>
      </c>
      <c r="E4395" s="206" t="s">
        <v>76</v>
      </c>
      <c r="F4395" s="207" t="s">
        <v>564</v>
      </c>
      <c r="G4395" s="204"/>
      <c r="H4395" s="206" t="s">
        <v>76</v>
      </c>
      <c r="I4395" s="208"/>
      <c r="J4395" s="204"/>
      <c r="K4395" s="204"/>
      <c r="L4395" s="209"/>
      <c r="M4395" s="210"/>
      <c r="N4395" s="211"/>
      <c r="O4395" s="211"/>
      <c r="P4395" s="211"/>
      <c r="Q4395" s="211"/>
      <c r="R4395" s="211"/>
      <c r="S4395" s="211"/>
      <c r="T4395" s="212"/>
      <c r="AT4395" s="213" t="s">
        <v>395</v>
      </c>
      <c r="AU4395" s="213" t="s">
        <v>90</v>
      </c>
      <c r="AV4395" s="13" t="s">
        <v>85</v>
      </c>
      <c r="AW4395" s="13" t="s">
        <v>36</v>
      </c>
      <c r="AX4395" s="13" t="s">
        <v>78</v>
      </c>
      <c r="AY4395" s="213" t="s">
        <v>386</v>
      </c>
    </row>
    <row r="4396" spans="1:65" s="13" customFormat="1" ht="10">
      <c r="B4396" s="203"/>
      <c r="C4396" s="204"/>
      <c r="D4396" s="205" t="s">
        <v>395</v>
      </c>
      <c r="E4396" s="206" t="s">
        <v>76</v>
      </c>
      <c r="F4396" s="207" t="s">
        <v>1029</v>
      </c>
      <c r="G4396" s="204"/>
      <c r="H4396" s="206" t="s">
        <v>76</v>
      </c>
      <c r="I4396" s="208"/>
      <c r="J4396" s="204"/>
      <c r="K4396" s="204"/>
      <c r="L4396" s="209"/>
      <c r="M4396" s="210"/>
      <c r="N4396" s="211"/>
      <c r="O4396" s="211"/>
      <c r="P4396" s="211"/>
      <c r="Q4396" s="211"/>
      <c r="R4396" s="211"/>
      <c r="S4396" s="211"/>
      <c r="T4396" s="212"/>
      <c r="AT4396" s="213" t="s">
        <v>395</v>
      </c>
      <c r="AU4396" s="213" t="s">
        <v>90</v>
      </c>
      <c r="AV4396" s="13" t="s">
        <v>85</v>
      </c>
      <c r="AW4396" s="13" t="s">
        <v>36</v>
      </c>
      <c r="AX4396" s="13" t="s">
        <v>78</v>
      </c>
      <c r="AY4396" s="213" t="s">
        <v>386</v>
      </c>
    </row>
    <row r="4397" spans="1:65" s="13" customFormat="1" ht="10">
      <c r="B4397" s="203"/>
      <c r="C4397" s="204"/>
      <c r="D4397" s="205" t="s">
        <v>395</v>
      </c>
      <c r="E4397" s="206" t="s">
        <v>76</v>
      </c>
      <c r="F4397" s="207" t="s">
        <v>1849</v>
      </c>
      <c r="G4397" s="204"/>
      <c r="H4397" s="206" t="s">
        <v>76</v>
      </c>
      <c r="I4397" s="208"/>
      <c r="J4397" s="204"/>
      <c r="K4397" s="204"/>
      <c r="L4397" s="209"/>
      <c r="M4397" s="210"/>
      <c r="N4397" s="211"/>
      <c r="O4397" s="211"/>
      <c r="P4397" s="211"/>
      <c r="Q4397" s="211"/>
      <c r="R4397" s="211"/>
      <c r="S4397" s="211"/>
      <c r="T4397" s="212"/>
      <c r="AT4397" s="213" t="s">
        <v>395</v>
      </c>
      <c r="AU4397" s="213" t="s">
        <v>90</v>
      </c>
      <c r="AV4397" s="13" t="s">
        <v>85</v>
      </c>
      <c r="AW4397" s="13" t="s">
        <v>36</v>
      </c>
      <c r="AX4397" s="13" t="s">
        <v>78</v>
      </c>
      <c r="AY4397" s="213" t="s">
        <v>386</v>
      </c>
    </row>
    <row r="4398" spans="1:65" s="14" customFormat="1" ht="10">
      <c r="B4398" s="214"/>
      <c r="C4398" s="215"/>
      <c r="D4398" s="205" t="s">
        <v>395</v>
      </c>
      <c r="E4398" s="216" t="s">
        <v>76</v>
      </c>
      <c r="F4398" s="217" t="s">
        <v>3944</v>
      </c>
      <c r="G4398" s="215"/>
      <c r="H4398" s="218">
        <v>21.9</v>
      </c>
      <c r="I4398" s="219"/>
      <c r="J4398" s="215"/>
      <c r="K4398" s="215"/>
      <c r="L4398" s="220"/>
      <c r="M4398" s="221"/>
      <c r="N4398" s="222"/>
      <c r="O4398" s="222"/>
      <c r="P4398" s="222"/>
      <c r="Q4398" s="222"/>
      <c r="R4398" s="222"/>
      <c r="S4398" s="222"/>
      <c r="T4398" s="223"/>
      <c r="AT4398" s="224" t="s">
        <v>395</v>
      </c>
      <c r="AU4398" s="224" t="s">
        <v>90</v>
      </c>
      <c r="AV4398" s="14" t="s">
        <v>90</v>
      </c>
      <c r="AW4398" s="14" t="s">
        <v>36</v>
      </c>
      <c r="AX4398" s="14" t="s">
        <v>78</v>
      </c>
      <c r="AY4398" s="224" t="s">
        <v>386</v>
      </c>
    </row>
    <row r="4399" spans="1:65" s="15" customFormat="1" ht="10">
      <c r="B4399" s="225"/>
      <c r="C4399" s="226"/>
      <c r="D4399" s="205" t="s">
        <v>395</v>
      </c>
      <c r="E4399" s="227" t="s">
        <v>76</v>
      </c>
      <c r="F4399" s="228" t="s">
        <v>398</v>
      </c>
      <c r="G4399" s="226"/>
      <c r="H4399" s="229">
        <v>21.9</v>
      </c>
      <c r="I4399" s="230"/>
      <c r="J4399" s="226"/>
      <c r="K4399" s="226"/>
      <c r="L4399" s="231"/>
      <c r="M4399" s="232"/>
      <c r="N4399" s="233"/>
      <c r="O4399" s="233"/>
      <c r="P4399" s="233"/>
      <c r="Q4399" s="233"/>
      <c r="R4399" s="233"/>
      <c r="S4399" s="233"/>
      <c r="T4399" s="234"/>
      <c r="AT4399" s="235" t="s">
        <v>395</v>
      </c>
      <c r="AU4399" s="235" t="s">
        <v>90</v>
      </c>
      <c r="AV4399" s="15" t="s">
        <v>102</v>
      </c>
      <c r="AW4399" s="15" t="s">
        <v>36</v>
      </c>
      <c r="AX4399" s="15" t="s">
        <v>85</v>
      </c>
      <c r="AY4399" s="235" t="s">
        <v>386</v>
      </c>
    </row>
    <row r="4400" spans="1:65" s="2" customFormat="1" ht="16.5" customHeight="1">
      <c r="A4400" s="37"/>
      <c r="B4400" s="38"/>
      <c r="C4400" s="185" t="s">
        <v>3945</v>
      </c>
      <c r="D4400" s="185" t="s">
        <v>388</v>
      </c>
      <c r="E4400" s="186" t="s">
        <v>3946</v>
      </c>
      <c r="F4400" s="187" t="s">
        <v>3947</v>
      </c>
      <c r="G4400" s="188" t="s">
        <v>167</v>
      </c>
      <c r="H4400" s="189">
        <v>40.799999999999997</v>
      </c>
      <c r="I4400" s="190"/>
      <c r="J4400" s="191">
        <f>ROUND(I4400*H4400,2)</f>
        <v>0</v>
      </c>
      <c r="K4400" s="187" t="s">
        <v>391</v>
      </c>
      <c r="L4400" s="42"/>
      <c r="M4400" s="192" t="s">
        <v>76</v>
      </c>
      <c r="N4400" s="193" t="s">
        <v>49</v>
      </c>
      <c r="O4400" s="67"/>
      <c r="P4400" s="194">
        <f>O4400*H4400</f>
        <v>0</v>
      </c>
      <c r="Q4400" s="194">
        <v>0</v>
      </c>
      <c r="R4400" s="194">
        <f>Q4400*H4400</f>
        <v>0</v>
      </c>
      <c r="S4400" s="194">
        <v>3.0000000000000001E-3</v>
      </c>
      <c r="T4400" s="195">
        <f>S4400*H4400</f>
        <v>0.12239999999999999</v>
      </c>
      <c r="U4400" s="37"/>
      <c r="V4400" s="37"/>
      <c r="W4400" s="37"/>
      <c r="X4400" s="37"/>
      <c r="Y4400" s="37"/>
      <c r="Z4400" s="37"/>
      <c r="AA4400" s="37"/>
      <c r="AB4400" s="37"/>
      <c r="AC4400" s="37"/>
      <c r="AD4400" s="37"/>
      <c r="AE4400" s="37"/>
      <c r="AR4400" s="196" t="s">
        <v>479</v>
      </c>
      <c r="AT4400" s="196" t="s">
        <v>388</v>
      </c>
      <c r="AU4400" s="196" t="s">
        <v>90</v>
      </c>
      <c r="AY4400" s="20" t="s">
        <v>386</v>
      </c>
      <c r="BE4400" s="197">
        <f>IF(N4400="základní",J4400,0)</f>
        <v>0</v>
      </c>
      <c r="BF4400" s="197">
        <f>IF(N4400="snížená",J4400,0)</f>
        <v>0</v>
      </c>
      <c r="BG4400" s="197">
        <f>IF(N4400="zákl. přenesená",J4400,0)</f>
        <v>0</v>
      </c>
      <c r="BH4400" s="197">
        <f>IF(N4400="sníž. přenesená",J4400,0)</f>
        <v>0</v>
      </c>
      <c r="BI4400" s="197">
        <f>IF(N4400="nulová",J4400,0)</f>
        <v>0</v>
      </c>
      <c r="BJ4400" s="20" t="s">
        <v>90</v>
      </c>
      <c r="BK4400" s="197">
        <f>ROUND(I4400*H4400,2)</f>
        <v>0</v>
      </c>
      <c r="BL4400" s="20" t="s">
        <v>479</v>
      </c>
      <c r="BM4400" s="196" t="s">
        <v>3948</v>
      </c>
    </row>
    <row r="4401" spans="1:65" s="2" customFormat="1" ht="10">
      <c r="A4401" s="37"/>
      <c r="B4401" s="38"/>
      <c r="C4401" s="39"/>
      <c r="D4401" s="198" t="s">
        <v>393</v>
      </c>
      <c r="E4401" s="39"/>
      <c r="F4401" s="199" t="s">
        <v>3949</v>
      </c>
      <c r="G4401" s="39"/>
      <c r="H4401" s="39"/>
      <c r="I4401" s="200"/>
      <c r="J4401" s="39"/>
      <c r="K4401" s="39"/>
      <c r="L4401" s="42"/>
      <c r="M4401" s="201"/>
      <c r="N4401" s="202"/>
      <c r="O4401" s="67"/>
      <c r="P4401" s="67"/>
      <c r="Q4401" s="67"/>
      <c r="R4401" s="67"/>
      <c r="S4401" s="67"/>
      <c r="T4401" s="68"/>
      <c r="U4401" s="37"/>
      <c r="V4401" s="37"/>
      <c r="W4401" s="37"/>
      <c r="X4401" s="37"/>
      <c r="Y4401" s="37"/>
      <c r="Z4401" s="37"/>
      <c r="AA4401" s="37"/>
      <c r="AB4401" s="37"/>
      <c r="AC4401" s="37"/>
      <c r="AD4401" s="37"/>
      <c r="AE4401" s="37"/>
      <c r="AT4401" s="20" t="s">
        <v>393</v>
      </c>
      <c r="AU4401" s="20" t="s">
        <v>90</v>
      </c>
    </row>
    <row r="4402" spans="1:65" s="13" customFormat="1" ht="10">
      <c r="B4402" s="203"/>
      <c r="C4402" s="204"/>
      <c r="D4402" s="205" t="s">
        <v>395</v>
      </c>
      <c r="E4402" s="206" t="s">
        <v>76</v>
      </c>
      <c r="F4402" s="207" t="s">
        <v>461</v>
      </c>
      <c r="G4402" s="204"/>
      <c r="H4402" s="206" t="s">
        <v>76</v>
      </c>
      <c r="I4402" s="208"/>
      <c r="J4402" s="204"/>
      <c r="K4402" s="204"/>
      <c r="L4402" s="209"/>
      <c r="M4402" s="210"/>
      <c r="N4402" s="211"/>
      <c r="O4402" s="211"/>
      <c r="P4402" s="211"/>
      <c r="Q4402" s="211"/>
      <c r="R4402" s="211"/>
      <c r="S4402" s="211"/>
      <c r="T4402" s="212"/>
      <c r="AT4402" s="213" t="s">
        <v>395</v>
      </c>
      <c r="AU4402" s="213" t="s">
        <v>90</v>
      </c>
      <c r="AV4402" s="13" t="s">
        <v>85</v>
      </c>
      <c r="AW4402" s="13" t="s">
        <v>36</v>
      </c>
      <c r="AX4402" s="13" t="s">
        <v>78</v>
      </c>
      <c r="AY4402" s="213" t="s">
        <v>386</v>
      </c>
    </row>
    <row r="4403" spans="1:65" s="13" customFormat="1" ht="10">
      <c r="B4403" s="203"/>
      <c r="C4403" s="204"/>
      <c r="D4403" s="205" t="s">
        <v>395</v>
      </c>
      <c r="E4403" s="206" t="s">
        <v>76</v>
      </c>
      <c r="F4403" s="207" t="s">
        <v>560</v>
      </c>
      <c r="G4403" s="204"/>
      <c r="H4403" s="206" t="s">
        <v>76</v>
      </c>
      <c r="I4403" s="208"/>
      <c r="J4403" s="204"/>
      <c r="K4403" s="204"/>
      <c r="L4403" s="209"/>
      <c r="M4403" s="210"/>
      <c r="N4403" s="211"/>
      <c r="O4403" s="211"/>
      <c r="P4403" s="211"/>
      <c r="Q4403" s="211"/>
      <c r="R4403" s="211"/>
      <c r="S4403" s="211"/>
      <c r="T4403" s="212"/>
      <c r="AT4403" s="213" t="s">
        <v>395</v>
      </c>
      <c r="AU4403" s="213" t="s">
        <v>90</v>
      </c>
      <c r="AV4403" s="13" t="s">
        <v>85</v>
      </c>
      <c r="AW4403" s="13" t="s">
        <v>36</v>
      </c>
      <c r="AX4403" s="13" t="s">
        <v>78</v>
      </c>
      <c r="AY4403" s="213" t="s">
        <v>386</v>
      </c>
    </row>
    <row r="4404" spans="1:65" s="13" customFormat="1" ht="10">
      <c r="B4404" s="203"/>
      <c r="C4404" s="204"/>
      <c r="D4404" s="205" t="s">
        <v>395</v>
      </c>
      <c r="E4404" s="206" t="s">
        <v>76</v>
      </c>
      <c r="F4404" s="207" t="s">
        <v>564</v>
      </c>
      <c r="G4404" s="204"/>
      <c r="H4404" s="206" t="s">
        <v>76</v>
      </c>
      <c r="I4404" s="208"/>
      <c r="J4404" s="204"/>
      <c r="K4404" s="204"/>
      <c r="L4404" s="209"/>
      <c r="M4404" s="210"/>
      <c r="N4404" s="211"/>
      <c r="O4404" s="211"/>
      <c r="P4404" s="211"/>
      <c r="Q4404" s="211"/>
      <c r="R4404" s="211"/>
      <c r="S4404" s="211"/>
      <c r="T4404" s="212"/>
      <c r="AT4404" s="213" t="s">
        <v>395</v>
      </c>
      <c r="AU4404" s="213" t="s">
        <v>90</v>
      </c>
      <c r="AV4404" s="13" t="s">
        <v>85</v>
      </c>
      <c r="AW4404" s="13" t="s">
        <v>36</v>
      </c>
      <c r="AX4404" s="13" t="s">
        <v>78</v>
      </c>
      <c r="AY4404" s="213" t="s">
        <v>386</v>
      </c>
    </row>
    <row r="4405" spans="1:65" s="13" customFormat="1" ht="10">
      <c r="B4405" s="203"/>
      <c r="C4405" s="204"/>
      <c r="D4405" s="205" t="s">
        <v>395</v>
      </c>
      <c r="E4405" s="206" t="s">
        <v>76</v>
      </c>
      <c r="F4405" s="207" t="s">
        <v>1029</v>
      </c>
      <c r="G4405" s="204"/>
      <c r="H4405" s="206" t="s">
        <v>76</v>
      </c>
      <c r="I4405" s="208"/>
      <c r="J4405" s="204"/>
      <c r="K4405" s="204"/>
      <c r="L4405" s="209"/>
      <c r="M4405" s="210"/>
      <c r="N4405" s="211"/>
      <c r="O4405" s="211"/>
      <c r="P4405" s="211"/>
      <c r="Q4405" s="211"/>
      <c r="R4405" s="211"/>
      <c r="S4405" s="211"/>
      <c r="T4405" s="212"/>
      <c r="AT4405" s="213" t="s">
        <v>395</v>
      </c>
      <c r="AU4405" s="213" t="s">
        <v>90</v>
      </c>
      <c r="AV4405" s="13" t="s">
        <v>85</v>
      </c>
      <c r="AW4405" s="13" t="s">
        <v>36</v>
      </c>
      <c r="AX4405" s="13" t="s">
        <v>78</v>
      </c>
      <c r="AY4405" s="213" t="s">
        <v>386</v>
      </c>
    </row>
    <row r="4406" spans="1:65" s="13" customFormat="1" ht="10">
      <c r="B4406" s="203"/>
      <c r="C4406" s="204"/>
      <c r="D4406" s="205" t="s">
        <v>395</v>
      </c>
      <c r="E4406" s="206" t="s">
        <v>76</v>
      </c>
      <c r="F4406" s="207" t="s">
        <v>1849</v>
      </c>
      <c r="G4406" s="204"/>
      <c r="H4406" s="206" t="s">
        <v>76</v>
      </c>
      <c r="I4406" s="208"/>
      <c r="J4406" s="204"/>
      <c r="K4406" s="204"/>
      <c r="L4406" s="209"/>
      <c r="M4406" s="210"/>
      <c r="N4406" s="211"/>
      <c r="O4406" s="211"/>
      <c r="P4406" s="211"/>
      <c r="Q4406" s="211"/>
      <c r="R4406" s="211"/>
      <c r="S4406" s="211"/>
      <c r="T4406" s="212"/>
      <c r="AT4406" s="213" t="s">
        <v>395</v>
      </c>
      <c r="AU4406" s="213" t="s">
        <v>90</v>
      </c>
      <c r="AV4406" s="13" t="s">
        <v>85</v>
      </c>
      <c r="AW4406" s="13" t="s">
        <v>36</v>
      </c>
      <c r="AX4406" s="13" t="s">
        <v>78</v>
      </c>
      <c r="AY4406" s="213" t="s">
        <v>386</v>
      </c>
    </row>
    <row r="4407" spans="1:65" s="14" customFormat="1" ht="10">
      <c r="B4407" s="214"/>
      <c r="C4407" s="215"/>
      <c r="D4407" s="205" t="s">
        <v>395</v>
      </c>
      <c r="E4407" s="216" t="s">
        <v>76</v>
      </c>
      <c r="F4407" s="217" t="s">
        <v>3950</v>
      </c>
      <c r="G4407" s="215"/>
      <c r="H4407" s="218">
        <v>40.799999999999997</v>
      </c>
      <c r="I4407" s="219"/>
      <c r="J4407" s="215"/>
      <c r="K4407" s="215"/>
      <c r="L4407" s="220"/>
      <c r="M4407" s="221"/>
      <c r="N4407" s="222"/>
      <c r="O4407" s="222"/>
      <c r="P4407" s="222"/>
      <c r="Q4407" s="222"/>
      <c r="R4407" s="222"/>
      <c r="S4407" s="222"/>
      <c r="T4407" s="223"/>
      <c r="AT4407" s="224" t="s">
        <v>395</v>
      </c>
      <c r="AU4407" s="224" t="s">
        <v>90</v>
      </c>
      <c r="AV4407" s="14" t="s">
        <v>90</v>
      </c>
      <c r="AW4407" s="14" t="s">
        <v>36</v>
      </c>
      <c r="AX4407" s="14" t="s">
        <v>78</v>
      </c>
      <c r="AY4407" s="224" t="s">
        <v>386</v>
      </c>
    </row>
    <row r="4408" spans="1:65" s="15" customFormat="1" ht="10">
      <c r="B4408" s="225"/>
      <c r="C4408" s="226"/>
      <c r="D4408" s="205" t="s">
        <v>395</v>
      </c>
      <c r="E4408" s="227" t="s">
        <v>76</v>
      </c>
      <c r="F4408" s="228" t="s">
        <v>398</v>
      </c>
      <c r="G4408" s="226"/>
      <c r="H4408" s="229">
        <v>40.799999999999997</v>
      </c>
      <c r="I4408" s="230"/>
      <c r="J4408" s="226"/>
      <c r="K4408" s="226"/>
      <c r="L4408" s="231"/>
      <c r="M4408" s="232"/>
      <c r="N4408" s="233"/>
      <c r="O4408" s="233"/>
      <c r="P4408" s="233"/>
      <c r="Q4408" s="233"/>
      <c r="R4408" s="233"/>
      <c r="S4408" s="233"/>
      <c r="T4408" s="234"/>
      <c r="AT4408" s="235" t="s">
        <v>395</v>
      </c>
      <c r="AU4408" s="235" t="s">
        <v>90</v>
      </c>
      <c r="AV4408" s="15" t="s">
        <v>102</v>
      </c>
      <c r="AW4408" s="15" t="s">
        <v>36</v>
      </c>
      <c r="AX4408" s="15" t="s">
        <v>85</v>
      </c>
      <c r="AY4408" s="235" t="s">
        <v>386</v>
      </c>
    </row>
    <row r="4409" spans="1:65" s="2" customFormat="1" ht="49" customHeight="1">
      <c r="A4409" s="37"/>
      <c r="B4409" s="38"/>
      <c r="C4409" s="185" t="s">
        <v>3951</v>
      </c>
      <c r="D4409" s="185" t="s">
        <v>388</v>
      </c>
      <c r="E4409" s="186" t="s">
        <v>3952</v>
      </c>
      <c r="F4409" s="187" t="s">
        <v>3953</v>
      </c>
      <c r="G4409" s="188" t="s">
        <v>624</v>
      </c>
      <c r="H4409" s="189">
        <v>6</v>
      </c>
      <c r="I4409" s="190"/>
      <c r="J4409" s="191">
        <f>ROUND(I4409*H4409,2)</f>
        <v>0</v>
      </c>
      <c r="K4409" s="187" t="s">
        <v>76</v>
      </c>
      <c r="L4409" s="42"/>
      <c r="M4409" s="192" t="s">
        <v>76</v>
      </c>
      <c r="N4409" s="193" t="s">
        <v>49</v>
      </c>
      <c r="O4409" s="67"/>
      <c r="P4409" s="194">
        <f>O4409*H4409</f>
        <v>0</v>
      </c>
      <c r="Q4409" s="194">
        <v>6.0000000000000001E-3</v>
      </c>
      <c r="R4409" s="194">
        <f>Q4409*H4409</f>
        <v>3.6000000000000004E-2</v>
      </c>
      <c r="S4409" s="194">
        <v>0</v>
      </c>
      <c r="T4409" s="195">
        <f>S4409*H4409</f>
        <v>0</v>
      </c>
      <c r="U4409" s="37"/>
      <c r="V4409" s="37"/>
      <c r="W4409" s="37"/>
      <c r="X4409" s="37"/>
      <c r="Y4409" s="37"/>
      <c r="Z4409" s="37"/>
      <c r="AA4409" s="37"/>
      <c r="AB4409" s="37"/>
      <c r="AC4409" s="37"/>
      <c r="AD4409" s="37"/>
      <c r="AE4409" s="37"/>
      <c r="AR4409" s="196" t="s">
        <v>479</v>
      </c>
      <c r="AT4409" s="196" t="s">
        <v>388</v>
      </c>
      <c r="AU4409" s="196" t="s">
        <v>90</v>
      </c>
      <c r="AY4409" s="20" t="s">
        <v>386</v>
      </c>
      <c r="BE4409" s="197">
        <f>IF(N4409="základní",J4409,0)</f>
        <v>0</v>
      </c>
      <c r="BF4409" s="197">
        <f>IF(N4409="snížená",J4409,0)</f>
        <v>0</v>
      </c>
      <c r="BG4409" s="197">
        <f>IF(N4409="zákl. přenesená",J4409,0)</f>
        <v>0</v>
      </c>
      <c r="BH4409" s="197">
        <f>IF(N4409="sníž. přenesená",J4409,0)</f>
        <v>0</v>
      </c>
      <c r="BI4409" s="197">
        <f>IF(N4409="nulová",J4409,0)</f>
        <v>0</v>
      </c>
      <c r="BJ4409" s="20" t="s">
        <v>90</v>
      </c>
      <c r="BK4409" s="197">
        <f>ROUND(I4409*H4409,2)</f>
        <v>0</v>
      </c>
      <c r="BL4409" s="20" t="s">
        <v>479</v>
      </c>
      <c r="BM4409" s="196" t="s">
        <v>3954</v>
      </c>
    </row>
    <row r="4410" spans="1:65" s="13" customFormat="1" ht="10">
      <c r="B4410" s="203"/>
      <c r="C4410" s="204"/>
      <c r="D4410" s="205" t="s">
        <v>395</v>
      </c>
      <c r="E4410" s="206" t="s">
        <v>76</v>
      </c>
      <c r="F4410" s="207" t="s">
        <v>403</v>
      </c>
      <c r="G4410" s="204"/>
      <c r="H4410" s="206" t="s">
        <v>76</v>
      </c>
      <c r="I4410" s="208"/>
      <c r="J4410" s="204"/>
      <c r="K4410" s="204"/>
      <c r="L4410" s="209"/>
      <c r="M4410" s="210"/>
      <c r="N4410" s="211"/>
      <c r="O4410" s="211"/>
      <c r="P4410" s="211"/>
      <c r="Q4410" s="211"/>
      <c r="R4410" s="211"/>
      <c r="S4410" s="211"/>
      <c r="T4410" s="212"/>
      <c r="AT4410" s="213" t="s">
        <v>395</v>
      </c>
      <c r="AU4410" s="213" t="s">
        <v>90</v>
      </c>
      <c r="AV4410" s="13" t="s">
        <v>85</v>
      </c>
      <c r="AW4410" s="13" t="s">
        <v>36</v>
      </c>
      <c r="AX4410" s="13" t="s">
        <v>78</v>
      </c>
      <c r="AY4410" s="213" t="s">
        <v>386</v>
      </c>
    </row>
    <row r="4411" spans="1:65" s="13" customFormat="1" ht="10">
      <c r="B4411" s="203"/>
      <c r="C4411" s="204"/>
      <c r="D4411" s="205" t="s">
        <v>395</v>
      </c>
      <c r="E4411" s="206" t="s">
        <v>76</v>
      </c>
      <c r="F4411" s="207" t="s">
        <v>1057</v>
      </c>
      <c r="G4411" s="204"/>
      <c r="H4411" s="206" t="s">
        <v>76</v>
      </c>
      <c r="I4411" s="208"/>
      <c r="J4411" s="204"/>
      <c r="K4411" s="204"/>
      <c r="L4411" s="209"/>
      <c r="M4411" s="210"/>
      <c r="N4411" s="211"/>
      <c r="O4411" s="211"/>
      <c r="P4411" s="211"/>
      <c r="Q4411" s="211"/>
      <c r="R4411" s="211"/>
      <c r="S4411" s="211"/>
      <c r="T4411" s="212"/>
      <c r="AT4411" s="213" t="s">
        <v>395</v>
      </c>
      <c r="AU4411" s="213" t="s">
        <v>90</v>
      </c>
      <c r="AV4411" s="13" t="s">
        <v>85</v>
      </c>
      <c r="AW4411" s="13" t="s">
        <v>36</v>
      </c>
      <c r="AX4411" s="13" t="s">
        <v>78</v>
      </c>
      <c r="AY4411" s="213" t="s">
        <v>386</v>
      </c>
    </row>
    <row r="4412" spans="1:65" s="13" customFormat="1" ht="10">
      <c r="B4412" s="203"/>
      <c r="C4412" s="204"/>
      <c r="D4412" s="205" t="s">
        <v>395</v>
      </c>
      <c r="E4412" s="206" t="s">
        <v>76</v>
      </c>
      <c r="F4412" s="207" t="s">
        <v>3810</v>
      </c>
      <c r="G4412" s="204"/>
      <c r="H4412" s="206" t="s">
        <v>76</v>
      </c>
      <c r="I4412" s="208"/>
      <c r="J4412" s="204"/>
      <c r="K4412" s="204"/>
      <c r="L4412" s="209"/>
      <c r="M4412" s="210"/>
      <c r="N4412" s="211"/>
      <c r="O4412" s="211"/>
      <c r="P4412" s="211"/>
      <c r="Q4412" s="211"/>
      <c r="R4412" s="211"/>
      <c r="S4412" s="211"/>
      <c r="T4412" s="212"/>
      <c r="AT4412" s="213" t="s">
        <v>395</v>
      </c>
      <c r="AU4412" s="213" t="s">
        <v>90</v>
      </c>
      <c r="AV4412" s="13" t="s">
        <v>85</v>
      </c>
      <c r="AW4412" s="13" t="s">
        <v>36</v>
      </c>
      <c r="AX4412" s="13" t="s">
        <v>78</v>
      </c>
      <c r="AY4412" s="213" t="s">
        <v>386</v>
      </c>
    </row>
    <row r="4413" spans="1:65" s="13" customFormat="1" ht="10">
      <c r="B4413" s="203"/>
      <c r="C4413" s="204"/>
      <c r="D4413" s="205" t="s">
        <v>395</v>
      </c>
      <c r="E4413" s="206" t="s">
        <v>76</v>
      </c>
      <c r="F4413" s="207" t="s">
        <v>1722</v>
      </c>
      <c r="G4413" s="204"/>
      <c r="H4413" s="206" t="s">
        <v>76</v>
      </c>
      <c r="I4413" s="208"/>
      <c r="J4413" s="204"/>
      <c r="K4413" s="204"/>
      <c r="L4413" s="209"/>
      <c r="M4413" s="210"/>
      <c r="N4413" s="211"/>
      <c r="O4413" s="211"/>
      <c r="P4413" s="211"/>
      <c r="Q4413" s="211"/>
      <c r="R4413" s="211"/>
      <c r="S4413" s="211"/>
      <c r="T4413" s="212"/>
      <c r="AT4413" s="213" t="s">
        <v>395</v>
      </c>
      <c r="AU4413" s="213" t="s">
        <v>90</v>
      </c>
      <c r="AV4413" s="13" t="s">
        <v>85</v>
      </c>
      <c r="AW4413" s="13" t="s">
        <v>36</v>
      </c>
      <c r="AX4413" s="13" t="s">
        <v>78</v>
      </c>
      <c r="AY4413" s="213" t="s">
        <v>386</v>
      </c>
    </row>
    <row r="4414" spans="1:65" s="14" customFormat="1" ht="10">
      <c r="B4414" s="214"/>
      <c r="C4414" s="215"/>
      <c r="D4414" s="205" t="s">
        <v>395</v>
      </c>
      <c r="E4414" s="216" t="s">
        <v>76</v>
      </c>
      <c r="F4414" s="217" t="s">
        <v>3955</v>
      </c>
      <c r="G4414" s="215"/>
      <c r="H4414" s="218">
        <v>6</v>
      </c>
      <c r="I4414" s="219"/>
      <c r="J4414" s="215"/>
      <c r="K4414" s="215"/>
      <c r="L4414" s="220"/>
      <c r="M4414" s="221"/>
      <c r="N4414" s="222"/>
      <c r="O4414" s="222"/>
      <c r="P4414" s="222"/>
      <c r="Q4414" s="222"/>
      <c r="R4414" s="222"/>
      <c r="S4414" s="222"/>
      <c r="T4414" s="223"/>
      <c r="AT4414" s="224" t="s">
        <v>395</v>
      </c>
      <c r="AU4414" s="224" t="s">
        <v>90</v>
      </c>
      <c r="AV4414" s="14" t="s">
        <v>90</v>
      </c>
      <c r="AW4414" s="14" t="s">
        <v>36</v>
      </c>
      <c r="AX4414" s="14" t="s">
        <v>78</v>
      </c>
      <c r="AY4414" s="224" t="s">
        <v>386</v>
      </c>
    </row>
    <row r="4415" spans="1:65" s="15" customFormat="1" ht="10">
      <c r="B4415" s="225"/>
      <c r="C4415" s="226"/>
      <c r="D4415" s="205" t="s">
        <v>395</v>
      </c>
      <c r="E4415" s="227" t="s">
        <v>76</v>
      </c>
      <c r="F4415" s="228" t="s">
        <v>398</v>
      </c>
      <c r="G4415" s="226"/>
      <c r="H4415" s="229">
        <v>6</v>
      </c>
      <c r="I4415" s="230"/>
      <c r="J4415" s="226"/>
      <c r="K4415" s="226"/>
      <c r="L4415" s="231"/>
      <c r="M4415" s="232"/>
      <c r="N4415" s="233"/>
      <c r="O4415" s="233"/>
      <c r="P4415" s="233"/>
      <c r="Q4415" s="233"/>
      <c r="R4415" s="233"/>
      <c r="S4415" s="233"/>
      <c r="T4415" s="234"/>
      <c r="AT4415" s="235" t="s">
        <v>395</v>
      </c>
      <c r="AU4415" s="235" t="s">
        <v>90</v>
      </c>
      <c r="AV4415" s="15" t="s">
        <v>102</v>
      </c>
      <c r="AW4415" s="15" t="s">
        <v>36</v>
      </c>
      <c r="AX4415" s="15" t="s">
        <v>85</v>
      </c>
      <c r="AY4415" s="235" t="s">
        <v>386</v>
      </c>
    </row>
    <row r="4416" spans="1:65" s="2" customFormat="1" ht="16.5" customHeight="1">
      <c r="A4416" s="37"/>
      <c r="B4416" s="38"/>
      <c r="C4416" s="185" t="s">
        <v>3956</v>
      </c>
      <c r="D4416" s="185" t="s">
        <v>388</v>
      </c>
      <c r="E4416" s="186" t="s">
        <v>3957</v>
      </c>
      <c r="F4416" s="187" t="s">
        <v>3958</v>
      </c>
      <c r="G4416" s="188" t="s">
        <v>167</v>
      </c>
      <c r="H4416" s="189">
        <v>5.0999999999999996</v>
      </c>
      <c r="I4416" s="190"/>
      <c r="J4416" s="191">
        <f>ROUND(I4416*H4416,2)</f>
        <v>0</v>
      </c>
      <c r="K4416" s="187" t="s">
        <v>391</v>
      </c>
      <c r="L4416" s="42"/>
      <c r="M4416" s="192" t="s">
        <v>76</v>
      </c>
      <c r="N4416" s="193" t="s">
        <v>49</v>
      </c>
      <c r="O4416" s="67"/>
      <c r="P4416" s="194">
        <f>O4416*H4416</f>
        <v>0</v>
      </c>
      <c r="Q4416" s="194">
        <v>0</v>
      </c>
      <c r="R4416" s="194">
        <f>Q4416*H4416</f>
        <v>0</v>
      </c>
      <c r="S4416" s="194">
        <v>0</v>
      </c>
      <c r="T4416" s="195">
        <f>S4416*H4416</f>
        <v>0</v>
      </c>
      <c r="U4416" s="37"/>
      <c r="V4416" s="37"/>
      <c r="W4416" s="37"/>
      <c r="X4416" s="37"/>
      <c r="Y4416" s="37"/>
      <c r="Z4416" s="37"/>
      <c r="AA4416" s="37"/>
      <c r="AB4416" s="37"/>
      <c r="AC4416" s="37"/>
      <c r="AD4416" s="37"/>
      <c r="AE4416" s="37"/>
      <c r="AR4416" s="196" t="s">
        <v>479</v>
      </c>
      <c r="AT4416" s="196" t="s">
        <v>388</v>
      </c>
      <c r="AU4416" s="196" t="s">
        <v>90</v>
      </c>
      <c r="AY4416" s="20" t="s">
        <v>386</v>
      </c>
      <c r="BE4416" s="197">
        <f>IF(N4416="základní",J4416,0)</f>
        <v>0</v>
      </c>
      <c r="BF4416" s="197">
        <f>IF(N4416="snížená",J4416,0)</f>
        <v>0</v>
      </c>
      <c r="BG4416" s="197">
        <f>IF(N4416="zákl. přenesená",J4416,0)</f>
        <v>0</v>
      </c>
      <c r="BH4416" s="197">
        <f>IF(N4416="sníž. přenesená",J4416,0)</f>
        <v>0</v>
      </c>
      <c r="BI4416" s="197">
        <f>IF(N4416="nulová",J4416,0)</f>
        <v>0</v>
      </c>
      <c r="BJ4416" s="20" t="s">
        <v>90</v>
      </c>
      <c r="BK4416" s="197">
        <f>ROUND(I4416*H4416,2)</f>
        <v>0</v>
      </c>
      <c r="BL4416" s="20" t="s">
        <v>479</v>
      </c>
      <c r="BM4416" s="196" t="s">
        <v>3959</v>
      </c>
    </row>
    <row r="4417" spans="1:65" s="2" customFormat="1" ht="10">
      <c r="A4417" s="37"/>
      <c r="B4417" s="38"/>
      <c r="C4417" s="39"/>
      <c r="D4417" s="198" t="s">
        <v>393</v>
      </c>
      <c r="E4417" s="39"/>
      <c r="F4417" s="199" t="s">
        <v>3960</v>
      </c>
      <c r="G4417" s="39"/>
      <c r="H4417" s="39"/>
      <c r="I4417" s="200"/>
      <c r="J4417" s="39"/>
      <c r="K4417" s="39"/>
      <c r="L4417" s="42"/>
      <c r="M4417" s="201"/>
      <c r="N4417" s="202"/>
      <c r="O4417" s="67"/>
      <c r="P4417" s="67"/>
      <c r="Q4417" s="67"/>
      <c r="R4417" s="67"/>
      <c r="S4417" s="67"/>
      <c r="T4417" s="68"/>
      <c r="U4417" s="37"/>
      <c r="V4417" s="37"/>
      <c r="W4417" s="37"/>
      <c r="X4417" s="37"/>
      <c r="Y4417" s="37"/>
      <c r="Z4417" s="37"/>
      <c r="AA4417" s="37"/>
      <c r="AB4417" s="37"/>
      <c r="AC4417" s="37"/>
      <c r="AD4417" s="37"/>
      <c r="AE4417" s="37"/>
      <c r="AT4417" s="20" t="s">
        <v>393</v>
      </c>
      <c r="AU4417" s="20" t="s">
        <v>90</v>
      </c>
    </row>
    <row r="4418" spans="1:65" s="13" customFormat="1" ht="10">
      <c r="B4418" s="203"/>
      <c r="C4418" s="204"/>
      <c r="D4418" s="205" t="s">
        <v>395</v>
      </c>
      <c r="E4418" s="206" t="s">
        <v>76</v>
      </c>
      <c r="F4418" s="207" t="s">
        <v>403</v>
      </c>
      <c r="G4418" s="204"/>
      <c r="H4418" s="206" t="s">
        <v>76</v>
      </c>
      <c r="I4418" s="208"/>
      <c r="J4418" s="204"/>
      <c r="K4418" s="204"/>
      <c r="L4418" s="209"/>
      <c r="M4418" s="210"/>
      <c r="N4418" s="211"/>
      <c r="O4418" s="211"/>
      <c r="P4418" s="211"/>
      <c r="Q4418" s="211"/>
      <c r="R4418" s="211"/>
      <c r="S4418" s="211"/>
      <c r="T4418" s="212"/>
      <c r="AT4418" s="213" t="s">
        <v>395</v>
      </c>
      <c r="AU4418" s="213" t="s">
        <v>90</v>
      </c>
      <c r="AV4418" s="13" t="s">
        <v>85</v>
      </c>
      <c r="AW4418" s="13" t="s">
        <v>36</v>
      </c>
      <c r="AX4418" s="13" t="s">
        <v>78</v>
      </c>
      <c r="AY4418" s="213" t="s">
        <v>386</v>
      </c>
    </row>
    <row r="4419" spans="1:65" s="13" customFormat="1" ht="10">
      <c r="B4419" s="203"/>
      <c r="C4419" s="204"/>
      <c r="D4419" s="205" t="s">
        <v>395</v>
      </c>
      <c r="E4419" s="206" t="s">
        <v>76</v>
      </c>
      <c r="F4419" s="207" t="s">
        <v>1057</v>
      </c>
      <c r="G4419" s="204"/>
      <c r="H4419" s="206" t="s">
        <v>76</v>
      </c>
      <c r="I4419" s="208"/>
      <c r="J4419" s="204"/>
      <c r="K4419" s="204"/>
      <c r="L4419" s="209"/>
      <c r="M4419" s="210"/>
      <c r="N4419" s="211"/>
      <c r="O4419" s="211"/>
      <c r="P4419" s="211"/>
      <c r="Q4419" s="211"/>
      <c r="R4419" s="211"/>
      <c r="S4419" s="211"/>
      <c r="T4419" s="212"/>
      <c r="AT4419" s="213" t="s">
        <v>395</v>
      </c>
      <c r="AU4419" s="213" t="s">
        <v>90</v>
      </c>
      <c r="AV4419" s="13" t="s">
        <v>85</v>
      </c>
      <c r="AW4419" s="13" t="s">
        <v>36</v>
      </c>
      <c r="AX4419" s="13" t="s">
        <v>78</v>
      </c>
      <c r="AY4419" s="213" t="s">
        <v>386</v>
      </c>
    </row>
    <row r="4420" spans="1:65" s="13" customFormat="1" ht="10">
      <c r="B4420" s="203"/>
      <c r="C4420" s="204"/>
      <c r="D4420" s="205" t="s">
        <v>395</v>
      </c>
      <c r="E4420" s="206" t="s">
        <v>76</v>
      </c>
      <c r="F4420" s="207" t="s">
        <v>3810</v>
      </c>
      <c r="G4420" s="204"/>
      <c r="H4420" s="206" t="s">
        <v>76</v>
      </c>
      <c r="I4420" s="208"/>
      <c r="J4420" s="204"/>
      <c r="K4420" s="204"/>
      <c r="L4420" s="209"/>
      <c r="M4420" s="210"/>
      <c r="N4420" s="211"/>
      <c r="O4420" s="211"/>
      <c r="P4420" s="211"/>
      <c r="Q4420" s="211"/>
      <c r="R4420" s="211"/>
      <c r="S4420" s="211"/>
      <c r="T4420" s="212"/>
      <c r="AT4420" s="213" t="s">
        <v>395</v>
      </c>
      <c r="AU4420" s="213" t="s">
        <v>90</v>
      </c>
      <c r="AV4420" s="13" t="s">
        <v>85</v>
      </c>
      <c r="AW4420" s="13" t="s">
        <v>36</v>
      </c>
      <c r="AX4420" s="13" t="s">
        <v>78</v>
      </c>
      <c r="AY4420" s="213" t="s">
        <v>386</v>
      </c>
    </row>
    <row r="4421" spans="1:65" s="13" customFormat="1" ht="10">
      <c r="B4421" s="203"/>
      <c r="C4421" s="204"/>
      <c r="D4421" s="205" t="s">
        <v>395</v>
      </c>
      <c r="E4421" s="206" t="s">
        <v>76</v>
      </c>
      <c r="F4421" s="207" t="s">
        <v>3811</v>
      </c>
      <c r="G4421" s="204"/>
      <c r="H4421" s="206" t="s">
        <v>76</v>
      </c>
      <c r="I4421" s="208"/>
      <c r="J4421" s="204"/>
      <c r="K4421" s="204"/>
      <c r="L4421" s="209"/>
      <c r="M4421" s="210"/>
      <c r="N4421" s="211"/>
      <c r="O4421" s="211"/>
      <c r="P4421" s="211"/>
      <c r="Q4421" s="211"/>
      <c r="R4421" s="211"/>
      <c r="S4421" s="211"/>
      <c r="T4421" s="212"/>
      <c r="AT4421" s="213" t="s">
        <v>395</v>
      </c>
      <c r="AU4421" s="213" t="s">
        <v>90</v>
      </c>
      <c r="AV4421" s="13" t="s">
        <v>85</v>
      </c>
      <c r="AW4421" s="13" t="s">
        <v>36</v>
      </c>
      <c r="AX4421" s="13" t="s">
        <v>78</v>
      </c>
      <c r="AY4421" s="213" t="s">
        <v>386</v>
      </c>
    </row>
    <row r="4422" spans="1:65" s="14" customFormat="1" ht="10">
      <c r="B4422" s="214"/>
      <c r="C4422" s="215"/>
      <c r="D4422" s="205" t="s">
        <v>395</v>
      </c>
      <c r="E4422" s="216" t="s">
        <v>76</v>
      </c>
      <c r="F4422" s="217" t="s">
        <v>3961</v>
      </c>
      <c r="G4422" s="215"/>
      <c r="H4422" s="218">
        <v>5.0999999999999996</v>
      </c>
      <c r="I4422" s="219"/>
      <c r="J4422" s="215"/>
      <c r="K4422" s="215"/>
      <c r="L4422" s="220"/>
      <c r="M4422" s="221"/>
      <c r="N4422" s="222"/>
      <c r="O4422" s="222"/>
      <c r="P4422" s="222"/>
      <c r="Q4422" s="222"/>
      <c r="R4422" s="222"/>
      <c r="S4422" s="222"/>
      <c r="T4422" s="223"/>
      <c r="AT4422" s="224" t="s">
        <v>395</v>
      </c>
      <c r="AU4422" s="224" t="s">
        <v>90</v>
      </c>
      <c r="AV4422" s="14" t="s">
        <v>90</v>
      </c>
      <c r="AW4422" s="14" t="s">
        <v>36</v>
      </c>
      <c r="AX4422" s="14" t="s">
        <v>78</v>
      </c>
      <c r="AY4422" s="224" t="s">
        <v>386</v>
      </c>
    </row>
    <row r="4423" spans="1:65" s="15" customFormat="1" ht="10">
      <c r="B4423" s="225"/>
      <c r="C4423" s="226"/>
      <c r="D4423" s="205" t="s">
        <v>395</v>
      </c>
      <c r="E4423" s="227" t="s">
        <v>76</v>
      </c>
      <c r="F4423" s="228" t="s">
        <v>398</v>
      </c>
      <c r="G4423" s="226"/>
      <c r="H4423" s="229">
        <v>5.0999999999999996</v>
      </c>
      <c r="I4423" s="230"/>
      <c r="J4423" s="226"/>
      <c r="K4423" s="226"/>
      <c r="L4423" s="231"/>
      <c r="M4423" s="232"/>
      <c r="N4423" s="233"/>
      <c r="O4423" s="233"/>
      <c r="P4423" s="233"/>
      <c r="Q4423" s="233"/>
      <c r="R4423" s="233"/>
      <c r="S4423" s="233"/>
      <c r="T4423" s="234"/>
      <c r="AT4423" s="235" t="s">
        <v>395</v>
      </c>
      <c r="AU4423" s="235" t="s">
        <v>90</v>
      </c>
      <c r="AV4423" s="15" t="s">
        <v>102</v>
      </c>
      <c r="AW4423" s="15" t="s">
        <v>36</v>
      </c>
      <c r="AX4423" s="15" t="s">
        <v>85</v>
      </c>
      <c r="AY4423" s="235" t="s">
        <v>386</v>
      </c>
    </row>
    <row r="4424" spans="1:65" s="2" customFormat="1" ht="24.15" customHeight="1">
      <c r="A4424" s="37"/>
      <c r="B4424" s="38"/>
      <c r="C4424" s="236" t="s">
        <v>3962</v>
      </c>
      <c r="D4424" s="236" t="s">
        <v>453</v>
      </c>
      <c r="E4424" s="237" t="s">
        <v>3963</v>
      </c>
      <c r="F4424" s="238" t="s">
        <v>3964</v>
      </c>
      <c r="G4424" s="239" t="s">
        <v>167</v>
      </c>
      <c r="H4424" s="240">
        <v>5.0999999999999996</v>
      </c>
      <c r="I4424" s="241"/>
      <c r="J4424" s="242">
        <f>ROUND(I4424*H4424,2)</f>
        <v>0</v>
      </c>
      <c r="K4424" s="238" t="s">
        <v>76</v>
      </c>
      <c r="L4424" s="243"/>
      <c r="M4424" s="244" t="s">
        <v>76</v>
      </c>
      <c r="N4424" s="245" t="s">
        <v>49</v>
      </c>
      <c r="O4424" s="67"/>
      <c r="P4424" s="194">
        <f>O4424*H4424</f>
        <v>0</v>
      </c>
      <c r="Q4424" s="194">
        <v>4.0000000000000001E-3</v>
      </c>
      <c r="R4424" s="194">
        <f>Q4424*H4424</f>
        <v>2.0399999999999998E-2</v>
      </c>
      <c r="S4424" s="194">
        <v>0</v>
      </c>
      <c r="T4424" s="195">
        <f>S4424*H4424</f>
        <v>0</v>
      </c>
      <c r="U4424" s="37"/>
      <c r="V4424" s="37"/>
      <c r="W4424" s="37"/>
      <c r="X4424" s="37"/>
      <c r="Y4424" s="37"/>
      <c r="Z4424" s="37"/>
      <c r="AA4424" s="37"/>
      <c r="AB4424" s="37"/>
      <c r="AC4424" s="37"/>
      <c r="AD4424" s="37"/>
      <c r="AE4424" s="37"/>
      <c r="AR4424" s="196" t="s">
        <v>597</v>
      </c>
      <c r="AT4424" s="196" t="s">
        <v>453</v>
      </c>
      <c r="AU4424" s="196" t="s">
        <v>90</v>
      </c>
      <c r="AY4424" s="20" t="s">
        <v>386</v>
      </c>
      <c r="BE4424" s="197">
        <f>IF(N4424="základní",J4424,0)</f>
        <v>0</v>
      </c>
      <c r="BF4424" s="197">
        <f>IF(N4424="snížená",J4424,0)</f>
        <v>0</v>
      </c>
      <c r="BG4424" s="197">
        <f>IF(N4424="zákl. přenesená",J4424,0)</f>
        <v>0</v>
      </c>
      <c r="BH4424" s="197">
        <f>IF(N4424="sníž. přenesená",J4424,0)</f>
        <v>0</v>
      </c>
      <c r="BI4424" s="197">
        <f>IF(N4424="nulová",J4424,0)</f>
        <v>0</v>
      </c>
      <c r="BJ4424" s="20" t="s">
        <v>90</v>
      </c>
      <c r="BK4424" s="197">
        <f>ROUND(I4424*H4424,2)</f>
        <v>0</v>
      </c>
      <c r="BL4424" s="20" t="s">
        <v>479</v>
      </c>
      <c r="BM4424" s="196" t="s">
        <v>3965</v>
      </c>
    </row>
    <row r="4425" spans="1:65" s="13" customFormat="1" ht="10">
      <c r="B4425" s="203"/>
      <c r="C4425" s="204"/>
      <c r="D4425" s="205" t="s">
        <v>395</v>
      </c>
      <c r="E4425" s="206" t="s">
        <v>76</v>
      </c>
      <c r="F4425" s="207" t="s">
        <v>403</v>
      </c>
      <c r="G4425" s="204"/>
      <c r="H4425" s="206" t="s">
        <v>76</v>
      </c>
      <c r="I4425" s="208"/>
      <c r="J4425" s="204"/>
      <c r="K4425" s="204"/>
      <c r="L4425" s="209"/>
      <c r="M4425" s="210"/>
      <c r="N4425" s="211"/>
      <c r="O4425" s="211"/>
      <c r="P4425" s="211"/>
      <c r="Q4425" s="211"/>
      <c r="R4425" s="211"/>
      <c r="S4425" s="211"/>
      <c r="T4425" s="212"/>
      <c r="AT4425" s="213" t="s">
        <v>395</v>
      </c>
      <c r="AU4425" s="213" t="s">
        <v>90</v>
      </c>
      <c r="AV4425" s="13" t="s">
        <v>85</v>
      </c>
      <c r="AW4425" s="13" t="s">
        <v>36</v>
      </c>
      <c r="AX4425" s="13" t="s">
        <v>78</v>
      </c>
      <c r="AY4425" s="213" t="s">
        <v>386</v>
      </c>
    </row>
    <row r="4426" spans="1:65" s="13" customFormat="1" ht="10">
      <c r="B4426" s="203"/>
      <c r="C4426" s="204"/>
      <c r="D4426" s="205" t="s">
        <v>395</v>
      </c>
      <c r="E4426" s="206" t="s">
        <v>76</v>
      </c>
      <c r="F4426" s="207" t="s">
        <v>1057</v>
      </c>
      <c r="G4426" s="204"/>
      <c r="H4426" s="206" t="s">
        <v>76</v>
      </c>
      <c r="I4426" s="208"/>
      <c r="J4426" s="204"/>
      <c r="K4426" s="204"/>
      <c r="L4426" s="209"/>
      <c r="M4426" s="210"/>
      <c r="N4426" s="211"/>
      <c r="O4426" s="211"/>
      <c r="P4426" s="211"/>
      <c r="Q4426" s="211"/>
      <c r="R4426" s="211"/>
      <c r="S4426" s="211"/>
      <c r="T4426" s="212"/>
      <c r="AT4426" s="213" t="s">
        <v>395</v>
      </c>
      <c r="AU4426" s="213" t="s">
        <v>90</v>
      </c>
      <c r="AV4426" s="13" t="s">
        <v>85</v>
      </c>
      <c r="AW4426" s="13" t="s">
        <v>36</v>
      </c>
      <c r="AX4426" s="13" t="s">
        <v>78</v>
      </c>
      <c r="AY4426" s="213" t="s">
        <v>386</v>
      </c>
    </row>
    <row r="4427" spans="1:65" s="13" customFormat="1" ht="10">
      <c r="B4427" s="203"/>
      <c r="C4427" s="204"/>
      <c r="D4427" s="205" t="s">
        <v>395</v>
      </c>
      <c r="E4427" s="206" t="s">
        <v>76</v>
      </c>
      <c r="F4427" s="207" t="s">
        <v>3810</v>
      </c>
      <c r="G4427" s="204"/>
      <c r="H4427" s="206" t="s">
        <v>76</v>
      </c>
      <c r="I4427" s="208"/>
      <c r="J4427" s="204"/>
      <c r="K4427" s="204"/>
      <c r="L4427" s="209"/>
      <c r="M4427" s="210"/>
      <c r="N4427" s="211"/>
      <c r="O4427" s="211"/>
      <c r="P4427" s="211"/>
      <c r="Q4427" s="211"/>
      <c r="R4427" s="211"/>
      <c r="S4427" s="211"/>
      <c r="T4427" s="212"/>
      <c r="AT4427" s="213" t="s">
        <v>395</v>
      </c>
      <c r="AU4427" s="213" t="s">
        <v>90</v>
      </c>
      <c r="AV4427" s="13" t="s">
        <v>85</v>
      </c>
      <c r="AW4427" s="13" t="s">
        <v>36</v>
      </c>
      <c r="AX4427" s="13" t="s">
        <v>78</v>
      </c>
      <c r="AY4427" s="213" t="s">
        <v>386</v>
      </c>
    </row>
    <row r="4428" spans="1:65" s="13" customFormat="1" ht="10">
      <c r="B4428" s="203"/>
      <c r="C4428" s="204"/>
      <c r="D4428" s="205" t="s">
        <v>395</v>
      </c>
      <c r="E4428" s="206" t="s">
        <v>76</v>
      </c>
      <c r="F4428" s="207" t="s">
        <v>3811</v>
      </c>
      <c r="G4428" s="204"/>
      <c r="H4428" s="206" t="s">
        <v>76</v>
      </c>
      <c r="I4428" s="208"/>
      <c r="J4428" s="204"/>
      <c r="K4428" s="204"/>
      <c r="L4428" s="209"/>
      <c r="M4428" s="210"/>
      <c r="N4428" s="211"/>
      <c r="O4428" s="211"/>
      <c r="P4428" s="211"/>
      <c r="Q4428" s="211"/>
      <c r="R4428" s="211"/>
      <c r="S4428" s="211"/>
      <c r="T4428" s="212"/>
      <c r="AT4428" s="213" t="s">
        <v>395</v>
      </c>
      <c r="AU4428" s="213" t="s">
        <v>90</v>
      </c>
      <c r="AV4428" s="13" t="s">
        <v>85</v>
      </c>
      <c r="AW4428" s="13" t="s">
        <v>36</v>
      </c>
      <c r="AX4428" s="13" t="s">
        <v>78</v>
      </c>
      <c r="AY4428" s="213" t="s">
        <v>386</v>
      </c>
    </row>
    <row r="4429" spans="1:65" s="14" customFormat="1" ht="10">
      <c r="B4429" s="214"/>
      <c r="C4429" s="215"/>
      <c r="D4429" s="205" t="s">
        <v>395</v>
      </c>
      <c r="E4429" s="216" t="s">
        <v>76</v>
      </c>
      <c r="F4429" s="217" t="s">
        <v>3961</v>
      </c>
      <c r="G4429" s="215"/>
      <c r="H4429" s="218">
        <v>5.0999999999999996</v>
      </c>
      <c r="I4429" s="219"/>
      <c r="J4429" s="215"/>
      <c r="K4429" s="215"/>
      <c r="L4429" s="220"/>
      <c r="M4429" s="221"/>
      <c r="N4429" s="222"/>
      <c r="O4429" s="222"/>
      <c r="P4429" s="222"/>
      <c r="Q4429" s="222"/>
      <c r="R4429" s="222"/>
      <c r="S4429" s="222"/>
      <c r="T4429" s="223"/>
      <c r="AT4429" s="224" t="s">
        <v>395</v>
      </c>
      <c r="AU4429" s="224" t="s">
        <v>90</v>
      </c>
      <c r="AV4429" s="14" t="s">
        <v>90</v>
      </c>
      <c r="AW4429" s="14" t="s">
        <v>36</v>
      </c>
      <c r="AX4429" s="14" t="s">
        <v>78</v>
      </c>
      <c r="AY4429" s="224" t="s">
        <v>386</v>
      </c>
    </row>
    <row r="4430" spans="1:65" s="15" customFormat="1" ht="10">
      <c r="B4430" s="225"/>
      <c r="C4430" s="226"/>
      <c r="D4430" s="205" t="s">
        <v>395</v>
      </c>
      <c r="E4430" s="227" t="s">
        <v>76</v>
      </c>
      <c r="F4430" s="228" t="s">
        <v>398</v>
      </c>
      <c r="G4430" s="226"/>
      <c r="H4430" s="229">
        <v>5.0999999999999996</v>
      </c>
      <c r="I4430" s="230"/>
      <c r="J4430" s="226"/>
      <c r="K4430" s="226"/>
      <c r="L4430" s="231"/>
      <c r="M4430" s="232"/>
      <c r="N4430" s="233"/>
      <c r="O4430" s="233"/>
      <c r="P4430" s="233"/>
      <c r="Q4430" s="233"/>
      <c r="R4430" s="233"/>
      <c r="S4430" s="233"/>
      <c r="T4430" s="234"/>
      <c r="AT4430" s="235" t="s">
        <v>395</v>
      </c>
      <c r="AU4430" s="235" t="s">
        <v>90</v>
      </c>
      <c r="AV4430" s="15" t="s">
        <v>102</v>
      </c>
      <c r="AW4430" s="15" t="s">
        <v>36</v>
      </c>
      <c r="AX4430" s="15" t="s">
        <v>85</v>
      </c>
      <c r="AY4430" s="235" t="s">
        <v>386</v>
      </c>
    </row>
    <row r="4431" spans="1:65" s="2" customFormat="1" ht="33" customHeight="1">
      <c r="A4431" s="37"/>
      <c r="B4431" s="38"/>
      <c r="C4431" s="185" t="s">
        <v>3966</v>
      </c>
      <c r="D4431" s="185" t="s">
        <v>388</v>
      </c>
      <c r="E4431" s="186" t="s">
        <v>3967</v>
      </c>
      <c r="F4431" s="187" t="s">
        <v>3968</v>
      </c>
      <c r="G4431" s="188" t="s">
        <v>476</v>
      </c>
      <c r="H4431" s="189">
        <v>15611</v>
      </c>
      <c r="I4431" s="190"/>
      <c r="J4431" s="191">
        <f>ROUND(I4431*H4431,2)</f>
        <v>0</v>
      </c>
      <c r="K4431" s="187" t="s">
        <v>76</v>
      </c>
      <c r="L4431" s="42"/>
      <c r="M4431" s="192" t="s">
        <v>76</v>
      </c>
      <c r="N4431" s="193" t="s">
        <v>49</v>
      </c>
      <c r="O4431" s="67"/>
      <c r="P4431" s="194">
        <f>O4431*H4431</f>
        <v>0</v>
      </c>
      <c r="Q4431" s="194">
        <v>0</v>
      </c>
      <c r="R4431" s="194">
        <f>Q4431*H4431</f>
        <v>0</v>
      </c>
      <c r="S4431" s="194">
        <v>0</v>
      </c>
      <c r="T4431" s="195">
        <f>S4431*H4431</f>
        <v>0</v>
      </c>
      <c r="U4431" s="37"/>
      <c r="V4431" s="37"/>
      <c r="W4431" s="37"/>
      <c r="X4431" s="37"/>
      <c r="Y4431" s="37"/>
      <c r="Z4431" s="37"/>
      <c r="AA4431" s="37"/>
      <c r="AB4431" s="37"/>
      <c r="AC4431" s="37"/>
      <c r="AD4431" s="37"/>
      <c r="AE4431" s="37"/>
      <c r="AR4431" s="196" t="s">
        <v>479</v>
      </c>
      <c r="AT4431" s="196" t="s">
        <v>388</v>
      </c>
      <c r="AU4431" s="196" t="s">
        <v>90</v>
      </c>
      <c r="AY4431" s="20" t="s">
        <v>386</v>
      </c>
      <c r="BE4431" s="197">
        <f>IF(N4431="základní",J4431,0)</f>
        <v>0</v>
      </c>
      <c r="BF4431" s="197">
        <f>IF(N4431="snížená",J4431,0)</f>
        <v>0</v>
      </c>
      <c r="BG4431" s="197">
        <f>IF(N4431="zákl. přenesená",J4431,0)</f>
        <v>0</v>
      </c>
      <c r="BH4431" s="197">
        <f>IF(N4431="sníž. přenesená",J4431,0)</f>
        <v>0</v>
      </c>
      <c r="BI4431" s="197">
        <f>IF(N4431="nulová",J4431,0)</f>
        <v>0</v>
      </c>
      <c r="BJ4431" s="20" t="s">
        <v>90</v>
      </c>
      <c r="BK4431" s="197">
        <f>ROUND(I4431*H4431,2)</f>
        <v>0</v>
      </c>
      <c r="BL4431" s="20" t="s">
        <v>479</v>
      </c>
      <c r="BM4431" s="196" t="s">
        <v>3969</v>
      </c>
    </row>
    <row r="4432" spans="1:65" s="13" customFormat="1" ht="10">
      <c r="B4432" s="203"/>
      <c r="C4432" s="204"/>
      <c r="D4432" s="205" t="s">
        <v>395</v>
      </c>
      <c r="E4432" s="206" t="s">
        <v>76</v>
      </c>
      <c r="F4432" s="207" t="s">
        <v>3970</v>
      </c>
      <c r="G4432" s="204"/>
      <c r="H4432" s="206" t="s">
        <v>76</v>
      </c>
      <c r="I4432" s="208"/>
      <c r="J4432" s="204"/>
      <c r="K4432" s="204"/>
      <c r="L4432" s="209"/>
      <c r="M4432" s="210"/>
      <c r="N4432" s="211"/>
      <c r="O4432" s="211"/>
      <c r="P4432" s="211"/>
      <c r="Q4432" s="211"/>
      <c r="R4432" s="211"/>
      <c r="S4432" s="211"/>
      <c r="T4432" s="212"/>
      <c r="AT4432" s="213" t="s">
        <v>395</v>
      </c>
      <c r="AU4432" s="213" t="s">
        <v>90</v>
      </c>
      <c r="AV4432" s="13" t="s">
        <v>85</v>
      </c>
      <c r="AW4432" s="13" t="s">
        <v>36</v>
      </c>
      <c r="AX4432" s="13" t="s">
        <v>78</v>
      </c>
      <c r="AY4432" s="213" t="s">
        <v>386</v>
      </c>
    </row>
    <row r="4433" spans="1:65" s="14" customFormat="1" ht="10">
      <c r="B4433" s="214"/>
      <c r="C4433" s="215"/>
      <c r="D4433" s="205" t="s">
        <v>395</v>
      </c>
      <c r="E4433" s="216" t="s">
        <v>76</v>
      </c>
      <c r="F4433" s="217" t="s">
        <v>3971</v>
      </c>
      <c r="G4433" s="215"/>
      <c r="H4433" s="218">
        <v>9167</v>
      </c>
      <c r="I4433" s="219"/>
      <c r="J4433" s="215"/>
      <c r="K4433" s="215"/>
      <c r="L4433" s="220"/>
      <c r="M4433" s="221"/>
      <c r="N4433" s="222"/>
      <c r="O4433" s="222"/>
      <c r="P4433" s="222"/>
      <c r="Q4433" s="222"/>
      <c r="R4433" s="222"/>
      <c r="S4433" s="222"/>
      <c r="T4433" s="223"/>
      <c r="AT4433" s="224" t="s">
        <v>395</v>
      </c>
      <c r="AU4433" s="224" t="s">
        <v>90</v>
      </c>
      <c r="AV4433" s="14" t="s">
        <v>90</v>
      </c>
      <c r="AW4433" s="14" t="s">
        <v>36</v>
      </c>
      <c r="AX4433" s="14" t="s">
        <v>78</v>
      </c>
      <c r="AY4433" s="224" t="s">
        <v>386</v>
      </c>
    </row>
    <row r="4434" spans="1:65" s="13" customFormat="1" ht="10">
      <c r="B4434" s="203"/>
      <c r="C4434" s="204"/>
      <c r="D4434" s="205" t="s">
        <v>395</v>
      </c>
      <c r="E4434" s="206" t="s">
        <v>76</v>
      </c>
      <c r="F4434" s="207" t="s">
        <v>3972</v>
      </c>
      <c r="G4434" s="204"/>
      <c r="H4434" s="206" t="s">
        <v>76</v>
      </c>
      <c r="I4434" s="208"/>
      <c r="J4434" s="204"/>
      <c r="K4434" s="204"/>
      <c r="L4434" s="209"/>
      <c r="M4434" s="210"/>
      <c r="N4434" s="211"/>
      <c r="O4434" s="211"/>
      <c r="P4434" s="211"/>
      <c r="Q4434" s="211"/>
      <c r="R4434" s="211"/>
      <c r="S4434" s="211"/>
      <c r="T4434" s="212"/>
      <c r="AT4434" s="213" t="s">
        <v>395</v>
      </c>
      <c r="AU4434" s="213" t="s">
        <v>90</v>
      </c>
      <c r="AV4434" s="13" t="s">
        <v>85</v>
      </c>
      <c r="AW4434" s="13" t="s">
        <v>36</v>
      </c>
      <c r="AX4434" s="13" t="s">
        <v>78</v>
      </c>
      <c r="AY4434" s="213" t="s">
        <v>386</v>
      </c>
    </row>
    <row r="4435" spans="1:65" s="14" customFormat="1" ht="10">
      <c r="B4435" s="214"/>
      <c r="C4435" s="215"/>
      <c r="D4435" s="205" t="s">
        <v>395</v>
      </c>
      <c r="E4435" s="216" t="s">
        <v>76</v>
      </c>
      <c r="F4435" s="217" t="s">
        <v>3973</v>
      </c>
      <c r="G4435" s="215"/>
      <c r="H4435" s="218">
        <v>6444</v>
      </c>
      <c r="I4435" s="219"/>
      <c r="J4435" s="215"/>
      <c r="K4435" s="215"/>
      <c r="L4435" s="220"/>
      <c r="M4435" s="221"/>
      <c r="N4435" s="222"/>
      <c r="O4435" s="222"/>
      <c r="P4435" s="222"/>
      <c r="Q4435" s="222"/>
      <c r="R4435" s="222"/>
      <c r="S4435" s="222"/>
      <c r="T4435" s="223"/>
      <c r="AT4435" s="224" t="s">
        <v>395</v>
      </c>
      <c r="AU4435" s="224" t="s">
        <v>90</v>
      </c>
      <c r="AV4435" s="14" t="s">
        <v>90</v>
      </c>
      <c r="AW4435" s="14" t="s">
        <v>36</v>
      </c>
      <c r="AX4435" s="14" t="s">
        <v>78</v>
      </c>
      <c r="AY4435" s="224" t="s">
        <v>386</v>
      </c>
    </row>
    <row r="4436" spans="1:65" s="15" customFormat="1" ht="10">
      <c r="B4436" s="225"/>
      <c r="C4436" s="226"/>
      <c r="D4436" s="205" t="s">
        <v>395</v>
      </c>
      <c r="E4436" s="227" t="s">
        <v>76</v>
      </c>
      <c r="F4436" s="228" t="s">
        <v>398</v>
      </c>
      <c r="G4436" s="226"/>
      <c r="H4436" s="229">
        <v>15611</v>
      </c>
      <c r="I4436" s="230"/>
      <c r="J4436" s="226"/>
      <c r="K4436" s="226"/>
      <c r="L4436" s="231"/>
      <c r="M4436" s="232"/>
      <c r="N4436" s="233"/>
      <c r="O4436" s="233"/>
      <c r="P4436" s="233"/>
      <c r="Q4436" s="233"/>
      <c r="R4436" s="233"/>
      <c r="S4436" s="233"/>
      <c r="T4436" s="234"/>
      <c r="AT4436" s="235" t="s">
        <v>395</v>
      </c>
      <c r="AU4436" s="235" t="s">
        <v>90</v>
      </c>
      <c r="AV4436" s="15" t="s">
        <v>102</v>
      </c>
      <c r="AW4436" s="15" t="s">
        <v>36</v>
      </c>
      <c r="AX4436" s="15" t="s">
        <v>85</v>
      </c>
      <c r="AY4436" s="235" t="s">
        <v>386</v>
      </c>
    </row>
    <row r="4437" spans="1:65" s="2" customFormat="1" ht="16.5" customHeight="1">
      <c r="A4437" s="37"/>
      <c r="B4437" s="38"/>
      <c r="C4437" s="185" t="s">
        <v>3974</v>
      </c>
      <c r="D4437" s="185" t="s">
        <v>388</v>
      </c>
      <c r="E4437" s="186" t="s">
        <v>3975</v>
      </c>
      <c r="F4437" s="187" t="s">
        <v>3976</v>
      </c>
      <c r="G4437" s="188" t="s">
        <v>624</v>
      </c>
      <c r="H4437" s="189">
        <v>1</v>
      </c>
      <c r="I4437" s="190"/>
      <c r="J4437" s="191">
        <f>ROUND(I4437*H4437,2)</f>
        <v>0</v>
      </c>
      <c r="K4437" s="187" t="s">
        <v>391</v>
      </c>
      <c r="L4437" s="42"/>
      <c r="M4437" s="192" t="s">
        <v>76</v>
      </c>
      <c r="N4437" s="193" t="s">
        <v>49</v>
      </c>
      <c r="O4437" s="67"/>
      <c r="P4437" s="194">
        <f>O4437*H4437</f>
        <v>0</v>
      </c>
      <c r="Q4437" s="194">
        <v>0</v>
      </c>
      <c r="R4437" s="194">
        <f>Q4437*H4437</f>
        <v>0</v>
      </c>
      <c r="S4437" s="194">
        <v>0</v>
      </c>
      <c r="T4437" s="195">
        <f>S4437*H4437</f>
        <v>0</v>
      </c>
      <c r="U4437" s="37"/>
      <c r="V4437" s="37"/>
      <c r="W4437" s="37"/>
      <c r="X4437" s="37"/>
      <c r="Y4437" s="37"/>
      <c r="Z4437" s="37"/>
      <c r="AA4437" s="37"/>
      <c r="AB4437" s="37"/>
      <c r="AC4437" s="37"/>
      <c r="AD4437" s="37"/>
      <c r="AE4437" s="37"/>
      <c r="AR4437" s="196" t="s">
        <v>479</v>
      </c>
      <c r="AT4437" s="196" t="s">
        <v>388</v>
      </c>
      <c r="AU4437" s="196" t="s">
        <v>90</v>
      </c>
      <c r="AY4437" s="20" t="s">
        <v>386</v>
      </c>
      <c r="BE4437" s="197">
        <f>IF(N4437="základní",J4437,0)</f>
        <v>0</v>
      </c>
      <c r="BF4437" s="197">
        <f>IF(N4437="snížená",J4437,0)</f>
        <v>0</v>
      </c>
      <c r="BG4437" s="197">
        <f>IF(N4437="zákl. přenesená",J4437,0)</f>
        <v>0</v>
      </c>
      <c r="BH4437" s="197">
        <f>IF(N4437="sníž. přenesená",J4437,0)</f>
        <v>0</v>
      </c>
      <c r="BI4437" s="197">
        <f>IF(N4437="nulová",J4437,0)</f>
        <v>0</v>
      </c>
      <c r="BJ4437" s="20" t="s">
        <v>90</v>
      </c>
      <c r="BK4437" s="197">
        <f>ROUND(I4437*H4437,2)</f>
        <v>0</v>
      </c>
      <c r="BL4437" s="20" t="s">
        <v>479</v>
      </c>
      <c r="BM4437" s="196" t="s">
        <v>3977</v>
      </c>
    </row>
    <row r="4438" spans="1:65" s="2" customFormat="1" ht="10">
      <c r="A4438" s="37"/>
      <c r="B4438" s="38"/>
      <c r="C4438" s="39"/>
      <c r="D4438" s="198" t="s">
        <v>393</v>
      </c>
      <c r="E4438" s="39"/>
      <c r="F4438" s="199" t="s">
        <v>3978</v>
      </c>
      <c r="G4438" s="39"/>
      <c r="H4438" s="39"/>
      <c r="I4438" s="200"/>
      <c r="J4438" s="39"/>
      <c r="K4438" s="39"/>
      <c r="L4438" s="42"/>
      <c r="M4438" s="201"/>
      <c r="N4438" s="202"/>
      <c r="O4438" s="67"/>
      <c r="P4438" s="67"/>
      <c r="Q4438" s="67"/>
      <c r="R4438" s="67"/>
      <c r="S4438" s="67"/>
      <c r="T4438" s="68"/>
      <c r="U4438" s="37"/>
      <c r="V4438" s="37"/>
      <c r="W4438" s="37"/>
      <c r="X4438" s="37"/>
      <c r="Y4438" s="37"/>
      <c r="Z4438" s="37"/>
      <c r="AA4438" s="37"/>
      <c r="AB4438" s="37"/>
      <c r="AC4438" s="37"/>
      <c r="AD4438" s="37"/>
      <c r="AE4438" s="37"/>
      <c r="AT4438" s="20" t="s">
        <v>393</v>
      </c>
      <c r="AU4438" s="20" t="s">
        <v>90</v>
      </c>
    </row>
    <row r="4439" spans="1:65" s="13" customFormat="1" ht="10">
      <c r="B4439" s="203"/>
      <c r="C4439" s="204"/>
      <c r="D4439" s="205" t="s">
        <v>395</v>
      </c>
      <c r="E4439" s="206" t="s">
        <v>76</v>
      </c>
      <c r="F4439" s="207" t="s">
        <v>1722</v>
      </c>
      <c r="G4439" s="204"/>
      <c r="H4439" s="206" t="s">
        <v>76</v>
      </c>
      <c r="I4439" s="208"/>
      <c r="J4439" s="204"/>
      <c r="K4439" s="204"/>
      <c r="L4439" s="209"/>
      <c r="M4439" s="210"/>
      <c r="N4439" s="211"/>
      <c r="O4439" s="211"/>
      <c r="P4439" s="211"/>
      <c r="Q4439" s="211"/>
      <c r="R4439" s="211"/>
      <c r="S4439" s="211"/>
      <c r="T4439" s="212"/>
      <c r="AT4439" s="213" t="s">
        <v>395</v>
      </c>
      <c r="AU4439" s="213" t="s">
        <v>90</v>
      </c>
      <c r="AV4439" s="13" t="s">
        <v>85</v>
      </c>
      <c r="AW4439" s="13" t="s">
        <v>36</v>
      </c>
      <c r="AX4439" s="13" t="s">
        <v>78</v>
      </c>
      <c r="AY4439" s="213" t="s">
        <v>386</v>
      </c>
    </row>
    <row r="4440" spans="1:65" s="14" customFormat="1" ht="10">
      <c r="B4440" s="214"/>
      <c r="C4440" s="215"/>
      <c r="D4440" s="205" t="s">
        <v>395</v>
      </c>
      <c r="E4440" s="216" t="s">
        <v>76</v>
      </c>
      <c r="F4440" s="217" t="s">
        <v>3979</v>
      </c>
      <c r="G4440" s="215"/>
      <c r="H4440" s="218">
        <v>1</v>
      </c>
      <c r="I4440" s="219"/>
      <c r="J4440" s="215"/>
      <c r="K4440" s="215"/>
      <c r="L4440" s="220"/>
      <c r="M4440" s="221"/>
      <c r="N4440" s="222"/>
      <c r="O4440" s="222"/>
      <c r="P4440" s="222"/>
      <c r="Q4440" s="222"/>
      <c r="R4440" s="222"/>
      <c r="S4440" s="222"/>
      <c r="T4440" s="223"/>
      <c r="AT4440" s="224" t="s">
        <v>395</v>
      </c>
      <c r="AU4440" s="224" t="s">
        <v>90</v>
      </c>
      <c r="AV4440" s="14" t="s">
        <v>90</v>
      </c>
      <c r="AW4440" s="14" t="s">
        <v>36</v>
      </c>
      <c r="AX4440" s="14" t="s">
        <v>78</v>
      </c>
      <c r="AY4440" s="224" t="s">
        <v>386</v>
      </c>
    </row>
    <row r="4441" spans="1:65" s="15" customFormat="1" ht="10">
      <c r="B4441" s="225"/>
      <c r="C4441" s="226"/>
      <c r="D4441" s="205" t="s">
        <v>395</v>
      </c>
      <c r="E4441" s="227" t="s">
        <v>76</v>
      </c>
      <c r="F4441" s="228" t="s">
        <v>398</v>
      </c>
      <c r="G4441" s="226"/>
      <c r="H4441" s="229">
        <v>1</v>
      </c>
      <c r="I4441" s="230"/>
      <c r="J4441" s="226"/>
      <c r="K4441" s="226"/>
      <c r="L4441" s="231"/>
      <c r="M4441" s="232"/>
      <c r="N4441" s="233"/>
      <c r="O4441" s="233"/>
      <c r="P4441" s="233"/>
      <c r="Q4441" s="233"/>
      <c r="R4441" s="233"/>
      <c r="S4441" s="233"/>
      <c r="T4441" s="234"/>
      <c r="AT4441" s="235" t="s">
        <v>395</v>
      </c>
      <c r="AU4441" s="235" t="s">
        <v>90</v>
      </c>
      <c r="AV4441" s="15" t="s">
        <v>102</v>
      </c>
      <c r="AW4441" s="15" t="s">
        <v>36</v>
      </c>
      <c r="AX4441" s="15" t="s">
        <v>85</v>
      </c>
      <c r="AY4441" s="235" t="s">
        <v>386</v>
      </c>
    </row>
    <row r="4442" spans="1:65" s="2" customFormat="1" ht="78" customHeight="1">
      <c r="A4442" s="37"/>
      <c r="B4442" s="38"/>
      <c r="C4442" s="236" t="s">
        <v>3980</v>
      </c>
      <c r="D4442" s="236" t="s">
        <v>453</v>
      </c>
      <c r="E4442" s="237" t="s">
        <v>3981</v>
      </c>
      <c r="F4442" s="238" t="s">
        <v>3982</v>
      </c>
      <c r="G4442" s="239" t="s">
        <v>624</v>
      </c>
      <c r="H4442" s="240">
        <v>1</v>
      </c>
      <c r="I4442" s="241"/>
      <c r="J4442" s="242">
        <f>ROUND(I4442*H4442,2)</f>
        <v>0</v>
      </c>
      <c r="K4442" s="238" t="s">
        <v>76</v>
      </c>
      <c r="L4442" s="243"/>
      <c r="M4442" s="244" t="s">
        <v>76</v>
      </c>
      <c r="N4442" s="245" t="s">
        <v>49</v>
      </c>
      <c r="O4442" s="67"/>
      <c r="P4442" s="194">
        <f>O4442*H4442</f>
        <v>0</v>
      </c>
      <c r="Q4442" s="194">
        <v>2.4199999999999999E-2</v>
      </c>
      <c r="R4442" s="194">
        <f>Q4442*H4442</f>
        <v>2.4199999999999999E-2</v>
      </c>
      <c r="S4442" s="194">
        <v>0</v>
      </c>
      <c r="T4442" s="195">
        <f>S4442*H4442</f>
        <v>0</v>
      </c>
      <c r="U4442" s="37"/>
      <c r="V4442" s="37"/>
      <c r="W4442" s="37"/>
      <c r="X4442" s="37"/>
      <c r="Y4442" s="37"/>
      <c r="Z4442" s="37"/>
      <c r="AA4442" s="37"/>
      <c r="AB4442" s="37"/>
      <c r="AC4442" s="37"/>
      <c r="AD4442" s="37"/>
      <c r="AE4442" s="37"/>
      <c r="AR4442" s="196" t="s">
        <v>597</v>
      </c>
      <c r="AT4442" s="196" t="s">
        <v>453</v>
      </c>
      <c r="AU4442" s="196" t="s">
        <v>90</v>
      </c>
      <c r="AY4442" s="20" t="s">
        <v>386</v>
      </c>
      <c r="BE4442" s="197">
        <f>IF(N4442="základní",J4442,0)</f>
        <v>0</v>
      </c>
      <c r="BF4442" s="197">
        <f>IF(N4442="snížená",J4442,0)</f>
        <v>0</v>
      </c>
      <c r="BG4442" s="197">
        <f>IF(N4442="zákl. přenesená",J4442,0)</f>
        <v>0</v>
      </c>
      <c r="BH4442" s="197">
        <f>IF(N4442="sníž. přenesená",J4442,0)</f>
        <v>0</v>
      </c>
      <c r="BI4442" s="197">
        <f>IF(N4442="nulová",J4442,0)</f>
        <v>0</v>
      </c>
      <c r="BJ4442" s="20" t="s">
        <v>90</v>
      </c>
      <c r="BK4442" s="197">
        <f>ROUND(I4442*H4442,2)</f>
        <v>0</v>
      </c>
      <c r="BL4442" s="20" t="s">
        <v>479</v>
      </c>
      <c r="BM4442" s="196" t="s">
        <v>3983</v>
      </c>
    </row>
    <row r="4443" spans="1:65" s="13" customFormat="1" ht="10">
      <c r="B4443" s="203"/>
      <c r="C4443" s="204"/>
      <c r="D4443" s="205" t="s">
        <v>395</v>
      </c>
      <c r="E4443" s="206" t="s">
        <v>76</v>
      </c>
      <c r="F4443" s="207" t="s">
        <v>1722</v>
      </c>
      <c r="G4443" s="204"/>
      <c r="H4443" s="206" t="s">
        <v>76</v>
      </c>
      <c r="I4443" s="208"/>
      <c r="J4443" s="204"/>
      <c r="K4443" s="204"/>
      <c r="L4443" s="209"/>
      <c r="M4443" s="210"/>
      <c r="N4443" s="211"/>
      <c r="O4443" s="211"/>
      <c r="P4443" s="211"/>
      <c r="Q4443" s="211"/>
      <c r="R4443" s="211"/>
      <c r="S4443" s="211"/>
      <c r="T4443" s="212"/>
      <c r="AT4443" s="213" t="s">
        <v>395</v>
      </c>
      <c r="AU4443" s="213" t="s">
        <v>90</v>
      </c>
      <c r="AV4443" s="13" t="s">
        <v>85</v>
      </c>
      <c r="AW4443" s="13" t="s">
        <v>36</v>
      </c>
      <c r="AX4443" s="13" t="s">
        <v>78</v>
      </c>
      <c r="AY4443" s="213" t="s">
        <v>386</v>
      </c>
    </row>
    <row r="4444" spans="1:65" s="14" customFormat="1" ht="10">
      <c r="B4444" s="214"/>
      <c r="C4444" s="215"/>
      <c r="D4444" s="205" t="s">
        <v>395</v>
      </c>
      <c r="E4444" s="216" t="s">
        <v>76</v>
      </c>
      <c r="F4444" s="217" t="s">
        <v>3979</v>
      </c>
      <c r="G4444" s="215"/>
      <c r="H4444" s="218">
        <v>1</v>
      </c>
      <c r="I4444" s="219"/>
      <c r="J4444" s="215"/>
      <c r="K4444" s="215"/>
      <c r="L4444" s="220"/>
      <c r="M4444" s="221"/>
      <c r="N4444" s="222"/>
      <c r="O4444" s="222"/>
      <c r="P4444" s="222"/>
      <c r="Q4444" s="222"/>
      <c r="R4444" s="222"/>
      <c r="S4444" s="222"/>
      <c r="T4444" s="223"/>
      <c r="AT4444" s="224" t="s">
        <v>395</v>
      </c>
      <c r="AU4444" s="224" t="s">
        <v>90</v>
      </c>
      <c r="AV4444" s="14" t="s">
        <v>90</v>
      </c>
      <c r="AW4444" s="14" t="s">
        <v>36</v>
      </c>
      <c r="AX4444" s="14" t="s">
        <v>78</v>
      </c>
      <c r="AY4444" s="224" t="s">
        <v>386</v>
      </c>
    </row>
    <row r="4445" spans="1:65" s="15" customFormat="1" ht="10">
      <c r="B4445" s="225"/>
      <c r="C4445" s="226"/>
      <c r="D4445" s="205" t="s">
        <v>395</v>
      </c>
      <c r="E4445" s="227" t="s">
        <v>76</v>
      </c>
      <c r="F4445" s="228" t="s">
        <v>398</v>
      </c>
      <c r="G4445" s="226"/>
      <c r="H4445" s="229">
        <v>1</v>
      </c>
      <c r="I4445" s="230"/>
      <c r="J4445" s="226"/>
      <c r="K4445" s="226"/>
      <c r="L4445" s="231"/>
      <c r="M4445" s="232"/>
      <c r="N4445" s="233"/>
      <c r="O4445" s="233"/>
      <c r="P4445" s="233"/>
      <c r="Q4445" s="233"/>
      <c r="R4445" s="233"/>
      <c r="S4445" s="233"/>
      <c r="T4445" s="234"/>
      <c r="AT4445" s="235" t="s">
        <v>395</v>
      </c>
      <c r="AU4445" s="235" t="s">
        <v>90</v>
      </c>
      <c r="AV4445" s="15" t="s">
        <v>102</v>
      </c>
      <c r="AW4445" s="15" t="s">
        <v>36</v>
      </c>
      <c r="AX4445" s="15" t="s">
        <v>85</v>
      </c>
      <c r="AY4445" s="235" t="s">
        <v>386</v>
      </c>
    </row>
    <row r="4446" spans="1:65" s="2" customFormat="1" ht="16.5" customHeight="1">
      <c r="A4446" s="37"/>
      <c r="B4446" s="38"/>
      <c r="C4446" s="185" t="s">
        <v>3984</v>
      </c>
      <c r="D4446" s="185" t="s">
        <v>388</v>
      </c>
      <c r="E4446" s="186" t="s">
        <v>3985</v>
      </c>
      <c r="F4446" s="187" t="s">
        <v>3986</v>
      </c>
      <c r="G4446" s="188" t="s">
        <v>624</v>
      </c>
      <c r="H4446" s="189">
        <v>1</v>
      </c>
      <c r="I4446" s="190"/>
      <c r="J4446" s="191">
        <f>ROUND(I4446*H4446,2)</f>
        <v>0</v>
      </c>
      <c r="K4446" s="187" t="s">
        <v>391</v>
      </c>
      <c r="L4446" s="42"/>
      <c r="M4446" s="192" t="s">
        <v>76</v>
      </c>
      <c r="N4446" s="193" t="s">
        <v>49</v>
      </c>
      <c r="O4446" s="67"/>
      <c r="P4446" s="194">
        <f>O4446*H4446</f>
        <v>0</v>
      </c>
      <c r="Q4446" s="194">
        <v>0</v>
      </c>
      <c r="R4446" s="194">
        <f>Q4446*H4446</f>
        <v>0</v>
      </c>
      <c r="S4446" s="194">
        <v>0</v>
      </c>
      <c r="T4446" s="195">
        <f>S4446*H4446</f>
        <v>0</v>
      </c>
      <c r="U4446" s="37"/>
      <c r="V4446" s="37"/>
      <c r="W4446" s="37"/>
      <c r="X4446" s="37"/>
      <c r="Y4446" s="37"/>
      <c r="Z4446" s="37"/>
      <c r="AA4446" s="37"/>
      <c r="AB4446" s="37"/>
      <c r="AC4446" s="37"/>
      <c r="AD4446" s="37"/>
      <c r="AE4446" s="37"/>
      <c r="AR4446" s="196" t="s">
        <v>479</v>
      </c>
      <c r="AT4446" s="196" t="s">
        <v>388</v>
      </c>
      <c r="AU4446" s="196" t="s">
        <v>90</v>
      </c>
      <c r="AY4446" s="20" t="s">
        <v>386</v>
      </c>
      <c r="BE4446" s="197">
        <f>IF(N4446="základní",J4446,0)</f>
        <v>0</v>
      </c>
      <c r="BF4446" s="197">
        <f>IF(N4446="snížená",J4446,0)</f>
        <v>0</v>
      </c>
      <c r="BG4446" s="197">
        <f>IF(N4446="zákl. přenesená",J4446,0)</f>
        <v>0</v>
      </c>
      <c r="BH4446" s="197">
        <f>IF(N4446="sníž. přenesená",J4446,0)</f>
        <v>0</v>
      </c>
      <c r="BI4446" s="197">
        <f>IF(N4446="nulová",J4446,0)</f>
        <v>0</v>
      </c>
      <c r="BJ4446" s="20" t="s">
        <v>90</v>
      </c>
      <c r="BK4446" s="197">
        <f>ROUND(I4446*H4446,2)</f>
        <v>0</v>
      </c>
      <c r="BL4446" s="20" t="s">
        <v>479</v>
      </c>
      <c r="BM4446" s="196" t="s">
        <v>3987</v>
      </c>
    </row>
    <row r="4447" spans="1:65" s="2" customFormat="1" ht="10">
      <c r="A4447" s="37"/>
      <c r="B4447" s="38"/>
      <c r="C4447" s="39"/>
      <c r="D4447" s="198" t="s">
        <v>393</v>
      </c>
      <c r="E4447" s="39"/>
      <c r="F4447" s="199" t="s">
        <v>3988</v>
      </c>
      <c r="G4447" s="39"/>
      <c r="H4447" s="39"/>
      <c r="I4447" s="200"/>
      <c r="J4447" s="39"/>
      <c r="K4447" s="39"/>
      <c r="L4447" s="42"/>
      <c r="M4447" s="201"/>
      <c r="N4447" s="202"/>
      <c r="O4447" s="67"/>
      <c r="P4447" s="67"/>
      <c r="Q4447" s="67"/>
      <c r="R4447" s="67"/>
      <c r="S4447" s="67"/>
      <c r="T4447" s="68"/>
      <c r="U4447" s="37"/>
      <c r="V4447" s="37"/>
      <c r="W4447" s="37"/>
      <c r="X4447" s="37"/>
      <c r="Y4447" s="37"/>
      <c r="Z4447" s="37"/>
      <c r="AA4447" s="37"/>
      <c r="AB4447" s="37"/>
      <c r="AC4447" s="37"/>
      <c r="AD4447" s="37"/>
      <c r="AE4447" s="37"/>
      <c r="AT4447" s="20" t="s">
        <v>393</v>
      </c>
      <c r="AU4447" s="20" t="s">
        <v>90</v>
      </c>
    </row>
    <row r="4448" spans="1:65" s="13" customFormat="1" ht="10">
      <c r="B4448" s="203"/>
      <c r="C4448" s="204"/>
      <c r="D4448" s="205" t="s">
        <v>395</v>
      </c>
      <c r="E4448" s="206" t="s">
        <v>76</v>
      </c>
      <c r="F4448" s="207" t="s">
        <v>1722</v>
      </c>
      <c r="G4448" s="204"/>
      <c r="H4448" s="206" t="s">
        <v>76</v>
      </c>
      <c r="I4448" s="208"/>
      <c r="J4448" s="204"/>
      <c r="K4448" s="204"/>
      <c r="L4448" s="209"/>
      <c r="M4448" s="210"/>
      <c r="N4448" s="211"/>
      <c r="O4448" s="211"/>
      <c r="P4448" s="211"/>
      <c r="Q4448" s="211"/>
      <c r="R4448" s="211"/>
      <c r="S4448" s="211"/>
      <c r="T4448" s="212"/>
      <c r="AT4448" s="213" t="s">
        <v>395</v>
      </c>
      <c r="AU4448" s="213" t="s">
        <v>90</v>
      </c>
      <c r="AV4448" s="13" t="s">
        <v>85</v>
      </c>
      <c r="AW4448" s="13" t="s">
        <v>36</v>
      </c>
      <c r="AX4448" s="13" t="s">
        <v>78</v>
      </c>
      <c r="AY4448" s="213" t="s">
        <v>386</v>
      </c>
    </row>
    <row r="4449" spans="1:65" s="14" customFormat="1" ht="10">
      <c r="B4449" s="214"/>
      <c r="C4449" s="215"/>
      <c r="D4449" s="205" t="s">
        <v>395</v>
      </c>
      <c r="E4449" s="216" t="s">
        <v>76</v>
      </c>
      <c r="F4449" s="217" t="s">
        <v>3989</v>
      </c>
      <c r="G4449" s="215"/>
      <c r="H4449" s="218">
        <v>1</v>
      </c>
      <c r="I4449" s="219"/>
      <c r="J4449" s="215"/>
      <c r="K4449" s="215"/>
      <c r="L4449" s="220"/>
      <c r="M4449" s="221"/>
      <c r="N4449" s="222"/>
      <c r="O4449" s="222"/>
      <c r="P4449" s="222"/>
      <c r="Q4449" s="222"/>
      <c r="R4449" s="222"/>
      <c r="S4449" s="222"/>
      <c r="T4449" s="223"/>
      <c r="AT4449" s="224" t="s">
        <v>395</v>
      </c>
      <c r="AU4449" s="224" t="s">
        <v>90</v>
      </c>
      <c r="AV4449" s="14" t="s">
        <v>90</v>
      </c>
      <c r="AW4449" s="14" t="s">
        <v>36</v>
      </c>
      <c r="AX4449" s="14" t="s">
        <v>78</v>
      </c>
      <c r="AY4449" s="224" t="s">
        <v>386</v>
      </c>
    </row>
    <row r="4450" spans="1:65" s="15" customFormat="1" ht="10">
      <c r="B4450" s="225"/>
      <c r="C4450" s="226"/>
      <c r="D4450" s="205" t="s">
        <v>395</v>
      </c>
      <c r="E4450" s="227" t="s">
        <v>76</v>
      </c>
      <c r="F4450" s="228" t="s">
        <v>398</v>
      </c>
      <c r="G4450" s="226"/>
      <c r="H4450" s="229">
        <v>1</v>
      </c>
      <c r="I4450" s="230"/>
      <c r="J4450" s="226"/>
      <c r="K4450" s="226"/>
      <c r="L4450" s="231"/>
      <c r="M4450" s="232"/>
      <c r="N4450" s="233"/>
      <c r="O4450" s="233"/>
      <c r="P4450" s="233"/>
      <c r="Q4450" s="233"/>
      <c r="R4450" s="233"/>
      <c r="S4450" s="233"/>
      <c r="T4450" s="234"/>
      <c r="AT4450" s="235" t="s">
        <v>395</v>
      </c>
      <c r="AU4450" s="235" t="s">
        <v>90</v>
      </c>
      <c r="AV4450" s="15" t="s">
        <v>102</v>
      </c>
      <c r="AW4450" s="15" t="s">
        <v>36</v>
      </c>
      <c r="AX4450" s="15" t="s">
        <v>85</v>
      </c>
      <c r="AY4450" s="235" t="s">
        <v>386</v>
      </c>
    </row>
    <row r="4451" spans="1:65" s="2" customFormat="1" ht="78" customHeight="1">
      <c r="A4451" s="37"/>
      <c r="B4451" s="38"/>
      <c r="C4451" s="236" t="s">
        <v>3990</v>
      </c>
      <c r="D4451" s="236" t="s">
        <v>453</v>
      </c>
      <c r="E4451" s="237" t="s">
        <v>3991</v>
      </c>
      <c r="F4451" s="238" t="s">
        <v>3992</v>
      </c>
      <c r="G4451" s="239" t="s">
        <v>624</v>
      </c>
      <c r="H4451" s="240">
        <v>1</v>
      </c>
      <c r="I4451" s="241"/>
      <c r="J4451" s="242">
        <f>ROUND(I4451*H4451,2)</f>
        <v>0</v>
      </c>
      <c r="K4451" s="238" t="s">
        <v>76</v>
      </c>
      <c r="L4451" s="243"/>
      <c r="M4451" s="244" t="s">
        <v>76</v>
      </c>
      <c r="N4451" s="245" t="s">
        <v>49</v>
      </c>
      <c r="O4451" s="67"/>
      <c r="P4451" s="194">
        <f>O4451*H4451</f>
        <v>0</v>
      </c>
      <c r="Q4451" s="194">
        <v>2.4199999999999999E-2</v>
      </c>
      <c r="R4451" s="194">
        <f>Q4451*H4451</f>
        <v>2.4199999999999999E-2</v>
      </c>
      <c r="S4451" s="194">
        <v>0</v>
      </c>
      <c r="T4451" s="195">
        <f>S4451*H4451</f>
        <v>0</v>
      </c>
      <c r="U4451" s="37"/>
      <c r="V4451" s="37"/>
      <c r="W4451" s="37"/>
      <c r="X4451" s="37"/>
      <c r="Y4451" s="37"/>
      <c r="Z4451" s="37"/>
      <c r="AA4451" s="37"/>
      <c r="AB4451" s="37"/>
      <c r="AC4451" s="37"/>
      <c r="AD4451" s="37"/>
      <c r="AE4451" s="37"/>
      <c r="AR4451" s="196" t="s">
        <v>597</v>
      </c>
      <c r="AT4451" s="196" t="s">
        <v>453</v>
      </c>
      <c r="AU4451" s="196" t="s">
        <v>90</v>
      </c>
      <c r="AY4451" s="20" t="s">
        <v>386</v>
      </c>
      <c r="BE4451" s="197">
        <f>IF(N4451="základní",J4451,0)</f>
        <v>0</v>
      </c>
      <c r="BF4451" s="197">
        <f>IF(N4451="snížená",J4451,0)</f>
        <v>0</v>
      </c>
      <c r="BG4451" s="197">
        <f>IF(N4451="zákl. přenesená",J4451,0)</f>
        <v>0</v>
      </c>
      <c r="BH4451" s="197">
        <f>IF(N4451="sníž. přenesená",J4451,0)</f>
        <v>0</v>
      </c>
      <c r="BI4451" s="197">
        <f>IF(N4451="nulová",J4451,0)</f>
        <v>0</v>
      </c>
      <c r="BJ4451" s="20" t="s">
        <v>90</v>
      </c>
      <c r="BK4451" s="197">
        <f>ROUND(I4451*H4451,2)</f>
        <v>0</v>
      </c>
      <c r="BL4451" s="20" t="s">
        <v>479</v>
      </c>
      <c r="BM4451" s="196" t="s">
        <v>3993</v>
      </c>
    </row>
    <row r="4452" spans="1:65" s="13" customFormat="1" ht="10">
      <c r="B4452" s="203"/>
      <c r="C4452" s="204"/>
      <c r="D4452" s="205" t="s">
        <v>395</v>
      </c>
      <c r="E4452" s="206" t="s">
        <v>76</v>
      </c>
      <c r="F4452" s="207" t="s">
        <v>1722</v>
      </c>
      <c r="G4452" s="204"/>
      <c r="H4452" s="206" t="s">
        <v>76</v>
      </c>
      <c r="I4452" s="208"/>
      <c r="J4452" s="204"/>
      <c r="K4452" s="204"/>
      <c r="L4452" s="209"/>
      <c r="M4452" s="210"/>
      <c r="N4452" s="211"/>
      <c r="O4452" s="211"/>
      <c r="P4452" s="211"/>
      <c r="Q4452" s="211"/>
      <c r="R4452" s="211"/>
      <c r="S4452" s="211"/>
      <c r="T4452" s="212"/>
      <c r="AT4452" s="213" t="s">
        <v>395</v>
      </c>
      <c r="AU4452" s="213" t="s">
        <v>90</v>
      </c>
      <c r="AV4452" s="13" t="s">
        <v>85</v>
      </c>
      <c r="AW4452" s="13" t="s">
        <v>36</v>
      </c>
      <c r="AX4452" s="13" t="s">
        <v>78</v>
      </c>
      <c r="AY4452" s="213" t="s">
        <v>386</v>
      </c>
    </row>
    <row r="4453" spans="1:65" s="14" customFormat="1" ht="10">
      <c r="B4453" s="214"/>
      <c r="C4453" s="215"/>
      <c r="D4453" s="205" t="s">
        <v>395</v>
      </c>
      <c r="E4453" s="216" t="s">
        <v>76</v>
      </c>
      <c r="F4453" s="217" t="s">
        <v>3989</v>
      </c>
      <c r="G4453" s="215"/>
      <c r="H4453" s="218">
        <v>1</v>
      </c>
      <c r="I4453" s="219"/>
      <c r="J4453" s="215"/>
      <c r="K4453" s="215"/>
      <c r="L4453" s="220"/>
      <c r="M4453" s="221"/>
      <c r="N4453" s="222"/>
      <c r="O4453" s="222"/>
      <c r="P4453" s="222"/>
      <c r="Q4453" s="222"/>
      <c r="R4453" s="222"/>
      <c r="S4453" s="222"/>
      <c r="T4453" s="223"/>
      <c r="AT4453" s="224" t="s">
        <v>395</v>
      </c>
      <c r="AU4453" s="224" t="s">
        <v>90</v>
      </c>
      <c r="AV4453" s="14" t="s">
        <v>90</v>
      </c>
      <c r="AW4453" s="14" t="s">
        <v>36</v>
      </c>
      <c r="AX4453" s="14" t="s">
        <v>78</v>
      </c>
      <c r="AY4453" s="224" t="s">
        <v>386</v>
      </c>
    </row>
    <row r="4454" spans="1:65" s="15" customFormat="1" ht="10">
      <c r="B4454" s="225"/>
      <c r="C4454" s="226"/>
      <c r="D4454" s="205" t="s">
        <v>395</v>
      </c>
      <c r="E4454" s="227" t="s">
        <v>76</v>
      </c>
      <c r="F4454" s="228" t="s">
        <v>398</v>
      </c>
      <c r="G4454" s="226"/>
      <c r="H4454" s="229">
        <v>1</v>
      </c>
      <c r="I4454" s="230"/>
      <c r="J4454" s="226"/>
      <c r="K4454" s="226"/>
      <c r="L4454" s="231"/>
      <c r="M4454" s="232"/>
      <c r="N4454" s="233"/>
      <c r="O4454" s="233"/>
      <c r="P4454" s="233"/>
      <c r="Q4454" s="233"/>
      <c r="R4454" s="233"/>
      <c r="S4454" s="233"/>
      <c r="T4454" s="234"/>
      <c r="AT4454" s="235" t="s">
        <v>395</v>
      </c>
      <c r="AU4454" s="235" t="s">
        <v>90</v>
      </c>
      <c r="AV4454" s="15" t="s">
        <v>102</v>
      </c>
      <c r="AW4454" s="15" t="s">
        <v>36</v>
      </c>
      <c r="AX4454" s="15" t="s">
        <v>85</v>
      </c>
      <c r="AY4454" s="235" t="s">
        <v>386</v>
      </c>
    </row>
    <row r="4455" spans="1:65" s="2" customFormat="1" ht="24.15" customHeight="1">
      <c r="A4455" s="37"/>
      <c r="B4455" s="38"/>
      <c r="C4455" s="185" t="s">
        <v>3994</v>
      </c>
      <c r="D4455" s="185" t="s">
        <v>388</v>
      </c>
      <c r="E4455" s="186" t="s">
        <v>3995</v>
      </c>
      <c r="F4455" s="187" t="s">
        <v>3996</v>
      </c>
      <c r="G4455" s="188" t="s">
        <v>127</v>
      </c>
      <c r="H4455" s="189">
        <v>510.17599999999999</v>
      </c>
      <c r="I4455" s="190"/>
      <c r="J4455" s="191">
        <f>ROUND(I4455*H4455,2)</f>
        <v>0</v>
      </c>
      <c r="K4455" s="187" t="s">
        <v>76</v>
      </c>
      <c r="L4455" s="42"/>
      <c r="M4455" s="192" t="s">
        <v>76</v>
      </c>
      <c r="N4455" s="193" t="s">
        <v>49</v>
      </c>
      <c r="O4455" s="67"/>
      <c r="P4455" s="194">
        <f>O4455*H4455</f>
        <v>0</v>
      </c>
      <c r="Q4455" s="194">
        <v>0</v>
      </c>
      <c r="R4455" s="194">
        <f>Q4455*H4455</f>
        <v>0</v>
      </c>
      <c r="S4455" s="194">
        <v>0</v>
      </c>
      <c r="T4455" s="195">
        <f>S4455*H4455</f>
        <v>0</v>
      </c>
      <c r="U4455" s="37"/>
      <c r="V4455" s="37"/>
      <c r="W4455" s="37"/>
      <c r="X4455" s="37"/>
      <c r="Y4455" s="37"/>
      <c r="Z4455" s="37"/>
      <c r="AA4455" s="37"/>
      <c r="AB4455" s="37"/>
      <c r="AC4455" s="37"/>
      <c r="AD4455" s="37"/>
      <c r="AE4455" s="37"/>
      <c r="AR4455" s="196" t="s">
        <v>479</v>
      </c>
      <c r="AT4455" s="196" t="s">
        <v>388</v>
      </c>
      <c r="AU4455" s="196" t="s">
        <v>90</v>
      </c>
      <c r="AY4455" s="20" t="s">
        <v>386</v>
      </c>
      <c r="BE4455" s="197">
        <f>IF(N4455="základní",J4455,0)</f>
        <v>0</v>
      </c>
      <c r="BF4455" s="197">
        <f>IF(N4455="snížená",J4455,0)</f>
        <v>0</v>
      </c>
      <c r="BG4455" s="197">
        <f>IF(N4455="zákl. přenesená",J4455,0)</f>
        <v>0</v>
      </c>
      <c r="BH4455" s="197">
        <f>IF(N4455="sníž. přenesená",J4455,0)</f>
        <v>0</v>
      </c>
      <c r="BI4455" s="197">
        <f>IF(N4455="nulová",J4455,0)</f>
        <v>0</v>
      </c>
      <c r="BJ4455" s="20" t="s">
        <v>90</v>
      </c>
      <c r="BK4455" s="197">
        <f>ROUND(I4455*H4455,2)</f>
        <v>0</v>
      </c>
      <c r="BL4455" s="20" t="s">
        <v>479</v>
      </c>
      <c r="BM4455" s="196" t="s">
        <v>3997</v>
      </c>
    </row>
    <row r="4456" spans="1:65" s="14" customFormat="1" ht="10">
      <c r="B4456" s="214"/>
      <c r="C4456" s="215"/>
      <c r="D4456" s="205" t="s">
        <v>395</v>
      </c>
      <c r="E4456" s="216" t="s">
        <v>76</v>
      </c>
      <c r="F4456" s="217" t="s">
        <v>129</v>
      </c>
      <c r="G4456" s="215"/>
      <c r="H4456" s="218">
        <v>248.20500000000001</v>
      </c>
      <c r="I4456" s="219"/>
      <c r="J4456" s="215"/>
      <c r="K4456" s="215"/>
      <c r="L4456" s="220"/>
      <c r="M4456" s="221"/>
      <c r="N4456" s="222"/>
      <c r="O4456" s="222"/>
      <c r="P4456" s="222"/>
      <c r="Q4456" s="222"/>
      <c r="R4456" s="222"/>
      <c r="S4456" s="222"/>
      <c r="T4456" s="223"/>
      <c r="AT4456" s="224" t="s">
        <v>395</v>
      </c>
      <c r="AU4456" s="224" t="s">
        <v>90</v>
      </c>
      <c r="AV4456" s="14" t="s">
        <v>90</v>
      </c>
      <c r="AW4456" s="14" t="s">
        <v>36</v>
      </c>
      <c r="AX4456" s="14" t="s">
        <v>78</v>
      </c>
      <c r="AY4456" s="224" t="s">
        <v>386</v>
      </c>
    </row>
    <row r="4457" spans="1:65" s="16" customFormat="1" ht="10">
      <c r="B4457" s="246"/>
      <c r="C4457" s="247"/>
      <c r="D4457" s="205" t="s">
        <v>395</v>
      </c>
      <c r="E4457" s="248" t="s">
        <v>76</v>
      </c>
      <c r="F4457" s="249" t="s">
        <v>559</v>
      </c>
      <c r="G4457" s="247"/>
      <c r="H4457" s="250">
        <v>248.20500000000001</v>
      </c>
      <c r="I4457" s="251"/>
      <c r="J4457" s="247"/>
      <c r="K4457" s="247"/>
      <c r="L4457" s="252"/>
      <c r="M4457" s="253"/>
      <c r="N4457" s="254"/>
      <c r="O4457" s="254"/>
      <c r="P4457" s="254"/>
      <c r="Q4457" s="254"/>
      <c r="R4457" s="254"/>
      <c r="S4457" s="254"/>
      <c r="T4457" s="255"/>
      <c r="AT4457" s="256" t="s">
        <v>395</v>
      </c>
      <c r="AU4457" s="256" t="s">
        <v>90</v>
      </c>
      <c r="AV4457" s="16" t="s">
        <v>95</v>
      </c>
      <c r="AW4457" s="16" t="s">
        <v>36</v>
      </c>
      <c r="AX4457" s="16" t="s">
        <v>78</v>
      </c>
      <c r="AY4457" s="256" t="s">
        <v>386</v>
      </c>
    </row>
    <row r="4458" spans="1:65" s="13" customFormat="1" ht="10">
      <c r="B4458" s="203"/>
      <c r="C4458" s="204"/>
      <c r="D4458" s="205" t="s">
        <v>395</v>
      </c>
      <c r="E4458" s="206" t="s">
        <v>76</v>
      </c>
      <c r="F4458" s="207" t="s">
        <v>3998</v>
      </c>
      <c r="G4458" s="204"/>
      <c r="H4458" s="206" t="s">
        <v>76</v>
      </c>
      <c r="I4458" s="208"/>
      <c r="J4458" s="204"/>
      <c r="K4458" s="204"/>
      <c r="L4458" s="209"/>
      <c r="M4458" s="210"/>
      <c r="N4458" s="211"/>
      <c r="O4458" s="211"/>
      <c r="P4458" s="211"/>
      <c r="Q4458" s="211"/>
      <c r="R4458" s="211"/>
      <c r="S4458" s="211"/>
      <c r="T4458" s="212"/>
      <c r="AT4458" s="213" t="s">
        <v>395</v>
      </c>
      <c r="AU4458" s="213" t="s">
        <v>90</v>
      </c>
      <c r="AV4458" s="13" t="s">
        <v>85</v>
      </c>
      <c r="AW4458" s="13" t="s">
        <v>36</v>
      </c>
      <c r="AX4458" s="13" t="s">
        <v>78</v>
      </c>
      <c r="AY4458" s="213" t="s">
        <v>386</v>
      </c>
    </row>
    <row r="4459" spans="1:65" s="14" customFormat="1" ht="20">
      <c r="B4459" s="214"/>
      <c r="C4459" s="215"/>
      <c r="D4459" s="205" t="s">
        <v>395</v>
      </c>
      <c r="E4459" s="216" t="s">
        <v>76</v>
      </c>
      <c r="F4459" s="217" t="s">
        <v>3999</v>
      </c>
      <c r="G4459" s="215"/>
      <c r="H4459" s="218">
        <v>152.27000000000001</v>
      </c>
      <c r="I4459" s="219"/>
      <c r="J4459" s="215"/>
      <c r="K4459" s="215"/>
      <c r="L4459" s="220"/>
      <c r="M4459" s="221"/>
      <c r="N4459" s="222"/>
      <c r="O4459" s="222"/>
      <c r="P4459" s="222"/>
      <c r="Q4459" s="222"/>
      <c r="R4459" s="222"/>
      <c r="S4459" s="222"/>
      <c r="T4459" s="223"/>
      <c r="AT4459" s="224" t="s">
        <v>395</v>
      </c>
      <c r="AU4459" s="224" t="s">
        <v>90</v>
      </c>
      <c r="AV4459" s="14" t="s">
        <v>90</v>
      </c>
      <c r="AW4459" s="14" t="s">
        <v>36</v>
      </c>
      <c r="AX4459" s="14" t="s">
        <v>78</v>
      </c>
      <c r="AY4459" s="224" t="s">
        <v>386</v>
      </c>
    </row>
    <row r="4460" spans="1:65" s="14" customFormat="1" ht="20">
      <c r="B4460" s="214"/>
      <c r="C4460" s="215"/>
      <c r="D4460" s="205" t="s">
        <v>395</v>
      </c>
      <c r="E4460" s="216" t="s">
        <v>76</v>
      </c>
      <c r="F4460" s="217" t="s">
        <v>4000</v>
      </c>
      <c r="G4460" s="215"/>
      <c r="H4460" s="218">
        <v>109.70099999999999</v>
      </c>
      <c r="I4460" s="219"/>
      <c r="J4460" s="215"/>
      <c r="K4460" s="215"/>
      <c r="L4460" s="220"/>
      <c r="M4460" s="221"/>
      <c r="N4460" s="222"/>
      <c r="O4460" s="222"/>
      <c r="P4460" s="222"/>
      <c r="Q4460" s="222"/>
      <c r="R4460" s="222"/>
      <c r="S4460" s="222"/>
      <c r="T4460" s="223"/>
      <c r="AT4460" s="224" t="s">
        <v>395</v>
      </c>
      <c r="AU4460" s="224" t="s">
        <v>90</v>
      </c>
      <c r="AV4460" s="14" t="s">
        <v>90</v>
      </c>
      <c r="AW4460" s="14" t="s">
        <v>36</v>
      </c>
      <c r="AX4460" s="14" t="s">
        <v>78</v>
      </c>
      <c r="AY4460" s="224" t="s">
        <v>386</v>
      </c>
    </row>
    <row r="4461" spans="1:65" s="16" customFormat="1" ht="10">
      <c r="B4461" s="246"/>
      <c r="C4461" s="247"/>
      <c r="D4461" s="205" t="s">
        <v>395</v>
      </c>
      <c r="E4461" s="248" t="s">
        <v>125</v>
      </c>
      <c r="F4461" s="249" t="s">
        <v>559</v>
      </c>
      <c r="G4461" s="247"/>
      <c r="H4461" s="250">
        <v>261.971</v>
      </c>
      <c r="I4461" s="251"/>
      <c r="J4461" s="247"/>
      <c r="K4461" s="247"/>
      <c r="L4461" s="252"/>
      <c r="M4461" s="253"/>
      <c r="N4461" s="254"/>
      <c r="O4461" s="254"/>
      <c r="P4461" s="254"/>
      <c r="Q4461" s="254"/>
      <c r="R4461" s="254"/>
      <c r="S4461" s="254"/>
      <c r="T4461" s="255"/>
      <c r="AT4461" s="256" t="s">
        <v>395</v>
      </c>
      <c r="AU4461" s="256" t="s">
        <v>90</v>
      </c>
      <c r="AV4461" s="16" t="s">
        <v>95</v>
      </c>
      <c r="AW4461" s="16" t="s">
        <v>36</v>
      </c>
      <c r="AX4461" s="16" t="s">
        <v>78</v>
      </c>
      <c r="AY4461" s="256" t="s">
        <v>386</v>
      </c>
    </row>
    <row r="4462" spans="1:65" s="15" customFormat="1" ht="10">
      <c r="B4462" s="225"/>
      <c r="C4462" s="226"/>
      <c r="D4462" s="205" t="s">
        <v>395</v>
      </c>
      <c r="E4462" s="227" t="s">
        <v>76</v>
      </c>
      <c r="F4462" s="228" t="s">
        <v>398</v>
      </c>
      <c r="G4462" s="226"/>
      <c r="H4462" s="229">
        <v>510.17599999999999</v>
      </c>
      <c r="I4462" s="230"/>
      <c r="J4462" s="226"/>
      <c r="K4462" s="226"/>
      <c r="L4462" s="231"/>
      <c r="M4462" s="232"/>
      <c r="N4462" s="233"/>
      <c r="O4462" s="233"/>
      <c r="P4462" s="233"/>
      <c r="Q4462" s="233"/>
      <c r="R4462" s="233"/>
      <c r="S4462" s="233"/>
      <c r="T4462" s="234"/>
      <c r="AT4462" s="235" t="s">
        <v>395</v>
      </c>
      <c r="AU4462" s="235" t="s">
        <v>90</v>
      </c>
      <c r="AV4462" s="15" t="s">
        <v>102</v>
      </c>
      <c r="AW4462" s="15" t="s">
        <v>36</v>
      </c>
      <c r="AX4462" s="15" t="s">
        <v>85</v>
      </c>
      <c r="AY4462" s="235" t="s">
        <v>386</v>
      </c>
    </row>
    <row r="4463" spans="1:65" s="2" customFormat="1" ht="24.15" customHeight="1">
      <c r="A4463" s="37"/>
      <c r="B4463" s="38"/>
      <c r="C4463" s="185" t="s">
        <v>4001</v>
      </c>
      <c r="D4463" s="185" t="s">
        <v>388</v>
      </c>
      <c r="E4463" s="186" t="s">
        <v>4002</v>
      </c>
      <c r="F4463" s="187" t="s">
        <v>4003</v>
      </c>
      <c r="G4463" s="188" t="s">
        <v>127</v>
      </c>
      <c r="H4463" s="189">
        <v>187.98500000000001</v>
      </c>
      <c r="I4463" s="190"/>
      <c r="J4463" s="191">
        <f>ROUND(I4463*H4463,2)</f>
        <v>0</v>
      </c>
      <c r="K4463" s="187" t="s">
        <v>76</v>
      </c>
      <c r="L4463" s="42"/>
      <c r="M4463" s="192" t="s">
        <v>76</v>
      </c>
      <c r="N4463" s="193" t="s">
        <v>49</v>
      </c>
      <c r="O4463" s="67"/>
      <c r="P4463" s="194">
        <f>O4463*H4463</f>
        <v>0</v>
      </c>
      <c r="Q4463" s="194">
        <v>0</v>
      </c>
      <c r="R4463" s="194">
        <f>Q4463*H4463</f>
        <v>0</v>
      </c>
      <c r="S4463" s="194">
        <v>0</v>
      </c>
      <c r="T4463" s="195">
        <f>S4463*H4463</f>
        <v>0</v>
      </c>
      <c r="U4463" s="37"/>
      <c r="V4463" s="37"/>
      <c r="W4463" s="37"/>
      <c r="X4463" s="37"/>
      <c r="Y4463" s="37"/>
      <c r="Z4463" s="37"/>
      <c r="AA4463" s="37"/>
      <c r="AB4463" s="37"/>
      <c r="AC4463" s="37"/>
      <c r="AD4463" s="37"/>
      <c r="AE4463" s="37"/>
      <c r="AR4463" s="196" t="s">
        <v>479</v>
      </c>
      <c r="AT4463" s="196" t="s">
        <v>388</v>
      </c>
      <c r="AU4463" s="196" t="s">
        <v>90</v>
      </c>
      <c r="AY4463" s="20" t="s">
        <v>386</v>
      </c>
      <c r="BE4463" s="197">
        <f>IF(N4463="základní",J4463,0)</f>
        <v>0</v>
      </c>
      <c r="BF4463" s="197">
        <f>IF(N4463="snížená",J4463,0)</f>
        <v>0</v>
      </c>
      <c r="BG4463" s="197">
        <f>IF(N4463="zákl. přenesená",J4463,0)</f>
        <v>0</v>
      </c>
      <c r="BH4463" s="197">
        <f>IF(N4463="sníž. přenesená",J4463,0)</f>
        <v>0</v>
      </c>
      <c r="BI4463" s="197">
        <f>IF(N4463="nulová",J4463,0)</f>
        <v>0</v>
      </c>
      <c r="BJ4463" s="20" t="s">
        <v>90</v>
      </c>
      <c r="BK4463" s="197">
        <f>ROUND(I4463*H4463,2)</f>
        <v>0</v>
      </c>
      <c r="BL4463" s="20" t="s">
        <v>479</v>
      </c>
      <c r="BM4463" s="196" t="s">
        <v>4004</v>
      </c>
    </row>
    <row r="4464" spans="1:65" s="13" customFormat="1" ht="10">
      <c r="B4464" s="203"/>
      <c r="C4464" s="204"/>
      <c r="D4464" s="205" t="s">
        <v>395</v>
      </c>
      <c r="E4464" s="206" t="s">
        <v>76</v>
      </c>
      <c r="F4464" s="207" t="s">
        <v>577</v>
      </c>
      <c r="G4464" s="204"/>
      <c r="H4464" s="206" t="s">
        <v>76</v>
      </c>
      <c r="I4464" s="208"/>
      <c r="J4464" s="204"/>
      <c r="K4464" s="204"/>
      <c r="L4464" s="209"/>
      <c r="M4464" s="210"/>
      <c r="N4464" s="211"/>
      <c r="O4464" s="211"/>
      <c r="P4464" s="211"/>
      <c r="Q4464" s="211"/>
      <c r="R4464" s="211"/>
      <c r="S4464" s="211"/>
      <c r="T4464" s="212"/>
      <c r="AT4464" s="213" t="s">
        <v>395</v>
      </c>
      <c r="AU4464" s="213" t="s">
        <v>90</v>
      </c>
      <c r="AV4464" s="13" t="s">
        <v>85</v>
      </c>
      <c r="AW4464" s="13" t="s">
        <v>36</v>
      </c>
      <c r="AX4464" s="13" t="s">
        <v>78</v>
      </c>
      <c r="AY4464" s="213" t="s">
        <v>386</v>
      </c>
    </row>
    <row r="4465" spans="1:65" s="13" customFormat="1" ht="10">
      <c r="B4465" s="203"/>
      <c r="C4465" s="204"/>
      <c r="D4465" s="205" t="s">
        <v>395</v>
      </c>
      <c r="E4465" s="206" t="s">
        <v>76</v>
      </c>
      <c r="F4465" s="207" t="s">
        <v>4005</v>
      </c>
      <c r="G4465" s="204"/>
      <c r="H4465" s="206" t="s">
        <v>76</v>
      </c>
      <c r="I4465" s="208"/>
      <c r="J4465" s="204"/>
      <c r="K4465" s="204"/>
      <c r="L4465" s="209"/>
      <c r="M4465" s="210"/>
      <c r="N4465" s="211"/>
      <c r="O4465" s="211"/>
      <c r="P4465" s="211"/>
      <c r="Q4465" s="211"/>
      <c r="R4465" s="211"/>
      <c r="S4465" s="211"/>
      <c r="T4465" s="212"/>
      <c r="AT4465" s="213" t="s">
        <v>395</v>
      </c>
      <c r="AU4465" s="213" t="s">
        <v>90</v>
      </c>
      <c r="AV4465" s="13" t="s">
        <v>85</v>
      </c>
      <c r="AW4465" s="13" t="s">
        <v>36</v>
      </c>
      <c r="AX4465" s="13" t="s">
        <v>78</v>
      </c>
      <c r="AY4465" s="213" t="s">
        <v>386</v>
      </c>
    </row>
    <row r="4466" spans="1:65" s="13" customFormat="1" ht="10">
      <c r="B4466" s="203"/>
      <c r="C4466" s="204"/>
      <c r="D4466" s="205" t="s">
        <v>395</v>
      </c>
      <c r="E4466" s="206" t="s">
        <v>76</v>
      </c>
      <c r="F4466" s="207" t="s">
        <v>462</v>
      </c>
      <c r="G4466" s="204"/>
      <c r="H4466" s="206" t="s">
        <v>76</v>
      </c>
      <c r="I4466" s="208"/>
      <c r="J4466" s="204"/>
      <c r="K4466" s="204"/>
      <c r="L4466" s="209"/>
      <c r="M4466" s="210"/>
      <c r="N4466" s="211"/>
      <c r="O4466" s="211"/>
      <c r="P4466" s="211"/>
      <c r="Q4466" s="211"/>
      <c r="R4466" s="211"/>
      <c r="S4466" s="211"/>
      <c r="T4466" s="212"/>
      <c r="AT4466" s="213" t="s">
        <v>395</v>
      </c>
      <c r="AU4466" s="213" t="s">
        <v>90</v>
      </c>
      <c r="AV4466" s="13" t="s">
        <v>85</v>
      </c>
      <c r="AW4466" s="13" t="s">
        <v>36</v>
      </c>
      <c r="AX4466" s="13" t="s">
        <v>78</v>
      </c>
      <c r="AY4466" s="213" t="s">
        <v>386</v>
      </c>
    </row>
    <row r="4467" spans="1:65" s="13" customFormat="1" ht="10">
      <c r="B4467" s="203"/>
      <c r="C4467" s="204"/>
      <c r="D4467" s="205" t="s">
        <v>395</v>
      </c>
      <c r="E4467" s="206" t="s">
        <v>76</v>
      </c>
      <c r="F4467" s="207" t="s">
        <v>1009</v>
      </c>
      <c r="G4467" s="204"/>
      <c r="H4467" s="206" t="s">
        <v>76</v>
      </c>
      <c r="I4467" s="208"/>
      <c r="J4467" s="204"/>
      <c r="K4467" s="204"/>
      <c r="L4467" s="209"/>
      <c r="M4467" s="210"/>
      <c r="N4467" s="211"/>
      <c r="O4467" s="211"/>
      <c r="P4467" s="211"/>
      <c r="Q4467" s="211"/>
      <c r="R4467" s="211"/>
      <c r="S4467" s="211"/>
      <c r="T4467" s="212"/>
      <c r="AT4467" s="213" t="s">
        <v>395</v>
      </c>
      <c r="AU4467" s="213" t="s">
        <v>90</v>
      </c>
      <c r="AV4467" s="13" t="s">
        <v>85</v>
      </c>
      <c r="AW4467" s="13" t="s">
        <v>36</v>
      </c>
      <c r="AX4467" s="13" t="s">
        <v>78</v>
      </c>
      <c r="AY4467" s="213" t="s">
        <v>386</v>
      </c>
    </row>
    <row r="4468" spans="1:65" s="14" customFormat="1" ht="10">
      <c r="B4468" s="214"/>
      <c r="C4468" s="215"/>
      <c r="D4468" s="205" t="s">
        <v>395</v>
      </c>
      <c r="E4468" s="216" t="s">
        <v>76</v>
      </c>
      <c r="F4468" s="217" t="s">
        <v>4006</v>
      </c>
      <c r="G4468" s="215"/>
      <c r="H4468" s="218">
        <v>51.274999999999999</v>
      </c>
      <c r="I4468" s="219"/>
      <c r="J4468" s="215"/>
      <c r="K4468" s="215"/>
      <c r="L4468" s="220"/>
      <c r="M4468" s="221"/>
      <c r="N4468" s="222"/>
      <c r="O4468" s="222"/>
      <c r="P4468" s="222"/>
      <c r="Q4468" s="222"/>
      <c r="R4468" s="222"/>
      <c r="S4468" s="222"/>
      <c r="T4468" s="223"/>
      <c r="AT4468" s="224" t="s">
        <v>395</v>
      </c>
      <c r="AU4468" s="224" t="s">
        <v>90</v>
      </c>
      <c r="AV4468" s="14" t="s">
        <v>90</v>
      </c>
      <c r="AW4468" s="14" t="s">
        <v>36</v>
      </c>
      <c r="AX4468" s="14" t="s">
        <v>78</v>
      </c>
      <c r="AY4468" s="224" t="s">
        <v>386</v>
      </c>
    </row>
    <row r="4469" spans="1:65" s="14" customFormat="1" ht="10">
      <c r="B4469" s="214"/>
      <c r="C4469" s="215"/>
      <c r="D4469" s="205" t="s">
        <v>395</v>
      </c>
      <c r="E4469" s="216" t="s">
        <v>76</v>
      </c>
      <c r="F4469" s="217" t="s">
        <v>4007</v>
      </c>
      <c r="G4469" s="215"/>
      <c r="H4469" s="218">
        <v>41.261000000000003</v>
      </c>
      <c r="I4469" s="219"/>
      <c r="J4469" s="215"/>
      <c r="K4469" s="215"/>
      <c r="L4469" s="220"/>
      <c r="M4469" s="221"/>
      <c r="N4469" s="222"/>
      <c r="O4469" s="222"/>
      <c r="P4469" s="222"/>
      <c r="Q4469" s="222"/>
      <c r="R4469" s="222"/>
      <c r="S4469" s="222"/>
      <c r="T4469" s="223"/>
      <c r="AT4469" s="224" t="s">
        <v>395</v>
      </c>
      <c r="AU4469" s="224" t="s">
        <v>90</v>
      </c>
      <c r="AV4469" s="14" t="s">
        <v>90</v>
      </c>
      <c r="AW4469" s="14" t="s">
        <v>36</v>
      </c>
      <c r="AX4469" s="14" t="s">
        <v>78</v>
      </c>
      <c r="AY4469" s="224" t="s">
        <v>386</v>
      </c>
    </row>
    <row r="4470" spans="1:65" s="13" customFormat="1" ht="10">
      <c r="B4470" s="203"/>
      <c r="C4470" s="204"/>
      <c r="D4470" s="205" t="s">
        <v>395</v>
      </c>
      <c r="E4470" s="206" t="s">
        <v>76</v>
      </c>
      <c r="F4470" s="207" t="s">
        <v>1088</v>
      </c>
      <c r="G4470" s="204"/>
      <c r="H4470" s="206" t="s">
        <v>76</v>
      </c>
      <c r="I4470" s="208"/>
      <c r="J4470" s="204"/>
      <c r="K4470" s="204"/>
      <c r="L4470" s="209"/>
      <c r="M4470" s="210"/>
      <c r="N4470" s="211"/>
      <c r="O4470" s="211"/>
      <c r="P4470" s="211"/>
      <c r="Q4470" s="211"/>
      <c r="R4470" s="211"/>
      <c r="S4470" s="211"/>
      <c r="T4470" s="212"/>
      <c r="AT4470" s="213" t="s">
        <v>395</v>
      </c>
      <c r="AU4470" s="213" t="s">
        <v>90</v>
      </c>
      <c r="AV4470" s="13" t="s">
        <v>85</v>
      </c>
      <c r="AW4470" s="13" t="s">
        <v>36</v>
      </c>
      <c r="AX4470" s="13" t="s">
        <v>78</v>
      </c>
      <c r="AY4470" s="213" t="s">
        <v>386</v>
      </c>
    </row>
    <row r="4471" spans="1:65" s="14" customFormat="1" ht="10">
      <c r="B4471" s="214"/>
      <c r="C4471" s="215"/>
      <c r="D4471" s="205" t="s">
        <v>395</v>
      </c>
      <c r="E4471" s="216" t="s">
        <v>76</v>
      </c>
      <c r="F4471" s="217" t="s">
        <v>4008</v>
      </c>
      <c r="G4471" s="215"/>
      <c r="H4471" s="218">
        <v>25.082000000000001</v>
      </c>
      <c r="I4471" s="219"/>
      <c r="J4471" s="215"/>
      <c r="K4471" s="215"/>
      <c r="L4471" s="220"/>
      <c r="M4471" s="221"/>
      <c r="N4471" s="222"/>
      <c r="O4471" s="222"/>
      <c r="P4471" s="222"/>
      <c r="Q4471" s="222"/>
      <c r="R4471" s="222"/>
      <c r="S4471" s="222"/>
      <c r="T4471" s="223"/>
      <c r="AT4471" s="224" t="s">
        <v>395</v>
      </c>
      <c r="AU4471" s="224" t="s">
        <v>90</v>
      </c>
      <c r="AV4471" s="14" t="s">
        <v>90</v>
      </c>
      <c r="AW4471" s="14" t="s">
        <v>36</v>
      </c>
      <c r="AX4471" s="14" t="s">
        <v>78</v>
      </c>
      <c r="AY4471" s="224" t="s">
        <v>386</v>
      </c>
    </row>
    <row r="4472" spans="1:65" s="14" customFormat="1" ht="10">
      <c r="B4472" s="214"/>
      <c r="C4472" s="215"/>
      <c r="D4472" s="205" t="s">
        <v>395</v>
      </c>
      <c r="E4472" s="216" t="s">
        <v>76</v>
      </c>
      <c r="F4472" s="217" t="s">
        <v>4009</v>
      </c>
      <c r="G4472" s="215"/>
      <c r="H4472" s="218">
        <v>20.202999999999999</v>
      </c>
      <c r="I4472" s="219"/>
      <c r="J4472" s="215"/>
      <c r="K4472" s="215"/>
      <c r="L4472" s="220"/>
      <c r="M4472" s="221"/>
      <c r="N4472" s="222"/>
      <c r="O4472" s="222"/>
      <c r="P4472" s="222"/>
      <c r="Q4472" s="222"/>
      <c r="R4472" s="222"/>
      <c r="S4472" s="222"/>
      <c r="T4472" s="223"/>
      <c r="AT4472" s="224" t="s">
        <v>395</v>
      </c>
      <c r="AU4472" s="224" t="s">
        <v>90</v>
      </c>
      <c r="AV4472" s="14" t="s">
        <v>90</v>
      </c>
      <c r="AW4472" s="14" t="s">
        <v>36</v>
      </c>
      <c r="AX4472" s="14" t="s">
        <v>78</v>
      </c>
      <c r="AY4472" s="224" t="s">
        <v>386</v>
      </c>
    </row>
    <row r="4473" spans="1:65" s="13" customFormat="1" ht="10">
      <c r="B4473" s="203"/>
      <c r="C4473" s="204"/>
      <c r="D4473" s="205" t="s">
        <v>395</v>
      </c>
      <c r="E4473" s="206" t="s">
        <v>76</v>
      </c>
      <c r="F4473" s="207" t="s">
        <v>1101</v>
      </c>
      <c r="G4473" s="204"/>
      <c r="H4473" s="206" t="s">
        <v>76</v>
      </c>
      <c r="I4473" s="208"/>
      <c r="J4473" s="204"/>
      <c r="K4473" s="204"/>
      <c r="L4473" s="209"/>
      <c r="M4473" s="210"/>
      <c r="N4473" s="211"/>
      <c r="O4473" s="211"/>
      <c r="P4473" s="211"/>
      <c r="Q4473" s="211"/>
      <c r="R4473" s="211"/>
      <c r="S4473" s="211"/>
      <c r="T4473" s="212"/>
      <c r="AT4473" s="213" t="s">
        <v>395</v>
      </c>
      <c r="AU4473" s="213" t="s">
        <v>90</v>
      </c>
      <c r="AV4473" s="13" t="s">
        <v>85</v>
      </c>
      <c r="AW4473" s="13" t="s">
        <v>36</v>
      </c>
      <c r="AX4473" s="13" t="s">
        <v>78</v>
      </c>
      <c r="AY4473" s="213" t="s">
        <v>386</v>
      </c>
    </row>
    <row r="4474" spans="1:65" s="14" customFormat="1" ht="10">
      <c r="B4474" s="214"/>
      <c r="C4474" s="215"/>
      <c r="D4474" s="205" t="s">
        <v>395</v>
      </c>
      <c r="E4474" s="216" t="s">
        <v>76</v>
      </c>
      <c r="F4474" s="217" t="s">
        <v>4008</v>
      </c>
      <c r="G4474" s="215"/>
      <c r="H4474" s="218">
        <v>25.082000000000001</v>
      </c>
      <c r="I4474" s="219"/>
      <c r="J4474" s="215"/>
      <c r="K4474" s="215"/>
      <c r="L4474" s="220"/>
      <c r="M4474" s="221"/>
      <c r="N4474" s="222"/>
      <c r="O4474" s="222"/>
      <c r="P4474" s="222"/>
      <c r="Q4474" s="222"/>
      <c r="R4474" s="222"/>
      <c r="S4474" s="222"/>
      <c r="T4474" s="223"/>
      <c r="AT4474" s="224" t="s">
        <v>395</v>
      </c>
      <c r="AU4474" s="224" t="s">
        <v>90</v>
      </c>
      <c r="AV4474" s="14" t="s">
        <v>90</v>
      </c>
      <c r="AW4474" s="14" t="s">
        <v>36</v>
      </c>
      <c r="AX4474" s="14" t="s">
        <v>78</v>
      </c>
      <c r="AY4474" s="224" t="s">
        <v>386</v>
      </c>
    </row>
    <row r="4475" spans="1:65" s="14" customFormat="1" ht="10">
      <c r="B4475" s="214"/>
      <c r="C4475" s="215"/>
      <c r="D4475" s="205" t="s">
        <v>395</v>
      </c>
      <c r="E4475" s="216" t="s">
        <v>76</v>
      </c>
      <c r="F4475" s="217" t="s">
        <v>4008</v>
      </c>
      <c r="G4475" s="215"/>
      <c r="H4475" s="218">
        <v>25.082000000000001</v>
      </c>
      <c r="I4475" s="219"/>
      <c r="J4475" s="215"/>
      <c r="K4475" s="215"/>
      <c r="L4475" s="220"/>
      <c r="M4475" s="221"/>
      <c r="N4475" s="222"/>
      <c r="O4475" s="222"/>
      <c r="P4475" s="222"/>
      <c r="Q4475" s="222"/>
      <c r="R4475" s="222"/>
      <c r="S4475" s="222"/>
      <c r="T4475" s="223"/>
      <c r="AT4475" s="224" t="s">
        <v>395</v>
      </c>
      <c r="AU4475" s="224" t="s">
        <v>90</v>
      </c>
      <c r="AV4475" s="14" t="s">
        <v>90</v>
      </c>
      <c r="AW4475" s="14" t="s">
        <v>36</v>
      </c>
      <c r="AX4475" s="14" t="s">
        <v>78</v>
      </c>
      <c r="AY4475" s="224" t="s">
        <v>386</v>
      </c>
    </row>
    <row r="4476" spans="1:65" s="15" customFormat="1" ht="10">
      <c r="B4476" s="225"/>
      <c r="C4476" s="226"/>
      <c r="D4476" s="205" t="s">
        <v>395</v>
      </c>
      <c r="E4476" s="227" t="s">
        <v>133</v>
      </c>
      <c r="F4476" s="228" t="s">
        <v>398</v>
      </c>
      <c r="G4476" s="226"/>
      <c r="H4476" s="229">
        <v>187.98500000000001</v>
      </c>
      <c r="I4476" s="230"/>
      <c r="J4476" s="226"/>
      <c r="K4476" s="226"/>
      <c r="L4476" s="231"/>
      <c r="M4476" s="232"/>
      <c r="N4476" s="233"/>
      <c r="O4476" s="233"/>
      <c r="P4476" s="233"/>
      <c r="Q4476" s="233"/>
      <c r="R4476" s="233"/>
      <c r="S4476" s="233"/>
      <c r="T4476" s="234"/>
      <c r="AT4476" s="235" t="s">
        <v>395</v>
      </c>
      <c r="AU4476" s="235" t="s">
        <v>90</v>
      </c>
      <c r="AV4476" s="15" t="s">
        <v>102</v>
      </c>
      <c r="AW4476" s="15" t="s">
        <v>36</v>
      </c>
      <c r="AX4476" s="15" t="s">
        <v>85</v>
      </c>
      <c r="AY4476" s="235" t="s">
        <v>386</v>
      </c>
    </row>
    <row r="4477" spans="1:65" s="2" customFormat="1" ht="44.25" customHeight="1">
      <c r="A4477" s="37"/>
      <c r="B4477" s="38"/>
      <c r="C4477" s="185" t="s">
        <v>4010</v>
      </c>
      <c r="D4477" s="185" t="s">
        <v>388</v>
      </c>
      <c r="E4477" s="186" t="s">
        <v>4011</v>
      </c>
      <c r="F4477" s="187" t="s">
        <v>4012</v>
      </c>
      <c r="G4477" s="188" t="s">
        <v>127</v>
      </c>
      <c r="H4477" s="189">
        <v>248.20500000000001</v>
      </c>
      <c r="I4477" s="190"/>
      <c r="J4477" s="191">
        <f>ROUND(I4477*H4477,2)</f>
        <v>0</v>
      </c>
      <c r="K4477" s="187" t="s">
        <v>76</v>
      </c>
      <c r="L4477" s="42"/>
      <c r="M4477" s="192" t="s">
        <v>76</v>
      </c>
      <c r="N4477" s="193" t="s">
        <v>49</v>
      </c>
      <c r="O4477" s="67"/>
      <c r="P4477" s="194">
        <f>O4477*H4477</f>
        <v>0</v>
      </c>
      <c r="Q4477" s="194">
        <v>6.4000000000000005E-4</v>
      </c>
      <c r="R4477" s="194">
        <f>Q4477*H4477</f>
        <v>0.15885120000000003</v>
      </c>
      <c r="S4477" s="194">
        <v>0</v>
      </c>
      <c r="T4477" s="195">
        <f>S4477*H4477</f>
        <v>0</v>
      </c>
      <c r="U4477" s="37"/>
      <c r="V4477" s="37"/>
      <c r="W4477" s="37"/>
      <c r="X4477" s="37"/>
      <c r="Y4477" s="37"/>
      <c r="Z4477" s="37"/>
      <c r="AA4477" s="37"/>
      <c r="AB4477" s="37"/>
      <c r="AC4477" s="37"/>
      <c r="AD4477" s="37"/>
      <c r="AE4477" s="37"/>
      <c r="AR4477" s="196" t="s">
        <v>479</v>
      </c>
      <c r="AT4477" s="196" t="s">
        <v>388</v>
      </c>
      <c r="AU4477" s="196" t="s">
        <v>90</v>
      </c>
      <c r="AY4477" s="20" t="s">
        <v>386</v>
      </c>
      <c r="BE4477" s="197">
        <f>IF(N4477="základní",J4477,0)</f>
        <v>0</v>
      </c>
      <c r="BF4477" s="197">
        <f>IF(N4477="snížená",J4477,0)</f>
        <v>0</v>
      </c>
      <c r="BG4477" s="197">
        <f>IF(N4477="zákl. přenesená",J4477,0)</f>
        <v>0</v>
      </c>
      <c r="BH4477" s="197">
        <f>IF(N4477="sníž. přenesená",J4477,0)</f>
        <v>0</v>
      </c>
      <c r="BI4477" s="197">
        <f>IF(N4477="nulová",J4477,0)</f>
        <v>0</v>
      </c>
      <c r="BJ4477" s="20" t="s">
        <v>90</v>
      </c>
      <c r="BK4477" s="197">
        <f>ROUND(I4477*H4477,2)</f>
        <v>0</v>
      </c>
      <c r="BL4477" s="20" t="s">
        <v>479</v>
      </c>
      <c r="BM4477" s="196" t="s">
        <v>4013</v>
      </c>
    </row>
    <row r="4478" spans="1:65" s="14" customFormat="1" ht="10">
      <c r="B4478" s="214"/>
      <c r="C4478" s="215"/>
      <c r="D4478" s="205" t="s">
        <v>395</v>
      </c>
      <c r="E4478" s="216" t="s">
        <v>76</v>
      </c>
      <c r="F4478" s="217" t="s">
        <v>129</v>
      </c>
      <c r="G4478" s="215"/>
      <c r="H4478" s="218">
        <v>248.20500000000001</v>
      </c>
      <c r="I4478" s="219"/>
      <c r="J4478" s="215"/>
      <c r="K4478" s="215"/>
      <c r="L4478" s="220"/>
      <c r="M4478" s="221"/>
      <c r="N4478" s="222"/>
      <c r="O4478" s="222"/>
      <c r="P4478" s="222"/>
      <c r="Q4478" s="222"/>
      <c r="R4478" s="222"/>
      <c r="S4478" s="222"/>
      <c r="T4478" s="223"/>
      <c r="AT4478" s="224" t="s">
        <v>395</v>
      </c>
      <c r="AU4478" s="224" t="s">
        <v>90</v>
      </c>
      <c r="AV4478" s="14" t="s">
        <v>90</v>
      </c>
      <c r="AW4478" s="14" t="s">
        <v>36</v>
      </c>
      <c r="AX4478" s="14" t="s">
        <v>78</v>
      </c>
      <c r="AY4478" s="224" t="s">
        <v>386</v>
      </c>
    </row>
    <row r="4479" spans="1:65" s="15" customFormat="1" ht="10">
      <c r="B4479" s="225"/>
      <c r="C4479" s="226"/>
      <c r="D4479" s="205" t="s">
        <v>395</v>
      </c>
      <c r="E4479" s="227" t="s">
        <v>76</v>
      </c>
      <c r="F4479" s="228" t="s">
        <v>398</v>
      </c>
      <c r="G4479" s="226"/>
      <c r="H4479" s="229">
        <v>248.20500000000001</v>
      </c>
      <c r="I4479" s="230"/>
      <c r="J4479" s="226"/>
      <c r="K4479" s="226"/>
      <c r="L4479" s="231"/>
      <c r="M4479" s="232"/>
      <c r="N4479" s="233"/>
      <c r="O4479" s="233"/>
      <c r="P4479" s="233"/>
      <c r="Q4479" s="233"/>
      <c r="R4479" s="233"/>
      <c r="S4479" s="233"/>
      <c r="T4479" s="234"/>
      <c r="AT4479" s="235" t="s">
        <v>395</v>
      </c>
      <c r="AU4479" s="235" t="s">
        <v>90</v>
      </c>
      <c r="AV4479" s="15" t="s">
        <v>102</v>
      </c>
      <c r="AW4479" s="15" t="s">
        <v>36</v>
      </c>
      <c r="AX4479" s="15" t="s">
        <v>85</v>
      </c>
      <c r="AY4479" s="235" t="s">
        <v>386</v>
      </c>
    </row>
    <row r="4480" spans="1:65" s="2" customFormat="1" ht="33" customHeight="1">
      <c r="A4480" s="37"/>
      <c r="B4480" s="38"/>
      <c r="C4480" s="185" t="s">
        <v>4014</v>
      </c>
      <c r="D4480" s="185" t="s">
        <v>388</v>
      </c>
      <c r="E4480" s="186" t="s">
        <v>4015</v>
      </c>
      <c r="F4480" s="187" t="s">
        <v>4016</v>
      </c>
      <c r="G4480" s="188" t="s">
        <v>127</v>
      </c>
      <c r="H4480" s="189">
        <v>187.98500000000001</v>
      </c>
      <c r="I4480" s="190"/>
      <c r="J4480" s="191">
        <f>ROUND(I4480*H4480,2)</f>
        <v>0</v>
      </c>
      <c r="K4480" s="187" t="s">
        <v>76</v>
      </c>
      <c r="L4480" s="42"/>
      <c r="M4480" s="192" t="s">
        <v>76</v>
      </c>
      <c r="N4480" s="193" t="s">
        <v>49</v>
      </c>
      <c r="O4480" s="67"/>
      <c r="P4480" s="194">
        <f>O4480*H4480</f>
        <v>0</v>
      </c>
      <c r="Q4480" s="194">
        <v>6.4000000000000005E-4</v>
      </c>
      <c r="R4480" s="194">
        <f>Q4480*H4480</f>
        <v>0.12031040000000001</v>
      </c>
      <c r="S4480" s="194">
        <v>0</v>
      </c>
      <c r="T4480" s="195">
        <f>S4480*H4480</f>
        <v>0</v>
      </c>
      <c r="U4480" s="37"/>
      <c r="V4480" s="37"/>
      <c r="W4480" s="37"/>
      <c r="X4480" s="37"/>
      <c r="Y4480" s="37"/>
      <c r="Z4480" s="37"/>
      <c r="AA4480" s="37"/>
      <c r="AB4480" s="37"/>
      <c r="AC4480" s="37"/>
      <c r="AD4480" s="37"/>
      <c r="AE4480" s="37"/>
      <c r="AR4480" s="196" t="s">
        <v>479</v>
      </c>
      <c r="AT4480" s="196" t="s">
        <v>388</v>
      </c>
      <c r="AU4480" s="196" t="s">
        <v>90</v>
      </c>
      <c r="AY4480" s="20" t="s">
        <v>386</v>
      </c>
      <c r="BE4480" s="197">
        <f>IF(N4480="základní",J4480,0)</f>
        <v>0</v>
      </c>
      <c r="BF4480" s="197">
        <f>IF(N4480="snížená",J4480,0)</f>
        <v>0</v>
      </c>
      <c r="BG4480" s="197">
        <f>IF(N4480="zákl. přenesená",J4480,0)</f>
        <v>0</v>
      </c>
      <c r="BH4480" s="197">
        <f>IF(N4480="sníž. přenesená",J4480,0)</f>
        <v>0</v>
      </c>
      <c r="BI4480" s="197">
        <f>IF(N4480="nulová",J4480,0)</f>
        <v>0</v>
      </c>
      <c r="BJ4480" s="20" t="s">
        <v>90</v>
      </c>
      <c r="BK4480" s="197">
        <f>ROUND(I4480*H4480,2)</f>
        <v>0</v>
      </c>
      <c r="BL4480" s="20" t="s">
        <v>479</v>
      </c>
      <c r="BM4480" s="196" t="s">
        <v>4017</v>
      </c>
    </row>
    <row r="4481" spans="1:65" s="14" customFormat="1" ht="10">
      <c r="B4481" s="214"/>
      <c r="C4481" s="215"/>
      <c r="D4481" s="205" t="s">
        <v>395</v>
      </c>
      <c r="E4481" s="216" t="s">
        <v>76</v>
      </c>
      <c r="F4481" s="217" t="s">
        <v>133</v>
      </c>
      <c r="G4481" s="215"/>
      <c r="H4481" s="218">
        <v>187.98500000000001</v>
      </c>
      <c r="I4481" s="219"/>
      <c r="J4481" s="215"/>
      <c r="K4481" s="215"/>
      <c r="L4481" s="220"/>
      <c r="M4481" s="221"/>
      <c r="N4481" s="222"/>
      <c r="O4481" s="222"/>
      <c r="P4481" s="222"/>
      <c r="Q4481" s="222"/>
      <c r="R4481" s="222"/>
      <c r="S4481" s="222"/>
      <c r="T4481" s="223"/>
      <c r="AT4481" s="224" t="s">
        <v>395</v>
      </c>
      <c r="AU4481" s="224" t="s">
        <v>90</v>
      </c>
      <c r="AV4481" s="14" t="s">
        <v>90</v>
      </c>
      <c r="AW4481" s="14" t="s">
        <v>36</v>
      </c>
      <c r="AX4481" s="14" t="s">
        <v>78</v>
      </c>
      <c r="AY4481" s="224" t="s">
        <v>386</v>
      </c>
    </row>
    <row r="4482" spans="1:65" s="15" customFormat="1" ht="10">
      <c r="B4482" s="225"/>
      <c r="C4482" s="226"/>
      <c r="D4482" s="205" t="s">
        <v>395</v>
      </c>
      <c r="E4482" s="227" t="s">
        <v>76</v>
      </c>
      <c r="F4482" s="228" t="s">
        <v>398</v>
      </c>
      <c r="G4482" s="226"/>
      <c r="H4482" s="229">
        <v>187.98500000000001</v>
      </c>
      <c r="I4482" s="230"/>
      <c r="J4482" s="226"/>
      <c r="K4482" s="226"/>
      <c r="L4482" s="231"/>
      <c r="M4482" s="232"/>
      <c r="N4482" s="233"/>
      <c r="O4482" s="233"/>
      <c r="P4482" s="233"/>
      <c r="Q4482" s="233"/>
      <c r="R4482" s="233"/>
      <c r="S4482" s="233"/>
      <c r="T4482" s="234"/>
      <c r="AT4482" s="235" t="s">
        <v>395</v>
      </c>
      <c r="AU4482" s="235" t="s">
        <v>90</v>
      </c>
      <c r="AV4482" s="15" t="s">
        <v>102</v>
      </c>
      <c r="AW4482" s="15" t="s">
        <v>36</v>
      </c>
      <c r="AX4482" s="15" t="s">
        <v>85</v>
      </c>
      <c r="AY4482" s="235" t="s">
        <v>386</v>
      </c>
    </row>
    <row r="4483" spans="1:65" s="2" customFormat="1" ht="90" customHeight="1">
      <c r="A4483" s="37"/>
      <c r="B4483" s="38"/>
      <c r="C4483" s="236" t="s">
        <v>4018</v>
      </c>
      <c r="D4483" s="236" t="s">
        <v>453</v>
      </c>
      <c r="E4483" s="237" t="s">
        <v>4019</v>
      </c>
      <c r="F4483" s="238" t="s">
        <v>4020</v>
      </c>
      <c r="G4483" s="239" t="s">
        <v>127</v>
      </c>
      <c r="H4483" s="240">
        <v>767.97699999999998</v>
      </c>
      <c r="I4483" s="241"/>
      <c r="J4483" s="242">
        <f>ROUND(I4483*H4483,2)</f>
        <v>0</v>
      </c>
      <c r="K4483" s="238" t="s">
        <v>76</v>
      </c>
      <c r="L4483" s="243"/>
      <c r="M4483" s="244" t="s">
        <v>76</v>
      </c>
      <c r="N4483" s="245" t="s">
        <v>49</v>
      </c>
      <c r="O4483" s="67"/>
      <c r="P4483" s="194">
        <f>O4483*H4483</f>
        <v>0</v>
      </c>
      <c r="Q4483" s="194">
        <v>1.89E-2</v>
      </c>
      <c r="R4483" s="194">
        <f>Q4483*H4483</f>
        <v>14.514765299999999</v>
      </c>
      <c r="S4483" s="194">
        <v>0</v>
      </c>
      <c r="T4483" s="195">
        <f>S4483*H4483</f>
        <v>0</v>
      </c>
      <c r="U4483" s="37"/>
      <c r="V4483" s="37"/>
      <c r="W4483" s="37"/>
      <c r="X4483" s="37"/>
      <c r="Y4483" s="37"/>
      <c r="Z4483" s="37"/>
      <c r="AA4483" s="37"/>
      <c r="AB4483" s="37"/>
      <c r="AC4483" s="37"/>
      <c r="AD4483" s="37"/>
      <c r="AE4483" s="37"/>
      <c r="AR4483" s="196" t="s">
        <v>597</v>
      </c>
      <c r="AT4483" s="196" t="s">
        <v>453</v>
      </c>
      <c r="AU4483" s="196" t="s">
        <v>90</v>
      </c>
      <c r="AY4483" s="20" t="s">
        <v>386</v>
      </c>
      <c r="BE4483" s="197">
        <f>IF(N4483="základní",J4483,0)</f>
        <v>0</v>
      </c>
      <c r="BF4483" s="197">
        <f>IF(N4483="snížená",J4483,0)</f>
        <v>0</v>
      </c>
      <c r="BG4483" s="197">
        <f>IF(N4483="zákl. přenesená",J4483,0)</f>
        <v>0</v>
      </c>
      <c r="BH4483" s="197">
        <f>IF(N4483="sníž. přenesená",J4483,0)</f>
        <v>0</v>
      </c>
      <c r="BI4483" s="197">
        <f>IF(N4483="nulová",J4483,0)</f>
        <v>0</v>
      </c>
      <c r="BJ4483" s="20" t="s">
        <v>90</v>
      </c>
      <c r="BK4483" s="197">
        <f>ROUND(I4483*H4483,2)</f>
        <v>0</v>
      </c>
      <c r="BL4483" s="20" t="s">
        <v>479</v>
      </c>
      <c r="BM4483" s="196" t="s">
        <v>4021</v>
      </c>
    </row>
    <row r="4484" spans="1:65" s="14" customFormat="1" ht="10">
      <c r="B4484" s="214"/>
      <c r="C4484" s="215"/>
      <c r="D4484" s="205" t="s">
        <v>395</v>
      </c>
      <c r="E4484" s="216" t="s">
        <v>76</v>
      </c>
      <c r="F4484" s="217" t="s">
        <v>129</v>
      </c>
      <c r="G4484" s="215"/>
      <c r="H4484" s="218">
        <v>248.20500000000001</v>
      </c>
      <c r="I4484" s="219"/>
      <c r="J4484" s="215"/>
      <c r="K4484" s="215"/>
      <c r="L4484" s="220"/>
      <c r="M4484" s="221"/>
      <c r="N4484" s="222"/>
      <c r="O4484" s="222"/>
      <c r="P4484" s="222"/>
      <c r="Q4484" s="222"/>
      <c r="R4484" s="222"/>
      <c r="S4484" s="222"/>
      <c r="T4484" s="223"/>
      <c r="AT4484" s="224" t="s">
        <v>395</v>
      </c>
      <c r="AU4484" s="224" t="s">
        <v>90</v>
      </c>
      <c r="AV4484" s="14" t="s">
        <v>90</v>
      </c>
      <c r="AW4484" s="14" t="s">
        <v>36</v>
      </c>
      <c r="AX4484" s="14" t="s">
        <v>78</v>
      </c>
      <c r="AY4484" s="224" t="s">
        <v>386</v>
      </c>
    </row>
    <row r="4485" spans="1:65" s="14" customFormat="1" ht="10">
      <c r="B4485" s="214"/>
      <c r="C4485" s="215"/>
      <c r="D4485" s="205" t="s">
        <v>395</v>
      </c>
      <c r="E4485" s="216" t="s">
        <v>76</v>
      </c>
      <c r="F4485" s="217" t="s">
        <v>133</v>
      </c>
      <c r="G4485" s="215"/>
      <c r="H4485" s="218">
        <v>187.98500000000001</v>
      </c>
      <c r="I4485" s="219"/>
      <c r="J4485" s="215"/>
      <c r="K4485" s="215"/>
      <c r="L4485" s="220"/>
      <c r="M4485" s="221"/>
      <c r="N4485" s="222"/>
      <c r="O4485" s="222"/>
      <c r="P4485" s="222"/>
      <c r="Q4485" s="222"/>
      <c r="R4485" s="222"/>
      <c r="S4485" s="222"/>
      <c r="T4485" s="223"/>
      <c r="AT4485" s="224" t="s">
        <v>395</v>
      </c>
      <c r="AU4485" s="224" t="s">
        <v>90</v>
      </c>
      <c r="AV4485" s="14" t="s">
        <v>90</v>
      </c>
      <c r="AW4485" s="14" t="s">
        <v>36</v>
      </c>
      <c r="AX4485" s="14" t="s">
        <v>78</v>
      </c>
      <c r="AY4485" s="224" t="s">
        <v>386</v>
      </c>
    </row>
    <row r="4486" spans="1:65" s="14" customFormat="1" ht="10">
      <c r="B4486" s="214"/>
      <c r="C4486" s="215"/>
      <c r="D4486" s="205" t="s">
        <v>395</v>
      </c>
      <c r="E4486" s="216" t="s">
        <v>76</v>
      </c>
      <c r="F4486" s="217" t="s">
        <v>125</v>
      </c>
      <c r="G4486" s="215"/>
      <c r="H4486" s="218">
        <v>261.971</v>
      </c>
      <c r="I4486" s="219"/>
      <c r="J4486" s="215"/>
      <c r="K4486" s="215"/>
      <c r="L4486" s="220"/>
      <c r="M4486" s="221"/>
      <c r="N4486" s="222"/>
      <c r="O4486" s="222"/>
      <c r="P4486" s="222"/>
      <c r="Q4486" s="222"/>
      <c r="R4486" s="222"/>
      <c r="S4486" s="222"/>
      <c r="T4486" s="223"/>
      <c r="AT4486" s="224" t="s">
        <v>395</v>
      </c>
      <c r="AU4486" s="224" t="s">
        <v>90</v>
      </c>
      <c r="AV4486" s="14" t="s">
        <v>90</v>
      </c>
      <c r="AW4486" s="14" t="s">
        <v>36</v>
      </c>
      <c r="AX4486" s="14" t="s">
        <v>78</v>
      </c>
      <c r="AY4486" s="224" t="s">
        <v>386</v>
      </c>
    </row>
    <row r="4487" spans="1:65" s="15" customFormat="1" ht="10">
      <c r="B4487" s="225"/>
      <c r="C4487" s="226"/>
      <c r="D4487" s="205" t="s">
        <v>395</v>
      </c>
      <c r="E4487" s="227" t="s">
        <v>76</v>
      </c>
      <c r="F4487" s="228" t="s">
        <v>398</v>
      </c>
      <c r="G4487" s="226"/>
      <c r="H4487" s="229">
        <v>698.16099999999994</v>
      </c>
      <c r="I4487" s="230"/>
      <c r="J4487" s="226"/>
      <c r="K4487" s="226"/>
      <c r="L4487" s="231"/>
      <c r="M4487" s="232"/>
      <c r="N4487" s="233"/>
      <c r="O4487" s="233"/>
      <c r="P4487" s="233"/>
      <c r="Q4487" s="233"/>
      <c r="R4487" s="233"/>
      <c r="S4487" s="233"/>
      <c r="T4487" s="234"/>
      <c r="AT4487" s="235" t="s">
        <v>395</v>
      </c>
      <c r="AU4487" s="235" t="s">
        <v>90</v>
      </c>
      <c r="AV4487" s="15" t="s">
        <v>102</v>
      </c>
      <c r="AW4487" s="15" t="s">
        <v>36</v>
      </c>
      <c r="AX4487" s="15" t="s">
        <v>85</v>
      </c>
      <c r="AY4487" s="235" t="s">
        <v>386</v>
      </c>
    </row>
    <row r="4488" spans="1:65" s="14" customFormat="1" ht="10">
      <c r="B4488" s="214"/>
      <c r="C4488" s="215"/>
      <c r="D4488" s="205" t="s">
        <v>395</v>
      </c>
      <c r="E4488" s="215"/>
      <c r="F4488" s="217" t="s">
        <v>4022</v>
      </c>
      <c r="G4488" s="215"/>
      <c r="H4488" s="218">
        <v>767.97699999999998</v>
      </c>
      <c r="I4488" s="219"/>
      <c r="J4488" s="215"/>
      <c r="K4488" s="215"/>
      <c r="L4488" s="220"/>
      <c r="M4488" s="221"/>
      <c r="N4488" s="222"/>
      <c r="O4488" s="222"/>
      <c r="P4488" s="222"/>
      <c r="Q4488" s="222"/>
      <c r="R4488" s="222"/>
      <c r="S4488" s="222"/>
      <c r="T4488" s="223"/>
      <c r="AT4488" s="224" t="s">
        <v>395</v>
      </c>
      <c r="AU4488" s="224" t="s">
        <v>90</v>
      </c>
      <c r="AV4488" s="14" t="s">
        <v>90</v>
      </c>
      <c r="AW4488" s="14" t="s">
        <v>4</v>
      </c>
      <c r="AX4488" s="14" t="s">
        <v>85</v>
      </c>
      <c r="AY4488" s="224" t="s">
        <v>386</v>
      </c>
    </row>
    <row r="4489" spans="1:65" s="2" customFormat="1" ht="24.15" customHeight="1">
      <c r="A4489" s="37"/>
      <c r="B4489" s="38"/>
      <c r="C4489" s="185" t="s">
        <v>4023</v>
      </c>
      <c r="D4489" s="185" t="s">
        <v>388</v>
      </c>
      <c r="E4489" s="186" t="s">
        <v>4024</v>
      </c>
      <c r="F4489" s="187" t="s">
        <v>4025</v>
      </c>
      <c r="G4489" s="188" t="s">
        <v>167</v>
      </c>
      <c r="H4489" s="189">
        <v>22</v>
      </c>
      <c r="I4489" s="190"/>
      <c r="J4489" s="191">
        <f>ROUND(I4489*H4489,2)</f>
        <v>0</v>
      </c>
      <c r="K4489" s="187" t="s">
        <v>76</v>
      </c>
      <c r="L4489" s="42"/>
      <c r="M4489" s="192" t="s">
        <v>76</v>
      </c>
      <c r="N4489" s="193" t="s">
        <v>49</v>
      </c>
      <c r="O4489" s="67"/>
      <c r="P4489" s="194">
        <f>O4489*H4489</f>
        <v>0</v>
      </c>
      <c r="Q4489" s="194">
        <v>6.4000000000000005E-4</v>
      </c>
      <c r="R4489" s="194">
        <f>Q4489*H4489</f>
        <v>1.4080000000000001E-2</v>
      </c>
      <c r="S4489" s="194">
        <v>0</v>
      </c>
      <c r="T4489" s="195">
        <f>S4489*H4489</f>
        <v>0</v>
      </c>
      <c r="U4489" s="37"/>
      <c r="V4489" s="37"/>
      <c r="W4489" s="37"/>
      <c r="X4489" s="37"/>
      <c r="Y4489" s="37"/>
      <c r="Z4489" s="37"/>
      <c r="AA4489" s="37"/>
      <c r="AB4489" s="37"/>
      <c r="AC4489" s="37"/>
      <c r="AD4489" s="37"/>
      <c r="AE4489" s="37"/>
      <c r="AR4489" s="196" t="s">
        <v>479</v>
      </c>
      <c r="AT4489" s="196" t="s">
        <v>388</v>
      </c>
      <c r="AU4489" s="196" t="s">
        <v>90</v>
      </c>
      <c r="AY4489" s="20" t="s">
        <v>386</v>
      </c>
      <c r="BE4489" s="197">
        <f>IF(N4489="základní",J4489,0)</f>
        <v>0</v>
      </c>
      <c r="BF4489" s="197">
        <f>IF(N4489="snížená",J4489,0)</f>
        <v>0</v>
      </c>
      <c r="BG4489" s="197">
        <f>IF(N4489="zákl. přenesená",J4489,0)</f>
        <v>0</v>
      </c>
      <c r="BH4489" s="197">
        <f>IF(N4489="sníž. přenesená",J4489,0)</f>
        <v>0</v>
      </c>
      <c r="BI4489" s="197">
        <f>IF(N4489="nulová",J4489,0)</f>
        <v>0</v>
      </c>
      <c r="BJ4489" s="20" t="s">
        <v>90</v>
      </c>
      <c r="BK4489" s="197">
        <f>ROUND(I4489*H4489,2)</f>
        <v>0</v>
      </c>
      <c r="BL4489" s="20" t="s">
        <v>479</v>
      </c>
      <c r="BM4489" s="196" t="s">
        <v>4026</v>
      </c>
    </row>
    <row r="4490" spans="1:65" s="14" customFormat="1" ht="10">
      <c r="B4490" s="214"/>
      <c r="C4490" s="215"/>
      <c r="D4490" s="205" t="s">
        <v>395</v>
      </c>
      <c r="E4490" s="216" t="s">
        <v>76</v>
      </c>
      <c r="F4490" s="217" t="s">
        <v>4027</v>
      </c>
      <c r="G4490" s="215"/>
      <c r="H4490" s="218">
        <v>22</v>
      </c>
      <c r="I4490" s="219"/>
      <c r="J4490" s="215"/>
      <c r="K4490" s="215"/>
      <c r="L4490" s="220"/>
      <c r="M4490" s="221"/>
      <c r="N4490" s="222"/>
      <c r="O4490" s="222"/>
      <c r="P4490" s="222"/>
      <c r="Q4490" s="222"/>
      <c r="R4490" s="222"/>
      <c r="S4490" s="222"/>
      <c r="T4490" s="223"/>
      <c r="AT4490" s="224" t="s">
        <v>395</v>
      </c>
      <c r="AU4490" s="224" t="s">
        <v>90</v>
      </c>
      <c r="AV4490" s="14" t="s">
        <v>90</v>
      </c>
      <c r="AW4490" s="14" t="s">
        <v>36</v>
      </c>
      <c r="AX4490" s="14" t="s">
        <v>78</v>
      </c>
      <c r="AY4490" s="224" t="s">
        <v>386</v>
      </c>
    </row>
    <row r="4491" spans="1:65" s="15" customFormat="1" ht="10">
      <c r="B4491" s="225"/>
      <c r="C4491" s="226"/>
      <c r="D4491" s="205" t="s">
        <v>395</v>
      </c>
      <c r="E4491" s="227" t="s">
        <v>76</v>
      </c>
      <c r="F4491" s="228" t="s">
        <v>398</v>
      </c>
      <c r="G4491" s="226"/>
      <c r="H4491" s="229">
        <v>22</v>
      </c>
      <c r="I4491" s="230"/>
      <c r="J4491" s="226"/>
      <c r="K4491" s="226"/>
      <c r="L4491" s="231"/>
      <c r="M4491" s="232"/>
      <c r="N4491" s="233"/>
      <c r="O4491" s="233"/>
      <c r="P4491" s="233"/>
      <c r="Q4491" s="233"/>
      <c r="R4491" s="233"/>
      <c r="S4491" s="233"/>
      <c r="T4491" s="234"/>
      <c r="AT4491" s="235" t="s">
        <v>395</v>
      </c>
      <c r="AU4491" s="235" t="s">
        <v>90</v>
      </c>
      <c r="AV4491" s="15" t="s">
        <v>102</v>
      </c>
      <c r="AW4491" s="15" t="s">
        <v>36</v>
      </c>
      <c r="AX4491" s="15" t="s">
        <v>85</v>
      </c>
      <c r="AY4491" s="235" t="s">
        <v>386</v>
      </c>
    </row>
    <row r="4492" spans="1:65" s="2" customFormat="1" ht="44.25" customHeight="1">
      <c r="A4492" s="37"/>
      <c r="B4492" s="38"/>
      <c r="C4492" s="185" t="s">
        <v>4028</v>
      </c>
      <c r="D4492" s="185" t="s">
        <v>388</v>
      </c>
      <c r="E4492" s="186" t="s">
        <v>4029</v>
      </c>
      <c r="F4492" s="187" t="s">
        <v>4030</v>
      </c>
      <c r="G4492" s="188" t="s">
        <v>167</v>
      </c>
      <c r="H4492" s="189">
        <v>300.61</v>
      </c>
      <c r="I4492" s="190"/>
      <c r="J4492" s="191">
        <f>ROUND(I4492*H4492,2)</f>
        <v>0</v>
      </c>
      <c r="K4492" s="187" t="s">
        <v>391</v>
      </c>
      <c r="L4492" s="42"/>
      <c r="M4492" s="192" t="s">
        <v>76</v>
      </c>
      <c r="N4492" s="193" t="s">
        <v>49</v>
      </c>
      <c r="O4492" s="67"/>
      <c r="P4492" s="194">
        <f>O4492*H4492</f>
        <v>0</v>
      </c>
      <c r="Q4492" s="194">
        <v>2.856E-4</v>
      </c>
      <c r="R4492" s="194">
        <f>Q4492*H4492</f>
        <v>8.5854216000000011E-2</v>
      </c>
      <c r="S4492" s="194">
        <v>0</v>
      </c>
      <c r="T4492" s="195">
        <f>S4492*H4492</f>
        <v>0</v>
      </c>
      <c r="U4492" s="37"/>
      <c r="V4492" s="37"/>
      <c r="W4492" s="37"/>
      <c r="X4492" s="37"/>
      <c r="Y4492" s="37"/>
      <c r="Z4492" s="37"/>
      <c r="AA4492" s="37"/>
      <c r="AB4492" s="37"/>
      <c r="AC4492" s="37"/>
      <c r="AD4492" s="37"/>
      <c r="AE4492" s="37"/>
      <c r="AR4492" s="196" t="s">
        <v>479</v>
      </c>
      <c r="AT4492" s="196" t="s">
        <v>388</v>
      </c>
      <c r="AU4492" s="196" t="s">
        <v>90</v>
      </c>
      <c r="AY4492" s="20" t="s">
        <v>386</v>
      </c>
      <c r="BE4492" s="197">
        <f>IF(N4492="základní",J4492,0)</f>
        <v>0</v>
      </c>
      <c r="BF4492" s="197">
        <f>IF(N4492="snížená",J4492,0)</f>
        <v>0</v>
      </c>
      <c r="BG4492" s="197">
        <f>IF(N4492="zákl. přenesená",J4492,0)</f>
        <v>0</v>
      </c>
      <c r="BH4492" s="197">
        <f>IF(N4492="sníž. přenesená",J4492,0)</f>
        <v>0</v>
      </c>
      <c r="BI4492" s="197">
        <f>IF(N4492="nulová",J4492,0)</f>
        <v>0</v>
      </c>
      <c r="BJ4492" s="20" t="s">
        <v>90</v>
      </c>
      <c r="BK4492" s="197">
        <f>ROUND(I4492*H4492,2)</f>
        <v>0</v>
      </c>
      <c r="BL4492" s="20" t="s">
        <v>479</v>
      </c>
      <c r="BM4492" s="196" t="s">
        <v>4031</v>
      </c>
    </row>
    <row r="4493" spans="1:65" s="2" customFormat="1" ht="10">
      <c r="A4493" s="37"/>
      <c r="B4493" s="38"/>
      <c r="C4493" s="39"/>
      <c r="D4493" s="198" t="s">
        <v>393</v>
      </c>
      <c r="E4493" s="39"/>
      <c r="F4493" s="199" t="s">
        <v>4032</v>
      </c>
      <c r="G4493" s="39"/>
      <c r="H4493" s="39"/>
      <c r="I4493" s="200"/>
      <c r="J4493" s="39"/>
      <c r="K4493" s="39"/>
      <c r="L4493" s="42"/>
      <c r="M4493" s="201"/>
      <c r="N4493" s="202"/>
      <c r="O4493" s="67"/>
      <c r="P4493" s="67"/>
      <c r="Q4493" s="67"/>
      <c r="R4493" s="67"/>
      <c r="S4493" s="67"/>
      <c r="T4493" s="68"/>
      <c r="U4493" s="37"/>
      <c r="V4493" s="37"/>
      <c r="W4493" s="37"/>
      <c r="X4493" s="37"/>
      <c r="Y4493" s="37"/>
      <c r="Z4493" s="37"/>
      <c r="AA4493" s="37"/>
      <c r="AB4493" s="37"/>
      <c r="AC4493" s="37"/>
      <c r="AD4493" s="37"/>
      <c r="AE4493" s="37"/>
      <c r="AT4493" s="20" t="s">
        <v>393</v>
      </c>
      <c r="AU4493" s="20" t="s">
        <v>90</v>
      </c>
    </row>
    <row r="4494" spans="1:65" s="13" customFormat="1" ht="10">
      <c r="B4494" s="203"/>
      <c r="C4494" s="204"/>
      <c r="D4494" s="205" t="s">
        <v>395</v>
      </c>
      <c r="E4494" s="206" t="s">
        <v>76</v>
      </c>
      <c r="F4494" s="207" t="s">
        <v>4033</v>
      </c>
      <c r="G4494" s="204"/>
      <c r="H4494" s="206" t="s">
        <v>76</v>
      </c>
      <c r="I4494" s="208"/>
      <c r="J4494" s="204"/>
      <c r="K4494" s="204"/>
      <c r="L4494" s="209"/>
      <c r="M4494" s="210"/>
      <c r="N4494" s="211"/>
      <c r="O4494" s="211"/>
      <c r="P4494" s="211"/>
      <c r="Q4494" s="211"/>
      <c r="R4494" s="211"/>
      <c r="S4494" s="211"/>
      <c r="T4494" s="212"/>
      <c r="AT4494" s="213" t="s">
        <v>395</v>
      </c>
      <c r="AU4494" s="213" t="s">
        <v>90</v>
      </c>
      <c r="AV4494" s="13" t="s">
        <v>85</v>
      </c>
      <c r="AW4494" s="13" t="s">
        <v>36</v>
      </c>
      <c r="AX4494" s="13" t="s">
        <v>78</v>
      </c>
      <c r="AY4494" s="213" t="s">
        <v>386</v>
      </c>
    </row>
    <row r="4495" spans="1:65" s="14" customFormat="1" ht="10">
      <c r="B4495" s="214"/>
      <c r="C4495" s="215"/>
      <c r="D4495" s="205" t="s">
        <v>395</v>
      </c>
      <c r="E4495" s="216" t="s">
        <v>76</v>
      </c>
      <c r="F4495" s="217" t="s">
        <v>4034</v>
      </c>
      <c r="G4495" s="215"/>
      <c r="H4495" s="218">
        <v>285.25</v>
      </c>
      <c r="I4495" s="219"/>
      <c r="J4495" s="215"/>
      <c r="K4495" s="215"/>
      <c r="L4495" s="220"/>
      <c r="M4495" s="221"/>
      <c r="N4495" s="222"/>
      <c r="O4495" s="222"/>
      <c r="P4495" s="222"/>
      <c r="Q4495" s="222"/>
      <c r="R4495" s="222"/>
      <c r="S4495" s="222"/>
      <c r="T4495" s="223"/>
      <c r="AT4495" s="224" t="s">
        <v>395</v>
      </c>
      <c r="AU4495" s="224" t="s">
        <v>90</v>
      </c>
      <c r="AV4495" s="14" t="s">
        <v>90</v>
      </c>
      <c r="AW4495" s="14" t="s">
        <v>36</v>
      </c>
      <c r="AX4495" s="14" t="s">
        <v>78</v>
      </c>
      <c r="AY4495" s="224" t="s">
        <v>386</v>
      </c>
    </row>
    <row r="4496" spans="1:65" s="13" customFormat="1" ht="10">
      <c r="B4496" s="203"/>
      <c r="C4496" s="204"/>
      <c r="D4496" s="205" t="s">
        <v>395</v>
      </c>
      <c r="E4496" s="206" t="s">
        <v>76</v>
      </c>
      <c r="F4496" s="207" t="s">
        <v>4035</v>
      </c>
      <c r="G4496" s="204"/>
      <c r="H4496" s="206" t="s">
        <v>76</v>
      </c>
      <c r="I4496" s="208"/>
      <c r="J4496" s="204"/>
      <c r="K4496" s="204"/>
      <c r="L4496" s="209"/>
      <c r="M4496" s="210"/>
      <c r="N4496" s="211"/>
      <c r="O4496" s="211"/>
      <c r="P4496" s="211"/>
      <c r="Q4496" s="211"/>
      <c r="R4496" s="211"/>
      <c r="S4496" s="211"/>
      <c r="T4496" s="212"/>
      <c r="AT4496" s="213" t="s">
        <v>395</v>
      </c>
      <c r="AU4496" s="213" t="s">
        <v>90</v>
      </c>
      <c r="AV4496" s="13" t="s">
        <v>85</v>
      </c>
      <c r="AW4496" s="13" t="s">
        <v>36</v>
      </c>
      <c r="AX4496" s="13" t="s">
        <v>78</v>
      </c>
      <c r="AY4496" s="213" t="s">
        <v>386</v>
      </c>
    </row>
    <row r="4497" spans="1:65" s="14" customFormat="1" ht="10">
      <c r="B4497" s="214"/>
      <c r="C4497" s="215"/>
      <c r="D4497" s="205" t="s">
        <v>395</v>
      </c>
      <c r="E4497" s="216" t="s">
        <v>76</v>
      </c>
      <c r="F4497" s="217" t="s">
        <v>4036</v>
      </c>
      <c r="G4497" s="215"/>
      <c r="H4497" s="218">
        <v>15.36</v>
      </c>
      <c r="I4497" s="219"/>
      <c r="J4497" s="215"/>
      <c r="K4497" s="215"/>
      <c r="L4497" s="220"/>
      <c r="M4497" s="221"/>
      <c r="N4497" s="222"/>
      <c r="O4497" s="222"/>
      <c r="P4497" s="222"/>
      <c r="Q4497" s="222"/>
      <c r="R4497" s="222"/>
      <c r="S4497" s="222"/>
      <c r="T4497" s="223"/>
      <c r="AT4497" s="224" t="s">
        <v>395</v>
      </c>
      <c r="AU4497" s="224" t="s">
        <v>90</v>
      </c>
      <c r="AV4497" s="14" t="s">
        <v>90</v>
      </c>
      <c r="AW4497" s="14" t="s">
        <v>36</v>
      </c>
      <c r="AX4497" s="14" t="s">
        <v>78</v>
      </c>
      <c r="AY4497" s="224" t="s">
        <v>386</v>
      </c>
    </row>
    <row r="4498" spans="1:65" s="15" customFormat="1" ht="10">
      <c r="B4498" s="225"/>
      <c r="C4498" s="226"/>
      <c r="D4498" s="205" t="s">
        <v>395</v>
      </c>
      <c r="E4498" s="227" t="s">
        <v>76</v>
      </c>
      <c r="F4498" s="228" t="s">
        <v>398</v>
      </c>
      <c r="G4498" s="226"/>
      <c r="H4498" s="229">
        <v>300.61</v>
      </c>
      <c r="I4498" s="230"/>
      <c r="J4498" s="226"/>
      <c r="K4498" s="226"/>
      <c r="L4498" s="231"/>
      <c r="M4498" s="232"/>
      <c r="N4498" s="233"/>
      <c r="O4498" s="233"/>
      <c r="P4498" s="233"/>
      <c r="Q4498" s="233"/>
      <c r="R4498" s="233"/>
      <c r="S4498" s="233"/>
      <c r="T4498" s="234"/>
      <c r="AT4498" s="235" t="s">
        <v>395</v>
      </c>
      <c r="AU4498" s="235" t="s">
        <v>90</v>
      </c>
      <c r="AV4498" s="15" t="s">
        <v>102</v>
      </c>
      <c r="AW4498" s="15" t="s">
        <v>36</v>
      </c>
      <c r="AX4498" s="15" t="s">
        <v>85</v>
      </c>
      <c r="AY4498" s="235" t="s">
        <v>386</v>
      </c>
    </row>
    <row r="4499" spans="1:65" s="2" customFormat="1" ht="24.15" customHeight="1">
      <c r="A4499" s="37"/>
      <c r="B4499" s="38"/>
      <c r="C4499" s="185" t="s">
        <v>4037</v>
      </c>
      <c r="D4499" s="185" t="s">
        <v>388</v>
      </c>
      <c r="E4499" s="186" t="s">
        <v>4038</v>
      </c>
      <c r="F4499" s="187" t="s">
        <v>4039</v>
      </c>
      <c r="G4499" s="188" t="s">
        <v>624</v>
      </c>
      <c r="H4499" s="189">
        <v>1</v>
      </c>
      <c r="I4499" s="190"/>
      <c r="J4499" s="191">
        <f>ROUND(I4499*H4499,2)</f>
        <v>0</v>
      </c>
      <c r="K4499" s="187" t="s">
        <v>391</v>
      </c>
      <c r="L4499" s="42"/>
      <c r="M4499" s="192" t="s">
        <v>76</v>
      </c>
      <c r="N4499" s="193" t="s">
        <v>49</v>
      </c>
      <c r="O4499" s="67"/>
      <c r="P4499" s="194">
        <f>O4499*H4499</f>
        <v>0</v>
      </c>
      <c r="Q4499" s="194">
        <v>0</v>
      </c>
      <c r="R4499" s="194">
        <f>Q4499*H4499</f>
        <v>0</v>
      </c>
      <c r="S4499" s="194">
        <v>8.1000000000000003E-2</v>
      </c>
      <c r="T4499" s="195">
        <f>S4499*H4499</f>
        <v>8.1000000000000003E-2</v>
      </c>
      <c r="U4499" s="37"/>
      <c r="V4499" s="37"/>
      <c r="W4499" s="37"/>
      <c r="X4499" s="37"/>
      <c r="Y4499" s="37"/>
      <c r="Z4499" s="37"/>
      <c r="AA4499" s="37"/>
      <c r="AB4499" s="37"/>
      <c r="AC4499" s="37"/>
      <c r="AD4499" s="37"/>
      <c r="AE4499" s="37"/>
      <c r="AR4499" s="196" t="s">
        <v>479</v>
      </c>
      <c r="AT4499" s="196" t="s">
        <v>388</v>
      </c>
      <c r="AU4499" s="196" t="s">
        <v>90</v>
      </c>
      <c r="AY4499" s="20" t="s">
        <v>386</v>
      </c>
      <c r="BE4499" s="197">
        <f>IF(N4499="základní",J4499,0)</f>
        <v>0</v>
      </c>
      <c r="BF4499" s="197">
        <f>IF(N4499="snížená",J4499,0)</f>
        <v>0</v>
      </c>
      <c r="BG4499" s="197">
        <f>IF(N4499="zákl. přenesená",J4499,0)</f>
        <v>0</v>
      </c>
      <c r="BH4499" s="197">
        <f>IF(N4499="sníž. přenesená",J4499,0)</f>
        <v>0</v>
      </c>
      <c r="BI4499" s="197">
        <f>IF(N4499="nulová",J4499,0)</f>
        <v>0</v>
      </c>
      <c r="BJ4499" s="20" t="s">
        <v>90</v>
      </c>
      <c r="BK4499" s="197">
        <f>ROUND(I4499*H4499,2)</f>
        <v>0</v>
      </c>
      <c r="BL4499" s="20" t="s">
        <v>479</v>
      </c>
      <c r="BM4499" s="196" t="s">
        <v>4040</v>
      </c>
    </row>
    <row r="4500" spans="1:65" s="2" customFormat="1" ht="10">
      <c r="A4500" s="37"/>
      <c r="B4500" s="38"/>
      <c r="C4500" s="39"/>
      <c r="D4500" s="198" t="s">
        <v>393</v>
      </c>
      <c r="E4500" s="39"/>
      <c r="F4500" s="199" t="s">
        <v>4041</v>
      </c>
      <c r="G4500" s="39"/>
      <c r="H4500" s="39"/>
      <c r="I4500" s="200"/>
      <c r="J4500" s="39"/>
      <c r="K4500" s="39"/>
      <c r="L4500" s="42"/>
      <c r="M4500" s="201"/>
      <c r="N4500" s="202"/>
      <c r="O4500" s="67"/>
      <c r="P4500" s="67"/>
      <c r="Q4500" s="67"/>
      <c r="R4500" s="67"/>
      <c r="S4500" s="67"/>
      <c r="T4500" s="68"/>
      <c r="U4500" s="37"/>
      <c r="V4500" s="37"/>
      <c r="W4500" s="37"/>
      <c r="X4500" s="37"/>
      <c r="Y4500" s="37"/>
      <c r="Z4500" s="37"/>
      <c r="AA4500" s="37"/>
      <c r="AB4500" s="37"/>
      <c r="AC4500" s="37"/>
      <c r="AD4500" s="37"/>
      <c r="AE4500" s="37"/>
      <c r="AT4500" s="20" t="s">
        <v>393</v>
      </c>
      <c r="AU4500" s="20" t="s">
        <v>90</v>
      </c>
    </row>
    <row r="4501" spans="1:65" s="13" customFormat="1" ht="10">
      <c r="B4501" s="203"/>
      <c r="C4501" s="204"/>
      <c r="D4501" s="205" t="s">
        <v>395</v>
      </c>
      <c r="E4501" s="206" t="s">
        <v>76</v>
      </c>
      <c r="F4501" s="207" t="s">
        <v>461</v>
      </c>
      <c r="G4501" s="204"/>
      <c r="H4501" s="206" t="s">
        <v>76</v>
      </c>
      <c r="I4501" s="208"/>
      <c r="J4501" s="204"/>
      <c r="K4501" s="204"/>
      <c r="L4501" s="209"/>
      <c r="M4501" s="210"/>
      <c r="N4501" s="211"/>
      <c r="O4501" s="211"/>
      <c r="P4501" s="211"/>
      <c r="Q4501" s="211"/>
      <c r="R4501" s="211"/>
      <c r="S4501" s="211"/>
      <c r="T4501" s="212"/>
      <c r="AT4501" s="213" t="s">
        <v>395</v>
      </c>
      <c r="AU4501" s="213" t="s">
        <v>90</v>
      </c>
      <c r="AV4501" s="13" t="s">
        <v>85</v>
      </c>
      <c r="AW4501" s="13" t="s">
        <v>36</v>
      </c>
      <c r="AX4501" s="13" t="s">
        <v>78</v>
      </c>
      <c r="AY4501" s="213" t="s">
        <v>386</v>
      </c>
    </row>
    <row r="4502" spans="1:65" s="14" customFormat="1" ht="10">
      <c r="B4502" s="214"/>
      <c r="C4502" s="215"/>
      <c r="D4502" s="205" t="s">
        <v>395</v>
      </c>
      <c r="E4502" s="216" t="s">
        <v>76</v>
      </c>
      <c r="F4502" s="217" t="s">
        <v>85</v>
      </c>
      <c r="G4502" s="215"/>
      <c r="H4502" s="218">
        <v>1</v>
      </c>
      <c r="I4502" s="219"/>
      <c r="J4502" s="215"/>
      <c r="K4502" s="215"/>
      <c r="L4502" s="220"/>
      <c r="M4502" s="221"/>
      <c r="N4502" s="222"/>
      <c r="O4502" s="222"/>
      <c r="P4502" s="222"/>
      <c r="Q4502" s="222"/>
      <c r="R4502" s="222"/>
      <c r="S4502" s="222"/>
      <c r="T4502" s="223"/>
      <c r="AT4502" s="224" t="s">
        <v>395</v>
      </c>
      <c r="AU4502" s="224" t="s">
        <v>90</v>
      </c>
      <c r="AV4502" s="14" t="s">
        <v>90</v>
      </c>
      <c r="AW4502" s="14" t="s">
        <v>36</v>
      </c>
      <c r="AX4502" s="14" t="s">
        <v>78</v>
      </c>
      <c r="AY4502" s="224" t="s">
        <v>386</v>
      </c>
    </row>
    <row r="4503" spans="1:65" s="15" customFormat="1" ht="10">
      <c r="B4503" s="225"/>
      <c r="C4503" s="226"/>
      <c r="D4503" s="205" t="s">
        <v>395</v>
      </c>
      <c r="E4503" s="227" t="s">
        <v>76</v>
      </c>
      <c r="F4503" s="228" t="s">
        <v>398</v>
      </c>
      <c r="G4503" s="226"/>
      <c r="H4503" s="229">
        <v>1</v>
      </c>
      <c r="I4503" s="230"/>
      <c r="J4503" s="226"/>
      <c r="K4503" s="226"/>
      <c r="L4503" s="231"/>
      <c r="M4503" s="232"/>
      <c r="N4503" s="233"/>
      <c r="O4503" s="233"/>
      <c r="P4503" s="233"/>
      <c r="Q4503" s="233"/>
      <c r="R4503" s="233"/>
      <c r="S4503" s="233"/>
      <c r="T4503" s="234"/>
      <c r="AT4503" s="235" t="s">
        <v>395</v>
      </c>
      <c r="AU4503" s="235" t="s">
        <v>90</v>
      </c>
      <c r="AV4503" s="15" t="s">
        <v>102</v>
      </c>
      <c r="AW4503" s="15" t="s">
        <v>36</v>
      </c>
      <c r="AX4503" s="15" t="s">
        <v>85</v>
      </c>
      <c r="AY4503" s="235" t="s">
        <v>386</v>
      </c>
    </row>
    <row r="4504" spans="1:65" s="2" customFormat="1" ht="16.5" customHeight="1">
      <c r="A4504" s="37"/>
      <c r="B4504" s="38"/>
      <c r="C4504" s="185" t="s">
        <v>4042</v>
      </c>
      <c r="D4504" s="185" t="s">
        <v>388</v>
      </c>
      <c r="E4504" s="186" t="s">
        <v>4043</v>
      </c>
      <c r="F4504" s="187" t="s">
        <v>4044</v>
      </c>
      <c r="G4504" s="188" t="s">
        <v>127</v>
      </c>
      <c r="H4504" s="189">
        <v>45.054000000000002</v>
      </c>
      <c r="I4504" s="190"/>
      <c r="J4504" s="191">
        <f>ROUND(I4504*H4504,2)</f>
        <v>0</v>
      </c>
      <c r="K4504" s="187" t="s">
        <v>391</v>
      </c>
      <c r="L4504" s="42"/>
      <c r="M4504" s="192" t="s">
        <v>76</v>
      </c>
      <c r="N4504" s="193" t="s">
        <v>49</v>
      </c>
      <c r="O4504" s="67"/>
      <c r="P4504" s="194">
        <f>O4504*H4504</f>
        <v>0</v>
      </c>
      <c r="Q4504" s="194">
        <v>0</v>
      </c>
      <c r="R4504" s="194">
        <f>Q4504*H4504</f>
        <v>0</v>
      </c>
      <c r="S4504" s="194">
        <v>0.02</v>
      </c>
      <c r="T4504" s="195">
        <f>S4504*H4504</f>
        <v>0.9010800000000001</v>
      </c>
      <c r="U4504" s="37"/>
      <c r="V4504" s="37"/>
      <c r="W4504" s="37"/>
      <c r="X4504" s="37"/>
      <c r="Y4504" s="37"/>
      <c r="Z4504" s="37"/>
      <c r="AA4504" s="37"/>
      <c r="AB4504" s="37"/>
      <c r="AC4504" s="37"/>
      <c r="AD4504" s="37"/>
      <c r="AE4504" s="37"/>
      <c r="AR4504" s="196" t="s">
        <v>479</v>
      </c>
      <c r="AT4504" s="196" t="s">
        <v>388</v>
      </c>
      <c r="AU4504" s="196" t="s">
        <v>90</v>
      </c>
      <c r="AY4504" s="20" t="s">
        <v>386</v>
      </c>
      <c r="BE4504" s="197">
        <f>IF(N4504="základní",J4504,0)</f>
        <v>0</v>
      </c>
      <c r="BF4504" s="197">
        <f>IF(N4504="snížená",J4504,0)</f>
        <v>0</v>
      </c>
      <c r="BG4504" s="197">
        <f>IF(N4504="zákl. přenesená",J4504,0)</f>
        <v>0</v>
      </c>
      <c r="BH4504" s="197">
        <f>IF(N4504="sníž. přenesená",J4504,0)</f>
        <v>0</v>
      </c>
      <c r="BI4504" s="197">
        <f>IF(N4504="nulová",J4504,0)</f>
        <v>0</v>
      </c>
      <c r="BJ4504" s="20" t="s">
        <v>90</v>
      </c>
      <c r="BK4504" s="197">
        <f>ROUND(I4504*H4504,2)</f>
        <v>0</v>
      </c>
      <c r="BL4504" s="20" t="s">
        <v>479</v>
      </c>
      <c r="BM4504" s="196" t="s">
        <v>4045</v>
      </c>
    </row>
    <row r="4505" spans="1:65" s="2" customFormat="1" ht="10">
      <c r="A4505" s="37"/>
      <c r="B4505" s="38"/>
      <c r="C4505" s="39"/>
      <c r="D4505" s="198" t="s">
        <v>393</v>
      </c>
      <c r="E4505" s="39"/>
      <c r="F4505" s="199" t="s">
        <v>4046</v>
      </c>
      <c r="G4505" s="39"/>
      <c r="H4505" s="39"/>
      <c r="I4505" s="200"/>
      <c r="J4505" s="39"/>
      <c r="K4505" s="39"/>
      <c r="L4505" s="42"/>
      <c r="M4505" s="201"/>
      <c r="N4505" s="202"/>
      <c r="O4505" s="67"/>
      <c r="P4505" s="67"/>
      <c r="Q4505" s="67"/>
      <c r="R4505" s="67"/>
      <c r="S4505" s="67"/>
      <c r="T4505" s="68"/>
      <c r="U4505" s="37"/>
      <c r="V4505" s="37"/>
      <c r="W4505" s="37"/>
      <c r="X4505" s="37"/>
      <c r="Y4505" s="37"/>
      <c r="Z4505" s="37"/>
      <c r="AA4505" s="37"/>
      <c r="AB4505" s="37"/>
      <c r="AC4505" s="37"/>
      <c r="AD4505" s="37"/>
      <c r="AE4505" s="37"/>
      <c r="AT4505" s="20" t="s">
        <v>393</v>
      </c>
      <c r="AU4505" s="20" t="s">
        <v>90</v>
      </c>
    </row>
    <row r="4506" spans="1:65" s="13" customFormat="1" ht="10">
      <c r="B4506" s="203"/>
      <c r="C4506" s="204"/>
      <c r="D4506" s="205" t="s">
        <v>395</v>
      </c>
      <c r="E4506" s="206" t="s">
        <v>76</v>
      </c>
      <c r="F4506" s="207" t="s">
        <v>461</v>
      </c>
      <c r="G4506" s="204"/>
      <c r="H4506" s="206" t="s">
        <v>76</v>
      </c>
      <c r="I4506" s="208"/>
      <c r="J4506" s="204"/>
      <c r="K4506" s="204"/>
      <c r="L4506" s="209"/>
      <c r="M4506" s="210"/>
      <c r="N4506" s="211"/>
      <c r="O4506" s="211"/>
      <c r="P4506" s="211"/>
      <c r="Q4506" s="211"/>
      <c r="R4506" s="211"/>
      <c r="S4506" s="211"/>
      <c r="T4506" s="212"/>
      <c r="AT4506" s="213" t="s">
        <v>395</v>
      </c>
      <c r="AU4506" s="213" t="s">
        <v>90</v>
      </c>
      <c r="AV4506" s="13" t="s">
        <v>85</v>
      </c>
      <c r="AW4506" s="13" t="s">
        <v>36</v>
      </c>
      <c r="AX4506" s="13" t="s">
        <v>78</v>
      </c>
      <c r="AY4506" s="213" t="s">
        <v>386</v>
      </c>
    </row>
    <row r="4507" spans="1:65" s="14" customFormat="1" ht="20">
      <c r="B4507" s="214"/>
      <c r="C4507" s="215"/>
      <c r="D4507" s="205" t="s">
        <v>395</v>
      </c>
      <c r="E4507" s="216" t="s">
        <v>76</v>
      </c>
      <c r="F4507" s="217" t="s">
        <v>4047</v>
      </c>
      <c r="G4507" s="215"/>
      <c r="H4507" s="218">
        <v>45.054000000000002</v>
      </c>
      <c r="I4507" s="219"/>
      <c r="J4507" s="215"/>
      <c r="K4507" s="215"/>
      <c r="L4507" s="220"/>
      <c r="M4507" s="221"/>
      <c r="N4507" s="222"/>
      <c r="O4507" s="222"/>
      <c r="P4507" s="222"/>
      <c r="Q4507" s="222"/>
      <c r="R4507" s="222"/>
      <c r="S4507" s="222"/>
      <c r="T4507" s="223"/>
      <c r="AT4507" s="224" t="s">
        <v>395</v>
      </c>
      <c r="AU4507" s="224" t="s">
        <v>90</v>
      </c>
      <c r="AV4507" s="14" t="s">
        <v>90</v>
      </c>
      <c r="AW4507" s="14" t="s">
        <v>36</v>
      </c>
      <c r="AX4507" s="14" t="s">
        <v>78</v>
      </c>
      <c r="AY4507" s="224" t="s">
        <v>386</v>
      </c>
    </row>
    <row r="4508" spans="1:65" s="15" customFormat="1" ht="10">
      <c r="B4508" s="225"/>
      <c r="C4508" s="226"/>
      <c r="D4508" s="205" t="s">
        <v>395</v>
      </c>
      <c r="E4508" s="227" t="s">
        <v>76</v>
      </c>
      <c r="F4508" s="228" t="s">
        <v>398</v>
      </c>
      <c r="G4508" s="226"/>
      <c r="H4508" s="229">
        <v>45.054000000000002</v>
      </c>
      <c r="I4508" s="230"/>
      <c r="J4508" s="226"/>
      <c r="K4508" s="226"/>
      <c r="L4508" s="231"/>
      <c r="M4508" s="232"/>
      <c r="N4508" s="233"/>
      <c r="O4508" s="233"/>
      <c r="P4508" s="233"/>
      <c r="Q4508" s="233"/>
      <c r="R4508" s="233"/>
      <c r="S4508" s="233"/>
      <c r="T4508" s="234"/>
      <c r="AT4508" s="235" t="s">
        <v>395</v>
      </c>
      <c r="AU4508" s="235" t="s">
        <v>90</v>
      </c>
      <c r="AV4508" s="15" t="s">
        <v>102</v>
      </c>
      <c r="AW4508" s="15" t="s">
        <v>36</v>
      </c>
      <c r="AX4508" s="15" t="s">
        <v>85</v>
      </c>
      <c r="AY4508" s="235" t="s">
        <v>386</v>
      </c>
    </row>
    <row r="4509" spans="1:65" s="2" customFormat="1" ht="16.5" customHeight="1">
      <c r="A4509" s="37"/>
      <c r="B4509" s="38"/>
      <c r="C4509" s="185" t="s">
        <v>4048</v>
      </c>
      <c r="D4509" s="185" t="s">
        <v>388</v>
      </c>
      <c r="E4509" s="186" t="s">
        <v>4049</v>
      </c>
      <c r="F4509" s="187" t="s">
        <v>4050</v>
      </c>
      <c r="G4509" s="188" t="s">
        <v>624</v>
      </c>
      <c r="H4509" s="189">
        <v>1</v>
      </c>
      <c r="I4509" s="190"/>
      <c r="J4509" s="191">
        <f>ROUND(I4509*H4509,2)</f>
        <v>0</v>
      </c>
      <c r="K4509" s="187" t="s">
        <v>76</v>
      </c>
      <c r="L4509" s="42"/>
      <c r="M4509" s="192" t="s">
        <v>76</v>
      </c>
      <c r="N4509" s="193" t="s">
        <v>49</v>
      </c>
      <c r="O4509" s="67"/>
      <c r="P4509" s="194">
        <f>O4509*H4509</f>
        <v>0</v>
      </c>
      <c r="Q4509" s="194">
        <v>1.0000000000000001E-5</v>
      </c>
      <c r="R4509" s="194">
        <f>Q4509*H4509</f>
        <v>1.0000000000000001E-5</v>
      </c>
      <c r="S4509" s="194">
        <v>0</v>
      </c>
      <c r="T4509" s="195">
        <f>S4509*H4509</f>
        <v>0</v>
      </c>
      <c r="U4509" s="37"/>
      <c r="V4509" s="37"/>
      <c r="W4509" s="37"/>
      <c r="X4509" s="37"/>
      <c r="Y4509" s="37"/>
      <c r="Z4509" s="37"/>
      <c r="AA4509" s="37"/>
      <c r="AB4509" s="37"/>
      <c r="AC4509" s="37"/>
      <c r="AD4509" s="37"/>
      <c r="AE4509" s="37"/>
      <c r="AR4509" s="196" t="s">
        <v>479</v>
      </c>
      <c r="AT4509" s="196" t="s">
        <v>388</v>
      </c>
      <c r="AU4509" s="196" t="s">
        <v>90</v>
      </c>
      <c r="AY4509" s="20" t="s">
        <v>386</v>
      </c>
      <c r="BE4509" s="197">
        <f>IF(N4509="základní",J4509,0)</f>
        <v>0</v>
      </c>
      <c r="BF4509" s="197">
        <f>IF(N4509="snížená",J4509,0)</f>
        <v>0</v>
      </c>
      <c r="BG4509" s="197">
        <f>IF(N4509="zákl. přenesená",J4509,0)</f>
        <v>0</v>
      </c>
      <c r="BH4509" s="197">
        <f>IF(N4509="sníž. přenesená",J4509,0)</f>
        <v>0</v>
      </c>
      <c r="BI4509" s="197">
        <f>IF(N4509="nulová",J4509,0)</f>
        <v>0</v>
      </c>
      <c r="BJ4509" s="20" t="s">
        <v>90</v>
      </c>
      <c r="BK4509" s="197">
        <f>ROUND(I4509*H4509,2)</f>
        <v>0</v>
      </c>
      <c r="BL4509" s="20" t="s">
        <v>479</v>
      </c>
      <c r="BM4509" s="196" t="s">
        <v>4051</v>
      </c>
    </row>
    <row r="4510" spans="1:65" s="2" customFormat="1" ht="16.5" customHeight="1">
      <c r="A4510" s="37"/>
      <c r="B4510" s="38"/>
      <c r="C4510" s="185" t="s">
        <v>4052</v>
      </c>
      <c r="D4510" s="185" t="s">
        <v>388</v>
      </c>
      <c r="E4510" s="186" t="s">
        <v>4053</v>
      </c>
      <c r="F4510" s="187" t="s">
        <v>4054</v>
      </c>
      <c r="G4510" s="188" t="s">
        <v>624</v>
      </c>
      <c r="H4510" s="189">
        <v>1</v>
      </c>
      <c r="I4510" s="190"/>
      <c r="J4510" s="191">
        <f>ROUND(I4510*H4510,2)</f>
        <v>0</v>
      </c>
      <c r="K4510" s="187" t="s">
        <v>76</v>
      </c>
      <c r="L4510" s="42"/>
      <c r="M4510" s="192" t="s">
        <v>76</v>
      </c>
      <c r="N4510" s="193" t="s">
        <v>49</v>
      </c>
      <c r="O4510" s="67"/>
      <c r="P4510" s="194">
        <f>O4510*H4510</f>
        <v>0</v>
      </c>
      <c r="Q4510" s="194">
        <v>1.0000000000000001E-5</v>
      </c>
      <c r="R4510" s="194">
        <f>Q4510*H4510</f>
        <v>1.0000000000000001E-5</v>
      </c>
      <c r="S4510" s="194">
        <v>0</v>
      </c>
      <c r="T4510" s="195">
        <f>S4510*H4510</f>
        <v>0</v>
      </c>
      <c r="U4510" s="37"/>
      <c r="V4510" s="37"/>
      <c r="W4510" s="37"/>
      <c r="X4510" s="37"/>
      <c r="Y4510" s="37"/>
      <c r="Z4510" s="37"/>
      <c r="AA4510" s="37"/>
      <c r="AB4510" s="37"/>
      <c r="AC4510" s="37"/>
      <c r="AD4510" s="37"/>
      <c r="AE4510" s="37"/>
      <c r="AR4510" s="196" t="s">
        <v>479</v>
      </c>
      <c r="AT4510" s="196" t="s">
        <v>388</v>
      </c>
      <c r="AU4510" s="196" t="s">
        <v>90</v>
      </c>
      <c r="AY4510" s="20" t="s">
        <v>386</v>
      </c>
      <c r="BE4510" s="197">
        <f>IF(N4510="základní",J4510,0)</f>
        <v>0</v>
      </c>
      <c r="BF4510" s="197">
        <f>IF(N4510="snížená",J4510,0)</f>
        <v>0</v>
      </c>
      <c r="BG4510" s="197">
        <f>IF(N4510="zákl. přenesená",J4510,0)</f>
        <v>0</v>
      </c>
      <c r="BH4510" s="197">
        <f>IF(N4510="sníž. přenesená",J4510,0)</f>
        <v>0</v>
      </c>
      <c r="BI4510" s="197">
        <f>IF(N4510="nulová",J4510,0)</f>
        <v>0</v>
      </c>
      <c r="BJ4510" s="20" t="s">
        <v>90</v>
      </c>
      <c r="BK4510" s="197">
        <f>ROUND(I4510*H4510,2)</f>
        <v>0</v>
      </c>
      <c r="BL4510" s="20" t="s">
        <v>479</v>
      </c>
      <c r="BM4510" s="196" t="s">
        <v>4055</v>
      </c>
    </row>
    <row r="4511" spans="1:65" s="2" customFormat="1" ht="44.25" customHeight="1">
      <c r="A4511" s="37"/>
      <c r="B4511" s="38"/>
      <c r="C4511" s="185" t="s">
        <v>4056</v>
      </c>
      <c r="D4511" s="185" t="s">
        <v>388</v>
      </c>
      <c r="E4511" s="186" t="s">
        <v>4057</v>
      </c>
      <c r="F4511" s="187" t="s">
        <v>4058</v>
      </c>
      <c r="G4511" s="188" t="s">
        <v>624</v>
      </c>
      <c r="H4511" s="189">
        <v>10</v>
      </c>
      <c r="I4511" s="190"/>
      <c r="J4511" s="191">
        <f>ROUND(I4511*H4511,2)</f>
        <v>0</v>
      </c>
      <c r="K4511" s="187" t="s">
        <v>391</v>
      </c>
      <c r="L4511" s="42"/>
      <c r="M4511" s="192" t="s">
        <v>76</v>
      </c>
      <c r="N4511" s="193" t="s">
        <v>49</v>
      </c>
      <c r="O4511" s="67"/>
      <c r="P4511" s="194">
        <f>O4511*H4511</f>
        <v>0</v>
      </c>
      <c r="Q4511" s="194">
        <v>1.6990000000000001E-4</v>
      </c>
      <c r="R4511" s="194">
        <f>Q4511*H4511</f>
        <v>1.699E-3</v>
      </c>
      <c r="S4511" s="194">
        <v>0</v>
      </c>
      <c r="T4511" s="195">
        <f>S4511*H4511</f>
        <v>0</v>
      </c>
      <c r="U4511" s="37"/>
      <c r="V4511" s="37"/>
      <c r="W4511" s="37"/>
      <c r="X4511" s="37"/>
      <c r="Y4511" s="37"/>
      <c r="Z4511" s="37"/>
      <c r="AA4511" s="37"/>
      <c r="AB4511" s="37"/>
      <c r="AC4511" s="37"/>
      <c r="AD4511" s="37"/>
      <c r="AE4511" s="37"/>
      <c r="AR4511" s="196" t="s">
        <v>479</v>
      </c>
      <c r="AT4511" s="196" t="s">
        <v>388</v>
      </c>
      <c r="AU4511" s="196" t="s">
        <v>90</v>
      </c>
      <c r="AY4511" s="20" t="s">
        <v>386</v>
      </c>
      <c r="BE4511" s="197">
        <f>IF(N4511="základní",J4511,0)</f>
        <v>0</v>
      </c>
      <c r="BF4511" s="197">
        <f>IF(N4511="snížená",J4511,0)</f>
        <v>0</v>
      </c>
      <c r="BG4511" s="197">
        <f>IF(N4511="zákl. přenesená",J4511,0)</f>
        <v>0</v>
      </c>
      <c r="BH4511" s="197">
        <f>IF(N4511="sníž. přenesená",J4511,0)</f>
        <v>0</v>
      </c>
      <c r="BI4511" s="197">
        <f>IF(N4511="nulová",J4511,0)</f>
        <v>0</v>
      </c>
      <c r="BJ4511" s="20" t="s">
        <v>90</v>
      </c>
      <c r="BK4511" s="197">
        <f>ROUND(I4511*H4511,2)</f>
        <v>0</v>
      </c>
      <c r="BL4511" s="20" t="s">
        <v>479</v>
      </c>
      <c r="BM4511" s="196" t="s">
        <v>4059</v>
      </c>
    </row>
    <row r="4512" spans="1:65" s="2" customFormat="1" ht="10">
      <c r="A4512" s="37"/>
      <c r="B4512" s="38"/>
      <c r="C4512" s="39"/>
      <c r="D4512" s="198" t="s">
        <v>393</v>
      </c>
      <c r="E4512" s="39"/>
      <c r="F4512" s="199" t="s">
        <v>4060</v>
      </c>
      <c r="G4512" s="39"/>
      <c r="H4512" s="39"/>
      <c r="I4512" s="200"/>
      <c r="J4512" s="39"/>
      <c r="K4512" s="39"/>
      <c r="L4512" s="42"/>
      <c r="M4512" s="201"/>
      <c r="N4512" s="202"/>
      <c r="O4512" s="67"/>
      <c r="P4512" s="67"/>
      <c r="Q4512" s="67"/>
      <c r="R4512" s="67"/>
      <c r="S4512" s="67"/>
      <c r="T4512" s="68"/>
      <c r="U4512" s="37"/>
      <c r="V4512" s="37"/>
      <c r="W4512" s="37"/>
      <c r="X4512" s="37"/>
      <c r="Y4512" s="37"/>
      <c r="Z4512" s="37"/>
      <c r="AA4512" s="37"/>
      <c r="AB4512" s="37"/>
      <c r="AC4512" s="37"/>
      <c r="AD4512" s="37"/>
      <c r="AE4512" s="37"/>
      <c r="AT4512" s="20" t="s">
        <v>393</v>
      </c>
      <c r="AU4512" s="20" t="s">
        <v>90</v>
      </c>
    </row>
    <row r="4513" spans="1:65" s="13" customFormat="1" ht="10">
      <c r="B4513" s="203"/>
      <c r="C4513" s="204"/>
      <c r="D4513" s="205" t="s">
        <v>395</v>
      </c>
      <c r="E4513" s="206" t="s">
        <v>76</v>
      </c>
      <c r="F4513" s="207" t="s">
        <v>579</v>
      </c>
      <c r="G4513" s="204"/>
      <c r="H4513" s="206" t="s">
        <v>76</v>
      </c>
      <c r="I4513" s="208"/>
      <c r="J4513" s="204"/>
      <c r="K4513" s="204"/>
      <c r="L4513" s="209"/>
      <c r="M4513" s="210"/>
      <c r="N4513" s="211"/>
      <c r="O4513" s="211"/>
      <c r="P4513" s="211"/>
      <c r="Q4513" s="211"/>
      <c r="R4513" s="211"/>
      <c r="S4513" s="211"/>
      <c r="T4513" s="212"/>
      <c r="AT4513" s="213" t="s">
        <v>395</v>
      </c>
      <c r="AU4513" s="213" t="s">
        <v>90</v>
      </c>
      <c r="AV4513" s="13" t="s">
        <v>85</v>
      </c>
      <c r="AW4513" s="13" t="s">
        <v>36</v>
      </c>
      <c r="AX4513" s="13" t="s">
        <v>78</v>
      </c>
      <c r="AY4513" s="213" t="s">
        <v>386</v>
      </c>
    </row>
    <row r="4514" spans="1:65" s="14" customFormat="1" ht="10">
      <c r="B4514" s="214"/>
      <c r="C4514" s="215"/>
      <c r="D4514" s="205" t="s">
        <v>395</v>
      </c>
      <c r="E4514" s="216" t="s">
        <v>76</v>
      </c>
      <c r="F4514" s="217" t="s">
        <v>4061</v>
      </c>
      <c r="G4514" s="215"/>
      <c r="H4514" s="218">
        <v>3</v>
      </c>
      <c r="I4514" s="219"/>
      <c r="J4514" s="215"/>
      <c r="K4514" s="215"/>
      <c r="L4514" s="220"/>
      <c r="M4514" s="221"/>
      <c r="N4514" s="222"/>
      <c r="O4514" s="222"/>
      <c r="P4514" s="222"/>
      <c r="Q4514" s="222"/>
      <c r="R4514" s="222"/>
      <c r="S4514" s="222"/>
      <c r="T4514" s="223"/>
      <c r="AT4514" s="224" t="s">
        <v>395</v>
      </c>
      <c r="AU4514" s="224" t="s">
        <v>90</v>
      </c>
      <c r="AV4514" s="14" t="s">
        <v>90</v>
      </c>
      <c r="AW4514" s="14" t="s">
        <v>36</v>
      </c>
      <c r="AX4514" s="14" t="s">
        <v>78</v>
      </c>
      <c r="AY4514" s="224" t="s">
        <v>386</v>
      </c>
    </row>
    <row r="4515" spans="1:65" s="14" customFormat="1" ht="10">
      <c r="B4515" s="214"/>
      <c r="C4515" s="215"/>
      <c r="D4515" s="205" t="s">
        <v>395</v>
      </c>
      <c r="E4515" s="216" t="s">
        <v>76</v>
      </c>
      <c r="F4515" s="217" t="s">
        <v>4062</v>
      </c>
      <c r="G4515" s="215"/>
      <c r="H4515" s="218">
        <v>7</v>
      </c>
      <c r="I4515" s="219"/>
      <c r="J4515" s="215"/>
      <c r="K4515" s="215"/>
      <c r="L4515" s="220"/>
      <c r="M4515" s="221"/>
      <c r="N4515" s="222"/>
      <c r="O4515" s="222"/>
      <c r="P4515" s="222"/>
      <c r="Q4515" s="222"/>
      <c r="R4515" s="222"/>
      <c r="S4515" s="222"/>
      <c r="T4515" s="223"/>
      <c r="AT4515" s="224" t="s">
        <v>395</v>
      </c>
      <c r="AU4515" s="224" t="s">
        <v>90</v>
      </c>
      <c r="AV4515" s="14" t="s">
        <v>90</v>
      </c>
      <c r="AW4515" s="14" t="s">
        <v>36</v>
      </c>
      <c r="AX4515" s="14" t="s">
        <v>78</v>
      </c>
      <c r="AY4515" s="224" t="s">
        <v>386</v>
      </c>
    </row>
    <row r="4516" spans="1:65" s="15" customFormat="1" ht="10">
      <c r="B4516" s="225"/>
      <c r="C4516" s="226"/>
      <c r="D4516" s="205" t="s">
        <v>395</v>
      </c>
      <c r="E4516" s="227" t="s">
        <v>76</v>
      </c>
      <c r="F4516" s="228" t="s">
        <v>398</v>
      </c>
      <c r="G4516" s="226"/>
      <c r="H4516" s="229">
        <v>10</v>
      </c>
      <c r="I4516" s="230"/>
      <c r="J4516" s="226"/>
      <c r="K4516" s="226"/>
      <c r="L4516" s="231"/>
      <c r="M4516" s="232"/>
      <c r="N4516" s="233"/>
      <c r="O4516" s="233"/>
      <c r="P4516" s="233"/>
      <c r="Q4516" s="233"/>
      <c r="R4516" s="233"/>
      <c r="S4516" s="233"/>
      <c r="T4516" s="234"/>
      <c r="AT4516" s="235" t="s">
        <v>395</v>
      </c>
      <c r="AU4516" s="235" t="s">
        <v>90</v>
      </c>
      <c r="AV4516" s="15" t="s">
        <v>102</v>
      </c>
      <c r="AW4516" s="15" t="s">
        <v>36</v>
      </c>
      <c r="AX4516" s="15" t="s">
        <v>85</v>
      </c>
      <c r="AY4516" s="235" t="s">
        <v>386</v>
      </c>
    </row>
    <row r="4517" spans="1:65" s="2" customFormat="1" ht="24.15" customHeight="1">
      <c r="A4517" s="37"/>
      <c r="B4517" s="38"/>
      <c r="C4517" s="236" t="s">
        <v>4063</v>
      </c>
      <c r="D4517" s="236" t="s">
        <v>453</v>
      </c>
      <c r="E4517" s="237" t="s">
        <v>4064</v>
      </c>
      <c r="F4517" s="238" t="s">
        <v>4065</v>
      </c>
      <c r="G4517" s="239" t="s">
        <v>624</v>
      </c>
      <c r="H4517" s="240">
        <v>3</v>
      </c>
      <c r="I4517" s="241"/>
      <c r="J4517" s="242">
        <f>ROUND(I4517*H4517,2)</f>
        <v>0</v>
      </c>
      <c r="K4517" s="238" t="s">
        <v>76</v>
      </c>
      <c r="L4517" s="243"/>
      <c r="M4517" s="244" t="s">
        <v>76</v>
      </c>
      <c r="N4517" s="245" t="s">
        <v>49</v>
      </c>
      <c r="O4517" s="67"/>
      <c r="P4517" s="194">
        <f>O4517*H4517</f>
        <v>0</v>
      </c>
      <c r="Q4517" s="194">
        <v>1.0000000000000001E-5</v>
      </c>
      <c r="R4517" s="194">
        <f>Q4517*H4517</f>
        <v>3.0000000000000004E-5</v>
      </c>
      <c r="S4517" s="194">
        <v>0</v>
      </c>
      <c r="T4517" s="195">
        <f>S4517*H4517</f>
        <v>0</v>
      </c>
      <c r="U4517" s="37"/>
      <c r="V4517" s="37"/>
      <c r="W4517" s="37"/>
      <c r="X4517" s="37"/>
      <c r="Y4517" s="37"/>
      <c r="Z4517" s="37"/>
      <c r="AA4517" s="37"/>
      <c r="AB4517" s="37"/>
      <c r="AC4517" s="37"/>
      <c r="AD4517" s="37"/>
      <c r="AE4517" s="37"/>
      <c r="AR4517" s="196" t="s">
        <v>597</v>
      </c>
      <c r="AT4517" s="196" t="s">
        <v>453</v>
      </c>
      <c r="AU4517" s="196" t="s">
        <v>90</v>
      </c>
      <c r="AY4517" s="20" t="s">
        <v>386</v>
      </c>
      <c r="BE4517" s="197">
        <f>IF(N4517="základní",J4517,0)</f>
        <v>0</v>
      </c>
      <c r="BF4517" s="197">
        <f>IF(N4517="snížená",J4517,0)</f>
        <v>0</v>
      </c>
      <c r="BG4517" s="197">
        <f>IF(N4517="zákl. přenesená",J4517,0)</f>
        <v>0</v>
      </c>
      <c r="BH4517" s="197">
        <f>IF(N4517="sníž. přenesená",J4517,0)</f>
        <v>0</v>
      </c>
      <c r="BI4517" s="197">
        <f>IF(N4517="nulová",J4517,0)</f>
        <v>0</v>
      </c>
      <c r="BJ4517" s="20" t="s">
        <v>90</v>
      </c>
      <c r="BK4517" s="197">
        <f>ROUND(I4517*H4517,2)</f>
        <v>0</v>
      </c>
      <c r="BL4517" s="20" t="s">
        <v>479</v>
      </c>
      <c r="BM4517" s="196" t="s">
        <v>4066</v>
      </c>
    </row>
    <row r="4518" spans="1:65" s="13" customFormat="1" ht="10">
      <c r="B4518" s="203"/>
      <c r="C4518" s="204"/>
      <c r="D4518" s="205" t="s">
        <v>395</v>
      </c>
      <c r="E4518" s="206" t="s">
        <v>76</v>
      </c>
      <c r="F4518" s="207" t="s">
        <v>579</v>
      </c>
      <c r="G4518" s="204"/>
      <c r="H4518" s="206" t="s">
        <v>76</v>
      </c>
      <c r="I4518" s="208"/>
      <c r="J4518" s="204"/>
      <c r="K4518" s="204"/>
      <c r="L4518" s="209"/>
      <c r="M4518" s="210"/>
      <c r="N4518" s="211"/>
      <c r="O4518" s="211"/>
      <c r="P4518" s="211"/>
      <c r="Q4518" s="211"/>
      <c r="R4518" s="211"/>
      <c r="S4518" s="211"/>
      <c r="T4518" s="212"/>
      <c r="AT4518" s="213" t="s">
        <v>395</v>
      </c>
      <c r="AU4518" s="213" t="s">
        <v>90</v>
      </c>
      <c r="AV4518" s="13" t="s">
        <v>85</v>
      </c>
      <c r="AW4518" s="13" t="s">
        <v>36</v>
      </c>
      <c r="AX4518" s="13" t="s">
        <v>78</v>
      </c>
      <c r="AY4518" s="213" t="s">
        <v>386</v>
      </c>
    </row>
    <row r="4519" spans="1:65" s="14" customFormat="1" ht="10">
      <c r="B4519" s="214"/>
      <c r="C4519" s="215"/>
      <c r="D4519" s="205" t="s">
        <v>395</v>
      </c>
      <c r="E4519" s="216" t="s">
        <v>76</v>
      </c>
      <c r="F4519" s="217" t="s">
        <v>4061</v>
      </c>
      <c r="G4519" s="215"/>
      <c r="H4519" s="218">
        <v>3</v>
      </c>
      <c r="I4519" s="219"/>
      <c r="J4519" s="215"/>
      <c r="K4519" s="215"/>
      <c r="L4519" s="220"/>
      <c r="M4519" s="221"/>
      <c r="N4519" s="222"/>
      <c r="O4519" s="222"/>
      <c r="P4519" s="222"/>
      <c r="Q4519" s="222"/>
      <c r="R4519" s="222"/>
      <c r="S4519" s="222"/>
      <c r="T4519" s="223"/>
      <c r="AT4519" s="224" t="s">
        <v>395</v>
      </c>
      <c r="AU4519" s="224" t="s">
        <v>90</v>
      </c>
      <c r="AV4519" s="14" t="s">
        <v>90</v>
      </c>
      <c r="AW4519" s="14" t="s">
        <v>36</v>
      </c>
      <c r="AX4519" s="14" t="s">
        <v>78</v>
      </c>
      <c r="AY4519" s="224" t="s">
        <v>386</v>
      </c>
    </row>
    <row r="4520" spans="1:65" s="15" customFormat="1" ht="10">
      <c r="B4520" s="225"/>
      <c r="C4520" s="226"/>
      <c r="D4520" s="205" t="s">
        <v>395</v>
      </c>
      <c r="E4520" s="227" t="s">
        <v>76</v>
      </c>
      <c r="F4520" s="228" t="s">
        <v>398</v>
      </c>
      <c r="G4520" s="226"/>
      <c r="H4520" s="229">
        <v>3</v>
      </c>
      <c r="I4520" s="230"/>
      <c r="J4520" s="226"/>
      <c r="K4520" s="226"/>
      <c r="L4520" s="231"/>
      <c r="M4520" s="232"/>
      <c r="N4520" s="233"/>
      <c r="O4520" s="233"/>
      <c r="P4520" s="233"/>
      <c r="Q4520" s="233"/>
      <c r="R4520" s="233"/>
      <c r="S4520" s="233"/>
      <c r="T4520" s="234"/>
      <c r="AT4520" s="235" t="s">
        <v>395</v>
      </c>
      <c r="AU4520" s="235" t="s">
        <v>90</v>
      </c>
      <c r="AV4520" s="15" t="s">
        <v>102</v>
      </c>
      <c r="AW4520" s="15" t="s">
        <v>36</v>
      </c>
      <c r="AX4520" s="15" t="s">
        <v>85</v>
      </c>
      <c r="AY4520" s="235" t="s">
        <v>386</v>
      </c>
    </row>
    <row r="4521" spans="1:65" s="2" customFormat="1" ht="24.15" customHeight="1">
      <c r="A4521" s="37"/>
      <c r="B4521" s="38"/>
      <c r="C4521" s="236" t="s">
        <v>4067</v>
      </c>
      <c r="D4521" s="236" t="s">
        <v>453</v>
      </c>
      <c r="E4521" s="237" t="s">
        <v>4068</v>
      </c>
      <c r="F4521" s="238" t="s">
        <v>4069</v>
      </c>
      <c r="G4521" s="239" t="s">
        <v>624</v>
      </c>
      <c r="H4521" s="240">
        <v>7</v>
      </c>
      <c r="I4521" s="241"/>
      <c r="J4521" s="242">
        <f>ROUND(I4521*H4521,2)</f>
        <v>0</v>
      </c>
      <c r="K4521" s="238" t="s">
        <v>76</v>
      </c>
      <c r="L4521" s="243"/>
      <c r="M4521" s="244" t="s">
        <v>76</v>
      </c>
      <c r="N4521" s="245" t="s">
        <v>49</v>
      </c>
      <c r="O4521" s="67"/>
      <c r="P4521" s="194">
        <f>O4521*H4521</f>
        <v>0</v>
      </c>
      <c r="Q4521" s="194">
        <v>1.0000000000000001E-5</v>
      </c>
      <c r="R4521" s="194">
        <f>Q4521*H4521</f>
        <v>7.0000000000000007E-5</v>
      </c>
      <c r="S4521" s="194">
        <v>0</v>
      </c>
      <c r="T4521" s="195">
        <f>S4521*H4521</f>
        <v>0</v>
      </c>
      <c r="U4521" s="37"/>
      <c r="V4521" s="37"/>
      <c r="W4521" s="37"/>
      <c r="X4521" s="37"/>
      <c r="Y4521" s="37"/>
      <c r="Z4521" s="37"/>
      <c r="AA4521" s="37"/>
      <c r="AB4521" s="37"/>
      <c r="AC4521" s="37"/>
      <c r="AD4521" s="37"/>
      <c r="AE4521" s="37"/>
      <c r="AR4521" s="196" t="s">
        <v>597</v>
      </c>
      <c r="AT4521" s="196" t="s">
        <v>453</v>
      </c>
      <c r="AU4521" s="196" t="s">
        <v>90</v>
      </c>
      <c r="AY4521" s="20" t="s">
        <v>386</v>
      </c>
      <c r="BE4521" s="197">
        <f>IF(N4521="základní",J4521,0)</f>
        <v>0</v>
      </c>
      <c r="BF4521" s="197">
        <f>IF(N4521="snížená",J4521,0)</f>
        <v>0</v>
      </c>
      <c r="BG4521" s="197">
        <f>IF(N4521="zákl. přenesená",J4521,0)</f>
        <v>0</v>
      </c>
      <c r="BH4521" s="197">
        <f>IF(N4521="sníž. přenesená",J4521,0)</f>
        <v>0</v>
      </c>
      <c r="BI4521" s="197">
        <f>IF(N4521="nulová",J4521,0)</f>
        <v>0</v>
      </c>
      <c r="BJ4521" s="20" t="s">
        <v>90</v>
      </c>
      <c r="BK4521" s="197">
        <f>ROUND(I4521*H4521,2)</f>
        <v>0</v>
      </c>
      <c r="BL4521" s="20" t="s">
        <v>479</v>
      </c>
      <c r="BM4521" s="196" t="s">
        <v>4070</v>
      </c>
    </row>
    <row r="4522" spans="1:65" s="13" customFormat="1" ht="10">
      <c r="B4522" s="203"/>
      <c r="C4522" s="204"/>
      <c r="D4522" s="205" t="s">
        <v>395</v>
      </c>
      <c r="E4522" s="206" t="s">
        <v>76</v>
      </c>
      <c r="F4522" s="207" t="s">
        <v>579</v>
      </c>
      <c r="G4522" s="204"/>
      <c r="H4522" s="206" t="s">
        <v>76</v>
      </c>
      <c r="I4522" s="208"/>
      <c r="J4522" s="204"/>
      <c r="K4522" s="204"/>
      <c r="L4522" s="209"/>
      <c r="M4522" s="210"/>
      <c r="N4522" s="211"/>
      <c r="O4522" s="211"/>
      <c r="P4522" s="211"/>
      <c r="Q4522" s="211"/>
      <c r="R4522" s="211"/>
      <c r="S4522" s="211"/>
      <c r="T4522" s="212"/>
      <c r="AT4522" s="213" t="s">
        <v>395</v>
      </c>
      <c r="AU4522" s="213" t="s">
        <v>90</v>
      </c>
      <c r="AV4522" s="13" t="s">
        <v>85</v>
      </c>
      <c r="AW4522" s="13" t="s">
        <v>36</v>
      </c>
      <c r="AX4522" s="13" t="s">
        <v>78</v>
      </c>
      <c r="AY4522" s="213" t="s">
        <v>386</v>
      </c>
    </row>
    <row r="4523" spans="1:65" s="14" customFormat="1" ht="10">
      <c r="B4523" s="214"/>
      <c r="C4523" s="215"/>
      <c r="D4523" s="205" t="s">
        <v>395</v>
      </c>
      <c r="E4523" s="216" t="s">
        <v>76</v>
      </c>
      <c r="F4523" s="217" t="s">
        <v>4062</v>
      </c>
      <c r="G4523" s="215"/>
      <c r="H4523" s="218">
        <v>7</v>
      </c>
      <c r="I4523" s="219"/>
      <c r="J4523" s="215"/>
      <c r="K4523" s="215"/>
      <c r="L4523" s="220"/>
      <c r="M4523" s="221"/>
      <c r="N4523" s="222"/>
      <c r="O4523" s="222"/>
      <c r="P4523" s="222"/>
      <c r="Q4523" s="222"/>
      <c r="R4523" s="222"/>
      <c r="S4523" s="222"/>
      <c r="T4523" s="223"/>
      <c r="AT4523" s="224" t="s">
        <v>395</v>
      </c>
      <c r="AU4523" s="224" t="s">
        <v>90</v>
      </c>
      <c r="AV4523" s="14" t="s">
        <v>90</v>
      </c>
      <c r="AW4523" s="14" t="s">
        <v>36</v>
      </c>
      <c r="AX4523" s="14" t="s">
        <v>78</v>
      </c>
      <c r="AY4523" s="224" t="s">
        <v>386</v>
      </c>
    </row>
    <row r="4524" spans="1:65" s="15" customFormat="1" ht="10">
      <c r="B4524" s="225"/>
      <c r="C4524" s="226"/>
      <c r="D4524" s="205" t="s">
        <v>395</v>
      </c>
      <c r="E4524" s="227" t="s">
        <v>76</v>
      </c>
      <c r="F4524" s="228" t="s">
        <v>398</v>
      </c>
      <c r="G4524" s="226"/>
      <c r="H4524" s="229">
        <v>7</v>
      </c>
      <c r="I4524" s="230"/>
      <c r="J4524" s="226"/>
      <c r="K4524" s="226"/>
      <c r="L4524" s="231"/>
      <c r="M4524" s="232"/>
      <c r="N4524" s="233"/>
      <c r="O4524" s="233"/>
      <c r="P4524" s="233"/>
      <c r="Q4524" s="233"/>
      <c r="R4524" s="233"/>
      <c r="S4524" s="233"/>
      <c r="T4524" s="234"/>
      <c r="AT4524" s="235" t="s">
        <v>395</v>
      </c>
      <c r="AU4524" s="235" t="s">
        <v>90</v>
      </c>
      <c r="AV4524" s="15" t="s">
        <v>102</v>
      </c>
      <c r="AW4524" s="15" t="s">
        <v>36</v>
      </c>
      <c r="AX4524" s="15" t="s">
        <v>85</v>
      </c>
      <c r="AY4524" s="235" t="s">
        <v>386</v>
      </c>
    </row>
    <row r="4525" spans="1:65" s="2" customFormat="1" ht="16.5" customHeight="1">
      <c r="A4525" s="37"/>
      <c r="B4525" s="38"/>
      <c r="C4525" s="236" t="s">
        <v>4071</v>
      </c>
      <c r="D4525" s="236" t="s">
        <v>453</v>
      </c>
      <c r="E4525" s="237" t="s">
        <v>4072</v>
      </c>
      <c r="F4525" s="238" t="s">
        <v>4073</v>
      </c>
      <c r="G4525" s="239" t="s">
        <v>167</v>
      </c>
      <c r="H4525" s="240">
        <v>30</v>
      </c>
      <c r="I4525" s="241"/>
      <c r="J4525" s="242">
        <f>ROUND(I4525*H4525,2)</f>
        <v>0</v>
      </c>
      <c r="K4525" s="238" t="s">
        <v>76</v>
      </c>
      <c r="L4525" s="243"/>
      <c r="M4525" s="244" t="s">
        <v>76</v>
      </c>
      <c r="N4525" s="245" t="s">
        <v>49</v>
      </c>
      <c r="O4525" s="67"/>
      <c r="P4525" s="194">
        <f>O4525*H4525</f>
        <v>0</v>
      </c>
      <c r="Q4525" s="194">
        <v>1.0000000000000001E-5</v>
      </c>
      <c r="R4525" s="194">
        <f>Q4525*H4525</f>
        <v>3.0000000000000003E-4</v>
      </c>
      <c r="S4525" s="194">
        <v>0</v>
      </c>
      <c r="T4525" s="195">
        <f>S4525*H4525</f>
        <v>0</v>
      </c>
      <c r="U4525" s="37"/>
      <c r="V4525" s="37"/>
      <c r="W4525" s="37"/>
      <c r="X4525" s="37"/>
      <c r="Y4525" s="37"/>
      <c r="Z4525" s="37"/>
      <c r="AA4525" s="37"/>
      <c r="AB4525" s="37"/>
      <c r="AC4525" s="37"/>
      <c r="AD4525" s="37"/>
      <c r="AE4525" s="37"/>
      <c r="AR4525" s="196" t="s">
        <v>597</v>
      </c>
      <c r="AT4525" s="196" t="s">
        <v>453</v>
      </c>
      <c r="AU4525" s="196" t="s">
        <v>90</v>
      </c>
      <c r="AY4525" s="20" t="s">
        <v>386</v>
      </c>
      <c r="BE4525" s="197">
        <f>IF(N4525="základní",J4525,0)</f>
        <v>0</v>
      </c>
      <c r="BF4525" s="197">
        <f>IF(N4525="snížená",J4525,0)</f>
        <v>0</v>
      </c>
      <c r="BG4525" s="197">
        <f>IF(N4525="zákl. přenesená",J4525,0)</f>
        <v>0</v>
      </c>
      <c r="BH4525" s="197">
        <f>IF(N4525="sníž. přenesená",J4525,0)</f>
        <v>0</v>
      </c>
      <c r="BI4525" s="197">
        <f>IF(N4525="nulová",J4525,0)</f>
        <v>0</v>
      </c>
      <c r="BJ4525" s="20" t="s">
        <v>90</v>
      </c>
      <c r="BK4525" s="197">
        <f>ROUND(I4525*H4525,2)</f>
        <v>0</v>
      </c>
      <c r="BL4525" s="20" t="s">
        <v>479</v>
      </c>
      <c r="BM4525" s="196" t="s">
        <v>4074</v>
      </c>
    </row>
    <row r="4526" spans="1:65" s="2" customFormat="1" ht="24.15" customHeight="1">
      <c r="A4526" s="37"/>
      <c r="B4526" s="38"/>
      <c r="C4526" s="236" t="s">
        <v>4075</v>
      </c>
      <c r="D4526" s="236" t="s">
        <v>453</v>
      </c>
      <c r="E4526" s="237" t="s">
        <v>4076</v>
      </c>
      <c r="F4526" s="238" t="s">
        <v>4077</v>
      </c>
      <c r="G4526" s="239" t="s">
        <v>167</v>
      </c>
      <c r="H4526" s="240">
        <v>40</v>
      </c>
      <c r="I4526" s="241"/>
      <c r="J4526" s="242">
        <f>ROUND(I4526*H4526,2)</f>
        <v>0</v>
      </c>
      <c r="K4526" s="238" t="s">
        <v>76</v>
      </c>
      <c r="L4526" s="243"/>
      <c r="M4526" s="244" t="s">
        <v>76</v>
      </c>
      <c r="N4526" s="245" t="s">
        <v>49</v>
      </c>
      <c r="O4526" s="67"/>
      <c r="P4526" s="194">
        <f>O4526*H4526</f>
        <v>0</v>
      </c>
      <c r="Q4526" s="194">
        <v>1.0000000000000001E-5</v>
      </c>
      <c r="R4526" s="194">
        <f>Q4526*H4526</f>
        <v>4.0000000000000002E-4</v>
      </c>
      <c r="S4526" s="194">
        <v>0</v>
      </c>
      <c r="T4526" s="195">
        <f>S4526*H4526</f>
        <v>0</v>
      </c>
      <c r="U4526" s="37"/>
      <c r="V4526" s="37"/>
      <c r="W4526" s="37"/>
      <c r="X4526" s="37"/>
      <c r="Y4526" s="37"/>
      <c r="Z4526" s="37"/>
      <c r="AA4526" s="37"/>
      <c r="AB4526" s="37"/>
      <c r="AC4526" s="37"/>
      <c r="AD4526" s="37"/>
      <c r="AE4526" s="37"/>
      <c r="AR4526" s="196" t="s">
        <v>597</v>
      </c>
      <c r="AT4526" s="196" t="s">
        <v>453</v>
      </c>
      <c r="AU4526" s="196" t="s">
        <v>90</v>
      </c>
      <c r="AY4526" s="20" t="s">
        <v>386</v>
      </c>
      <c r="BE4526" s="197">
        <f>IF(N4526="základní",J4526,0)</f>
        <v>0</v>
      </c>
      <c r="BF4526" s="197">
        <f>IF(N4526="snížená",J4526,0)</f>
        <v>0</v>
      </c>
      <c r="BG4526" s="197">
        <f>IF(N4526="zákl. přenesená",J4526,0)</f>
        <v>0</v>
      </c>
      <c r="BH4526" s="197">
        <f>IF(N4526="sníž. přenesená",J4526,0)</f>
        <v>0</v>
      </c>
      <c r="BI4526" s="197">
        <f>IF(N4526="nulová",J4526,0)</f>
        <v>0</v>
      </c>
      <c r="BJ4526" s="20" t="s">
        <v>90</v>
      </c>
      <c r="BK4526" s="197">
        <f>ROUND(I4526*H4526,2)</f>
        <v>0</v>
      </c>
      <c r="BL4526" s="20" t="s">
        <v>479</v>
      </c>
      <c r="BM4526" s="196" t="s">
        <v>4078</v>
      </c>
    </row>
    <row r="4527" spans="1:65" s="13" customFormat="1" ht="10">
      <c r="B4527" s="203"/>
      <c r="C4527" s="204"/>
      <c r="D4527" s="205" t="s">
        <v>395</v>
      </c>
      <c r="E4527" s="206" t="s">
        <v>76</v>
      </c>
      <c r="F4527" s="207" t="s">
        <v>579</v>
      </c>
      <c r="G4527" s="204"/>
      <c r="H4527" s="206" t="s">
        <v>76</v>
      </c>
      <c r="I4527" s="208"/>
      <c r="J4527" s="204"/>
      <c r="K4527" s="204"/>
      <c r="L4527" s="209"/>
      <c r="M4527" s="210"/>
      <c r="N4527" s="211"/>
      <c r="O4527" s="211"/>
      <c r="P4527" s="211"/>
      <c r="Q4527" s="211"/>
      <c r="R4527" s="211"/>
      <c r="S4527" s="211"/>
      <c r="T4527" s="212"/>
      <c r="AT4527" s="213" t="s">
        <v>395</v>
      </c>
      <c r="AU4527" s="213" t="s">
        <v>90</v>
      </c>
      <c r="AV4527" s="13" t="s">
        <v>85</v>
      </c>
      <c r="AW4527" s="13" t="s">
        <v>36</v>
      </c>
      <c r="AX4527" s="13" t="s">
        <v>78</v>
      </c>
      <c r="AY4527" s="213" t="s">
        <v>386</v>
      </c>
    </row>
    <row r="4528" spans="1:65" s="14" customFormat="1" ht="10">
      <c r="B4528" s="214"/>
      <c r="C4528" s="215"/>
      <c r="D4528" s="205" t="s">
        <v>395</v>
      </c>
      <c r="E4528" s="216" t="s">
        <v>76</v>
      </c>
      <c r="F4528" s="217" t="s">
        <v>4079</v>
      </c>
      <c r="G4528" s="215"/>
      <c r="H4528" s="218">
        <v>40</v>
      </c>
      <c r="I4528" s="219"/>
      <c r="J4528" s="215"/>
      <c r="K4528" s="215"/>
      <c r="L4528" s="220"/>
      <c r="M4528" s="221"/>
      <c r="N4528" s="222"/>
      <c r="O4528" s="222"/>
      <c r="P4528" s="222"/>
      <c r="Q4528" s="222"/>
      <c r="R4528" s="222"/>
      <c r="S4528" s="222"/>
      <c r="T4528" s="223"/>
      <c r="AT4528" s="224" t="s">
        <v>395</v>
      </c>
      <c r="AU4528" s="224" t="s">
        <v>90</v>
      </c>
      <c r="AV4528" s="14" t="s">
        <v>90</v>
      </c>
      <c r="AW4528" s="14" t="s">
        <v>36</v>
      </c>
      <c r="AX4528" s="14" t="s">
        <v>78</v>
      </c>
      <c r="AY4528" s="224" t="s">
        <v>386</v>
      </c>
    </row>
    <row r="4529" spans="1:65" s="15" customFormat="1" ht="10">
      <c r="B4529" s="225"/>
      <c r="C4529" s="226"/>
      <c r="D4529" s="205" t="s">
        <v>395</v>
      </c>
      <c r="E4529" s="227" t="s">
        <v>76</v>
      </c>
      <c r="F4529" s="228" t="s">
        <v>398</v>
      </c>
      <c r="G4529" s="226"/>
      <c r="H4529" s="229">
        <v>40</v>
      </c>
      <c r="I4529" s="230"/>
      <c r="J4529" s="226"/>
      <c r="K4529" s="226"/>
      <c r="L4529" s="231"/>
      <c r="M4529" s="232"/>
      <c r="N4529" s="233"/>
      <c r="O4529" s="233"/>
      <c r="P4529" s="233"/>
      <c r="Q4529" s="233"/>
      <c r="R4529" s="233"/>
      <c r="S4529" s="233"/>
      <c r="T4529" s="234"/>
      <c r="AT4529" s="235" t="s">
        <v>395</v>
      </c>
      <c r="AU4529" s="235" t="s">
        <v>90</v>
      </c>
      <c r="AV4529" s="15" t="s">
        <v>102</v>
      </c>
      <c r="AW4529" s="15" t="s">
        <v>36</v>
      </c>
      <c r="AX4529" s="15" t="s">
        <v>85</v>
      </c>
      <c r="AY4529" s="235" t="s">
        <v>386</v>
      </c>
    </row>
    <row r="4530" spans="1:65" s="2" customFormat="1" ht="24.15" customHeight="1">
      <c r="A4530" s="37"/>
      <c r="B4530" s="38"/>
      <c r="C4530" s="185" t="s">
        <v>4080</v>
      </c>
      <c r="D4530" s="185" t="s">
        <v>388</v>
      </c>
      <c r="E4530" s="186" t="s">
        <v>4081</v>
      </c>
      <c r="F4530" s="187" t="s">
        <v>4082</v>
      </c>
      <c r="G4530" s="188" t="s">
        <v>167</v>
      </c>
      <c r="H4530" s="189">
        <v>2.5</v>
      </c>
      <c r="I4530" s="190"/>
      <c r="J4530" s="191">
        <f>ROUND(I4530*H4530,2)</f>
        <v>0</v>
      </c>
      <c r="K4530" s="187" t="s">
        <v>391</v>
      </c>
      <c r="L4530" s="42"/>
      <c r="M4530" s="192" t="s">
        <v>76</v>
      </c>
      <c r="N4530" s="193" t="s">
        <v>49</v>
      </c>
      <c r="O4530" s="67"/>
      <c r="P4530" s="194">
        <f>O4530*H4530</f>
        <v>0</v>
      </c>
      <c r="Q4530" s="194">
        <v>0</v>
      </c>
      <c r="R4530" s="194">
        <f>Q4530*H4530</f>
        <v>0</v>
      </c>
      <c r="S4530" s="194">
        <v>0.03</v>
      </c>
      <c r="T4530" s="195">
        <f>S4530*H4530</f>
        <v>7.4999999999999997E-2</v>
      </c>
      <c r="U4530" s="37"/>
      <c r="V4530" s="37"/>
      <c r="W4530" s="37"/>
      <c r="X4530" s="37"/>
      <c r="Y4530" s="37"/>
      <c r="Z4530" s="37"/>
      <c r="AA4530" s="37"/>
      <c r="AB4530" s="37"/>
      <c r="AC4530" s="37"/>
      <c r="AD4530" s="37"/>
      <c r="AE4530" s="37"/>
      <c r="AR4530" s="196" t="s">
        <v>479</v>
      </c>
      <c r="AT4530" s="196" t="s">
        <v>388</v>
      </c>
      <c r="AU4530" s="196" t="s">
        <v>90</v>
      </c>
      <c r="AY4530" s="20" t="s">
        <v>386</v>
      </c>
      <c r="BE4530" s="197">
        <f>IF(N4530="základní",J4530,0)</f>
        <v>0</v>
      </c>
      <c r="BF4530" s="197">
        <f>IF(N4530="snížená",J4530,0)</f>
        <v>0</v>
      </c>
      <c r="BG4530" s="197">
        <f>IF(N4530="zákl. přenesená",J4530,0)</f>
        <v>0</v>
      </c>
      <c r="BH4530" s="197">
        <f>IF(N4530="sníž. přenesená",J4530,0)</f>
        <v>0</v>
      </c>
      <c r="BI4530" s="197">
        <f>IF(N4530="nulová",J4530,0)</f>
        <v>0</v>
      </c>
      <c r="BJ4530" s="20" t="s">
        <v>90</v>
      </c>
      <c r="BK4530" s="197">
        <f>ROUND(I4530*H4530,2)</f>
        <v>0</v>
      </c>
      <c r="BL4530" s="20" t="s">
        <v>479</v>
      </c>
      <c r="BM4530" s="196" t="s">
        <v>4083</v>
      </c>
    </row>
    <row r="4531" spans="1:65" s="2" customFormat="1" ht="10">
      <c r="A4531" s="37"/>
      <c r="B4531" s="38"/>
      <c r="C4531" s="39"/>
      <c r="D4531" s="198" t="s">
        <v>393</v>
      </c>
      <c r="E4531" s="39"/>
      <c r="F4531" s="199" t="s">
        <v>4084</v>
      </c>
      <c r="G4531" s="39"/>
      <c r="H4531" s="39"/>
      <c r="I4531" s="200"/>
      <c r="J4531" s="39"/>
      <c r="K4531" s="39"/>
      <c r="L4531" s="42"/>
      <c r="M4531" s="201"/>
      <c r="N4531" s="202"/>
      <c r="O4531" s="67"/>
      <c r="P4531" s="67"/>
      <c r="Q4531" s="67"/>
      <c r="R4531" s="67"/>
      <c r="S4531" s="67"/>
      <c r="T4531" s="68"/>
      <c r="U4531" s="37"/>
      <c r="V4531" s="37"/>
      <c r="W4531" s="37"/>
      <c r="X4531" s="37"/>
      <c r="Y4531" s="37"/>
      <c r="Z4531" s="37"/>
      <c r="AA4531" s="37"/>
      <c r="AB4531" s="37"/>
      <c r="AC4531" s="37"/>
      <c r="AD4531" s="37"/>
      <c r="AE4531" s="37"/>
      <c r="AT4531" s="20" t="s">
        <v>393</v>
      </c>
      <c r="AU4531" s="20" t="s">
        <v>90</v>
      </c>
    </row>
    <row r="4532" spans="1:65" s="2" customFormat="1" ht="24.15" customHeight="1">
      <c r="A4532" s="37"/>
      <c r="B4532" s="38"/>
      <c r="C4532" s="185" t="s">
        <v>4085</v>
      </c>
      <c r="D4532" s="185" t="s">
        <v>388</v>
      </c>
      <c r="E4532" s="186" t="s">
        <v>4086</v>
      </c>
      <c r="F4532" s="187" t="s">
        <v>4087</v>
      </c>
      <c r="G4532" s="188" t="s">
        <v>167</v>
      </c>
      <c r="H4532" s="189">
        <v>5.0999999999999996</v>
      </c>
      <c r="I4532" s="190"/>
      <c r="J4532" s="191">
        <f>ROUND(I4532*H4532,2)</f>
        <v>0</v>
      </c>
      <c r="K4532" s="187" t="s">
        <v>391</v>
      </c>
      <c r="L4532" s="42"/>
      <c r="M4532" s="192" t="s">
        <v>76</v>
      </c>
      <c r="N4532" s="193" t="s">
        <v>49</v>
      </c>
      <c r="O4532" s="67"/>
      <c r="P4532" s="194">
        <f>O4532*H4532</f>
        <v>0</v>
      </c>
      <c r="Q4532" s="194">
        <v>0</v>
      </c>
      <c r="R4532" s="194">
        <f>Q4532*H4532</f>
        <v>0</v>
      </c>
      <c r="S4532" s="194">
        <v>0</v>
      </c>
      <c r="T4532" s="195">
        <f>S4532*H4532</f>
        <v>0</v>
      </c>
      <c r="U4532" s="37"/>
      <c r="V4532" s="37"/>
      <c r="W4532" s="37"/>
      <c r="X4532" s="37"/>
      <c r="Y4532" s="37"/>
      <c r="Z4532" s="37"/>
      <c r="AA4532" s="37"/>
      <c r="AB4532" s="37"/>
      <c r="AC4532" s="37"/>
      <c r="AD4532" s="37"/>
      <c r="AE4532" s="37"/>
      <c r="AR4532" s="196" t="s">
        <v>479</v>
      </c>
      <c r="AT4532" s="196" t="s">
        <v>388</v>
      </c>
      <c r="AU4532" s="196" t="s">
        <v>90</v>
      </c>
      <c r="AY4532" s="20" t="s">
        <v>386</v>
      </c>
      <c r="BE4532" s="197">
        <f>IF(N4532="základní",J4532,0)</f>
        <v>0</v>
      </c>
      <c r="BF4532" s="197">
        <f>IF(N4532="snížená",J4532,0)</f>
        <v>0</v>
      </c>
      <c r="BG4532" s="197">
        <f>IF(N4532="zákl. přenesená",J4532,0)</f>
        <v>0</v>
      </c>
      <c r="BH4532" s="197">
        <f>IF(N4532="sníž. přenesená",J4532,0)</f>
        <v>0</v>
      </c>
      <c r="BI4532" s="197">
        <f>IF(N4532="nulová",J4532,0)</f>
        <v>0</v>
      </c>
      <c r="BJ4532" s="20" t="s">
        <v>90</v>
      </c>
      <c r="BK4532" s="197">
        <f>ROUND(I4532*H4532,2)</f>
        <v>0</v>
      </c>
      <c r="BL4532" s="20" t="s">
        <v>479</v>
      </c>
      <c r="BM4532" s="196" t="s">
        <v>4088</v>
      </c>
    </row>
    <row r="4533" spans="1:65" s="2" customFormat="1" ht="10">
      <c r="A4533" s="37"/>
      <c r="B4533" s="38"/>
      <c r="C4533" s="39"/>
      <c r="D4533" s="198" t="s">
        <v>393</v>
      </c>
      <c r="E4533" s="39"/>
      <c r="F4533" s="199" t="s">
        <v>4089</v>
      </c>
      <c r="G4533" s="39"/>
      <c r="H4533" s="39"/>
      <c r="I4533" s="200"/>
      <c r="J4533" s="39"/>
      <c r="K4533" s="39"/>
      <c r="L4533" s="42"/>
      <c r="M4533" s="201"/>
      <c r="N4533" s="202"/>
      <c r="O4533" s="67"/>
      <c r="P4533" s="67"/>
      <c r="Q4533" s="67"/>
      <c r="R4533" s="67"/>
      <c r="S4533" s="67"/>
      <c r="T4533" s="68"/>
      <c r="U4533" s="37"/>
      <c r="V4533" s="37"/>
      <c r="W4533" s="37"/>
      <c r="X4533" s="37"/>
      <c r="Y4533" s="37"/>
      <c r="Z4533" s="37"/>
      <c r="AA4533" s="37"/>
      <c r="AB4533" s="37"/>
      <c r="AC4533" s="37"/>
      <c r="AD4533" s="37"/>
      <c r="AE4533" s="37"/>
      <c r="AT4533" s="20" t="s">
        <v>393</v>
      </c>
      <c r="AU4533" s="20" t="s">
        <v>90</v>
      </c>
    </row>
    <row r="4534" spans="1:65" s="13" customFormat="1" ht="10">
      <c r="B4534" s="203"/>
      <c r="C4534" s="204"/>
      <c r="D4534" s="205" t="s">
        <v>395</v>
      </c>
      <c r="E4534" s="206" t="s">
        <v>76</v>
      </c>
      <c r="F4534" s="207" t="s">
        <v>403</v>
      </c>
      <c r="G4534" s="204"/>
      <c r="H4534" s="206" t="s">
        <v>76</v>
      </c>
      <c r="I4534" s="208"/>
      <c r="J4534" s="204"/>
      <c r="K4534" s="204"/>
      <c r="L4534" s="209"/>
      <c r="M4534" s="210"/>
      <c r="N4534" s="211"/>
      <c r="O4534" s="211"/>
      <c r="P4534" s="211"/>
      <c r="Q4534" s="211"/>
      <c r="R4534" s="211"/>
      <c r="S4534" s="211"/>
      <c r="T4534" s="212"/>
      <c r="AT4534" s="213" t="s">
        <v>395</v>
      </c>
      <c r="AU4534" s="213" t="s">
        <v>90</v>
      </c>
      <c r="AV4534" s="13" t="s">
        <v>85</v>
      </c>
      <c r="AW4534" s="13" t="s">
        <v>36</v>
      </c>
      <c r="AX4534" s="13" t="s">
        <v>78</v>
      </c>
      <c r="AY4534" s="213" t="s">
        <v>386</v>
      </c>
    </row>
    <row r="4535" spans="1:65" s="13" customFormat="1" ht="10">
      <c r="B4535" s="203"/>
      <c r="C4535" s="204"/>
      <c r="D4535" s="205" t="s">
        <v>395</v>
      </c>
      <c r="E4535" s="206" t="s">
        <v>76</v>
      </c>
      <c r="F4535" s="207" t="s">
        <v>1057</v>
      </c>
      <c r="G4535" s="204"/>
      <c r="H4535" s="206" t="s">
        <v>76</v>
      </c>
      <c r="I4535" s="208"/>
      <c r="J4535" s="204"/>
      <c r="K4535" s="204"/>
      <c r="L4535" s="209"/>
      <c r="M4535" s="210"/>
      <c r="N4535" s="211"/>
      <c r="O4535" s="211"/>
      <c r="P4535" s="211"/>
      <c r="Q4535" s="211"/>
      <c r="R4535" s="211"/>
      <c r="S4535" s="211"/>
      <c r="T4535" s="212"/>
      <c r="AT4535" s="213" t="s">
        <v>395</v>
      </c>
      <c r="AU4535" s="213" t="s">
        <v>90</v>
      </c>
      <c r="AV4535" s="13" t="s">
        <v>85</v>
      </c>
      <c r="AW4535" s="13" t="s">
        <v>36</v>
      </c>
      <c r="AX4535" s="13" t="s">
        <v>78</v>
      </c>
      <c r="AY4535" s="213" t="s">
        <v>386</v>
      </c>
    </row>
    <row r="4536" spans="1:65" s="13" customFormat="1" ht="10">
      <c r="B4536" s="203"/>
      <c r="C4536" s="204"/>
      <c r="D4536" s="205" t="s">
        <v>395</v>
      </c>
      <c r="E4536" s="206" t="s">
        <v>76</v>
      </c>
      <c r="F4536" s="207" t="s">
        <v>3810</v>
      </c>
      <c r="G4536" s="204"/>
      <c r="H4536" s="206" t="s">
        <v>76</v>
      </c>
      <c r="I4536" s="208"/>
      <c r="J4536" s="204"/>
      <c r="K4536" s="204"/>
      <c r="L4536" s="209"/>
      <c r="M4536" s="210"/>
      <c r="N4536" s="211"/>
      <c r="O4536" s="211"/>
      <c r="P4536" s="211"/>
      <c r="Q4536" s="211"/>
      <c r="R4536" s="211"/>
      <c r="S4536" s="211"/>
      <c r="T4536" s="212"/>
      <c r="AT4536" s="213" t="s">
        <v>395</v>
      </c>
      <c r="AU4536" s="213" t="s">
        <v>90</v>
      </c>
      <c r="AV4536" s="13" t="s">
        <v>85</v>
      </c>
      <c r="AW4536" s="13" t="s">
        <v>36</v>
      </c>
      <c r="AX4536" s="13" t="s">
        <v>78</v>
      </c>
      <c r="AY4536" s="213" t="s">
        <v>386</v>
      </c>
    </row>
    <row r="4537" spans="1:65" s="13" customFormat="1" ht="10">
      <c r="B4537" s="203"/>
      <c r="C4537" s="204"/>
      <c r="D4537" s="205" t="s">
        <v>395</v>
      </c>
      <c r="E4537" s="206" t="s">
        <v>76</v>
      </c>
      <c r="F4537" s="207" t="s">
        <v>3811</v>
      </c>
      <c r="G4537" s="204"/>
      <c r="H4537" s="206" t="s">
        <v>76</v>
      </c>
      <c r="I4537" s="208"/>
      <c r="J4537" s="204"/>
      <c r="K4537" s="204"/>
      <c r="L4537" s="209"/>
      <c r="M4537" s="210"/>
      <c r="N4537" s="211"/>
      <c r="O4537" s="211"/>
      <c r="P4537" s="211"/>
      <c r="Q4537" s="211"/>
      <c r="R4537" s="211"/>
      <c r="S4537" s="211"/>
      <c r="T4537" s="212"/>
      <c r="AT4537" s="213" t="s">
        <v>395</v>
      </c>
      <c r="AU4537" s="213" t="s">
        <v>90</v>
      </c>
      <c r="AV4537" s="13" t="s">
        <v>85</v>
      </c>
      <c r="AW4537" s="13" t="s">
        <v>36</v>
      </c>
      <c r="AX4537" s="13" t="s">
        <v>78</v>
      </c>
      <c r="AY4537" s="213" t="s">
        <v>386</v>
      </c>
    </row>
    <row r="4538" spans="1:65" s="14" customFormat="1" ht="10">
      <c r="B4538" s="214"/>
      <c r="C4538" s="215"/>
      <c r="D4538" s="205" t="s">
        <v>395</v>
      </c>
      <c r="E4538" s="216" t="s">
        <v>76</v>
      </c>
      <c r="F4538" s="217" t="s">
        <v>4090</v>
      </c>
      <c r="G4538" s="215"/>
      <c r="H4538" s="218">
        <v>5.0999999999999996</v>
      </c>
      <c r="I4538" s="219"/>
      <c r="J4538" s="215"/>
      <c r="K4538" s="215"/>
      <c r="L4538" s="220"/>
      <c r="M4538" s="221"/>
      <c r="N4538" s="222"/>
      <c r="O4538" s="222"/>
      <c r="P4538" s="222"/>
      <c r="Q4538" s="222"/>
      <c r="R4538" s="222"/>
      <c r="S4538" s="222"/>
      <c r="T4538" s="223"/>
      <c r="AT4538" s="224" t="s">
        <v>395</v>
      </c>
      <c r="AU4538" s="224" t="s">
        <v>90</v>
      </c>
      <c r="AV4538" s="14" t="s">
        <v>90</v>
      </c>
      <c r="AW4538" s="14" t="s">
        <v>36</v>
      </c>
      <c r="AX4538" s="14" t="s">
        <v>78</v>
      </c>
      <c r="AY4538" s="224" t="s">
        <v>386</v>
      </c>
    </row>
    <row r="4539" spans="1:65" s="15" customFormat="1" ht="10">
      <c r="B4539" s="225"/>
      <c r="C4539" s="226"/>
      <c r="D4539" s="205" t="s">
        <v>395</v>
      </c>
      <c r="E4539" s="227" t="s">
        <v>76</v>
      </c>
      <c r="F4539" s="228" t="s">
        <v>398</v>
      </c>
      <c r="G4539" s="226"/>
      <c r="H4539" s="229">
        <v>5.0999999999999996</v>
      </c>
      <c r="I4539" s="230"/>
      <c r="J4539" s="226"/>
      <c r="K4539" s="226"/>
      <c r="L4539" s="231"/>
      <c r="M4539" s="232"/>
      <c r="N4539" s="233"/>
      <c r="O4539" s="233"/>
      <c r="P4539" s="233"/>
      <c r="Q4539" s="233"/>
      <c r="R4539" s="233"/>
      <c r="S4539" s="233"/>
      <c r="T4539" s="234"/>
      <c r="AT4539" s="235" t="s">
        <v>395</v>
      </c>
      <c r="AU4539" s="235" t="s">
        <v>90</v>
      </c>
      <c r="AV4539" s="15" t="s">
        <v>102</v>
      </c>
      <c r="AW4539" s="15" t="s">
        <v>36</v>
      </c>
      <c r="AX4539" s="15" t="s">
        <v>85</v>
      </c>
      <c r="AY4539" s="235" t="s">
        <v>386</v>
      </c>
    </row>
    <row r="4540" spans="1:65" s="2" customFormat="1" ht="33" customHeight="1">
      <c r="A4540" s="37"/>
      <c r="B4540" s="38"/>
      <c r="C4540" s="236" t="s">
        <v>4091</v>
      </c>
      <c r="D4540" s="236" t="s">
        <v>453</v>
      </c>
      <c r="E4540" s="237" t="s">
        <v>4092</v>
      </c>
      <c r="F4540" s="238" t="s">
        <v>4093</v>
      </c>
      <c r="G4540" s="239" t="s">
        <v>167</v>
      </c>
      <c r="H4540" s="240">
        <v>5.0999999999999996</v>
      </c>
      <c r="I4540" s="241"/>
      <c r="J4540" s="242">
        <f>ROUND(I4540*H4540,2)</f>
        <v>0</v>
      </c>
      <c r="K4540" s="238" t="s">
        <v>76</v>
      </c>
      <c r="L4540" s="243"/>
      <c r="M4540" s="244" t="s">
        <v>76</v>
      </c>
      <c r="N4540" s="245" t="s">
        <v>49</v>
      </c>
      <c r="O4540" s="67"/>
      <c r="P4540" s="194">
        <f>O4540*H4540</f>
        <v>0</v>
      </c>
      <c r="Q4540" s="194">
        <v>5.9999999999999995E-4</v>
      </c>
      <c r="R4540" s="194">
        <f>Q4540*H4540</f>
        <v>3.0599999999999994E-3</v>
      </c>
      <c r="S4540" s="194">
        <v>0</v>
      </c>
      <c r="T4540" s="195">
        <f>S4540*H4540</f>
        <v>0</v>
      </c>
      <c r="U4540" s="37"/>
      <c r="V4540" s="37"/>
      <c r="W4540" s="37"/>
      <c r="X4540" s="37"/>
      <c r="Y4540" s="37"/>
      <c r="Z4540" s="37"/>
      <c r="AA4540" s="37"/>
      <c r="AB4540" s="37"/>
      <c r="AC4540" s="37"/>
      <c r="AD4540" s="37"/>
      <c r="AE4540" s="37"/>
      <c r="AR4540" s="196" t="s">
        <v>597</v>
      </c>
      <c r="AT4540" s="196" t="s">
        <v>453</v>
      </c>
      <c r="AU4540" s="196" t="s">
        <v>90</v>
      </c>
      <c r="AY4540" s="20" t="s">
        <v>386</v>
      </c>
      <c r="BE4540" s="197">
        <f>IF(N4540="základní",J4540,0)</f>
        <v>0</v>
      </c>
      <c r="BF4540" s="197">
        <f>IF(N4540="snížená",J4540,0)</f>
        <v>0</v>
      </c>
      <c r="BG4540" s="197">
        <f>IF(N4540="zákl. přenesená",J4540,0)</f>
        <v>0</v>
      </c>
      <c r="BH4540" s="197">
        <f>IF(N4540="sníž. přenesená",J4540,0)</f>
        <v>0</v>
      </c>
      <c r="BI4540" s="197">
        <f>IF(N4540="nulová",J4540,0)</f>
        <v>0</v>
      </c>
      <c r="BJ4540" s="20" t="s">
        <v>90</v>
      </c>
      <c r="BK4540" s="197">
        <f>ROUND(I4540*H4540,2)</f>
        <v>0</v>
      </c>
      <c r="BL4540" s="20" t="s">
        <v>479</v>
      </c>
      <c r="BM4540" s="196" t="s">
        <v>4094</v>
      </c>
    </row>
    <row r="4541" spans="1:65" s="13" customFormat="1" ht="10">
      <c r="B4541" s="203"/>
      <c r="C4541" s="204"/>
      <c r="D4541" s="205" t="s">
        <v>395</v>
      </c>
      <c r="E4541" s="206" t="s">
        <v>76</v>
      </c>
      <c r="F4541" s="207" t="s">
        <v>403</v>
      </c>
      <c r="G4541" s="204"/>
      <c r="H4541" s="206" t="s">
        <v>76</v>
      </c>
      <c r="I4541" s="208"/>
      <c r="J4541" s="204"/>
      <c r="K4541" s="204"/>
      <c r="L4541" s="209"/>
      <c r="M4541" s="210"/>
      <c r="N4541" s="211"/>
      <c r="O4541" s="211"/>
      <c r="P4541" s="211"/>
      <c r="Q4541" s="211"/>
      <c r="R4541" s="211"/>
      <c r="S4541" s="211"/>
      <c r="T4541" s="212"/>
      <c r="AT4541" s="213" t="s">
        <v>395</v>
      </c>
      <c r="AU4541" s="213" t="s">
        <v>90</v>
      </c>
      <c r="AV4541" s="13" t="s">
        <v>85</v>
      </c>
      <c r="AW4541" s="13" t="s">
        <v>36</v>
      </c>
      <c r="AX4541" s="13" t="s">
        <v>78</v>
      </c>
      <c r="AY4541" s="213" t="s">
        <v>386</v>
      </c>
    </row>
    <row r="4542" spans="1:65" s="13" customFormat="1" ht="10">
      <c r="B4542" s="203"/>
      <c r="C4542" s="204"/>
      <c r="D4542" s="205" t="s">
        <v>395</v>
      </c>
      <c r="E4542" s="206" t="s">
        <v>76</v>
      </c>
      <c r="F4542" s="207" t="s">
        <v>1057</v>
      </c>
      <c r="G4542" s="204"/>
      <c r="H4542" s="206" t="s">
        <v>76</v>
      </c>
      <c r="I4542" s="208"/>
      <c r="J4542" s="204"/>
      <c r="K4542" s="204"/>
      <c r="L4542" s="209"/>
      <c r="M4542" s="210"/>
      <c r="N4542" s="211"/>
      <c r="O4542" s="211"/>
      <c r="P4542" s="211"/>
      <c r="Q4542" s="211"/>
      <c r="R4542" s="211"/>
      <c r="S4542" s="211"/>
      <c r="T4542" s="212"/>
      <c r="AT4542" s="213" t="s">
        <v>395</v>
      </c>
      <c r="AU4542" s="213" t="s">
        <v>90</v>
      </c>
      <c r="AV4542" s="13" t="s">
        <v>85</v>
      </c>
      <c r="AW4542" s="13" t="s">
        <v>36</v>
      </c>
      <c r="AX4542" s="13" t="s">
        <v>78</v>
      </c>
      <c r="AY4542" s="213" t="s">
        <v>386</v>
      </c>
    </row>
    <row r="4543" spans="1:65" s="13" customFormat="1" ht="10">
      <c r="B4543" s="203"/>
      <c r="C4543" s="204"/>
      <c r="D4543" s="205" t="s">
        <v>395</v>
      </c>
      <c r="E4543" s="206" t="s">
        <v>76</v>
      </c>
      <c r="F4543" s="207" t="s">
        <v>3810</v>
      </c>
      <c r="G4543" s="204"/>
      <c r="H4543" s="206" t="s">
        <v>76</v>
      </c>
      <c r="I4543" s="208"/>
      <c r="J4543" s="204"/>
      <c r="K4543" s="204"/>
      <c r="L4543" s="209"/>
      <c r="M4543" s="210"/>
      <c r="N4543" s="211"/>
      <c r="O4543" s="211"/>
      <c r="P4543" s="211"/>
      <c r="Q4543" s="211"/>
      <c r="R4543" s="211"/>
      <c r="S4543" s="211"/>
      <c r="T4543" s="212"/>
      <c r="AT4543" s="213" t="s">
        <v>395</v>
      </c>
      <c r="AU4543" s="213" t="s">
        <v>90</v>
      </c>
      <c r="AV4543" s="13" t="s">
        <v>85</v>
      </c>
      <c r="AW4543" s="13" t="s">
        <v>36</v>
      </c>
      <c r="AX4543" s="13" t="s">
        <v>78</v>
      </c>
      <c r="AY4543" s="213" t="s">
        <v>386</v>
      </c>
    </row>
    <row r="4544" spans="1:65" s="13" customFormat="1" ht="10">
      <c r="B4544" s="203"/>
      <c r="C4544" s="204"/>
      <c r="D4544" s="205" t="s">
        <v>395</v>
      </c>
      <c r="E4544" s="206" t="s">
        <v>76</v>
      </c>
      <c r="F4544" s="207" t="s">
        <v>3811</v>
      </c>
      <c r="G4544" s="204"/>
      <c r="H4544" s="206" t="s">
        <v>76</v>
      </c>
      <c r="I4544" s="208"/>
      <c r="J4544" s="204"/>
      <c r="K4544" s="204"/>
      <c r="L4544" s="209"/>
      <c r="M4544" s="210"/>
      <c r="N4544" s="211"/>
      <c r="O4544" s="211"/>
      <c r="P4544" s="211"/>
      <c r="Q4544" s="211"/>
      <c r="R4544" s="211"/>
      <c r="S4544" s="211"/>
      <c r="T4544" s="212"/>
      <c r="AT4544" s="213" t="s">
        <v>395</v>
      </c>
      <c r="AU4544" s="213" t="s">
        <v>90</v>
      </c>
      <c r="AV4544" s="13" t="s">
        <v>85</v>
      </c>
      <c r="AW4544" s="13" t="s">
        <v>36</v>
      </c>
      <c r="AX4544" s="13" t="s">
        <v>78</v>
      </c>
      <c r="AY4544" s="213" t="s">
        <v>386</v>
      </c>
    </row>
    <row r="4545" spans="1:65" s="14" customFormat="1" ht="10">
      <c r="B4545" s="214"/>
      <c r="C4545" s="215"/>
      <c r="D4545" s="205" t="s">
        <v>395</v>
      </c>
      <c r="E4545" s="216" t="s">
        <v>76</v>
      </c>
      <c r="F4545" s="217" t="s">
        <v>4090</v>
      </c>
      <c r="G4545" s="215"/>
      <c r="H4545" s="218">
        <v>5.0999999999999996</v>
      </c>
      <c r="I4545" s="219"/>
      <c r="J4545" s="215"/>
      <c r="K4545" s="215"/>
      <c r="L4545" s="220"/>
      <c r="M4545" s="221"/>
      <c r="N4545" s="222"/>
      <c r="O4545" s="222"/>
      <c r="P4545" s="222"/>
      <c r="Q4545" s="222"/>
      <c r="R4545" s="222"/>
      <c r="S4545" s="222"/>
      <c r="T4545" s="223"/>
      <c r="AT4545" s="224" t="s">
        <v>395</v>
      </c>
      <c r="AU4545" s="224" t="s">
        <v>90</v>
      </c>
      <c r="AV4545" s="14" t="s">
        <v>90</v>
      </c>
      <c r="AW4545" s="14" t="s">
        <v>36</v>
      </c>
      <c r="AX4545" s="14" t="s">
        <v>78</v>
      </c>
      <c r="AY4545" s="224" t="s">
        <v>386</v>
      </c>
    </row>
    <row r="4546" spans="1:65" s="15" customFormat="1" ht="10">
      <c r="B4546" s="225"/>
      <c r="C4546" s="226"/>
      <c r="D4546" s="205" t="s">
        <v>395</v>
      </c>
      <c r="E4546" s="227" t="s">
        <v>76</v>
      </c>
      <c r="F4546" s="228" t="s">
        <v>398</v>
      </c>
      <c r="G4546" s="226"/>
      <c r="H4546" s="229">
        <v>5.0999999999999996</v>
      </c>
      <c r="I4546" s="230"/>
      <c r="J4546" s="226"/>
      <c r="K4546" s="226"/>
      <c r="L4546" s="231"/>
      <c r="M4546" s="232"/>
      <c r="N4546" s="233"/>
      <c r="O4546" s="233"/>
      <c r="P4546" s="233"/>
      <c r="Q4546" s="233"/>
      <c r="R4546" s="233"/>
      <c r="S4546" s="233"/>
      <c r="T4546" s="234"/>
      <c r="AT4546" s="235" t="s">
        <v>395</v>
      </c>
      <c r="AU4546" s="235" t="s">
        <v>90</v>
      </c>
      <c r="AV4546" s="15" t="s">
        <v>102</v>
      </c>
      <c r="AW4546" s="15" t="s">
        <v>36</v>
      </c>
      <c r="AX4546" s="15" t="s">
        <v>85</v>
      </c>
      <c r="AY4546" s="235" t="s">
        <v>386</v>
      </c>
    </row>
    <row r="4547" spans="1:65" s="2" customFormat="1" ht="24.15" customHeight="1">
      <c r="A4547" s="37"/>
      <c r="B4547" s="38"/>
      <c r="C4547" s="185" t="s">
        <v>4095</v>
      </c>
      <c r="D4547" s="185" t="s">
        <v>388</v>
      </c>
      <c r="E4547" s="186" t="s">
        <v>4096</v>
      </c>
      <c r="F4547" s="187" t="s">
        <v>4097</v>
      </c>
      <c r="G4547" s="188" t="s">
        <v>476</v>
      </c>
      <c r="H4547" s="189">
        <v>700.98099999999999</v>
      </c>
      <c r="I4547" s="190"/>
      <c r="J4547" s="191">
        <f>ROUND(I4547*H4547,2)</f>
        <v>0</v>
      </c>
      <c r="K4547" s="187" t="s">
        <v>76</v>
      </c>
      <c r="L4547" s="42"/>
      <c r="M4547" s="192" t="s">
        <v>76</v>
      </c>
      <c r="N4547" s="193" t="s">
        <v>49</v>
      </c>
      <c r="O4547" s="67"/>
      <c r="P4547" s="194">
        <f>O4547*H4547</f>
        <v>0</v>
      </c>
      <c r="Q4547" s="194">
        <v>0</v>
      </c>
      <c r="R4547" s="194">
        <f>Q4547*H4547</f>
        <v>0</v>
      </c>
      <c r="S4547" s="194">
        <v>0</v>
      </c>
      <c r="T4547" s="195">
        <f>S4547*H4547</f>
        <v>0</v>
      </c>
      <c r="U4547" s="37"/>
      <c r="V4547" s="37"/>
      <c r="W4547" s="37"/>
      <c r="X4547" s="37"/>
      <c r="Y4547" s="37"/>
      <c r="Z4547" s="37"/>
      <c r="AA4547" s="37"/>
      <c r="AB4547" s="37"/>
      <c r="AC4547" s="37"/>
      <c r="AD4547" s="37"/>
      <c r="AE4547" s="37"/>
      <c r="AR4547" s="196" t="s">
        <v>479</v>
      </c>
      <c r="AT4547" s="196" t="s">
        <v>388</v>
      </c>
      <c r="AU4547" s="196" t="s">
        <v>90</v>
      </c>
      <c r="AY4547" s="20" t="s">
        <v>386</v>
      </c>
      <c r="BE4547" s="197">
        <f>IF(N4547="základní",J4547,0)</f>
        <v>0</v>
      </c>
      <c r="BF4547" s="197">
        <f>IF(N4547="snížená",J4547,0)</f>
        <v>0</v>
      </c>
      <c r="BG4547" s="197">
        <f>IF(N4547="zákl. přenesená",J4547,0)</f>
        <v>0</v>
      </c>
      <c r="BH4547" s="197">
        <f>IF(N4547="sníž. přenesená",J4547,0)</f>
        <v>0</v>
      </c>
      <c r="BI4547" s="197">
        <f>IF(N4547="nulová",J4547,0)</f>
        <v>0</v>
      </c>
      <c r="BJ4547" s="20" t="s">
        <v>90</v>
      </c>
      <c r="BK4547" s="197">
        <f>ROUND(I4547*H4547,2)</f>
        <v>0</v>
      </c>
      <c r="BL4547" s="20" t="s">
        <v>479</v>
      </c>
      <c r="BM4547" s="196" t="s">
        <v>4098</v>
      </c>
    </row>
    <row r="4548" spans="1:65" s="13" customFormat="1" ht="10">
      <c r="B4548" s="203"/>
      <c r="C4548" s="204"/>
      <c r="D4548" s="205" t="s">
        <v>395</v>
      </c>
      <c r="E4548" s="206" t="s">
        <v>76</v>
      </c>
      <c r="F4548" s="207" t="s">
        <v>2074</v>
      </c>
      <c r="G4548" s="204"/>
      <c r="H4548" s="206" t="s">
        <v>76</v>
      </c>
      <c r="I4548" s="208"/>
      <c r="J4548" s="204"/>
      <c r="K4548" s="204"/>
      <c r="L4548" s="209"/>
      <c r="M4548" s="210"/>
      <c r="N4548" s="211"/>
      <c r="O4548" s="211"/>
      <c r="P4548" s="211"/>
      <c r="Q4548" s="211"/>
      <c r="R4548" s="211"/>
      <c r="S4548" s="211"/>
      <c r="T4548" s="212"/>
      <c r="AT4548" s="213" t="s">
        <v>395</v>
      </c>
      <c r="AU4548" s="213" t="s">
        <v>90</v>
      </c>
      <c r="AV4548" s="13" t="s">
        <v>85</v>
      </c>
      <c r="AW4548" s="13" t="s">
        <v>36</v>
      </c>
      <c r="AX4548" s="13" t="s">
        <v>78</v>
      </c>
      <c r="AY4548" s="213" t="s">
        <v>386</v>
      </c>
    </row>
    <row r="4549" spans="1:65" s="13" customFormat="1" ht="10">
      <c r="B4549" s="203"/>
      <c r="C4549" s="204"/>
      <c r="D4549" s="205" t="s">
        <v>395</v>
      </c>
      <c r="E4549" s="206" t="s">
        <v>76</v>
      </c>
      <c r="F4549" s="207" t="s">
        <v>992</v>
      </c>
      <c r="G4549" s="204"/>
      <c r="H4549" s="206" t="s">
        <v>76</v>
      </c>
      <c r="I4549" s="208"/>
      <c r="J4549" s="204"/>
      <c r="K4549" s="204"/>
      <c r="L4549" s="209"/>
      <c r="M4549" s="210"/>
      <c r="N4549" s="211"/>
      <c r="O4549" s="211"/>
      <c r="P4549" s="211"/>
      <c r="Q4549" s="211"/>
      <c r="R4549" s="211"/>
      <c r="S4549" s="211"/>
      <c r="T4549" s="212"/>
      <c r="AT4549" s="213" t="s">
        <v>395</v>
      </c>
      <c r="AU4549" s="213" t="s">
        <v>90</v>
      </c>
      <c r="AV4549" s="13" t="s">
        <v>85</v>
      </c>
      <c r="AW4549" s="13" t="s">
        <v>36</v>
      </c>
      <c r="AX4549" s="13" t="s">
        <v>78</v>
      </c>
      <c r="AY4549" s="213" t="s">
        <v>386</v>
      </c>
    </row>
    <row r="4550" spans="1:65" s="14" customFormat="1" ht="10">
      <c r="B4550" s="214"/>
      <c r="C4550" s="215"/>
      <c r="D4550" s="205" t="s">
        <v>395</v>
      </c>
      <c r="E4550" s="216" t="s">
        <v>76</v>
      </c>
      <c r="F4550" s="217" t="s">
        <v>4099</v>
      </c>
      <c r="G4550" s="215"/>
      <c r="H4550" s="218">
        <v>90</v>
      </c>
      <c r="I4550" s="219"/>
      <c r="J4550" s="215"/>
      <c r="K4550" s="215"/>
      <c r="L4550" s="220"/>
      <c r="M4550" s="221"/>
      <c r="N4550" s="222"/>
      <c r="O4550" s="222"/>
      <c r="P4550" s="222"/>
      <c r="Q4550" s="222"/>
      <c r="R4550" s="222"/>
      <c r="S4550" s="222"/>
      <c r="T4550" s="223"/>
      <c r="AT4550" s="224" t="s">
        <v>395</v>
      </c>
      <c r="AU4550" s="224" t="s">
        <v>90</v>
      </c>
      <c r="AV4550" s="14" t="s">
        <v>90</v>
      </c>
      <c r="AW4550" s="14" t="s">
        <v>36</v>
      </c>
      <c r="AX4550" s="14" t="s">
        <v>78</v>
      </c>
      <c r="AY4550" s="224" t="s">
        <v>386</v>
      </c>
    </row>
    <row r="4551" spans="1:65" s="14" customFormat="1" ht="10">
      <c r="B4551" s="214"/>
      <c r="C4551" s="215"/>
      <c r="D4551" s="205" t="s">
        <v>395</v>
      </c>
      <c r="E4551" s="216" t="s">
        <v>76</v>
      </c>
      <c r="F4551" s="217" t="s">
        <v>4100</v>
      </c>
      <c r="G4551" s="215"/>
      <c r="H4551" s="218">
        <v>190.02099999999999</v>
      </c>
      <c r="I4551" s="219"/>
      <c r="J4551" s="215"/>
      <c r="K4551" s="215"/>
      <c r="L4551" s="220"/>
      <c r="M4551" s="221"/>
      <c r="N4551" s="222"/>
      <c r="O4551" s="222"/>
      <c r="P4551" s="222"/>
      <c r="Q4551" s="222"/>
      <c r="R4551" s="222"/>
      <c r="S4551" s="222"/>
      <c r="T4551" s="223"/>
      <c r="AT4551" s="224" t="s">
        <v>395</v>
      </c>
      <c r="AU4551" s="224" t="s">
        <v>90</v>
      </c>
      <c r="AV4551" s="14" t="s">
        <v>90</v>
      </c>
      <c r="AW4551" s="14" t="s">
        <v>36</v>
      </c>
      <c r="AX4551" s="14" t="s">
        <v>78</v>
      </c>
      <c r="AY4551" s="224" t="s">
        <v>386</v>
      </c>
    </row>
    <row r="4552" spans="1:65" s="14" customFormat="1" ht="10">
      <c r="B4552" s="214"/>
      <c r="C4552" s="215"/>
      <c r="D4552" s="205" t="s">
        <v>395</v>
      </c>
      <c r="E4552" s="216" t="s">
        <v>76</v>
      </c>
      <c r="F4552" s="217" t="s">
        <v>4101</v>
      </c>
      <c r="G4552" s="215"/>
      <c r="H4552" s="218">
        <v>31.08</v>
      </c>
      <c r="I4552" s="219"/>
      <c r="J4552" s="215"/>
      <c r="K4552" s="215"/>
      <c r="L4552" s="220"/>
      <c r="M4552" s="221"/>
      <c r="N4552" s="222"/>
      <c r="O4552" s="222"/>
      <c r="P4552" s="222"/>
      <c r="Q4552" s="222"/>
      <c r="R4552" s="222"/>
      <c r="S4552" s="222"/>
      <c r="T4552" s="223"/>
      <c r="AT4552" s="224" t="s">
        <v>395</v>
      </c>
      <c r="AU4552" s="224" t="s">
        <v>90</v>
      </c>
      <c r="AV4552" s="14" t="s">
        <v>90</v>
      </c>
      <c r="AW4552" s="14" t="s">
        <v>36</v>
      </c>
      <c r="AX4552" s="14" t="s">
        <v>78</v>
      </c>
      <c r="AY4552" s="224" t="s">
        <v>386</v>
      </c>
    </row>
    <row r="4553" spans="1:65" s="14" customFormat="1" ht="10">
      <c r="B4553" s="214"/>
      <c r="C4553" s="215"/>
      <c r="D4553" s="205" t="s">
        <v>395</v>
      </c>
      <c r="E4553" s="216" t="s">
        <v>76</v>
      </c>
      <c r="F4553" s="217" t="s">
        <v>4102</v>
      </c>
      <c r="G4553" s="215"/>
      <c r="H4553" s="218">
        <v>108.12</v>
      </c>
      <c r="I4553" s="219"/>
      <c r="J4553" s="215"/>
      <c r="K4553" s="215"/>
      <c r="L4553" s="220"/>
      <c r="M4553" s="221"/>
      <c r="N4553" s="222"/>
      <c r="O4553" s="222"/>
      <c r="P4553" s="222"/>
      <c r="Q4553" s="222"/>
      <c r="R4553" s="222"/>
      <c r="S4553" s="222"/>
      <c r="T4553" s="223"/>
      <c r="AT4553" s="224" t="s">
        <v>395</v>
      </c>
      <c r="AU4553" s="224" t="s">
        <v>90</v>
      </c>
      <c r="AV4553" s="14" t="s">
        <v>90</v>
      </c>
      <c r="AW4553" s="14" t="s">
        <v>36</v>
      </c>
      <c r="AX4553" s="14" t="s">
        <v>78</v>
      </c>
      <c r="AY4553" s="224" t="s">
        <v>386</v>
      </c>
    </row>
    <row r="4554" spans="1:65" s="14" customFormat="1" ht="10">
      <c r="B4554" s="214"/>
      <c r="C4554" s="215"/>
      <c r="D4554" s="205" t="s">
        <v>395</v>
      </c>
      <c r="E4554" s="216" t="s">
        <v>76</v>
      </c>
      <c r="F4554" s="217" t="s">
        <v>4103</v>
      </c>
      <c r="G4554" s="215"/>
      <c r="H4554" s="218">
        <v>120</v>
      </c>
      <c r="I4554" s="219"/>
      <c r="J4554" s="215"/>
      <c r="K4554" s="215"/>
      <c r="L4554" s="220"/>
      <c r="M4554" s="221"/>
      <c r="N4554" s="222"/>
      <c r="O4554" s="222"/>
      <c r="P4554" s="222"/>
      <c r="Q4554" s="222"/>
      <c r="R4554" s="222"/>
      <c r="S4554" s="222"/>
      <c r="T4554" s="223"/>
      <c r="AT4554" s="224" t="s">
        <v>395</v>
      </c>
      <c r="AU4554" s="224" t="s">
        <v>90</v>
      </c>
      <c r="AV4554" s="14" t="s">
        <v>90</v>
      </c>
      <c r="AW4554" s="14" t="s">
        <v>36</v>
      </c>
      <c r="AX4554" s="14" t="s">
        <v>78</v>
      </c>
      <c r="AY4554" s="224" t="s">
        <v>386</v>
      </c>
    </row>
    <row r="4555" spans="1:65" s="14" customFormat="1" ht="10">
      <c r="B4555" s="214"/>
      <c r="C4555" s="215"/>
      <c r="D4555" s="205" t="s">
        <v>395</v>
      </c>
      <c r="E4555" s="216" t="s">
        <v>76</v>
      </c>
      <c r="F4555" s="217" t="s">
        <v>4104</v>
      </c>
      <c r="G4555" s="215"/>
      <c r="H4555" s="218">
        <v>161.76</v>
      </c>
      <c r="I4555" s="219"/>
      <c r="J4555" s="215"/>
      <c r="K4555" s="215"/>
      <c r="L4555" s="220"/>
      <c r="M4555" s="221"/>
      <c r="N4555" s="222"/>
      <c r="O4555" s="222"/>
      <c r="P4555" s="222"/>
      <c r="Q4555" s="222"/>
      <c r="R4555" s="222"/>
      <c r="S4555" s="222"/>
      <c r="T4555" s="223"/>
      <c r="AT4555" s="224" t="s">
        <v>395</v>
      </c>
      <c r="AU4555" s="224" t="s">
        <v>90</v>
      </c>
      <c r="AV4555" s="14" t="s">
        <v>90</v>
      </c>
      <c r="AW4555" s="14" t="s">
        <v>36</v>
      </c>
      <c r="AX4555" s="14" t="s">
        <v>78</v>
      </c>
      <c r="AY4555" s="224" t="s">
        <v>386</v>
      </c>
    </row>
    <row r="4556" spans="1:65" s="16" customFormat="1" ht="10">
      <c r="B4556" s="246"/>
      <c r="C4556" s="247"/>
      <c r="D4556" s="205" t="s">
        <v>395</v>
      </c>
      <c r="E4556" s="248" t="s">
        <v>76</v>
      </c>
      <c r="F4556" s="249" t="s">
        <v>559</v>
      </c>
      <c r="G4556" s="247"/>
      <c r="H4556" s="250">
        <v>700.98099999999999</v>
      </c>
      <c r="I4556" s="251"/>
      <c r="J4556" s="247"/>
      <c r="K4556" s="247"/>
      <c r="L4556" s="252"/>
      <c r="M4556" s="253"/>
      <c r="N4556" s="254"/>
      <c r="O4556" s="254"/>
      <c r="P4556" s="254"/>
      <c r="Q4556" s="254"/>
      <c r="R4556" s="254"/>
      <c r="S4556" s="254"/>
      <c r="T4556" s="255"/>
      <c r="AT4556" s="256" t="s">
        <v>395</v>
      </c>
      <c r="AU4556" s="256" t="s">
        <v>90</v>
      </c>
      <c r="AV4556" s="16" t="s">
        <v>95</v>
      </c>
      <c r="AW4556" s="16" t="s">
        <v>36</v>
      </c>
      <c r="AX4556" s="16" t="s">
        <v>78</v>
      </c>
      <c r="AY4556" s="256" t="s">
        <v>386</v>
      </c>
    </row>
    <row r="4557" spans="1:65" s="15" customFormat="1" ht="10">
      <c r="B4557" s="225"/>
      <c r="C4557" s="226"/>
      <c r="D4557" s="205" t="s">
        <v>395</v>
      </c>
      <c r="E4557" s="227" t="s">
        <v>76</v>
      </c>
      <c r="F4557" s="228" t="s">
        <v>398</v>
      </c>
      <c r="G4557" s="226"/>
      <c r="H4557" s="229">
        <v>700.98099999999999</v>
      </c>
      <c r="I4557" s="230"/>
      <c r="J4557" s="226"/>
      <c r="K4557" s="226"/>
      <c r="L4557" s="231"/>
      <c r="M4557" s="232"/>
      <c r="N4557" s="233"/>
      <c r="O4557" s="233"/>
      <c r="P4557" s="233"/>
      <c r="Q4557" s="233"/>
      <c r="R4557" s="233"/>
      <c r="S4557" s="233"/>
      <c r="T4557" s="234"/>
      <c r="AT4557" s="235" t="s">
        <v>395</v>
      </c>
      <c r="AU4557" s="235" t="s">
        <v>90</v>
      </c>
      <c r="AV4557" s="15" t="s">
        <v>102</v>
      </c>
      <c r="AW4557" s="15" t="s">
        <v>36</v>
      </c>
      <c r="AX4557" s="15" t="s">
        <v>85</v>
      </c>
      <c r="AY4557" s="235" t="s">
        <v>386</v>
      </c>
    </row>
    <row r="4558" spans="1:65" s="2" customFormat="1" ht="33" customHeight="1">
      <c r="A4558" s="37"/>
      <c r="B4558" s="38"/>
      <c r="C4558" s="185" t="s">
        <v>4105</v>
      </c>
      <c r="D4558" s="185" t="s">
        <v>388</v>
      </c>
      <c r="E4558" s="186" t="s">
        <v>4106</v>
      </c>
      <c r="F4558" s="187" t="s">
        <v>4107</v>
      </c>
      <c r="G4558" s="188" t="s">
        <v>476</v>
      </c>
      <c r="H4558" s="189">
        <v>715.98099999999999</v>
      </c>
      <c r="I4558" s="190"/>
      <c r="J4558" s="191">
        <f>ROUND(I4558*H4558,2)</f>
        <v>0</v>
      </c>
      <c r="K4558" s="187" t="s">
        <v>76</v>
      </c>
      <c r="L4558" s="42"/>
      <c r="M4558" s="192" t="s">
        <v>76</v>
      </c>
      <c r="N4558" s="193" t="s">
        <v>49</v>
      </c>
      <c r="O4558" s="67"/>
      <c r="P4558" s="194">
        <f>O4558*H4558</f>
        <v>0</v>
      </c>
      <c r="Q4558" s="194">
        <v>0</v>
      </c>
      <c r="R4558" s="194">
        <f>Q4558*H4558</f>
        <v>0</v>
      </c>
      <c r="S4558" s="194">
        <v>0</v>
      </c>
      <c r="T4558" s="195">
        <f>S4558*H4558</f>
        <v>0</v>
      </c>
      <c r="U4558" s="37"/>
      <c r="V4558" s="37"/>
      <c r="W4558" s="37"/>
      <c r="X4558" s="37"/>
      <c r="Y4558" s="37"/>
      <c r="Z4558" s="37"/>
      <c r="AA4558" s="37"/>
      <c r="AB4558" s="37"/>
      <c r="AC4558" s="37"/>
      <c r="AD4558" s="37"/>
      <c r="AE4558" s="37"/>
      <c r="AR4558" s="196" t="s">
        <v>479</v>
      </c>
      <c r="AT4558" s="196" t="s">
        <v>388</v>
      </c>
      <c r="AU4558" s="196" t="s">
        <v>90</v>
      </c>
      <c r="AY4558" s="20" t="s">
        <v>386</v>
      </c>
      <c r="BE4558" s="197">
        <f>IF(N4558="základní",J4558,0)</f>
        <v>0</v>
      </c>
      <c r="BF4558" s="197">
        <f>IF(N4558="snížená",J4558,0)</f>
        <v>0</v>
      </c>
      <c r="BG4558" s="197">
        <f>IF(N4558="zákl. přenesená",J4558,0)</f>
        <v>0</v>
      </c>
      <c r="BH4558" s="197">
        <f>IF(N4558="sníž. přenesená",J4558,0)</f>
        <v>0</v>
      </c>
      <c r="BI4558" s="197">
        <f>IF(N4558="nulová",J4558,0)</f>
        <v>0</v>
      </c>
      <c r="BJ4558" s="20" t="s">
        <v>90</v>
      </c>
      <c r="BK4558" s="197">
        <f>ROUND(I4558*H4558,2)</f>
        <v>0</v>
      </c>
      <c r="BL4558" s="20" t="s">
        <v>479</v>
      </c>
      <c r="BM4558" s="196" t="s">
        <v>4108</v>
      </c>
    </row>
    <row r="4559" spans="1:65" s="13" customFormat="1" ht="10">
      <c r="B4559" s="203"/>
      <c r="C4559" s="204"/>
      <c r="D4559" s="205" t="s">
        <v>395</v>
      </c>
      <c r="E4559" s="206" t="s">
        <v>76</v>
      </c>
      <c r="F4559" s="207" t="s">
        <v>2074</v>
      </c>
      <c r="G4559" s="204"/>
      <c r="H4559" s="206" t="s">
        <v>76</v>
      </c>
      <c r="I4559" s="208"/>
      <c r="J4559" s="204"/>
      <c r="K4559" s="204"/>
      <c r="L4559" s="209"/>
      <c r="M4559" s="210"/>
      <c r="N4559" s="211"/>
      <c r="O4559" s="211"/>
      <c r="P4559" s="211"/>
      <c r="Q4559" s="211"/>
      <c r="R4559" s="211"/>
      <c r="S4559" s="211"/>
      <c r="T4559" s="212"/>
      <c r="AT4559" s="213" t="s">
        <v>395</v>
      </c>
      <c r="AU4559" s="213" t="s">
        <v>90</v>
      </c>
      <c r="AV4559" s="13" t="s">
        <v>85</v>
      </c>
      <c r="AW4559" s="13" t="s">
        <v>36</v>
      </c>
      <c r="AX4559" s="13" t="s">
        <v>78</v>
      </c>
      <c r="AY4559" s="213" t="s">
        <v>386</v>
      </c>
    </row>
    <row r="4560" spans="1:65" s="13" customFormat="1" ht="10">
      <c r="B4560" s="203"/>
      <c r="C4560" s="204"/>
      <c r="D4560" s="205" t="s">
        <v>395</v>
      </c>
      <c r="E4560" s="206" t="s">
        <v>76</v>
      </c>
      <c r="F4560" s="207" t="s">
        <v>992</v>
      </c>
      <c r="G4560" s="204"/>
      <c r="H4560" s="206" t="s">
        <v>76</v>
      </c>
      <c r="I4560" s="208"/>
      <c r="J4560" s="204"/>
      <c r="K4560" s="204"/>
      <c r="L4560" s="209"/>
      <c r="M4560" s="210"/>
      <c r="N4560" s="211"/>
      <c r="O4560" s="211"/>
      <c r="P4560" s="211"/>
      <c r="Q4560" s="211"/>
      <c r="R4560" s="211"/>
      <c r="S4560" s="211"/>
      <c r="T4560" s="212"/>
      <c r="AT4560" s="213" t="s">
        <v>395</v>
      </c>
      <c r="AU4560" s="213" t="s">
        <v>90</v>
      </c>
      <c r="AV4560" s="13" t="s">
        <v>85</v>
      </c>
      <c r="AW4560" s="13" t="s">
        <v>36</v>
      </c>
      <c r="AX4560" s="13" t="s">
        <v>78</v>
      </c>
      <c r="AY4560" s="213" t="s">
        <v>386</v>
      </c>
    </row>
    <row r="4561" spans="1:65" s="14" customFormat="1" ht="10">
      <c r="B4561" s="214"/>
      <c r="C4561" s="215"/>
      <c r="D4561" s="205" t="s">
        <v>395</v>
      </c>
      <c r="E4561" s="216" t="s">
        <v>76</v>
      </c>
      <c r="F4561" s="217" t="s">
        <v>4099</v>
      </c>
      <c r="G4561" s="215"/>
      <c r="H4561" s="218">
        <v>90</v>
      </c>
      <c r="I4561" s="219"/>
      <c r="J4561" s="215"/>
      <c r="K4561" s="215"/>
      <c r="L4561" s="220"/>
      <c r="M4561" s="221"/>
      <c r="N4561" s="222"/>
      <c r="O4561" s="222"/>
      <c r="P4561" s="222"/>
      <c r="Q4561" s="222"/>
      <c r="R4561" s="222"/>
      <c r="S4561" s="222"/>
      <c r="T4561" s="223"/>
      <c r="AT4561" s="224" t="s">
        <v>395</v>
      </c>
      <c r="AU4561" s="224" t="s">
        <v>90</v>
      </c>
      <c r="AV4561" s="14" t="s">
        <v>90</v>
      </c>
      <c r="AW4561" s="14" t="s">
        <v>36</v>
      </c>
      <c r="AX4561" s="14" t="s">
        <v>78</v>
      </c>
      <c r="AY4561" s="224" t="s">
        <v>386</v>
      </c>
    </row>
    <row r="4562" spans="1:65" s="14" customFormat="1" ht="10">
      <c r="B4562" s="214"/>
      <c r="C4562" s="215"/>
      <c r="D4562" s="205" t="s">
        <v>395</v>
      </c>
      <c r="E4562" s="216" t="s">
        <v>76</v>
      </c>
      <c r="F4562" s="217" t="s">
        <v>4100</v>
      </c>
      <c r="G4562" s="215"/>
      <c r="H4562" s="218">
        <v>190.02099999999999</v>
      </c>
      <c r="I4562" s="219"/>
      <c r="J4562" s="215"/>
      <c r="K4562" s="215"/>
      <c r="L4562" s="220"/>
      <c r="M4562" s="221"/>
      <c r="N4562" s="222"/>
      <c r="O4562" s="222"/>
      <c r="P4562" s="222"/>
      <c r="Q4562" s="222"/>
      <c r="R4562" s="222"/>
      <c r="S4562" s="222"/>
      <c r="T4562" s="223"/>
      <c r="AT4562" s="224" t="s">
        <v>395</v>
      </c>
      <c r="AU4562" s="224" t="s">
        <v>90</v>
      </c>
      <c r="AV4562" s="14" t="s">
        <v>90</v>
      </c>
      <c r="AW4562" s="14" t="s">
        <v>36</v>
      </c>
      <c r="AX4562" s="14" t="s">
        <v>78</v>
      </c>
      <c r="AY4562" s="224" t="s">
        <v>386</v>
      </c>
    </row>
    <row r="4563" spans="1:65" s="14" customFormat="1" ht="10">
      <c r="B4563" s="214"/>
      <c r="C4563" s="215"/>
      <c r="D4563" s="205" t="s">
        <v>395</v>
      </c>
      <c r="E4563" s="216" t="s">
        <v>76</v>
      </c>
      <c r="F4563" s="217" t="s">
        <v>4101</v>
      </c>
      <c r="G4563" s="215"/>
      <c r="H4563" s="218">
        <v>31.08</v>
      </c>
      <c r="I4563" s="219"/>
      <c r="J4563" s="215"/>
      <c r="K4563" s="215"/>
      <c r="L4563" s="220"/>
      <c r="M4563" s="221"/>
      <c r="N4563" s="222"/>
      <c r="O4563" s="222"/>
      <c r="P4563" s="222"/>
      <c r="Q4563" s="222"/>
      <c r="R4563" s="222"/>
      <c r="S4563" s="222"/>
      <c r="T4563" s="223"/>
      <c r="AT4563" s="224" t="s">
        <v>395</v>
      </c>
      <c r="AU4563" s="224" t="s">
        <v>90</v>
      </c>
      <c r="AV4563" s="14" t="s">
        <v>90</v>
      </c>
      <c r="AW4563" s="14" t="s">
        <v>36</v>
      </c>
      <c r="AX4563" s="14" t="s">
        <v>78</v>
      </c>
      <c r="AY4563" s="224" t="s">
        <v>386</v>
      </c>
    </row>
    <row r="4564" spans="1:65" s="14" customFormat="1" ht="10">
      <c r="B4564" s="214"/>
      <c r="C4564" s="215"/>
      <c r="D4564" s="205" t="s">
        <v>395</v>
      </c>
      <c r="E4564" s="216" t="s">
        <v>76</v>
      </c>
      <c r="F4564" s="217" t="s">
        <v>4102</v>
      </c>
      <c r="G4564" s="215"/>
      <c r="H4564" s="218">
        <v>108.12</v>
      </c>
      <c r="I4564" s="219"/>
      <c r="J4564" s="215"/>
      <c r="K4564" s="215"/>
      <c r="L4564" s="220"/>
      <c r="M4564" s="221"/>
      <c r="N4564" s="222"/>
      <c r="O4564" s="222"/>
      <c r="P4564" s="222"/>
      <c r="Q4564" s="222"/>
      <c r="R4564" s="222"/>
      <c r="S4564" s="222"/>
      <c r="T4564" s="223"/>
      <c r="AT4564" s="224" t="s">
        <v>395</v>
      </c>
      <c r="AU4564" s="224" t="s">
        <v>90</v>
      </c>
      <c r="AV4564" s="14" t="s">
        <v>90</v>
      </c>
      <c r="AW4564" s="14" t="s">
        <v>36</v>
      </c>
      <c r="AX4564" s="14" t="s">
        <v>78</v>
      </c>
      <c r="AY4564" s="224" t="s">
        <v>386</v>
      </c>
    </row>
    <row r="4565" spans="1:65" s="14" customFormat="1" ht="10">
      <c r="B4565" s="214"/>
      <c r="C4565" s="215"/>
      <c r="D4565" s="205" t="s">
        <v>395</v>
      </c>
      <c r="E4565" s="216" t="s">
        <v>76</v>
      </c>
      <c r="F4565" s="217" t="s">
        <v>4103</v>
      </c>
      <c r="G4565" s="215"/>
      <c r="H4565" s="218">
        <v>120</v>
      </c>
      <c r="I4565" s="219"/>
      <c r="J4565" s="215"/>
      <c r="K4565" s="215"/>
      <c r="L4565" s="220"/>
      <c r="M4565" s="221"/>
      <c r="N4565" s="222"/>
      <c r="O4565" s="222"/>
      <c r="P4565" s="222"/>
      <c r="Q4565" s="222"/>
      <c r="R4565" s="222"/>
      <c r="S4565" s="222"/>
      <c r="T4565" s="223"/>
      <c r="AT4565" s="224" t="s">
        <v>395</v>
      </c>
      <c r="AU4565" s="224" t="s">
        <v>90</v>
      </c>
      <c r="AV4565" s="14" t="s">
        <v>90</v>
      </c>
      <c r="AW4565" s="14" t="s">
        <v>36</v>
      </c>
      <c r="AX4565" s="14" t="s">
        <v>78</v>
      </c>
      <c r="AY4565" s="224" t="s">
        <v>386</v>
      </c>
    </row>
    <row r="4566" spans="1:65" s="14" customFormat="1" ht="10">
      <c r="B4566" s="214"/>
      <c r="C4566" s="215"/>
      <c r="D4566" s="205" t="s">
        <v>395</v>
      </c>
      <c r="E4566" s="216" t="s">
        <v>76</v>
      </c>
      <c r="F4566" s="217" t="s">
        <v>4104</v>
      </c>
      <c r="G4566" s="215"/>
      <c r="H4566" s="218">
        <v>161.76</v>
      </c>
      <c r="I4566" s="219"/>
      <c r="J4566" s="215"/>
      <c r="K4566" s="215"/>
      <c r="L4566" s="220"/>
      <c r="M4566" s="221"/>
      <c r="N4566" s="222"/>
      <c r="O4566" s="222"/>
      <c r="P4566" s="222"/>
      <c r="Q4566" s="222"/>
      <c r="R4566" s="222"/>
      <c r="S4566" s="222"/>
      <c r="T4566" s="223"/>
      <c r="AT4566" s="224" t="s">
        <v>395</v>
      </c>
      <c r="AU4566" s="224" t="s">
        <v>90</v>
      </c>
      <c r="AV4566" s="14" t="s">
        <v>90</v>
      </c>
      <c r="AW4566" s="14" t="s">
        <v>36</v>
      </c>
      <c r="AX4566" s="14" t="s">
        <v>78</v>
      </c>
      <c r="AY4566" s="224" t="s">
        <v>386</v>
      </c>
    </row>
    <row r="4567" spans="1:65" s="14" customFormat="1" ht="10">
      <c r="B4567" s="214"/>
      <c r="C4567" s="215"/>
      <c r="D4567" s="205" t="s">
        <v>395</v>
      </c>
      <c r="E4567" s="216" t="s">
        <v>76</v>
      </c>
      <c r="F4567" s="217" t="s">
        <v>4109</v>
      </c>
      <c r="G4567" s="215"/>
      <c r="H4567" s="218">
        <v>15</v>
      </c>
      <c r="I4567" s="219"/>
      <c r="J4567" s="215"/>
      <c r="K4567" s="215"/>
      <c r="L4567" s="220"/>
      <c r="M4567" s="221"/>
      <c r="N4567" s="222"/>
      <c r="O4567" s="222"/>
      <c r="P4567" s="222"/>
      <c r="Q4567" s="222"/>
      <c r="R4567" s="222"/>
      <c r="S4567" s="222"/>
      <c r="T4567" s="223"/>
      <c r="AT4567" s="224" t="s">
        <v>395</v>
      </c>
      <c r="AU4567" s="224" t="s">
        <v>90</v>
      </c>
      <c r="AV4567" s="14" t="s">
        <v>90</v>
      </c>
      <c r="AW4567" s="14" t="s">
        <v>36</v>
      </c>
      <c r="AX4567" s="14" t="s">
        <v>78</v>
      </c>
      <c r="AY4567" s="224" t="s">
        <v>386</v>
      </c>
    </row>
    <row r="4568" spans="1:65" s="15" customFormat="1" ht="10">
      <c r="B4568" s="225"/>
      <c r="C4568" s="226"/>
      <c r="D4568" s="205" t="s">
        <v>395</v>
      </c>
      <c r="E4568" s="227" t="s">
        <v>76</v>
      </c>
      <c r="F4568" s="228" t="s">
        <v>398</v>
      </c>
      <c r="G4568" s="226"/>
      <c r="H4568" s="229">
        <v>715.98099999999999</v>
      </c>
      <c r="I4568" s="230"/>
      <c r="J4568" s="226"/>
      <c r="K4568" s="226"/>
      <c r="L4568" s="231"/>
      <c r="M4568" s="232"/>
      <c r="N4568" s="233"/>
      <c r="O4568" s="233"/>
      <c r="P4568" s="233"/>
      <c r="Q4568" s="233"/>
      <c r="R4568" s="233"/>
      <c r="S4568" s="233"/>
      <c r="T4568" s="234"/>
      <c r="AT4568" s="235" t="s">
        <v>395</v>
      </c>
      <c r="AU4568" s="235" t="s">
        <v>90</v>
      </c>
      <c r="AV4568" s="15" t="s">
        <v>102</v>
      </c>
      <c r="AW4568" s="15" t="s">
        <v>36</v>
      </c>
      <c r="AX4568" s="15" t="s">
        <v>85</v>
      </c>
      <c r="AY4568" s="235" t="s">
        <v>386</v>
      </c>
    </row>
    <row r="4569" spans="1:65" s="2" customFormat="1" ht="33" customHeight="1">
      <c r="A4569" s="37"/>
      <c r="B4569" s="38"/>
      <c r="C4569" s="185" t="s">
        <v>4110</v>
      </c>
      <c r="D4569" s="185" t="s">
        <v>388</v>
      </c>
      <c r="E4569" s="186" t="s">
        <v>4111</v>
      </c>
      <c r="F4569" s="187" t="s">
        <v>4112</v>
      </c>
      <c r="G4569" s="188" t="s">
        <v>476</v>
      </c>
      <c r="H4569" s="189">
        <v>15028.157999999999</v>
      </c>
      <c r="I4569" s="190"/>
      <c r="J4569" s="191">
        <f>ROUND(I4569*H4569,2)</f>
        <v>0</v>
      </c>
      <c r="K4569" s="187" t="s">
        <v>391</v>
      </c>
      <c r="L4569" s="42"/>
      <c r="M4569" s="192" t="s">
        <v>76</v>
      </c>
      <c r="N4569" s="193" t="s">
        <v>49</v>
      </c>
      <c r="O4569" s="67"/>
      <c r="P4569" s="194">
        <f>O4569*H4569</f>
        <v>0</v>
      </c>
      <c r="Q4569" s="194">
        <v>0</v>
      </c>
      <c r="R4569" s="194">
        <f>Q4569*H4569</f>
        <v>0</v>
      </c>
      <c r="S4569" s="194">
        <v>1E-3</v>
      </c>
      <c r="T4569" s="195">
        <f>S4569*H4569</f>
        <v>15.028157999999999</v>
      </c>
      <c r="U4569" s="37"/>
      <c r="V4569" s="37"/>
      <c r="W4569" s="37"/>
      <c r="X4569" s="37"/>
      <c r="Y4569" s="37"/>
      <c r="Z4569" s="37"/>
      <c r="AA4569" s="37"/>
      <c r="AB4569" s="37"/>
      <c r="AC4569" s="37"/>
      <c r="AD4569" s="37"/>
      <c r="AE4569" s="37"/>
      <c r="AR4569" s="196" t="s">
        <v>479</v>
      </c>
      <c r="AT4569" s="196" t="s">
        <v>388</v>
      </c>
      <c r="AU4569" s="196" t="s">
        <v>90</v>
      </c>
      <c r="AY4569" s="20" t="s">
        <v>386</v>
      </c>
      <c r="BE4569" s="197">
        <f>IF(N4569="základní",J4569,0)</f>
        <v>0</v>
      </c>
      <c r="BF4569" s="197">
        <f>IF(N4569="snížená",J4569,0)</f>
        <v>0</v>
      </c>
      <c r="BG4569" s="197">
        <f>IF(N4569="zákl. přenesená",J4569,0)</f>
        <v>0</v>
      </c>
      <c r="BH4569" s="197">
        <f>IF(N4569="sníž. přenesená",J4569,0)</f>
        <v>0</v>
      </c>
      <c r="BI4569" s="197">
        <f>IF(N4569="nulová",J4569,0)</f>
        <v>0</v>
      </c>
      <c r="BJ4569" s="20" t="s">
        <v>90</v>
      </c>
      <c r="BK4569" s="197">
        <f>ROUND(I4569*H4569,2)</f>
        <v>0</v>
      </c>
      <c r="BL4569" s="20" t="s">
        <v>479</v>
      </c>
      <c r="BM4569" s="196" t="s">
        <v>4113</v>
      </c>
    </row>
    <row r="4570" spans="1:65" s="2" customFormat="1" ht="10">
      <c r="A4570" s="37"/>
      <c r="B4570" s="38"/>
      <c r="C4570" s="39"/>
      <c r="D4570" s="198" t="s">
        <v>393</v>
      </c>
      <c r="E4570" s="39"/>
      <c r="F4570" s="199" t="s">
        <v>4114</v>
      </c>
      <c r="G4570" s="39"/>
      <c r="H4570" s="39"/>
      <c r="I4570" s="200"/>
      <c r="J4570" s="39"/>
      <c r="K4570" s="39"/>
      <c r="L4570" s="42"/>
      <c r="M4570" s="201"/>
      <c r="N4570" s="202"/>
      <c r="O4570" s="67"/>
      <c r="P4570" s="67"/>
      <c r="Q4570" s="67"/>
      <c r="R4570" s="67"/>
      <c r="S4570" s="67"/>
      <c r="T4570" s="68"/>
      <c r="U4570" s="37"/>
      <c r="V4570" s="37"/>
      <c r="W4570" s="37"/>
      <c r="X4570" s="37"/>
      <c r="Y4570" s="37"/>
      <c r="Z4570" s="37"/>
      <c r="AA4570" s="37"/>
      <c r="AB4570" s="37"/>
      <c r="AC4570" s="37"/>
      <c r="AD4570" s="37"/>
      <c r="AE4570" s="37"/>
      <c r="AT4570" s="20" t="s">
        <v>393</v>
      </c>
      <c r="AU4570" s="20" t="s">
        <v>90</v>
      </c>
    </row>
    <row r="4571" spans="1:65" s="13" customFormat="1" ht="10">
      <c r="B4571" s="203"/>
      <c r="C4571" s="204"/>
      <c r="D4571" s="205" t="s">
        <v>395</v>
      </c>
      <c r="E4571" s="206" t="s">
        <v>76</v>
      </c>
      <c r="F4571" s="207" t="s">
        <v>1848</v>
      </c>
      <c r="G4571" s="204"/>
      <c r="H4571" s="206" t="s">
        <v>76</v>
      </c>
      <c r="I4571" s="208"/>
      <c r="J4571" s="204"/>
      <c r="K4571" s="204"/>
      <c r="L4571" s="209"/>
      <c r="M4571" s="210"/>
      <c r="N4571" s="211"/>
      <c r="O4571" s="211"/>
      <c r="P4571" s="211"/>
      <c r="Q4571" s="211"/>
      <c r="R4571" s="211"/>
      <c r="S4571" s="211"/>
      <c r="T4571" s="212"/>
      <c r="AT4571" s="213" t="s">
        <v>395</v>
      </c>
      <c r="AU4571" s="213" t="s">
        <v>90</v>
      </c>
      <c r="AV4571" s="13" t="s">
        <v>85</v>
      </c>
      <c r="AW4571" s="13" t="s">
        <v>36</v>
      </c>
      <c r="AX4571" s="13" t="s">
        <v>78</v>
      </c>
      <c r="AY4571" s="213" t="s">
        <v>386</v>
      </c>
    </row>
    <row r="4572" spans="1:65" s="13" customFormat="1" ht="10">
      <c r="B4572" s="203"/>
      <c r="C4572" s="204"/>
      <c r="D4572" s="205" t="s">
        <v>395</v>
      </c>
      <c r="E4572" s="206" t="s">
        <v>76</v>
      </c>
      <c r="F4572" s="207" t="s">
        <v>1849</v>
      </c>
      <c r="G4572" s="204"/>
      <c r="H4572" s="206" t="s">
        <v>76</v>
      </c>
      <c r="I4572" s="208"/>
      <c r="J4572" s="204"/>
      <c r="K4572" s="204"/>
      <c r="L4572" s="209"/>
      <c r="M4572" s="210"/>
      <c r="N4572" s="211"/>
      <c r="O4572" s="211"/>
      <c r="P4572" s="211"/>
      <c r="Q4572" s="211"/>
      <c r="R4572" s="211"/>
      <c r="S4572" s="211"/>
      <c r="T4572" s="212"/>
      <c r="AT4572" s="213" t="s">
        <v>395</v>
      </c>
      <c r="AU4572" s="213" t="s">
        <v>90</v>
      </c>
      <c r="AV4572" s="13" t="s">
        <v>85</v>
      </c>
      <c r="AW4572" s="13" t="s">
        <v>36</v>
      </c>
      <c r="AX4572" s="13" t="s">
        <v>78</v>
      </c>
      <c r="AY4572" s="213" t="s">
        <v>386</v>
      </c>
    </row>
    <row r="4573" spans="1:65" s="14" customFormat="1" ht="10">
      <c r="B4573" s="214"/>
      <c r="C4573" s="215"/>
      <c r="D4573" s="205" t="s">
        <v>395</v>
      </c>
      <c r="E4573" s="216" t="s">
        <v>76</v>
      </c>
      <c r="F4573" s="217" t="s">
        <v>4115</v>
      </c>
      <c r="G4573" s="215"/>
      <c r="H4573" s="218">
        <v>755.78</v>
      </c>
      <c r="I4573" s="219"/>
      <c r="J4573" s="215"/>
      <c r="K4573" s="215"/>
      <c r="L4573" s="220"/>
      <c r="M4573" s="221"/>
      <c r="N4573" s="222"/>
      <c r="O4573" s="222"/>
      <c r="P4573" s="222"/>
      <c r="Q4573" s="222"/>
      <c r="R4573" s="222"/>
      <c r="S4573" s="222"/>
      <c r="T4573" s="223"/>
      <c r="AT4573" s="224" t="s">
        <v>395</v>
      </c>
      <c r="AU4573" s="224" t="s">
        <v>90</v>
      </c>
      <c r="AV4573" s="14" t="s">
        <v>90</v>
      </c>
      <c r="AW4573" s="14" t="s">
        <v>36</v>
      </c>
      <c r="AX4573" s="14" t="s">
        <v>78</v>
      </c>
      <c r="AY4573" s="224" t="s">
        <v>386</v>
      </c>
    </row>
    <row r="4574" spans="1:65" s="14" customFormat="1" ht="20">
      <c r="B4574" s="214"/>
      <c r="C4574" s="215"/>
      <c r="D4574" s="205" t="s">
        <v>395</v>
      </c>
      <c r="E4574" s="216" t="s">
        <v>76</v>
      </c>
      <c r="F4574" s="217" t="s">
        <v>4116</v>
      </c>
      <c r="G4574" s="215"/>
      <c r="H4574" s="218">
        <v>6934.4</v>
      </c>
      <c r="I4574" s="219"/>
      <c r="J4574" s="215"/>
      <c r="K4574" s="215"/>
      <c r="L4574" s="220"/>
      <c r="M4574" s="221"/>
      <c r="N4574" s="222"/>
      <c r="O4574" s="222"/>
      <c r="P4574" s="222"/>
      <c r="Q4574" s="222"/>
      <c r="R4574" s="222"/>
      <c r="S4574" s="222"/>
      <c r="T4574" s="223"/>
      <c r="AT4574" s="224" t="s">
        <v>395</v>
      </c>
      <c r="AU4574" s="224" t="s">
        <v>90</v>
      </c>
      <c r="AV4574" s="14" t="s">
        <v>90</v>
      </c>
      <c r="AW4574" s="14" t="s">
        <v>36</v>
      </c>
      <c r="AX4574" s="14" t="s">
        <v>78</v>
      </c>
      <c r="AY4574" s="224" t="s">
        <v>386</v>
      </c>
    </row>
    <row r="4575" spans="1:65" s="14" customFormat="1" ht="10">
      <c r="B4575" s="214"/>
      <c r="C4575" s="215"/>
      <c r="D4575" s="205" t="s">
        <v>395</v>
      </c>
      <c r="E4575" s="216" t="s">
        <v>76</v>
      </c>
      <c r="F4575" s="217" t="s">
        <v>4117</v>
      </c>
      <c r="G4575" s="215"/>
      <c r="H4575" s="218">
        <v>4032.7280000000001</v>
      </c>
      <c r="I4575" s="219"/>
      <c r="J4575" s="215"/>
      <c r="K4575" s="215"/>
      <c r="L4575" s="220"/>
      <c r="M4575" s="221"/>
      <c r="N4575" s="222"/>
      <c r="O4575" s="222"/>
      <c r="P4575" s="222"/>
      <c r="Q4575" s="222"/>
      <c r="R4575" s="222"/>
      <c r="S4575" s="222"/>
      <c r="T4575" s="223"/>
      <c r="AT4575" s="224" t="s">
        <v>395</v>
      </c>
      <c r="AU4575" s="224" t="s">
        <v>90</v>
      </c>
      <c r="AV4575" s="14" t="s">
        <v>90</v>
      </c>
      <c r="AW4575" s="14" t="s">
        <v>36</v>
      </c>
      <c r="AX4575" s="14" t="s">
        <v>78</v>
      </c>
      <c r="AY4575" s="224" t="s">
        <v>386</v>
      </c>
    </row>
    <row r="4576" spans="1:65" s="14" customFormat="1" ht="10">
      <c r="B4576" s="214"/>
      <c r="C4576" s="215"/>
      <c r="D4576" s="205" t="s">
        <v>395</v>
      </c>
      <c r="E4576" s="216" t="s">
        <v>76</v>
      </c>
      <c r="F4576" s="217" t="s">
        <v>4118</v>
      </c>
      <c r="G4576" s="215"/>
      <c r="H4576" s="218">
        <v>2864.16</v>
      </c>
      <c r="I4576" s="219"/>
      <c r="J4576" s="215"/>
      <c r="K4576" s="215"/>
      <c r="L4576" s="220"/>
      <c r="M4576" s="221"/>
      <c r="N4576" s="222"/>
      <c r="O4576" s="222"/>
      <c r="P4576" s="222"/>
      <c r="Q4576" s="222"/>
      <c r="R4576" s="222"/>
      <c r="S4576" s="222"/>
      <c r="T4576" s="223"/>
      <c r="AT4576" s="224" t="s">
        <v>395</v>
      </c>
      <c r="AU4576" s="224" t="s">
        <v>90</v>
      </c>
      <c r="AV4576" s="14" t="s">
        <v>90</v>
      </c>
      <c r="AW4576" s="14" t="s">
        <v>36</v>
      </c>
      <c r="AX4576" s="14" t="s">
        <v>78</v>
      </c>
      <c r="AY4576" s="224" t="s">
        <v>386</v>
      </c>
    </row>
    <row r="4577" spans="1:65" s="14" customFormat="1" ht="20">
      <c r="B4577" s="214"/>
      <c r="C4577" s="215"/>
      <c r="D4577" s="205" t="s">
        <v>395</v>
      </c>
      <c r="E4577" s="216" t="s">
        <v>76</v>
      </c>
      <c r="F4577" s="217" t="s">
        <v>4119</v>
      </c>
      <c r="G4577" s="215"/>
      <c r="H4577" s="218">
        <v>441.09</v>
      </c>
      <c r="I4577" s="219"/>
      <c r="J4577" s="215"/>
      <c r="K4577" s="215"/>
      <c r="L4577" s="220"/>
      <c r="M4577" s="221"/>
      <c r="N4577" s="222"/>
      <c r="O4577" s="222"/>
      <c r="P4577" s="222"/>
      <c r="Q4577" s="222"/>
      <c r="R4577" s="222"/>
      <c r="S4577" s="222"/>
      <c r="T4577" s="223"/>
      <c r="AT4577" s="224" t="s">
        <v>395</v>
      </c>
      <c r="AU4577" s="224" t="s">
        <v>90</v>
      </c>
      <c r="AV4577" s="14" t="s">
        <v>90</v>
      </c>
      <c r="AW4577" s="14" t="s">
        <v>36</v>
      </c>
      <c r="AX4577" s="14" t="s">
        <v>78</v>
      </c>
      <c r="AY4577" s="224" t="s">
        <v>386</v>
      </c>
    </row>
    <row r="4578" spans="1:65" s="15" customFormat="1" ht="10">
      <c r="B4578" s="225"/>
      <c r="C4578" s="226"/>
      <c r="D4578" s="205" t="s">
        <v>395</v>
      </c>
      <c r="E4578" s="227" t="s">
        <v>76</v>
      </c>
      <c r="F4578" s="228" t="s">
        <v>398</v>
      </c>
      <c r="G4578" s="226"/>
      <c r="H4578" s="229">
        <v>15028.157999999999</v>
      </c>
      <c r="I4578" s="230"/>
      <c r="J4578" s="226"/>
      <c r="K4578" s="226"/>
      <c r="L4578" s="231"/>
      <c r="M4578" s="232"/>
      <c r="N4578" s="233"/>
      <c r="O4578" s="233"/>
      <c r="P4578" s="233"/>
      <c r="Q4578" s="233"/>
      <c r="R4578" s="233"/>
      <c r="S4578" s="233"/>
      <c r="T4578" s="234"/>
      <c r="AT4578" s="235" t="s">
        <v>395</v>
      </c>
      <c r="AU4578" s="235" t="s">
        <v>90</v>
      </c>
      <c r="AV4578" s="15" t="s">
        <v>102</v>
      </c>
      <c r="AW4578" s="15" t="s">
        <v>36</v>
      </c>
      <c r="AX4578" s="15" t="s">
        <v>85</v>
      </c>
      <c r="AY4578" s="235" t="s">
        <v>386</v>
      </c>
    </row>
    <row r="4579" spans="1:65" s="2" customFormat="1" ht="49" customHeight="1">
      <c r="A4579" s="37"/>
      <c r="B4579" s="38"/>
      <c r="C4579" s="185" t="s">
        <v>4120</v>
      </c>
      <c r="D4579" s="185" t="s">
        <v>388</v>
      </c>
      <c r="E4579" s="186" t="s">
        <v>4121</v>
      </c>
      <c r="F4579" s="187" t="s">
        <v>4122</v>
      </c>
      <c r="G4579" s="188" t="s">
        <v>2321</v>
      </c>
      <c r="H4579" s="257"/>
      <c r="I4579" s="190"/>
      <c r="J4579" s="191">
        <f>ROUND(I4579*H4579,2)</f>
        <v>0</v>
      </c>
      <c r="K4579" s="187" t="s">
        <v>391</v>
      </c>
      <c r="L4579" s="42"/>
      <c r="M4579" s="192" t="s">
        <v>76</v>
      </c>
      <c r="N4579" s="193" t="s">
        <v>49</v>
      </c>
      <c r="O4579" s="67"/>
      <c r="P4579" s="194">
        <f>O4579*H4579</f>
        <v>0</v>
      </c>
      <c r="Q4579" s="194">
        <v>0</v>
      </c>
      <c r="R4579" s="194">
        <f>Q4579*H4579</f>
        <v>0</v>
      </c>
      <c r="S4579" s="194">
        <v>0</v>
      </c>
      <c r="T4579" s="195">
        <f>S4579*H4579</f>
        <v>0</v>
      </c>
      <c r="U4579" s="37"/>
      <c r="V4579" s="37"/>
      <c r="W4579" s="37"/>
      <c r="X4579" s="37"/>
      <c r="Y4579" s="37"/>
      <c r="Z4579" s="37"/>
      <c r="AA4579" s="37"/>
      <c r="AB4579" s="37"/>
      <c r="AC4579" s="37"/>
      <c r="AD4579" s="37"/>
      <c r="AE4579" s="37"/>
      <c r="AR4579" s="196" t="s">
        <v>479</v>
      </c>
      <c r="AT4579" s="196" t="s">
        <v>388</v>
      </c>
      <c r="AU4579" s="196" t="s">
        <v>90</v>
      </c>
      <c r="AY4579" s="20" t="s">
        <v>386</v>
      </c>
      <c r="BE4579" s="197">
        <f>IF(N4579="základní",J4579,0)</f>
        <v>0</v>
      </c>
      <c r="BF4579" s="197">
        <f>IF(N4579="snížená",J4579,0)</f>
        <v>0</v>
      </c>
      <c r="BG4579" s="197">
        <f>IF(N4579="zákl. přenesená",J4579,0)</f>
        <v>0</v>
      </c>
      <c r="BH4579" s="197">
        <f>IF(N4579="sníž. přenesená",J4579,0)</f>
        <v>0</v>
      </c>
      <c r="BI4579" s="197">
        <f>IF(N4579="nulová",J4579,0)</f>
        <v>0</v>
      </c>
      <c r="BJ4579" s="20" t="s">
        <v>90</v>
      </c>
      <c r="BK4579" s="197">
        <f>ROUND(I4579*H4579,2)</f>
        <v>0</v>
      </c>
      <c r="BL4579" s="20" t="s">
        <v>479</v>
      </c>
      <c r="BM4579" s="196" t="s">
        <v>4123</v>
      </c>
    </row>
    <row r="4580" spans="1:65" s="2" customFormat="1" ht="10">
      <c r="A4580" s="37"/>
      <c r="B4580" s="38"/>
      <c r="C4580" s="39"/>
      <c r="D4580" s="198" t="s">
        <v>393</v>
      </c>
      <c r="E4580" s="39"/>
      <c r="F4580" s="199" t="s">
        <v>4124</v>
      </c>
      <c r="G4580" s="39"/>
      <c r="H4580" s="39"/>
      <c r="I4580" s="200"/>
      <c r="J4580" s="39"/>
      <c r="K4580" s="39"/>
      <c r="L4580" s="42"/>
      <c r="M4580" s="201"/>
      <c r="N4580" s="202"/>
      <c r="O4580" s="67"/>
      <c r="P4580" s="67"/>
      <c r="Q4580" s="67"/>
      <c r="R4580" s="67"/>
      <c r="S4580" s="67"/>
      <c r="T4580" s="68"/>
      <c r="U4580" s="37"/>
      <c r="V4580" s="37"/>
      <c r="W4580" s="37"/>
      <c r="X4580" s="37"/>
      <c r="Y4580" s="37"/>
      <c r="Z4580" s="37"/>
      <c r="AA4580" s="37"/>
      <c r="AB4580" s="37"/>
      <c r="AC4580" s="37"/>
      <c r="AD4580" s="37"/>
      <c r="AE4580" s="37"/>
      <c r="AT4580" s="20" t="s">
        <v>393</v>
      </c>
      <c r="AU4580" s="20" t="s">
        <v>90</v>
      </c>
    </row>
    <row r="4581" spans="1:65" s="12" customFormat="1" ht="22.75" customHeight="1">
      <c r="B4581" s="169"/>
      <c r="C4581" s="170"/>
      <c r="D4581" s="171" t="s">
        <v>77</v>
      </c>
      <c r="E4581" s="183" t="s">
        <v>4125</v>
      </c>
      <c r="F4581" s="183" t="s">
        <v>4126</v>
      </c>
      <c r="G4581" s="170"/>
      <c r="H4581" s="170"/>
      <c r="I4581" s="173"/>
      <c r="J4581" s="184">
        <f>BK4581</f>
        <v>0</v>
      </c>
      <c r="K4581" s="170"/>
      <c r="L4581" s="175"/>
      <c r="M4581" s="176"/>
      <c r="N4581" s="177"/>
      <c r="O4581" s="177"/>
      <c r="P4581" s="178">
        <f>SUM(P4582:P4690)</f>
        <v>0</v>
      </c>
      <c r="Q4581" s="177"/>
      <c r="R4581" s="178">
        <f>SUM(R4582:R4690)</f>
        <v>5.2133264999999991</v>
      </c>
      <c r="S4581" s="177"/>
      <c r="T4581" s="179">
        <f>SUM(T4582:T4690)</f>
        <v>0</v>
      </c>
      <c r="AR4581" s="180" t="s">
        <v>90</v>
      </c>
      <c r="AT4581" s="181" t="s">
        <v>77</v>
      </c>
      <c r="AU4581" s="181" t="s">
        <v>85</v>
      </c>
      <c r="AY4581" s="180" t="s">
        <v>386</v>
      </c>
      <c r="BK4581" s="182">
        <f>SUM(BK4582:BK4690)</f>
        <v>0</v>
      </c>
    </row>
    <row r="4582" spans="1:65" s="2" customFormat="1" ht="24.15" customHeight="1">
      <c r="A4582" s="37"/>
      <c r="B4582" s="38"/>
      <c r="C4582" s="185" t="s">
        <v>4127</v>
      </c>
      <c r="D4582" s="185" t="s">
        <v>388</v>
      </c>
      <c r="E4582" s="186" t="s">
        <v>4128</v>
      </c>
      <c r="F4582" s="187" t="s">
        <v>4129</v>
      </c>
      <c r="G4582" s="188" t="s">
        <v>127</v>
      </c>
      <c r="H4582" s="189">
        <v>134.77699999999999</v>
      </c>
      <c r="I4582" s="190"/>
      <c r="J4582" s="191">
        <f>ROUND(I4582*H4582,2)</f>
        <v>0</v>
      </c>
      <c r="K4582" s="187" t="s">
        <v>391</v>
      </c>
      <c r="L4582" s="42"/>
      <c r="M4582" s="192" t="s">
        <v>76</v>
      </c>
      <c r="N4582" s="193" t="s">
        <v>49</v>
      </c>
      <c r="O4582" s="67"/>
      <c r="P4582" s="194">
        <f>O4582*H4582</f>
        <v>0</v>
      </c>
      <c r="Q4582" s="194">
        <v>2.9999999999999997E-4</v>
      </c>
      <c r="R4582" s="194">
        <f>Q4582*H4582</f>
        <v>4.0433099999999993E-2</v>
      </c>
      <c r="S4582" s="194">
        <v>0</v>
      </c>
      <c r="T4582" s="195">
        <f>S4582*H4582</f>
        <v>0</v>
      </c>
      <c r="U4582" s="37"/>
      <c r="V4582" s="37"/>
      <c r="W4582" s="37"/>
      <c r="X4582" s="37"/>
      <c r="Y4582" s="37"/>
      <c r="Z4582" s="37"/>
      <c r="AA4582" s="37"/>
      <c r="AB4582" s="37"/>
      <c r="AC4582" s="37"/>
      <c r="AD4582" s="37"/>
      <c r="AE4582" s="37"/>
      <c r="AR4582" s="196" t="s">
        <v>479</v>
      </c>
      <c r="AT4582" s="196" t="s">
        <v>388</v>
      </c>
      <c r="AU4582" s="196" t="s">
        <v>90</v>
      </c>
      <c r="AY4582" s="20" t="s">
        <v>386</v>
      </c>
      <c r="BE4582" s="197">
        <f>IF(N4582="základní",J4582,0)</f>
        <v>0</v>
      </c>
      <c r="BF4582" s="197">
        <f>IF(N4582="snížená",J4582,0)</f>
        <v>0</v>
      </c>
      <c r="BG4582" s="197">
        <f>IF(N4582="zákl. přenesená",J4582,0)</f>
        <v>0</v>
      </c>
      <c r="BH4582" s="197">
        <f>IF(N4582="sníž. přenesená",J4582,0)</f>
        <v>0</v>
      </c>
      <c r="BI4582" s="197">
        <f>IF(N4582="nulová",J4582,0)</f>
        <v>0</v>
      </c>
      <c r="BJ4582" s="20" t="s">
        <v>90</v>
      </c>
      <c r="BK4582" s="197">
        <f>ROUND(I4582*H4582,2)</f>
        <v>0</v>
      </c>
      <c r="BL4582" s="20" t="s">
        <v>479</v>
      </c>
      <c r="BM4582" s="196" t="s">
        <v>4130</v>
      </c>
    </row>
    <row r="4583" spans="1:65" s="2" customFormat="1" ht="10">
      <c r="A4583" s="37"/>
      <c r="B4583" s="38"/>
      <c r="C4583" s="39"/>
      <c r="D4583" s="198" t="s">
        <v>393</v>
      </c>
      <c r="E4583" s="39"/>
      <c r="F4583" s="199" t="s">
        <v>4131</v>
      </c>
      <c r="G4583" s="39"/>
      <c r="H4583" s="39"/>
      <c r="I4583" s="200"/>
      <c r="J4583" s="39"/>
      <c r="K4583" s="39"/>
      <c r="L4583" s="42"/>
      <c r="M4583" s="201"/>
      <c r="N4583" s="202"/>
      <c r="O4583" s="67"/>
      <c r="P4583" s="67"/>
      <c r="Q4583" s="67"/>
      <c r="R4583" s="67"/>
      <c r="S4583" s="67"/>
      <c r="T4583" s="68"/>
      <c r="U4583" s="37"/>
      <c r="V4583" s="37"/>
      <c r="W4583" s="37"/>
      <c r="X4583" s="37"/>
      <c r="Y4583" s="37"/>
      <c r="Z4583" s="37"/>
      <c r="AA4583" s="37"/>
      <c r="AB4583" s="37"/>
      <c r="AC4583" s="37"/>
      <c r="AD4583" s="37"/>
      <c r="AE4583" s="37"/>
      <c r="AT4583" s="20" t="s">
        <v>393</v>
      </c>
      <c r="AU4583" s="20" t="s">
        <v>90</v>
      </c>
    </row>
    <row r="4584" spans="1:65" s="13" customFormat="1" ht="10">
      <c r="B4584" s="203"/>
      <c r="C4584" s="204"/>
      <c r="D4584" s="205" t="s">
        <v>395</v>
      </c>
      <c r="E4584" s="206" t="s">
        <v>76</v>
      </c>
      <c r="F4584" s="207" t="s">
        <v>577</v>
      </c>
      <c r="G4584" s="204"/>
      <c r="H4584" s="206" t="s">
        <v>76</v>
      </c>
      <c r="I4584" s="208"/>
      <c r="J4584" s="204"/>
      <c r="K4584" s="204"/>
      <c r="L4584" s="209"/>
      <c r="M4584" s="210"/>
      <c r="N4584" s="211"/>
      <c r="O4584" s="211"/>
      <c r="P4584" s="211"/>
      <c r="Q4584" s="211"/>
      <c r="R4584" s="211"/>
      <c r="S4584" s="211"/>
      <c r="T4584" s="212"/>
      <c r="AT4584" s="213" t="s">
        <v>395</v>
      </c>
      <c r="AU4584" s="213" t="s">
        <v>90</v>
      </c>
      <c r="AV4584" s="13" t="s">
        <v>85</v>
      </c>
      <c r="AW4584" s="13" t="s">
        <v>36</v>
      </c>
      <c r="AX4584" s="13" t="s">
        <v>78</v>
      </c>
      <c r="AY4584" s="213" t="s">
        <v>386</v>
      </c>
    </row>
    <row r="4585" spans="1:65" s="13" customFormat="1" ht="10">
      <c r="B4585" s="203"/>
      <c r="C4585" s="204"/>
      <c r="D4585" s="205" t="s">
        <v>395</v>
      </c>
      <c r="E4585" s="206" t="s">
        <v>76</v>
      </c>
      <c r="F4585" s="207" t="s">
        <v>808</v>
      </c>
      <c r="G4585" s="204"/>
      <c r="H4585" s="206" t="s">
        <v>76</v>
      </c>
      <c r="I4585" s="208"/>
      <c r="J4585" s="204"/>
      <c r="K4585" s="204"/>
      <c r="L4585" s="209"/>
      <c r="M4585" s="210"/>
      <c r="N4585" s="211"/>
      <c r="O4585" s="211"/>
      <c r="P4585" s="211"/>
      <c r="Q4585" s="211"/>
      <c r="R4585" s="211"/>
      <c r="S4585" s="211"/>
      <c r="T4585" s="212"/>
      <c r="AT4585" s="213" t="s">
        <v>395</v>
      </c>
      <c r="AU4585" s="213" t="s">
        <v>90</v>
      </c>
      <c r="AV4585" s="13" t="s">
        <v>85</v>
      </c>
      <c r="AW4585" s="13" t="s">
        <v>36</v>
      </c>
      <c r="AX4585" s="13" t="s">
        <v>78</v>
      </c>
      <c r="AY4585" s="213" t="s">
        <v>386</v>
      </c>
    </row>
    <row r="4586" spans="1:65" s="13" customFormat="1" ht="10">
      <c r="B4586" s="203"/>
      <c r="C4586" s="204"/>
      <c r="D4586" s="205" t="s">
        <v>395</v>
      </c>
      <c r="E4586" s="206" t="s">
        <v>76</v>
      </c>
      <c r="F4586" s="207" t="s">
        <v>809</v>
      </c>
      <c r="G4586" s="204"/>
      <c r="H4586" s="206" t="s">
        <v>76</v>
      </c>
      <c r="I4586" s="208"/>
      <c r="J4586" s="204"/>
      <c r="K4586" s="204"/>
      <c r="L4586" s="209"/>
      <c r="M4586" s="210"/>
      <c r="N4586" s="211"/>
      <c r="O4586" s="211"/>
      <c r="P4586" s="211"/>
      <c r="Q4586" s="211"/>
      <c r="R4586" s="211"/>
      <c r="S4586" s="211"/>
      <c r="T4586" s="212"/>
      <c r="AT4586" s="213" t="s">
        <v>395</v>
      </c>
      <c r="AU4586" s="213" t="s">
        <v>90</v>
      </c>
      <c r="AV4586" s="13" t="s">
        <v>85</v>
      </c>
      <c r="AW4586" s="13" t="s">
        <v>36</v>
      </c>
      <c r="AX4586" s="13" t="s">
        <v>78</v>
      </c>
      <c r="AY4586" s="213" t="s">
        <v>386</v>
      </c>
    </row>
    <row r="4587" spans="1:65" s="14" customFormat="1" ht="10">
      <c r="B4587" s="214"/>
      <c r="C4587" s="215"/>
      <c r="D4587" s="205" t="s">
        <v>395</v>
      </c>
      <c r="E4587" s="216" t="s">
        <v>76</v>
      </c>
      <c r="F4587" s="217" t="s">
        <v>4132</v>
      </c>
      <c r="G4587" s="215"/>
      <c r="H4587" s="218">
        <v>29.242999999999999</v>
      </c>
      <c r="I4587" s="219"/>
      <c r="J4587" s="215"/>
      <c r="K4587" s="215"/>
      <c r="L4587" s="220"/>
      <c r="M4587" s="221"/>
      <c r="N4587" s="222"/>
      <c r="O4587" s="222"/>
      <c r="P4587" s="222"/>
      <c r="Q4587" s="222"/>
      <c r="R4587" s="222"/>
      <c r="S4587" s="222"/>
      <c r="T4587" s="223"/>
      <c r="AT4587" s="224" t="s">
        <v>395</v>
      </c>
      <c r="AU4587" s="224" t="s">
        <v>90</v>
      </c>
      <c r="AV4587" s="14" t="s">
        <v>90</v>
      </c>
      <c r="AW4587" s="14" t="s">
        <v>36</v>
      </c>
      <c r="AX4587" s="14" t="s">
        <v>78</v>
      </c>
      <c r="AY4587" s="224" t="s">
        <v>386</v>
      </c>
    </row>
    <row r="4588" spans="1:65" s="13" customFormat="1" ht="10">
      <c r="B4588" s="203"/>
      <c r="C4588" s="204"/>
      <c r="D4588" s="205" t="s">
        <v>395</v>
      </c>
      <c r="E4588" s="206" t="s">
        <v>76</v>
      </c>
      <c r="F4588" s="207" t="s">
        <v>811</v>
      </c>
      <c r="G4588" s="204"/>
      <c r="H4588" s="206" t="s">
        <v>76</v>
      </c>
      <c r="I4588" s="208"/>
      <c r="J4588" s="204"/>
      <c r="K4588" s="204"/>
      <c r="L4588" s="209"/>
      <c r="M4588" s="210"/>
      <c r="N4588" s="211"/>
      <c r="O4588" s="211"/>
      <c r="P4588" s="211"/>
      <c r="Q4588" s="211"/>
      <c r="R4588" s="211"/>
      <c r="S4588" s="211"/>
      <c r="T4588" s="212"/>
      <c r="AT4588" s="213" t="s">
        <v>395</v>
      </c>
      <c r="AU4588" s="213" t="s">
        <v>90</v>
      </c>
      <c r="AV4588" s="13" t="s">
        <v>85</v>
      </c>
      <c r="AW4588" s="13" t="s">
        <v>36</v>
      </c>
      <c r="AX4588" s="13" t="s">
        <v>78</v>
      </c>
      <c r="AY4588" s="213" t="s">
        <v>386</v>
      </c>
    </row>
    <row r="4589" spans="1:65" s="14" customFormat="1" ht="10">
      <c r="B4589" s="214"/>
      <c r="C4589" s="215"/>
      <c r="D4589" s="205" t="s">
        <v>395</v>
      </c>
      <c r="E4589" s="216" t="s">
        <v>76</v>
      </c>
      <c r="F4589" s="217" t="s">
        <v>4133</v>
      </c>
      <c r="G4589" s="215"/>
      <c r="H4589" s="218">
        <v>52.767000000000003</v>
      </c>
      <c r="I4589" s="219"/>
      <c r="J4589" s="215"/>
      <c r="K4589" s="215"/>
      <c r="L4589" s="220"/>
      <c r="M4589" s="221"/>
      <c r="N4589" s="222"/>
      <c r="O4589" s="222"/>
      <c r="P4589" s="222"/>
      <c r="Q4589" s="222"/>
      <c r="R4589" s="222"/>
      <c r="S4589" s="222"/>
      <c r="T4589" s="223"/>
      <c r="AT4589" s="224" t="s">
        <v>395</v>
      </c>
      <c r="AU4589" s="224" t="s">
        <v>90</v>
      </c>
      <c r="AV4589" s="14" t="s">
        <v>90</v>
      </c>
      <c r="AW4589" s="14" t="s">
        <v>36</v>
      </c>
      <c r="AX4589" s="14" t="s">
        <v>78</v>
      </c>
      <c r="AY4589" s="224" t="s">
        <v>386</v>
      </c>
    </row>
    <row r="4590" spans="1:65" s="13" customFormat="1" ht="10">
      <c r="B4590" s="203"/>
      <c r="C4590" s="204"/>
      <c r="D4590" s="205" t="s">
        <v>395</v>
      </c>
      <c r="E4590" s="206" t="s">
        <v>76</v>
      </c>
      <c r="F4590" s="207" t="s">
        <v>571</v>
      </c>
      <c r="G4590" s="204"/>
      <c r="H4590" s="206" t="s">
        <v>76</v>
      </c>
      <c r="I4590" s="208"/>
      <c r="J4590" s="204"/>
      <c r="K4590" s="204"/>
      <c r="L4590" s="209"/>
      <c r="M4590" s="210"/>
      <c r="N4590" s="211"/>
      <c r="O4590" s="211"/>
      <c r="P4590" s="211"/>
      <c r="Q4590" s="211"/>
      <c r="R4590" s="211"/>
      <c r="S4590" s="211"/>
      <c r="T4590" s="212"/>
      <c r="AT4590" s="213" t="s">
        <v>395</v>
      </c>
      <c r="AU4590" s="213" t="s">
        <v>90</v>
      </c>
      <c r="AV4590" s="13" t="s">
        <v>85</v>
      </c>
      <c r="AW4590" s="13" t="s">
        <v>36</v>
      </c>
      <c r="AX4590" s="13" t="s">
        <v>78</v>
      </c>
      <c r="AY4590" s="213" t="s">
        <v>386</v>
      </c>
    </row>
    <row r="4591" spans="1:65" s="14" customFormat="1" ht="10">
      <c r="B4591" s="214"/>
      <c r="C4591" s="215"/>
      <c r="D4591" s="205" t="s">
        <v>395</v>
      </c>
      <c r="E4591" s="216" t="s">
        <v>76</v>
      </c>
      <c r="F4591" s="217" t="s">
        <v>4133</v>
      </c>
      <c r="G4591" s="215"/>
      <c r="H4591" s="218">
        <v>52.767000000000003</v>
      </c>
      <c r="I4591" s="219"/>
      <c r="J4591" s="215"/>
      <c r="K4591" s="215"/>
      <c r="L4591" s="220"/>
      <c r="M4591" s="221"/>
      <c r="N4591" s="222"/>
      <c r="O4591" s="222"/>
      <c r="P4591" s="222"/>
      <c r="Q4591" s="222"/>
      <c r="R4591" s="222"/>
      <c r="S4591" s="222"/>
      <c r="T4591" s="223"/>
      <c r="AT4591" s="224" t="s">
        <v>395</v>
      </c>
      <c r="AU4591" s="224" t="s">
        <v>90</v>
      </c>
      <c r="AV4591" s="14" t="s">
        <v>90</v>
      </c>
      <c r="AW4591" s="14" t="s">
        <v>36</v>
      </c>
      <c r="AX4591" s="14" t="s">
        <v>78</v>
      </c>
      <c r="AY4591" s="224" t="s">
        <v>386</v>
      </c>
    </row>
    <row r="4592" spans="1:65" s="16" customFormat="1" ht="10">
      <c r="B4592" s="246"/>
      <c r="C4592" s="247"/>
      <c r="D4592" s="205" t="s">
        <v>395</v>
      </c>
      <c r="E4592" s="248" t="s">
        <v>253</v>
      </c>
      <c r="F4592" s="249" t="s">
        <v>559</v>
      </c>
      <c r="G4592" s="247"/>
      <c r="H4592" s="250">
        <v>134.77699999999999</v>
      </c>
      <c r="I4592" s="251"/>
      <c r="J4592" s="247"/>
      <c r="K4592" s="247"/>
      <c r="L4592" s="252"/>
      <c r="M4592" s="253"/>
      <c r="N4592" s="254"/>
      <c r="O4592" s="254"/>
      <c r="P4592" s="254"/>
      <c r="Q4592" s="254"/>
      <c r="R4592" s="254"/>
      <c r="S4592" s="254"/>
      <c r="T4592" s="255"/>
      <c r="AT4592" s="256" t="s">
        <v>395</v>
      </c>
      <c r="AU4592" s="256" t="s">
        <v>90</v>
      </c>
      <c r="AV4592" s="16" t="s">
        <v>95</v>
      </c>
      <c r="AW4592" s="16" t="s">
        <v>36</v>
      </c>
      <c r="AX4592" s="16" t="s">
        <v>78</v>
      </c>
      <c r="AY4592" s="256" t="s">
        <v>386</v>
      </c>
    </row>
    <row r="4593" spans="1:65" s="15" customFormat="1" ht="10">
      <c r="B4593" s="225"/>
      <c r="C4593" s="226"/>
      <c r="D4593" s="205" t="s">
        <v>395</v>
      </c>
      <c r="E4593" s="227" t="s">
        <v>76</v>
      </c>
      <c r="F4593" s="228" t="s">
        <v>398</v>
      </c>
      <c r="G4593" s="226"/>
      <c r="H4593" s="229">
        <v>134.77699999999999</v>
      </c>
      <c r="I4593" s="230"/>
      <c r="J4593" s="226"/>
      <c r="K4593" s="226"/>
      <c r="L4593" s="231"/>
      <c r="M4593" s="232"/>
      <c r="N4593" s="233"/>
      <c r="O4593" s="233"/>
      <c r="P4593" s="233"/>
      <c r="Q4593" s="233"/>
      <c r="R4593" s="233"/>
      <c r="S4593" s="233"/>
      <c r="T4593" s="234"/>
      <c r="AT4593" s="235" t="s">
        <v>395</v>
      </c>
      <c r="AU4593" s="235" t="s">
        <v>90</v>
      </c>
      <c r="AV4593" s="15" t="s">
        <v>102</v>
      </c>
      <c r="AW4593" s="15" t="s">
        <v>36</v>
      </c>
      <c r="AX4593" s="15" t="s">
        <v>85</v>
      </c>
      <c r="AY4593" s="235" t="s">
        <v>386</v>
      </c>
    </row>
    <row r="4594" spans="1:65" s="2" customFormat="1" ht="33" customHeight="1">
      <c r="A4594" s="37"/>
      <c r="B4594" s="38"/>
      <c r="C4594" s="185" t="s">
        <v>4134</v>
      </c>
      <c r="D4594" s="185" t="s">
        <v>388</v>
      </c>
      <c r="E4594" s="186" t="s">
        <v>4135</v>
      </c>
      <c r="F4594" s="187" t="s">
        <v>4136</v>
      </c>
      <c r="G4594" s="188" t="s">
        <v>167</v>
      </c>
      <c r="H4594" s="189">
        <v>101.7</v>
      </c>
      <c r="I4594" s="190"/>
      <c r="J4594" s="191">
        <f>ROUND(I4594*H4594,2)</f>
        <v>0</v>
      </c>
      <c r="K4594" s="187" t="s">
        <v>391</v>
      </c>
      <c r="L4594" s="42"/>
      <c r="M4594" s="192" t="s">
        <v>76</v>
      </c>
      <c r="N4594" s="193" t="s">
        <v>49</v>
      </c>
      <c r="O4594" s="67"/>
      <c r="P4594" s="194">
        <f>O4594*H4594</f>
        <v>0</v>
      </c>
      <c r="Q4594" s="194">
        <v>3.3500000000000001E-4</v>
      </c>
      <c r="R4594" s="194">
        <f>Q4594*H4594</f>
        <v>3.4069500000000003E-2</v>
      </c>
      <c r="S4594" s="194">
        <v>0</v>
      </c>
      <c r="T4594" s="195">
        <f>S4594*H4594</f>
        <v>0</v>
      </c>
      <c r="U4594" s="37"/>
      <c r="V4594" s="37"/>
      <c r="W4594" s="37"/>
      <c r="X4594" s="37"/>
      <c r="Y4594" s="37"/>
      <c r="Z4594" s="37"/>
      <c r="AA4594" s="37"/>
      <c r="AB4594" s="37"/>
      <c r="AC4594" s="37"/>
      <c r="AD4594" s="37"/>
      <c r="AE4594" s="37"/>
      <c r="AR4594" s="196" t="s">
        <v>479</v>
      </c>
      <c r="AT4594" s="196" t="s">
        <v>388</v>
      </c>
      <c r="AU4594" s="196" t="s">
        <v>90</v>
      </c>
      <c r="AY4594" s="20" t="s">
        <v>386</v>
      </c>
      <c r="BE4594" s="197">
        <f>IF(N4594="základní",J4594,0)</f>
        <v>0</v>
      </c>
      <c r="BF4594" s="197">
        <f>IF(N4594="snížená",J4594,0)</f>
        <v>0</v>
      </c>
      <c r="BG4594" s="197">
        <f>IF(N4594="zákl. přenesená",J4594,0)</f>
        <v>0</v>
      </c>
      <c r="BH4594" s="197">
        <f>IF(N4594="sníž. přenesená",J4594,0)</f>
        <v>0</v>
      </c>
      <c r="BI4594" s="197">
        <f>IF(N4594="nulová",J4594,0)</f>
        <v>0</v>
      </c>
      <c r="BJ4594" s="20" t="s">
        <v>90</v>
      </c>
      <c r="BK4594" s="197">
        <f>ROUND(I4594*H4594,2)</f>
        <v>0</v>
      </c>
      <c r="BL4594" s="20" t="s">
        <v>479</v>
      </c>
      <c r="BM4594" s="196" t="s">
        <v>4137</v>
      </c>
    </row>
    <row r="4595" spans="1:65" s="2" customFormat="1" ht="10">
      <c r="A4595" s="37"/>
      <c r="B4595" s="38"/>
      <c r="C4595" s="39"/>
      <c r="D4595" s="198" t="s">
        <v>393</v>
      </c>
      <c r="E4595" s="39"/>
      <c r="F4595" s="199" t="s">
        <v>4138</v>
      </c>
      <c r="G4595" s="39"/>
      <c r="H4595" s="39"/>
      <c r="I4595" s="200"/>
      <c r="J4595" s="39"/>
      <c r="K4595" s="39"/>
      <c r="L4595" s="42"/>
      <c r="M4595" s="201"/>
      <c r="N4595" s="202"/>
      <c r="O4595" s="67"/>
      <c r="P4595" s="67"/>
      <c r="Q4595" s="67"/>
      <c r="R4595" s="67"/>
      <c r="S4595" s="67"/>
      <c r="T4595" s="68"/>
      <c r="U4595" s="37"/>
      <c r="V4595" s="37"/>
      <c r="W4595" s="37"/>
      <c r="X4595" s="37"/>
      <c r="Y4595" s="37"/>
      <c r="Z4595" s="37"/>
      <c r="AA4595" s="37"/>
      <c r="AB4595" s="37"/>
      <c r="AC4595" s="37"/>
      <c r="AD4595" s="37"/>
      <c r="AE4595" s="37"/>
      <c r="AT4595" s="20" t="s">
        <v>393</v>
      </c>
      <c r="AU4595" s="20" t="s">
        <v>90</v>
      </c>
    </row>
    <row r="4596" spans="1:65" s="13" customFormat="1" ht="10">
      <c r="B4596" s="203"/>
      <c r="C4596" s="204"/>
      <c r="D4596" s="205" t="s">
        <v>395</v>
      </c>
      <c r="E4596" s="206" t="s">
        <v>76</v>
      </c>
      <c r="F4596" s="207" t="s">
        <v>403</v>
      </c>
      <c r="G4596" s="204"/>
      <c r="H4596" s="206" t="s">
        <v>76</v>
      </c>
      <c r="I4596" s="208"/>
      <c r="J4596" s="204"/>
      <c r="K4596" s="204"/>
      <c r="L4596" s="209"/>
      <c r="M4596" s="210"/>
      <c r="N4596" s="211"/>
      <c r="O4596" s="211"/>
      <c r="P4596" s="211"/>
      <c r="Q4596" s="211"/>
      <c r="R4596" s="211"/>
      <c r="S4596" s="211"/>
      <c r="T4596" s="212"/>
      <c r="AT4596" s="213" t="s">
        <v>395</v>
      </c>
      <c r="AU4596" s="213" t="s">
        <v>90</v>
      </c>
      <c r="AV4596" s="13" t="s">
        <v>85</v>
      </c>
      <c r="AW4596" s="13" t="s">
        <v>36</v>
      </c>
      <c r="AX4596" s="13" t="s">
        <v>78</v>
      </c>
      <c r="AY4596" s="213" t="s">
        <v>386</v>
      </c>
    </row>
    <row r="4597" spans="1:65" s="13" customFormat="1" ht="10">
      <c r="B4597" s="203"/>
      <c r="C4597" s="204"/>
      <c r="D4597" s="205" t="s">
        <v>395</v>
      </c>
      <c r="E4597" s="206" t="s">
        <v>76</v>
      </c>
      <c r="F4597" s="207" t="s">
        <v>1057</v>
      </c>
      <c r="G4597" s="204"/>
      <c r="H4597" s="206" t="s">
        <v>76</v>
      </c>
      <c r="I4597" s="208"/>
      <c r="J4597" s="204"/>
      <c r="K4597" s="204"/>
      <c r="L4597" s="209"/>
      <c r="M4597" s="210"/>
      <c r="N4597" s="211"/>
      <c r="O4597" s="211"/>
      <c r="P4597" s="211"/>
      <c r="Q4597" s="211"/>
      <c r="R4597" s="211"/>
      <c r="S4597" s="211"/>
      <c r="T4597" s="212"/>
      <c r="AT4597" s="213" t="s">
        <v>395</v>
      </c>
      <c r="AU4597" s="213" t="s">
        <v>90</v>
      </c>
      <c r="AV4597" s="13" t="s">
        <v>85</v>
      </c>
      <c r="AW4597" s="13" t="s">
        <v>36</v>
      </c>
      <c r="AX4597" s="13" t="s">
        <v>78</v>
      </c>
      <c r="AY4597" s="213" t="s">
        <v>386</v>
      </c>
    </row>
    <row r="4598" spans="1:65" s="13" customFormat="1" ht="10">
      <c r="B4598" s="203"/>
      <c r="C4598" s="204"/>
      <c r="D4598" s="205" t="s">
        <v>395</v>
      </c>
      <c r="E4598" s="206" t="s">
        <v>76</v>
      </c>
      <c r="F4598" s="207" t="s">
        <v>2406</v>
      </c>
      <c r="G4598" s="204"/>
      <c r="H4598" s="206" t="s">
        <v>76</v>
      </c>
      <c r="I4598" s="208"/>
      <c r="J4598" s="204"/>
      <c r="K4598" s="204"/>
      <c r="L4598" s="209"/>
      <c r="M4598" s="210"/>
      <c r="N4598" s="211"/>
      <c r="O4598" s="211"/>
      <c r="P4598" s="211"/>
      <c r="Q4598" s="211"/>
      <c r="R4598" s="211"/>
      <c r="S4598" s="211"/>
      <c r="T4598" s="212"/>
      <c r="AT4598" s="213" t="s">
        <v>395</v>
      </c>
      <c r="AU4598" s="213" t="s">
        <v>90</v>
      </c>
      <c r="AV4598" s="13" t="s">
        <v>85</v>
      </c>
      <c r="AW4598" s="13" t="s">
        <v>36</v>
      </c>
      <c r="AX4598" s="13" t="s">
        <v>78</v>
      </c>
      <c r="AY4598" s="213" t="s">
        <v>386</v>
      </c>
    </row>
    <row r="4599" spans="1:65" s="13" customFormat="1" ht="10">
      <c r="B4599" s="203"/>
      <c r="C4599" s="204"/>
      <c r="D4599" s="205" t="s">
        <v>395</v>
      </c>
      <c r="E4599" s="206" t="s">
        <v>76</v>
      </c>
      <c r="F4599" s="207" t="s">
        <v>2407</v>
      </c>
      <c r="G4599" s="204"/>
      <c r="H4599" s="206" t="s">
        <v>76</v>
      </c>
      <c r="I4599" s="208"/>
      <c r="J4599" s="204"/>
      <c r="K4599" s="204"/>
      <c r="L4599" s="209"/>
      <c r="M4599" s="210"/>
      <c r="N4599" s="211"/>
      <c r="O4599" s="211"/>
      <c r="P4599" s="211"/>
      <c r="Q4599" s="211"/>
      <c r="R4599" s="211"/>
      <c r="S4599" s="211"/>
      <c r="T4599" s="212"/>
      <c r="AT4599" s="213" t="s">
        <v>395</v>
      </c>
      <c r="AU4599" s="213" t="s">
        <v>90</v>
      </c>
      <c r="AV4599" s="13" t="s">
        <v>85</v>
      </c>
      <c r="AW4599" s="13" t="s">
        <v>36</v>
      </c>
      <c r="AX4599" s="13" t="s">
        <v>78</v>
      </c>
      <c r="AY4599" s="213" t="s">
        <v>386</v>
      </c>
    </row>
    <row r="4600" spans="1:65" s="14" customFormat="1" ht="10">
      <c r="B4600" s="214"/>
      <c r="C4600" s="215"/>
      <c r="D4600" s="205" t="s">
        <v>395</v>
      </c>
      <c r="E4600" s="216" t="s">
        <v>76</v>
      </c>
      <c r="F4600" s="217" t="s">
        <v>4139</v>
      </c>
      <c r="G4600" s="215"/>
      <c r="H4600" s="218">
        <v>64</v>
      </c>
      <c r="I4600" s="219"/>
      <c r="J4600" s="215"/>
      <c r="K4600" s="215"/>
      <c r="L4600" s="220"/>
      <c r="M4600" s="221"/>
      <c r="N4600" s="222"/>
      <c r="O4600" s="222"/>
      <c r="P4600" s="222"/>
      <c r="Q4600" s="222"/>
      <c r="R4600" s="222"/>
      <c r="S4600" s="222"/>
      <c r="T4600" s="223"/>
      <c r="AT4600" s="224" t="s">
        <v>395</v>
      </c>
      <c r="AU4600" s="224" t="s">
        <v>90</v>
      </c>
      <c r="AV4600" s="14" t="s">
        <v>90</v>
      </c>
      <c r="AW4600" s="14" t="s">
        <v>36</v>
      </c>
      <c r="AX4600" s="14" t="s">
        <v>78</v>
      </c>
      <c r="AY4600" s="224" t="s">
        <v>386</v>
      </c>
    </row>
    <row r="4601" spans="1:65" s="14" customFormat="1" ht="10">
      <c r="B4601" s="214"/>
      <c r="C4601" s="215"/>
      <c r="D4601" s="205" t="s">
        <v>395</v>
      </c>
      <c r="E4601" s="216" t="s">
        <v>76</v>
      </c>
      <c r="F4601" s="217" t="s">
        <v>4140</v>
      </c>
      <c r="G4601" s="215"/>
      <c r="H4601" s="218">
        <v>12.8</v>
      </c>
      <c r="I4601" s="219"/>
      <c r="J4601" s="215"/>
      <c r="K4601" s="215"/>
      <c r="L4601" s="220"/>
      <c r="M4601" s="221"/>
      <c r="N4601" s="222"/>
      <c r="O4601" s="222"/>
      <c r="P4601" s="222"/>
      <c r="Q4601" s="222"/>
      <c r="R4601" s="222"/>
      <c r="S4601" s="222"/>
      <c r="T4601" s="223"/>
      <c r="AT4601" s="224" t="s">
        <v>395</v>
      </c>
      <c r="AU4601" s="224" t="s">
        <v>90</v>
      </c>
      <c r="AV4601" s="14" t="s">
        <v>90</v>
      </c>
      <c r="AW4601" s="14" t="s">
        <v>36</v>
      </c>
      <c r="AX4601" s="14" t="s">
        <v>78</v>
      </c>
      <c r="AY4601" s="224" t="s">
        <v>386</v>
      </c>
    </row>
    <row r="4602" spans="1:65" s="14" customFormat="1" ht="10">
      <c r="B4602" s="214"/>
      <c r="C4602" s="215"/>
      <c r="D4602" s="205" t="s">
        <v>395</v>
      </c>
      <c r="E4602" s="216" t="s">
        <v>76</v>
      </c>
      <c r="F4602" s="217" t="s">
        <v>4141</v>
      </c>
      <c r="G4602" s="215"/>
      <c r="H4602" s="218">
        <v>24.9</v>
      </c>
      <c r="I4602" s="219"/>
      <c r="J4602" s="215"/>
      <c r="K4602" s="215"/>
      <c r="L4602" s="220"/>
      <c r="M4602" s="221"/>
      <c r="N4602" s="222"/>
      <c r="O4602" s="222"/>
      <c r="P4602" s="222"/>
      <c r="Q4602" s="222"/>
      <c r="R4602" s="222"/>
      <c r="S4602" s="222"/>
      <c r="T4602" s="223"/>
      <c r="AT4602" s="224" t="s">
        <v>395</v>
      </c>
      <c r="AU4602" s="224" t="s">
        <v>90</v>
      </c>
      <c r="AV4602" s="14" t="s">
        <v>90</v>
      </c>
      <c r="AW4602" s="14" t="s">
        <v>36</v>
      </c>
      <c r="AX4602" s="14" t="s">
        <v>78</v>
      </c>
      <c r="AY4602" s="224" t="s">
        <v>386</v>
      </c>
    </row>
    <row r="4603" spans="1:65" s="15" customFormat="1" ht="10">
      <c r="B4603" s="225"/>
      <c r="C4603" s="226"/>
      <c r="D4603" s="205" t="s">
        <v>395</v>
      </c>
      <c r="E4603" s="227" t="s">
        <v>76</v>
      </c>
      <c r="F4603" s="228" t="s">
        <v>398</v>
      </c>
      <c r="G4603" s="226"/>
      <c r="H4603" s="229">
        <v>101.7</v>
      </c>
      <c r="I4603" s="230"/>
      <c r="J4603" s="226"/>
      <c r="K4603" s="226"/>
      <c r="L4603" s="231"/>
      <c r="M4603" s="232"/>
      <c r="N4603" s="233"/>
      <c r="O4603" s="233"/>
      <c r="P4603" s="233"/>
      <c r="Q4603" s="233"/>
      <c r="R4603" s="233"/>
      <c r="S4603" s="233"/>
      <c r="T4603" s="234"/>
      <c r="AT4603" s="235" t="s">
        <v>395</v>
      </c>
      <c r="AU4603" s="235" t="s">
        <v>90</v>
      </c>
      <c r="AV4603" s="15" t="s">
        <v>102</v>
      </c>
      <c r="AW4603" s="15" t="s">
        <v>36</v>
      </c>
      <c r="AX4603" s="15" t="s">
        <v>85</v>
      </c>
      <c r="AY4603" s="235" t="s">
        <v>386</v>
      </c>
    </row>
    <row r="4604" spans="1:65" s="2" customFormat="1" ht="33" customHeight="1">
      <c r="A4604" s="37"/>
      <c r="B4604" s="38"/>
      <c r="C4604" s="236" t="s">
        <v>4142</v>
      </c>
      <c r="D4604" s="236" t="s">
        <v>453</v>
      </c>
      <c r="E4604" s="237" t="s">
        <v>4143</v>
      </c>
      <c r="F4604" s="238" t="s">
        <v>4144</v>
      </c>
      <c r="G4604" s="239" t="s">
        <v>167</v>
      </c>
      <c r="H4604" s="240">
        <v>27.39</v>
      </c>
      <c r="I4604" s="241"/>
      <c r="J4604" s="242">
        <f>ROUND(I4604*H4604,2)</f>
        <v>0</v>
      </c>
      <c r="K4604" s="238" t="s">
        <v>76</v>
      </c>
      <c r="L4604" s="243"/>
      <c r="M4604" s="244" t="s">
        <v>76</v>
      </c>
      <c r="N4604" s="245" t="s">
        <v>49</v>
      </c>
      <c r="O4604" s="67"/>
      <c r="P4604" s="194">
        <f>O4604*H4604</f>
        <v>0</v>
      </c>
      <c r="Q4604" s="194">
        <v>1.2999999999999999E-4</v>
      </c>
      <c r="R4604" s="194">
        <f>Q4604*H4604</f>
        <v>3.5607E-3</v>
      </c>
      <c r="S4604" s="194">
        <v>0</v>
      </c>
      <c r="T4604" s="195">
        <f>S4604*H4604</f>
        <v>0</v>
      </c>
      <c r="U4604" s="37"/>
      <c r="V4604" s="37"/>
      <c r="W4604" s="37"/>
      <c r="X4604" s="37"/>
      <c r="Y4604" s="37"/>
      <c r="Z4604" s="37"/>
      <c r="AA4604" s="37"/>
      <c r="AB4604" s="37"/>
      <c r="AC4604" s="37"/>
      <c r="AD4604" s="37"/>
      <c r="AE4604" s="37"/>
      <c r="AR4604" s="196" t="s">
        <v>597</v>
      </c>
      <c r="AT4604" s="196" t="s">
        <v>453</v>
      </c>
      <c r="AU4604" s="196" t="s">
        <v>90</v>
      </c>
      <c r="AY4604" s="20" t="s">
        <v>386</v>
      </c>
      <c r="BE4604" s="197">
        <f>IF(N4604="základní",J4604,0)</f>
        <v>0</v>
      </c>
      <c r="BF4604" s="197">
        <f>IF(N4604="snížená",J4604,0)</f>
        <v>0</v>
      </c>
      <c r="BG4604" s="197">
        <f>IF(N4604="zákl. přenesená",J4604,0)</f>
        <v>0</v>
      </c>
      <c r="BH4604" s="197">
        <f>IF(N4604="sníž. přenesená",J4604,0)</f>
        <v>0</v>
      </c>
      <c r="BI4604" s="197">
        <f>IF(N4604="nulová",J4604,0)</f>
        <v>0</v>
      </c>
      <c r="BJ4604" s="20" t="s">
        <v>90</v>
      </c>
      <c r="BK4604" s="197">
        <f>ROUND(I4604*H4604,2)</f>
        <v>0</v>
      </c>
      <c r="BL4604" s="20" t="s">
        <v>479</v>
      </c>
      <c r="BM4604" s="196" t="s">
        <v>4145</v>
      </c>
    </row>
    <row r="4605" spans="1:65" s="13" customFormat="1" ht="10">
      <c r="B4605" s="203"/>
      <c r="C4605" s="204"/>
      <c r="D4605" s="205" t="s">
        <v>395</v>
      </c>
      <c r="E4605" s="206" t="s">
        <v>76</v>
      </c>
      <c r="F4605" s="207" t="s">
        <v>403</v>
      </c>
      <c r="G4605" s="204"/>
      <c r="H4605" s="206" t="s">
        <v>76</v>
      </c>
      <c r="I4605" s="208"/>
      <c r="J4605" s="204"/>
      <c r="K4605" s="204"/>
      <c r="L4605" s="209"/>
      <c r="M4605" s="210"/>
      <c r="N4605" s="211"/>
      <c r="O4605" s="211"/>
      <c r="P4605" s="211"/>
      <c r="Q4605" s="211"/>
      <c r="R4605" s="211"/>
      <c r="S4605" s="211"/>
      <c r="T4605" s="212"/>
      <c r="AT4605" s="213" t="s">
        <v>395</v>
      </c>
      <c r="AU4605" s="213" t="s">
        <v>90</v>
      </c>
      <c r="AV4605" s="13" t="s">
        <v>85</v>
      </c>
      <c r="AW4605" s="13" t="s">
        <v>36</v>
      </c>
      <c r="AX4605" s="13" t="s">
        <v>78</v>
      </c>
      <c r="AY4605" s="213" t="s">
        <v>386</v>
      </c>
    </row>
    <row r="4606" spans="1:65" s="13" customFormat="1" ht="10">
      <c r="B4606" s="203"/>
      <c r="C4606" s="204"/>
      <c r="D4606" s="205" t="s">
        <v>395</v>
      </c>
      <c r="E4606" s="206" t="s">
        <v>76</v>
      </c>
      <c r="F4606" s="207" t="s">
        <v>1057</v>
      </c>
      <c r="G4606" s="204"/>
      <c r="H4606" s="206" t="s">
        <v>76</v>
      </c>
      <c r="I4606" s="208"/>
      <c r="J4606" s="204"/>
      <c r="K4606" s="204"/>
      <c r="L4606" s="209"/>
      <c r="M4606" s="210"/>
      <c r="N4606" s="211"/>
      <c r="O4606" s="211"/>
      <c r="P4606" s="211"/>
      <c r="Q4606" s="211"/>
      <c r="R4606" s="211"/>
      <c r="S4606" s="211"/>
      <c r="T4606" s="212"/>
      <c r="AT4606" s="213" t="s">
        <v>395</v>
      </c>
      <c r="AU4606" s="213" t="s">
        <v>90</v>
      </c>
      <c r="AV4606" s="13" t="s">
        <v>85</v>
      </c>
      <c r="AW4606" s="13" t="s">
        <v>36</v>
      </c>
      <c r="AX4606" s="13" t="s">
        <v>78</v>
      </c>
      <c r="AY4606" s="213" t="s">
        <v>386</v>
      </c>
    </row>
    <row r="4607" spans="1:65" s="13" customFormat="1" ht="10">
      <c r="B4607" s="203"/>
      <c r="C4607" s="204"/>
      <c r="D4607" s="205" t="s">
        <v>395</v>
      </c>
      <c r="E4607" s="206" t="s">
        <v>76</v>
      </c>
      <c r="F4607" s="207" t="s">
        <v>2406</v>
      </c>
      <c r="G4607" s="204"/>
      <c r="H4607" s="206" t="s">
        <v>76</v>
      </c>
      <c r="I4607" s="208"/>
      <c r="J4607" s="204"/>
      <c r="K4607" s="204"/>
      <c r="L4607" s="209"/>
      <c r="M4607" s="210"/>
      <c r="N4607" s="211"/>
      <c r="O4607" s="211"/>
      <c r="P4607" s="211"/>
      <c r="Q4607" s="211"/>
      <c r="R4607" s="211"/>
      <c r="S4607" s="211"/>
      <c r="T4607" s="212"/>
      <c r="AT4607" s="213" t="s">
        <v>395</v>
      </c>
      <c r="AU4607" s="213" t="s">
        <v>90</v>
      </c>
      <c r="AV4607" s="13" t="s">
        <v>85</v>
      </c>
      <c r="AW4607" s="13" t="s">
        <v>36</v>
      </c>
      <c r="AX4607" s="13" t="s">
        <v>78</v>
      </c>
      <c r="AY4607" s="213" t="s">
        <v>386</v>
      </c>
    </row>
    <row r="4608" spans="1:65" s="13" customFormat="1" ht="10">
      <c r="B4608" s="203"/>
      <c r="C4608" s="204"/>
      <c r="D4608" s="205" t="s">
        <v>395</v>
      </c>
      <c r="E4608" s="206" t="s">
        <v>76</v>
      </c>
      <c r="F4608" s="207" t="s">
        <v>2407</v>
      </c>
      <c r="G4608" s="204"/>
      <c r="H4608" s="206" t="s">
        <v>76</v>
      </c>
      <c r="I4608" s="208"/>
      <c r="J4608" s="204"/>
      <c r="K4608" s="204"/>
      <c r="L4608" s="209"/>
      <c r="M4608" s="210"/>
      <c r="N4608" s="211"/>
      <c r="O4608" s="211"/>
      <c r="P4608" s="211"/>
      <c r="Q4608" s="211"/>
      <c r="R4608" s="211"/>
      <c r="S4608" s="211"/>
      <c r="T4608" s="212"/>
      <c r="AT4608" s="213" t="s">
        <v>395</v>
      </c>
      <c r="AU4608" s="213" t="s">
        <v>90</v>
      </c>
      <c r="AV4608" s="13" t="s">
        <v>85</v>
      </c>
      <c r="AW4608" s="13" t="s">
        <v>36</v>
      </c>
      <c r="AX4608" s="13" t="s">
        <v>78</v>
      </c>
      <c r="AY4608" s="213" t="s">
        <v>386</v>
      </c>
    </row>
    <row r="4609" spans="1:65" s="14" customFormat="1" ht="10">
      <c r="B4609" s="214"/>
      <c r="C4609" s="215"/>
      <c r="D4609" s="205" t="s">
        <v>395</v>
      </c>
      <c r="E4609" s="216" t="s">
        <v>76</v>
      </c>
      <c r="F4609" s="217" t="s">
        <v>4141</v>
      </c>
      <c r="G4609" s="215"/>
      <c r="H4609" s="218">
        <v>24.9</v>
      </c>
      <c r="I4609" s="219"/>
      <c r="J4609" s="215"/>
      <c r="K4609" s="215"/>
      <c r="L4609" s="220"/>
      <c r="M4609" s="221"/>
      <c r="N4609" s="222"/>
      <c r="O4609" s="222"/>
      <c r="P4609" s="222"/>
      <c r="Q4609" s="222"/>
      <c r="R4609" s="222"/>
      <c r="S4609" s="222"/>
      <c r="T4609" s="223"/>
      <c r="AT4609" s="224" t="s">
        <v>395</v>
      </c>
      <c r="AU4609" s="224" t="s">
        <v>90</v>
      </c>
      <c r="AV4609" s="14" t="s">
        <v>90</v>
      </c>
      <c r="AW4609" s="14" t="s">
        <v>36</v>
      </c>
      <c r="AX4609" s="14" t="s">
        <v>78</v>
      </c>
      <c r="AY4609" s="224" t="s">
        <v>386</v>
      </c>
    </row>
    <row r="4610" spans="1:65" s="15" customFormat="1" ht="10">
      <c r="B4610" s="225"/>
      <c r="C4610" s="226"/>
      <c r="D4610" s="205" t="s">
        <v>395</v>
      </c>
      <c r="E4610" s="227" t="s">
        <v>76</v>
      </c>
      <c r="F4610" s="228" t="s">
        <v>398</v>
      </c>
      <c r="G4610" s="226"/>
      <c r="H4610" s="229">
        <v>24.9</v>
      </c>
      <c r="I4610" s="230"/>
      <c r="J4610" s="226"/>
      <c r="K4610" s="226"/>
      <c r="L4610" s="231"/>
      <c r="M4610" s="232"/>
      <c r="N4610" s="233"/>
      <c r="O4610" s="233"/>
      <c r="P4610" s="233"/>
      <c r="Q4610" s="233"/>
      <c r="R4610" s="233"/>
      <c r="S4610" s="233"/>
      <c r="T4610" s="234"/>
      <c r="AT4610" s="235" t="s">
        <v>395</v>
      </c>
      <c r="AU4610" s="235" t="s">
        <v>90</v>
      </c>
      <c r="AV4610" s="15" t="s">
        <v>102</v>
      </c>
      <c r="AW4610" s="15" t="s">
        <v>36</v>
      </c>
      <c r="AX4610" s="15" t="s">
        <v>85</v>
      </c>
      <c r="AY4610" s="235" t="s">
        <v>386</v>
      </c>
    </row>
    <row r="4611" spans="1:65" s="14" customFormat="1" ht="10">
      <c r="B4611" s="214"/>
      <c r="C4611" s="215"/>
      <c r="D4611" s="205" t="s">
        <v>395</v>
      </c>
      <c r="E4611" s="215"/>
      <c r="F4611" s="217" t="s">
        <v>4146</v>
      </c>
      <c r="G4611" s="215"/>
      <c r="H4611" s="218">
        <v>27.39</v>
      </c>
      <c r="I4611" s="219"/>
      <c r="J4611" s="215"/>
      <c r="K4611" s="215"/>
      <c r="L4611" s="220"/>
      <c r="M4611" s="221"/>
      <c r="N4611" s="222"/>
      <c r="O4611" s="222"/>
      <c r="P4611" s="222"/>
      <c r="Q4611" s="222"/>
      <c r="R4611" s="222"/>
      <c r="S4611" s="222"/>
      <c r="T4611" s="223"/>
      <c r="AT4611" s="224" t="s">
        <v>395</v>
      </c>
      <c r="AU4611" s="224" t="s">
        <v>90</v>
      </c>
      <c r="AV4611" s="14" t="s">
        <v>90</v>
      </c>
      <c r="AW4611" s="14" t="s">
        <v>4</v>
      </c>
      <c r="AX4611" s="14" t="s">
        <v>85</v>
      </c>
      <c r="AY4611" s="224" t="s">
        <v>386</v>
      </c>
    </row>
    <row r="4612" spans="1:65" s="2" customFormat="1" ht="24.15" customHeight="1">
      <c r="A4612" s="37"/>
      <c r="B4612" s="38"/>
      <c r="C4612" s="236" t="s">
        <v>4147</v>
      </c>
      <c r="D4612" s="236" t="s">
        <v>453</v>
      </c>
      <c r="E4612" s="237" t="s">
        <v>4148</v>
      </c>
      <c r="F4612" s="238" t="s">
        <v>4149</v>
      </c>
      <c r="G4612" s="239" t="s">
        <v>167</v>
      </c>
      <c r="H4612" s="240">
        <v>14.08</v>
      </c>
      <c r="I4612" s="241"/>
      <c r="J4612" s="242">
        <f>ROUND(I4612*H4612,2)</f>
        <v>0</v>
      </c>
      <c r="K4612" s="238" t="s">
        <v>76</v>
      </c>
      <c r="L4612" s="243"/>
      <c r="M4612" s="244" t="s">
        <v>76</v>
      </c>
      <c r="N4612" s="245" t="s">
        <v>49</v>
      </c>
      <c r="O4612" s="67"/>
      <c r="P4612" s="194">
        <f>O4612*H4612</f>
        <v>0</v>
      </c>
      <c r="Q4612" s="194">
        <v>1.2999999999999999E-4</v>
      </c>
      <c r="R4612" s="194">
        <f>Q4612*H4612</f>
        <v>1.8303999999999998E-3</v>
      </c>
      <c r="S4612" s="194">
        <v>0</v>
      </c>
      <c r="T4612" s="195">
        <f>S4612*H4612</f>
        <v>0</v>
      </c>
      <c r="U4612" s="37"/>
      <c r="V4612" s="37"/>
      <c r="W4612" s="37"/>
      <c r="X4612" s="37"/>
      <c r="Y4612" s="37"/>
      <c r="Z4612" s="37"/>
      <c r="AA4612" s="37"/>
      <c r="AB4612" s="37"/>
      <c r="AC4612" s="37"/>
      <c r="AD4612" s="37"/>
      <c r="AE4612" s="37"/>
      <c r="AR4612" s="196" t="s">
        <v>597</v>
      </c>
      <c r="AT4612" s="196" t="s">
        <v>453</v>
      </c>
      <c r="AU4612" s="196" t="s">
        <v>90</v>
      </c>
      <c r="AY4612" s="20" t="s">
        <v>386</v>
      </c>
      <c r="BE4612" s="197">
        <f>IF(N4612="základní",J4612,0)</f>
        <v>0</v>
      </c>
      <c r="BF4612" s="197">
        <f>IF(N4612="snížená",J4612,0)</f>
        <v>0</v>
      </c>
      <c r="BG4612" s="197">
        <f>IF(N4612="zákl. přenesená",J4612,0)</f>
        <v>0</v>
      </c>
      <c r="BH4612" s="197">
        <f>IF(N4612="sníž. přenesená",J4612,0)</f>
        <v>0</v>
      </c>
      <c r="BI4612" s="197">
        <f>IF(N4612="nulová",J4612,0)</f>
        <v>0</v>
      </c>
      <c r="BJ4612" s="20" t="s">
        <v>90</v>
      </c>
      <c r="BK4612" s="197">
        <f>ROUND(I4612*H4612,2)</f>
        <v>0</v>
      </c>
      <c r="BL4612" s="20" t="s">
        <v>479</v>
      </c>
      <c r="BM4612" s="196" t="s">
        <v>4150</v>
      </c>
    </row>
    <row r="4613" spans="1:65" s="13" customFormat="1" ht="10">
      <c r="B4613" s="203"/>
      <c r="C4613" s="204"/>
      <c r="D4613" s="205" t="s">
        <v>395</v>
      </c>
      <c r="E4613" s="206" t="s">
        <v>76</v>
      </c>
      <c r="F4613" s="207" t="s">
        <v>403</v>
      </c>
      <c r="G4613" s="204"/>
      <c r="H4613" s="206" t="s">
        <v>76</v>
      </c>
      <c r="I4613" s="208"/>
      <c r="J4613" s="204"/>
      <c r="K4613" s="204"/>
      <c r="L4613" s="209"/>
      <c r="M4613" s="210"/>
      <c r="N4613" s="211"/>
      <c r="O4613" s="211"/>
      <c r="P4613" s="211"/>
      <c r="Q4613" s="211"/>
      <c r="R4613" s="211"/>
      <c r="S4613" s="211"/>
      <c r="T4613" s="212"/>
      <c r="AT4613" s="213" t="s">
        <v>395</v>
      </c>
      <c r="AU4613" s="213" t="s">
        <v>90</v>
      </c>
      <c r="AV4613" s="13" t="s">
        <v>85</v>
      </c>
      <c r="AW4613" s="13" t="s">
        <v>36</v>
      </c>
      <c r="AX4613" s="13" t="s">
        <v>78</v>
      </c>
      <c r="AY4613" s="213" t="s">
        <v>386</v>
      </c>
    </row>
    <row r="4614" spans="1:65" s="13" customFormat="1" ht="10">
      <c r="B4614" s="203"/>
      <c r="C4614" s="204"/>
      <c r="D4614" s="205" t="s">
        <v>395</v>
      </c>
      <c r="E4614" s="206" t="s">
        <v>76</v>
      </c>
      <c r="F4614" s="207" t="s">
        <v>1057</v>
      </c>
      <c r="G4614" s="204"/>
      <c r="H4614" s="206" t="s">
        <v>76</v>
      </c>
      <c r="I4614" s="208"/>
      <c r="J4614" s="204"/>
      <c r="K4614" s="204"/>
      <c r="L4614" s="209"/>
      <c r="M4614" s="210"/>
      <c r="N4614" s="211"/>
      <c r="O4614" s="211"/>
      <c r="P4614" s="211"/>
      <c r="Q4614" s="211"/>
      <c r="R4614" s="211"/>
      <c r="S4614" s="211"/>
      <c r="T4614" s="212"/>
      <c r="AT4614" s="213" t="s">
        <v>395</v>
      </c>
      <c r="AU4614" s="213" t="s">
        <v>90</v>
      </c>
      <c r="AV4614" s="13" t="s">
        <v>85</v>
      </c>
      <c r="AW4614" s="13" t="s">
        <v>36</v>
      </c>
      <c r="AX4614" s="13" t="s">
        <v>78</v>
      </c>
      <c r="AY4614" s="213" t="s">
        <v>386</v>
      </c>
    </row>
    <row r="4615" spans="1:65" s="13" customFormat="1" ht="10">
      <c r="B4615" s="203"/>
      <c r="C4615" s="204"/>
      <c r="D4615" s="205" t="s">
        <v>395</v>
      </c>
      <c r="E4615" s="206" t="s">
        <v>76</v>
      </c>
      <c r="F4615" s="207" t="s">
        <v>2406</v>
      </c>
      <c r="G4615" s="204"/>
      <c r="H4615" s="206" t="s">
        <v>76</v>
      </c>
      <c r="I4615" s="208"/>
      <c r="J4615" s="204"/>
      <c r="K4615" s="204"/>
      <c r="L4615" s="209"/>
      <c r="M4615" s="210"/>
      <c r="N4615" s="211"/>
      <c r="O4615" s="211"/>
      <c r="P4615" s="211"/>
      <c r="Q4615" s="211"/>
      <c r="R4615" s="211"/>
      <c r="S4615" s="211"/>
      <c r="T4615" s="212"/>
      <c r="AT4615" s="213" t="s">
        <v>395</v>
      </c>
      <c r="AU4615" s="213" t="s">
        <v>90</v>
      </c>
      <c r="AV4615" s="13" t="s">
        <v>85</v>
      </c>
      <c r="AW4615" s="13" t="s">
        <v>36</v>
      </c>
      <c r="AX4615" s="13" t="s">
        <v>78</v>
      </c>
      <c r="AY4615" s="213" t="s">
        <v>386</v>
      </c>
    </row>
    <row r="4616" spans="1:65" s="13" customFormat="1" ht="10">
      <c r="B4616" s="203"/>
      <c r="C4616" s="204"/>
      <c r="D4616" s="205" t="s">
        <v>395</v>
      </c>
      <c r="E4616" s="206" t="s">
        <v>76</v>
      </c>
      <c r="F4616" s="207" t="s">
        <v>2407</v>
      </c>
      <c r="G4616" s="204"/>
      <c r="H4616" s="206" t="s">
        <v>76</v>
      </c>
      <c r="I4616" s="208"/>
      <c r="J4616" s="204"/>
      <c r="K4616" s="204"/>
      <c r="L4616" s="209"/>
      <c r="M4616" s="210"/>
      <c r="N4616" s="211"/>
      <c r="O4616" s="211"/>
      <c r="P4616" s="211"/>
      <c r="Q4616" s="211"/>
      <c r="R4616" s="211"/>
      <c r="S4616" s="211"/>
      <c r="T4616" s="212"/>
      <c r="AT4616" s="213" t="s">
        <v>395</v>
      </c>
      <c r="AU4616" s="213" t="s">
        <v>90</v>
      </c>
      <c r="AV4616" s="13" t="s">
        <v>85</v>
      </c>
      <c r="AW4616" s="13" t="s">
        <v>36</v>
      </c>
      <c r="AX4616" s="13" t="s">
        <v>78</v>
      </c>
      <c r="AY4616" s="213" t="s">
        <v>386</v>
      </c>
    </row>
    <row r="4617" spans="1:65" s="14" customFormat="1" ht="10">
      <c r="B4617" s="214"/>
      <c r="C4617" s="215"/>
      <c r="D4617" s="205" t="s">
        <v>395</v>
      </c>
      <c r="E4617" s="216" t="s">
        <v>76</v>
      </c>
      <c r="F4617" s="217" t="s">
        <v>4140</v>
      </c>
      <c r="G4617" s="215"/>
      <c r="H4617" s="218">
        <v>12.8</v>
      </c>
      <c r="I4617" s="219"/>
      <c r="J4617" s="215"/>
      <c r="K4617" s="215"/>
      <c r="L4617" s="220"/>
      <c r="M4617" s="221"/>
      <c r="N4617" s="222"/>
      <c r="O4617" s="222"/>
      <c r="P4617" s="222"/>
      <c r="Q4617" s="222"/>
      <c r="R4617" s="222"/>
      <c r="S4617" s="222"/>
      <c r="T4617" s="223"/>
      <c r="AT4617" s="224" t="s">
        <v>395</v>
      </c>
      <c r="AU4617" s="224" t="s">
        <v>90</v>
      </c>
      <c r="AV4617" s="14" t="s">
        <v>90</v>
      </c>
      <c r="AW4617" s="14" t="s">
        <v>36</v>
      </c>
      <c r="AX4617" s="14" t="s">
        <v>78</v>
      </c>
      <c r="AY4617" s="224" t="s">
        <v>386</v>
      </c>
    </row>
    <row r="4618" spans="1:65" s="15" customFormat="1" ht="10">
      <c r="B4618" s="225"/>
      <c r="C4618" s="226"/>
      <c r="D4618" s="205" t="s">
        <v>395</v>
      </c>
      <c r="E4618" s="227" t="s">
        <v>76</v>
      </c>
      <c r="F4618" s="228" t="s">
        <v>398</v>
      </c>
      <c r="G4618" s="226"/>
      <c r="H4618" s="229">
        <v>12.8</v>
      </c>
      <c r="I4618" s="230"/>
      <c r="J4618" s="226"/>
      <c r="K4618" s="226"/>
      <c r="L4618" s="231"/>
      <c r="M4618" s="232"/>
      <c r="N4618" s="233"/>
      <c r="O4618" s="233"/>
      <c r="P4618" s="233"/>
      <c r="Q4618" s="233"/>
      <c r="R4618" s="233"/>
      <c r="S4618" s="233"/>
      <c r="T4618" s="234"/>
      <c r="AT4618" s="235" t="s">
        <v>395</v>
      </c>
      <c r="AU4618" s="235" t="s">
        <v>90</v>
      </c>
      <c r="AV4618" s="15" t="s">
        <v>102</v>
      </c>
      <c r="AW4618" s="15" t="s">
        <v>36</v>
      </c>
      <c r="AX4618" s="15" t="s">
        <v>85</v>
      </c>
      <c r="AY4618" s="235" t="s">
        <v>386</v>
      </c>
    </row>
    <row r="4619" spans="1:65" s="14" customFormat="1" ht="10">
      <c r="B4619" s="214"/>
      <c r="C4619" s="215"/>
      <c r="D4619" s="205" t="s">
        <v>395</v>
      </c>
      <c r="E4619" s="215"/>
      <c r="F4619" s="217" t="s">
        <v>4151</v>
      </c>
      <c r="G4619" s="215"/>
      <c r="H4619" s="218">
        <v>14.08</v>
      </c>
      <c r="I4619" s="219"/>
      <c r="J4619" s="215"/>
      <c r="K4619" s="215"/>
      <c r="L4619" s="220"/>
      <c r="M4619" s="221"/>
      <c r="N4619" s="222"/>
      <c r="O4619" s="222"/>
      <c r="P4619" s="222"/>
      <c r="Q4619" s="222"/>
      <c r="R4619" s="222"/>
      <c r="S4619" s="222"/>
      <c r="T4619" s="223"/>
      <c r="AT4619" s="224" t="s">
        <v>395</v>
      </c>
      <c r="AU4619" s="224" t="s">
        <v>90</v>
      </c>
      <c r="AV4619" s="14" t="s">
        <v>90</v>
      </c>
      <c r="AW4619" s="14" t="s">
        <v>4</v>
      </c>
      <c r="AX4619" s="14" t="s">
        <v>85</v>
      </c>
      <c r="AY4619" s="224" t="s">
        <v>386</v>
      </c>
    </row>
    <row r="4620" spans="1:65" s="2" customFormat="1" ht="24.15" customHeight="1">
      <c r="A4620" s="37"/>
      <c r="B4620" s="38"/>
      <c r="C4620" s="236" t="s">
        <v>4152</v>
      </c>
      <c r="D4620" s="236" t="s">
        <v>453</v>
      </c>
      <c r="E4620" s="237" t="s">
        <v>4153</v>
      </c>
      <c r="F4620" s="238" t="s">
        <v>4154</v>
      </c>
      <c r="G4620" s="239" t="s">
        <v>167</v>
      </c>
      <c r="H4620" s="240">
        <v>70.400000000000006</v>
      </c>
      <c r="I4620" s="241"/>
      <c r="J4620" s="242">
        <f>ROUND(I4620*H4620,2)</f>
        <v>0</v>
      </c>
      <c r="K4620" s="238" t="s">
        <v>76</v>
      </c>
      <c r="L4620" s="243"/>
      <c r="M4620" s="244" t="s">
        <v>76</v>
      </c>
      <c r="N4620" s="245" t="s">
        <v>49</v>
      </c>
      <c r="O4620" s="67"/>
      <c r="P4620" s="194">
        <f>O4620*H4620</f>
        <v>0</v>
      </c>
      <c r="Q4620" s="194">
        <v>1.2999999999999999E-4</v>
      </c>
      <c r="R4620" s="194">
        <f>Q4620*H4620</f>
        <v>9.1520000000000004E-3</v>
      </c>
      <c r="S4620" s="194">
        <v>0</v>
      </c>
      <c r="T4620" s="195">
        <f>S4620*H4620</f>
        <v>0</v>
      </c>
      <c r="U4620" s="37"/>
      <c r="V4620" s="37"/>
      <c r="W4620" s="37"/>
      <c r="X4620" s="37"/>
      <c r="Y4620" s="37"/>
      <c r="Z4620" s="37"/>
      <c r="AA4620" s="37"/>
      <c r="AB4620" s="37"/>
      <c r="AC4620" s="37"/>
      <c r="AD4620" s="37"/>
      <c r="AE4620" s="37"/>
      <c r="AR4620" s="196" t="s">
        <v>597</v>
      </c>
      <c r="AT4620" s="196" t="s">
        <v>453</v>
      </c>
      <c r="AU4620" s="196" t="s">
        <v>90</v>
      </c>
      <c r="AY4620" s="20" t="s">
        <v>386</v>
      </c>
      <c r="BE4620" s="197">
        <f>IF(N4620="základní",J4620,0)</f>
        <v>0</v>
      </c>
      <c r="BF4620" s="197">
        <f>IF(N4620="snížená",J4620,0)</f>
        <v>0</v>
      </c>
      <c r="BG4620" s="197">
        <f>IF(N4620="zákl. přenesená",J4620,0)</f>
        <v>0</v>
      </c>
      <c r="BH4620" s="197">
        <f>IF(N4620="sníž. přenesená",J4620,0)</f>
        <v>0</v>
      </c>
      <c r="BI4620" s="197">
        <f>IF(N4620="nulová",J4620,0)</f>
        <v>0</v>
      </c>
      <c r="BJ4620" s="20" t="s">
        <v>90</v>
      </c>
      <c r="BK4620" s="197">
        <f>ROUND(I4620*H4620,2)</f>
        <v>0</v>
      </c>
      <c r="BL4620" s="20" t="s">
        <v>479</v>
      </c>
      <c r="BM4620" s="196" t="s">
        <v>4155</v>
      </c>
    </row>
    <row r="4621" spans="1:65" s="13" customFormat="1" ht="10">
      <c r="B4621" s="203"/>
      <c r="C4621" s="204"/>
      <c r="D4621" s="205" t="s">
        <v>395</v>
      </c>
      <c r="E4621" s="206" t="s">
        <v>76</v>
      </c>
      <c r="F4621" s="207" t="s">
        <v>403</v>
      </c>
      <c r="G4621" s="204"/>
      <c r="H4621" s="206" t="s">
        <v>76</v>
      </c>
      <c r="I4621" s="208"/>
      <c r="J4621" s="204"/>
      <c r="K4621" s="204"/>
      <c r="L4621" s="209"/>
      <c r="M4621" s="210"/>
      <c r="N4621" s="211"/>
      <c r="O4621" s="211"/>
      <c r="P4621" s="211"/>
      <c r="Q4621" s="211"/>
      <c r="R4621" s="211"/>
      <c r="S4621" s="211"/>
      <c r="T4621" s="212"/>
      <c r="AT4621" s="213" t="s">
        <v>395</v>
      </c>
      <c r="AU4621" s="213" t="s">
        <v>90</v>
      </c>
      <c r="AV4621" s="13" t="s">
        <v>85</v>
      </c>
      <c r="AW4621" s="13" t="s">
        <v>36</v>
      </c>
      <c r="AX4621" s="13" t="s">
        <v>78</v>
      </c>
      <c r="AY4621" s="213" t="s">
        <v>386</v>
      </c>
    </row>
    <row r="4622" spans="1:65" s="13" customFormat="1" ht="10">
      <c r="B4622" s="203"/>
      <c r="C4622" s="204"/>
      <c r="D4622" s="205" t="s">
        <v>395</v>
      </c>
      <c r="E4622" s="206" t="s">
        <v>76</v>
      </c>
      <c r="F4622" s="207" t="s">
        <v>1057</v>
      </c>
      <c r="G4622" s="204"/>
      <c r="H4622" s="206" t="s">
        <v>76</v>
      </c>
      <c r="I4622" s="208"/>
      <c r="J4622" s="204"/>
      <c r="K4622" s="204"/>
      <c r="L4622" s="209"/>
      <c r="M4622" s="210"/>
      <c r="N4622" s="211"/>
      <c r="O4622" s="211"/>
      <c r="P4622" s="211"/>
      <c r="Q4622" s="211"/>
      <c r="R4622" s="211"/>
      <c r="S4622" s="211"/>
      <c r="T4622" s="212"/>
      <c r="AT4622" s="213" t="s">
        <v>395</v>
      </c>
      <c r="AU4622" s="213" t="s">
        <v>90</v>
      </c>
      <c r="AV4622" s="13" t="s">
        <v>85</v>
      </c>
      <c r="AW4622" s="13" t="s">
        <v>36</v>
      </c>
      <c r="AX4622" s="13" t="s">
        <v>78</v>
      </c>
      <c r="AY4622" s="213" t="s">
        <v>386</v>
      </c>
    </row>
    <row r="4623" spans="1:65" s="13" customFormat="1" ht="10">
      <c r="B4623" s="203"/>
      <c r="C4623" s="204"/>
      <c r="D4623" s="205" t="s">
        <v>395</v>
      </c>
      <c r="E4623" s="206" t="s">
        <v>76</v>
      </c>
      <c r="F4623" s="207" t="s">
        <v>2406</v>
      </c>
      <c r="G4623" s="204"/>
      <c r="H4623" s="206" t="s">
        <v>76</v>
      </c>
      <c r="I4623" s="208"/>
      <c r="J4623" s="204"/>
      <c r="K4623" s="204"/>
      <c r="L4623" s="209"/>
      <c r="M4623" s="210"/>
      <c r="N4623" s="211"/>
      <c r="O4623" s="211"/>
      <c r="P4623" s="211"/>
      <c r="Q4623" s="211"/>
      <c r="R4623" s="211"/>
      <c r="S4623" s="211"/>
      <c r="T4623" s="212"/>
      <c r="AT4623" s="213" t="s">
        <v>395</v>
      </c>
      <c r="AU4623" s="213" t="s">
        <v>90</v>
      </c>
      <c r="AV4623" s="13" t="s">
        <v>85</v>
      </c>
      <c r="AW4623" s="13" t="s">
        <v>36</v>
      </c>
      <c r="AX4623" s="13" t="s">
        <v>78</v>
      </c>
      <c r="AY4623" s="213" t="s">
        <v>386</v>
      </c>
    </row>
    <row r="4624" spans="1:65" s="13" customFormat="1" ht="10">
      <c r="B4624" s="203"/>
      <c r="C4624" s="204"/>
      <c r="D4624" s="205" t="s">
        <v>395</v>
      </c>
      <c r="E4624" s="206" t="s">
        <v>76</v>
      </c>
      <c r="F4624" s="207" t="s">
        <v>2407</v>
      </c>
      <c r="G4624" s="204"/>
      <c r="H4624" s="206" t="s">
        <v>76</v>
      </c>
      <c r="I4624" s="208"/>
      <c r="J4624" s="204"/>
      <c r="K4624" s="204"/>
      <c r="L4624" s="209"/>
      <c r="M4624" s="210"/>
      <c r="N4624" s="211"/>
      <c r="O4624" s="211"/>
      <c r="P4624" s="211"/>
      <c r="Q4624" s="211"/>
      <c r="R4624" s="211"/>
      <c r="S4624" s="211"/>
      <c r="T4624" s="212"/>
      <c r="AT4624" s="213" t="s">
        <v>395</v>
      </c>
      <c r="AU4624" s="213" t="s">
        <v>90</v>
      </c>
      <c r="AV4624" s="13" t="s">
        <v>85</v>
      </c>
      <c r="AW4624" s="13" t="s">
        <v>36</v>
      </c>
      <c r="AX4624" s="13" t="s">
        <v>78</v>
      </c>
      <c r="AY4624" s="213" t="s">
        <v>386</v>
      </c>
    </row>
    <row r="4625" spans="1:65" s="14" customFormat="1" ht="10">
      <c r="B4625" s="214"/>
      <c r="C4625" s="215"/>
      <c r="D4625" s="205" t="s">
        <v>395</v>
      </c>
      <c r="E4625" s="216" t="s">
        <v>76</v>
      </c>
      <c r="F4625" s="217" t="s">
        <v>4139</v>
      </c>
      <c r="G4625" s="215"/>
      <c r="H4625" s="218">
        <v>64</v>
      </c>
      <c r="I4625" s="219"/>
      <c r="J4625" s="215"/>
      <c r="K4625" s="215"/>
      <c r="L4625" s="220"/>
      <c r="M4625" s="221"/>
      <c r="N4625" s="222"/>
      <c r="O4625" s="222"/>
      <c r="P4625" s="222"/>
      <c r="Q4625" s="222"/>
      <c r="R4625" s="222"/>
      <c r="S4625" s="222"/>
      <c r="T4625" s="223"/>
      <c r="AT4625" s="224" t="s">
        <v>395</v>
      </c>
      <c r="AU4625" s="224" t="s">
        <v>90</v>
      </c>
      <c r="AV4625" s="14" t="s">
        <v>90</v>
      </c>
      <c r="AW4625" s="14" t="s">
        <v>36</v>
      </c>
      <c r="AX4625" s="14" t="s">
        <v>78</v>
      </c>
      <c r="AY4625" s="224" t="s">
        <v>386</v>
      </c>
    </row>
    <row r="4626" spans="1:65" s="15" customFormat="1" ht="10">
      <c r="B4626" s="225"/>
      <c r="C4626" s="226"/>
      <c r="D4626" s="205" t="s">
        <v>395</v>
      </c>
      <c r="E4626" s="227" t="s">
        <v>76</v>
      </c>
      <c r="F4626" s="228" t="s">
        <v>398</v>
      </c>
      <c r="G4626" s="226"/>
      <c r="H4626" s="229">
        <v>64</v>
      </c>
      <c r="I4626" s="230"/>
      <c r="J4626" s="226"/>
      <c r="K4626" s="226"/>
      <c r="L4626" s="231"/>
      <c r="M4626" s="232"/>
      <c r="N4626" s="233"/>
      <c r="O4626" s="233"/>
      <c r="P4626" s="233"/>
      <c r="Q4626" s="233"/>
      <c r="R4626" s="233"/>
      <c r="S4626" s="233"/>
      <c r="T4626" s="234"/>
      <c r="AT4626" s="235" t="s">
        <v>395</v>
      </c>
      <c r="AU4626" s="235" t="s">
        <v>90</v>
      </c>
      <c r="AV4626" s="15" t="s">
        <v>102</v>
      </c>
      <c r="AW4626" s="15" t="s">
        <v>36</v>
      </c>
      <c r="AX4626" s="15" t="s">
        <v>85</v>
      </c>
      <c r="AY4626" s="235" t="s">
        <v>386</v>
      </c>
    </row>
    <row r="4627" spans="1:65" s="14" customFormat="1" ht="10">
      <c r="B4627" s="214"/>
      <c r="C4627" s="215"/>
      <c r="D4627" s="205" t="s">
        <v>395</v>
      </c>
      <c r="E4627" s="215"/>
      <c r="F4627" s="217" t="s">
        <v>4156</v>
      </c>
      <c r="G4627" s="215"/>
      <c r="H4627" s="218">
        <v>70.400000000000006</v>
      </c>
      <c r="I4627" s="219"/>
      <c r="J4627" s="215"/>
      <c r="K4627" s="215"/>
      <c r="L4627" s="220"/>
      <c r="M4627" s="221"/>
      <c r="N4627" s="222"/>
      <c r="O4627" s="222"/>
      <c r="P4627" s="222"/>
      <c r="Q4627" s="222"/>
      <c r="R4627" s="222"/>
      <c r="S4627" s="222"/>
      <c r="T4627" s="223"/>
      <c r="AT4627" s="224" t="s">
        <v>395</v>
      </c>
      <c r="AU4627" s="224" t="s">
        <v>90</v>
      </c>
      <c r="AV4627" s="14" t="s">
        <v>90</v>
      </c>
      <c r="AW4627" s="14" t="s">
        <v>4</v>
      </c>
      <c r="AX4627" s="14" t="s">
        <v>85</v>
      </c>
      <c r="AY4627" s="224" t="s">
        <v>386</v>
      </c>
    </row>
    <row r="4628" spans="1:65" s="2" customFormat="1" ht="37.75" customHeight="1">
      <c r="A4628" s="37"/>
      <c r="B4628" s="38"/>
      <c r="C4628" s="185" t="s">
        <v>4157</v>
      </c>
      <c r="D4628" s="185" t="s">
        <v>388</v>
      </c>
      <c r="E4628" s="186" t="s">
        <v>4158</v>
      </c>
      <c r="F4628" s="187" t="s">
        <v>4159</v>
      </c>
      <c r="G4628" s="188" t="s">
        <v>167</v>
      </c>
      <c r="H4628" s="189">
        <v>91.5</v>
      </c>
      <c r="I4628" s="190"/>
      <c r="J4628" s="191">
        <f>ROUND(I4628*H4628,2)</f>
        <v>0</v>
      </c>
      <c r="K4628" s="187" t="s">
        <v>391</v>
      </c>
      <c r="L4628" s="42"/>
      <c r="M4628" s="192" t="s">
        <v>76</v>
      </c>
      <c r="N4628" s="193" t="s">
        <v>49</v>
      </c>
      <c r="O4628" s="67"/>
      <c r="P4628" s="194">
        <f>O4628*H4628</f>
        <v>0</v>
      </c>
      <c r="Q4628" s="194">
        <v>5.8399999999999999E-4</v>
      </c>
      <c r="R4628" s="194">
        <f>Q4628*H4628</f>
        <v>5.3435999999999997E-2</v>
      </c>
      <c r="S4628" s="194">
        <v>0</v>
      </c>
      <c r="T4628" s="195">
        <f>S4628*H4628</f>
        <v>0</v>
      </c>
      <c r="U4628" s="37"/>
      <c r="V4628" s="37"/>
      <c r="W4628" s="37"/>
      <c r="X4628" s="37"/>
      <c r="Y4628" s="37"/>
      <c r="Z4628" s="37"/>
      <c r="AA4628" s="37"/>
      <c r="AB4628" s="37"/>
      <c r="AC4628" s="37"/>
      <c r="AD4628" s="37"/>
      <c r="AE4628" s="37"/>
      <c r="AR4628" s="196" t="s">
        <v>479</v>
      </c>
      <c r="AT4628" s="196" t="s">
        <v>388</v>
      </c>
      <c r="AU4628" s="196" t="s">
        <v>90</v>
      </c>
      <c r="AY4628" s="20" t="s">
        <v>386</v>
      </c>
      <c r="BE4628" s="197">
        <f>IF(N4628="základní",J4628,0)</f>
        <v>0</v>
      </c>
      <c r="BF4628" s="197">
        <f>IF(N4628="snížená",J4628,0)</f>
        <v>0</v>
      </c>
      <c r="BG4628" s="197">
        <f>IF(N4628="zákl. přenesená",J4628,0)</f>
        <v>0</v>
      </c>
      <c r="BH4628" s="197">
        <f>IF(N4628="sníž. přenesená",J4628,0)</f>
        <v>0</v>
      </c>
      <c r="BI4628" s="197">
        <f>IF(N4628="nulová",J4628,0)</f>
        <v>0</v>
      </c>
      <c r="BJ4628" s="20" t="s">
        <v>90</v>
      </c>
      <c r="BK4628" s="197">
        <f>ROUND(I4628*H4628,2)</f>
        <v>0</v>
      </c>
      <c r="BL4628" s="20" t="s">
        <v>479</v>
      </c>
      <c r="BM4628" s="196" t="s">
        <v>4160</v>
      </c>
    </row>
    <row r="4629" spans="1:65" s="2" customFormat="1" ht="10">
      <c r="A4629" s="37"/>
      <c r="B4629" s="38"/>
      <c r="C4629" s="39"/>
      <c r="D4629" s="198" t="s">
        <v>393</v>
      </c>
      <c r="E4629" s="39"/>
      <c r="F4629" s="199" t="s">
        <v>4161</v>
      </c>
      <c r="G4629" s="39"/>
      <c r="H4629" s="39"/>
      <c r="I4629" s="200"/>
      <c r="J4629" s="39"/>
      <c r="K4629" s="39"/>
      <c r="L4629" s="42"/>
      <c r="M4629" s="201"/>
      <c r="N4629" s="202"/>
      <c r="O4629" s="67"/>
      <c r="P4629" s="67"/>
      <c r="Q4629" s="67"/>
      <c r="R4629" s="67"/>
      <c r="S4629" s="67"/>
      <c r="T4629" s="68"/>
      <c r="U4629" s="37"/>
      <c r="V4629" s="37"/>
      <c r="W4629" s="37"/>
      <c r="X4629" s="37"/>
      <c r="Y4629" s="37"/>
      <c r="Z4629" s="37"/>
      <c r="AA4629" s="37"/>
      <c r="AB4629" s="37"/>
      <c r="AC4629" s="37"/>
      <c r="AD4629" s="37"/>
      <c r="AE4629" s="37"/>
      <c r="AT4629" s="20" t="s">
        <v>393</v>
      </c>
      <c r="AU4629" s="20" t="s">
        <v>90</v>
      </c>
    </row>
    <row r="4630" spans="1:65" s="13" customFormat="1" ht="10">
      <c r="B4630" s="203"/>
      <c r="C4630" s="204"/>
      <c r="D4630" s="205" t="s">
        <v>395</v>
      </c>
      <c r="E4630" s="206" t="s">
        <v>76</v>
      </c>
      <c r="F4630" s="207" t="s">
        <v>2273</v>
      </c>
      <c r="G4630" s="204"/>
      <c r="H4630" s="206" t="s">
        <v>76</v>
      </c>
      <c r="I4630" s="208"/>
      <c r="J4630" s="204"/>
      <c r="K4630" s="204"/>
      <c r="L4630" s="209"/>
      <c r="M4630" s="210"/>
      <c r="N4630" s="211"/>
      <c r="O4630" s="211"/>
      <c r="P4630" s="211"/>
      <c r="Q4630" s="211"/>
      <c r="R4630" s="211"/>
      <c r="S4630" s="211"/>
      <c r="T4630" s="212"/>
      <c r="AT4630" s="213" t="s">
        <v>395</v>
      </c>
      <c r="AU4630" s="213" t="s">
        <v>90</v>
      </c>
      <c r="AV4630" s="13" t="s">
        <v>85</v>
      </c>
      <c r="AW4630" s="13" t="s">
        <v>36</v>
      </c>
      <c r="AX4630" s="13" t="s">
        <v>78</v>
      </c>
      <c r="AY4630" s="213" t="s">
        <v>386</v>
      </c>
    </row>
    <row r="4631" spans="1:65" s="13" customFormat="1" ht="10">
      <c r="B4631" s="203"/>
      <c r="C4631" s="204"/>
      <c r="D4631" s="205" t="s">
        <v>395</v>
      </c>
      <c r="E4631" s="206" t="s">
        <v>76</v>
      </c>
      <c r="F4631" s="207" t="s">
        <v>2274</v>
      </c>
      <c r="G4631" s="204"/>
      <c r="H4631" s="206" t="s">
        <v>76</v>
      </c>
      <c r="I4631" s="208"/>
      <c r="J4631" s="204"/>
      <c r="K4631" s="204"/>
      <c r="L4631" s="209"/>
      <c r="M4631" s="210"/>
      <c r="N4631" s="211"/>
      <c r="O4631" s="211"/>
      <c r="P4631" s="211"/>
      <c r="Q4631" s="211"/>
      <c r="R4631" s="211"/>
      <c r="S4631" s="211"/>
      <c r="T4631" s="212"/>
      <c r="AT4631" s="213" t="s">
        <v>395</v>
      </c>
      <c r="AU4631" s="213" t="s">
        <v>90</v>
      </c>
      <c r="AV4631" s="13" t="s">
        <v>85</v>
      </c>
      <c r="AW4631" s="13" t="s">
        <v>36</v>
      </c>
      <c r="AX4631" s="13" t="s">
        <v>78</v>
      </c>
      <c r="AY4631" s="213" t="s">
        <v>386</v>
      </c>
    </row>
    <row r="4632" spans="1:65" s="13" customFormat="1" ht="10">
      <c r="B4632" s="203"/>
      <c r="C4632" s="204"/>
      <c r="D4632" s="205" t="s">
        <v>395</v>
      </c>
      <c r="E4632" s="206" t="s">
        <v>76</v>
      </c>
      <c r="F4632" s="207" t="s">
        <v>809</v>
      </c>
      <c r="G4632" s="204"/>
      <c r="H4632" s="206" t="s">
        <v>76</v>
      </c>
      <c r="I4632" s="208"/>
      <c r="J4632" s="204"/>
      <c r="K4632" s="204"/>
      <c r="L4632" s="209"/>
      <c r="M4632" s="210"/>
      <c r="N4632" s="211"/>
      <c r="O4632" s="211"/>
      <c r="P4632" s="211"/>
      <c r="Q4632" s="211"/>
      <c r="R4632" s="211"/>
      <c r="S4632" s="211"/>
      <c r="T4632" s="212"/>
      <c r="AT4632" s="213" t="s">
        <v>395</v>
      </c>
      <c r="AU4632" s="213" t="s">
        <v>90</v>
      </c>
      <c r="AV4632" s="13" t="s">
        <v>85</v>
      </c>
      <c r="AW4632" s="13" t="s">
        <v>36</v>
      </c>
      <c r="AX4632" s="13" t="s">
        <v>78</v>
      </c>
      <c r="AY4632" s="213" t="s">
        <v>386</v>
      </c>
    </row>
    <row r="4633" spans="1:65" s="13" customFormat="1" ht="10">
      <c r="B4633" s="203"/>
      <c r="C4633" s="204"/>
      <c r="D4633" s="205" t="s">
        <v>395</v>
      </c>
      <c r="E4633" s="206" t="s">
        <v>76</v>
      </c>
      <c r="F4633" s="207" t="s">
        <v>811</v>
      </c>
      <c r="G4633" s="204"/>
      <c r="H4633" s="206" t="s">
        <v>76</v>
      </c>
      <c r="I4633" s="208"/>
      <c r="J4633" s="204"/>
      <c r="K4633" s="204"/>
      <c r="L4633" s="209"/>
      <c r="M4633" s="210"/>
      <c r="N4633" s="211"/>
      <c r="O4633" s="211"/>
      <c r="P4633" s="211"/>
      <c r="Q4633" s="211"/>
      <c r="R4633" s="211"/>
      <c r="S4633" s="211"/>
      <c r="T4633" s="212"/>
      <c r="AT4633" s="213" t="s">
        <v>395</v>
      </c>
      <c r="AU4633" s="213" t="s">
        <v>90</v>
      </c>
      <c r="AV4633" s="13" t="s">
        <v>85</v>
      </c>
      <c r="AW4633" s="13" t="s">
        <v>36</v>
      </c>
      <c r="AX4633" s="13" t="s">
        <v>78</v>
      </c>
      <c r="AY4633" s="213" t="s">
        <v>386</v>
      </c>
    </row>
    <row r="4634" spans="1:65" s="13" customFormat="1" ht="10">
      <c r="B4634" s="203"/>
      <c r="C4634" s="204"/>
      <c r="D4634" s="205" t="s">
        <v>395</v>
      </c>
      <c r="E4634" s="206" t="s">
        <v>76</v>
      </c>
      <c r="F4634" s="207" t="s">
        <v>571</v>
      </c>
      <c r="G4634" s="204"/>
      <c r="H4634" s="206" t="s">
        <v>76</v>
      </c>
      <c r="I4634" s="208"/>
      <c r="J4634" s="204"/>
      <c r="K4634" s="204"/>
      <c r="L4634" s="209"/>
      <c r="M4634" s="210"/>
      <c r="N4634" s="211"/>
      <c r="O4634" s="211"/>
      <c r="P4634" s="211"/>
      <c r="Q4634" s="211"/>
      <c r="R4634" s="211"/>
      <c r="S4634" s="211"/>
      <c r="T4634" s="212"/>
      <c r="AT4634" s="213" t="s">
        <v>395</v>
      </c>
      <c r="AU4634" s="213" t="s">
        <v>90</v>
      </c>
      <c r="AV4634" s="13" t="s">
        <v>85</v>
      </c>
      <c r="AW4634" s="13" t="s">
        <v>36</v>
      </c>
      <c r="AX4634" s="13" t="s">
        <v>78</v>
      </c>
      <c r="AY4634" s="213" t="s">
        <v>386</v>
      </c>
    </row>
    <row r="4635" spans="1:65" s="13" customFormat="1" ht="10">
      <c r="B4635" s="203"/>
      <c r="C4635" s="204"/>
      <c r="D4635" s="205" t="s">
        <v>395</v>
      </c>
      <c r="E4635" s="206" t="s">
        <v>76</v>
      </c>
      <c r="F4635" s="207" t="s">
        <v>577</v>
      </c>
      <c r="G4635" s="204"/>
      <c r="H4635" s="206" t="s">
        <v>76</v>
      </c>
      <c r="I4635" s="208"/>
      <c r="J4635" s="204"/>
      <c r="K4635" s="204"/>
      <c r="L4635" s="209"/>
      <c r="M4635" s="210"/>
      <c r="N4635" s="211"/>
      <c r="O4635" s="211"/>
      <c r="P4635" s="211"/>
      <c r="Q4635" s="211"/>
      <c r="R4635" s="211"/>
      <c r="S4635" s="211"/>
      <c r="T4635" s="212"/>
      <c r="AT4635" s="213" t="s">
        <v>395</v>
      </c>
      <c r="AU4635" s="213" t="s">
        <v>90</v>
      </c>
      <c r="AV4635" s="13" t="s">
        <v>85</v>
      </c>
      <c r="AW4635" s="13" t="s">
        <v>36</v>
      </c>
      <c r="AX4635" s="13" t="s">
        <v>78</v>
      </c>
      <c r="AY4635" s="213" t="s">
        <v>386</v>
      </c>
    </row>
    <row r="4636" spans="1:65" s="13" customFormat="1" ht="10">
      <c r="B4636" s="203"/>
      <c r="C4636" s="204"/>
      <c r="D4636" s="205" t="s">
        <v>395</v>
      </c>
      <c r="E4636" s="206" t="s">
        <v>76</v>
      </c>
      <c r="F4636" s="207" t="s">
        <v>808</v>
      </c>
      <c r="G4636" s="204"/>
      <c r="H4636" s="206" t="s">
        <v>76</v>
      </c>
      <c r="I4636" s="208"/>
      <c r="J4636" s="204"/>
      <c r="K4636" s="204"/>
      <c r="L4636" s="209"/>
      <c r="M4636" s="210"/>
      <c r="N4636" s="211"/>
      <c r="O4636" s="211"/>
      <c r="P4636" s="211"/>
      <c r="Q4636" s="211"/>
      <c r="R4636" s="211"/>
      <c r="S4636" s="211"/>
      <c r="T4636" s="212"/>
      <c r="AT4636" s="213" t="s">
        <v>395</v>
      </c>
      <c r="AU4636" s="213" t="s">
        <v>90</v>
      </c>
      <c r="AV4636" s="13" t="s">
        <v>85</v>
      </c>
      <c r="AW4636" s="13" t="s">
        <v>36</v>
      </c>
      <c r="AX4636" s="13" t="s">
        <v>78</v>
      </c>
      <c r="AY4636" s="213" t="s">
        <v>386</v>
      </c>
    </row>
    <row r="4637" spans="1:65" s="13" customFormat="1" ht="10">
      <c r="B4637" s="203"/>
      <c r="C4637" s="204"/>
      <c r="D4637" s="205" t="s">
        <v>395</v>
      </c>
      <c r="E4637" s="206" t="s">
        <v>76</v>
      </c>
      <c r="F4637" s="207" t="s">
        <v>809</v>
      </c>
      <c r="G4637" s="204"/>
      <c r="H4637" s="206" t="s">
        <v>76</v>
      </c>
      <c r="I4637" s="208"/>
      <c r="J4637" s="204"/>
      <c r="K4637" s="204"/>
      <c r="L4637" s="209"/>
      <c r="M4637" s="210"/>
      <c r="N4637" s="211"/>
      <c r="O4637" s="211"/>
      <c r="P4637" s="211"/>
      <c r="Q4637" s="211"/>
      <c r="R4637" s="211"/>
      <c r="S4637" s="211"/>
      <c r="T4637" s="212"/>
      <c r="AT4637" s="213" t="s">
        <v>395</v>
      </c>
      <c r="AU4637" s="213" t="s">
        <v>90</v>
      </c>
      <c r="AV4637" s="13" t="s">
        <v>85</v>
      </c>
      <c r="AW4637" s="13" t="s">
        <v>36</v>
      </c>
      <c r="AX4637" s="13" t="s">
        <v>78</v>
      </c>
      <c r="AY4637" s="213" t="s">
        <v>386</v>
      </c>
    </row>
    <row r="4638" spans="1:65" s="14" customFormat="1" ht="10">
      <c r="B4638" s="214"/>
      <c r="C4638" s="215"/>
      <c r="D4638" s="205" t="s">
        <v>395</v>
      </c>
      <c r="E4638" s="216" t="s">
        <v>76</v>
      </c>
      <c r="F4638" s="217" t="s">
        <v>4162</v>
      </c>
      <c r="G4638" s="215"/>
      <c r="H4638" s="218">
        <v>19.54</v>
      </c>
      <c r="I4638" s="219"/>
      <c r="J4638" s="215"/>
      <c r="K4638" s="215"/>
      <c r="L4638" s="220"/>
      <c r="M4638" s="221"/>
      <c r="N4638" s="222"/>
      <c r="O4638" s="222"/>
      <c r="P4638" s="222"/>
      <c r="Q4638" s="222"/>
      <c r="R4638" s="222"/>
      <c r="S4638" s="222"/>
      <c r="T4638" s="223"/>
      <c r="AT4638" s="224" t="s">
        <v>395</v>
      </c>
      <c r="AU4638" s="224" t="s">
        <v>90</v>
      </c>
      <c r="AV4638" s="14" t="s">
        <v>90</v>
      </c>
      <c r="AW4638" s="14" t="s">
        <v>36</v>
      </c>
      <c r="AX4638" s="14" t="s">
        <v>78</v>
      </c>
      <c r="AY4638" s="224" t="s">
        <v>386</v>
      </c>
    </row>
    <row r="4639" spans="1:65" s="13" customFormat="1" ht="10">
      <c r="B4639" s="203"/>
      <c r="C4639" s="204"/>
      <c r="D4639" s="205" t="s">
        <v>395</v>
      </c>
      <c r="E4639" s="206" t="s">
        <v>76</v>
      </c>
      <c r="F4639" s="207" t="s">
        <v>811</v>
      </c>
      <c r="G4639" s="204"/>
      <c r="H4639" s="206" t="s">
        <v>76</v>
      </c>
      <c r="I4639" s="208"/>
      <c r="J4639" s="204"/>
      <c r="K4639" s="204"/>
      <c r="L4639" s="209"/>
      <c r="M4639" s="210"/>
      <c r="N4639" s="211"/>
      <c r="O4639" s="211"/>
      <c r="P4639" s="211"/>
      <c r="Q4639" s="211"/>
      <c r="R4639" s="211"/>
      <c r="S4639" s="211"/>
      <c r="T4639" s="212"/>
      <c r="AT4639" s="213" t="s">
        <v>395</v>
      </c>
      <c r="AU4639" s="213" t="s">
        <v>90</v>
      </c>
      <c r="AV4639" s="13" t="s">
        <v>85</v>
      </c>
      <c r="AW4639" s="13" t="s">
        <v>36</v>
      </c>
      <c r="AX4639" s="13" t="s">
        <v>78</v>
      </c>
      <c r="AY4639" s="213" t="s">
        <v>386</v>
      </c>
    </row>
    <row r="4640" spans="1:65" s="14" customFormat="1" ht="10">
      <c r="B4640" s="214"/>
      <c r="C4640" s="215"/>
      <c r="D4640" s="205" t="s">
        <v>395</v>
      </c>
      <c r="E4640" s="216" t="s">
        <v>76</v>
      </c>
      <c r="F4640" s="217" t="s">
        <v>4163</v>
      </c>
      <c r="G4640" s="215"/>
      <c r="H4640" s="218">
        <v>35.979999999999997</v>
      </c>
      <c r="I4640" s="219"/>
      <c r="J4640" s="215"/>
      <c r="K4640" s="215"/>
      <c r="L4640" s="220"/>
      <c r="M4640" s="221"/>
      <c r="N4640" s="222"/>
      <c r="O4640" s="222"/>
      <c r="P4640" s="222"/>
      <c r="Q4640" s="222"/>
      <c r="R4640" s="222"/>
      <c r="S4640" s="222"/>
      <c r="T4640" s="223"/>
      <c r="AT4640" s="224" t="s">
        <v>395</v>
      </c>
      <c r="AU4640" s="224" t="s">
        <v>90</v>
      </c>
      <c r="AV4640" s="14" t="s">
        <v>90</v>
      </c>
      <c r="AW4640" s="14" t="s">
        <v>36</v>
      </c>
      <c r="AX4640" s="14" t="s">
        <v>78</v>
      </c>
      <c r="AY4640" s="224" t="s">
        <v>386</v>
      </c>
    </row>
    <row r="4641" spans="1:65" s="13" customFormat="1" ht="10">
      <c r="B4641" s="203"/>
      <c r="C4641" s="204"/>
      <c r="D4641" s="205" t="s">
        <v>395</v>
      </c>
      <c r="E4641" s="206" t="s">
        <v>76</v>
      </c>
      <c r="F4641" s="207" t="s">
        <v>571</v>
      </c>
      <c r="G4641" s="204"/>
      <c r="H4641" s="206" t="s">
        <v>76</v>
      </c>
      <c r="I4641" s="208"/>
      <c r="J4641" s="204"/>
      <c r="K4641" s="204"/>
      <c r="L4641" s="209"/>
      <c r="M4641" s="210"/>
      <c r="N4641" s="211"/>
      <c r="O4641" s="211"/>
      <c r="P4641" s="211"/>
      <c r="Q4641" s="211"/>
      <c r="R4641" s="211"/>
      <c r="S4641" s="211"/>
      <c r="T4641" s="212"/>
      <c r="AT4641" s="213" t="s">
        <v>395</v>
      </c>
      <c r="AU4641" s="213" t="s">
        <v>90</v>
      </c>
      <c r="AV4641" s="13" t="s">
        <v>85</v>
      </c>
      <c r="AW4641" s="13" t="s">
        <v>36</v>
      </c>
      <c r="AX4641" s="13" t="s">
        <v>78</v>
      </c>
      <c r="AY4641" s="213" t="s">
        <v>386</v>
      </c>
    </row>
    <row r="4642" spans="1:65" s="14" customFormat="1" ht="10">
      <c r="B4642" s="214"/>
      <c r="C4642" s="215"/>
      <c r="D4642" s="205" t="s">
        <v>395</v>
      </c>
      <c r="E4642" s="216" t="s">
        <v>76</v>
      </c>
      <c r="F4642" s="217" t="s">
        <v>4163</v>
      </c>
      <c r="G4642" s="215"/>
      <c r="H4642" s="218">
        <v>35.979999999999997</v>
      </c>
      <c r="I4642" s="219"/>
      <c r="J4642" s="215"/>
      <c r="K4642" s="215"/>
      <c r="L4642" s="220"/>
      <c r="M4642" s="221"/>
      <c r="N4642" s="222"/>
      <c r="O4642" s="222"/>
      <c r="P4642" s="222"/>
      <c r="Q4642" s="222"/>
      <c r="R4642" s="222"/>
      <c r="S4642" s="222"/>
      <c r="T4642" s="223"/>
      <c r="AT4642" s="224" t="s">
        <v>395</v>
      </c>
      <c r="AU4642" s="224" t="s">
        <v>90</v>
      </c>
      <c r="AV4642" s="14" t="s">
        <v>90</v>
      </c>
      <c r="AW4642" s="14" t="s">
        <v>36</v>
      </c>
      <c r="AX4642" s="14" t="s">
        <v>78</v>
      </c>
      <c r="AY4642" s="224" t="s">
        <v>386</v>
      </c>
    </row>
    <row r="4643" spans="1:65" s="15" customFormat="1" ht="10">
      <c r="B4643" s="225"/>
      <c r="C4643" s="226"/>
      <c r="D4643" s="205" t="s">
        <v>395</v>
      </c>
      <c r="E4643" s="227" t="s">
        <v>76</v>
      </c>
      <c r="F4643" s="228" t="s">
        <v>398</v>
      </c>
      <c r="G4643" s="226"/>
      <c r="H4643" s="229">
        <v>91.5</v>
      </c>
      <c r="I4643" s="230"/>
      <c r="J4643" s="226"/>
      <c r="K4643" s="226"/>
      <c r="L4643" s="231"/>
      <c r="M4643" s="232"/>
      <c r="N4643" s="233"/>
      <c r="O4643" s="233"/>
      <c r="P4643" s="233"/>
      <c r="Q4643" s="233"/>
      <c r="R4643" s="233"/>
      <c r="S4643" s="233"/>
      <c r="T4643" s="234"/>
      <c r="AT4643" s="235" t="s">
        <v>395</v>
      </c>
      <c r="AU4643" s="235" t="s">
        <v>90</v>
      </c>
      <c r="AV4643" s="15" t="s">
        <v>102</v>
      </c>
      <c r="AW4643" s="15" t="s">
        <v>36</v>
      </c>
      <c r="AX4643" s="15" t="s">
        <v>85</v>
      </c>
      <c r="AY4643" s="235" t="s">
        <v>386</v>
      </c>
    </row>
    <row r="4644" spans="1:65" s="2" customFormat="1" ht="24.15" customHeight="1">
      <c r="A4644" s="37"/>
      <c r="B4644" s="38"/>
      <c r="C4644" s="236" t="s">
        <v>4164</v>
      </c>
      <c r="D4644" s="236" t="s">
        <v>453</v>
      </c>
      <c r="E4644" s="237" t="s">
        <v>4165</v>
      </c>
      <c r="F4644" s="238" t="s">
        <v>4166</v>
      </c>
      <c r="G4644" s="239" t="s">
        <v>167</v>
      </c>
      <c r="H4644" s="240">
        <v>100.65</v>
      </c>
      <c r="I4644" s="241"/>
      <c r="J4644" s="242">
        <f>ROUND(I4644*H4644,2)</f>
        <v>0</v>
      </c>
      <c r="K4644" s="238" t="s">
        <v>391</v>
      </c>
      <c r="L4644" s="243"/>
      <c r="M4644" s="244" t="s">
        <v>76</v>
      </c>
      <c r="N4644" s="245" t="s">
        <v>49</v>
      </c>
      <c r="O4644" s="67"/>
      <c r="P4644" s="194">
        <f>O4644*H4644</f>
        <v>0</v>
      </c>
      <c r="Q4644" s="194">
        <v>1.98E-3</v>
      </c>
      <c r="R4644" s="194">
        <f>Q4644*H4644</f>
        <v>0.19928700000000002</v>
      </c>
      <c r="S4644" s="194">
        <v>0</v>
      </c>
      <c r="T4644" s="195">
        <f>S4644*H4644</f>
        <v>0</v>
      </c>
      <c r="U4644" s="37"/>
      <c r="V4644" s="37"/>
      <c r="W4644" s="37"/>
      <c r="X4644" s="37"/>
      <c r="Y4644" s="37"/>
      <c r="Z4644" s="37"/>
      <c r="AA4644" s="37"/>
      <c r="AB4644" s="37"/>
      <c r="AC4644" s="37"/>
      <c r="AD4644" s="37"/>
      <c r="AE4644" s="37"/>
      <c r="AR4644" s="196" t="s">
        <v>597</v>
      </c>
      <c r="AT4644" s="196" t="s">
        <v>453</v>
      </c>
      <c r="AU4644" s="196" t="s">
        <v>90</v>
      </c>
      <c r="AY4644" s="20" t="s">
        <v>386</v>
      </c>
      <c r="BE4644" s="197">
        <f>IF(N4644="základní",J4644,0)</f>
        <v>0</v>
      </c>
      <c r="BF4644" s="197">
        <f>IF(N4644="snížená",J4644,0)</f>
        <v>0</v>
      </c>
      <c r="BG4644" s="197">
        <f>IF(N4644="zákl. přenesená",J4644,0)</f>
        <v>0</v>
      </c>
      <c r="BH4644" s="197">
        <f>IF(N4644="sníž. přenesená",J4644,0)</f>
        <v>0</v>
      </c>
      <c r="BI4644" s="197">
        <f>IF(N4644="nulová",J4644,0)</f>
        <v>0</v>
      </c>
      <c r="BJ4644" s="20" t="s">
        <v>90</v>
      </c>
      <c r="BK4644" s="197">
        <f>ROUND(I4644*H4644,2)</f>
        <v>0</v>
      </c>
      <c r="BL4644" s="20" t="s">
        <v>479</v>
      </c>
      <c r="BM4644" s="196" t="s">
        <v>4167</v>
      </c>
    </row>
    <row r="4645" spans="1:65" s="13" customFormat="1" ht="10">
      <c r="B4645" s="203"/>
      <c r="C4645" s="204"/>
      <c r="D4645" s="205" t="s">
        <v>395</v>
      </c>
      <c r="E4645" s="206" t="s">
        <v>76</v>
      </c>
      <c r="F4645" s="207" t="s">
        <v>2273</v>
      </c>
      <c r="G4645" s="204"/>
      <c r="H4645" s="206" t="s">
        <v>76</v>
      </c>
      <c r="I4645" s="208"/>
      <c r="J4645" s="204"/>
      <c r="K4645" s="204"/>
      <c r="L4645" s="209"/>
      <c r="M4645" s="210"/>
      <c r="N4645" s="211"/>
      <c r="O4645" s="211"/>
      <c r="P4645" s="211"/>
      <c r="Q4645" s="211"/>
      <c r="R4645" s="211"/>
      <c r="S4645" s="211"/>
      <c r="T4645" s="212"/>
      <c r="AT4645" s="213" t="s">
        <v>395</v>
      </c>
      <c r="AU4645" s="213" t="s">
        <v>90</v>
      </c>
      <c r="AV4645" s="13" t="s">
        <v>85</v>
      </c>
      <c r="AW4645" s="13" t="s">
        <v>36</v>
      </c>
      <c r="AX4645" s="13" t="s">
        <v>78</v>
      </c>
      <c r="AY4645" s="213" t="s">
        <v>386</v>
      </c>
    </row>
    <row r="4646" spans="1:65" s="13" customFormat="1" ht="10">
      <c r="B4646" s="203"/>
      <c r="C4646" s="204"/>
      <c r="D4646" s="205" t="s">
        <v>395</v>
      </c>
      <c r="E4646" s="206" t="s">
        <v>76</v>
      </c>
      <c r="F4646" s="207" t="s">
        <v>2274</v>
      </c>
      <c r="G4646" s="204"/>
      <c r="H4646" s="206" t="s">
        <v>76</v>
      </c>
      <c r="I4646" s="208"/>
      <c r="J4646" s="204"/>
      <c r="K4646" s="204"/>
      <c r="L4646" s="209"/>
      <c r="M4646" s="210"/>
      <c r="N4646" s="211"/>
      <c r="O4646" s="211"/>
      <c r="P4646" s="211"/>
      <c r="Q4646" s="211"/>
      <c r="R4646" s="211"/>
      <c r="S4646" s="211"/>
      <c r="T4646" s="212"/>
      <c r="AT4646" s="213" t="s">
        <v>395</v>
      </c>
      <c r="AU4646" s="213" t="s">
        <v>90</v>
      </c>
      <c r="AV4646" s="13" t="s">
        <v>85</v>
      </c>
      <c r="AW4646" s="13" t="s">
        <v>36</v>
      </c>
      <c r="AX4646" s="13" t="s">
        <v>78</v>
      </c>
      <c r="AY4646" s="213" t="s">
        <v>386</v>
      </c>
    </row>
    <row r="4647" spans="1:65" s="13" customFormat="1" ht="10">
      <c r="B4647" s="203"/>
      <c r="C4647" s="204"/>
      <c r="D4647" s="205" t="s">
        <v>395</v>
      </c>
      <c r="E4647" s="206" t="s">
        <v>76</v>
      </c>
      <c r="F4647" s="207" t="s">
        <v>809</v>
      </c>
      <c r="G4647" s="204"/>
      <c r="H4647" s="206" t="s">
        <v>76</v>
      </c>
      <c r="I4647" s="208"/>
      <c r="J4647" s="204"/>
      <c r="K4647" s="204"/>
      <c r="L4647" s="209"/>
      <c r="M4647" s="210"/>
      <c r="N4647" s="211"/>
      <c r="O4647" s="211"/>
      <c r="P4647" s="211"/>
      <c r="Q4647" s="211"/>
      <c r="R4647" s="211"/>
      <c r="S4647" s="211"/>
      <c r="T4647" s="212"/>
      <c r="AT4647" s="213" t="s">
        <v>395</v>
      </c>
      <c r="AU4647" s="213" t="s">
        <v>90</v>
      </c>
      <c r="AV4647" s="13" t="s">
        <v>85</v>
      </c>
      <c r="AW4647" s="13" t="s">
        <v>36</v>
      </c>
      <c r="AX4647" s="13" t="s">
        <v>78</v>
      </c>
      <c r="AY4647" s="213" t="s">
        <v>386</v>
      </c>
    </row>
    <row r="4648" spans="1:65" s="13" customFormat="1" ht="10">
      <c r="B4648" s="203"/>
      <c r="C4648" s="204"/>
      <c r="D4648" s="205" t="s">
        <v>395</v>
      </c>
      <c r="E4648" s="206" t="s">
        <v>76</v>
      </c>
      <c r="F4648" s="207" t="s">
        <v>811</v>
      </c>
      <c r="G4648" s="204"/>
      <c r="H4648" s="206" t="s">
        <v>76</v>
      </c>
      <c r="I4648" s="208"/>
      <c r="J4648" s="204"/>
      <c r="K4648" s="204"/>
      <c r="L4648" s="209"/>
      <c r="M4648" s="210"/>
      <c r="N4648" s="211"/>
      <c r="O4648" s="211"/>
      <c r="P4648" s="211"/>
      <c r="Q4648" s="211"/>
      <c r="R4648" s="211"/>
      <c r="S4648" s="211"/>
      <c r="T4648" s="212"/>
      <c r="AT4648" s="213" t="s">
        <v>395</v>
      </c>
      <c r="AU4648" s="213" t="s">
        <v>90</v>
      </c>
      <c r="AV4648" s="13" t="s">
        <v>85</v>
      </c>
      <c r="AW4648" s="13" t="s">
        <v>36</v>
      </c>
      <c r="AX4648" s="13" t="s">
        <v>78</v>
      </c>
      <c r="AY4648" s="213" t="s">
        <v>386</v>
      </c>
    </row>
    <row r="4649" spans="1:65" s="13" customFormat="1" ht="10">
      <c r="B4649" s="203"/>
      <c r="C4649" s="204"/>
      <c r="D4649" s="205" t="s">
        <v>395</v>
      </c>
      <c r="E4649" s="206" t="s">
        <v>76</v>
      </c>
      <c r="F4649" s="207" t="s">
        <v>571</v>
      </c>
      <c r="G4649" s="204"/>
      <c r="H4649" s="206" t="s">
        <v>76</v>
      </c>
      <c r="I4649" s="208"/>
      <c r="J4649" s="204"/>
      <c r="K4649" s="204"/>
      <c r="L4649" s="209"/>
      <c r="M4649" s="210"/>
      <c r="N4649" s="211"/>
      <c r="O4649" s="211"/>
      <c r="P4649" s="211"/>
      <c r="Q4649" s="211"/>
      <c r="R4649" s="211"/>
      <c r="S4649" s="211"/>
      <c r="T4649" s="212"/>
      <c r="AT4649" s="213" t="s">
        <v>395</v>
      </c>
      <c r="AU4649" s="213" t="s">
        <v>90</v>
      </c>
      <c r="AV4649" s="13" t="s">
        <v>85</v>
      </c>
      <c r="AW4649" s="13" t="s">
        <v>36</v>
      </c>
      <c r="AX4649" s="13" t="s">
        <v>78</v>
      </c>
      <c r="AY4649" s="213" t="s">
        <v>386</v>
      </c>
    </row>
    <row r="4650" spans="1:65" s="13" customFormat="1" ht="10">
      <c r="B4650" s="203"/>
      <c r="C4650" s="204"/>
      <c r="D4650" s="205" t="s">
        <v>395</v>
      </c>
      <c r="E4650" s="206" t="s">
        <v>76</v>
      </c>
      <c r="F4650" s="207" t="s">
        <v>577</v>
      </c>
      <c r="G4650" s="204"/>
      <c r="H4650" s="206" t="s">
        <v>76</v>
      </c>
      <c r="I4650" s="208"/>
      <c r="J4650" s="204"/>
      <c r="K4650" s="204"/>
      <c r="L4650" s="209"/>
      <c r="M4650" s="210"/>
      <c r="N4650" s="211"/>
      <c r="O4650" s="211"/>
      <c r="P4650" s="211"/>
      <c r="Q4650" s="211"/>
      <c r="R4650" s="211"/>
      <c r="S4650" s="211"/>
      <c r="T4650" s="212"/>
      <c r="AT4650" s="213" t="s">
        <v>395</v>
      </c>
      <c r="AU4650" s="213" t="s">
        <v>90</v>
      </c>
      <c r="AV4650" s="13" t="s">
        <v>85</v>
      </c>
      <c r="AW4650" s="13" t="s">
        <v>36</v>
      </c>
      <c r="AX4650" s="13" t="s">
        <v>78</v>
      </c>
      <c r="AY4650" s="213" t="s">
        <v>386</v>
      </c>
    </row>
    <row r="4651" spans="1:65" s="13" customFormat="1" ht="10">
      <c r="B4651" s="203"/>
      <c r="C4651" s="204"/>
      <c r="D4651" s="205" t="s">
        <v>395</v>
      </c>
      <c r="E4651" s="206" t="s">
        <v>76</v>
      </c>
      <c r="F4651" s="207" t="s">
        <v>808</v>
      </c>
      <c r="G4651" s="204"/>
      <c r="H4651" s="206" t="s">
        <v>76</v>
      </c>
      <c r="I4651" s="208"/>
      <c r="J4651" s="204"/>
      <c r="K4651" s="204"/>
      <c r="L4651" s="209"/>
      <c r="M4651" s="210"/>
      <c r="N4651" s="211"/>
      <c r="O4651" s="211"/>
      <c r="P4651" s="211"/>
      <c r="Q4651" s="211"/>
      <c r="R4651" s="211"/>
      <c r="S4651" s="211"/>
      <c r="T4651" s="212"/>
      <c r="AT4651" s="213" t="s">
        <v>395</v>
      </c>
      <c r="AU4651" s="213" t="s">
        <v>90</v>
      </c>
      <c r="AV4651" s="13" t="s">
        <v>85</v>
      </c>
      <c r="AW4651" s="13" t="s">
        <v>36</v>
      </c>
      <c r="AX4651" s="13" t="s">
        <v>78</v>
      </c>
      <c r="AY4651" s="213" t="s">
        <v>386</v>
      </c>
    </row>
    <row r="4652" spans="1:65" s="13" customFormat="1" ht="10">
      <c r="B4652" s="203"/>
      <c r="C4652" s="204"/>
      <c r="D4652" s="205" t="s">
        <v>395</v>
      </c>
      <c r="E4652" s="206" t="s">
        <v>76</v>
      </c>
      <c r="F4652" s="207" t="s">
        <v>809</v>
      </c>
      <c r="G4652" s="204"/>
      <c r="H4652" s="206" t="s">
        <v>76</v>
      </c>
      <c r="I4652" s="208"/>
      <c r="J4652" s="204"/>
      <c r="K4652" s="204"/>
      <c r="L4652" s="209"/>
      <c r="M4652" s="210"/>
      <c r="N4652" s="211"/>
      <c r="O4652" s="211"/>
      <c r="P4652" s="211"/>
      <c r="Q4652" s="211"/>
      <c r="R4652" s="211"/>
      <c r="S4652" s="211"/>
      <c r="T4652" s="212"/>
      <c r="AT4652" s="213" t="s">
        <v>395</v>
      </c>
      <c r="AU4652" s="213" t="s">
        <v>90</v>
      </c>
      <c r="AV4652" s="13" t="s">
        <v>85</v>
      </c>
      <c r="AW4652" s="13" t="s">
        <v>36</v>
      </c>
      <c r="AX4652" s="13" t="s">
        <v>78</v>
      </c>
      <c r="AY4652" s="213" t="s">
        <v>386</v>
      </c>
    </row>
    <row r="4653" spans="1:65" s="14" customFormat="1" ht="10">
      <c r="B4653" s="214"/>
      <c r="C4653" s="215"/>
      <c r="D4653" s="205" t="s">
        <v>395</v>
      </c>
      <c r="E4653" s="216" t="s">
        <v>76</v>
      </c>
      <c r="F4653" s="217" t="s">
        <v>4162</v>
      </c>
      <c r="G4653" s="215"/>
      <c r="H4653" s="218">
        <v>19.54</v>
      </c>
      <c r="I4653" s="219"/>
      <c r="J4653" s="215"/>
      <c r="K4653" s="215"/>
      <c r="L4653" s="220"/>
      <c r="M4653" s="221"/>
      <c r="N4653" s="222"/>
      <c r="O4653" s="222"/>
      <c r="P4653" s="222"/>
      <c r="Q4653" s="222"/>
      <c r="R4653" s="222"/>
      <c r="S4653" s="222"/>
      <c r="T4653" s="223"/>
      <c r="AT4653" s="224" t="s">
        <v>395</v>
      </c>
      <c r="AU4653" s="224" t="s">
        <v>90</v>
      </c>
      <c r="AV4653" s="14" t="s">
        <v>90</v>
      </c>
      <c r="AW4653" s="14" t="s">
        <v>36</v>
      </c>
      <c r="AX4653" s="14" t="s">
        <v>78</v>
      </c>
      <c r="AY4653" s="224" t="s">
        <v>386</v>
      </c>
    </row>
    <row r="4654" spans="1:65" s="13" customFormat="1" ht="10">
      <c r="B4654" s="203"/>
      <c r="C4654" s="204"/>
      <c r="D4654" s="205" t="s">
        <v>395</v>
      </c>
      <c r="E4654" s="206" t="s">
        <v>76</v>
      </c>
      <c r="F4654" s="207" t="s">
        <v>811</v>
      </c>
      <c r="G4654" s="204"/>
      <c r="H4654" s="206" t="s">
        <v>76</v>
      </c>
      <c r="I4654" s="208"/>
      <c r="J4654" s="204"/>
      <c r="K4654" s="204"/>
      <c r="L4654" s="209"/>
      <c r="M4654" s="210"/>
      <c r="N4654" s="211"/>
      <c r="O4654" s="211"/>
      <c r="P4654" s="211"/>
      <c r="Q4654" s="211"/>
      <c r="R4654" s="211"/>
      <c r="S4654" s="211"/>
      <c r="T4654" s="212"/>
      <c r="AT4654" s="213" t="s">
        <v>395</v>
      </c>
      <c r="AU4654" s="213" t="s">
        <v>90</v>
      </c>
      <c r="AV4654" s="13" t="s">
        <v>85</v>
      </c>
      <c r="AW4654" s="13" t="s">
        <v>36</v>
      </c>
      <c r="AX4654" s="13" t="s">
        <v>78</v>
      </c>
      <c r="AY4654" s="213" t="s">
        <v>386</v>
      </c>
    </row>
    <row r="4655" spans="1:65" s="14" customFormat="1" ht="10">
      <c r="B4655" s="214"/>
      <c r="C4655" s="215"/>
      <c r="D4655" s="205" t="s">
        <v>395</v>
      </c>
      <c r="E4655" s="216" t="s">
        <v>76</v>
      </c>
      <c r="F4655" s="217" t="s">
        <v>4163</v>
      </c>
      <c r="G4655" s="215"/>
      <c r="H4655" s="218">
        <v>35.979999999999997</v>
      </c>
      <c r="I4655" s="219"/>
      <c r="J4655" s="215"/>
      <c r="K4655" s="215"/>
      <c r="L4655" s="220"/>
      <c r="M4655" s="221"/>
      <c r="N4655" s="222"/>
      <c r="O4655" s="222"/>
      <c r="P4655" s="222"/>
      <c r="Q4655" s="222"/>
      <c r="R4655" s="222"/>
      <c r="S4655" s="222"/>
      <c r="T4655" s="223"/>
      <c r="AT4655" s="224" t="s">
        <v>395</v>
      </c>
      <c r="AU4655" s="224" t="s">
        <v>90</v>
      </c>
      <c r="AV4655" s="14" t="s">
        <v>90</v>
      </c>
      <c r="AW4655" s="14" t="s">
        <v>36</v>
      </c>
      <c r="AX4655" s="14" t="s">
        <v>78</v>
      </c>
      <c r="AY4655" s="224" t="s">
        <v>386</v>
      </c>
    </row>
    <row r="4656" spans="1:65" s="13" customFormat="1" ht="10">
      <c r="B4656" s="203"/>
      <c r="C4656" s="204"/>
      <c r="D4656" s="205" t="s">
        <v>395</v>
      </c>
      <c r="E4656" s="206" t="s">
        <v>76</v>
      </c>
      <c r="F4656" s="207" t="s">
        <v>571</v>
      </c>
      <c r="G4656" s="204"/>
      <c r="H4656" s="206" t="s">
        <v>76</v>
      </c>
      <c r="I4656" s="208"/>
      <c r="J4656" s="204"/>
      <c r="K4656" s="204"/>
      <c r="L4656" s="209"/>
      <c r="M4656" s="210"/>
      <c r="N4656" s="211"/>
      <c r="O4656" s="211"/>
      <c r="P4656" s="211"/>
      <c r="Q4656" s="211"/>
      <c r="R4656" s="211"/>
      <c r="S4656" s="211"/>
      <c r="T4656" s="212"/>
      <c r="AT4656" s="213" t="s">
        <v>395</v>
      </c>
      <c r="AU4656" s="213" t="s">
        <v>90</v>
      </c>
      <c r="AV4656" s="13" t="s">
        <v>85</v>
      </c>
      <c r="AW4656" s="13" t="s">
        <v>36</v>
      </c>
      <c r="AX4656" s="13" t="s">
        <v>78</v>
      </c>
      <c r="AY4656" s="213" t="s">
        <v>386</v>
      </c>
    </row>
    <row r="4657" spans="1:65" s="14" customFormat="1" ht="10">
      <c r="B4657" s="214"/>
      <c r="C4657" s="215"/>
      <c r="D4657" s="205" t="s">
        <v>395</v>
      </c>
      <c r="E4657" s="216" t="s">
        <v>76</v>
      </c>
      <c r="F4657" s="217" t="s">
        <v>4163</v>
      </c>
      <c r="G4657" s="215"/>
      <c r="H4657" s="218">
        <v>35.979999999999997</v>
      </c>
      <c r="I4657" s="219"/>
      <c r="J4657" s="215"/>
      <c r="K4657" s="215"/>
      <c r="L4657" s="220"/>
      <c r="M4657" s="221"/>
      <c r="N4657" s="222"/>
      <c r="O4657" s="222"/>
      <c r="P4657" s="222"/>
      <c r="Q4657" s="222"/>
      <c r="R4657" s="222"/>
      <c r="S4657" s="222"/>
      <c r="T4657" s="223"/>
      <c r="AT4657" s="224" t="s">
        <v>395</v>
      </c>
      <c r="AU4657" s="224" t="s">
        <v>90</v>
      </c>
      <c r="AV4657" s="14" t="s">
        <v>90</v>
      </c>
      <c r="AW4657" s="14" t="s">
        <v>36</v>
      </c>
      <c r="AX4657" s="14" t="s">
        <v>78</v>
      </c>
      <c r="AY4657" s="224" t="s">
        <v>386</v>
      </c>
    </row>
    <row r="4658" spans="1:65" s="15" customFormat="1" ht="10">
      <c r="B4658" s="225"/>
      <c r="C4658" s="226"/>
      <c r="D4658" s="205" t="s">
        <v>395</v>
      </c>
      <c r="E4658" s="227" t="s">
        <v>76</v>
      </c>
      <c r="F4658" s="228" t="s">
        <v>398</v>
      </c>
      <c r="G4658" s="226"/>
      <c r="H4658" s="229">
        <v>91.5</v>
      </c>
      <c r="I4658" s="230"/>
      <c r="J4658" s="226"/>
      <c r="K4658" s="226"/>
      <c r="L4658" s="231"/>
      <c r="M4658" s="232"/>
      <c r="N4658" s="233"/>
      <c r="O4658" s="233"/>
      <c r="P4658" s="233"/>
      <c r="Q4658" s="233"/>
      <c r="R4658" s="233"/>
      <c r="S4658" s="233"/>
      <c r="T4658" s="234"/>
      <c r="AT4658" s="235" t="s">
        <v>395</v>
      </c>
      <c r="AU4658" s="235" t="s">
        <v>90</v>
      </c>
      <c r="AV4658" s="15" t="s">
        <v>102</v>
      </c>
      <c r="AW4658" s="15" t="s">
        <v>36</v>
      </c>
      <c r="AX4658" s="15" t="s">
        <v>85</v>
      </c>
      <c r="AY4658" s="235" t="s">
        <v>386</v>
      </c>
    </row>
    <row r="4659" spans="1:65" s="14" customFormat="1" ht="10">
      <c r="B4659" s="214"/>
      <c r="C4659" s="215"/>
      <c r="D4659" s="205" t="s">
        <v>395</v>
      </c>
      <c r="E4659" s="215"/>
      <c r="F4659" s="217" t="s">
        <v>4168</v>
      </c>
      <c r="G4659" s="215"/>
      <c r="H4659" s="218">
        <v>100.65</v>
      </c>
      <c r="I4659" s="219"/>
      <c r="J4659" s="215"/>
      <c r="K4659" s="215"/>
      <c r="L4659" s="220"/>
      <c r="M4659" s="221"/>
      <c r="N4659" s="222"/>
      <c r="O4659" s="222"/>
      <c r="P4659" s="222"/>
      <c r="Q4659" s="222"/>
      <c r="R4659" s="222"/>
      <c r="S4659" s="222"/>
      <c r="T4659" s="223"/>
      <c r="AT4659" s="224" t="s">
        <v>395</v>
      </c>
      <c r="AU4659" s="224" t="s">
        <v>90</v>
      </c>
      <c r="AV4659" s="14" t="s">
        <v>90</v>
      </c>
      <c r="AW4659" s="14" t="s">
        <v>4</v>
      </c>
      <c r="AX4659" s="14" t="s">
        <v>85</v>
      </c>
      <c r="AY4659" s="224" t="s">
        <v>386</v>
      </c>
    </row>
    <row r="4660" spans="1:65" s="2" customFormat="1" ht="49" customHeight="1">
      <c r="A4660" s="37"/>
      <c r="B4660" s="38"/>
      <c r="C4660" s="185" t="s">
        <v>4169</v>
      </c>
      <c r="D4660" s="185" t="s">
        <v>388</v>
      </c>
      <c r="E4660" s="186" t="s">
        <v>4170</v>
      </c>
      <c r="F4660" s="187" t="s">
        <v>4171</v>
      </c>
      <c r="G4660" s="188" t="s">
        <v>127</v>
      </c>
      <c r="H4660" s="189">
        <v>134.77699999999999</v>
      </c>
      <c r="I4660" s="190"/>
      <c r="J4660" s="191">
        <f>ROUND(I4660*H4660,2)</f>
        <v>0</v>
      </c>
      <c r="K4660" s="187" t="s">
        <v>2579</v>
      </c>
      <c r="L4660" s="42"/>
      <c r="M4660" s="192" t="s">
        <v>76</v>
      </c>
      <c r="N4660" s="193" t="s">
        <v>49</v>
      </c>
      <c r="O4660" s="67"/>
      <c r="P4660" s="194">
        <f>O4660*H4660</f>
        <v>0</v>
      </c>
      <c r="Q4660" s="194">
        <v>8.9999999999999993E-3</v>
      </c>
      <c r="R4660" s="194">
        <f>Q4660*H4660</f>
        <v>1.2129929999999998</v>
      </c>
      <c r="S4660" s="194">
        <v>0</v>
      </c>
      <c r="T4660" s="195">
        <f>S4660*H4660</f>
        <v>0</v>
      </c>
      <c r="U4660" s="37"/>
      <c r="V4660" s="37"/>
      <c r="W4660" s="37"/>
      <c r="X4660" s="37"/>
      <c r="Y4660" s="37"/>
      <c r="Z4660" s="37"/>
      <c r="AA4660" s="37"/>
      <c r="AB4660" s="37"/>
      <c r="AC4660" s="37"/>
      <c r="AD4660" s="37"/>
      <c r="AE4660" s="37"/>
      <c r="AR4660" s="196" t="s">
        <v>479</v>
      </c>
      <c r="AT4660" s="196" t="s">
        <v>388</v>
      </c>
      <c r="AU4660" s="196" t="s">
        <v>90</v>
      </c>
      <c r="AY4660" s="20" t="s">
        <v>386</v>
      </c>
      <c r="BE4660" s="197">
        <f>IF(N4660="základní",J4660,0)</f>
        <v>0</v>
      </c>
      <c r="BF4660" s="197">
        <f>IF(N4660="snížená",J4660,0)</f>
        <v>0</v>
      </c>
      <c r="BG4660" s="197">
        <f>IF(N4660="zákl. přenesená",J4660,0)</f>
        <v>0</v>
      </c>
      <c r="BH4660" s="197">
        <f>IF(N4660="sníž. přenesená",J4660,0)</f>
        <v>0</v>
      </c>
      <c r="BI4660" s="197">
        <f>IF(N4660="nulová",J4660,0)</f>
        <v>0</v>
      </c>
      <c r="BJ4660" s="20" t="s">
        <v>90</v>
      </c>
      <c r="BK4660" s="197">
        <f>ROUND(I4660*H4660,2)</f>
        <v>0</v>
      </c>
      <c r="BL4660" s="20" t="s">
        <v>479</v>
      </c>
      <c r="BM4660" s="196" t="s">
        <v>4172</v>
      </c>
    </row>
    <row r="4661" spans="1:65" s="2" customFormat="1" ht="10">
      <c r="A4661" s="37"/>
      <c r="B4661" s="38"/>
      <c r="C4661" s="39"/>
      <c r="D4661" s="198" t="s">
        <v>393</v>
      </c>
      <c r="E4661" s="39"/>
      <c r="F4661" s="199" t="s">
        <v>4173</v>
      </c>
      <c r="G4661" s="39"/>
      <c r="H4661" s="39"/>
      <c r="I4661" s="200"/>
      <c r="J4661" s="39"/>
      <c r="K4661" s="39"/>
      <c r="L4661" s="42"/>
      <c r="M4661" s="201"/>
      <c r="N4661" s="202"/>
      <c r="O4661" s="67"/>
      <c r="P4661" s="67"/>
      <c r="Q4661" s="67"/>
      <c r="R4661" s="67"/>
      <c r="S4661" s="67"/>
      <c r="T4661" s="68"/>
      <c r="U4661" s="37"/>
      <c r="V4661" s="37"/>
      <c r="W4661" s="37"/>
      <c r="X4661" s="37"/>
      <c r="Y4661" s="37"/>
      <c r="Z4661" s="37"/>
      <c r="AA4661" s="37"/>
      <c r="AB4661" s="37"/>
      <c r="AC4661" s="37"/>
      <c r="AD4661" s="37"/>
      <c r="AE4661" s="37"/>
      <c r="AT4661" s="20" t="s">
        <v>393</v>
      </c>
      <c r="AU4661" s="20" t="s">
        <v>90</v>
      </c>
    </row>
    <row r="4662" spans="1:65" s="14" customFormat="1" ht="10">
      <c r="B4662" s="214"/>
      <c r="C4662" s="215"/>
      <c r="D4662" s="205" t="s">
        <v>395</v>
      </c>
      <c r="E4662" s="216" t="s">
        <v>76</v>
      </c>
      <c r="F4662" s="217" t="s">
        <v>253</v>
      </c>
      <c r="G4662" s="215"/>
      <c r="H4662" s="218">
        <v>134.77699999999999</v>
      </c>
      <c r="I4662" s="219"/>
      <c r="J4662" s="215"/>
      <c r="K4662" s="215"/>
      <c r="L4662" s="220"/>
      <c r="M4662" s="221"/>
      <c r="N4662" s="222"/>
      <c r="O4662" s="222"/>
      <c r="P4662" s="222"/>
      <c r="Q4662" s="222"/>
      <c r="R4662" s="222"/>
      <c r="S4662" s="222"/>
      <c r="T4662" s="223"/>
      <c r="AT4662" s="224" t="s">
        <v>395</v>
      </c>
      <c r="AU4662" s="224" t="s">
        <v>90</v>
      </c>
      <c r="AV4662" s="14" t="s">
        <v>90</v>
      </c>
      <c r="AW4662" s="14" t="s">
        <v>36</v>
      </c>
      <c r="AX4662" s="14" t="s">
        <v>78</v>
      </c>
      <c r="AY4662" s="224" t="s">
        <v>386</v>
      </c>
    </row>
    <row r="4663" spans="1:65" s="15" customFormat="1" ht="10">
      <c r="B4663" s="225"/>
      <c r="C4663" s="226"/>
      <c r="D4663" s="205" t="s">
        <v>395</v>
      </c>
      <c r="E4663" s="227" t="s">
        <v>76</v>
      </c>
      <c r="F4663" s="228" t="s">
        <v>398</v>
      </c>
      <c r="G4663" s="226"/>
      <c r="H4663" s="229">
        <v>134.77699999999999</v>
      </c>
      <c r="I4663" s="230"/>
      <c r="J4663" s="226"/>
      <c r="K4663" s="226"/>
      <c r="L4663" s="231"/>
      <c r="M4663" s="232"/>
      <c r="N4663" s="233"/>
      <c r="O4663" s="233"/>
      <c r="P4663" s="233"/>
      <c r="Q4663" s="233"/>
      <c r="R4663" s="233"/>
      <c r="S4663" s="233"/>
      <c r="T4663" s="234"/>
      <c r="AT4663" s="235" t="s">
        <v>395</v>
      </c>
      <c r="AU4663" s="235" t="s">
        <v>90</v>
      </c>
      <c r="AV4663" s="15" t="s">
        <v>102</v>
      </c>
      <c r="AW4663" s="15" t="s">
        <v>36</v>
      </c>
      <c r="AX4663" s="15" t="s">
        <v>85</v>
      </c>
      <c r="AY4663" s="235" t="s">
        <v>386</v>
      </c>
    </row>
    <row r="4664" spans="1:65" s="2" customFormat="1" ht="37.75" customHeight="1">
      <c r="A4664" s="37"/>
      <c r="B4664" s="38"/>
      <c r="C4664" s="236" t="s">
        <v>4174</v>
      </c>
      <c r="D4664" s="236" t="s">
        <v>453</v>
      </c>
      <c r="E4664" s="237" t="s">
        <v>4175</v>
      </c>
      <c r="F4664" s="238" t="s">
        <v>4176</v>
      </c>
      <c r="G4664" s="239" t="s">
        <v>127</v>
      </c>
      <c r="H4664" s="240">
        <v>154.994</v>
      </c>
      <c r="I4664" s="241"/>
      <c r="J4664" s="242">
        <f>ROUND(I4664*H4664,2)</f>
        <v>0</v>
      </c>
      <c r="K4664" s="238" t="s">
        <v>2579</v>
      </c>
      <c r="L4664" s="243"/>
      <c r="M4664" s="244" t="s">
        <v>76</v>
      </c>
      <c r="N4664" s="245" t="s">
        <v>49</v>
      </c>
      <c r="O4664" s="67"/>
      <c r="P4664" s="194">
        <f>O4664*H4664</f>
        <v>0</v>
      </c>
      <c r="Q4664" s="194">
        <v>1.9199999999999998E-2</v>
      </c>
      <c r="R4664" s="194">
        <f>Q4664*H4664</f>
        <v>2.9758847999999998</v>
      </c>
      <c r="S4664" s="194">
        <v>0</v>
      </c>
      <c r="T4664" s="195">
        <f>S4664*H4664</f>
        <v>0</v>
      </c>
      <c r="U4664" s="37"/>
      <c r="V4664" s="37"/>
      <c r="W4664" s="37"/>
      <c r="X4664" s="37"/>
      <c r="Y4664" s="37"/>
      <c r="Z4664" s="37"/>
      <c r="AA4664" s="37"/>
      <c r="AB4664" s="37"/>
      <c r="AC4664" s="37"/>
      <c r="AD4664" s="37"/>
      <c r="AE4664" s="37"/>
      <c r="AR4664" s="196" t="s">
        <v>597</v>
      </c>
      <c r="AT4664" s="196" t="s">
        <v>453</v>
      </c>
      <c r="AU4664" s="196" t="s">
        <v>90</v>
      </c>
      <c r="AY4664" s="20" t="s">
        <v>386</v>
      </c>
      <c r="BE4664" s="197">
        <f>IF(N4664="základní",J4664,0)</f>
        <v>0</v>
      </c>
      <c r="BF4664" s="197">
        <f>IF(N4664="snížená",J4664,0)</f>
        <v>0</v>
      </c>
      <c r="BG4664" s="197">
        <f>IF(N4664="zákl. přenesená",J4664,0)</f>
        <v>0</v>
      </c>
      <c r="BH4664" s="197">
        <f>IF(N4664="sníž. přenesená",J4664,0)</f>
        <v>0</v>
      </c>
      <c r="BI4664" s="197">
        <f>IF(N4664="nulová",J4664,0)</f>
        <v>0</v>
      </c>
      <c r="BJ4664" s="20" t="s">
        <v>90</v>
      </c>
      <c r="BK4664" s="197">
        <f>ROUND(I4664*H4664,2)</f>
        <v>0</v>
      </c>
      <c r="BL4664" s="20" t="s">
        <v>479</v>
      </c>
      <c r="BM4664" s="196" t="s">
        <v>4177</v>
      </c>
    </row>
    <row r="4665" spans="1:65" s="14" customFormat="1" ht="10">
      <c r="B4665" s="214"/>
      <c r="C4665" s="215"/>
      <c r="D4665" s="205" t="s">
        <v>395</v>
      </c>
      <c r="E4665" s="216" t="s">
        <v>76</v>
      </c>
      <c r="F4665" s="217" t="s">
        <v>253</v>
      </c>
      <c r="G4665" s="215"/>
      <c r="H4665" s="218">
        <v>134.77699999999999</v>
      </c>
      <c r="I4665" s="219"/>
      <c r="J4665" s="215"/>
      <c r="K4665" s="215"/>
      <c r="L4665" s="220"/>
      <c r="M4665" s="221"/>
      <c r="N4665" s="222"/>
      <c r="O4665" s="222"/>
      <c r="P4665" s="222"/>
      <c r="Q4665" s="222"/>
      <c r="R4665" s="222"/>
      <c r="S4665" s="222"/>
      <c r="T4665" s="223"/>
      <c r="AT4665" s="224" t="s">
        <v>395</v>
      </c>
      <c r="AU4665" s="224" t="s">
        <v>90</v>
      </c>
      <c r="AV4665" s="14" t="s">
        <v>90</v>
      </c>
      <c r="AW4665" s="14" t="s">
        <v>36</v>
      </c>
      <c r="AX4665" s="14" t="s">
        <v>78</v>
      </c>
      <c r="AY4665" s="224" t="s">
        <v>386</v>
      </c>
    </row>
    <row r="4666" spans="1:65" s="15" customFormat="1" ht="10">
      <c r="B4666" s="225"/>
      <c r="C4666" s="226"/>
      <c r="D4666" s="205" t="s">
        <v>395</v>
      </c>
      <c r="E4666" s="227" t="s">
        <v>76</v>
      </c>
      <c r="F4666" s="228" t="s">
        <v>398</v>
      </c>
      <c r="G4666" s="226"/>
      <c r="H4666" s="229">
        <v>134.77699999999999</v>
      </c>
      <c r="I4666" s="230"/>
      <c r="J4666" s="226"/>
      <c r="K4666" s="226"/>
      <c r="L4666" s="231"/>
      <c r="M4666" s="232"/>
      <c r="N4666" s="233"/>
      <c r="O4666" s="233"/>
      <c r="P4666" s="233"/>
      <c r="Q4666" s="233"/>
      <c r="R4666" s="233"/>
      <c r="S4666" s="233"/>
      <c r="T4666" s="234"/>
      <c r="AT4666" s="235" t="s">
        <v>395</v>
      </c>
      <c r="AU4666" s="235" t="s">
        <v>90</v>
      </c>
      <c r="AV4666" s="15" t="s">
        <v>102</v>
      </c>
      <c r="AW4666" s="15" t="s">
        <v>36</v>
      </c>
      <c r="AX4666" s="15" t="s">
        <v>85</v>
      </c>
      <c r="AY4666" s="235" t="s">
        <v>386</v>
      </c>
    </row>
    <row r="4667" spans="1:65" s="14" customFormat="1" ht="10">
      <c r="B4667" s="214"/>
      <c r="C4667" s="215"/>
      <c r="D4667" s="205" t="s">
        <v>395</v>
      </c>
      <c r="E4667" s="215"/>
      <c r="F4667" s="217" t="s">
        <v>4178</v>
      </c>
      <c r="G4667" s="215"/>
      <c r="H4667" s="218">
        <v>154.994</v>
      </c>
      <c r="I4667" s="219"/>
      <c r="J4667" s="215"/>
      <c r="K4667" s="215"/>
      <c r="L4667" s="220"/>
      <c r="M4667" s="221"/>
      <c r="N4667" s="222"/>
      <c r="O4667" s="222"/>
      <c r="P4667" s="222"/>
      <c r="Q4667" s="222"/>
      <c r="R4667" s="222"/>
      <c r="S4667" s="222"/>
      <c r="T4667" s="223"/>
      <c r="AT4667" s="224" t="s">
        <v>395</v>
      </c>
      <c r="AU4667" s="224" t="s">
        <v>90</v>
      </c>
      <c r="AV4667" s="14" t="s">
        <v>90</v>
      </c>
      <c r="AW4667" s="14" t="s">
        <v>4</v>
      </c>
      <c r="AX4667" s="14" t="s">
        <v>85</v>
      </c>
      <c r="AY4667" s="224" t="s">
        <v>386</v>
      </c>
    </row>
    <row r="4668" spans="1:65" s="2" customFormat="1" ht="24.15" customHeight="1">
      <c r="A4668" s="37"/>
      <c r="B4668" s="38"/>
      <c r="C4668" s="185" t="s">
        <v>4179</v>
      </c>
      <c r="D4668" s="185" t="s">
        <v>388</v>
      </c>
      <c r="E4668" s="186" t="s">
        <v>4180</v>
      </c>
      <c r="F4668" s="187" t="s">
        <v>4181</v>
      </c>
      <c r="G4668" s="188" t="s">
        <v>127</v>
      </c>
      <c r="H4668" s="189">
        <v>213.2</v>
      </c>
      <c r="I4668" s="190"/>
      <c r="J4668" s="191">
        <f>ROUND(I4668*H4668,2)</f>
        <v>0</v>
      </c>
      <c r="K4668" s="187" t="s">
        <v>391</v>
      </c>
      <c r="L4668" s="42"/>
      <c r="M4668" s="192" t="s">
        <v>76</v>
      </c>
      <c r="N4668" s="193" t="s">
        <v>49</v>
      </c>
      <c r="O4668" s="67"/>
      <c r="P4668" s="194">
        <f>O4668*H4668</f>
        <v>0</v>
      </c>
      <c r="Q4668" s="194">
        <v>1.5E-3</v>
      </c>
      <c r="R4668" s="194">
        <f>Q4668*H4668</f>
        <v>0.31979999999999997</v>
      </c>
      <c r="S4668" s="194">
        <v>0</v>
      </c>
      <c r="T4668" s="195">
        <f>S4668*H4668</f>
        <v>0</v>
      </c>
      <c r="U4668" s="37"/>
      <c r="V4668" s="37"/>
      <c r="W4668" s="37"/>
      <c r="X4668" s="37"/>
      <c r="Y4668" s="37"/>
      <c r="Z4668" s="37"/>
      <c r="AA4668" s="37"/>
      <c r="AB4668" s="37"/>
      <c r="AC4668" s="37"/>
      <c r="AD4668" s="37"/>
      <c r="AE4668" s="37"/>
      <c r="AR4668" s="196" t="s">
        <v>479</v>
      </c>
      <c r="AT4668" s="196" t="s">
        <v>388</v>
      </c>
      <c r="AU4668" s="196" t="s">
        <v>90</v>
      </c>
      <c r="AY4668" s="20" t="s">
        <v>386</v>
      </c>
      <c r="BE4668" s="197">
        <f>IF(N4668="základní",J4668,0)</f>
        <v>0</v>
      </c>
      <c r="BF4668" s="197">
        <f>IF(N4668="snížená",J4668,0)</f>
        <v>0</v>
      </c>
      <c r="BG4668" s="197">
        <f>IF(N4668="zákl. přenesená",J4668,0)</f>
        <v>0</v>
      </c>
      <c r="BH4668" s="197">
        <f>IF(N4668="sníž. přenesená",J4668,0)</f>
        <v>0</v>
      </c>
      <c r="BI4668" s="197">
        <f>IF(N4668="nulová",J4668,0)</f>
        <v>0</v>
      </c>
      <c r="BJ4668" s="20" t="s">
        <v>90</v>
      </c>
      <c r="BK4668" s="197">
        <f>ROUND(I4668*H4668,2)</f>
        <v>0</v>
      </c>
      <c r="BL4668" s="20" t="s">
        <v>479</v>
      </c>
      <c r="BM4668" s="196" t="s">
        <v>4182</v>
      </c>
    </row>
    <row r="4669" spans="1:65" s="2" customFormat="1" ht="10">
      <c r="A4669" s="37"/>
      <c r="B4669" s="38"/>
      <c r="C4669" s="39"/>
      <c r="D4669" s="198" t="s">
        <v>393</v>
      </c>
      <c r="E4669" s="39"/>
      <c r="F4669" s="199" t="s">
        <v>4183</v>
      </c>
      <c r="G4669" s="39"/>
      <c r="H4669" s="39"/>
      <c r="I4669" s="200"/>
      <c r="J4669" s="39"/>
      <c r="K4669" s="39"/>
      <c r="L4669" s="42"/>
      <c r="M4669" s="201"/>
      <c r="N4669" s="202"/>
      <c r="O4669" s="67"/>
      <c r="P4669" s="67"/>
      <c r="Q4669" s="67"/>
      <c r="R4669" s="67"/>
      <c r="S4669" s="67"/>
      <c r="T4669" s="68"/>
      <c r="U4669" s="37"/>
      <c r="V4669" s="37"/>
      <c r="W4669" s="37"/>
      <c r="X4669" s="37"/>
      <c r="Y4669" s="37"/>
      <c r="Z4669" s="37"/>
      <c r="AA4669" s="37"/>
      <c r="AB4669" s="37"/>
      <c r="AC4669" s="37"/>
      <c r="AD4669" s="37"/>
      <c r="AE4669" s="37"/>
      <c r="AT4669" s="20" t="s">
        <v>393</v>
      </c>
      <c r="AU4669" s="20" t="s">
        <v>90</v>
      </c>
    </row>
    <row r="4670" spans="1:65" s="14" customFormat="1" ht="10">
      <c r="B4670" s="214"/>
      <c r="C4670" s="215"/>
      <c r="D4670" s="205" t="s">
        <v>395</v>
      </c>
      <c r="E4670" s="216" t="s">
        <v>76</v>
      </c>
      <c r="F4670" s="217" t="s">
        <v>238</v>
      </c>
      <c r="G4670" s="215"/>
      <c r="H4670" s="218">
        <v>52.4</v>
      </c>
      <c r="I4670" s="219"/>
      <c r="J4670" s="215"/>
      <c r="K4670" s="215"/>
      <c r="L4670" s="220"/>
      <c r="M4670" s="221"/>
      <c r="N4670" s="222"/>
      <c r="O4670" s="222"/>
      <c r="P4670" s="222"/>
      <c r="Q4670" s="222"/>
      <c r="R4670" s="222"/>
      <c r="S4670" s="222"/>
      <c r="T4670" s="223"/>
      <c r="AT4670" s="224" t="s">
        <v>395</v>
      </c>
      <c r="AU4670" s="224" t="s">
        <v>90</v>
      </c>
      <c r="AV4670" s="14" t="s">
        <v>90</v>
      </c>
      <c r="AW4670" s="14" t="s">
        <v>36</v>
      </c>
      <c r="AX4670" s="14" t="s">
        <v>78</v>
      </c>
      <c r="AY4670" s="224" t="s">
        <v>386</v>
      </c>
    </row>
    <row r="4671" spans="1:65" s="14" customFormat="1" ht="10">
      <c r="B4671" s="214"/>
      <c r="C4671" s="215"/>
      <c r="D4671" s="205" t="s">
        <v>395</v>
      </c>
      <c r="E4671" s="216" t="s">
        <v>76</v>
      </c>
      <c r="F4671" s="217" t="s">
        <v>244</v>
      </c>
      <c r="G4671" s="215"/>
      <c r="H4671" s="218">
        <v>23.04</v>
      </c>
      <c r="I4671" s="219"/>
      <c r="J4671" s="215"/>
      <c r="K4671" s="215"/>
      <c r="L4671" s="220"/>
      <c r="M4671" s="221"/>
      <c r="N4671" s="222"/>
      <c r="O4671" s="222"/>
      <c r="P4671" s="222"/>
      <c r="Q4671" s="222"/>
      <c r="R4671" s="222"/>
      <c r="S4671" s="222"/>
      <c r="T4671" s="223"/>
      <c r="AT4671" s="224" t="s">
        <v>395</v>
      </c>
      <c r="AU4671" s="224" t="s">
        <v>90</v>
      </c>
      <c r="AV4671" s="14" t="s">
        <v>90</v>
      </c>
      <c r="AW4671" s="14" t="s">
        <v>36</v>
      </c>
      <c r="AX4671" s="14" t="s">
        <v>78</v>
      </c>
      <c r="AY4671" s="224" t="s">
        <v>386</v>
      </c>
    </row>
    <row r="4672" spans="1:65" s="14" customFormat="1" ht="10">
      <c r="B4672" s="214"/>
      <c r="C4672" s="215"/>
      <c r="D4672" s="205" t="s">
        <v>395</v>
      </c>
      <c r="E4672" s="216" t="s">
        <v>76</v>
      </c>
      <c r="F4672" s="217" t="s">
        <v>250</v>
      </c>
      <c r="G4672" s="215"/>
      <c r="H4672" s="218">
        <v>46.69</v>
      </c>
      <c r="I4672" s="219"/>
      <c r="J4672" s="215"/>
      <c r="K4672" s="215"/>
      <c r="L4672" s="220"/>
      <c r="M4672" s="221"/>
      <c r="N4672" s="222"/>
      <c r="O4672" s="222"/>
      <c r="P4672" s="222"/>
      <c r="Q4672" s="222"/>
      <c r="R4672" s="222"/>
      <c r="S4672" s="222"/>
      <c r="T4672" s="223"/>
      <c r="AT4672" s="224" t="s">
        <v>395</v>
      </c>
      <c r="AU4672" s="224" t="s">
        <v>90</v>
      </c>
      <c r="AV4672" s="14" t="s">
        <v>90</v>
      </c>
      <c r="AW4672" s="14" t="s">
        <v>36</v>
      </c>
      <c r="AX4672" s="14" t="s">
        <v>78</v>
      </c>
      <c r="AY4672" s="224" t="s">
        <v>386</v>
      </c>
    </row>
    <row r="4673" spans="1:65" s="14" customFormat="1" ht="10">
      <c r="B4673" s="214"/>
      <c r="C4673" s="215"/>
      <c r="D4673" s="205" t="s">
        <v>395</v>
      </c>
      <c r="E4673" s="216" t="s">
        <v>76</v>
      </c>
      <c r="F4673" s="217" t="s">
        <v>4184</v>
      </c>
      <c r="G4673" s="215"/>
      <c r="H4673" s="218">
        <v>13.76</v>
      </c>
      <c r="I4673" s="219"/>
      <c r="J4673" s="215"/>
      <c r="K4673" s="215"/>
      <c r="L4673" s="220"/>
      <c r="M4673" s="221"/>
      <c r="N4673" s="222"/>
      <c r="O4673" s="222"/>
      <c r="P4673" s="222"/>
      <c r="Q4673" s="222"/>
      <c r="R4673" s="222"/>
      <c r="S4673" s="222"/>
      <c r="T4673" s="223"/>
      <c r="AT4673" s="224" t="s">
        <v>395</v>
      </c>
      <c r="AU4673" s="224" t="s">
        <v>90</v>
      </c>
      <c r="AV4673" s="14" t="s">
        <v>90</v>
      </c>
      <c r="AW4673" s="14" t="s">
        <v>36</v>
      </c>
      <c r="AX4673" s="14" t="s">
        <v>78</v>
      </c>
      <c r="AY4673" s="224" t="s">
        <v>386</v>
      </c>
    </row>
    <row r="4674" spans="1:65" s="14" customFormat="1" ht="10">
      <c r="B4674" s="214"/>
      <c r="C4674" s="215"/>
      <c r="D4674" s="205" t="s">
        <v>395</v>
      </c>
      <c r="E4674" s="216" t="s">
        <v>76</v>
      </c>
      <c r="F4674" s="217" t="s">
        <v>4185</v>
      </c>
      <c r="G4674" s="215"/>
      <c r="H4674" s="218">
        <v>12.81</v>
      </c>
      <c r="I4674" s="219"/>
      <c r="J4674" s="215"/>
      <c r="K4674" s="215"/>
      <c r="L4674" s="220"/>
      <c r="M4674" s="221"/>
      <c r="N4674" s="222"/>
      <c r="O4674" s="222"/>
      <c r="P4674" s="222"/>
      <c r="Q4674" s="222"/>
      <c r="R4674" s="222"/>
      <c r="S4674" s="222"/>
      <c r="T4674" s="223"/>
      <c r="AT4674" s="224" t="s">
        <v>395</v>
      </c>
      <c r="AU4674" s="224" t="s">
        <v>90</v>
      </c>
      <c r="AV4674" s="14" t="s">
        <v>90</v>
      </c>
      <c r="AW4674" s="14" t="s">
        <v>36</v>
      </c>
      <c r="AX4674" s="14" t="s">
        <v>78</v>
      </c>
      <c r="AY4674" s="224" t="s">
        <v>386</v>
      </c>
    </row>
    <row r="4675" spans="1:65" s="14" customFormat="1" ht="10">
      <c r="B4675" s="214"/>
      <c r="C4675" s="215"/>
      <c r="D4675" s="205" t="s">
        <v>395</v>
      </c>
      <c r="E4675" s="216" t="s">
        <v>76</v>
      </c>
      <c r="F4675" s="217" t="s">
        <v>4186</v>
      </c>
      <c r="G4675" s="215"/>
      <c r="H4675" s="218">
        <v>33.270000000000003</v>
      </c>
      <c r="I4675" s="219"/>
      <c r="J4675" s="215"/>
      <c r="K4675" s="215"/>
      <c r="L4675" s="220"/>
      <c r="M4675" s="221"/>
      <c r="N4675" s="222"/>
      <c r="O4675" s="222"/>
      <c r="P4675" s="222"/>
      <c r="Q4675" s="222"/>
      <c r="R4675" s="222"/>
      <c r="S4675" s="222"/>
      <c r="T4675" s="223"/>
      <c r="AT4675" s="224" t="s">
        <v>395</v>
      </c>
      <c r="AU4675" s="224" t="s">
        <v>90</v>
      </c>
      <c r="AV4675" s="14" t="s">
        <v>90</v>
      </c>
      <c r="AW4675" s="14" t="s">
        <v>36</v>
      </c>
      <c r="AX4675" s="14" t="s">
        <v>78</v>
      </c>
      <c r="AY4675" s="224" t="s">
        <v>386</v>
      </c>
    </row>
    <row r="4676" spans="1:65" s="14" customFormat="1" ht="10">
      <c r="B4676" s="214"/>
      <c r="C4676" s="215"/>
      <c r="D4676" s="205" t="s">
        <v>395</v>
      </c>
      <c r="E4676" s="216" t="s">
        <v>76</v>
      </c>
      <c r="F4676" s="217" t="s">
        <v>4187</v>
      </c>
      <c r="G4676" s="215"/>
      <c r="H4676" s="218">
        <v>10.44</v>
      </c>
      <c r="I4676" s="219"/>
      <c r="J4676" s="215"/>
      <c r="K4676" s="215"/>
      <c r="L4676" s="220"/>
      <c r="M4676" s="221"/>
      <c r="N4676" s="222"/>
      <c r="O4676" s="222"/>
      <c r="P4676" s="222"/>
      <c r="Q4676" s="222"/>
      <c r="R4676" s="222"/>
      <c r="S4676" s="222"/>
      <c r="T4676" s="223"/>
      <c r="AT4676" s="224" t="s">
        <v>395</v>
      </c>
      <c r="AU4676" s="224" t="s">
        <v>90</v>
      </c>
      <c r="AV4676" s="14" t="s">
        <v>90</v>
      </c>
      <c r="AW4676" s="14" t="s">
        <v>36</v>
      </c>
      <c r="AX4676" s="14" t="s">
        <v>78</v>
      </c>
      <c r="AY4676" s="224" t="s">
        <v>386</v>
      </c>
    </row>
    <row r="4677" spans="1:65" s="14" customFormat="1" ht="10">
      <c r="B4677" s="214"/>
      <c r="C4677" s="215"/>
      <c r="D4677" s="205" t="s">
        <v>395</v>
      </c>
      <c r="E4677" s="216" t="s">
        <v>76</v>
      </c>
      <c r="F4677" s="217" t="s">
        <v>4188</v>
      </c>
      <c r="G4677" s="215"/>
      <c r="H4677" s="218">
        <v>20.79</v>
      </c>
      <c r="I4677" s="219"/>
      <c r="J4677" s="215"/>
      <c r="K4677" s="215"/>
      <c r="L4677" s="220"/>
      <c r="M4677" s="221"/>
      <c r="N4677" s="222"/>
      <c r="O4677" s="222"/>
      <c r="P4677" s="222"/>
      <c r="Q4677" s="222"/>
      <c r="R4677" s="222"/>
      <c r="S4677" s="222"/>
      <c r="T4677" s="223"/>
      <c r="AT4677" s="224" t="s">
        <v>395</v>
      </c>
      <c r="AU4677" s="224" t="s">
        <v>90</v>
      </c>
      <c r="AV4677" s="14" t="s">
        <v>90</v>
      </c>
      <c r="AW4677" s="14" t="s">
        <v>36</v>
      </c>
      <c r="AX4677" s="14" t="s">
        <v>78</v>
      </c>
      <c r="AY4677" s="224" t="s">
        <v>386</v>
      </c>
    </row>
    <row r="4678" spans="1:65" s="15" customFormat="1" ht="10">
      <c r="B4678" s="225"/>
      <c r="C4678" s="226"/>
      <c r="D4678" s="205" t="s">
        <v>395</v>
      </c>
      <c r="E4678" s="227" t="s">
        <v>76</v>
      </c>
      <c r="F4678" s="228" t="s">
        <v>398</v>
      </c>
      <c r="G4678" s="226"/>
      <c r="H4678" s="229">
        <v>213.2</v>
      </c>
      <c r="I4678" s="230"/>
      <c r="J4678" s="226"/>
      <c r="K4678" s="226"/>
      <c r="L4678" s="231"/>
      <c r="M4678" s="232"/>
      <c r="N4678" s="233"/>
      <c r="O4678" s="233"/>
      <c r="P4678" s="233"/>
      <c r="Q4678" s="233"/>
      <c r="R4678" s="233"/>
      <c r="S4678" s="233"/>
      <c r="T4678" s="234"/>
      <c r="AT4678" s="235" t="s">
        <v>395</v>
      </c>
      <c r="AU4678" s="235" t="s">
        <v>90</v>
      </c>
      <c r="AV4678" s="15" t="s">
        <v>102</v>
      </c>
      <c r="AW4678" s="15" t="s">
        <v>36</v>
      </c>
      <c r="AX4678" s="15" t="s">
        <v>85</v>
      </c>
      <c r="AY4678" s="235" t="s">
        <v>386</v>
      </c>
    </row>
    <row r="4679" spans="1:65" s="2" customFormat="1" ht="24.15" customHeight="1">
      <c r="A4679" s="37"/>
      <c r="B4679" s="38"/>
      <c r="C4679" s="185" t="s">
        <v>4189</v>
      </c>
      <c r="D4679" s="185" t="s">
        <v>388</v>
      </c>
      <c r="E4679" s="186" t="s">
        <v>4190</v>
      </c>
      <c r="F4679" s="187" t="s">
        <v>4191</v>
      </c>
      <c r="G4679" s="188" t="s">
        <v>624</v>
      </c>
      <c r="H4679" s="189">
        <v>100</v>
      </c>
      <c r="I4679" s="190"/>
      <c r="J4679" s="191">
        <f>ROUND(I4679*H4679,2)</f>
        <v>0</v>
      </c>
      <c r="K4679" s="187" t="s">
        <v>391</v>
      </c>
      <c r="L4679" s="42"/>
      <c r="M4679" s="192" t="s">
        <v>76</v>
      </c>
      <c r="N4679" s="193" t="s">
        <v>49</v>
      </c>
      <c r="O4679" s="67"/>
      <c r="P4679" s="194">
        <f>O4679*H4679</f>
        <v>0</v>
      </c>
      <c r="Q4679" s="194">
        <v>2.1000000000000001E-4</v>
      </c>
      <c r="R4679" s="194">
        <f>Q4679*H4679</f>
        <v>2.1000000000000001E-2</v>
      </c>
      <c r="S4679" s="194">
        <v>0</v>
      </c>
      <c r="T4679" s="195">
        <f>S4679*H4679</f>
        <v>0</v>
      </c>
      <c r="U4679" s="37"/>
      <c r="V4679" s="37"/>
      <c r="W4679" s="37"/>
      <c r="X4679" s="37"/>
      <c r="Y4679" s="37"/>
      <c r="Z4679" s="37"/>
      <c r="AA4679" s="37"/>
      <c r="AB4679" s="37"/>
      <c r="AC4679" s="37"/>
      <c r="AD4679" s="37"/>
      <c r="AE4679" s="37"/>
      <c r="AR4679" s="196" t="s">
        <v>479</v>
      </c>
      <c r="AT4679" s="196" t="s">
        <v>388</v>
      </c>
      <c r="AU4679" s="196" t="s">
        <v>90</v>
      </c>
      <c r="AY4679" s="20" t="s">
        <v>386</v>
      </c>
      <c r="BE4679" s="197">
        <f>IF(N4679="základní",J4679,0)</f>
        <v>0</v>
      </c>
      <c r="BF4679" s="197">
        <f>IF(N4679="snížená",J4679,0)</f>
        <v>0</v>
      </c>
      <c r="BG4679" s="197">
        <f>IF(N4679="zákl. přenesená",J4679,0)</f>
        <v>0</v>
      </c>
      <c r="BH4679" s="197">
        <f>IF(N4679="sníž. přenesená",J4679,0)</f>
        <v>0</v>
      </c>
      <c r="BI4679" s="197">
        <f>IF(N4679="nulová",J4679,0)</f>
        <v>0</v>
      </c>
      <c r="BJ4679" s="20" t="s">
        <v>90</v>
      </c>
      <c r="BK4679" s="197">
        <f>ROUND(I4679*H4679,2)</f>
        <v>0</v>
      </c>
      <c r="BL4679" s="20" t="s">
        <v>479</v>
      </c>
      <c r="BM4679" s="196" t="s">
        <v>4192</v>
      </c>
    </row>
    <row r="4680" spans="1:65" s="2" customFormat="1" ht="10">
      <c r="A4680" s="37"/>
      <c r="B4680" s="38"/>
      <c r="C4680" s="39"/>
      <c r="D4680" s="198" t="s">
        <v>393</v>
      </c>
      <c r="E4680" s="39"/>
      <c r="F4680" s="199" t="s">
        <v>4193</v>
      </c>
      <c r="G4680" s="39"/>
      <c r="H4680" s="39"/>
      <c r="I4680" s="200"/>
      <c r="J4680" s="39"/>
      <c r="K4680" s="39"/>
      <c r="L4680" s="42"/>
      <c r="M4680" s="201"/>
      <c r="N4680" s="202"/>
      <c r="O4680" s="67"/>
      <c r="P4680" s="67"/>
      <c r="Q4680" s="67"/>
      <c r="R4680" s="67"/>
      <c r="S4680" s="67"/>
      <c r="T4680" s="68"/>
      <c r="U4680" s="37"/>
      <c r="V4680" s="37"/>
      <c r="W4680" s="37"/>
      <c r="X4680" s="37"/>
      <c r="Y4680" s="37"/>
      <c r="Z4680" s="37"/>
      <c r="AA4680" s="37"/>
      <c r="AB4680" s="37"/>
      <c r="AC4680" s="37"/>
      <c r="AD4680" s="37"/>
      <c r="AE4680" s="37"/>
      <c r="AT4680" s="20" t="s">
        <v>393</v>
      </c>
      <c r="AU4680" s="20" t="s">
        <v>90</v>
      </c>
    </row>
    <row r="4681" spans="1:65" s="2" customFormat="1" ht="24.15" customHeight="1">
      <c r="A4681" s="37"/>
      <c r="B4681" s="38"/>
      <c r="C4681" s="185" t="s">
        <v>4194</v>
      </c>
      <c r="D4681" s="185" t="s">
        <v>388</v>
      </c>
      <c r="E4681" s="186" t="s">
        <v>4195</v>
      </c>
      <c r="F4681" s="187" t="s">
        <v>4196</v>
      </c>
      <c r="G4681" s="188" t="s">
        <v>167</v>
      </c>
      <c r="H4681" s="189">
        <v>240</v>
      </c>
      <c r="I4681" s="190"/>
      <c r="J4681" s="191">
        <f>ROUND(I4681*H4681,2)</f>
        <v>0</v>
      </c>
      <c r="K4681" s="187" t="s">
        <v>391</v>
      </c>
      <c r="L4681" s="42"/>
      <c r="M4681" s="192" t="s">
        <v>76</v>
      </c>
      <c r="N4681" s="193" t="s">
        <v>49</v>
      </c>
      <c r="O4681" s="67"/>
      <c r="P4681" s="194">
        <f>O4681*H4681</f>
        <v>0</v>
      </c>
      <c r="Q4681" s="194">
        <v>1.4245E-3</v>
      </c>
      <c r="R4681" s="194">
        <f>Q4681*H4681</f>
        <v>0.34188000000000002</v>
      </c>
      <c r="S4681" s="194">
        <v>0</v>
      </c>
      <c r="T4681" s="195">
        <f>S4681*H4681</f>
        <v>0</v>
      </c>
      <c r="U4681" s="37"/>
      <c r="V4681" s="37"/>
      <c r="W4681" s="37"/>
      <c r="X4681" s="37"/>
      <c r="Y4681" s="37"/>
      <c r="Z4681" s="37"/>
      <c r="AA4681" s="37"/>
      <c r="AB4681" s="37"/>
      <c r="AC4681" s="37"/>
      <c r="AD4681" s="37"/>
      <c r="AE4681" s="37"/>
      <c r="AR4681" s="196" t="s">
        <v>479</v>
      </c>
      <c r="AT4681" s="196" t="s">
        <v>388</v>
      </c>
      <c r="AU4681" s="196" t="s">
        <v>90</v>
      </c>
      <c r="AY4681" s="20" t="s">
        <v>386</v>
      </c>
      <c r="BE4681" s="197">
        <f>IF(N4681="základní",J4681,0)</f>
        <v>0</v>
      </c>
      <c r="BF4681" s="197">
        <f>IF(N4681="snížená",J4681,0)</f>
        <v>0</v>
      </c>
      <c r="BG4681" s="197">
        <f>IF(N4681="zákl. přenesená",J4681,0)</f>
        <v>0</v>
      </c>
      <c r="BH4681" s="197">
        <f>IF(N4681="sníž. přenesená",J4681,0)</f>
        <v>0</v>
      </c>
      <c r="BI4681" s="197">
        <f>IF(N4681="nulová",J4681,0)</f>
        <v>0</v>
      </c>
      <c r="BJ4681" s="20" t="s">
        <v>90</v>
      </c>
      <c r="BK4681" s="197">
        <f>ROUND(I4681*H4681,2)</f>
        <v>0</v>
      </c>
      <c r="BL4681" s="20" t="s">
        <v>479</v>
      </c>
      <c r="BM4681" s="196" t="s">
        <v>4197</v>
      </c>
    </row>
    <row r="4682" spans="1:65" s="2" customFormat="1" ht="10">
      <c r="A4682" s="37"/>
      <c r="B4682" s="38"/>
      <c r="C4682" s="39"/>
      <c r="D4682" s="198" t="s">
        <v>393</v>
      </c>
      <c r="E4682" s="39"/>
      <c r="F4682" s="199" t="s">
        <v>4198</v>
      </c>
      <c r="G4682" s="39"/>
      <c r="H4682" s="39"/>
      <c r="I4682" s="200"/>
      <c r="J4682" s="39"/>
      <c r="K4682" s="39"/>
      <c r="L4682" s="42"/>
      <c r="M4682" s="201"/>
      <c r="N4682" s="202"/>
      <c r="O4682" s="67"/>
      <c r="P4682" s="67"/>
      <c r="Q4682" s="67"/>
      <c r="R4682" s="67"/>
      <c r="S4682" s="67"/>
      <c r="T4682" s="68"/>
      <c r="U4682" s="37"/>
      <c r="V4682" s="37"/>
      <c r="W4682" s="37"/>
      <c r="X4682" s="37"/>
      <c r="Y4682" s="37"/>
      <c r="Z4682" s="37"/>
      <c r="AA4682" s="37"/>
      <c r="AB4682" s="37"/>
      <c r="AC4682" s="37"/>
      <c r="AD4682" s="37"/>
      <c r="AE4682" s="37"/>
      <c r="AT4682" s="20" t="s">
        <v>393</v>
      </c>
      <c r="AU4682" s="20" t="s">
        <v>90</v>
      </c>
    </row>
    <row r="4683" spans="1:65" s="14" customFormat="1" ht="10">
      <c r="B4683" s="214"/>
      <c r="C4683" s="215"/>
      <c r="D4683" s="205" t="s">
        <v>395</v>
      </c>
      <c r="E4683" s="216" t="s">
        <v>76</v>
      </c>
      <c r="F4683" s="217" t="s">
        <v>4199</v>
      </c>
      <c r="G4683" s="215"/>
      <c r="H4683" s="218">
        <v>12.9</v>
      </c>
      <c r="I4683" s="219"/>
      <c r="J4683" s="215"/>
      <c r="K4683" s="215"/>
      <c r="L4683" s="220"/>
      <c r="M4683" s="221"/>
      <c r="N4683" s="222"/>
      <c r="O4683" s="222"/>
      <c r="P4683" s="222"/>
      <c r="Q4683" s="222"/>
      <c r="R4683" s="222"/>
      <c r="S4683" s="222"/>
      <c r="T4683" s="223"/>
      <c r="AT4683" s="224" t="s">
        <v>395</v>
      </c>
      <c r="AU4683" s="224" t="s">
        <v>90</v>
      </c>
      <c r="AV4683" s="14" t="s">
        <v>90</v>
      </c>
      <c r="AW4683" s="14" t="s">
        <v>36</v>
      </c>
      <c r="AX4683" s="14" t="s">
        <v>78</v>
      </c>
      <c r="AY4683" s="224" t="s">
        <v>386</v>
      </c>
    </row>
    <row r="4684" spans="1:65" s="14" customFormat="1" ht="10">
      <c r="B4684" s="214"/>
      <c r="C4684" s="215"/>
      <c r="D4684" s="205" t="s">
        <v>395</v>
      </c>
      <c r="E4684" s="216" t="s">
        <v>76</v>
      </c>
      <c r="F4684" s="217" t="s">
        <v>4200</v>
      </c>
      <c r="G4684" s="215"/>
      <c r="H4684" s="218">
        <v>12.1</v>
      </c>
      <c r="I4684" s="219"/>
      <c r="J4684" s="215"/>
      <c r="K4684" s="215"/>
      <c r="L4684" s="220"/>
      <c r="M4684" s="221"/>
      <c r="N4684" s="222"/>
      <c r="O4684" s="222"/>
      <c r="P4684" s="222"/>
      <c r="Q4684" s="222"/>
      <c r="R4684" s="222"/>
      <c r="S4684" s="222"/>
      <c r="T4684" s="223"/>
      <c r="AT4684" s="224" t="s">
        <v>395</v>
      </c>
      <c r="AU4684" s="224" t="s">
        <v>90</v>
      </c>
      <c r="AV4684" s="14" t="s">
        <v>90</v>
      </c>
      <c r="AW4684" s="14" t="s">
        <v>36</v>
      </c>
      <c r="AX4684" s="14" t="s">
        <v>78</v>
      </c>
      <c r="AY4684" s="224" t="s">
        <v>386</v>
      </c>
    </row>
    <row r="4685" spans="1:65" s="14" customFormat="1" ht="10">
      <c r="B4685" s="214"/>
      <c r="C4685" s="215"/>
      <c r="D4685" s="205" t="s">
        <v>395</v>
      </c>
      <c r="E4685" s="216" t="s">
        <v>76</v>
      </c>
      <c r="F4685" s="217" t="s">
        <v>4201</v>
      </c>
      <c r="G4685" s="215"/>
      <c r="H4685" s="218">
        <v>110.9</v>
      </c>
      <c r="I4685" s="219"/>
      <c r="J4685" s="215"/>
      <c r="K4685" s="215"/>
      <c r="L4685" s="220"/>
      <c r="M4685" s="221"/>
      <c r="N4685" s="222"/>
      <c r="O4685" s="222"/>
      <c r="P4685" s="222"/>
      <c r="Q4685" s="222"/>
      <c r="R4685" s="222"/>
      <c r="S4685" s="222"/>
      <c r="T4685" s="223"/>
      <c r="AT4685" s="224" t="s">
        <v>395</v>
      </c>
      <c r="AU4685" s="224" t="s">
        <v>90</v>
      </c>
      <c r="AV4685" s="14" t="s">
        <v>90</v>
      </c>
      <c r="AW4685" s="14" t="s">
        <v>36</v>
      </c>
      <c r="AX4685" s="14" t="s">
        <v>78</v>
      </c>
      <c r="AY4685" s="224" t="s">
        <v>386</v>
      </c>
    </row>
    <row r="4686" spans="1:65" s="14" customFormat="1" ht="10">
      <c r="B4686" s="214"/>
      <c r="C4686" s="215"/>
      <c r="D4686" s="205" t="s">
        <v>395</v>
      </c>
      <c r="E4686" s="216" t="s">
        <v>76</v>
      </c>
      <c r="F4686" s="217" t="s">
        <v>4202</v>
      </c>
      <c r="G4686" s="215"/>
      <c r="H4686" s="218">
        <v>34.799999999999997</v>
      </c>
      <c r="I4686" s="219"/>
      <c r="J4686" s="215"/>
      <c r="K4686" s="215"/>
      <c r="L4686" s="220"/>
      <c r="M4686" s="221"/>
      <c r="N4686" s="222"/>
      <c r="O4686" s="222"/>
      <c r="P4686" s="222"/>
      <c r="Q4686" s="222"/>
      <c r="R4686" s="222"/>
      <c r="S4686" s="222"/>
      <c r="T4686" s="223"/>
      <c r="AT4686" s="224" t="s">
        <v>395</v>
      </c>
      <c r="AU4686" s="224" t="s">
        <v>90</v>
      </c>
      <c r="AV4686" s="14" t="s">
        <v>90</v>
      </c>
      <c r="AW4686" s="14" t="s">
        <v>36</v>
      </c>
      <c r="AX4686" s="14" t="s">
        <v>78</v>
      </c>
      <c r="AY4686" s="224" t="s">
        <v>386</v>
      </c>
    </row>
    <row r="4687" spans="1:65" s="14" customFormat="1" ht="10">
      <c r="B4687" s="214"/>
      <c r="C4687" s="215"/>
      <c r="D4687" s="205" t="s">
        <v>395</v>
      </c>
      <c r="E4687" s="216" t="s">
        <v>76</v>
      </c>
      <c r="F4687" s="217" t="s">
        <v>4203</v>
      </c>
      <c r="G4687" s="215"/>
      <c r="H4687" s="218">
        <v>69.3</v>
      </c>
      <c r="I4687" s="219"/>
      <c r="J4687" s="215"/>
      <c r="K4687" s="215"/>
      <c r="L4687" s="220"/>
      <c r="M4687" s="221"/>
      <c r="N4687" s="222"/>
      <c r="O4687" s="222"/>
      <c r="P4687" s="222"/>
      <c r="Q4687" s="222"/>
      <c r="R4687" s="222"/>
      <c r="S4687" s="222"/>
      <c r="T4687" s="223"/>
      <c r="AT4687" s="224" t="s">
        <v>395</v>
      </c>
      <c r="AU4687" s="224" t="s">
        <v>90</v>
      </c>
      <c r="AV4687" s="14" t="s">
        <v>90</v>
      </c>
      <c r="AW4687" s="14" t="s">
        <v>36</v>
      </c>
      <c r="AX4687" s="14" t="s">
        <v>78</v>
      </c>
      <c r="AY4687" s="224" t="s">
        <v>386</v>
      </c>
    </row>
    <row r="4688" spans="1:65" s="15" customFormat="1" ht="10">
      <c r="B4688" s="225"/>
      <c r="C4688" s="226"/>
      <c r="D4688" s="205" t="s">
        <v>395</v>
      </c>
      <c r="E4688" s="227" t="s">
        <v>76</v>
      </c>
      <c r="F4688" s="228" t="s">
        <v>398</v>
      </c>
      <c r="G4688" s="226"/>
      <c r="H4688" s="229">
        <v>240</v>
      </c>
      <c r="I4688" s="230"/>
      <c r="J4688" s="226"/>
      <c r="K4688" s="226"/>
      <c r="L4688" s="231"/>
      <c r="M4688" s="232"/>
      <c r="N4688" s="233"/>
      <c r="O4688" s="233"/>
      <c r="P4688" s="233"/>
      <c r="Q4688" s="233"/>
      <c r="R4688" s="233"/>
      <c r="S4688" s="233"/>
      <c r="T4688" s="234"/>
      <c r="AT4688" s="235" t="s">
        <v>395</v>
      </c>
      <c r="AU4688" s="235" t="s">
        <v>90</v>
      </c>
      <c r="AV4688" s="15" t="s">
        <v>102</v>
      </c>
      <c r="AW4688" s="15" t="s">
        <v>36</v>
      </c>
      <c r="AX4688" s="15" t="s">
        <v>85</v>
      </c>
      <c r="AY4688" s="235" t="s">
        <v>386</v>
      </c>
    </row>
    <row r="4689" spans="1:65" s="2" customFormat="1" ht="44.25" customHeight="1">
      <c r="A4689" s="37"/>
      <c r="B4689" s="38"/>
      <c r="C4689" s="185" t="s">
        <v>4204</v>
      </c>
      <c r="D4689" s="185" t="s">
        <v>388</v>
      </c>
      <c r="E4689" s="186" t="s">
        <v>4205</v>
      </c>
      <c r="F4689" s="187" t="s">
        <v>4206</v>
      </c>
      <c r="G4689" s="188" t="s">
        <v>2321</v>
      </c>
      <c r="H4689" s="257"/>
      <c r="I4689" s="190"/>
      <c r="J4689" s="191">
        <f>ROUND(I4689*H4689,2)</f>
        <v>0</v>
      </c>
      <c r="K4689" s="187" t="s">
        <v>391</v>
      </c>
      <c r="L4689" s="42"/>
      <c r="M4689" s="192" t="s">
        <v>76</v>
      </c>
      <c r="N4689" s="193" t="s">
        <v>49</v>
      </c>
      <c r="O4689" s="67"/>
      <c r="P4689" s="194">
        <f>O4689*H4689</f>
        <v>0</v>
      </c>
      <c r="Q4689" s="194">
        <v>0</v>
      </c>
      <c r="R4689" s="194">
        <f>Q4689*H4689</f>
        <v>0</v>
      </c>
      <c r="S4689" s="194">
        <v>0</v>
      </c>
      <c r="T4689" s="195">
        <f>S4689*H4689</f>
        <v>0</v>
      </c>
      <c r="U4689" s="37"/>
      <c r="V4689" s="37"/>
      <c r="W4689" s="37"/>
      <c r="X4689" s="37"/>
      <c r="Y4689" s="37"/>
      <c r="Z4689" s="37"/>
      <c r="AA4689" s="37"/>
      <c r="AB4689" s="37"/>
      <c r="AC4689" s="37"/>
      <c r="AD4689" s="37"/>
      <c r="AE4689" s="37"/>
      <c r="AR4689" s="196" t="s">
        <v>479</v>
      </c>
      <c r="AT4689" s="196" t="s">
        <v>388</v>
      </c>
      <c r="AU4689" s="196" t="s">
        <v>90</v>
      </c>
      <c r="AY4689" s="20" t="s">
        <v>386</v>
      </c>
      <c r="BE4689" s="197">
        <f>IF(N4689="základní",J4689,0)</f>
        <v>0</v>
      </c>
      <c r="BF4689" s="197">
        <f>IF(N4689="snížená",J4689,0)</f>
        <v>0</v>
      </c>
      <c r="BG4689" s="197">
        <f>IF(N4689="zákl. přenesená",J4689,0)</f>
        <v>0</v>
      </c>
      <c r="BH4689" s="197">
        <f>IF(N4689="sníž. přenesená",J4689,0)</f>
        <v>0</v>
      </c>
      <c r="BI4689" s="197">
        <f>IF(N4689="nulová",J4689,0)</f>
        <v>0</v>
      </c>
      <c r="BJ4689" s="20" t="s">
        <v>90</v>
      </c>
      <c r="BK4689" s="197">
        <f>ROUND(I4689*H4689,2)</f>
        <v>0</v>
      </c>
      <c r="BL4689" s="20" t="s">
        <v>479</v>
      </c>
      <c r="BM4689" s="196" t="s">
        <v>4207</v>
      </c>
    </row>
    <row r="4690" spans="1:65" s="2" customFormat="1" ht="10">
      <c r="A4690" s="37"/>
      <c r="B4690" s="38"/>
      <c r="C4690" s="39"/>
      <c r="D4690" s="198" t="s">
        <v>393</v>
      </c>
      <c r="E4690" s="39"/>
      <c r="F4690" s="199" t="s">
        <v>4208</v>
      </c>
      <c r="G4690" s="39"/>
      <c r="H4690" s="39"/>
      <c r="I4690" s="200"/>
      <c r="J4690" s="39"/>
      <c r="K4690" s="39"/>
      <c r="L4690" s="42"/>
      <c r="M4690" s="201"/>
      <c r="N4690" s="202"/>
      <c r="O4690" s="67"/>
      <c r="P4690" s="67"/>
      <c r="Q4690" s="67"/>
      <c r="R4690" s="67"/>
      <c r="S4690" s="67"/>
      <c r="T4690" s="68"/>
      <c r="U4690" s="37"/>
      <c r="V4690" s="37"/>
      <c r="W4690" s="37"/>
      <c r="X4690" s="37"/>
      <c r="Y4690" s="37"/>
      <c r="Z4690" s="37"/>
      <c r="AA4690" s="37"/>
      <c r="AB4690" s="37"/>
      <c r="AC4690" s="37"/>
      <c r="AD4690" s="37"/>
      <c r="AE4690" s="37"/>
      <c r="AT4690" s="20" t="s">
        <v>393</v>
      </c>
      <c r="AU4690" s="20" t="s">
        <v>90</v>
      </c>
    </row>
    <row r="4691" spans="1:65" s="12" customFormat="1" ht="22.75" customHeight="1">
      <c r="B4691" s="169"/>
      <c r="C4691" s="170"/>
      <c r="D4691" s="171" t="s">
        <v>77</v>
      </c>
      <c r="E4691" s="183" t="s">
        <v>4209</v>
      </c>
      <c r="F4691" s="183" t="s">
        <v>4210</v>
      </c>
      <c r="G4691" s="170"/>
      <c r="H4691" s="170"/>
      <c r="I4691" s="173"/>
      <c r="J4691" s="184">
        <f>BK4691</f>
        <v>0</v>
      </c>
      <c r="K4691" s="170"/>
      <c r="L4691" s="175"/>
      <c r="M4691" s="176"/>
      <c r="N4691" s="177"/>
      <c r="O4691" s="177"/>
      <c r="P4691" s="178">
        <f>SUM(P4692:P5340)</f>
        <v>0</v>
      </c>
      <c r="Q4691" s="177"/>
      <c r="R4691" s="178">
        <f>SUM(R4692:R5340)</f>
        <v>19.095151353062903</v>
      </c>
      <c r="S4691" s="177"/>
      <c r="T4691" s="179">
        <f>SUM(T4692:T5340)</f>
        <v>0</v>
      </c>
      <c r="AR4691" s="180" t="s">
        <v>90</v>
      </c>
      <c r="AT4691" s="181" t="s">
        <v>77</v>
      </c>
      <c r="AU4691" s="181" t="s">
        <v>85</v>
      </c>
      <c r="AY4691" s="180" t="s">
        <v>386</v>
      </c>
      <c r="BK4691" s="182">
        <f>SUM(BK4692:BK5340)</f>
        <v>0</v>
      </c>
    </row>
    <row r="4692" spans="1:65" s="2" customFormat="1" ht="24.15" customHeight="1">
      <c r="A4692" s="37"/>
      <c r="B4692" s="38"/>
      <c r="C4692" s="185" t="s">
        <v>4211</v>
      </c>
      <c r="D4692" s="185" t="s">
        <v>388</v>
      </c>
      <c r="E4692" s="186" t="s">
        <v>4212</v>
      </c>
      <c r="F4692" s="187" t="s">
        <v>4213</v>
      </c>
      <c r="G4692" s="188" t="s">
        <v>127</v>
      </c>
      <c r="H4692" s="189">
        <v>1461.48</v>
      </c>
      <c r="I4692" s="190"/>
      <c r="J4692" s="191">
        <f>ROUND(I4692*H4692,2)</f>
        <v>0</v>
      </c>
      <c r="K4692" s="187" t="s">
        <v>391</v>
      </c>
      <c r="L4692" s="42"/>
      <c r="M4692" s="192" t="s">
        <v>76</v>
      </c>
      <c r="N4692" s="193" t="s">
        <v>49</v>
      </c>
      <c r="O4692" s="67"/>
      <c r="P4692" s="194">
        <f>O4692*H4692</f>
        <v>0</v>
      </c>
      <c r="Q4692" s="194">
        <v>5.7599999999999997E-7</v>
      </c>
      <c r="R4692" s="194">
        <f>Q4692*H4692</f>
        <v>8.4181247999999998E-4</v>
      </c>
      <c r="S4692" s="194">
        <v>0</v>
      </c>
      <c r="T4692" s="195">
        <f>S4692*H4692</f>
        <v>0</v>
      </c>
      <c r="U4692" s="37"/>
      <c r="V4692" s="37"/>
      <c r="W4692" s="37"/>
      <c r="X4692" s="37"/>
      <c r="Y4692" s="37"/>
      <c r="Z4692" s="37"/>
      <c r="AA4692" s="37"/>
      <c r="AB4692" s="37"/>
      <c r="AC4692" s="37"/>
      <c r="AD4692" s="37"/>
      <c r="AE4692" s="37"/>
      <c r="AR4692" s="196" t="s">
        <v>479</v>
      </c>
      <c r="AT4692" s="196" t="s">
        <v>388</v>
      </c>
      <c r="AU4692" s="196" t="s">
        <v>90</v>
      </c>
      <c r="AY4692" s="20" t="s">
        <v>386</v>
      </c>
      <c r="BE4692" s="197">
        <f>IF(N4692="základní",J4692,0)</f>
        <v>0</v>
      </c>
      <c r="BF4692" s="197">
        <f>IF(N4692="snížená",J4692,0)</f>
        <v>0</v>
      </c>
      <c r="BG4692" s="197">
        <f>IF(N4692="zákl. přenesená",J4692,0)</f>
        <v>0</v>
      </c>
      <c r="BH4692" s="197">
        <f>IF(N4692="sníž. přenesená",J4692,0)</f>
        <v>0</v>
      </c>
      <c r="BI4692" s="197">
        <f>IF(N4692="nulová",J4692,0)</f>
        <v>0</v>
      </c>
      <c r="BJ4692" s="20" t="s">
        <v>90</v>
      </c>
      <c r="BK4692" s="197">
        <f>ROUND(I4692*H4692,2)</f>
        <v>0</v>
      </c>
      <c r="BL4692" s="20" t="s">
        <v>479</v>
      </c>
      <c r="BM4692" s="196" t="s">
        <v>4214</v>
      </c>
    </row>
    <row r="4693" spans="1:65" s="2" customFormat="1" ht="10">
      <c r="A4693" s="37"/>
      <c r="B4693" s="38"/>
      <c r="C4693" s="39"/>
      <c r="D4693" s="198" t="s">
        <v>393</v>
      </c>
      <c r="E4693" s="39"/>
      <c r="F4693" s="199" t="s">
        <v>4215</v>
      </c>
      <c r="G4693" s="39"/>
      <c r="H4693" s="39"/>
      <c r="I4693" s="200"/>
      <c r="J4693" s="39"/>
      <c r="K4693" s="39"/>
      <c r="L4693" s="42"/>
      <c r="M4693" s="201"/>
      <c r="N4693" s="202"/>
      <c r="O4693" s="67"/>
      <c r="P4693" s="67"/>
      <c r="Q4693" s="67"/>
      <c r="R4693" s="67"/>
      <c r="S4693" s="67"/>
      <c r="T4693" s="68"/>
      <c r="U4693" s="37"/>
      <c r="V4693" s="37"/>
      <c r="W4693" s="37"/>
      <c r="X4693" s="37"/>
      <c r="Y4693" s="37"/>
      <c r="Z4693" s="37"/>
      <c r="AA4693" s="37"/>
      <c r="AB4693" s="37"/>
      <c r="AC4693" s="37"/>
      <c r="AD4693" s="37"/>
      <c r="AE4693" s="37"/>
      <c r="AT4693" s="20" t="s">
        <v>393</v>
      </c>
      <c r="AU4693" s="20" t="s">
        <v>90</v>
      </c>
    </row>
    <row r="4694" spans="1:65" s="14" customFormat="1" ht="10">
      <c r="B4694" s="214"/>
      <c r="C4694" s="215"/>
      <c r="D4694" s="205" t="s">
        <v>395</v>
      </c>
      <c r="E4694" s="216" t="s">
        <v>76</v>
      </c>
      <c r="F4694" s="217" t="s">
        <v>229</v>
      </c>
      <c r="G4694" s="215"/>
      <c r="H4694" s="218">
        <v>268.14</v>
      </c>
      <c r="I4694" s="219"/>
      <c r="J4694" s="215"/>
      <c r="K4694" s="215"/>
      <c r="L4694" s="220"/>
      <c r="M4694" s="221"/>
      <c r="N4694" s="222"/>
      <c r="O4694" s="222"/>
      <c r="P4694" s="222"/>
      <c r="Q4694" s="222"/>
      <c r="R4694" s="222"/>
      <c r="S4694" s="222"/>
      <c r="T4694" s="223"/>
      <c r="AT4694" s="224" t="s">
        <v>395</v>
      </c>
      <c r="AU4694" s="224" t="s">
        <v>90</v>
      </c>
      <c r="AV4694" s="14" t="s">
        <v>90</v>
      </c>
      <c r="AW4694" s="14" t="s">
        <v>36</v>
      </c>
      <c r="AX4694" s="14" t="s">
        <v>78</v>
      </c>
      <c r="AY4694" s="224" t="s">
        <v>386</v>
      </c>
    </row>
    <row r="4695" spans="1:65" s="14" customFormat="1" ht="10">
      <c r="B4695" s="214"/>
      <c r="C4695" s="215"/>
      <c r="D4695" s="205" t="s">
        <v>395</v>
      </c>
      <c r="E4695" s="216" t="s">
        <v>76</v>
      </c>
      <c r="F4695" s="217" t="s">
        <v>319</v>
      </c>
      <c r="G4695" s="215"/>
      <c r="H4695" s="218">
        <v>83.68</v>
      </c>
      <c r="I4695" s="219"/>
      <c r="J4695" s="215"/>
      <c r="K4695" s="215"/>
      <c r="L4695" s="220"/>
      <c r="M4695" s="221"/>
      <c r="N4695" s="222"/>
      <c r="O4695" s="222"/>
      <c r="P4695" s="222"/>
      <c r="Q4695" s="222"/>
      <c r="R4695" s="222"/>
      <c r="S4695" s="222"/>
      <c r="T4695" s="223"/>
      <c r="AT4695" s="224" t="s">
        <v>395</v>
      </c>
      <c r="AU4695" s="224" t="s">
        <v>90</v>
      </c>
      <c r="AV4695" s="14" t="s">
        <v>90</v>
      </c>
      <c r="AW4695" s="14" t="s">
        <v>36</v>
      </c>
      <c r="AX4695" s="14" t="s">
        <v>78</v>
      </c>
      <c r="AY4695" s="224" t="s">
        <v>386</v>
      </c>
    </row>
    <row r="4696" spans="1:65" s="14" customFormat="1" ht="10">
      <c r="B4696" s="214"/>
      <c r="C4696" s="215"/>
      <c r="D4696" s="205" t="s">
        <v>395</v>
      </c>
      <c r="E4696" s="216" t="s">
        <v>76</v>
      </c>
      <c r="F4696" s="217" t="s">
        <v>235</v>
      </c>
      <c r="G4696" s="215"/>
      <c r="H4696" s="218">
        <v>382.49</v>
      </c>
      <c r="I4696" s="219"/>
      <c r="J4696" s="215"/>
      <c r="K4696" s="215"/>
      <c r="L4696" s="220"/>
      <c r="M4696" s="221"/>
      <c r="N4696" s="222"/>
      <c r="O4696" s="222"/>
      <c r="P4696" s="222"/>
      <c r="Q4696" s="222"/>
      <c r="R4696" s="222"/>
      <c r="S4696" s="222"/>
      <c r="T4696" s="223"/>
      <c r="AT4696" s="224" t="s">
        <v>395</v>
      </c>
      <c r="AU4696" s="224" t="s">
        <v>90</v>
      </c>
      <c r="AV4696" s="14" t="s">
        <v>90</v>
      </c>
      <c r="AW4696" s="14" t="s">
        <v>36</v>
      </c>
      <c r="AX4696" s="14" t="s">
        <v>78</v>
      </c>
      <c r="AY4696" s="224" t="s">
        <v>386</v>
      </c>
    </row>
    <row r="4697" spans="1:65" s="14" customFormat="1" ht="10">
      <c r="B4697" s="214"/>
      <c r="C4697" s="215"/>
      <c r="D4697" s="205" t="s">
        <v>395</v>
      </c>
      <c r="E4697" s="216" t="s">
        <v>76</v>
      </c>
      <c r="F4697" s="217" t="s">
        <v>238</v>
      </c>
      <c r="G4697" s="215"/>
      <c r="H4697" s="218">
        <v>52.4</v>
      </c>
      <c r="I4697" s="219"/>
      <c r="J4697" s="215"/>
      <c r="K4697" s="215"/>
      <c r="L4697" s="220"/>
      <c r="M4697" s="221"/>
      <c r="N4697" s="222"/>
      <c r="O4697" s="222"/>
      <c r="P4697" s="222"/>
      <c r="Q4697" s="222"/>
      <c r="R4697" s="222"/>
      <c r="S4697" s="222"/>
      <c r="T4697" s="223"/>
      <c r="AT4697" s="224" t="s">
        <v>395</v>
      </c>
      <c r="AU4697" s="224" t="s">
        <v>90</v>
      </c>
      <c r="AV4697" s="14" t="s">
        <v>90</v>
      </c>
      <c r="AW4697" s="14" t="s">
        <v>36</v>
      </c>
      <c r="AX4697" s="14" t="s">
        <v>78</v>
      </c>
      <c r="AY4697" s="224" t="s">
        <v>386</v>
      </c>
    </row>
    <row r="4698" spans="1:65" s="14" customFormat="1" ht="10">
      <c r="B4698" s="214"/>
      <c r="C4698" s="215"/>
      <c r="D4698" s="205" t="s">
        <v>395</v>
      </c>
      <c r="E4698" s="216" t="s">
        <v>76</v>
      </c>
      <c r="F4698" s="217" t="s">
        <v>241</v>
      </c>
      <c r="G4698" s="215"/>
      <c r="H4698" s="218">
        <v>199.26</v>
      </c>
      <c r="I4698" s="219"/>
      <c r="J4698" s="215"/>
      <c r="K4698" s="215"/>
      <c r="L4698" s="220"/>
      <c r="M4698" s="221"/>
      <c r="N4698" s="222"/>
      <c r="O4698" s="222"/>
      <c r="P4698" s="222"/>
      <c r="Q4698" s="222"/>
      <c r="R4698" s="222"/>
      <c r="S4698" s="222"/>
      <c r="T4698" s="223"/>
      <c r="AT4698" s="224" t="s">
        <v>395</v>
      </c>
      <c r="AU4698" s="224" t="s">
        <v>90</v>
      </c>
      <c r="AV4698" s="14" t="s">
        <v>90</v>
      </c>
      <c r="AW4698" s="14" t="s">
        <v>36</v>
      </c>
      <c r="AX4698" s="14" t="s">
        <v>78</v>
      </c>
      <c r="AY4698" s="224" t="s">
        <v>386</v>
      </c>
    </row>
    <row r="4699" spans="1:65" s="14" customFormat="1" ht="10">
      <c r="B4699" s="214"/>
      <c r="C4699" s="215"/>
      <c r="D4699" s="205" t="s">
        <v>395</v>
      </c>
      <c r="E4699" s="216" t="s">
        <v>76</v>
      </c>
      <c r="F4699" s="217" t="s">
        <v>244</v>
      </c>
      <c r="G4699" s="215"/>
      <c r="H4699" s="218">
        <v>23.04</v>
      </c>
      <c r="I4699" s="219"/>
      <c r="J4699" s="215"/>
      <c r="K4699" s="215"/>
      <c r="L4699" s="220"/>
      <c r="M4699" s="221"/>
      <c r="N4699" s="222"/>
      <c r="O4699" s="222"/>
      <c r="P4699" s="222"/>
      <c r="Q4699" s="222"/>
      <c r="R4699" s="222"/>
      <c r="S4699" s="222"/>
      <c r="T4699" s="223"/>
      <c r="AT4699" s="224" t="s">
        <v>395</v>
      </c>
      <c r="AU4699" s="224" t="s">
        <v>90</v>
      </c>
      <c r="AV4699" s="14" t="s">
        <v>90</v>
      </c>
      <c r="AW4699" s="14" t="s">
        <v>36</v>
      </c>
      <c r="AX4699" s="14" t="s">
        <v>78</v>
      </c>
      <c r="AY4699" s="224" t="s">
        <v>386</v>
      </c>
    </row>
    <row r="4700" spans="1:65" s="14" customFormat="1" ht="10">
      <c r="B4700" s="214"/>
      <c r="C4700" s="215"/>
      <c r="D4700" s="205" t="s">
        <v>395</v>
      </c>
      <c r="E4700" s="216" t="s">
        <v>76</v>
      </c>
      <c r="F4700" s="217" t="s">
        <v>247</v>
      </c>
      <c r="G4700" s="215"/>
      <c r="H4700" s="218">
        <v>405.78</v>
      </c>
      <c r="I4700" s="219"/>
      <c r="J4700" s="215"/>
      <c r="K4700" s="215"/>
      <c r="L4700" s="220"/>
      <c r="M4700" s="221"/>
      <c r="N4700" s="222"/>
      <c r="O4700" s="222"/>
      <c r="P4700" s="222"/>
      <c r="Q4700" s="222"/>
      <c r="R4700" s="222"/>
      <c r="S4700" s="222"/>
      <c r="T4700" s="223"/>
      <c r="AT4700" s="224" t="s">
        <v>395</v>
      </c>
      <c r="AU4700" s="224" t="s">
        <v>90</v>
      </c>
      <c r="AV4700" s="14" t="s">
        <v>90</v>
      </c>
      <c r="AW4700" s="14" t="s">
        <v>36</v>
      </c>
      <c r="AX4700" s="14" t="s">
        <v>78</v>
      </c>
      <c r="AY4700" s="224" t="s">
        <v>386</v>
      </c>
    </row>
    <row r="4701" spans="1:65" s="14" customFormat="1" ht="10">
      <c r="B4701" s="214"/>
      <c r="C4701" s="215"/>
      <c r="D4701" s="205" t="s">
        <v>395</v>
      </c>
      <c r="E4701" s="216" t="s">
        <v>76</v>
      </c>
      <c r="F4701" s="217" t="s">
        <v>250</v>
      </c>
      <c r="G4701" s="215"/>
      <c r="H4701" s="218">
        <v>46.69</v>
      </c>
      <c r="I4701" s="219"/>
      <c r="J4701" s="215"/>
      <c r="K4701" s="215"/>
      <c r="L4701" s="220"/>
      <c r="M4701" s="221"/>
      <c r="N4701" s="222"/>
      <c r="O4701" s="222"/>
      <c r="P4701" s="222"/>
      <c r="Q4701" s="222"/>
      <c r="R4701" s="222"/>
      <c r="S4701" s="222"/>
      <c r="T4701" s="223"/>
      <c r="AT4701" s="224" t="s">
        <v>395</v>
      </c>
      <c r="AU4701" s="224" t="s">
        <v>90</v>
      </c>
      <c r="AV4701" s="14" t="s">
        <v>90</v>
      </c>
      <c r="AW4701" s="14" t="s">
        <v>36</v>
      </c>
      <c r="AX4701" s="14" t="s">
        <v>78</v>
      </c>
      <c r="AY4701" s="224" t="s">
        <v>386</v>
      </c>
    </row>
    <row r="4702" spans="1:65" s="15" customFormat="1" ht="10">
      <c r="B4702" s="225"/>
      <c r="C4702" s="226"/>
      <c r="D4702" s="205" t="s">
        <v>395</v>
      </c>
      <c r="E4702" s="227" t="s">
        <v>76</v>
      </c>
      <c r="F4702" s="228" t="s">
        <v>398</v>
      </c>
      <c r="G4702" s="226"/>
      <c r="H4702" s="229">
        <v>1461.48</v>
      </c>
      <c r="I4702" s="230"/>
      <c r="J4702" s="226"/>
      <c r="K4702" s="226"/>
      <c r="L4702" s="231"/>
      <c r="M4702" s="232"/>
      <c r="N4702" s="233"/>
      <c r="O4702" s="233"/>
      <c r="P4702" s="233"/>
      <c r="Q4702" s="233"/>
      <c r="R4702" s="233"/>
      <c r="S4702" s="233"/>
      <c r="T4702" s="234"/>
      <c r="AT4702" s="235" t="s">
        <v>395</v>
      </c>
      <c r="AU4702" s="235" t="s">
        <v>90</v>
      </c>
      <c r="AV4702" s="15" t="s">
        <v>102</v>
      </c>
      <c r="AW4702" s="15" t="s">
        <v>36</v>
      </c>
      <c r="AX4702" s="15" t="s">
        <v>85</v>
      </c>
      <c r="AY4702" s="235" t="s">
        <v>386</v>
      </c>
    </row>
    <row r="4703" spans="1:65" s="2" customFormat="1" ht="24.15" customHeight="1">
      <c r="A4703" s="37"/>
      <c r="B4703" s="38"/>
      <c r="C4703" s="185" t="s">
        <v>4216</v>
      </c>
      <c r="D4703" s="185" t="s">
        <v>388</v>
      </c>
      <c r="E4703" s="186" t="s">
        <v>4217</v>
      </c>
      <c r="F4703" s="187" t="s">
        <v>4218</v>
      </c>
      <c r="G4703" s="188" t="s">
        <v>127</v>
      </c>
      <c r="H4703" s="189">
        <v>1461.48</v>
      </c>
      <c r="I4703" s="190"/>
      <c r="J4703" s="191">
        <f>ROUND(I4703*H4703,2)</f>
        <v>0</v>
      </c>
      <c r="K4703" s="187" t="s">
        <v>391</v>
      </c>
      <c r="L4703" s="42"/>
      <c r="M4703" s="192" t="s">
        <v>76</v>
      </c>
      <c r="N4703" s="193" t="s">
        <v>49</v>
      </c>
      <c r="O4703" s="67"/>
      <c r="P4703" s="194">
        <f>O4703*H4703</f>
        <v>0</v>
      </c>
      <c r="Q4703" s="194">
        <v>0</v>
      </c>
      <c r="R4703" s="194">
        <f>Q4703*H4703</f>
        <v>0</v>
      </c>
      <c r="S4703" s="194">
        <v>0</v>
      </c>
      <c r="T4703" s="195">
        <f>S4703*H4703</f>
        <v>0</v>
      </c>
      <c r="U4703" s="37"/>
      <c r="V4703" s="37"/>
      <c r="W4703" s="37"/>
      <c r="X4703" s="37"/>
      <c r="Y4703" s="37"/>
      <c r="Z4703" s="37"/>
      <c r="AA4703" s="37"/>
      <c r="AB4703" s="37"/>
      <c r="AC4703" s="37"/>
      <c r="AD4703" s="37"/>
      <c r="AE4703" s="37"/>
      <c r="AR4703" s="196" t="s">
        <v>479</v>
      </c>
      <c r="AT4703" s="196" t="s">
        <v>388</v>
      </c>
      <c r="AU4703" s="196" t="s">
        <v>90</v>
      </c>
      <c r="AY4703" s="20" t="s">
        <v>386</v>
      </c>
      <c r="BE4703" s="197">
        <f>IF(N4703="základní",J4703,0)</f>
        <v>0</v>
      </c>
      <c r="BF4703" s="197">
        <f>IF(N4703="snížená",J4703,0)</f>
        <v>0</v>
      </c>
      <c r="BG4703" s="197">
        <f>IF(N4703="zákl. přenesená",J4703,0)</f>
        <v>0</v>
      </c>
      <c r="BH4703" s="197">
        <f>IF(N4703="sníž. přenesená",J4703,0)</f>
        <v>0</v>
      </c>
      <c r="BI4703" s="197">
        <f>IF(N4703="nulová",J4703,0)</f>
        <v>0</v>
      </c>
      <c r="BJ4703" s="20" t="s">
        <v>90</v>
      </c>
      <c r="BK4703" s="197">
        <f>ROUND(I4703*H4703,2)</f>
        <v>0</v>
      </c>
      <c r="BL4703" s="20" t="s">
        <v>479</v>
      </c>
      <c r="BM4703" s="196" t="s">
        <v>4219</v>
      </c>
    </row>
    <row r="4704" spans="1:65" s="2" customFormat="1" ht="10">
      <c r="A4704" s="37"/>
      <c r="B4704" s="38"/>
      <c r="C4704" s="39"/>
      <c r="D4704" s="198" t="s">
        <v>393</v>
      </c>
      <c r="E4704" s="39"/>
      <c r="F4704" s="199" t="s">
        <v>4220</v>
      </c>
      <c r="G4704" s="39"/>
      <c r="H4704" s="39"/>
      <c r="I4704" s="200"/>
      <c r="J4704" s="39"/>
      <c r="K4704" s="39"/>
      <c r="L4704" s="42"/>
      <c r="M4704" s="201"/>
      <c r="N4704" s="202"/>
      <c r="O4704" s="67"/>
      <c r="P4704" s="67"/>
      <c r="Q4704" s="67"/>
      <c r="R4704" s="67"/>
      <c r="S4704" s="67"/>
      <c r="T4704" s="68"/>
      <c r="U4704" s="37"/>
      <c r="V4704" s="37"/>
      <c r="W4704" s="37"/>
      <c r="X4704" s="37"/>
      <c r="Y4704" s="37"/>
      <c r="Z4704" s="37"/>
      <c r="AA4704" s="37"/>
      <c r="AB4704" s="37"/>
      <c r="AC4704" s="37"/>
      <c r="AD4704" s="37"/>
      <c r="AE4704" s="37"/>
      <c r="AT4704" s="20" t="s">
        <v>393</v>
      </c>
      <c r="AU4704" s="20" t="s">
        <v>90</v>
      </c>
    </row>
    <row r="4705" spans="2:51" s="13" customFormat="1" ht="10">
      <c r="B4705" s="203"/>
      <c r="C4705" s="204"/>
      <c r="D4705" s="205" t="s">
        <v>395</v>
      </c>
      <c r="E4705" s="206" t="s">
        <v>76</v>
      </c>
      <c r="F4705" s="207" t="s">
        <v>1316</v>
      </c>
      <c r="G4705" s="204"/>
      <c r="H4705" s="206" t="s">
        <v>76</v>
      </c>
      <c r="I4705" s="208"/>
      <c r="J4705" s="204"/>
      <c r="K4705" s="204"/>
      <c r="L4705" s="209"/>
      <c r="M4705" s="210"/>
      <c r="N4705" s="211"/>
      <c r="O4705" s="211"/>
      <c r="P4705" s="211"/>
      <c r="Q4705" s="211"/>
      <c r="R4705" s="211"/>
      <c r="S4705" s="211"/>
      <c r="T4705" s="212"/>
      <c r="AT4705" s="213" t="s">
        <v>395</v>
      </c>
      <c r="AU4705" s="213" t="s">
        <v>90</v>
      </c>
      <c r="AV4705" s="13" t="s">
        <v>85</v>
      </c>
      <c r="AW4705" s="13" t="s">
        <v>36</v>
      </c>
      <c r="AX4705" s="13" t="s">
        <v>78</v>
      </c>
      <c r="AY4705" s="213" t="s">
        <v>386</v>
      </c>
    </row>
    <row r="4706" spans="2:51" s="13" customFormat="1" ht="10">
      <c r="B4706" s="203"/>
      <c r="C4706" s="204"/>
      <c r="D4706" s="205" t="s">
        <v>395</v>
      </c>
      <c r="E4706" s="206" t="s">
        <v>76</v>
      </c>
      <c r="F4706" s="207" t="s">
        <v>1057</v>
      </c>
      <c r="G4706" s="204"/>
      <c r="H4706" s="206" t="s">
        <v>76</v>
      </c>
      <c r="I4706" s="208"/>
      <c r="J4706" s="204"/>
      <c r="K4706" s="204"/>
      <c r="L4706" s="209"/>
      <c r="M4706" s="210"/>
      <c r="N4706" s="211"/>
      <c r="O4706" s="211"/>
      <c r="P4706" s="211"/>
      <c r="Q4706" s="211"/>
      <c r="R4706" s="211"/>
      <c r="S4706" s="211"/>
      <c r="T4706" s="212"/>
      <c r="AT4706" s="213" t="s">
        <v>395</v>
      </c>
      <c r="AU4706" s="213" t="s">
        <v>90</v>
      </c>
      <c r="AV4706" s="13" t="s">
        <v>85</v>
      </c>
      <c r="AW4706" s="13" t="s">
        <v>36</v>
      </c>
      <c r="AX4706" s="13" t="s">
        <v>78</v>
      </c>
      <c r="AY4706" s="213" t="s">
        <v>386</v>
      </c>
    </row>
    <row r="4707" spans="2:51" s="13" customFormat="1" ht="10">
      <c r="B4707" s="203"/>
      <c r="C4707" s="204"/>
      <c r="D4707" s="205" t="s">
        <v>395</v>
      </c>
      <c r="E4707" s="206" t="s">
        <v>76</v>
      </c>
      <c r="F4707" s="207" t="s">
        <v>1532</v>
      </c>
      <c r="G4707" s="204"/>
      <c r="H4707" s="206" t="s">
        <v>76</v>
      </c>
      <c r="I4707" s="208"/>
      <c r="J4707" s="204"/>
      <c r="K4707" s="204"/>
      <c r="L4707" s="209"/>
      <c r="M4707" s="210"/>
      <c r="N4707" s="211"/>
      <c r="O4707" s="211"/>
      <c r="P4707" s="211"/>
      <c r="Q4707" s="211"/>
      <c r="R4707" s="211"/>
      <c r="S4707" s="211"/>
      <c r="T4707" s="212"/>
      <c r="AT4707" s="213" t="s">
        <v>395</v>
      </c>
      <c r="AU4707" s="213" t="s">
        <v>90</v>
      </c>
      <c r="AV4707" s="13" t="s">
        <v>85</v>
      </c>
      <c r="AW4707" s="13" t="s">
        <v>36</v>
      </c>
      <c r="AX4707" s="13" t="s">
        <v>78</v>
      </c>
      <c r="AY4707" s="213" t="s">
        <v>386</v>
      </c>
    </row>
    <row r="4708" spans="2:51" s="13" customFormat="1" ht="10">
      <c r="B4708" s="203"/>
      <c r="C4708" s="204"/>
      <c r="D4708" s="205" t="s">
        <v>395</v>
      </c>
      <c r="E4708" s="206" t="s">
        <v>76</v>
      </c>
      <c r="F4708" s="207" t="s">
        <v>577</v>
      </c>
      <c r="G4708" s="204"/>
      <c r="H4708" s="206" t="s">
        <v>76</v>
      </c>
      <c r="I4708" s="208"/>
      <c r="J4708" s="204"/>
      <c r="K4708" s="204"/>
      <c r="L4708" s="209"/>
      <c r="M4708" s="210"/>
      <c r="N4708" s="211"/>
      <c r="O4708" s="211"/>
      <c r="P4708" s="211"/>
      <c r="Q4708" s="211"/>
      <c r="R4708" s="211"/>
      <c r="S4708" s="211"/>
      <c r="T4708" s="212"/>
      <c r="AT4708" s="213" t="s">
        <v>395</v>
      </c>
      <c r="AU4708" s="213" t="s">
        <v>90</v>
      </c>
      <c r="AV4708" s="13" t="s">
        <v>85</v>
      </c>
      <c r="AW4708" s="13" t="s">
        <v>36</v>
      </c>
      <c r="AX4708" s="13" t="s">
        <v>78</v>
      </c>
      <c r="AY4708" s="213" t="s">
        <v>386</v>
      </c>
    </row>
    <row r="4709" spans="2:51" s="13" customFormat="1" ht="10">
      <c r="B4709" s="203"/>
      <c r="C4709" s="204"/>
      <c r="D4709" s="205" t="s">
        <v>395</v>
      </c>
      <c r="E4709" s="206" t="s">
        <v>76</v>
      </c>
      <c r="F4709" s="207" t="s">
        <v>1000</v>
      </c>
      <c r="G4709" s="204"/>
      <c r="H4709" s="206" t="s">
        <v>76</v>
      </c>
      <c r="I4709" s="208"/>
      <c r="J4709" s="204"/>
      <c r="K4709" s="204"/>
      <c r="L4709" s="209"/>
      <c r="M4709" s="210"/>
      <c r="N4709" s="211"/>
      <c r="O4709" s="211"/>
      <c r="P4709" s="211"/>
      <c r="Q4709" s="211"/>
      <c r="R4709" s="211"/>
      <c r="S4709" s="211"/>
      <c r="T4709" s="212"/>
      <c r="AT4709" s="213" t="s">
        <v>395</v>
      </c>
      <c r="AU4709" s="213" t="s">
        <v>90</v>
      </c>
      <c r="AV4709" s="13" t="s">
        <v>85</v>
      </c>
      <c r="AW4709" s="13" t="s">
        <v>36</v>
      </c>
      <c r="AX4709" s="13" t="s">
        <v>78</v>
      </c>
      <c r="AY4709" s="213" t="s">
        <v>386</v>
      </c>
    </row>
    <row r="4710" spans="2:51" s="13" customFormat="1" ht="10">
      <c r="B4710" s="203"/>
      <c r="C4710" s="204"/>
      <c r="D4710" s="205" t="s">
        <v>395</v>
      </c>
      <c r="E4710" s="206" t="s">
        <v>76</v>
      </c>
      <c r="F4710" s="207" t="s">
        <v>230</v>
      </c>
      <c r="G4710" s="204"/>
      <c r="H4710" s="206" t="s">
        <v>76</v>
      </c>
      <c r="I4710" s="208"/>
      <c r="J4710" s="204"/>
      <c r="K4710" s="204"/>
      <c r="L4710" s="209"/>
      <c r="M4710" s="210"/>
      <c r="N4710" s="211"/>
      <c r="O4710" s="211"/>
      <c r="P4710" s="211"/>
      <c r="Q4710" s="211"/>
      <c r="R4710" s="211"/>
      <c r="S4710" s="211"/>
      <c r="T4710" s="212"/>
      <c r="AT4710" s="213" t="s">
        <v>395</v>
      </c>
      <c r="AU4710" s="213" t="s">
        <v>90</v>
      </c>
      <c r="AV4710" s="13" t="s">
        <v>85</v>
      </c>
      <c r="AW4710" s="13" t="s">
        <v>36</v>
      </c>
      <c r="AX4710" s="13" t="s">
        <v>78</v>
      </c>
      <c r="AY4710" s="213" t="s">
        <v>386</v>
      </c>
    </row>
    <row r="4711" spans="2:51" s="14" customFormat="1" ht="10">
      <c r="B4711" s="214"/>
      <c r="C4711" s="215"/>
      <c r="D4711" s="205" t="s">
        <v>395</v>
      </c>
      <c r="E4711" s="216" t="s">
        <v>76</v>
      </c>
      <c r="F4711" s="217" t="s">
        <v>4221</v>
      </c>
      <c r="G4711" s="215"/>
      <c r="H4711" s="218">
        <v>34.65</v>
      </c>
      <c r="I4711" s="219"/>
      <c r="J4711" s="215"/>
      <c r="K4711" s="215"/>
      <c r="L4711" s="220"/>
      <c r="M4711" s="221"/>
      <c r="N4711" s="222"/>
      <c r="O4711" s="222"/>
      <c r="P4711" s="222"/>
      <c r="Q4711" s="222"/>
      <c r="R4711" s="222"/>
      <c r="S4711" s="222"/>
      <c r="T4711" s="223"/>
      <c r="AT4711" s="224" t="s">
        <v>395</v>
      </c>
      <c r="AU4711" s="224" t="s">
        <v>90</v>
      </c>
      <c r="AV4711" s="14" t="s">
        <v>90</v>
      </c>
      <c r="AW4711" s="14" t="s">
        <v>36</v>
      </c>
      <c r="AX4711" s="14" t="s">
        <v>78</v>
      </c>
      <c r="AY4711" s="224" t="s">
        <v>386</v>
      </c>
    </row>
    <row r="4712" spans="2:51" s="14" customFormat="1" ht="10">
      <c r="B4712" s="214"/>
      <c r="C4712" s="215"/>
      <c r="D4712" s="205" t="s">
        <v>395</v>
      </c>
      <c r="E4712" s="216" t="s">
        <v>76</v>
      </c>
      <c r="F4712" s="217" t="s">
        <v>2984</v>
      </c>
      <c r="G4712" s="215"/>
      <c r="H4712" s="218">
        <v>4.42</v>
      </c>
      <c r="I4712" s="219"/>
      <c r="J4712" s="215"/>
      <c r="K4712" s="215"/>
      <c r="L4712" s="220"/>
      <c r="M4712" s="221"/>
      <c r="N4712" s="222"/>
      <c r="O4712" s="222"/>
      <c r="P4712" s="222"/>
      <c r="Q4712" s="222"/>
      <c r="R4712" s="222"/>
      <c r="S4712" s="222"/>
      <c r="T4712" s="223"/>
      <c r="AT4712" s="224" t="s">
        <v>395</v>
      </c>
      <c r="AU4712" s="224" t="s">
        <v>90</v>
      </c>
      <c r="AV4712" s="14" t="s">
        <v>90</v>
      </c>
      <c r="AW4712" s="14" t="s">
        <v>36</v>
      </c>
      <c r="AX4712" s="14" t="s">
        <v>78</v>
      </c>
      <c r="AY4712" s="224" t="s">
        <v>386</v>
      </c>
    </row>
    <row r="4713" spans="2:51" s="14" customFormat="1" ht="10">
      <c r="B4713" s="214"/>
      <c r="C4713" s="215"/>
      <c r="D4713" s="205" t="s">
        <v>395</v>
      </c>
      <c r="E4713" s="216" t="s">
        <v>76</v>
      </c>
      <c r="F4713" s="217" t="s">
        <v>1001</v>
      </c>
      <c r="G4713" s="215"/>
      <c r="H4713" s="218">
        <v>39.44</v>
      </c>
      <c r="I4713" s="219"/>
      <c r="J4713" s="215"/>
      <c r="K4713" s="215"/>
      <c r="L4713" s="220"/>
      <c r="M4713" s="221"/>
      <c r="N4713" s="222"/>
      <c r="O4713" s="222"/>
      <c r="P4713" s="222"/>
      <c r="Q4713" s="222"/>
      <c r="R4713" s="222"/>
      <c r="S4713" s="222"/>
      <c r="T4713" s="223"/>
      <c r="AT4713" s="224" t="s">
        <v>395</v>
      </c>
      <c r="AU4713" s="224" t="s">
        <v>90</v>
      </c>
      <c r="AV4713" s="14" t="s">
        <v>90</v>
      </c>
      <c r="AW4713" s="14" t="s">
        <v>36</v>
      </c>
      <c r="AX4713" s="14" t="s">
        <v>78</v>
      </c>
      <c r="AY4713" s="224" t="s">
        <v>386</v>
      </c>
    </row>
    <row r="4714" spans="2:51" s="14" customFormat="1" ht="10">
      <c r="B4714" s="214"/>
      <c r="C4714" s="215"/>
      <c r="D4714" s="205" t="s">
        <v>395</v>
      </c>
      <c r="E4714" s="216" t="s">
        <v>76</v>
      </c>
      <c r="F4714" s="217" t="s">
        <v>4222</v>
      </c>
      <c r="G4714" s="215"/>
      <c r="H4714" s="218">
        <v>15.46</v>
      </c>
      <c r="I4714" s="219"/>
      <c r="J4714" s="215"/>
      <c r="K4714" s="215"/>
      <c r="L4714" s="220"/>
      <c r="M4714" s="221"/>
      <c r="N4714" s="222"/>
      <c r="O4714" s="222"/>
      <c r="P4714" s="222"/>
      <c r="Q4714" s="222"/>
      <c r="R4714" s="222"/>
      <c r="S4714" s="222"/>
      <c r="T4714" s="223"/>
      <c r="AT4714" s="224" t="s">
        <v>395</v>
      </c>
      <c r="AU4714" s="224" t="s">
        <v>90</v>
      </c>
      <c r="AV4714" s="14" t="s">
        <v>90</v>
      </c>
      <c r="AW4714" s="14" t="s">
        <v>36</v>
      </c>
      <c r="AX4714" s="14" t="s">
        <v>78</v>
      </c>
      <c r="AY4714" s="224" t="s">
        <v>386</v>
      </c>
    </row>
    <row r="4715" spans="2:51" s="14" customFormat="1" ht="10">
      <c r="B4715" s="214"/>
      <c r="C4715" s="215"/>
      <c r="D4715" s="205" t="s">
        <v>395</v>
      </c>
      <c r="E4715" s="216" t="s">
        <v>76</v>
      </c>
      <c r="F4715" s="217" t="s">
        <v>4223</v>
      </c>
      <c r="G4715" s="215"/>
      <c r="H4715" s="218">
        <v>14.5</v>
      </c>
      <c r="I4715" s="219"/>
      <c r="J4715" s="215"/>
      <c r="K4715" s="215"/>
      <c r="L4715" s="220"/>
      <c r="M4715" s="221"/>
      <c r="N4715" s="222"/>
      <c r="O4715" s="222"/>
      <c r="P4715" s="222"/>
      <c r="Q4715" s="222"/>
      <c r="R4715" s="222"/>
      <c r="S4715" s="222"/>
      <c r="T4715" s="223"/>
      <c r="AT4715" s="224" t="s">
        <v>395</v>
      </c>
      <c r="AU4715" s="224" t="s">
        <v>90</v>
      </c>
      <c r="AV4715" s="14" t="s">
        <v>90</v>
      </c>
      <c r="AW4715" s="14" t="s">
        <v>36</v>
      </c>
      <c r="AX4715" s="14" t="s">
        <v>78</v>
      </c>
      <c r="AY4715" s="224" t="s">
        <v>386</v>
      </c>
    </row>
    <row r="4716" spans="2:51" s="14" customFormat="1" ht="10">
      <c r="B4716" s="214"/>
      <c r="C4716" s="215"/>
      <c r="D4716" s="205" t="s">
        <v>395</v>
      </c>
      <c r="E4716" s="216" t="s">
        <v>76</v>
      </c>
      <c r="F4716" s="217" t="s">
        <v>3208</v>
      </c>
      <c r="G4716" s="215"/>
      <c r="H4716" s="218">
        <v>9.89</v>
      </c>
      <c r="I4716" s="219"/>
      <c r="J4716" s="215"/>
      <c r="K4716" s="215"/>
      <c r="L4716" s="220"/>
      <c r="M4716" s="221"/>
      <c r="N4716" s="222"/>
      <c r="O4716" s="222"/>
      <c r="P4716" s="222"/>
      <c r="Q4716" s="222"/>
      <c r="R4716" s="222"/>
      <c r="S4716" s="222"/>
      <c r="T4716" s="223"/>
      <c r="AT4716" s="224" t="s">
        <v>395</v>
      </c>
      <c r="AU4716" s="224" t="s">
        <v>90</v>
      </c>
      <c r="AV4716" s="14" t="s">
        <v>90</v>
      </c>
      <c r="AW4716" s="14" t="s">
        <v>36</v>
      </c>
      <c r="AX4716" s="14" t="s">
        <v>78</v>
      </c>
      <c r="AY4716" s="224" t="s">
        <v>386</v>
      </c>
    </row>
    <row r="4717" spans="2:51" s="14" customFormat="1" ht="10">
      <c r="B4717" s="214"/>
      <c r="C4717" s="215"/>
      <c r="D4717" s="205" t="s">
        <v>395</v>
      </c>
      <c r="E4717" s="216" t="s">
        <v>76</v>
      </c>
      <c r="F4717" s="217" t="s">
        <v>2986</v>
      </c>
      <c r="G4717" s="215"/>
      <c r="H4717" s="218">
        <v>3.97</v>
      </c>
      <c r="I4717" s="219"/>
      <c r="J4717" s="215"/>
      <c r="K4717" s="215"/>
      <c r="L4717" s="220"/>
      <c r="M4717" s="221"/>
      <c r="N4717" s="222"/>
      <c r="O4717" s="222"/>
      <c r="P4717" s="222"/>
      <c r="Q4717" s="222"/>
      <c r="R4717" s="222"/>
      <c r="S4717" s="222"/>
      <c r="T4717" s="223"/>
      <c r="AT4717" s="224" t="s">
        <v>395</v>
      </c>
      <c r="AU4717" s="224" t="s">
        <v>90</v>
      </c>
      <c r="AV4717" s="14" t="s">
        <v>90</v>
      </c>
      <c r="AW4717" s="14" t="s">
        <v>36</v>
      </c>
      <c r="AX4717" s="14" t="s">
        <v>78</v>
      </c>
      <c r="AY4717" s="224" t="s">
        <v>386</v>
      </c>
    </row>
    <row r="4718" spans="2:51" s="14" customFormat="1" ht="10">
      <c r="B4718" s="214"/>
      <c r="C4718" s="215"/>
      <c r="D4718" s="205" t="s">
        <v>395</v>
      </c>
      <c r="E4718" s="216" t="s">
        <v>76</v>
      </c>
      <c r="F4718" s="217" t="s">
        <v>2987</v>
      </c>
      <c r="G4718" s="215"/>
      <c r="H4718" s="218">
        <v>3.19</v>
      </c>
      <c r="I4718" s="219"/>
      <c r="J4718" s="215"/>
      <c r="K4718" s="215"/>
      <c r="L4718" s="220"/>
      <c r="M4718" s="221"/>
      <c r="N4718" s="222"/>
      <c r="O4718" s="222"/>
      <c r="P4718" s="222"/>
      <c r="Q4718" s="222"/>
      <c r="R4718" s="222"/>
      <c r="S4718" s="222"/>
      <c r="T4718" s="223"/>
      <c r="AT4718" s="224" t="s">
        <v>395</v>
      </c>
      <c r="AU4718" s="224" t="s">
        <v>90</v>
      </c>
      <c r="AV4718" s="14" t="s">
        <v>90</v>
      </c>
      <c r="AW4718" s="14" t="s">
        <v>36</v>
      </c>
      <c r="AX4718" s="14" t="s">
        <v>78</v>
      </c>
      <c r="AY4718" s="224" t="s">
        <v>386</v>
      </c>
    </row>
    <row r="4719" spans="2:51" s="14" customFormat="1" ht="10">
      <c r="B4719" s="214"/>
      <c r="C4719" s="215"/>
      <c r="D4719" s="205" t="s">
        <v>395</v>
      </c>
      <c r="E4719" s="216" t="s">
        <v>76</v>
      </c>
      <c r="F4719" s="217" t="s">
        <v>3050</v>
      </c>
      <c r="G4719" s="215"/>
      <c r="H4719" s="218">
        <v>3.61</v>
      </c>
      <c r="I4719" s="219"/>
      <c r="J4719" s="215"/>
      <c r="K4719" s="215"/>
      <c r="L4719" s="220"/>
      <c r="M4719" s="221"/>
      <c r="N4719" s="222"/>
      <c r="O4719" s="222"/>
      <c r="P4719" s="222"/>
      <c r="Q4719" s="222"/>
      <c r="R4719" s="222"/>
      <c r="S4719" s="222"/>
      <c r="T4719" s="223"/>
      <c r="AT4719" s="224" t="s">
        <v>395</v>
      </c>
      <c r="AU4719" s="224" t="s">
        <v>90</v>
      </c>
      <c r="AV4719" s="14" t="s">
        <v>90</v>
      </c>
      <c r="AW4719" s="14" t="s">
        <v>36</v>
      </c>
      <c r="AX4719" s="14" t="s">
        <v>78</v>
      </c>
      <c r="AY4719" s="224" t="s">
        <v>386</v>
      </c>
    </row>
    <row r="4720" spans="2:51" s="14" customFormat="1" ht="10">
      <c r="B4720" s="214"/>
      <c r="C4720" s="215"/>
      <c r="D4720" s="205" t="s">
        <v>395</v>
      </c>
      <c r="E4720" s="216" t="s">
        <v>76</v>
      </c>
      <c r="F4720" s="217" t="s">
        <v>2988</v>
      </c>
      <c r="G4720" s="215"/>
      <c r="H4720" s="218">
        <v>17.52</v>
      </c>
      <c r="I4720" s="219"/>
      <c r="J4720" s="215"/>
      <c r="K4720" s="215"/>
      <c r="L4720" s="220"/>
      <c r="M4720" s="221"/>
      <c r="N4720" s="222"/>
      <c r="O4720" s="222"/>
      <c r="P4720" s="222"/>
      <c r="Q4720" s="222"/>
      <c r="R4720" s="222"/>
      <c r="S4720" s="222"/>
      <c r="T4720" s="223"/>
      <c r="AT4720" s="224" t="s">
        <v>395</v>
      </c>
      <c r="AU4720" s="224" t="s">
        <v>90</v>
      </c>
      <c r="AV4720" s="14" t="s">
        <v>90</v>
      </c>
      <c r="AW4720" s="14" t="s">
        <v>36</v>
      </c>
      <c r="AX4720" s="14" t="s">
        <v>78</v>
      </c>
      <c r="AY4720" s="224" t="s">
        <v>386</v>
      </c>
    </row>
    <row r="4721" spans="2:51" s="14" customFormat="1" ht="10">
      <c r="B4721" s="214"/>
      <c r="C4721" s="215"/>
      <c r="D4721" s="205" t="s">
        <v>395</v>
      </c>
      <c r="E4721" s="216" t="s">
        <v>76</v>
      </c>
      <c r="F4721" s="217" t="s">
        <v>1004</v>
      </c>
      <c r="G4721" s="215"/>
      <c r="H4721" s="218">
        <v>20.84</v>
      </c>
      <c r="I4721" s="219"/>
      <c r="J4721" s="215"/>
      <c r="K4721" s="215"/>
      <c r="L4721" s="220"/>
      <c r="M4721" s="221"/>
      <c r="N4721" s="222"/>
      <c r="O4721" s="222"/>
      <c r="P4721" s="222"/>
      <c r="Q4721" s="222"/>
      <c r="R4721" s="222"/>
      <c r="S4721" s="222"/>
      <c r="T4721" s="223"/>
      <c r="AT4721" s="224" t="s">
        <v>395</v>
      </c>
      <c r="AU4721" s="224" t="s">
        <v>90</v>
      </c>
      <c r="AV4721" s="14" t="s">
        <v>90</v>
      </c>
      <c r="AW4721" s="14" t="s">
        <v>36</v>
      </c>
      <c r="AX4721" s="14" t="s">
        <v>78</v>
      </c>
      <c r="AY4721" s="224" t="s">
        <v>386</v>
      </c>
    </row>
    <row r="4722" spans="2:51" s="14" customFormat="1" ht="10">
      <c r="B4722" s="214"/>
      <c r="C4722" s="215"/>
      <c r="D4722" s="205" t="s">
        <v>395</v>
      </c>
      <c r="E4722" s="216" t="s">
        <v>76</v>
      </c>
      <c r="F4722" s="217" t="s">
        <v>1005</v>
      </c>
      <c r="G4722" s="215"/>
      <c r="H4722" s="218">
        <v>16.079999999999998</v>
      </c>
      <c r="I4722" s="219"/>
      <c r="J4722" s="215"/>
      <c r="K4722" s="215"/>
      <c r="L4722" s="220"/>
      <c r="M4722" s="221"/>
      <c r="N4722" s="222"/>
      <c r="O4722" s="222"/>
      <c r="P4722" s="222"/>
      <c r="Q4722" s="222"/>
      <c r="R4722" s="222"/>
      <c r="S4722" s="222"/>
      <c r="T4722" s="223"/>
      <c r="AT4722" s="224" t="s">
        <v>395</v>
      </c>
      <c r="AU4722" s="224" t="s">
        <v>90</v>
      </c>
      <c r="AV4722" s="14" t="s">
        <v>90</v>
      </c>
      <c r="AW4722" s="14" t="s">
        <v>36</v>
      </c>
      <c r="AX4722" s="14" t="s">
        <v>78</v>
      </c>
      <c r="AY4722" s="224" t="s">
        <v>386</v>
      </c>
    </row>
    <row r="4723" spans="2:51" s="14" customFormat="1" ht="10">
      <c r="B4723" s="214"/>
      <c r="C4723" s="215"/>
      <c r="D4723" s="205" t="s">
        <v>395</v>
      </c>
      <c r="E4723" s="216" t="s">
        <v>76</v>
      </c>
      <c r="F4723" s="217" t="s">
        <v>4224</v>
      </c>
      <c r="G4723" s="215"/>
      <c r="H4723" s="218">
        <v>10.3</v>
      </c>
      <c r="I4723" s="219"/>
      <c r="J4723" s="215"/>
      <c r="K4723" s="215"/>
      <c r="L4723" s="220"/>
      <c r="M4723" s="221"/>
      <c r="N4723" s="222"/>
      <c r="O4723" s="222"/>
      <c r="P4723" s="222"/>
      <c r="Q4723" s="222"/>
      <c r="R4723" s="222"/>
      <c r="S4723" s="222"/>
      <c r="T4723" s="223"/>
      <c r="AT4723" s="224" t="s">
        <v>395</v>
      </c>
      <c r="AU4723" s="224" t="s">
        <v>90</v>
      </c>
      <c r="AV4723" s="14" t="s">
        <v>90</v>
      </c>
      <c r="AW4723" s="14" t="s">
        <v>36</v>
      </c>
      <c r="AX4723" s="14" t="s">
        <v>78</v>
      </c>
      <c r="AY4723" s="224" t="s">
        <v>386</v>
      </c>
    </row>
    <row r="4724" spans="2:51" s="14" customFormat="1" ht="10">
      <c r="B4724" s="214"/>
      <c r="C4724" s="215"/>
      <c r="D4724" s="205" t="s">
        <v>395</v>
      </c>
      <c r="E4724" s="216" t="s">
        <v>76</v>
      </c>
      <c r="F4724" s="217" t="s">
        <v>1007</v>
      </c>
      <c r="G4724" s="215"/>
      <c r="H4724" s="218">
        <v>5.91</v>
      </c>
      <c r="I4724" s="219"/>
      <c r="J4724" s="215"/>
      <c r="K4724" s="215"/>
      <c r="L4724" s="220"/>
      <c r="M4724" s="221"/>
      <c r="N4724" s="222"/>
      <c r="O4724" s="222"/>
      <c r="P4724" s="222"/>
      <c r="Q4724" s="222"/>
      <c r="R4724" s="222"/>
      <c r="S4724" s="222"/>
      <c r="T4724" s="223"/>
      <c r="AT4724" s="224" t="s">
        <v>395</v>
      </c>
      <c r="AU4724" s="224" t="s">
        <v>90</v>
      </c>
      <c r="AV4724" s="14" t="s">
        <v>90</v>
      </c>
      <c r="AW4724" s="14" t="s">
        <v>36</v>
      </c>
      <c r="AX4724" s="14" t="s">
        <v>78</v>
      </c>
      <c r="AY4724" s="224" t="s">
        <v>386</v>
      </c>
    </row>
    <row r="4725" spans="2:51" s="14" customFormat="1" ht="10">
      <c r="B4725" s="214"/>
      <c r="C4725" s="215"/>
      <c r="D4725" s="205" t="s">
        <v>395</v>
      </c>
      <c r="E4725" s="216" t="s">
        <v>76</v>
      </c>
      <c r="F4725" s="217" t="s">
        <v>1008</v>
      </c>
      <c r="G4725" s="215"/>
      <c r="H4725" s="218">
        <v>9.94</v>
      </c>
      <c r="I4725" s="219"/>
      <c r="J4725" s="215"/>
      <c r="K4725" s="215"/>
      <c r="L4725" s="220"/>
      <c r="M4725" s="221"/>
      <c r="N4725" s="222"/>
      <c r="O4725" s="222"/>
      <c r="P4725" s="222"/>
      <c r="Q4725" s="222"/>
      <c r="R4725" s="222"/>
      <c r="S4725" s="222"/>
      <c r="T4725" s="223"/>
      <c r="AT4725" s="224" t="s">
        <v>395</v>
      </c>
      <c r="AU4725" s="224" t="s">
        <v>90</v>
      </c>
      <c r="AV4725" s="14" t="s">
        <v>90</v>
      </c>
      <c r="AW4725" s="14" t="s">
        <v>36</v>
      </c>
      <c r="AX4725" s="14" t="s">
        <v>78</v>
      </c>
      <c r="AY4725" s="224" t="s">
        <v>386</v>
      </c>
    </row>
    <row r="4726" spans="2:51" s="14" customFormat="1" ht="10">
      <c r="B4726" s="214"/>
      <c r="C4726" s="215"/>
      <c r="D4726" s="205" t="s">
        <v>395</v>
      </c>
      <c r="E4726" s="216" t="s">
        <v>76</v>
      </c>
      <c r="F4726" s="217" t="s">
        <v>3209</v>
      </c>
      <c r="G4726" s="215"/>
      <c r="H4726" s="218">
        <v>41.94</v>
      </c>
      <c r="I4726" s="219"/>
      <c r="J4726" s="215"/>
      <c r="K4726" s="215"/>
      <c r="L4726" s="220"/>
      <c r="M4726" s="221"/>
      <c r="N4726" s="222"/>
      <c r="O4726" s="222"/>
      <c r="P4726" s="222"/>
      <c r="Q4726" s="222"/>
      <c r="R4726" s="222"/>
      <c r="S4726" s="222"/>
      <c r="T4726" s="223"/>
      <c r="AT4726" s="224" t="s">
        <v>395</v>
      </c>
      <c r="AU4726" s="224" t="s">
        <v>90</v>
      </c>
      <c r="AV4726" s="14" t="s">
        <v>90</v>
      </c>
      <c r="AW4726" s="14" t="s">
        <v>36</v>
      </c>
      <c r="AX4726" s="14" t="s">
        <v>78</v>
      </c>
      <c r="AY4726" s="224" t="s">
        <v>386</v>
      </c>
    </row>
    <row r="4727" spans="2:51" s="14" customFormat="1" ht="10">
      <c r="B4727" s="214"/>
      <c r="C4727" s="215"/>
      <c r="D4727" s="205" t="s">
        <v>395</v>
      </c>
      <c r="E4727" s="216" t="s">
        <v>76</v>
      </c>
      <c r="F4727" s="217" t="s">
        <v>3210</v>
      </c>
      <c r="G4727" s="215"/>
      <c r="H4727" s="218">
        <v>9.18</v>
      </c>
      <c r="I4727" s="219"/>
      <c r="J4727" s="215"/>
      <c r="K4727" s="215"/>
      <c r="L4727" s="220"/>
      <c r="M4727" s="221"/>
      <c r="N4727" s="222"/>
      <c r="O4727" s="222"/>
      <c r="P4727" s="222"/>
      <c r="Q4727" s="222"/>
      <c r="R4727" s="222"/>
      <c r="S4727" s="222"/>
      <c r="T4727" s="223"/>
      <c r="AT4727" s="224" t="s">
        <v>395</v>
      </c>
      <c r="AU4727" s="224" t="s">
        <v>90</v>
      </c>
      <c r="AV4727" s="14" t="s">
        <v>90</v>
      </c>
      <c r="AW4727" s="14" t="s">
        <v>36</v>
      </c>
      <c r="AX4727" s="14" t="s">
        <v>78</v>
      </c>
      <c r="AY4727" s="224" t="s">
        <v>386</v>
      </c>
    </row>
    <row r="4728" spans="2:51" s="14" customFormat="1" ht="10">
      <c r="B4728" s="214"/>
      <c r="C4728" s="215"/>
      <c r="D4728" s="205" t="s">
        <v>395</v>
      </c>
      <c r="E4728" s="216" t="s">
        <v>76</v>
      </c>
      <c r="F4728" s="217" t="s">
        <v>4225</v>
      </c>
      <c r="G4728" s="215"/>
      <c r="H4728" s="218">
        <v>7.3</v>
      </c>
      <c r="I4728" s="219"/>
      <c r="J4728" s="215"/>
      <c r="K4728" s="215"/>
      <c r="L4728" s="220"/>
      <c r="M4728" s="221"/>
      <c r="N4728" s="222"/>
      <c r="O4728" s="222"/>
      <c r="P4728" s="222"/>
      <c r="Q4728" s="222"/>
      <c r="R4728" s="222"/>
      <c r="S4728" s="222"/>
      <c r="T4728" s="223"/>
      <c r="AT4728" s="224" t="s">
        <v>395</v>
      </c>
      <c r="AU4728" s="224" t="s">
        <v>90</v>
      </c>
      <c r="AV4728" s="14" t="s">
        <v>90</v>
      </c>
      <c r="AW4728" s="14" t="s">
        <v>36</v>
      </c>
      <c r="AX4728" s="14" t="s">
        <v>78</v>
      </c>
      <c r="AY4728" s="224" t="s">
        <v>386</v>
      </c>
    </row>
    <row r="4729" spans="2:51" s="16" customFormat="1" ht="10">
      <c r="B4729" s="246"/>
      <c r="C4729" s="247"/>
      <c r="D4729" s="205" t="s">
        <v>395</v>
      </c>
      <c r="E4729" s="248" t="s">
        <v>229</v>
      </c>
      <c r="F4729" s="249" t="s">
        <v>559</v>
      </c>
      <c r="G4729" s="247"/>
      <c r="H4729" s="250">
        <v>268.14</v>
      </c>
      <c r="I4729" s="251"/>
      <c r="J4729" s="247"/>
      <c r="K4729" s="247"/>
      <c r="L4729" s="252"/>
      <c r="M4729" s="253"/>
      <c r="N4729" s="254"/>
      <c r="O4729" s="254"/>
      <c r="P4729" s="254"/>
      <c r="Q4729" s="254"/>
      <c r="R4729" s="254"/>
      <c r="S4729" s="254"/>
      <c r="T4729" s="255"/>
      <c r="AT4729" s="256" t="s">
        <v>395</v>
      </c>
      <c r="AU4729" s="256" t="s">
        <v>90</v>
      </c>
      <c r="AV4729" s="16" t="s">
        <v>95</v>
      </c>
      <c r="AW4729" s="16" t="s">
        <v>36</v>
      </c>
      <c r="AX4729" s="16" t="s">
        <v>78</v>
      </c>
      <c r="AY4729" s="256" t="s">
        <v>386</v>
      </c>
    </row>
    <row r="4730" spans="2:51" s="13" customFormat="1" ht="10">
      <c r="B4730" s="203"/>
      <c r="C4730" s="204"/>
      <c r="D4730" s="205" t="s">
        <v>395</v>
      </c>
      <c r="E4730" s="206" t="s">
        <v>76</v>
      </c>
      <c r="F4730" s="207" t="s">
        <v>1009</v>
      </c>
      <c r="G4730" s="204"/>
      <c r="H4730" s="206" t="s">
        <v>76</v>
      </c>
      <c r="I4730" s="208"/>
      <c r="J4730" s="204"/>
      <c r="K4730" s="204"/>
      <c r="L4730" s="209"/>
      <c r="M4730" s="210"/>
      <c r="N4730" s="211"/>
      <c r="O4730" s="211"/>
      <c r="P4730" s="211"/>
      <c r="Q4730" s="211"/>
      <c r="R4730" s="211"/>
      <c r="S4730" s="211"/>
      <c r="T4730" s="212"/>
      <c r="AT4730" s="213" t="s">
        <v>395</v>
      </c>
      <c r="AU4730" s="213" t="s">
        <v>90</v>
      </c>
      <c r="AV4730" s="13" t="s">
        <v>85</v>
      </c>
      <c r="AW4730" s="13" t="s">
        <v>36</v>
      </c>
      <c r="AX4730" s="13" t="s">
        <v>78</v>
      </c>
      <c r="AY4730" s="213" t="s">
        <v>386</v>
      </c>
    </row>
    <row r="4731" spans="2:51" s="13" customFormat="1" ht="10">
      <c r="B4731" s="203"/>
      <c r="C4731" s="204"/>
      <c r="D4731" s="205" t="s">
        <v>395</v>
      </c>
      <c r="E4731" s="206" t="s">
        <v>76</v>
      </c>
      <c r="F4731" s="207" t="s">
        <v>236</v>
      </c>
      <c r="G4731" s="204"/>
      <c r="H4731" s="206" t="s">
        <v>76</v>
      </c>
      <c r="I4731" s="208"/>
      <c r="J4731" s="204"/>
      <c r="K4731" s="204"/>
      <c r="L4731" s="209"/>
      <c r="M4731" s="210"/>
      <c r="N4731" s="211"/>
      <c r="O4731" s="211"/>
      <c r="P4731" s="211"/>
      <c r="Q4731" s="211"/>
      <c r="R4731" s="211"/>
      <c r="S4731" s="211"/>
      <c r="T4731" s="212"/>
      <c r="AT4731" s="213" t="s">
        <v>395</v>
      </c>
      <c r="AU4731" s="213" t="s">
        <v>90</v>
      </c>
      <c r="AV4731" s="13" t="s">
        <v>85</v>
      </c>
      <c r="AW4731" s="13" t="s">
        <v>36</v>
      </c>
      <c r="AX4731" s="13" t="s">
        <v>78</v>
      </c>
      <c r="AY4731" s="213" t="s">
        <v>386</v>
      </c>
    </row>
    <row r="4732" spans="2:51" s="14" customFormat="1" ht="10">
      <c r="B4732" s="214"/>
      <c r="C4732" s="215"/>
      <c r="D4732" s="205" t="s">
        <v>395</v>
      </c>
      <c r="E4732" s="216" t="s">
        <v>76</v>
      </c>
      <c r="F4732" s="217" t="s">
        <v>4226</v>
      </c>
      <c r="G4732" s="215"/>
      <c r="H4732" s="218">
        <v>36.57</v>
      </c>
      <c r="I4732" s="219"/>
      <c r="J4732" s="215"/>
      <c r="K4732" s="215"/>
      <c r="L4732" s="220"/>
      <c r="M4732" s="221"/>
      <c r="N4732" s="222"/>
      <c r="O4732" s="222"/>
      <c r="P4732" s="222"/>
      <c r="Q4732" s="222"/>
      <c r="R4732" s="222"/>
      <c r="S4732" s="222"/>
      <c r="T4732" s="223"/>
      <c r="AT4732" s="224" t="s">
        <v>395</v>
      </c>
      <c r="AU4732" s="224" t="s">
        <v>90</v>
      </c>
      <c r="AV4732" s="14" t="s">
        <v>90</v>
      </c>
      <c r="AW4732" s="14" t="s">
        <v>36</v>
      </c>
      <c r="AX4732" s="14" t="s">
        <v>78</v>
      </c>
      <c r="AY4732" s="224" t="s">
        <v>386</v>
      </c>
    </row>
    <row r="4733" spans="2:51" s="14" customFormat="1" ht="10">
      <c r="B4733" s="214"/>
      <c r="C4733" s="215"/>
      <c r="D4733" s="205" t="s">
        <v>395</v>
      </c>
      <c r="E4733" s="216" t="s">
        <v>76</v>
      </c>
      <c r="F4733" s="217" t="s">
        <v>3212</v>
      </c>
      <c r="G4733" s="215"/>
      <c r="H4733" s="218">
        <v>5.0599999999999996</v>
      </c>
      <c r="I4733" s="219"/>
      <c r="J4733" s="215"/>
      <c r="K4733" s="215"/>
      <c r="L4733" s="220"/>
      <c r="M4733" s="221"/>
      <c r="N4733" s="222"/>
      <c r="O4733" s="222"/>
      <c r="P4733" s="222"/>
      <c r="Q4733" s="222"/>
      <c r="R4733" s="222"/>
      <c r="S4733" s="222"/>
      <c r="T4733" s="223"/>
      <c r="AT4733" s="224" t="s">
        <v>395</v>
      </c>
      <c r="AU4733" s="224" t="s">
        <v>90</v>
      </c>
      <c r="AV4733" s="14" t="s">
        <v>90</v>
      </c>
      <c r="AW4733" s="14" t="s">
        <v>36</v>
      </c>
      <c r="AX4733" s="14" t="s">
        <v>78</v>
      </c>
      <c r="AY4733" s="224" t="s">
        <v>386</v>
      </c>
    </row>
    <row r="4734" spans="2:51" s="14" customFormat="1" ht="10">
      <c r="B4734" s="214"/>
      <c r="C4734" s="215"/>
      <c r="D4734" s="205" t="s">
        <v>395</v>
      </c>
      <c r="E4734" s="216" t="s">
        <v>76</v>
      </c>
      <c r="F4734" s="217" t="s">
        <v>4227</v>
      </c>
      <c r="G4734" s="215"/>
      <c r="H4734" s="218">
        <v>60.3</v>
      </c>
      <c r="I4734" s="219"/>
      <c r="J4734" s="215"/>
      <c r="K4734" s="215"/>
      <c r="L4734" s="220"/>
      <c r="M4734" s="221"/>
      <c r="N4734" s="222"/>
      <c r="O4734" s="222"/>
      <c r="P4734" s="222"/>
      <c r="Q4734" s="222"/>
      <c r="R4734" s="222"/>
      <c r="S4734" s="222"/>
      <c r="T4734" s="223"/>
      <c r="AT4734" s="224" t="s">
        <v>395</v>
      </c>
      <c r="AU4734" s="224" t="s">
        <v>90</v>
      </c>
      <c r="AV4734" s="14" t="s">
        <v>90</v>
      </c>
      <c r="AW4734" s="14" t="s">
        <v>36</v>
      </c>
      <c r="AX4734" s="14" t="s">
        <v>78</v>
      </c>
      <c r="AY4734" s="224" t="s">
        <v>386</v>
      </c>
    </row>
    <row r="4735" spans="2:51" s="14" customFormat="1" ht="10">
      <c r="B4735" s="214"/>
      <c r="C4735" s="215"/>
      <c r="D4735" s="205" t="s">
        <v>395</v>
      </c>
      <c r="E4735" s="216" t="s">
        <v>76</v>
      </c>
      <c r="F4735" s="217" t="s">
        <v>3213</v>
      </c>
      <c r="G4735" s="215"/>
      <c r="H4735" s="218">
        <v>3.75</v>
      </c>
      <c r="I4735" s="219"/>
      <c r="J4735" s="215"/>
      <c r="K4735" s="215"/>
      <c r="L4735" s="220"/>
      <c r="M4735" s="221"/>
      <c r="N4735" s="222"/>
      <c r="O4735" s="222"/>
      <c r="P4735" s="222"/>
      <c r="Q4735" s="222"/>
      <c r="R4735" s="222"/>
      <c r="S4735" s="222"/>
      <c r="T4735" s="223"/>
      <c r="AT4735" s="224" t="s">
        <v>395</v>
      </c>
      <c r="AU4735" s="224" t="s">
        <v>90</v>
      </c>
      <c r="AV4735" s="14" t="s">
        <v>90</v>
      </c>
      <c r="AW4735" s="14" t="s">
        <v>36</v>
      </c>
      <c r="AX4735" s="14" t="s">
        <v>78</v>
      </c>
      <c r="AY4735" s="224" t="s">
        <v>386</v>
      </c>
    </row>
    <row r="4736" spans="2:51" s="14" customFormat="1" ht="10">
      <c r="B4736" s="214"/>
      <c r="C4736" s="215"/>
      <c r="D4736" s="205" t="s">
        <v>395</v>
      </c>
      <c r="E4736" s="216" t="s">
        <v>76</v>
      </c>
      <c r="F4736" s="217" t="s">
        <v>3214</v>
      </c>
      <c r="G4736" s="215"/>
      <c r="H4736" s="218">
        <v>3.64</v>
      </c>
      <c r="I4736" s="219"/>
      <c r="J4736" s="215"/>
      <c r="K4736" s="215"/>
      <c r="L4736" s="220"/>
      <c r="M4736" s="221"/>
      <c r="N4736" s="222"/>
      <c r="O4736" s="222"/>
      <c r="P4736" s="222"/>
      <c r="Q4736" s="222"/>
      <c r="R4736" s="222"/>
      <c r="S4736" s="222"/>
      <c r="T4736" s="223"/>
      <c r="AT4736" s="224" t="s">
        <v>395</v>
      </c>
      <c r="AU4736" s="224" t="s">
        <v>90</v>
      </c>
      <c r="AV4736" s="14" t="s">
        <v>90</v>
      </c>
      <c r="AW4736" s="14" t="s">
        <v>36</v>
      </c>
      <c r="AX4736" s="14" t="s">
        <v>78</v>
      </c>
      <c r="AY4736" s="224" t="s">
        <v>386</v>
      </c>
    </row>
    <row r="4737" spans="2:51" s="14" customFormat="1" ht="10">
      <c r="B4737" s="214"/>
      <c r="C4737" s="215"/>
      <c r="D4737" s="205" t="s">
        <v>395</v>
      </c>
      <c r="E4737" s="216" t="s">
        <v>76</v>
      </c>
      <c r="F4737" s="217" t="s">
        <v>1010</v>
      </c>
      <c r="G4737" s="215"/>
      <c r="H4737" s="218">
        <v>17.36</v>
      </c>
      <c r="I4737" s="219"/>
      <c r="J4737" s="215"/>
      <c r="K4737" s="215"/>
      <c r="L4737" s="220"/>
      <c r="M4737" s="221"/>
      <c r="N4737" s="222"/>
      <c r="O4737" s="222"/>
      <c r="P4737" s="222"/>
      <c r="Q4737" s="222"/>
      <c r="R4737" s="222"/>
      <c r="S4737" s="222"/>
      <c r="T4737" s="223"/>
      <c r="AT4737" s="224" t="s">
        <v>395</v>
      </c>
      <c r="AU4737" s="224" t="s">
        <v>90</v>
      </c>
      <c r="AV4737" s="14" t="s">
        <v>90</v>
      </c>
      <c r="AW4737" s="14" t="s">
        <v>36</v>
      </c>
      <c r="AX4737" s="14" t="s">
        <v>78</v>
      </c>
      <c r="AY4737" s="224" t="s">
        <v>386</v>
      </c>
    </row>
    <row r="4738" spans="2:51" s="14" customFormat="1" ht="10">
      <c r="B4738" s="214"/>
      <c r="C4738" s="215"/>
      <c r="D4738" s="205" t="s">
        <v>395</v>
      </c>
      <c r="E4738" s="216" t="s">
        <v>76</v>
      </c>
      <c r="F4738" s="217" t="s">
        <v>2994</v>
      </c>
      <c r="G4738" s="215"/>
      <c r="H4738" s="218">
        <v>2.98</v>
      </c>
      <c r="I4738" s="219"/>
      <c r="J4738" s="215"/>
      <c r="K4738" s="215"/>
      <c r="L4738" s="220"/>
      <c r="M4738" s="221"/>
      <c r="N4738" s="222"/>
      <c r="O4738" s="222"/>
      <c r="P4738" s="222"/>
      <c r="Q4738" s="222"/>
      <c r="R4738" s="222"/>
      <c r="S4738" s="222"/>
      <c r="T4738" s="223"/>
      <c r="AT4738" s="224" t="s">
        <v>395</v>
      </c>
      <c r="AU4738" s="224" t="s">
        <v>90</v>
      </c>
      <c r="AV4738" s="14" t="s">
        <v>90</v>
      </c>
      <c r="AW4738" s="14" t="s">
        <v>36</v>
      </c>
      <c r="AX4738" s="14" t="s">
        <v>78</v>
      </c>
      <c r="AY4738" s="224" t="s">
        <v>386</v>
      </c>
    </row>
    <row r="4739" spans="2:51" s="14" customFormat="1" ht="10">
      <c r="B4739" s="214"/>
      <c r="C4739" s="215"/>
      <c r="D4739" s="205" t="s">
        <v>395</v>
      </c>
      <c r="E4739" s="216" t="s">
        <v>76</v>
      </c>
      <c r="F4739" s="217" t="s">
        <v>2995</v>
      </c>
      <c r="G4739" s="215"/>
      <c r="H4739" s="218">
        <v>3.17</v>
      </c>
      <c r="I4739" s="219"/>
      <c r="J4739" s="215"/>
      <c r="K4739" s="215"/>
      <c r="L4739" s="220"/>
      <c r="M4739" s="221"/>
      <c r="N4739" s="222"/>
      <c r="O4739" s="222"/>
      <c r="P4739" s="222"/>
      <c r="Q4739" s="222"/>
      <c r="R4739" s="222"/>
      <c r="S4739" s="222"/>
      <c r="T4739" s="223"/>
      <c r="AT4739" s="224" t="s">
        <v>395</v>
      </c>
      <c r="AU4739" s="224" t="s">
        <v>90</v>
      </c>
      <c r="AV4739" s="14" t="s">
        <v>90</v>
      </c>
      <c r="AW4739" s="14" t="s">
        <v>36</v>
      </c>
      <c r="AX4739" s="14" t="s">
        <v>78</v>
      </c>
      <c r="AY4739" s="224" t="s">
        <v>386</v>
      </c>
    </row>
    <row r="4740" spans="2:51" s="14" customFormat="1" ht="10">
      <c r="B4740" s="214"/>
      <c r="C4740" s="215"/>
      <c r="D4740" s="205" t="s">
        <v>395</v>
      </c>
      <c r="E4740" s="216" t="s">
        <v>76</v>
      </c>
      <c r="F4740" s="217" t="s">
        <v>2996</v>
      </c>
      <c r="G4740" s="215"/>
      <c r="H4740" s="218">
        <v>6.87</v>
      </c>
      <c r="I4740" s="219"/>
      <c r="J4740" s="215"/>
      <c r="K4740" s="215"/>
      <c r="L4740" s="220"/>
      <c r="M4740" s="221"/>
      <c r="N4740" s="222"/>
      <c r="O4740" s="222"/>
      <c r="P4740" s="222"/>
      <c r="Q4740" s="222"/>
      <c r="R4740" s="222"/>
      <c r="S4740" s="222"/>
      <c r="T4740" s="223"/>
      <c r="AT4740" s="224" t="s">
        <v>395</v>
      </c>
      <c r="AU4740" s="224" t="s">
        <v>90</v>
      </c>
      <c r="AV4740" s="14" t="s">
        <v>90</v>
      </c>
      <c r="AW4740" s="14" t="s">
        <v>36</v>
      </c>
      <c r="AX4740" s="14" t="s">
        <v>78</v>
      </c>
      <c r="AY4740" s="224" t="s">
        <v>386</v>
      </c>
    </row>
    <row r="4741" spans="2:51" s="14" customFormat="1" ht="10">
      <c r="B4741" s="214"/>
      <c r="C4741" s="215"/>
      <c r="D4741" s="205" t="s">
        <v>395</v>
      </c>
      <c r="E4741" s="216" t="s">
        <v>76</v>
      </c>
      <c r="F4741" s="217" t="s">
        <v>2997</v>
      </c>
      <c r="G4741" s="215"/>
      <c r="H4741" s="218">
        <v>5.34</v>
      </c>
      <c r="I4741" s="219"/>
      <c r="J4741" s="215"/>
      <c r="K4741" s="215"/>
      <c r="L4741" s="220"/>
      <c r="M4741" s="221"/>
      <c r="N4741" s="222"/>
      <c r="O4741" s="222"/>
      <c r="P4741" s="222"/>
      <c r="Q4741" s="222"/>
      <c r="R4741" s="222"/>
      <c r="S4741" s="222"/>
      <c r="T4741" s="223"/>
      <c r="AT4741" s="224" t="s">
        <v>395</v>
      </c>
      <c r="AU4741" s="224" t="s">
        <v>90</v>
      </c>
      <c r="AV4741" s="14" t="s">
        <v>90</v>
      </c>
      <c r="AW4741" s="14" t="s">
        <v>36</v>
      </c>
      <c r="AX4741" s="14" t="s">
        <v>78</v>
      </c>
      <c r="AY4741" s="224" t="s">
        <v>386</v>
      </c>
    </row>
    <row r="4742" spans="2:51" s="14" customFormat="1" ht="10">
      <c r="B4742" s="214"/>
      <c r="C4742" s="215"/>
      <c r="D4742" s="205" t="s">
        <v>395</v>
      </c>
      <c r="E4742" s="216" t="s">
        <v>76</v>
      </c>
      <c r="F4742" s="217" t="s">
        <v>2998</v>
      </c>
      <c r="G4742" s="215"/>
      <c r="H4742" s="218">
        <v>16.329999999999998</v>
      </c>
      <c r="I4742" s="219"/>
      <c r="J4742" s="215"/>
      <c r="K4742" s="215"/>
      <c r="L4742" s="220"/>
      <c r="M4742" s="221"/>
      <c r="N4742" s="222"/>
      <c r="O4742" s="222"/>
      <c r="P4742" s="222"/>
      <c r="Q4742" s="222"/>
      <c r="R4742" s="222"/>
      <c r="S4742" s="222"/>
      <c r="T4742" s="223"/>
      <c r="AT4742" s="224" t="s">
        <v>395</v>
      </c>
      <c r="AU4742" s="224" t="s">
        <v>90</v>
      </c>
      <c r="AV4742" s="14" t="s">
        <v>90</v>
      </c>
      <c r="AW4742" s="14" t="s">
        <v>36</v>
      </c>
      <c r="AX4742" s="14" t="s">
        <v>78</v>
      </c>
      <c r="AY4742" s="224" t="s">
        <v>386</v>
      </c>
    </row>
    <row r="4743" spans="2:51" s="14" customFormat="1" ht="10">
      <c r="B4743" s="214"/>
      <c r="C4743" s="215"/>
      <c r="D4743" s="205" t="s">
        <v>395</v>
      </c>
      <c r="E4743" s="216" t="s">
        <v>76</v>
      </c>
      <c r="F4743" s="217" t="s">
        <v>2999</v>
      </c>
      <c r="G4743" s="215"/>
      <c r="H4743" s="218">
        <v>5.0599999999999996</v>
      </c>
      <c r="I4743" s="219"/>
      <c r="J4743" s="215"/>
      <c r="K4743" s="215"/>
      <c r="L4743" s="220"/>
      <c r="M4743" s="221"/>
      <c r="N4743" s="222"/>
      <c r="O4743" s="222"/>
      <c r="P4743" s="222"/>
      <c r="Q4743" s="222"/>
      <c r="R4743" s="222"/>
      <c r="S4743" s="222"/>
      <c r="T4743" s="223"/>
      <c r="AT4743" s="224" t="s">
        <v>395</v>
      </c>
      <c r="AU4743" s="224" t="s">
        <v>90</v>
      </c>
      <c r="AV4743" s="14" t="s">
        <v>90</v>
      </c>
      <c r="AW4743" s="14" t="s">
        <v>36</v>
      </c>
      <c r="AX4743" s="14" t="s">
        <v>78</v>
      </c>
      <c r="AY4743" s="224" t="s">
        <v>386</v>
      </c>
    </row>
    <row r="4744" spans="2:51" s="14" customFormat="1" ht="10">
      <c r="B4744" s="214"/>
      <c r="C4744" s="215"/>
      <c r="D4744" s="205" t="s">
        <v>395</v>
      </c>
      <c r="E4744" s="216" t="s">
        <v>76</v>
      </c>
      <c r="F4744" s="217" t="s">
        <v>3000</v>
      </c>
      <c r="G4744" s="215"/>
      <c r="H4744" s="218">
        <v>21.89</v>
      </c>
      <c r="I4744" s="219"/>
      <c r="J4744" s="215"/>
      <c r="K4744" s="215"/>
      <c r="L4744" s="220"/>
      <c r="M4744" s="221"/>
      <c r="N4744" s="222"/>
      <c r="O4744" s="222"/>
      <c r="P4744" s="222"/>
      <c r="Q4744" s="222"/>
      <c r="R4744" s="222"/>
      <c r="S4744" s="222"/>
      <c r="T4744" s="223"/>
      <c r="AT4744" s="224" t="s">
        <v>395</v>
      </c>
      <c r="AU4744" s="224" t="s">
        <v>90</v>
      </c>
      <c r="AV4744" s="14" t="s">
        <v>90</v>
      </c>
      <c r="AW4744" s="14" t="s">
        <v>36</v>
      </c>
      <c r="AX4744" s="14" t="s">
        <v>78</v>
      </c>
      <c r="AY4744" s="224" t="s">
        <v>386</v>
      </c>
    </row>
    <row r="4745" spans="2:51" s="13" customFormat="1" ht="10">
      <c r="B4745" s="203"/>
      <c r="C4745" s="204"/>
      <c r="D4745" s="205" t="s">
        <v>395</v>
      </c>
      <c r="E4745" s="206" t="s">
        <v>76</v>
      </c>
      <c r="F4745" s="207" t="s">
        <v>1088</v>
      </c>
      <c r="G4745" s="204"/>
      <c r="H4745" s="206" t="s">
        <v>76</v>
      </c>
      <c r="I4745" s="208"/>
      <c r="J4745" s="204"/>
      <c r="K4745" s="204"/>
      <c r="L4745" s="209"/>
      <c r="M4745" s="210"/>
      <c r="N4745" s="211"/>
      <c r="O4745" s="211"/>
      <c r="P4745" s="211"/>
      <c r="Q4745" s="211"/>
      <c r="R4745" s="211"/>
      <c r="S4745" s="211"/>
      <c r="T4745" s="212"/>
      <c r="AT4745" s="213" t="s">
        <v>395</v>
      </c>
      <c r="AU4745" s="213" t="s">
        <v>90</v>
      </c>
      <c r="AV4745" s="13" t="s">
        <v>85</v>
      </c>
      <c r="AW4745" s="13" t="s">
        <v>36</v>
      </c>
      <c r="AX4745" s="13" t="s">
        <v>78</v>
      </c>
      <c r="AY4745" s="213" t="s">
        <v>386</v>
      </c>
    </row>
    <row r="4746" spans="2:51" s="13" customFormat="1" ht="10">
      <c r="B4746" s="203"/>
      <c r="C4746" s="204"/>
      <c r="D4746" s="205" t="s">
        <v>395</v>
      </c>
      <c r="E4746" s="206" t="s">
        <v>76</v>
      </c>
      <c r="F4746" s="207" t="s">
        <v>236</v>
      </c>
      <c r="G4746" s="204"/>
      <c r="H4746" s="206" t="s">
        <v>76</v>
      </c>
      <c r="I4746" s="208"/>
      <c r="J4746" s="204"/>
      <c r="K4746" s="204"/>
      <c r="L4746" s="209"/>
      <c r="M4746" s="210"/>
      <c r="N4746" s="211"/>
      <c r="O4746" s="211"/>
      <c r="P4746" s="211"/>
      <c r="Q4746" s="211"/>
      <c r="R4746" s="211"/>
      <c r="S4746" s="211"/>
      <c r="T4746" s="212"/>
      <c r="AT4746" s="213" t="s">
        <v>395</v>
      </c>
      <c r="AU4746" s="213" t="s">
        <v>90</v>
      </c>
      <c r="AV4746" s="13" t="s">
        <v>85</v>
      </c>
      <c r="AW4746" s="13" t="s">
        <v>36</v>
      </c>
      <c r="AX4746" s="13" t="s">
        <v>78</v>
      </c>
      <c r="AY4746" s="213" t="s">
        <v>386</v>
      </c>
    </row>
    <row r="4747" spans="2:51" s="14" customFormat="1" ht="10">
      <c r="B4747" s="214"/>
      <c r="C4747" s="215"/>
      <c r="D4747" s="205" t="s">
        <v>395</v>
      </c>
      <c r="E4747" s="216" t="s">
        <v>76</v>
      </c>
      <c r="F4747" s="217" t="s">
        <v>4228</v>
      </c>
      <c r="G4747" s="215"/>
      <c r="H4747" s="218">
        <v>36.61</v>
      </c>
      <c r="I4747" s="219"/>
      <c r="J4747" s="215"/>
      <c r="K4747" s="215"/>
      <c r="L4747" s="220"/>
      <c r="M4747" s="221"/>
      <c r="N4747" s="222"/>
      <c r="O4747" s="222"/>
      <c r="P4747" s="222"/>
      <c r="Q4747" s="222"/>
      <c r="R4747" s="222"/>
      <c r="S4747" s="222"/>
      <c r="T4747" s="223"/>
      <c r="AT4747" s="224" t="s">
        <v>395</v>
      </c>
      <c r="AU4747" s="224" t="s">
        <v>90</v>
      </c>
      <c r="AV4747" s="14" t="s">
        <v>90</v>
      </c>
      <c r="AW4747" s="14" t="s">
        <v>36</v>
      </c>
      <c r="AX4747" s="14" t="s">
        <v>78</v>
      </c>
      <c r="AY4747" s="224" t="s">
        <v>386</v>
      </c>
    </row>
    <row r="4748" spans="2:51" s="14" customFormat="1" ht="10">
      <c r="B4748" s="214"/>
      <c r="C4748" s="215"/>
      <c r="D4748" s="205" t="s">
        <v>395</v>
      </c>
      <c r="E4748" s="216" t="s">
        <v>76</v>
      </c>
      <c r="F4748" s="217" t="s">
        <v>3218</v>
      </c>
      <c r="G4748" s="215"/>
      <c r="H4748" s="218">
        <v>5.0599999999999996</v>
      </c>
      <c r="I4748" s="219"/>
      <c r="J4748" s="215"/>
      <c r="K4748" s="215"/>
      <c r="L4748" s="220"/>
      <c r="M4748" s="221"/>
      <c r="N4748" s="222"/>
      <c r="O4748" s="222"/>
      <c r="P4748" s="222"/>
      <c r="Q4748" s="222"/>
      <c r="R4748" s="222"/>
      <c r="S4748" s="222"/>
      <c r="T4748" s="223"/>
      <c r="AT4748" s="224" t="s">
        <v>395</v>
      </c>
      <c r="AU4748" s="224" t="s">
        <v>90</v>
      </c>
      <c r="AV4748" s="14" t="s">
        <v>90</v>
      </c>
      <c r="AW4748" s="14" t="s">
        <v>36</v>
      </c>
      <c r="AX4748" s="14" t="s">
        <v>78</v>
      </c>
      <c r="AY4748" s="224" t="s">
        <v>386</v>
      </c>
    </row>
    <row r="4749" spans="2:51" s="14" customFormat="1" ht="10">
      <c r="B4749" s="214"/>
      <c r="C4749" s="215"/>
      <c r="D4749" s="205" t="s">
        <v>395</v>
      </c>
      <c r="E4749" s="216" t="s">
        <v>76</v>
      </c>
      <c r="F4749" s="217" t="s">
        <v>4229</v>
      </c>
      <c r="G4749" s="215"/>
      <c r="H4749" s="218">
        <v>60.16</v>
      </c>
      <c r="I4749" s="219"/>
      <c r="J4749" s="215"/>
      <c r="K4749" s="215"/>
      <c r="L4749" s="220"/>
      <c r="M4749" s="221"/>
      <c r="N4749" s="222"/>
      <c r="O4749" s="222"/>
      <c r="P4749" s="222"/>
      <c r="Q4749" s="222"/>
      <c r="R4749" s="222"/>
      <c r="S4749" s="222"/>
      <c r="T4749" s="223"/>
      <c r="AT4749" s="224" t="s">
        <v>395</v>
      </c>
      <c r="AU4749" s="224" t="s">
        <v>90</v>
      </c>
      <c r="AV4749" s="14" t="s">
        <v>90</v>
      </c>
      <c r="AW4749" s="14" t="s">
        <v>36</v>
      </c>
      <c r="AX4749" s="14" t="s">
        <v>78</v>
      </c>
      <c r="AY4749" s="224" t="s">
        <v>386</v>
      </c>
    </row>
    <row r="4750" spans="2:51" s="14" customFormat="1" ht="10">
      <c r="B4750" s="214"/>
      <c r="C4750" s="215"/>
      <c r="D4750" s="205" t="s">
        <v>395</v>
      </c>
      <c r="E4750" s="216" t="s">
        <v>76</v>
      </c>
      <c r="F4750" s="217" t="s">
        <v>3219</v>
      </c>
      <c r="G4750" s="215"/>
      <c r="H4750" s="218">
        <v>3.75</v>
      </c>
      <c r="I4750" s="219"/>
      <c r="J4750" s="215"/>
      <c r="K4750" s="215"/>
      <c r="L4750" s="220"/>
      <c r="M4750" s="221"/>
      <c r="N4750" s="222"/>
      <c r="O4750" s="222"/>
      <c r="P4750" s="222"/>
      <c r="Q4750" s="222"/>
      <c r="R4750" s="222"/>
      <c r="S4750" s="222"/>
      <c r="T4750" s="223"/>
      <c r="AT4750" s="224" t="s">
        <v>395</v>
      </c>
      <c r="AU4750" s="224" t="s">
        <v>90</v>
      </c>
      <c r="AV4750" s="14" t="s">
        <v>90</v>
      </c>
      <c r="AW4750" s="14" t="s">
        <v>36</v>
      </c>
      <c r="AX4750" s="14" t="s">
        <v>78</v>
      </c>
      <c r="AY4750" s="224" t="s">
        <v>386</v>
      </c>
    </row>
    <row r="4751" spans="2:51" s="14" customFormat="1" ht="10">
      <c r="B4751" s="214"/>
      <c r="C4751" s="215"/>
      <c r="D4751" s="205" t="s">
        <v>395</v>
      </c>
      <c r="E4751" s="216" t="s">
        <v>76</v>
      </c>
      <c r="F4751" s="217" t="s">
        <v>3220</v>
      </c>
      <c r="G4751" s="215"/>
      <c r="H4751" s="218">
        <v>3.64</v>
      </c>
      <c r="I4751" s="219"/>
      <c r="J4751" s="215"/>
      <c r="K4751" s="215"/>
      <c r="L4751" s="220"/>
      <c r="M4751" s="221"/>
      <c r="N4751" s="222"/>
      <c r="O4751" s="222"/>
      <c r="P4751" s="222"/>
      <c r="Q4751" s="222"/>
      <c r="R4751" s="222"/>
      <c r="S4751" s="222"/>
      <c r="T4751" s="223"/>
      <c r="AT4751" s="224" t="s">
        <v>395</v>
      </c>
      <c r="AU4751" s="224" t="s">
        <v>90</v>
      </c>
      <c r="AV4751" s="14" t="s">
        <v>90</v>
      </c>
      <c r="AW4751" s="14" t="s">
        <v>36</v>
      </c>
      <c r="AX4751" s="14" t="s">
        <v>78</v>
      </c>
      <c r="AY4751" s="224" t="s">
        <v>386</v>
      </c>
    </row>
    <row r="4752" spans="2:51" s="14" customFormat="1" ht="10">
      <c r="B4752" s="214"/>
      <c r="C4752" s="215"/>
      <c r="D4752" s="205" t="s">
        <v>395</v>
      </c>
      <c r="E4752" s="216" t="s">
        <v>76</v>
      </c>
      <c r="F4752" s="217" t="s">
        <v>3221</v>
      </c>
      <c r="G4752" s="215"/>
      <c r="H4752" s="218">
        <v>2.58</v>
      </c>
      <c r="I4752" s="219"/>
      <c r="J4752" s="215"/>
      <c r="K4752" s="215"/>
      <c r="L4752" s="220"/>
      <c r="M4752" s="221"/>
      <c r="N4752" s="222"/>
      <c r="O4752" s="222"/>
      <c r="P4752" s="222"/>
      <c r="Q4752" s="222"/>
      <c r="R4752" s="222"/>
      <c r="S4752" s="222"/>
      <c r="T4752" s="223"/>
      <c r="AT4752" s="224" t="s">
        <v>395</v>
      </c>
      <c r="AU4752" s="224" t="s">
        <v>90</v>
      </c>
      <c r="AV4752" s="14" t="s">
        <v>90</v>
      </c>
      <c r="AW4752" s="14" t="s">
        <v>36</v>
      </c>
      <c r="AX4752" s="14" t="s">
        <v>78</v>
      </c>
      <c r="AY4752" s="224" t="s">
        <v>386</v>
      </c>
    </row>
    <row r="4753" spans="2:51" s="14" customFormat="1" ht="10">
      <c r="B4753" s="214"/>
      <c r="C4753" s="215"/>
      <c r="D4753" s="205" t="s">
        <v>395</v>
      </c>
      <c r="E4753" s="216" t="s">
        <v>76</v>
      </c>
      <c r="F4753" s="217" t="s">
        <v>3006</v>
      </c>
      <c r="G4753" s="215"/>
      <c r="H4753" s="218">
        <v>20.95</v>
      </c>
      <c r="I4753" s="219"/>
      <c r="J4753" s="215"/>
      <c r="K4753" s="215"/>
      <c r="L4753" s="220"/>
      <c r="M4753" s="221"/>
      <c r="N4753" s="222"/>
      <c r="O4753" s="222"/>
      <c r="P4753" s="222"/>
      <c r="Q4753" s="222"/>
      <c r="R4753" s="222"/>
      <c r="S4753" s="222"/>
      <c r="T4753" s="223"/>
      <c r="AT4753" s="224" t="s">
        <v>395</v>
      </c>
      <c r="AU4753" s="224" t="s">
        <v>90</v>
      </c>
      <c r="AV4753" s="14" t="s">
        <v>90</v>
      </c>
      <c r="AW4753" s="14" t="s">
        <v>36</v>
      </c>
      <c r="AX4753" s="14" t="s">
        <v>78</v>
      </c>
      <c r="AY4753" s="224" t="s">
        <v>386</v>
      </c>
    </row>
    <row r="4754" spans="2:51" s="14" customFormat="1" ht="10">
      <c r="B4754" s="214"/>
      <c r="C4754" s="215"/>
      <c r="D4754" s="205" t="s">
        <v>395</v>
      </c>
      <c r="E4754" s="216" t="s">
        <v>76</v>
      </c>
      <c r="F4754" s="217" t="s">
        <v>3224</v>
      </c>
      <c r="G4754" s="215"/>
      <c r="H4754" s="218">
        <v>3.93</v>
      </c>
      <c r="I4754" s="219"/>
      <c r="J4754" s="215"/>
      <c r="K4754" s="215"/>
      <c r="L4754" s="220"/>
      <c r="M4754" s="221"/>
      <c r="N4754" s="222"/>
      <c r="O4754" s="222"/>
      <c r="P4754" s="222"/>
      <c r="Q4754" s="222"/>
      <c r="R4754" s="222"/>
      <c r="S4754" s="222"/>
      <c r="T4754" s="223"/>
      <c r="AT4754" s="224" t="s">
        <v>395</v>
      </c>
      <c r="AU4754" s="224" t="s">
        <v>90</v>
      </c>
      <c r="AV4754" s="14" t="s">
        <v>90</v>
      </c>
      <c r="AW4754" s="14" t="s">
        <v>36</v>
      </c>
      <c r="AX4754" s="14" t="s">
        <v>78</v>
      </c>
      <c r="AY4754" s="224" t="s">
        <v>386</v>
      </c>
    </row>
    <row r="4755" spans="2:51" s="14" customFormat="1" ht="10">
      <c r="B4755" s="214"/>
      <c r="C4755" s="215"/>
      <c r="D4755" s="205" t="s">
        <v>395</v>
      </c>
      <c r="E4755" s="216" t="s">
        <v>76</v>
      </c>
      <c r="F4755" s="217" t="s">
        <v>4230</v>
      </c>
      <c r="G4755" s="215"/>
      <c r="H4755" s="218">
        <v>9.1300000000000008</v>
      </c>
      <c r="I4755" s="219"/>
      <c r="J4755" s="215"/>
      <c r="K4755" s="215"/>
      <c r="L4755" s="220"/>
      <c r="M4755" s="221"/>
      <c r="N4755" s="222"/>
      <c r="O4755" s="222"/>
      <c r="P4755" s="222"/>
      <c r="Q4755" s="222"/>
      <c r="R4755" s="222"/>
      <c r="S4755" s="222"/>
      <c r="T4755" s="223"/>
      <c r="AT4755" s="224" t="s">
        <v>395</v>
      </c>
      <c r="AU4755" s="224" t="s">
        <v>90</v>
      </c>
      <c r="AV4755" s="14" t="s">
        <v>90</v>
      </c>
      <c r="AW4755" s="14" t="s">
        <v>36</v>
      </c>
      <c r="AX4755" s="14" t="s">
        <v>78</v>
      </c>
      <c r="AY4755" s="224" t="s">
        <v>386</v>
      </c>
    </row>
    <row r="4756" spans="2:51" s="14" customFormat="1" ht="10">
      <c r="B4756" s="214"/>
      <c r="C4756" s="215"/>
      <c r="D4756" s="205" t="s">
        <v>395</v>
      </c>
      <c r="E4756" s="216" t="s">
        <v>76</v>
      </c>
      <c r="F4756" s="217" t="s">
        <v>3008</v>
      </c>
      <c r="G4756" s="215"/>
      <c r="H4756" s="218">
        <v>5.31</v>
      </c>
      <c r="I4756" s="219"/>
      <c r="J4756" s="215"/>
      <c r="K4756" s="215"/>
      <c r="L4756" s="220"/>
      <c r="M4756" s="221"/>
      <c r="N4756" s="222"/>
      <c r="O4756" s="222"/>
      <c r="P4756" s="222"/>
      <c r="Q4756" s="222"/>
      <c r="R4756" s="222"/>
      <c r="S4756" s="222"/>
      <c r="T4756" s="223"/>
      <c r="AT4756" s="224" t="s">
        <v>395</v>
      </c>
      <c r="AU4756" s="224" t="s">
        <v>90</v>
      </c>
      <c r="AV4756" s="14" t="s">
        <v>90</v>
      </c>
      <c r="AW4756" s="14" t="s">
        <v>36</v>
      </c>
      <c r="AX4756" s="14" t="s">
        <v>78</v>
      </c>
      <c r="AY4756" s="224" t="s">
        <v>386</v>
      </c>
    </row>
    <row r="4757" spans="2:51" s="14" customFormat="1" ht="10">
      <c r="B4757" s="214"/>
      <c r="C4757" s="215"/>
      <c r="D4757" s="205" t="s">
        <v>395</v>
      </c>
      <c r="E4757" s="216" t="s">
        <v>76</v>
      </c>
      <c r="F4757" s="217" t="s">
        <v>3009</v>
      </c>
      <c r="G4757" s="215"/>
      <c r="H4757" s="218">
        <v>16.23</v>
      </c>
      <c r="I4757" s="219"/>
      <c r="J4757" s="215"/>
      <c r="K4757" s="215"/>
      <c r="L4757" s="220"/>
      <c r="M4757" s="221"/>
      <c r="N4757" s="222"/>
      <c r="O4757" s="222"/>
      <c r="P4757" s="222"/>
      <c r="Q4757" s="222"/>
      <c r="R4757" s="222"/>
      <c r="S4757" s="222"/>
      <c r="T4757" s="223"/>
      <c r="AT4757" s="224" t="s">
        <v>395</v>
      </c>
      <c r="AU4757" s="224" t="s">
        <v>90</v>
      </c>
      <c r="AV4757" s="14" t="s">
        <v>90</v>
      </c>
      <c r="AW4757" s="14" t="s">
        <v>36</v>
      </c>
      <c r="AX4757" s="14" t="s">
        <v>78</v>
      </c>
      <c r="AY4757" s="224" t="s">
        <v>386</v>
      </c>
    </row>
    <row r="4758" spans="2:51" s="14" customFormat="1" ht="10">
      <c r="B4758" s="214"/>
      <c r="C4758" s="215"/>
      <c r="D4758" s="205" t="s">
        <v>395</v>
      </c>
      <c r="E4758" s="216" t="s">
        <v>76</v>
      </c>
      <c r="F4758" s="217" t="s">
        <v>3010</v>
      </c>
      <c r="G4758" s="215"/>
      <c r="H4758" s="218">
        <v>5.0599999999999996</v>
      </c>
      <c r="I4758" s="219"/>
      <c r="J4758" s="215"/>
      <c r="K4758" s="215"/>
      <c r="L4758" s="220"/>
      <c r="M4758" s="221"/>
      <c r="N4758" s="222"/>
      <c r="O4758" s="222"/>
      <c r="P4758" s="222"/>
      <c r="Q4758" s="222"/>
      <c r="R4758" s="222"/>
      <c r="S4758" s="222"/>
      <c r="T4758" s="223"/>
      <c r="AT4758" s="224" t="s">
        <v>395</v>
      </c>
      <c r="AU4758" s="224" t="s">
        <v>90</v>
      </c>
      <c r="AV4758" s="14" t="s">
        <v>90</v>
      </c>
      <c r="AW4758" s="14" t="s">
        <v>36</v>
      </c>
      <c r="AX4758" s="14" t="s">
        <v>78</v>
      </c>
      <c r="AY4758" s="224" t="s">
        <v>386</v>
      </c>
    </row>
    <row r="4759" spans="2:51" s="14" customFormat="1" ht="10">
      <c r="B4759" s="214"/>
      <c r="C4759" s="215"/>
      <c r="D4759" s="205" t="s">
        <v>395</v>
      </c>
      <c r="E4759" s="216" t="s">
        <v>76</v>
      </c>
      <c r="F4759" s="217" t="s">
        <v>3011</v>
      </c>
      <c r="G4759" s="215"/>
      <c r="H4759" s="218">
        <v>21.76</v>
      </c>
      <c r="I4759" s="219"/>
      <c r="J4759" s="215"/>
      <c r="K4759" s="215"/>
      <c r="L4759" s="220"/>
      <c r="M4759" s="221"/>
      <c r="N4759" s="222"/>
      <c r="O4759" s="222"/>
      <c r="P4759" s="222"/>
      <c r="Q4759" s="222"/>
      <c r="R4759" s="222"/>
      <c r="S4759" s="222"/>
      <c r="T4759" s="223"/>
      <c r="AT4759" s="224" t="s">
        <v>395</v>
      </c>
      <c r="AU4759" s="224" t="s">
        <v>90</v>
      </c>
      <c r="AV4759" s="14" t="s">
        <v>90</v>
      </c>
      <c r="AW4759" s="14" t="s">
        <v>36</v>
      </c>
      <c r="AX4759" s="14" t="s">
        <v>78</v>
      </c>
      <c r="AY4759" s="224" t="s">
        <v>386</v>
      </c>
    </row>
    <row r="4760" spans="2:51" s="16" customFormat="1" ht="10">
      <c r="B4760" s="246"/>
      <c r="C4760" s="247"/>
      <c r="D4760" s="205" t="s">
        <v>395</v>
      </c>
      <c r="E4760" s="248" t="s">
        <v>235</v>
      </c>
      <c r="F4760" s="249" t="s">
        <v>559</v>
      </c>
      <c r="G4760" s="247"/>
      <c r="H4760" s="250">
        <v>382.49</v>
      </c>
      <c r="I4760" s="251"/>
      <c r="J4760" s="247"/>
      <c r="K4760" s="247"/>
      <c r="L4760" s="252"/>
      <c r="M4760" s="253"/>
      <c r="N4760" s="254"/>
      <c r="O4760" s="254"/>
      <c r="P4760" s="254"/>
      <c r="Q4760" s="254"/>
      <c r="R4760" s="254"/>
      <c r="S4760" s="254"/>
      <c r="T4760" s="255"/>
      <c r="AT4760" s="256" t="s">
        <v>395</v>
      </c>
      <c r="AU4760" s="256" t="s">
        <v>90</v>
      </c>
      <c r="AV4760" s="16" t="s">
        <v>95</v>
      </c>
      <c r="AW4760" s="16" t="s">
        <v>36</v>
      </c>
      <c r="AX4760" s="16" t="s">
        <v>78</v>
      </c>
      <c r="AY4760" s="256" t="s">
        <v>386</v>
      </c>
    </row>
    <row r="4761" spans="2:51" s="13" customFormat="1" ht="10">
      <c r="B4761" s="203"/>
      <c r="C4761" s="204"/>
      <c r="D4761" s="205" t="s">
        <v>395</v>
      </c>
      <c r="E4761" s="206" t="s">
        <v>76</v>
      </c>
      <c r="F4761" s="207" t="s">
        <v>1130</v>
      </c>
      <c r="G4761" s="204"/>
      <c r="H4761" s="206" t="s">
        <v>76</v>
      </c>
      <c r="I4761" s="208"/>
      <c r="J4761" s="204"/>
      <c r="K4761" s="204"/>
      <c r="L4761" s="209"/>
      <c r="M4761" s="210"/>
      <c r="N4761" s="211"/>
      <c r="O4761" s="211"/>
      <c r="P4761" s="211"/>
      <c r="Q4761" s="211"/>
      <c r="R4761" s="211"/>
      <c r="S4761" s="211"/>
      <c r="T4761" s="212"/>
      <c r="AT4761" s="213" t="s">
        <v>395</v>
      </c>
      <c r="AU4761" s="213" t="s">
        <v>90</v>
      </c>
      <c r="AV4761" s="13" t="s">
        <v>85</v>
      </c>
      <c r="AW4761" s="13" t="s">
        <v>36</v>
      </c>
      <c r="AX4761" s="13" t="s">
        <v>78</v>
      </c>
      <c r="AY4761" s="213" t="s">
        <v>386</v>
      </c>
    </row>
    <row r="4762" spans="2:51" s="13" customFormat="1" ht="10">
      <c r="B4762" s="203"/>
      <c r="C4762" s="204"/>
      <c r="D4762" s="205" t="s">
        <v>395</v>
      </c>
      <c r="E4762" s="206" t="s">
        <v>76</v>
      </c>
      <c r="F4762" s="207" t="s">
        <v>4231</v>
      </c>
      <c r="G4762" s="204"/>
      <c r="H4762" s="206" t="s">
        <v>76</v>
      </c>
      <c r="I4762" s="208"/>
      <c r="J4762" s="204"/>
      <c r="K4762" s="204"/>
      <c r="L4762" s="209"/>
      <c r="M4762" s="210"/>
      <c r="N4762" s="211"/>
      <c r="O4762" s="211"/>
      <c r="P4762" s="211"/>
      <c r="Q4762" s="211"/>
      <c r="R4762" s="211"/>
      <c r="S4762" s="211"/>
      <c r="T4762" s="212"/>
      <c r="AT4762" s="213" t="s">
        <v>395</v>
      </c>
      <c r="AU4762" s="213" t="s">
        <v>90</v>
      </c>
      <c r="AV4762" s="13" t="s">
        <v>85</v>
      </c>
      <c r="AW4762" s="13" t="s">
        <v>36</v>
      </c>
      <c r="AX4762" s="13" t="s">
        <v>78</v>
      </c>
      <c r="AY4762" s="213" t="s">
        <v>386</v>
      </c>
    </row>
    <row r="4763" spans="2:51" s="14" customFormat="1" ht="10">
      <c r="B4763" s="214"/>
      <c r="C4763" s="215"/>
      <c r="D4763" s="205" t="s">
        <v>395</v>
      </c>
      <c r="E4763" s="216" t="s">
        <v>76</v>
      </c>
      <c r="F4763" s="217" t="s">
        <v>3216</v>
      </c>
      <c r="G4763" s="215"/>
      <c r="H4763" s="218">
        <v>2.4700000000000002</v>
      </c>
      <c r="I4763" s="219"/>
      <c r="J4763" s="215"/>
      <c r="K4763" s="215"/>
      <c r="L4763" s="220"/>
      <c r="M4763" s="221"/>
      <c r="N4763" s="222"/>
      <c r="O4763" s="222"/>
      <c r="P4763" s="222"/>
      <c r="Q4763" s="222"/>
      <c r="R4763" s="222"/>
      <c r="S4763" s="222"/>
      <c r="T4763" s="223"/>
      <c r="AT4763" s="224" t="s">
        <v>395</v>
      </c>
      <c r="AU4763" s="224" t="s">
        <v>90</v>
      </c>
      <c r="AV4763" s="14" t="s">
        <v>90</v>
      </c>
      <c r="AW4763" s="14" t="s">
        <v>36</v>
      </c>
      <c r="AX4763" s="14" t="s">
        <v>78</v>
      </c>
      <c r="AY4763" s="224" t="s">
        <v>386</v>
      </c>
    </row>
    <row r="4764" spans="2:51" s="14" customFormat="1" ht="10">
      <c r="B4764" s="214"/>
      <c r="C4764" s="215"/>
      <c r="D4764" s="205" t="s">
        <v>395</v>
      </c>
      <c r="E4764" s="216" t="s">
        <v>76</v>
      </c>
      <c r="F4764" s="217" t="s">
        <v>3217</v>
      </c>
      <c r="G4764" s="215"/>
      <c r="H4764" s="218">
        <v>5.76</v>
      </c>
      <c r="I4764" s="219"/>
      <c r="J4764" s="215"/>
      <c r="K4764" s="215"/>
      <c r="L4764" s="220"/>
      <c r="M4764" s="221"/>
      <c r="N4764" s="222"/>
      <c r="O4764" s="222"/>
      <c r="P4764" s="222"/>
      <c r="Q4764" s="222"/>
      <c r="R4764" s="222"/>
      <c r="S4764" s="222"/>
      <c r="T4764" s="223"/>
      <c r="AT4764" s="224" t="s">
        <v>395</v>
      </c>
      <c r="AU4764" s="224" t="s">
        <v>90</v>
      </c>
      <c r="AV4764" s="14" t="s">
        <v>90</v>
      </c>
      <c r="AW4764" s="14" t="s">
        <v>36</v>
      </c>
      <c r="AX4764" s="14" t="s">
        <v>78</v>
      </c>
      <c r="AY4764" s="224" t="s">
        <v>386</v>
      </c>
    </row>
    <row r="4765" spans="2:51" s="14" customFormat="1" ht="10">
      <c r="B4765" s="214"/>
      <c r="C4765" s="215"/>
      <c r="D4765" s="205" t="s">
        <v>395</v>
      </c>
      <c r="E4765" s="216" t="s">
        <v>76</v>
      </c>
      <c r="F4765" s="217" t="s">
        <v>4232</v>
      </c>
      <c r="G4765" s="215"/>
      <c r="H4765" s="218">
        <v>9.64</v>
      </c>
      <c r="I4765" s="219"/>
      <c r="J4765" s="215"/>
      <c r="K4765" s="215"/>
      <c r="L4765" s="220"/>
      <c r="M4765" s="221"/>
      <c r="N4765" s="222"/>
      <c r="O4765" s="222"/>
      <c r="P4765" s="222"/>
      <c r="Q4765" s="222"/>
      <c r="R4765" s="222"/>
      <c r="S4765" s="222"/>
      <c r="T4765" s="223"/>
      <c r="AT4765" s="224" t="s">
        <v>395</v>
      </c>
      <c r="AU4765" s="224" t="s">
        <v>90</v>
      </c>
      <c r="AV4765" s="14" t="s">
        <v>90</v>
      </c>
      <c r="AW4765" s="14" t="s">
        <v>36</v>
      </c>
      <c r="AX4765" s="14" t="s">
        <v>78</v>
      </c>
      <c r="AY4765" s="224" t="s">
        <v>386</v>
      </c>
    </row>
    <row r="4766" spans="2:51" s="14" customFormat="1" ht="10">
      <c r="B4766" s="214"/>
      <c r="C4766" s="215"/>
      <c r="D4766" s="205" t="s">
        <v>395</v>
      </c>
      <c r="E4766" s="216" t="s">
        <v>76</v>
      </c>
      <c r="F4766" s="217" t="s">
        <v>3053</v>
      </c>
      <c r="G4766" s="215"/>
      <c r="H4766" s="218">
        <v>5.94</v>
      </c>
      <c r="I4766" s="219"/>
      <c r="J4766" s="215"/>
      <c r="K4766" s="215"/>
      <c r="L4766" s="220"/>
      <c r="M4766" s="221"/>
      <c r="N4766" s="222"/>
      <c r="O4766" s="222"/>
      <c r="P4766" s="222"/>
      <c r="Q4766" s="222"/>
      <c r="R4766" s="222"/>
      <c r="S4766" s="222"/>
      <c r="T4766" s="223"/>
      <c r="AT4766" s="224" t="s">
        <v>395</v>
      </c>
      <c r="AU4766" s="224" t="s">
        <v>90</v>
      </c>
      <c r="AV4766" s="14" t="s">
        <v>90</v>
      </c>
      <c r="AW4766" s="14" t="s">
        <v>36</v>
      </c>
      <c r="AX4766" s="14" t="s">
        <v>78</v>
      </c>
      <c r="AY4766" s="224" t="s">
        <v>386</v>
      </c>
    </row>
    <row r="4767" spans="2:51" s="14" customFormat="1" ht="10">
      <c r="B4767" s="214"/>
      <c r="C4767" s="215"/>
      <c r="D4767" s="205" t="s">
        <v>395</v>
      </c>
      <c r="E4767" s="216" t="s">
        <v>76</v>
      </c>
      <c r="F4767" s="217" t="s">
        <v>3054</v>
      </c>
      <c r="G4767" s="215"/>
      <c r="H4767" s="218">
        <v>5.94</v>
      </c>
      <c r="I4767" s="219"/>
      <c r="J4767" s="215"/>
      <c r="K4767" s="215"/>
      <c r="L4767" s="220"/>
      <c r="M4767" s="221"/>
      <c r="N4767" s="222"/>
      <c r="O4767" s="222"/>
      <c r="P4767" s="222"/>
      <c r="Q4767" s="222"/>
      <c r="R4767" s="222"/>
      <c r="S4767" s="222"/>
      <c r="T4767" s="223"/>
      <c r="AT4767" s="224" t="s">
        <v>395</v>
      </c>
      <c r="AU4767" s="224" t="s">
        <v>90</v>
      </c>
      <c r="AV4767" s="14" t="s">
        <v>90</v>
      </c>
      <c r="AW4767" s="14" t="s">
        <v>36</v>
      </c>
      <c r="AX4767" s="14" t="s">
        <v>78</v>
      </c>
      <c r="AY4767" s="224" t="s">
        <v>386</v>
      </c>
    </row>
    <row r="4768" spans="2:51" s="13" customFormat="1" ht="10">
      <c r="B4768" s="203"/>
      <c r="C4768" s="204"/>
      <c r="D4768" s="205" t="s">
        <v>395</v>
      </c>
      <c r="E4768" s="206" t="s">
        <v>76</v>
      </c>
      <c r="F4768" s="207" t="s">
        <v>1088</v>
      </c>
      <c r="G4768" s="204"/>
      <c r="H4768" s="206" t="s">
        <v>76</v>
      </c>
      <c r="I4768" s="208"/>
      <c r="J4768" s="204"/>
      <c r="K4768" s="204"/>
      <c r="L4768" s="209"/>
      <c r="M4768" s="210"/>
      <c r="N4768" s="211"/>
      <c r="O4768" s="211"/>
      <c r="P4768" s="211"/>
      <c r="Q4768" s="211"/>
      <c r="R4768" s="211"/>
      <c r="S4768" s="211"/>
      <c r="T4768" s="212"/>
      <c r="AT4768" s="213" t="s">
        <v>395</v>
      </c>
      <c r="AU4768" s="213" t="s">
        <v>90</v>
      </c>
      <c r="AV4768" s="13" t="s">
        <v>85</v>
      </c>
      <c r="AW4768" s="13" t="s">
        <v>36</v>
      </c>
      <c r="AX4768" s="13" t="s">
        <v>78</v>
      </c>
      <c r="AY4768" s="213" t="s">
        <v>386</v>
      </c>
    </row>
    <row r="4769" spans="2:51" s="13" customFormat="1" ht="10">
      <c r="B4769" s="203"/>
      <c r="C4769" s="204"/>
      <c r="D4769" s="205" t="s">
        <v>395</v>
      </c>
      <c r="E4769" s="206" t="s">
        <v>76</v>
      </c>
      <c r="F4769" s="207" t="s">
        <v>4231</v>
      </c>
      <c r="G4769" s="204"/>
      <c r="H4769" s="206" t="s">
        <v>76</v>
      </c>
      <c r="I4769" s="208"/>
      <c r="J4769" s="204"/>
      <c r="K4769" s="204"/>
      <c r="L4769" s="209"/>
      <c r="M4769" s="210"/>
      <c r="N4769" s="211"/>
      <c r="O4769" s="211"/>
      <c r="P4769" s="211"/>
      <c r="Q4769" s="211"/>
      <c r="R4769" s="211"/>
      <c r="S4769" s="211"/>
      <c r="T4769" s="212"/>
      <c r="AT4769" s="213" t="s">
        <v>395</v>
      </c>
      <c r="AU4769" s="213" t="s">
        <v>90</v>
      </c>
      <c r="AV4769" s="13" t="s">
        <v>85</v>
      </c>
      <c r="AW4769" s="13" t="s">
        <v>36</v>
      </c>
      <c r="AX4769" s="13" t="s">
        <v>78</v>
      </c>
      <c r="AY4769" s="213" t="s">
        <v>386</v>
      </c>
    </row>
    <row r="4770" spans="2:51" s="14" customFormat="1" ht="10">
      <c r="B4770" s="214"/>
      <c r="C4770" s="215"/>
      <c r="D4770" s="205" t="s">
        <v>395</v>
      </c>
      <c r="E4770" s="216" t="s">
        <v>76</v>
      </c>
      <c r="F4770" s="217" t="s">
        <v>3222</v>
      </c>
      <c r="G4770" s="215"/>
      <c r="H4770" s="218">
        <v>2.4300000000000002</v>
      </c>
      <c r="I4770" s="219"/>
      <c r="J4770" s="215"/>
      <c r="K4770" s="215"/>
      <c r="L4770" s="220"/>
      <c r="M4770" s="221"/>
      <c r="N4770" s="222"/>
      <c r="O4770" s="222"/>
      <c r="P4770" s="222"/>
      <c r="Q4770" s="222"/>
      <c r="R4770" s="222"/>
      <c r="S4770" s="222"/>
      <c r="T4770" s="223"/>
      <c r="AT4770" s="224" t="s">
        <v>395</v>
      </c>
      <c r="AU4770" s="224" t="s">
        <v>90</v>
      </c>
      <c r="AV4770" s="14" t="s">
        <v>90</v>
      </c>
      <c r="AW4770" s="14" t="s">
        <v>36</v>
      </c>
      <c r="AX4770" s="14" t="s">
        <v>78</v>
      </c>
      <c r="AY4770" s="224" t="s">
        <v>386</v>
      </c>
    </row>
    <row r="4771" spans="2:51" s="14" customFormat="1" ht="10">
      <c r="B4771" s="214"/>
      <c r="C4771" s="215"/>
      <c r="D4771" s="205" t="s">
        <v>395</v>
      </c>
      <c r="E4771" s="216" t="s">
        <v>76</v>
      </c>
      <c r="F4771" s="217" t="s">
        <v>3223</v>
      </c>
      <c r="G4771" s="215"/>
      <c r="H4771" s="218">
        <v>5.76</v>
      </c>
      <c r="I4771" s="219"/>
      <c r="J4771" s="215"/>
      <c r="K4771" s="215"/>
      <c r="L4771" s="220"/>
      <c r="M4771" s="221"/>
      <c r="N4771" s="222"/>
      <c r="O4771" s="222"/>
      <c r="P4771" s="222"/>
      <c r="Q4771" s="222"/>
      <c r="R4771" s="222"/>
      <c r="S4771" s="222"/>
      <c r="T4771" s="223"/>
      <c r="AT4771" s="224" t="s">
        <v>395</v>
      </c>
      <c r="AU4771" s="224" t="s">
        <v>90</v>
      </c>
      <c r="AV4771" s="14" t="s">
        <v>90</v>
      </c>
      <c r="AW4771" s="14" t="s">
        <v>36</v>
      </c>
      <c r="AX4771" s="14" t="s">
        <v>78</v>
      </c>
      <c r="AY4771" s="224" t="s">
        <v>386</v>
      </c>
    </row>
    <row r="4772" spans="2:51" s="14" customFormat="1" ht="10">
      <c r="B4772" s="214"/>
      <c r="C4772" s="215"/>
      <c r="D4772" s="205" t="s">
        <v>395</v>
      </c>
      <c r="E4772" s="216" t="s">
        <v>76</v>
      </c>
      <c r="F4772" s="217" t="s">
        <v>3057</v>
      </c>
      <c r="G4772" s="215"/>
      <c r="H4772" s="218">
        <v>5.94</v>
      </c>
      <c r="I4772" s="219"/>
      <c r="J4772" s="215"/>
      <c r="K4772" s="215"/>
      <c r="L4772" s="220"/>
      <c r="M4772" s="221"/>
      <c r="N4772" s="222"/>
      <c r="O4772" s="222"/>
      <c r="P4772" s="222"/>
      <c r="Q4772" s="222"/>
      <c r="R4772" s="222"/>
      <c r="S4772" s="222"/>
      <c r="T4772" s="223"/>
      <c r="AT4772" s="224" t="s">
        <v>395</v>
      </c>
      <c r="AU4772" s="224" t="s">
        <v>90</v>
      </c>
      <c r="AV4772" s="14" t="s">
        <v>90</v>
      </c>
      <c r="AW4772" s="14" t="s">
        <v>36</v>
      </c>
      <c r="AX4772" s="14" t="s">
        <v>78</v>
      </c>
      <c r="AY4772" s="224" t="s">
        <v>386</v>
      </c>
    </row>
    <row r="4773" spans="2:51" s="14" customFormat="1" ht="10">
      <c r="B4773" s="214"/>
      <c r="C4773" s="215"/>
      <c r="D4773" s="205" t="s">
        <v>395</v>
      </c>
      <c r="E4773" s="216" t="s">
        <v>76</v>
      </c>
      <c r="F4773" s="217" t="s">
        <v>3058</v>
      </c>
      <c r="G4773" s="215"/>
      <c r="H4773" s="218">
        <v>5.94</v>
      </c>
      <c r="I4773" s="219"/>
      <c r="J4773" s="215"/>
      <c r="K4773" s="215"/>
      <c r="L4773" s="220"/>
      <c r="M4773" s="221"/>
      <c r="N4773" s="222"/>
      <c r="O4773" s="222"/>
      <c r="P4773" s="222"/>
      <c r="Q4773" s="222"/>
      <c r="R4773" s="222"/>
      <c r="S4773" s="222"/>
      <c r="T4773" s="223"/>
      <c r="AT4773" s="224" t="s">
        <v>395</v>
      </c>
      <c r="AU4773" s="224" t="s">
        <v>90</v>
      </c>
      <c r="AV4773" s="14" t="s">
        <v>90</v>
      </c>
      <c r="AW4773" s="14" t="s">
        <v>36</v>
      </c>
      <c r="AX4773" s="14" t="s">
        <v>78</v>
      </c>
      <c r="AY4773" s="224" t="s">
        <v>386</v>
      </c>
    </row>
    <row r="4774" spans="2:51" s="14" customFormat="1" ht="10">
      <c r="B4774" s="214"/>
      <c r="C4774" s="215"/>
      <c r="D4774" s="205" t="s">
        <v>395</v>
      </c>
      <c r="E4774" s="216" t="s">
        <v>76</v>
      </c>
      <c r="F4774" s="217" t="s">
        <v>4233</v>
      </c>
      <c r="G4774" s="215"/>
      <c r="H4774" s="218">
        <v>2.58</v>
      </c>
      <c r="I4774" s="219"/>
      <c r="J4774" s="215"/>
      <c r="K4774" s="215"/>
      <c r="L4774" s="220"/>
      <c r="M4774" s="221"/>
      <c r="N4774" s="222"/>
      <c r="O4774" s="222"/>
      <c r="P4774" s="222"/>
      <c r="Q4774" s="222"/>
      <c r="R4774" s="222"/>
      <c r="S4774" s="222"/>
      <c r="T4774" s="223"/>
      <c r="AT4774" s="224" t="s">
        <v>395</v>
      </c>
      <c r="AU4774" s="224" t="s">
        <v>90</v>
      </c>
      <c r="AV4774" s="14" t="s">
        <v>90</v>
      </c>
      <c r="AW4774" s="14" t="s">
        <v>36</v>
      </c>
      <c r="AX4774" s="14" t="s">
        <v>78</v>
      </c>
      <c r="AY4774" s="224" t="s">
        <v>386</v>
      </c>
    </row>
    <row r="4775" spans="2:51" s="16" customFormat="1" ht="10">
      <c r="B4775" s="246"/>
      <c r="C4775" s="247"/>
      <c r="D4775" s="205" t="s">
        <v>395</v>
      </c>
      <c r="E4775" s="248" t="s">
        <v>238</v>
      </c>
      <c r="F4775" s="249" t="s">
        <v>559</v>
      </c>
      <c r="G4775" s="247"/>
      <c r="H4775" s="250">
        <v>52.4</v>
      </c>
      <c r="I4775" s="251"/>
      <c r="J4775" s="247"/>
      <c r="K4775" s="247"/>
      <c r="L4775" s="252"/>
      <c r="M4775" s="253"/>
      <c r="N4775" s="254"/>
      <c r="O4775" s="254"/>
      <c r="P4775" s="254"/>
      <c r="Q4775" s="254"/>
      <c r="R4775" s="254"/>
      <c r="S4775" s="254"/>
      <c r="T4775" s="255"/>
      <c r="AT4775" s="256" t="s">
        <v>395</v>
      </c>
      <c r="AU4775" s="256" t="s">
        <v>90</v>
      </c>
      <c r="AV4775" s="16" t="s">
        <v>95</v>
      </c>
      <c r="AW4775" s="16" t="s">
        <v>36</v>
      </c>
      <c r="AX4775" s="16" t="s">
        <v>78</v>
      </c>
      <c r="AY4775" s="256" t="s">
        <v>386</v>
      </c>
    </row>
    <row r="4776" spans="2:51" s="13" customFormat="1" ht="10">
      <c r="B4776" s="203"/>
      <c r="C4776" s="204"/>
      <c r="D4776" s="205" t="s">
        <v>395</v>
      </c>
      <c r="E4776" s="206" t="s">
        <v>76</v>
      </c>
      <c r="F4776" s="207" t="s">
        <v>1009</v>
      </c>
      <c r="G4776" s="204"/>
      <c r="H4776" s="206" t="s">
        <v>76</v>
      </c>
      <c r="I4776" s="208"/>
      <c r="J4776" s="204"/>
      <c r="K4776" s="204"/>
      <c r="L4776" s="209"/>
      <c r="M4776" s="210"/>
      <c r="N4776" s="211"/>
      <c r="O4776" s="211"/>
      <c r="P4776" s="211"/>
      <c r="Q4776" s="211"/>
      <c r="R4776" s="211"/>
      <c r="S4776" s="211"/>
      <c r="T4776" s="212"/>
      <c r="AT4776" s="213" t="s">
        <v>395</v>
      </c>
      <c r="AU4776" s="213" t="s">
        <v>90</v>
      </c>
      <c r="AV4776" s="13" t="s">
        <v>85</v>
      </c>
      <c r="AW4776" s="13" t="s">
        <v>36</v>
      </c>
      <c r="AX4776" s="13" t="s">
        <v>78</v>
      </c>
      <c r="AY4776" s="213" t="s">
        <v>386</v>
      </c>
    </row>
    <row r="4777" spans="2:51" s="13" customFormat="1" ht="10">
      <c r="B4777" s="203"/>
      <c r="C4777" s="204"/>
      <c r="D4777" s="205" t="s">
        <v>395</v>
      </c>
      <c r="E4777" s="206" t="s">
        <v>76</v>
      </c>
      <c r="F4777" s="207" t="s">
        <v>4234</v>
      </c>
      <c r="G4777" s="204"/>
      <c r="H4777" s="206" t="s">
        <v>76</v>
      </c>
      <c r="I4777" s="208"/>
      <c r="J4777" s="204"/>
      <c r="K4777" s="204"/>
      <c r="L4777" s="209"/>
      <c r="M4777" s="210"/>
      <c r="N4777" s="211"/>
      <c r="O4777" s="211"/>
      <c r="P4777" s="211"/>
      <c r="Q4777" s="211"/>
      <c r="R4777" s="211"/>
      <c r="S4777" s="211"/>
      <c r="T4777" s="212"/>
      <c r="AT4777" s="213" t="s">
        <v>395</v>
      </c>
      <c r="AU4777" s="213" t="s">
        <v>90</v>
      </c>
      <c r="AV4777" s="13" t="s">
        <v>85</v>
      </c>
      <c r="AW4777" s="13" t="s">
        <v>36</v>
      </c>
      <c r="AX4777" s="13" t="s">
        <v>78</v>
      </c>
      <c r="AY4777" s="213" t="s">
        <v>386</v>
      </c>
    </row>
    <row r="4778" spans="2:51" s="14" customFormat="1" ht="10">
      <c r="B4778" s="214"/>
      <c r="C4778" s="215"/>
      <c r="D4778" s="205" t="s">
        <v>395</v>
      </c>
      <c r="E4778" s="216" t="s">
        <v>76</v>
      </c>
      <c r="F4778" s="217" t="s">
        <v>2989</v>
      </c>
      <c r="G4778" s="215"/>
      <c r="H4778" s="218">
        <v>7.86</v>
      </c>
      <c r="I4778" s="219"/>
      <c r="J4778" s="215"/>
      <c r="K4778" s="215"/>
      <c r="L4778" s="220"/>
      <c r="M4778" s="221"/>
      <c r="N4778" s="222"/>
      <c r="O4778" s="222"/>
      <c r="P4778" s="222"/>
      <c r="Q4778" s="222"/>
      <c r="R4778" s="222"/>
      <c r="S4778" s="222"/>
      <c r="T4778" s="223"/>
      <c r="AT4778" s="224" t="s">
        <v>395</v>
      </c>
      <c r="AU4778" s="224" t="s">
        <v>90</v>
      </c>
      <c r="AV4778" s="14" t="s">
        <v>90</v>
      </c>
      <c r="AW4778" s="14" t="s">
        <v>36</v>
      </c>
      <c r="AX4778" s="14" t="s">
        <v>78</v>
      </c>
      <c r="AY4778" s="224" t="s">
        <v>386</v>
      </c>
    </row>
    <row r="4779" spans="2:51" s="14" customFormat="1" ht="10">
      <c r="B4779" s="214"/>
      <c r="C4779" s="215"/>
      <c r="D4779" s="205" t="s">
        <v>395</v>
      </c>
      <c r="E4779" s="216" t="s">
        <v>76</v>
      </c>
      <c r="F4779" s="217" t="s">
        <v>2990</v>
      </c>
      <c r="G4779" s="215"/>
      <c r="H4779" s="218">
        <v>29.3</v>
      </c>
      <c r="I4779" s="219"/>
      <c r="J4779" s="215"/>
      <c r="K4779" s="215"/>
      <c r="L4779" s="220"/>
      <c r="M4779" s="221"/>
      <c r="N4779" s="222"/>
      <c r="O4779" s="222"/>
      <c r="P4779" s="222"/>
      <c r="Q4779" s="222"/>
      <c r="R4779" s="222"/>
      <c r="S4779" s="222"/>
      <c r="T4779" s="223"/>
      <c r="AT4779" s="224" t="s">
        <v>395</v>
      </c>
      <c r="AU4779" s="224" t="s">
        <v>90</v>
      </c>
      <c r="AV4779" s="14" t="s">
        <v>90</v>
      </c>
      <c r="AW4779" s="14" t="s">
        <v>36</v>
      </c>
      <c r="AX4779" s="14" t="s">
        <v>78</v>
      </c>
      <c r="AY4779" s="224" t="s">
        <v>386</v>
      </c>
    </row>
    <row r="4780" spans="2:51" s="14" customFormat="1" ht="10">
      <c r="B4780" s="214"/>
      <c r="C4780" s="215"/>
      <c r="D4780" s="205" t="s">
        <v>395</v>
      </c>
      <c r="E4780" s="216" t="s">
        <v>76</v>
      </c>
      <c r="F4780" s="217" t="s">
        <v>2991</v>
      </c>
      <c r="G4780" s="215"/>
      <c r="H4780" s="218">
        <v>7.79</v>
      </c>
      <c r="I4780" s="219"/>
      <c r="J4780" s="215"/>
      <c r="K4780" s="215"/>
      <c r="L4780" s="220"/>
      <c r="M4780" s="221"/>
      <c r="N4780" s="222"/>
      <c r="O4780" s="222"/>
      <c r="P4780" s="222"/>
      <c r="Q4780" s="222"/>
      <c r="R4780" s="222"/>
      <c r="S4780" s="222"/>
      <c r="T4780" s="223"/>
      <c r="AT4780" s="224" t="s">
        <v>395</v>
      </c>
      <c r="AU4780" s="224" t="s">
        <v>90</v>
      </c>
      <c r="AV4780" s="14" t="s">
        <v>90</v>
      </c>
      <c r="AW4780" s="14" t="s">
        <v>36</v>
      </c>
      <c r="AX4780" s="14" t="s">
        <v>78</v>
      </c>
      <c r="AY4780" s="224" t="s">
        <v>386</v>
      </c>
    </row>
    <row r="4781" spans="2:51" s="14" customFormat="1" ht="10">
      <c r="B4781" s="214"/>
      <c r="C4781" s="215"/>
      <c r="D4781" s="205" t="s">
        <v>395</v>
      </c>
      <c r="E4781" s="216" t="s">
        <v>76</v>
      </c>
      <c r="F4781" s="217" t="s">
        <v>2992</v>
      </c>
      <c r="G4781" s="215"/>
      <c r="H4781" s="218">
        <v>28.96</v>
      </c>
      <c r="I4781" s="219"/>
      <c r="J4781" s="215"/>
      <c r="K4781" s="215"/>
      <c r="L4781" s="220"/>
      <c r="M4781" s="221"/>
      <c r="N4781" s="222"/>
      <c r="O4781" s="222"/>
      <c r="P4781" s="222"/>
      <c r="Q4781" s="222"/>
      <c r="R4781" s="222"/>
      <c r="S4781" s="222"/>
      <c r="T4781" s="223"/>
      <c r="AT4781" s="224" t="s">
        <v>395</v>
      </c>
      <c r="AU4781" s="224" t="s">
        <v>90</v>
      </c>
      <c r="AV4781" s="14" t="s">
        <v>90</v>
      </c>
      <c r="AW4781" s="14" t="s">
        <v>36</v>
      </c>
      <c r="AX4781" s="14" t="s">
        <v>78</v>
      </c>
      <c r="AY4781" s="224" t="s">
        <v>386</v>
      </c>
    </row>
    <row r="4782" spans="2:51" s="14" customFormat="1" ht="10">
      <c r="B4782" s="214"/>
      <c r="C4782" s="215"/>
      <c r="D4782" s="205" t="s">
        <v>395</v>
      </c>
      <c r="E4782" s="216" t="s">
        <v>76</v>
      </c>
      <c r="F4782" s="217" t="s">
        <v>2993</v>
      </c>
      <c r="G4782" s="215"/>
      <c r="H4782" s="218">
        <v>24.51</v>
      </c>
      <c r="I4782" s="219"/>
      <c r="J4782" s="215"/>
      <c r="K4782" s="215"/>
      <c r="L4782" s="220"/>
      <c r="M4782" s="221"/>
      <c r="N4782" s="222"/>
      <c r="O4782" s="222"/>
      <c r="P4782" s="222"/>
      <c r="Q4782" s="222"/>
      <c r="R4782" s="222"/>
      <c r="S4782" s="222"/>
      <c r="T4782" s="223"/>
      <c r="AT4782" s="224" t="s">
        <v>395</v>
      </c>
      <c r="AU4782" s="224" t="s">
        <v>90</v>
      </c>
      <c r="AV4782" s="14" t="s">
        <v>90</v>
      </c>
      <c r="AW4782" s="14" t="s">
        <v>36</v>
      </c>
      <c r="AX4782" s="14" t="s">
        <v>78</v>
      </c>
      <c r="AY4782" s="224" t="s">
        <v>386</v>
      </c>
    </row>
    <row r="4783" spans="2:51" s="14" customFormat="1" ht="10">
      <c r="B4783" s="214"/>
      <c r="C4783" s="215"/>
      <c r="D4783" s="205" t="s">
        <v>395</v>
      </c>
      <c r="E4783" s="216" t="s">
        <v>76</v>
      </c>
      <c r="F4783" s="217" t="s">
        <v>3215</v>
      </c>
      <c r="G4783" s="215"/>
      <c r="H4783" s="218">
        <v>2.58</v>
      </c>
      <c r="I4783" s="219"/>
      <c r="J4783" s="215"/>
      <c r="K4783" s="215"/>
      <c r="L4783" s="220"/>
      <c r="M4783" s="221"/>
      <c r="N4783" s="222"/>
      <c r="O4783" s="222"/>
      <c r="P4783" s="222"/>
      <c r="Q4783" s="222"/>
      <c r="R4783" s="222"/>
      <c r="S4783" s="222"/>
      <c r="T4783" s="223"/>
      <c r="AT4783" s="224" t="s">
        <v>395</v>
      </c>
      <c r="AU4783" s="224" t="s">
        <v>90</v>
      </c>
      <c r="AV4783" s="14" t="s">
        <v>90</v>
      </c>
      <c r="AW4783" s="14" t="s">
        <v>36</v>
      </c>
      <c r="AX4783" s="14" t="s">
        <v>78</v>
      </c>
      <c r="AY4783" s="224" t="s">
        <v>386</v>
      </c>
    </row>
    <row r="4784" spans="2:51" s="13" customFormat="1" ht="10">
      <c r="B4784" s="203"/>
      <c r="C4784" s="204"/>
      <c r="D4784" s="205" t="s">
        <v>395</v>
      </c>
      <c r="E4784" s="206" t="s">
        <v>76</v>
      </c>
      <c r="F4784" s="207" t="s">
        <v>1088</v>
      </c>
      <c r="G4784" s="204"/>
      <c r="H4784" s="206" t="s">
        <v>76</v>
      </c>
      <c r="I4784" s="208"/>
      <c r="J4784" s="204"/>
      <c r="K4784" s="204"/>
      <c r="L4784" s="209"/>
      <c r="M4784" s="210"/>
      <c r="N4784" s="211"/>
      <c r="O4784" s="211"/>
      <c r="P4784" s="211"/>
      <c r="Q4784" s="211"/>
      <c r="R4784" s="211"/>
      <c r="S4784" s="211"/>
      <c r="T4784" s="212"/>
      <c r="AT4784" s="213" t="s">
        <v>395</v>
      </c>
      <c r="AU4784" s="213" t="s">
        <v>90</v>
      </c>
      <c r="AV4784" s="13" t="s">
        <v>85</v>
      </c>
      <c r="AW4784" s="13" t="s">
        <v>36</v>
      </c>
      <c r="AX4784" s="13" t="s">
        <v>78</v>
      </c>
      <c r="AY4784" s="213" t="s">
        <v>386</v>
      </c>
    </row>
    <row r="4785" spans="2:51" s="13" customFormat="1" ht="10">
      <c r="B4785" s="203"/>
      <c r="C4785" s="204"/>
      <c r="D4785" s="205" t="s">
        <v>395</v>
      </c>
      <c r="E4785" s="206" t="s">
        <v>76</v>
      </c>
      <c r="F4785" s="207" t="s">
        <v>4234</v>
      </c>
      <c r="G4785" s="204"/>
      <c r="H4785" s="206" t="s">
        <v>76</v>
      </c>
      <c r="I4785" s="208"/>
      <c r="J4785" s="204"/>
      <c r="K4785" s="204"/>
      <c r="L4785" s="209"/>
      <c r="M4785" s="210"/>
      <c r="N4785" s="211"/>
      <c r="O4785" s="211"/>
      <c r="P4785" s="211"/>
      <c r="Q4785" s="211"/>
      <c r="R4785" s="211"/>
      <c r="S4785" s="211"/>
      <c r="T4785" s="212"/>
      <c r="AT4785" s="213" t="s">
        <v>395</v>
      </c>
      <c r="AU4785" s="213" t="s">
        <v>90</v>
      </c>
      <c r="AV4785" s="13" t="s">
        <v>85</v>
      </c>
      <c r="AW4785" s="13" t="s">
        <v>36</v>
      </c>
      <c r="AX4785" s="13" t="s">
        <v>78</v>
      </c>
      <c r="AY4785" s="213" t="s">
        <v>386</v>
      </c>
    </row>
    <row r="4786" spans="2:51" s="14" customFormat="1" ht="10">
      <c r="B4786" s="214"/>
      <c r="C4786" s="215"/>
      <c r="D4786" s="205" t="s">
        <v>395</v>
      </c>
      <c r="E4786" s="216" t="s">
        <v>76</v>
      </c>
      <c r="F4786" s="217" t="s">
        <v>3001</v>
      </c>
      <c r="G4786" s="215"/>
      <c r="H4786" s="218">
        <v>7.86</v>
      </c>
      <c r="I4786" s="219"/>
      <c r="J4786" s="215"/>
      <c r="K4786" s="215"/>
      <c r="L4786" s="220"/>
      <c r="M4786" s="221"/>
      <c r="N4786" s="222"/>
      <c r="O4786" s="222"/>
      <c r="P4786" s="222"/>
      <c r="Q4786" s="222"/>
      <c r="R4786" s="222"/>
      <c r="S4786" s="222"/>
      <c r="T4786" s="223"/>
      <c r="AT4786" s="224" t="s">
        <v>395</v>
      </c>
      <c r="AU4786" s="224" t="s">
        <v>90</v>
      </c>
      <c r="AV4786" s="14" t="s">
        <v>90</v>
      </c>
      <c r="AW4786" s="14" t="s">
        <v>36</v>
      </c>
      <c r="AX4786" s="14" t="s">
        <v>78</v>
      </c>
      <c r="AY4786" s="224" t="s">
        <v>386</v>
      </c>
    </row>
    <row r="4787" spans="2:51" s="14" customFormat="1" ht="10">
      <c r="B4787" s="214"/>
      <c r="C4787" s="215"/>
      <c r="D4787" s="205" t="s">
        <v>395</v>
      </c>
      <c r="E4787" s="216" t="s">
        <v>76</v>
      </c>
      <c r="F4787" s="217" t="s">
        <v>3002</v>
      </c>
      <c r="G4787" s="215"/>
      <c r="H4787" s="218">
        <v>29.3</v>
      </c>
      <c r="I4787" s="219"/>
      <c r="J4787" s="215"/>
      <c r="K4787" s="215"/>
      <c r="L4787" s="220"/>
      <c r="M4787" s="221"/>
      <c r="N4787" s="222"/>
      <c r="O4787" s="222"/>
      <c r="P4787" s="222"/>
      <c r="Q4787" s="222"/>
      <c r="R4787" s="222"/>
      <c r="S4787" s="222"/>
      <c r="T4787" s="223"/>
      <c r="AT4787" s="224" t="s">
        <v>395</v>
      </c>
      <c r="AU4787" s="224" t="s">
        <v>90</v>
      </c>
      <c r="AV4787" s="14" t="s">
        <v>90</v>
      </c>
      <c r="AW4787" s="14" t="s">
        <v>36</v>
      </c>
      <c r="AX4787" s="14" t="s">
        <v>78</v>
      </c>
      <c r="AY4787" s="224" t="s">
        <v>386</v>
      </c>
    </row>
    <row r="4788" spans="2:51" s="14" customFormat="1" ht="10">
      <c r="B4788" s="214"/>
      <c r="C4788" s="215"/>
      <c r="D4788" s="205" t="s">
        <v>395</v>
      </c>
      <c r="E4788" s="216" t="s">
        <v>76</v>
      </c>
      <c r="F4788" s="217" t="s">
        <v>3003</v>
      </c>
      <c r="G4788" s="215"/>
      <c r="H4788" s="218">
        <v>7.79</v>
      </c>
      <c r="I4788" s="219"/>
      <c r="J4788" s="215"/>
      <c r="K4788" s="215"/>
      <c r="L4788" s="220"/>
      <c r="M4788" s="221"/>
      <c r="N4788" s="222"/>
      <c r="O4788" s="222"/>
      <c r="P4788" s="222"/>
      <c r="Q4788" s="222"/>
      <c r="R4788" s="222"/>
      <c r="S4788" s="222"/>
      <c r="T4788" s="223"/>
      <c r="AT4788" s="224" t="s">
        <v>395</v>
      </c>
      <c r="AU4788" s="224" t="s">
        <v>90</v>
      </c>
      <c r="AV4788" s="14" t="s">
        <v>90</v>
      </c>
      <c r="AW4788" s="14" t="s">
        <v>36</v>
      </c>
      <c r="AX4788" s="14" t="s">
        <v>78</v>
      </c>
      <c r="AY4788" s="224" t="s">
        <v>386</v>
      </c>
    </row>
    <row r="4789" spans="2:51" s="14" customFormat="1" ht="10">
      <c r="B4789" s="214"/>
      <c r="C4789" s="215"/>
      <c r="D4789" s="205" t="s">
        <v>395</v>
      </c>
      <c r="E4789" s="216" t="s">
        <v>76</v>
      </c>
      <c r="F4789" s="217" t="s">
        <v>3004</v>
      </c>
      <c r="G4789" s="215"/>
      <c r="H4789" s="218">
        <v>28.8</v>
      </c>
      <c r="I4789" s="219"/>
      <c r="J4789" s="215"/>
      <c r="K4789" s="215"/>
      <c r="L4789" s="220"/>
      <c r="M4789" s="221"/>
      <c r="N4789" s="222"/>
      <c r="O4789" s="222"/>
      <c r="P4789" s="222"/>
      <c r="Q4789" s="222"/>
      <c r="R4789" s="222"/>
      <c r="S4789" s="222"/>
      <c r="T4789" s="223"/>
      <c r="AT4789" s="224" t="s">
        <v>395</v>
      </c>
      <c r="AU4789" s="224" t="s">
        <v>90</v>
      </c>
      <c r="AV4789" s="14" t="s">
        <v>90</v>
      </c>
      <c r="AW4789" s="14" t="s">
        <v>36</v>
      </c>
      <c r="AX4789" s="14" t="s">
        <v>78</v>
      </c>
      <c r="AY4789" s="224" t="s">
        <v>386</v>
      </c>
    </row>
    <row r="4790" spans="2:51" s="14" customFormat="1" ht="10">
      <c r="B4790" s="214"/>
      <c r="C4790" s="215"/>
      <c r="D4790" s="205" t="s">
        <v>395</v>
      </c>
      <c r="E4790" s="216" t="s">
        <v>76</v>
      </c>
      <c r="F4790" s="217" t="s">
        <v>3005</v>
      </c>
      <c r="G4790" s="215"/>
      <c r="H4790" s="218">
        <v>24.51</v>
      </c>
      <c r="I4790" s="219"/>
      <c r="J4790" s="215"/>
      <c r="K4790" s="215"/>
      <c r="L4790" s="220"/>
      <c r="M4790" s="221"/>
      <c r="N4790" s="222"/>
      <c r="O4790" s="222"/>
      <c r="P4790" s="222"/>
      <c r="Q4790" s="222"/>
      <c r="R4790" s="222"/>
      <c r="S4790" s="222"/>
      <c r="T4790" s="223"/>
      <c r="AT4790" s="224" t="s">
        <v>395</v>
      </c>
      <c r="AU4790" s="224" t="s">
        <v>90</v>
      </c>
      <c r="AV4790" s="14" t="s">
        <v>90</v>
      </c>
      <c r="AW4790" s="14" t="s">
        <v>36</v>
      </c>
      <c r="AX4790" s="14" t="s">
        <v>78</v>
      </c>
      <c r="AY4790" s="224" t="s">
        <v>386</v>
      </c>
    </row>
    <row r="4791" spans="2:51" s="16" customFormat="1" ht="10">
      <c r="B4791" s="246"/>
      <c r="C4791" s="247"/>
      <c r="D4791" s="205" t="s">
        <v>395</v>
      </c>
      <c r="E4791" s="248" t="s">
        <v>241</v>
      </c>
      <c r="F4791" s="249" t="s">
        <v>559</v>
      </c>
      <c r="G4791" s="247"/>
      <c r="H4791" s="250">
        <v>199.26</v>
      </c>
      <c r="I4791" s="251"/>
      <c r="J4791" s="247"/>
      <c r="K4791" s="247"/>
      <c r="L4791" s="252"/>
      <c r="M4791" s="253"/>
      <c r="N4791" s="254"/>
      <c r="O4791" s="254"/>
      <c r="P4791" s="254"/>
      <c r="Q4791" s="254"/>
      <c r="R4791" s="254"/>
      <c r="S4791" s="254"/>
      <c r="T4791" s="255"/>
      <c r="AT4791" s="256" t="s">
        <v>395</v>
      </c>
      <c r="AU4791" s="256" t="s">
        <v>90</v>
      </c>
      <c r="AV4791" s="16" t="s">
        <v>95</v>
      </c>
      <c r="AW4791" s="16" t="s">
        <v>36</v>
      </c>
      <c r="AX4791" s="16" t="s">
        <v>78</v>
      </c>
      <c r="AY4791" s="256" t="s">
        <v>386</v>
      </c>
    </row>
    <row r="4792" spans="2:51" s="13" customFormat="1" ht="10">
      <c r="B4792" s="203"/>
      <c r="C4792" s="204"/>
      <c r="D4792" s="205" t="s">
        <v>395</v>
      </c>
      <c r="E4792" s="206" t="s">
        <v>76</v>
      </c>
      <c r="F4792" s="207" t="s">
        <v>1009</v>
      </c>
      <c r="G4792" s="204"/>
      <c r="H4792" s="206" t="s">
        <v>76</v>
      </c>
      <c r="I4792" s="208"/>
      <c r="J4792" s="204"/>
      <c r="K4792" s="204"/>
      <c r="L4792" s="209"/>
      <c r="M4792" s="210"/>
      <c r="N4792" s="211"/>
      <c r="O4792" s="211"/>
      <c r="P4792" s="211"/>
      <c r="Q4792" s="211"/>
      <c r="R4792" s="211"/>
      <c r="S4792" s="211"/>
      <c r="T4792" s="212"/>
      <c r="AT4792" s="213" t="s">
        <v>395</v>
      </c>
      <c r="AU4792" s="213" t="s">
        <v>90</v>
      </c>
      <c r="AV4792" s="13" t="s">
        <v>85</v>
      </c>
      <c r="AW4792" s="13" t="s">
        <v>36</v>
      </c>
      <c r="AX4792" s="13" t="s">
        <v>78</v>
      </c>
      <c r="AY4792" s="213" t="s">
        <v>386</v>
      </c>
    </row>
    <row r="4793" spans="2:51" s="13" customFormat="1" ht="10">
      <c r="B4793" s="203"/>
      <c r="C4793" s="204"/>
      <c r="D4793" s="205" t="s">
        <v>395</v>
      </c>
      <c r="E4793" s="206" t="s">
        <v>76</v>
      </c>
      <c r="F4793" s="207" t="s">
        <v>4235</v>
      </c>
      <c r="G4793" s="204"/>
      <c r="H4793" s="206" t="s">
        <v>76</v>
      </c>
      <c r="I4793" s="208"/>
      <c r="J4793" s="204"/>
      <c r="K4793" s="204"/>
      <c r="L4793" s="209"/>
      <c r="M4793" s="210"/>
      <c r="N4793" s="211"/>
      <c r="O4793" s="211"/>
      <c r="P4793" s="211"/>
      <c r="Q4793" s="211"/>
      <c r="R4793" s="211"/>
      <c r="S4793" s="211"/>
      <c r="T4793" s="212"/>
      <c r="AT4793" s="213" t="s">
        <v>395</v>
      </c>
      <c r="AU4793" s="213" t="s">
        <v>90</v>
      </c>
      <c r="AV4793" s="13" t="s">
        <v>85</v>
      </c>
      <c r="AW4793" s="13" t="s">
        <v>36</v>
      </c>
      <c r="AX4793" s="13" t="s">
        <v>78</v>
      </c>
      <c r="AY4793" s="213" t="s">
        <v>386</v>
      </c>
    </row>
    <row r="4794" spans="2:51" s="14" customFormat="1" ht="10">
      <c r="B4794" s="214"/>
      <c r="C4794" s="215"/>
      <c r="D4794" s="205" t="s">
        <v>395</v>
      </c>
      <c r="E4794" s="216" t="s">
        <v>76</v>
      </c>
      <c r="F4794" s="217" t="s">
        <v>3051</v>
      </c>
      <c r="G4794" s="215"/>
      <c r="H4794" s="218">
        <v>5.64</v>
      </c>
      <c r="I4794" s="219"/>
      <c r="J4794" s="215"/>
      <c r="K4794" s="215"/>
      <c r="L4794" s="220"/>
      <c r="M4794" s="221"/>
      <c r="N4794" s="222"/>
      <c r="O4794" s="222"/>
      <c r="P4794" s="222"/>
      <c r="Q4794" s="222"/>
      <c r="R4794" s="222"/>
      <c r="S4794" s="222"/>
      <c r="T4794" s="223"/>
      <c r="AT4794" s="224" t="s">
        <v>395</v>
      </c>
      <c r="AU4794" s="224" t="s">
        <v>90</v>
      </c>
      <c r="AV4794" s="14" t="s">
        <v>90</v>
      </c>
      <c r="AW4794" s="14" t="s">
        <v>36</v>
      </c>
      <c r="AX4794" s="14" t="s">
        <v>78</v>
      </c>
      <c r="AY4794" s="224" t="s">
        <v>386</v>
      </c>
    </row>
    <row r="4795" spans="2:51" s="14" customFormat="1" ht="10">
      <c r="B4795" s="214"/>
      <c r="C4795" s="215"/>
      <c r="D4795" s="205" t="s">
        <v>395</v>
      </c>
      <c r="E4795" s="216" t="s">
        <v>76</v>
      </c>
      <c r="F4795" s="217" t="s">
        <v>3052</v>
      </c>
      <c r="G4795" s="215"/>
      <c r="H4795" s="218">
        <v>5.88</v>
      </c>
      <c r="I4795" s="219"/>
      <c r="J4795" s="215"/>
      <c r="K4795" s="215"/>
      <c r="L4795" s="220"/>
      <c r="M4795" s="221"/>
      <c r="N4795" s="222"/>
      <c r="O4795" s="222"/>
      <c r="P4795" s="222"/>
      <c r="Q4795" s="222"/>
      <c r="R4795" s="222"/>
      <c r="S4795" s="222"/>
      <c r="T4795" s="223"/>
      <c r="AT4795" s="224" t="s">
        <v>395</v>
      </c>
      <c r="AU4795" s="224" t="s">
        <v>90</v>
      </c>
      <c r="AV4795" s="14" t="s">
        <v>90</v>
      </c>
      <c r="AW4795" s="14" t="s">
        <v>36</v>
      </c>
      <c r="AX4795" s="14" t="s">
        <v>78</v>
      </c>
      <c r="AY4795" s="224" t="s">
        <v>386</v>
      </c>
    </row>
    <row r="4796" spans="2:51" s="13" customFormat="1" ht="10">
      <c r="B4796" s="203"/>
      <c r="C4796" s="204"/>
      <c r="D4796" s="205" t="s">
        <v>395</v>
      </c>
      <c r="E4796" s="206" t="s">
        <v>76</v>
      </c>
      <c r="F4796" s="207" t="s">
        <v>1088</v>
      </c>
      <c r="G4796" s="204"/>
      <c r="H4796" s="206" t="s">
        <v>76</v>
      </c>
      <c r="I4796" s="208"/>
      <c r="J4796" s="204"/>
      <c r="K4796" s="204"/>
      <c r="L4796" s="209"/>
      <c r="M4796" s="210"/>
      <c r="N4796" s="211"/>
      <c r="O4796" s="211"/>
      <c r="P4796" s="211"/>
      <c r="Q4796" s="211"/>
      <c r="R4796" s="211"/>
      <c r="S4796" s="211"/>
      <c r="T4796" s="212"/>
      <c r="AT4796" s="213" t="s">
        <v>395</v>
      </c>
      <c r="AU4796" s="213" t="s">
        <v>90</v>
      </c>
      <c r="AV4796" s="13" t="s">
        <v>85</v>
      </c>
      <c r="AW4796" s="13" t="s">
        <v>36</v>
      </c>
      <c r="AX4796" s="13" t="s">
        <v>78</v>
      </c>
      <c r="AY4796" s="213" t="s">
        <v>386</v>
      </c>
    </row>
    <row r="4797" spans="2:51" s="13" customFormat="1" ht="10">
      <c r="B4797" s="203"/>
      <c r="C4797" s="204"/>
      <c r="D4797" s="205" t="s">
        <v>395</v>
      </c>
      <c r="E4797" s="206" t="s">
        <v>76</v>
      </c>
      <c r="F4797" s="207" t="s">
        <v>4235</v>
      </c>
      <c r="G4797" s="204"/>
      <c r="H4797" s="206" t="s">
        <v>76</v>
      </c>
      <c r="I4797" s="208"/>
      <c r="J4797" s="204"/>
      <c r="K4797" s="204"/>
      <c r="L4797" s="209"/>
      <c r="M4797" s="210"/>
      <c r="N4797" s="211"/>
      <c r="O4797" s="211"/>
      <c r="P4797" s="211"/>
      <c r="Q4797" s="211"/>
      <c r="R4797" s="211"/>
      <c r="S4797" s="211"/>
      <c r="T4797" s="212"/>
      <c r="AT4797" s="213" t="s">
        <v>395</v>
      </c>
      <c r="AU4797" s="213" t="s">
        <v>90</v>
      </c>
      <c r="AV4797" s="13" t="s">
        <v>85</v>
      </c>
      <c r="AW4797" s="13" t="s">
        <v>36</v>
      </c>
      <c r="AX4797" s="13" t="s">
        <v>78</v>
      </c>
      <c r="AY4797" s="213" t="s">
        <v>386</v>
      </c>
    </row>
    <row r="4798" spans="2:51" s="14" customFormat="1" ht="10">
      <c r="B4798" s="214"/>
      <c r="C4798" s="215"/>
      <c r="D4798" s="205" t="s">
        <v>395</v>
      </c>
      <c r="E4798" s="216" t="s">
        <v>76</v>
      </c>
      <c r="F4798" s="217" t="s">
        <v>3055</v>
      </c>
      <c r="G4798" s="215"/>
      <c r="H4798" s="218">
        <v>5.64</v>
      </c>
      <c r="I4798" s="219"/>
      <c r="J4798" s="215"/>
      <c r="K4798" s="215"/>
      <c r="L4798" s="220"/>
      <c r="M4798" s="221"/>
      <c r="N4798" s="222"/>
      <c r="O4798" s="222"/>
      <c r="P4798" s="222"/>
      <c r="Q4798" s="222"/>
      <c r="R4798" s="222"/>
      <c r="S4798" s="222"/>
      <c r="T4798" s="223"/>
      <c r="AT4798" s="224" t="s">
        <v>395</v>
      </c>
      <c r="AU4798" s="224" t="s">
        <v>90</v>
      </c>
      <c r="AV4798" s="14" t="s">
        <v>90</v>
      </c>
      <c r="AW4798" s="14" t="s">
        <v>36</v>
      </c>
      <c r="AX4798" s="14" t="s">
        <v>78</v>
      </c>
      <c r="AY4798" s="224" t="s">
        <v>386</v>
      </c>
    </row>
    <row r="4799" spans="2:51" s="14" customFormat="1" ht="10">
      <c r="B4799" s="214"/>
      <c r="C4799" s="215"/>
      <c r="D4799" s="205" t="s">
        <v>395</v>
      </c>
      <c r="E4799" s="216" t="s">
        <v>76</v>
      </c>
      <c r="F4799" s="217" t="s">
        <v>3056</v>
      </c>
      <c r="G4799" s="215"/>
      <c r="H4799" s="218">
        <v>5.88</v>
      </c>
      <c r="I4799" s="219"/>
      <c r="J4799" s="215"/>
      <c r="K4799" s="215"/>
      <c r="L4799" s="220"/>
      <c r="M4799" s="221"/>
      <c r="N4799" s="222"/>
      <c r="O4799" s="222"/>
      <c r="P4799" s="222"/>
      <c r="Q4799" s="222"/>
      <c r="R4799" s="222"/>
      <c r="S4799" s="222"/>
      <c r="T4799" s="223"/>
      <c r="AT4799" s="224" t="s">
        <v>395</v>
      </c>
      <c r="AU4799" s="224" t="s">
        <v>90</v>
      </c>
      <c r="AV4799" s="14" t="s">
        <v>90</v>
      </c>
      <c r="AW4799" s="14" t="s">
        <v>36</v>
      </c>
      <c r="AX4799" s="14" t="s">
        <v>78</v>
      </c>
      <c r="AY4799" s="224" t="s">
        <v>386</v>
      </c>
    </row>
    <row r="4800" spans="2:51" s="16" customFormat="1" ht="10">
      <c r="B4800" s="246"/>
      <c r="C4800" s="247"/>
      <c r="D4800" s="205" t="s">
        <v>395</v>
      </c>
      <c r="E4800" s="248" t="s">
        <v>244</v>
      </c>
      <c r="F4800" s="249" t="s">
        <v>559</v>
      </c>
      <c r="G4800" s="247"/>
      <c r="H4800" s="250">
        <v>23.04</v>
      </c>
      <c r="I4800" s="251"/>
      <c r="J4800" s="247"/>
      <c r="K4800" s="247"/>
      <c r="L4800" s="252"/>
      <c r="M4800" s="253"/>
      <c r="N4800" s="254"/>
      <c r="O4800" s="254"/>
      <c r="P4800" s="254"/>
      <c r="Q4800" s="254"/>
      <c r="R4800" s="254"/>
      <c r="S4800" s="254"/>
      <c r="T4800" s="255"/>
      <c r="AT4800" s="256" t="s">
        <v>395</v>
      </c>
      <c r="AU4800" s="256" t="s">
        <v>90</v>
      </c>
      <c r="AV4800" s="16" t="s">
        <v>95</v>
      </c>
      <c r="AW4800" s="16" t="s">
        <v>36</v>
      </c>
      <c r="AX4800" s="16" t="s">
        <v>78</v>
      </c>
      <c r="AY4800" s="256" t="s">
        <v>386</v>
      </c>
    </row>
    <row r="4801" spans="2:51" s="13" customFormat="1" ht="10">
      <c r="B4801" s="203"/>
      <c r="C4801" s="204"/>
      <c r="D4801" s="205" t="s">
        <v>395</v>
      </c>
      <c r="E4801" s="206" t="s">
        <v>76</v>
      </c>
      <c r="F4801" s="207" t="s">
        <v>1101</v>
      </c>
      <c r="G4801" s="204"/>
      <c r="H4801" s="206" t="s">
        <v>76</v>
      </c>
      <c r="I4801" s="208"/>
      <c r="J4801" s="204"/>
      <c r="K4801" s="204"/>
      <c r="L4801" s="209"/>
      <c r="M4801" s="210"/>
      <c r="N4801" s="211"/>
      <c r="O4801" s="211"/>
      <c r="P4801" s="211"/>
      <c r="Q4801" s="211"/>
      <c r="R4801" s="211"/>
      <c r="S4801" s="211"/>
      <c r="T4801" s="212"/>
      <c r="AT4801" s="213" t="s">
        <v>395</v>
      </c>
      <c r="AU4801" s="213" t="s">
        <v>90</v>
      </c>
      <c r="AV4801" s="13" t="s">
        <v>85</v>
      </c>
      <c r="AW4801" s="13" t="s">
        <v>36</v>
      </c>
      <c r="AX4801" s="13" t="s">
        <v>78</v>
      </c>
      <c r="AY4801" s="213" t="s">
        <v>386</v>
      </c>
    </row>
    <row r="4802" spans="2:51" s="13" customFormat="1" ht="10">
      <c r="B4802" s="203"/>
      <c r="C4802" s="204"/>
      <c r="D4802" s="205" t="s">
        <v>395</v>
      </c>
      <c r="E4802" s="206" t="s">
        <v>76</v>
      </c>
      <c r="F4802" s="207" t="s">
        <v>248</v>
      </c>
      <c r="G4802" s="204"/>
      <c r="H4802" s="206" t="s">
        <v>76</v>
      </c>
      <c r="I4802" s="208"/>
      <c r="J4802" s="204"/>
      <c r="K4802" s="204"/>
      <c r="L4802" s="209"/>
      <c r="M4802" s="210"/>
      <c r="N4802" s="211"/>
      <c r="O4802" s="211"/>
      <c r="P4802" s="211"/>
      <c r="Q4802" s="211"/>
      <c r="R4802" s="211"/>
      <c r="S4802" s="211"/>
      <c r="T4802" s="212"/>
      <c r="AT4802" s="213" t="s">
        <v>395</v>
      </c>
      <c r="AU4802" s="213" t="s">
        <v>90</v>
      </c>
      <c r="AV4802" s="13" t="s">
        <v>85</v>
      </c>
      <c r="AW4802" s="13" t="s">
        <v>36</v>
      </c>
      <c r="AX4802" s="13" t="s">
        <v>78</v>
      </c>
      <c r="AY4802" s="213" t="s">
        <v>386</v>
      </c>
    </row>
    <row r="4803" spans="2:51" s="14" customFormat="1" ht="10">
      <c r="B4803" s="214"/>
      <c r="C4803" s="215"/>
      <c r="D4803" s="205" t="s">
        <v>395</v>
      </c>
      <c r="E4803" s="216" t="s">
        <v>76</v>
      </c>
      <c r="F4803" s="217" t="s">
        <v>4236</v>
      </c>
      <c r="G4803" s="215"/>
      <c r="H4803" s="218">
        <v>39.49</v>
      </c>
      <c r="I4803" s="219"/>
      <c r="J4803" s="215"/>
      <c r="K4803" s="215"/>
      <c r="L4803" s="220"/>
      <c r="M4803" s="221"/>
      <c r="N4803" s="222"/>
      <c r="O4803" s="222"/>
      <c r="P4803" s="222"/>
      <c r="Q4803" s="222"/>
      <c r="R4803" s="222"/>
      <c r="S4803" s="222"/>
      <c r="T4803" s="223"/>
      <c r="AT4803" s="224" t="s">
        <v>395</v>
      </c>
      <c r="AU4803" s="224" t="s">
        <v>90</v>
      </c>
      <c r="AV4803" s="14" t="s">
        <v>90</v>
      </c>
      <c r="AW4803" s="14" t="s">
        <v>36</v>
      </c>
      <c r="AX4803" s="14" t="s">
        <v>78</v>
      </c>
      <c r="AY4803" s="224" t="s">
        <v>386</v>
      </c>
    </row>
    <row r="4804" spans="2:51" s="14" customFormat="1" ht="10">
      <c r="B4804" s="214"/>
      <c r="C4804" s="215"/>
      <c r="D4804" s="205" t="s">
        <v>395</v>
      </c>
      <c r="E4804" s="216" t="s">
        <v>76</v>
      </c>
      <c r="F4804" s="217" t="s">
        <v>3225</v>
      </c>
      <c r="G4804" s="215"/>
      <c r="H4804" s="218">
        <v>4.83</v>
      </c>
      <c r="I4804" s="219"/>
      <c r="J4804" s="215"/>
      <c r="K4804" s="215"/>
      <c r="L4804" s="220"/>
      <c r="M4804" s="221"/>
      <c r="N4804" s="222"/>
      <c r="O4804" s="222"/>
      <c r="P4804" s="222"/>
      <c r="Q4804" s="222"/>
      <c r="R4804" s="222"/>
      <c r="S4804" s="222"/>
      <c r="T4804" s="223"/>
      <c r="AT4804" s="224" t="s">
        <v>395</v>
      </c>
      <c r="AU4804" s="224" t="s">
        <v>90</v>
      </c>
      <c r="AV4804" s="14" t="s">
        <v>90</v>
      </c>
      <c r="AW4804" s="14" t="s">
        <v>36</v>
      </c>
      <c r="AX4804" s="14" t="s">
        <v>78</v>
      </c>
      <c r="AY4804" s="224" t="s">
        <v>386</v>
      </c>
    </row>
    <row r="4805" spans="2:51" s="14" customFormat="1" ht="10">
      <c r="B4805" s="214"/>
      <c r="C4805" s="215"/>
      <c r="D4805" s="205" t="s">
        <v>395</v>
      </c>
      <c r="E4805" s="216" t="s">
        <v>76</v>
      </c>
      <c r="F4805" s="217" t="s">
        <v>4237</v>
      </c>
      <c r="G4805" s="215"/>
      <c r="H4805" s="218">
        <v>73.7</v>
      </c>
      <c r="I4805" s="219"/>
      <c r="J4805" s="215"/>
      <c r="K4805" s="215"/>
      <c r="L4805" s="220"/>
      <c r="M4805" s="221"/>
      <c r="N4805" s="222"/>
      <c r="O4805" s="222"/>
      <c r="P4805" s="222"/>
      <c r="Q4805" s="222"/>
      <c r="R4805" s="222"/>
      <c r="S4805" s="222"/>
      <c r="T4805" s="223"/>
      <c r="AT4805" s="224" t="s">
        <v>395</v>
      </c>
      <c r="AU4805" s="224" t="s">
        <v>90</v>
      </c>
      <c r="AV4805" s="14" t="s">
        <v>90</v>
      </c>
      <c r="AW4805" s="14" t="s">
        <v>36</v>
      </c>
      <c r="AX4805" s="14" t="s">
        <v>78</v>
      </c>
      <c r="AY4805" s="224" t="s">
        <v>386</v>
      </c>
    </row>
    <row r="4806" spans="2:51" s="14" customFormat="1" ht="10">
      <c r="B4806" s="214"/>
      <c r="C4806" s="215"/>
      <c r="D4806" s="205" t="s">
        <v>395</v>
      </c>
      <c r="E4806" s="216" t="s">
        <v>76</v>
      </c>
      <c r="F4806" s="217" t="s">
        <v>3012</v>
      </c>
      <c r="G4806" s="215"/>
      <c r="H4806" s="218">
        <v>7.83</v>
      </c>
      <c r="I4806" s="219"/>
      <c r="J4806" s="215"/>
      <c r="K4806" s="215"/>
      <c r="L4806" s="220"/>
      <c r="M4806" s="221"/>
      <c r="N4806" s="222"/>
      <c r="O4806" s="222"/>
      <c r="P4806" s="222"/>
      <c r="Q4806" s="222"/>
      <c r="R4806" s="222"/>
      <c r="S4806" s="222"/>
      <c r="T4806" s="223"/>
      <c r="AT4806" s="224" t="s">
        <v>395</v>
      </c>
      <c r="AU4806" s="224" t="s">
        <v>90</v>
      </c>
      <c r="AV4806" s="14" t="s">
        <v>90</v>
      </c>
      <c r="AW4806" s="14" t="s">
        <v>36</v>
      </c>
      <c r="AX4806" s="14" t="s">
        <v>78</v>
      </c>
      <c r="AY4806" s="224" t="s">
        <v>386</v>
      </c>
    </row>
    <row r="4807" spans="2:51" s="14" customFormat="1" ht="10">
      <c r="B4807" s="214"/>
      <c r="C4807" s="215"/>
      <c r="D4807" s="205" t="s">
        <v>395</v>
      </c>
      <c r="E4807" s="216" t="s">
        <v>76</v>
      </c>
      <c r="F4807" s="217" t="s">
        <v>3013</v>
      </c>
      <c r="G4807" s="215"/>
      <c r="H4807" s="218">
        <v>31.58</v>
      </c>
      <c r="I4807" s="219"/>
      <c r="J4807" s="215"/>
      <c r="K4807" s="215"/>
      <c r="L4807" s="220"/>
      <c r="M4807" s="221"/>
      <c r="N4807" s="222"/>
      <c r="O4807" s="222"/>
      <c r="P4807" s="222"/>
      <c r="Q4807" s="222"/>
      <c r="R4807" s="222"/>
      <c r="S4807" s="222"/>
      <c r="T4807" s="223"/>
      <c r="AT4807" s="224" t="s">
        <v>395</v>
      </c>
      <c r="AU4807" s="224" t="s">
        <v>90</v>
      </c>
      <c r="AV4807" s="14" t="s">
        <v>90</v>
      </c>
      <c r="AW4807" s="14" t="s">
        <v>36</v>
      </c>
      <c r="AX4807" s="14" t="s">
        <v>78</v>
      </c>
      <c r="AY4807" s="224" t="s">
        <v>386</v>
      </c>
    </row>
    <row r="4808" spans="2:51" s="14" customFormat="1" ht="10">
      <c r="B4808" s="214"/>
      <c r="C4808" s="215"/>
      <c r="D4808" s="205" t="s">
        <v>395</v>
      </c>
      <c r="E4808" s="216" t="s">
        <v>76</v>
      </c>
      <c r="F4808" s="217" t="s">
        <v>3226</v>
      </c>
      <c r="G4808" s="215"/>
      <c r="H4808" s="218">
        <v>4.22</v>
      </c>
      <c r="I4808" s="219"/>
      <c r="J4808" s="215"/>
      <c r="K4808" s="215"/>
      <c r="L4808" s="220"/>
      <c r="M4808" s="221"/>
      <c r="N4808" s="222"/>
      <c r="O4808" s="222"/>
      <c r="P4808" s="222"/>
      <c r="Q4808" s="222"/>
      <c r="R4808" s="222"/>
      <c r="S4808" s="222"/>
      <c r="T4808" s="223"/>
      <c r="AT4808" s="224" t="s">
        <v>395</v>
      </c>
      <c r="AU4808" s="224" t="s">
        <v>90</v>
      </c>
      <c r="AV4808" s="14" t="s">
        <v>90</v>
      </c>
      <c r="AW4808" s="14" t="s">
        <v>36</v>
      </c>
      <c r="AX4808" s="14" t="s">
        <v>78</v>
      </c>
      <c r="AY4808" s="224" t="s">
        <v>386</v>
      </c>
    </row>
    <row r="4809" spans="2:51" s="14" customFormat="1" ht="10">
      <c r="B4809" s="214"/>
      <c r="C4809" s="215"/>
      <c r="D4809" s="205" t="s">
        <v>395</v>
      </c>
      <c r="E4809" s="216" t="s">
        <v>76</v>
      </c>
      <c r="F4809" s="217" t="s">
        <v>3227</v>
      </c>
      <c r="G4809" s="215"/>
      <c r="H4809" s="218">
        <v>4.0999999999999996</v>
      </c>
      <c r="I4809" s="219"/>
      <c r="J4809" s="215"/>
      <c r="K4809" s="215"/>
      <c r="L4809" s="220"/>
      <c r="M4809" s="221"/>
      <c r="N4809" s="222"/>
      <c r="O4809" s="222"/>
      <c r="P4809" s="222"/>
      <c r="Q4809" s="222"/>
      <c r="R4809" s="222"/>
      <c r="S4809" s="222"/>
      <c r="T4809" s="223"/>
      <c r="AT4809" s="224" t="s">
        <v>395</v>
      </c>
      <c r="AU4809" s="224" t="s">
        <v>90</v>
      </c>
      <c r="AV4809" s="14" t="s">
        <v>90</v>
      </c>
      <c r="AW4809" s="14" t="s">
        <v>36</v>
      </c>
      <c r="AX4809" s="14" t="s">
        <v>78</v>
      </c>
      <c r="AY4809" s="224" t="s">
        <v>386</v>
      </c>
    </row>
    <row r="4810" spans="2:51" s="14" customFormat="1" ht="10">
      <c r="B4810" s="214"/>
      <c r="C4810" s="215"/>
      <c r="D4810" s="205" t="s">
        <v>395</v>
      </c>
      <c r="E4810" s="216" t="s">
        <v>76</v>
      </c>
      <c r="F4810" s="217" t="s">
        <v>3014</v>
      </c>
      <c r="G4810" s="215"/>
      <c r="H4810" s="218">
        <v>8.14</v>
      </c>
      <c r="I4810" s="219"/>
      <c r="J4810" s="215"/>
      <c r="K4810" s="215"/>
      <c r="L4810" s="220"/>
      <c r="M4810" s="221"/>
      <c r="N4810" s="222"/>
      <c r="O4810" s="222"/>
      <c r="P4810" s="222"/>
      <c r="Q4810" s="222"/>
      <c r="R4810" s="222"/>
      <c r="S4810" s="222"/>
      <c r="T4810" s="223"/>
      <c r="AT4810" s="224" t="s">
        <v>395</v>
      </c>
      <c r="AU4810" s="224" t="s">
        <v>90</v>
      </c>
      <c r="AV4810" s="14" t="s">
        <v>90</v>
      </c>
      <c r="AW4810" s="14" t="s">
        <v>36</v>
      </c>
      <c r="AX4810" s="14" t="s">
        <v>78</v>
      </c>
      <c r="AY4810" s="224" t="s">
        <v>386</v>
      </c>
    </row>
    <row r="4811" spans="2:51" s="14" customFormat="1" ht="10">
      <c r="B4811" s="214"/>
      <c r="C4811" s="215"/>
      <c r="D4811" s="205" t="s">
        <v>395</v>
      </c>
      <c r="E4811" s="216" t="s">
        <v>76</v>
      </c>
      <c r="F4811" s="217" t="s">
        <v>3015</v>
      </c>
      <c r="G4811" s="215"/>
      <c r="H4811" s="218">
        <v>29.42</v>
      </c>
      <c r="I4811" s="219"/>
      <c r="J4811" s="215"/>
      <c r="K4811" s="215"/>
      <c r="L4811" s="220"/>
      <c r="M4811" s="221"/>
      <c r="N4811" s="222"/>
      <c r="O4811" s="222"/>
      <c r="P4811" s="222"/>
      <c r="Q4811" s="222"/>
      <c r="R4811" s="222"/>
      <c r="S4811" s="222"/>
      <c r="T4811" s="223"/>
      <c r="AT4811" s="224" t="s">
        <v>395</v>
      </c>
      <c r="AU4811" s="224" t="s">
        <v>90</v>
      </c>
      <c r="AV4811" s="14" t="s">
        <v>90</v>
      </c>
      <c r="AW4811" s="14" t="s">
        <v>36</v>
      </c>
      <c r="AX4811" s="14" t="s">
        <v>78</v>
      </c>
      <c r="AY4811" s="224" t="s">
        <v>386</v>
      </c>
    </row>
    <row r="4812" spans="2:51" s="14" customFormat="1" ht="10">
      <c r="B4812" s="214"/>
      <c r="C4812" s="215"/>
      <c r="D4812" s="205" t="s">
        <v>395</v>
      </c>
      <c r="E4812" s="216" t="s">
        <v>76</v>
      </c>
      <c r="F4812" s="217" t="s">
        <v>3016</v>
      </c>
      <c r="G4812" s="215"/>
      <c r="H4812" s="218">
        <v>25.04</v>
      </c>
      <c r="I4812" s="219"/>
      <c r="J4812" s="215"/>
      <c r="K4812" s="215"/>
      <c r="L4812" s="220"/>
      <c r="M4812" s="221"/>
      <c r="N4812" s="222"/>
      <c r="O4812" s="222"/>
      <c r="P4812" s="222"/>
      <c r="Q4812" s="222"/>
      <c r="R4812" s="222"/>
      <c r="S4812" s="222"/>
      <c r="T4812" s="223"/>
      <c r="AT4812" s="224" t="s">
        <v>395</v>
      </c>
      <c r="AU4812" s="224" t="s">
        <v>90</v>
      </c>
      <c r="AV4812" s="14" t="s">
        <v>90</v>
      </c>
      <c r="AW4812" s="14" t="s">
        <v>36</v>
      </c>
      <c r="AX4812" s="14" t="s">
        <v>78</v>
      </c>
      <c r="AY4812" s="224" t="s">
        <v>386</v>
      </c>
    </row>
    <row r="4813" spans="2:51" s="14" customFormat="1" ht="10">
      <c r="B4813" s="214"/>
      <c r="C4813" s="215"/>
      <c r="D4813" s="205" t="s">
        <v>395</v>
      </c>
      <c r="E4813" s="216" t="s">
        <v>76</v>
      </c>
      <c r="F4813" s="217" t="s">
        <v>3228</v>
      </c>
      <c r="G4813" s="215"/>
      <c r="H4813" s="218">
        <v>2.91</v>
      </c>
      <c r="I4813" s="219"/>
      <c r="J4813" s="215"/>
      <c r="K4813" s="215"/>
      <c r="L4813" s="220"/>
      <c r="M4813" s="221"/>
      <c r="N4813" s="222"/>
      <c r="O4813" s="222"/>
      <c r="P4813" s="222"/>
      <c r="Q4813" s="222"/>
      <c r="R4813" s="222"/>
      <c r="S4813" s="222"/>
      <c r="T4813" s="223"/>
      <c r="AT4813" s="224" t="s">
        <v>395</v>
      </c>
      <c r="AU4813" s="224" t="s">
        <v>90</v>
      </c>
      <c r="AV4813" s="14" t="s">
        <v>90</v>
      </c>
      <c r="AW4813" s="14" t="s">
        <v>36</v>
      </c>
      <c r="AX4813" s="14" t="s">
        <v>78</v>
      </c>
      <c r="AY4813" s="224" t="s">
        <v>386</v>
      </c>
    </row>
    <row r="4814" spans="2:51" s="14" customFormat="1" ht="10">
      <c r="B4814" s="214"/>
      <c r="C4814" s="215"/>
      <c r="D4814" s="205" t="s">
        <v>395</v>
      </c>
      <c r="E4814" s="216" t="s">
        <v>76</v>
      </c>
      <c r="F4814" s="217" t="s">
        <v>3017</v>
      </c>
      <c r="G4814" s="215"/>
      <c r="H4814" s="218">
        <v>26.64</v>
      </c>
      <c r="I4814" s="219"/>
      <c r="J4814" s="215"/>
      <c r="K4814" s="215"/>
      <c r="L4814" s="220"/>
      <c r="M4814" s="221"/>
      <c r="N4814" s="222"/>
      <c r="O4814" s="222"/>
      <c r="P4814" s="222"/>
      <c r="Q4814" s="222"/>
      <c r="R4814" s="222"/>
      <c r="S4814" s="222"/>
      <c r="T4814" s="223"/>
      <c r="AT4814" s="224" t="s">
        <v>395</v>
      </c>
      <c r="AU4814" s="224" t="s">
        <v>90</v>
      </c>
      <c r="AV4814" s="14" t="s">
        <v>90</v>
      </c>
      <c r="AW4814" s="14" t="s">
        <v>36</v>
      </c>
      <c r="AX4814" s="14" t="s">
        <v>78</v>
      </c>
      <c r="AY4814" s="224" t="s">
        <v>386</v>
      </c>
    </row>
    <row r="4815" spans="2:51" s="14" customFormat="1" ht="10">
      <c r="B4815" s="214"/>
      <c r="C4815" s="215"/>
      <c r="D4815" s="205" t="s">
        <v>395</v>
      </c>
      <c r="E4815" s="216" t="s">
        <v>76</v>
      </c>
      <c r="F4815" s="217" t="s">
        <v>4238</v>
      </c>
      <c r="G4815" s="215"/>
      <c r="H4815" s="218">
        <v>20.68</v>
      </c>
      <c r="I4815" s="219"/>
      <c r="J4815" s="215"/>
      <c r="K4815" s="215"/>
      <c r="L4815" s="220"/>
      <c r="M4815" s="221"/>
      <c r="N4815" s="222"/>
      <c r="O4815" s="222"/>
      <c r="P4815" s="222"/>
      <c r="Q4815" s="222"/>
      <c r="R4815" s="222"/>
      <c r="S4815" s="222"/>
      <c r="T4815" s="223"/>
      <c r="AT4815" s="224" t="s">
        <v>395</v>
      </c>
      <c r="AU4815" s="224" t="s">
        <v>90</v>
      </c>
      <c r="AV4815" s="14" t="s">
        <v>90</v>
      </c>
      <c r="AW4815" s="14" t="s">
        <v>36</v>
      </c>
      <c r="AX4815" s="14" t="s">
        <v>78</v>
      </c>
      <c r="AY4815" s="224" t="s">
        <v>386</v>
      </c>
    </row>
    <row r="4816" spans="2:51" s="14" customFormat="1" ht="10">
      <c r="B4816" s="214"/>
      <c r="C4816" s="215"/>
      <c r="D4816" s="205" t="s">
        <v>395</v>
      </c>
      <c r="E4816" s="216" t="s">
        <v>76</v>
      </c>
      <c r="F4816" s="217" t="s">
        <v>3019</v>
      </c>
      <c r="G4816" s="215"/>
      <c r="H4816" s="218">
        <v>16.510000000000002</v>
      </c>
      <c r="I4816" s="219"/>
      <c r="J4816" s="215"/>
      <c r="K4816" s="215"/>
      <c r="L4816" s="220"/>
      <c r="M4816" s="221"/>
      <c r="N4816" s="222"/>
      <c r="O4816" s="222"/>
      <c r="P4816" s="222"/>
      <c r="Q4816" s="222"/>
      <c r="R4816" s="222"/>
      <c r="S4816" s="222"/>
      <c r="T4816" s="223"/>
      <c r="AT4816" s="224" t="s">
        <v>395</v>
      </c>
      <c r="AU4816" s="224" t="s">
        <v>90</v>
      </c>
      <c r="AV4816" s="14" t="s">
        <v>90</v>
      </c>
      <c r="AW4816" s="14" t="s">
        <v>36</v>
      </c>
      <c r="AX4816" s="14" t="s">
        <v>78</v>
      </c>
      <c r="AY4816" s="224" t="s">
        <v>386</v>
      </c>
    </row>
    <row r="4817" spans="2:51" s="14" customFormat="1" ht="10">
      <c r="B4817" s="214"/>
      <c r="C4817" s="215"/>
      <c r="D4817" s="205" t="s">
        <v>395</v>
      </c>
      <c r="E4817" s="216" t="s">
        <v>76</v>
      </c>
      <c r="F4817" s="217" t="s">
        <v>3231</v>
      </c>
      <c r="G4817" s="215"/>
      <c r="H4817" s="218">
        <v>3.96</v>
      </c>
      <c r="I4817" s="219"/>
      <c r="J4817" s="215"/>
      <c r="K4817" s="215"/>
      <c r="L4817" s="220"/>
      <c r="M4817" s="221"/>
      <c r="N4817" s="222"/>
      <c r="O4817" s="222"/>
      <c r="P4817" s="222"/>
      <c r="Q4817" s="222"/>
      <c r="R4817" s="222"/>
      <c r="S4817" s="222"/>
      <c r="T4817" s="223"/>
      <c r="AT4817" s="224" t="s">
        <v>395</v>
      </c>
      <c r="AU4817" s="224" t="s">
        <v>90</v>
      </c>
      <c r="AV4817" s="14" t="s">
        <v>90</v>
      </c>
      <c r="AW4817" s="14" t="s">
        <v>36</v>
      </c>
      <c r="AX4817" s="14" t="s">
        <v>78</v>
      </c>
      <c r="AY4817" s="224" t="s">
        <v>386</v>
      </c>
    </row>
    <row r="4818" spans="2:51" s="14" customFormat="1" ht="10">
      <c r="B4818" s="214"/>
      <c r="C4818" s="215"/>
      <c r="D4818" s="205" t="s">
        <v>395</v>
      </c>
      <c r="E4818" s="216" t="s">
        <v>76</v>
      </c>
      <c r="F4818" s="217" t="s">
        <v>3020</v>
      </c>
      <c r="G4818" s="215"/>
      <c r="H4818" s="218">
        <v>5.59</v>
      </c>
      <c r="I4818" s="219"/>
      <c r="J4818" s="215"/>
      <c r="K4818" s="215"/>
      <c r="L4818" s="220"/>
      <c r="M4818" s="221"/>
      <c r="N4818" s="222"/>
      <c r="O4818" s="222"/>
      <c r="P4818" s="222"/>
      <c r="Q4818" s="222"/>
      <c r="R4818" s="222"/>
      <c r="S4818" s="222"/>
      <c r="T4818" s="223"/>
      <c r="AT4818" s="224" t="s">
        <v>395</v>
      </c>
      <c r="AU4818" s="224" t="s">
        <v>90</v>
      </c>
      <c r="AV4818" s="14" t="s">
        <v>90</v>
      </c>
      <c r="AW4818" s="14" t="s">
        <v>36</v>
      </c>
      <c r="AX4818" s="14" t="s">
        <v>78</v>
      </c>
      <c r="AY4818" s="224" t="s">
        <v>386</v>
      </c>
    </row>
    <row r="4819" spans="2:51" s="14" customFormat="1" ht="10">
      <c r="B4819" s="214"/>
      <c r="C4819" s="215"/>
      <c r="D4819" s="205" t="s">
        <v>395</v>
      </c>
      <c r="E4819" s="216" t="s">
        <v>76</v>
      </c>
      <c r="F4819" s="217" t="s">
        <v>4239</v>
      </c>
      <c r="G4819" s="215"/>
      <c r="H4819" s="218">
        <v>9.61</v>
      </c>
      <c r="I4819" s="219"/>
      <c r="J4819" s="215"/>
      <c r="K4819" s="215"/>
      <c r="L4819" s="220"/>
      <c r="M4819" s="221"/>
      <c r="N4819" s="222"/>
      <c r="O4819" s="222"/>
      <c r="P4819" s="222"/>
      <c r="Q4819" s="222"/>
      <c r="R4819" s="222"/>
      <c r="S4819" s="222"/>
      <c r="T4819" s="223"/>
      <c r="AT4819" s="224" t="s">
        <v>395</v>
      </c>
      <c r="AU4819" s="224" t="s">
        <v>90</v>
      </c>
      <c r="AV4819" s="14" t="s">
        <v>90</v>
      </c>
      <c r="AW4819" s="14" t="s">
        <v>36</v>
      </c>
      <c r="AX4819" s="14" t="s">
        <v>78</v>
      </c>
      <c r="AY4819" s="224" t="s">
        <v>386</v>
      </c>
    </row>
    <row r="4820" spans="2:51" s="14" customFormat="1" ht="10">
      <c r="B4820" s="214"/>
      <c r="C4820" s="215"/>
      <c r="D4820" s="205" t="s">
        <v>395</v>
      </c>
      <c r="E4820" s="216" t="s">
        <v>76</v>
      </c>
      <c r="F4820" s="217" t="s">
        <v>3021</v>
      </c>
      <c r="G4820" s="215"/>
      <c r="H4820" s="218">
        <v>5.31</v>
      </c>
      <c r="I4820" s="219"/>
      <c r="J4820" s="215"/>
      <c r="K4820" s="215"/>
      <c r="L4820" s="220"/>
      <c r="M4820" s="221"/>
      <c r="N4820" s="222"/>
      <c r="O4820" s="222"/>
      <c r="P4820" s="222"/>
      <c r="Q4820" s="222"/>
      <c r="R4820" s="222"/>
      <c r="S4820" s="222"/>
      <c r="T4820" s="223"/>
      <c r="AT4820" s="224" t="s">
        <v>395</v>
      </c>
      <c r="AU4820" s="224" t="s">
        <v>90</v>
      </c>
      <c r="AV4820" s="14" t="s">
        <v>90</v>
      </c>
      <c r="AW4820" s="14" t="s">
        <v>36</v>
      </c>
      <c r="AX4820" s="14" t="s">
        <v>78</v>
      </c>
      <c r="AY4820" s="224" t="s">
        <v>386</v>
      </c>
    </row>
    <row r="4821" spans="2:51" s="14" customFormat="1" ht="10">
      <c r="B4821" s="214"/>
      <c r="C4821" s="215"/>
      <c r="D4821" s="205" t="s">
        <v>395</v>
      </c>
      <c r="E4821" s="216" t="s">
        <v>76</v>
      </c>
      <c r="F4821" s="217" t="s">
        <v>3022</v>
      </c>
      <c r="G4821" s="215"/>
      <c r="H4821" s="218">
        <v>17.59</v>
      </c>
      <c r="I4821" s="219"/>
      <c r="J4821" s="215"/>
      <c r="K4821" s="215"/>
      <c r="L4821" s="220"/>
      <c r="M4821" s="221"/>
      <c r="N4821" s="222"/>
      <c r="O4821" s="222"/>
      <c r="P4821" s="222"/>
      <c r="Q4821" s="222"/>
      <c r="R4821" s="222"/>
      <c r="S4821" s="222"/>
      <c r="T4821" s="223"/>
      <c r="AT4821" s="224" t="s">
        <v>395</v>
      </c>
      <c r="AU4821" s="224" t="s">
        <v>90</v>
      </c>
      <c r="AV4821" s="14" t="s">
        <v>90</v>
      </c>
      <c r="AW4821" s="14" t="s">
        <v>36</v>
      </c>
      <c r="AX4821" s="14" t="s">
        <v>78</v>
      </c>
      <c r="AY4821" s="224" t="s">
        <v>386</v>
      </c>
    </row>
    <row r="4822" spans="2:51" s="14" customFormat="1" ht="10">
      <c r="B4822" s="214"/>
      <c r="C4822" s="215"/>
      <c r="D4822" s="205" t="s">
        <v>395</v>
      </c>
      <c r="E4822" s="216" t="s">
        <v>76</v>
      </c>
      <c r="F4822" s="217" t="s">
        <v>3023</v>
      </c>
      <c r="G4822" s="215"/>
      <c r="H4822" s="218">
        <v>5.24</v>
      </c>
      <c r="I4822" s="219"/>
      <c r="J4822" s="215"/>
      <c r="K4822" s="215"/>
      <c r="L4822" s="220"/>
      <c r="M4822" s="221"/>
      <c r="N4822" s="222"/>
      <c r="O4822" s="222"/>
      <c r="P4822" s="222"/>
      <c r="Q4822" s="222"/>
      <c r="R4822" s="222"/>
      <c r="S4822" s="222"/>
      <c r="T4822" s="223"/>
      <c r="AT4822" s="224" t="s">
        <v>395</v>
      </c>
      <c r="AU4822" s="224" t="s">
        <v>90</v>
      </c>
      <c r="AV4822" s="14" t="s">
        <v>90</v>
      </c>
      <c r="AW4822" s="14" t="s">
        <v>36</v>
      </c>
      <c r="AX4822" s="14" t="s">
        <v>78</v>
      </c>
      <c r="AY4822" s="224" t="s">
        <v>386</v>
      </c>
    </row>
    <row r="4823" spans="2:51" s="14" customFormat="1" ht="10">
      <c r="B4823" s="214"/>
      <c r="C4823" s="215"/>
      <c r="D4823" s="205" t="s">
        <v>395</v>
      </c>
      <c r="E4823" s="216" t="s">
        <v>76</v>
      </c>
      <c r="F4823" s="217" t="s">
        <v>3024</v>
      </c>
      <c r="G4823" s="215"/>
      <c r="H4823" s="218">
        <v>22.79</v>
      </c>
      <c r="I4823" s="219"/>
      <c r="J4823" s="215"/>
      <c r="K4823" s="215"/>
      <c r="L4823" s="220"/>
      <c r="M4823" s="221"/>
      <c r="N4823" s="222"/>
      <c r="O4823" s="222"/>
      <c r="P4823" s="222"/>
      <c r="Q4823" s="222"/>
      <c r="R4823" s="222"/>
      <c r="S4823" s="222"/>
      <c r="T4823" s="223"/>
      <c r="AT4823" s="224" t="s">
        <v>395</v>
      </c>
      <c r="AU4823" s="224" t="s">
        <v>90</v>
      </c>
      <c r="AV4823" s="14" t="s">
        <v>90</v>
      </c>
      <c r="AW4823" s="14" t="s">
        <v>36</v>
      </c>
      <c r="AX4823" s="14" t="s">
        <v>78</v>
      </c>
      <c r="AY4823" s="224" t="s">
        <v>386</v>
      </c>
    </row>
    <row r="4824" spans="2:51" s="14" customFormat="1" ht="10">
      <c r="B4824" s="214"/>
      <c r="C4824" s="215"/>
      <c r="D4824" s="205" t="s">
        <v>395</v>
      </c>
      <c r="E4824" s="216" t="s">
        <v>76</v>
      </c>
      <c r="F4824" s="217" t="s">
        <v>4240</v>
      </c>
      <c r="G4824" s="215"/>
      <c r="H4824" s="218">
        <v>4.5199999999999996</v>
      </c>
      <c r="I4824" s="219"/>
      <c r="J4824" s="215"/>
      <c r="K4824" s="215"/>
      <c r="L4824" s="220"/>
      <c r="M4824" s="221"/>
      <c r="N4824" s="222"/>
      <c r="O4824" s="222"/>
      <c r="P4824" s="222"/>
      <c r="Q4824" s="222"/>
      <c r="R4824" s="222"/>
      <c r="S4824" s="222"/>
      <c r="T4824" s="223"/>
      <c r="AT4824" s="224" t="s">
        <v>395</v>
      </c>
      <c r="AU4824" s="224" t="s">
        <v>90</v>
      </c>
      <c r="AV4824" s="14" t="s">
        <v>90</v>
      </c>
      <c r="AW4824" s="14" t="s">
        <v>36</v>
      </c>
      <c r="AX4824" s="14" t="s">
        <v>78</v>
      </c>
      <c r="AY4824" s="224" t="s">
        <v>386</v>
      </c>
    </row>
    <row r="4825" spans="2:51" s="14" customFormat="1" ht="10">
      <c r="B4825" s="214"/>
      <c r="C4825" s="215"/>
      <c r="D4825" s="205" t="s">
        <v>395</v>
      </c>
      <c r="E4825" s="216" t="s">
        <v>76</v>
      </c>
      <c r="F4825" s="217" t="s">
        <v>3026</v>
      </c>
      <c r="G4825" s="215"/>
      <c r="H4825" s="218">
        <v>4.46</v>
      </c>
      <c r="I4825" s="219"/>
      <c r="J4825" s="215"/>
      <c r="K4825" s="215"/>
      <c r="L4825" s="220"/>
      <c r="M4825" s="221"/>
      <c r="N4825" s="222"/>
      <c r="O4825" s="222"/>
      <c r="P4825" s="222"/>
      <c r="Q4825" s="222"/>
      <c r="R4825" s="222"/>
      <c r="S4825" s="222"/>
      <c r="T4825" s="223"/>
      <c r="AT4825" s="224" t="s">
        <v>395</v>
      </c>
      <c r="AU4825" s="224" t="s">
        <v>90</v>
      </c>
      <c r="AV4825" s="14" t="s">
        <v>90</v>
      </c>
      <c r="AW4825" s="14" t="s">
        <v>36</v>
      </c>
      <c r="AX4825" s="14" t="s">
        <v>78</v>
      </c>
      <c r="AY4825" s="224" t="s">
        <v>386</v>
      </c>
    </row>
    <row r="4826" spans="2:51" s="14" customFormat="1" ht="10">
      <c r="B4826" s="214"/>
      <c r="C4826" s="215"/>
      <c r="D4826" s="205" t="s">
        <v>395</v>
      </c>
      <c r="E4826" s="216" t="s">
        <v>76</v>
      </c>
      <c r="F4826" s="217" t="s">
        <v>4241</v>
      </c>
      <c r="G4826" s="215"/>
      <c r="H4826" s="218">
        <v>31.62</v>
      </c>
      <c r="I4826" s="219"/>
      <c r="J4826" s="215"/>
      <c r="K4826" s="215"/>
      <c r="L4826" s="220"/>
      <c r="M4826" s="221"/>
      <c r="N4826" s="222"/>
      <c r="O4826" s="222"/>
      <c r="P4826" s="222"/>
      <c r="Q4826" s="222"/>
      <c r="R4826" s="222"/>
      <c r="S4826" s="222"/>
      <c r="T4826" s="223"/>
      <c r="AT4826" s="224" t="s">
        <v>395</v>
      </c>
      <c r="AU4826" s="224" t="s">
        <v>90</v>
      </c>
      <c r="AV4826" s="14" t="s">
        <v>90</v>
      </c>
      <c r="AW4826" s="14" t="s">
        <v>36</v>
      </c>
      <c r="AX4826" s="14" t="s">
        <v>78</v>
      </c>
      <c r="AY4826" s="224" t="s">
        <v>386</v>
      </c>
    </row>
    <row r="4827" spans="2:51" s="16" customFormat="1" ht="10">
      <c r="B4827" s="246"/>
      <c r="C4827" s="247"/>
      <c r="D4827" s="205" t="s">
        <v>395</v>
      </c>
      <c r="E4827" s="248" t="s">
        <v>247</v>
      </c>
      <c r="F4827" s="249" t="s">
        <v>559</v>
      </c>
      <c r="G4827" s="247"/>
      <c r="H4827" s="250">
        <v>405.78</v>
      </c>
      <c r="I4827" s="251"/>
      <c r="J4827" s="247"/>
      <c r="K4827" s="247"/>
      <c r="L4827" s="252"/>
      <c r="M4827" s="253"/>
      <c r="N4827" s="254"/>
      <c r="O4827" s="254"/>
      <c r="P4827" s="254"/>
      <c r="Q4827" s="254"/>
      <c r="R4827" s="254"/>
      <c r="S4827" s="254"/>
      <c r="T4827" s="255"/>
      <c r="AT4827" s="256" t="s">
        <v>395</v>
      </c>
      <c r="AU4827" s="256" t="s">
        <v>90</v>
      </c>
      <c r="AV4827" s="16" t="s">
        <v>95</v>
      </c>
      <c r="AW4827" s="16" t="s">
        <v>36</v>
      </c>
      <c r="AX4827" s="16" t="s">
        <v>78</v>
      </c>
      <c r="AY4827" s="256" t="s">
        <v>386</v>
      </c>
    </row>
    <row r="4828" spans="2:51" s="13" customFormat="1" ht="10">
      <c r="B4828" s="203"/>
      <c r="C4828" s="204"/>
      <c r="D4828" s="205" t="s">
        <v>395</v>
      </c>
      <c r="E4828" s="206" t="s">
        <v>76</v>
      </c>
      <c r="F4828" s="207" t="s">
        <v>4242</v>
      </c>
      <c r="G4828" s="204"/>
      <c r="H4828" s="206" t="s">
        <v>76</v>
      </c>
      <c r="I4828" s="208"/>
      <c r="J4828" s="204"/>
      <c r="K4828" s="204"/>
      <c r="L4828" s="209"/>
      <c r="M4828" s="210"/>
      <c r="N4828" s="211"/>
      <c r="O4828" s="211"/>
      <c r="P4828" s="211"/>
      <c r="Q4828" s="211"/>
      <c r="R4828" s="211"/>
      <c r="S4828" s="211"/>
      <c r="T4828" s="212"/>
      <c r="AT4828" s="213" t="s">
        <v>395</v>
      </c>
      <c r="AU4828" s="213" t="s">
        <v>90</v>
      </c>
      <c r="AV4828" s="13" t="s">
        <v>85</v>
      </c>
      <c r="AW4828" s="13" t="s">
        <v>36</v>
      </c>
      <c r="AX4828" s="13" t="s">
        <v>78</v>
      </c>
      <c r="AY4828" s="213" t="s">
        <v>386</v>
      </c>
    </row>
    <row r="4829" spans="2:51" s="14" customFormat="1" ht="10">
      <c r="B4829" s="214"/>
      <c r="C4829" s="215"/>
      <c r="D4829" s="205" t="s">
        <v>395</v>
      </c>
      <c r="E4829" s="216" t="s">
        <v>76</v>
      </c>
      <c r="F4829" s="217" t="s">
        <v>3060</v>
      </c>
      <c r="G4829" s="215"/>
      <c r="H4829" s="218">
        <v>5.6</v>
      </c>
      <c r="I4829" s="219"/>
      <c r="J4829" s="215"/>
      <c r="K4829" s="215"/>
      <c r="L4829" s="220"/>
      <c r="M4829" s="221"/>
      <c r="N4829" s="222"/>
      <c r="O4829" s="222"/>
      <c r="P4829" s="222"/>
      <c r="Q4829" s="222"/>
      <c r="R4829" s="222"/>
      <c r="S4829" s="222"/>
      <c r="T4829" s="223"/>
      <c r="AT4829" s="224" t="s">
        <v>395</v>
      </c>
      <c r="AU4829" s="224" t="s">
        <v>90</v>
      </c>
      <c r="AV4829" s="14" t="s">
        <v>90</v>
      </c>
      <c r="AW4829" s="14" t="s">
        <v>36</v>
      </c>
      <c r="AX4829" s="14" t="s">
        <v>78</v>
      </c>
      <c r="AY4829" s="224" t="s">
        <v>386</v>
      </c>
    </row>
    <row r="4830" spans="2:51" s="14" customFormat="1" ht="10">
      <c r="B4830" s="214"/>
      <c r="C4830" s="215"/>
      <c r="D4830" s="205" t="s">
        <v>395</v>
      </c>
      <c r="E4830" s="216" t="s">
        <v>76</v>
      </c>
      <c r="F4830" s="217" t="s">
        <v>3061</v>
      </c>
      <c r="G4830" s="215"/>
      <c r="H4830" s="218">
        <v>5.84</v>
      </c>
      <c r="I4830" s="219"/>
      <c r="J4830" s="215"/>
      <c r="K4830" s="215"/>
      <c r="L4830" s="220"/>
      <c r="M4830" s="221"/>
      <c r="N4830" s="222"/>
      <c r="O4830" s="222"/>
      <c r="P4830" s="222"/>
      <c r="Q4830" s="222"/>
      <c r="R4830" s="222"/>
      <c r="S4830" s="222"/>
      <c r="T4830" s="223"/>
      <c r="AT4830" s="224" t="s">
        <v>395</v>
      </c>
      <c r="AU4830" s="224" t="s">
        <v>90</v>
      </c>
      <c r="AV4830" s="14" t="s">
        <v>90</v>
      </c>
      <c r="AW4830" s="14" t="s">
        <v>36</v>
      </c>
      <c r="AX4830" s="14" t="s">
        <v>78</v>
      </c>
      <c r="AY4830" s="224" t="s">
        <v>386</v>
      </c>
    </row>
    <row r="4831" spans="2:51" s="14" customFormat="1" ht="10">
      <c r="B4831" s="214"/>
      <c r="C4831" s="215"/>
      <c r="D4831" s="205" t="s">
        <v>395</v>
      </c>
      <c r="E4831" s="216" t="s">
        <v>76</v>
      </c>
      <c r="F4831" s="217" t="s">
        <v>3229</v>
      </c>
      <c r="G4831" s="215"/>
      <c r="H4831" s="218">
        <v>2.85</v>
      </c>
      <c r="I4831" s="219"/>
      <c r="J4831" s="215"/>
      <c r="K4831" s="215"/>
      <c r="L4831" s="220"/>
      <c r="M4831" s="221"/>
      <c r="N4831" s="222"/>
      <c r="O4831" s="222"/>
      <c r="P4831" s="222"/>
      <c r="Q4831" s="222"/>
      <c r="R4831" s="222"/>
      <c r="S4831" s="222"/>
      <c r="T4831" s="223"/>
      <c r="AT4831" s="224" t="s">
        <v>395</v>
      </c>
      <c r="AU4831" s="224" t="s">
        <v>90</v>
      </c>
      <c r="AV4831" s="14" t="s">
        <v>90</v>
      </c>
      <c r="AW4831" s="14" t="s">
        <v>36</v>
      </c>
      <c r="AX4831" s="14" t="s">
        <v>78</v>
      </c>
      <c r="AY4831" s="224" t="s">
        <v>386</v>
      </c>
    </row>
    <row r="4832" spans="2:51" s="14" customFormat="1" ht="10">
      <c r="B4832" s="214"/>
      <c r="C4832" s="215"/>
      <c r="D4832" s="205" t="s">
        <v>395</v>
      </c>
      <c r="E4832" s="216" t="s">
        <v>76</v>
      </c>
      <c r="F4832" s="217" t="s">
        <v>3230</v>
      </c>
      <c r="G4832" s="215"/>
      <c r="H4832" s="218">
        <v>6.21</v>
      </c>
      <c r="I4832" s="219"/>
      <c r="J4832" s="215"/>
      <c r="K4832" s="215"/>
      <c r="L4832" s="220"/>
      <c r="M4832" s="221"/>
      <c r="N4832" s="222"/>
      <c r="O4832" s="222"/>
      <c r="P4832" s="222"/>
      <c r="Q4832" s="222"/>
      <c r="R4832" s="222"/>
      <c r="S4832" s="222"/>
      <c r="T4832" s="223"/>
      <c r="AT4832" s="224" t="s">
        <v>395</v>
      </c>
      <c r="AU4832" s="224" t="s">
        <v>90</v>
      </c>
      <c r="AV4832" s="14" t="s">
        <v>90</v>
      </c>
      <c r="AW4832" s="14" t="s">
        <v>36</v>
      </c>
      <c r="AX4832" s="14" t="s">
        <v>78</v>
      </c>
      <c r="AY4832" s="224" t="s">
        <v>386</v>
      </c>
    </row>
    <row r="4833" spans="1:65" s="14" customFormat="1" ht="10">
      <c r="B4833" s="214"/>
      <c r="C4833" s="215"/>
      <c r="D4833" s="205" t="s">
        <v>395</v>
      </c>
      <c r="E4833" s="216" t="s">
        <v>76</v>
      </c>
      <c r="F4833" s="217" t="s">
        <v>3062</v>
      </c>
      <c r="G4833" s="215"/>
      <c r="H4833" s="218">
        <v>5.94</v>
      </c>
      <c r="I4833" s="219"/>
      <c r="J4833" s="215"/>
      <c r="K4833" s="215"/>
      <c r="L4833" s="220"/>
      <c r="M4833" s="221"/>
      <c r="N4833" s="222"/>
      <c r="O4833" s="222"/>
      <c r="P4833" s="222"/>
      <c r="Q4833" s="222"/>
      <c r="R4833" s="222"/>
      <c r="S4833" s="222"/>
      <c r="T4833" s="223"/>
      <c r="AT4833" s="224" t="s">
        <v>395</v>
      </c>
      <c r="AU4833" s="224" t="s">
        <v>90</v>
      </c>
      <c r="AV4833" s="14" t="s">
        <v>90</v>
      </c>
      <c r="AW4833" s="14" t="s">
        <v>36</v>
      </c>
      <c r="AX4833" s="14" t="s">
        <v>78</v>
      </c>
      <c r="AY4833" s="224" t="s">
        <v>386</v>
      </c>
    </row>
    <row r="4834" spans="1:65" s="14" customFormat="1" ht="10">
      <c r="B4834" s="214"/>
      <c r="C4834" s="215"/>
      <c r="D4834" s="205" t="s">
        <v>395</v>
      </c>
      <c r="E4834" s="216" t="s">
        <v>76</v>
      </c>
      <c r="F4834" s="217" t="s">
        <v>3063</v>
      </c>
      <c r="G4834" s="215"/>
      <c r="H4834" s="218">
        <v>6.18</v>
      </c>
      <c r="I4834" s="219"/>
      <c r="J4834" s="215"/>
      <c r="K4834" s="215"/>
      <c r="L4834" s="220"/>
      <c r="M4834" s="221"/>
      <c r="N4834" s="222"/>
      <c r="O4834" s="222"/>
      <c r="P4834" s="222"/>
      <c r="Q4834" s="222"/>
      <c r="R4834" s="222"/>
      <c r="S4834" s="222"/>
      <c r="T4834" s="223"/>
      <c r="AT4834" s="224" t="s">
        <v>395</v>
      </c>
      <c r="AU4834" s="224" t="s">
        <v>90</v>
      </c>
      <c r="AV4834" s="14" t="s">
        <v>90</v>
      </c>
      <c r="AW4834" s="14" t="s">
        <v>36</v>
      </c>
      <c r="AX4834" s="14" t="s">
        <v>78</v>
      </c>
      <c r="AY4834" s="224" t="s">
        <v>386</v>
      </c>
    </row>
    <row r="4835" spans="1:65" s="14" customFormat="1" ht="10">
      <c r="B4835" s="214"/>
      <c r="C4835" s="215"/>
      <c r="D4835" s="205" t="s">
        <v>395</v>
      </c>
      <c r="E4835" s="216" t="s">
        <v>76</v>
      </c>
      <c r="F4835" s="217" t="s">
        <v>3064</v>
      </c>
      <c r="G4835" s="215"/>
      <c r="H4835" s="218">
        <v>6.18</v>
      </c>
      <c r="I4835" s="219"/>
      <c r="J4835" s="215"/>
      <c r="K4835" s="215"/>
      <c r="L4835" s="220"/>
      <c r="M4835" s="221"/>
      <c r="N4835" s="222"/>
      <c r="O4835" s="222"/>
      <c r="P4835" s="222"/>
      <c r="Q4835" s="222"/>
      <c r="R4835" s="222"/>
      <c r="S4835" s="222"/>
      <c r="T4835" s="223"/>
      <c r="AT4835" s="224" t="s">
        <v>395</v>
      </c>
      <c r="AU4835" s="224" t="s">
        <v>90</v>
      </c>
      <c r="AV4835" s="14" t="s">
        <v>90</v>
      </c>
      <c r="AW4835" s="14" t="s">
        <v>36</v>
      </c>
      <c r="AX4835" s="14" t="s">
        <v>78</v>
      </c>
      <c r="AY4835" s="224" t="s">
        <v>386</v>
      </c>
    </row>
    <row r="4836" spans="1:65" s="14" customFormat="1" ht="10">
      <c r="B4836" s="214"/>
      <c r="C4836" s="215"/>
      <c r="D4836" s="205" t="s">
        <v>395</v>
      </c>
      <c r="E4836" s="216" t="s">
        <v>76</v>
      </c>
      <c r="F4836" s="217" t="s">
        <v>4243</v>
      </c>
      <c r="G4836" s="215"/>
      <c r="H4836" s="218">
        <v>7.89</v>
      </c>
      <c r="I4836" s="219"/>
      <c r="J4836" s="215"/>
      <c r="K4836" s="215"/>
      <c r="L4836" s="220"/>
      <c r="M4836" s="221"/>
      <c r="N4836" s="222"/>
      <c r="O4836" s="222"/>
      <c r="P4836" s="222"/>
      <c r="Q4836" s="222"/>
      <c r="R4836" s="222"/>
      <c r="S4836" s="222"/>
      <c r="T4836" s="223"/>
      <c r="AT4836" s="224" t="s">
        <v>395</v>
      </c>
      <c r="AU4836" s="224" t="s">
        <v>90</v>
      </c>
      <c r="AV4836" s="14" t="s">
        <v>90</v>
      </c>
      <c r="AW4836" s="14" t="s">
        <v>36</v>
      </c>
      <c r="AX4836" s="14" t="s">
        <v>78</v>
      </c>
      <c r="AY4836" s="224" t="s">
        <v>386</v>
      </c>
    </row>
    <row r="4837" spans="1:65" s="16" customFormat="1" ht="10">
      <c r="B4837" s="246"/>
      <c r="C4837" s="247"/>
      <c r="D4837" s="205" t="s">
        <v>395</v>
      </c>
      <c r="E4837" s="248" t="s">
        <v>250</v>
      </c>
      <c r="F4837" s="249" t="s">
        <v>559</v>
      </c>
      <c r="G4837" s="247"/>
      <c r="H4837" s="250">
        <v>46.69</v>
      </c>
      <c r="I4837" s="251"/>
      <c r="J4837" s="247"/>
      <c r="K4837" s="247"/>
      <c r="L4837" s="252"/>
      <c r="M4837" s="253"/>
      <c r="N4837" s="254"/>
      <c r="O4837" s="254"/>
      <c r="P4837" s="254"/>
      <c r="Q4837" s="254"/>
      <c r="R4837" s="254"/>
      <c r="S4837" s="254"/>
      <c r="T4837" s="255"/>
      <c r="AT4837" s="256" t="s">
        <v>395</v>
      </c>
      <c r="AU4837" s="256" t="s">
        <v>90</v>
      </c>
      <c r="AV4837" s="16" t="s">
        <v>95</v>
      </c>
      <c r="AW4837" s="16" t="s">
        <v>36</v>
      </c>
      <c r="AX4837" s="16" t="s">
        <v>78</v>
      </c>
      <c r="AY4837" s="256" t="s">
        <v>386</v>
      </c>
    </row>
    <row r="4838" spans="1:65" s="13" customFormat="1" ht="10">
      <c r="B4838" s="203"/>
      <c r="C4838" s="204"/>
      <c r="D4838" s="205" t="s">
        <v>395</v>
      </c>
      <c r="E4838" s="206" t="s">
        <v>76</v>
      </c>
      <c r="F4838" s="207" t="s">
        <v>1101</v>
      </c>
      <c r="G4838" s="204"/>
      <c r="H4838" s="206" t="s">
        <v>76</v>
      </c>
      <c r="I4838" s="208"/>
      <c r="J4838" s="204"/>
      <c r="K4838" s="204"/>
      <c r="L4838" s="209"/>
      <c r="M4838" s="210"/>
      <c r="N4838" s="211"/>
      <c r="O4838" s="211"/>
      <c r="P4838" s="211"/>
      <c r="Q4838" s="211"/>
      <c r="R4838" s="211"/>
      <c r="S4838" s="211"/>
      <c r="T4838" s="212"/>
      <c r="AT4838" s="213" t="s">
        <v>395</v>
      </c>
      <c r="AU4838" s="213" t="s">
        <v>90</v>
      </c>
      <c r="AV4838" s="13" t="s">
        <v>85</v>
      </c>
      <c r="AW4838" s="13" t="s">
        <v>36</v>
      </c>
      <c r="AX4838" s="13" t="s">
        <v>78</v>
      </c>
      <c r="AY4838" s="213" t="s">
        <v>386</v>
      </c>
    </row>
    <row r="4839" spans="1:65" s="13" customFormat="1" ht="10">
      <c r="B4839" s="203"/>
      <c r="C4839" s="204"/>
      <c r="D4839" s="205" t="s">
        <v>395</v>
      </c>
      <c r="E4839" s="206" t="s">
        <v>76</v>
      </c>
      <c r="F4839" s="207" t="s">
        <v>320</v>
      </c>
      <c r="G4839" s="204"/>
      <c r="H4839" s="206" t="s">
        <v>76</v>
      </c>
      <c r="I4839" s="208"/>
      <c r="J4839" s="204"/>
      <c r="K4839" s="204"/>
      <c r="L4839" s="209"/>
      <c r="M4839" s="210"/>
      <c r="N4839" s="211"/>
      <c r="O4839" s="211"/>
      <c r="P4839" s="211"/>
      <c r="Q4839" s="211"/>
      <c r="R4839" s="211"/>
      <c r="S4839" s="211"/>
      <c r="T4839" s="212"/>
      <c r="AT4839" s="213" t="s">
        <v>395</v>
      </c>
      <c r="AU4839" s="213" t="s">
        <v>90</v>
      </c>
      <c r="AV4839" s="13" t="s">
        <v>85</v>
      </c>
      <c r="AW4839" s="13" t="s">
        <v>36</v>
      </c>
      <c r="AX4839" s="13" t="s">
        <v>78</v>
      </c>
      <c r="AY4839" s="213" t="s">
        <v>386</v>
      </c>
    </row>
    <row r="4840" spans="1:65" s="14" customFormat="1" ht="10">
      <c r="B4840" s="214"/>
      <c r="C4840" s="215"/>
      <c r="D4840" s="205" t="s">
        <v>395</v>
      </c>
      <c r="E4840" s="216" t="s">
        <v>76</v>
      </c>
      <c r="F4840" s="217" t="s">
        <v>3028</v>
      </c>
      <c r="G4840" s="215"/>
      <c r="H4840" s="218">
        <v>17.63</v>
      </c>
      <c r="I4840" s="219"/>
      <c r="J4840" s="215"/>
      <c r="K4840" s="215"/>
      <c r="L4840" s="220"/>
      <c r="M4840" s="221"/>
      <c r="N4840" s="222"/>
      <c r="O4840" s="222"/>
      <c r="P4840" s="222"/>
      <c r="Q4840" s="222"/>
      <c r="R4840" s="222"/>
      <c r="S4840" s="222"/>
      <c r="T4840" s="223"/>
      <c r="AT4840" s="224" t="s">
        <v>395</v>
      </c>
      <c r="AU4840" s="224" t="s">
        <v>90</v>
      </c>
      <c r="AV4840" s="14" t="s">
        <v>90</v>
      </c>
      <c r="AW4840" s="14" t="s">
        <v>36</v>
      </c>
      <c r="AX4840" s="14" t="s">
        <v>78</v>
      </c>
      <c r="AY4840" s="224" t="s">
        <v>386</v>
      </c>
    </row>
    <row r="4841" spans="1:65" s="14" customFormat="1" ht="10">
      <c r="B4841" s="214"/>
      <c r="C4841" s="215"/>
      <c r="D4841" s="205" t="s">
        <v>395</v>
      </c>
      <c r="E4841" s="216" t="s">
        <v>76</v>
      </c>
      <c r="F4841" s="217" t="s">
        <v>3029</v>
      </c>
      <c r="G4841" s="215"/>
      <c r="H4841" s="218">
        <v>17.32</v>
      </c>
      <c r="I4841" s="219"/>
      <c r="J4841" s="215"/>
      <c r="K4841" s="215"/>
      <c r="L4841" s="220"/>
      <c r="M4841" s="221"/>
      <c r="N4841" s="222"/>
      <c r="O4841" s="222"/>
      <c r="P4841" s="222"/>
      <c r="Q4841" s="222"/>
      <c r="R4841" s="222"/>
      <c r="S4841" s="222"/>
      <c r="T4841" s="223"/>
      <c r="AT4841" s="224" t="s">
        <v>395</v>
      </c>
      <c r="AU4841" s="224" t="s">
        <v>90</v>
      </c>
      <c r="AV4841" s="14" t="s">
        <v>90</v>
      </c>
      <c r="AW4841" s="14" t="s">
        <v>36</v>
      </c>
      <c r="AX4841" s="14" t="s">
        <v>78</v>
      </c>
      <c r="AY4841" s="224" t="s">
        <v>386</v>
      </c>
    </row>
    <row r="4842" spans="1:65" s="14" customFormat="1" ht="10">
      <c r="B4842" s="214"/>
      <c r="C4842" s="215"/>
      <c r="D4842" s="205" t="s">
        <v>395</v>
      </c>
      <c r="E4842" s="216" t="s">
        <v>76</v>
      </c>
      <c r="F4842" s="217" t="s">
        <v>4244</v>
      </c>
      <c r="G4842" s="215"/>
      <c r="H4842" s="218">
        <v>48.73</v>
      </c>
      <c r="I4842" s="219"/>
      <c r="J4842" s="215"/>
      <c r="K4842" s="215"/>
      <c r="L4842" s="220"/>
      <c r="M4842" s="221"/>
      <c r="N4842" s="222"/>
      <c r="O4842" s="222"/>
      <c r="P4842" s="222"/>
      <c r="Q4842" s="222"/>
      <c r="R4842" s="222"/>
      <c r="S4842" s="222"/>
      <c r="T4842" s="223"/>
      <c r="AT4842" s="224" t="s">
        <v>395</v>
      </c>
      <c r="AU4842" s="224" t="s">
        <v>90</v>
      </c>
      <c r="AV4842" s="14" t="s">
        <v>90</v>
      </c>
      <c r="AW4842" s="14" t="s">
        <v>36</v>
      </c>
      <c r="AX4842" s="14" t="s">
        <v>78</v>
      </c>
      <c r="AY4842" s="224" t="s">
        <v>386</v>
      </c>
    </row>
    <row r="4843" spans="1:65" s="16" customFormat="1" ht="10">
      <c r="B4843" s="246"/>
      <c r="C4843" s="247"/>
      <c r="D4843" s="205" t="s">
        <v>395</v>
      </c>
      <c r="E4843" s="248" t="s">
        <v>319</v>
      </c>
      <c r="F4843" s="249" t="s">
        <v>559</v>
      </c>
      <c r="G4843" s="247"/>
      <c r="H4843" s="250">
        <v>83.68</v>
      </c>
      <c r="I4843" s="251"/>
      <c r="J4843" s="247"/>
      <c r="K4843" s="247"/>
      <c r="L4843" s="252"/>
      <c r="M4843" s="253"/>
      <c r="N4843" s="254"/>
      <c r="O4843" s="254"/>
      <c r="P4843" s="254"/>
      <c r="Q4843" s="254"/>
      <c r="R4843" s="254"/>
      <c r="S4843" s="254"/>
      <c r="T4843" s="255"/>
      <c r="AT4843" s="256" t="s">
        <v>395</v>
      </c>
      <c r="AU4843" s="256" t="s">
        <v>90</v>
      </c>
      <c r="AV4843" s="16" t="s">
        <v>95</v>
      </c>
      <c r="AW4843" s="16" t="s">
        <v>36</v>
      </c>
      <c r="AX4843" s="16" t="s">
        <v>78</v>
      </c>
      <c r="AY4843" s="256" t="s">
        <v>386</v>
      </c>
    </row>
    <row r="4844" spans="1:65" s="15" customFormat="1" ht="10">
      <c r="B4844" s="225"/>
      <c r="C4844" s="226"/>
      <c r="D4844" s="205" t="s">
        <v>395</v>
      </c>
      <c r="E4844" s="227" t="s">
        <v>76</v>
      </c>
      <c r="F4844" s="228" t="s">
        <v>398</v>
      </c>
      <c r="G4844" s="226"/>
      <c r="H4844" s="229">
        <v>1461.48</v>
      </c>
      <c r="I4844" s="230"/>
      <c r="J4844" s="226"/>
      <c r="K4844" s="226"/>
      <c r="L4844" s="231"/>
      <c r="M4844" s="232"/>
      <c r="N4844" s="233"/>
      <c r="O4844" s="233"/>
      <c r="P4844" s="233"/>
      <c r="Q4844" s="233"/>
      <c r="R4844" s="233"/>
      <c r="S4844" s="233"/>
      <c r="T4844" s="234"/>
      <c r="AT4844" s="235" t="s">
        <v>395</v>
      </c>
      <c r="AU4844" s="235" t="s">
        <v>90</v>
      </c>
      <c r="AV4844" s="15" t="s">
        <v>102</v>
      </c>
      <c r="AW4844" s="15" t="s">
        <v>36</v>
      </c>
      <c r="AX4844" s="15" t="s">
        <v>85</v>
      </c>
      <c r="AY4844" s="235" t="s">
        <v>386</v>
      </c>
    </row>
    <row r="4845" spans="1:65" s="2" customFormat="1" ht="24.15" customHeight="1">
      <c r="A4845" s="37"/>
      <c r="B4845" s="38"/>
      <c r="C4845" s="185" t="s">
        <v>4245</v>
      </c>
      <c r="D4845" s="185" t="s">
        <v>388</v>
      </c>
      <c r="E4845" s="186" t="s">
        <v>4246</v>
      </c>
      <c r="F4845" s="187" t="s">
        <v>4247</v>
      </c>
      <c r="G4845" s="188" t="s">
        <v>127</v>
      </c>
      <c r="H4845" s="189">
        <v>38.222000000000001</v>
      </c>
      <c r="I4845" s="190"/>
      <c r="J4845" s="191">
        <f>ROUND(I4845*H4845,2)</f>
        <v>0</v>
      </c>
      <c r="K4845" s="187" t="s">
        <v>391</v>
      </c>
      <c r="L4845" s="42"/>
      <c r="M4845" s="192" t="s">
        <v>76</v>
      </c>
      <c r="N4845" s="193" t="s">
        <v>49</v>
      </c>
      <c r="O4845" s="67"/>
      <c r="P4845" s="194">
        <f>O4845*H4845</f>
        <v>0</v>
      </c>
      <c r="Q4845" s="194">
        <v>5.3100000000000003E-5</v>
      </c>
      <c r="R4845" s="194">
        <f>Q4845*H4845</f>
        <v>2.0295882000000002E-3</v>
      </c>
      <c r="S4845" s="194">
        <v>0</v>
      </c>
      <c r="T4845" s="195">
        <f>S4845*H4845</f>
        <v>0</v>
      </c>
      <c r="U4845" s="37"/>
      <c r="V4845" s="37"/>
      <c r="W4845" s="37"/>
      <c r="X4845" s="37"/>
      <c r="Y4845" s="37"/>
      <c r="Z4845" s="37"/>
      <c r="AA4845" s="37"/>
      <c r="AB4845" s="37"/>
      <c r="AC4845" s="37"/>
      <c r="AD4845" s="37"/>
      <c r="AE4845" s="37"/>
      <c r="AR4845" s="196" t="s">
        <v>479</v>
      </c>
      <c r="AT4845" s="196" t="s">
        <v>388</v>
      </c>
      <c r="AU4845" s="196" t="s">
        <v>90</v>
      </c>
      <c r="AY4845" s="20" t="s">
        <v>386</v>
      </c>
      <c r="BE4845" s="197">
        <f>IF(N4845="základní",J4845,0)</f>
        <v>0</v>
      </c>
      <c r="BF4845" s="197">
        <f>IF(N4845="snížená",J4845,0)</f>
        <v>0</v>
      </c>
      <c r="BG4845" s="197">
        <f>IF(N4845="zákl. přenesená",J4845,0)</f>
        <v>0</v>
      </c>
      <c r="BH4845" s="197">
        <f>IF(N4845="sníž. přenesená",J4845,0)</f>
        <v>0</v>
      </c>
      <c r="BI4845" s="197">
        <f>IF(N4845="nulová",J4845,0)</f>
        <v>0</v>
      </c>
      <c r="BJ4845" s="20" t="s">
        <v>90</v>
      </c>
      <c r="BK4845" s="197">
        <f>ROUND(I4845*H4845,2)</f>
        <v>0</v>
      </c>
      <c r="BL4845" s="20" t="s">
        <v>479</v>
      </c>
      <c r="BM4845" s="196" t="s">
        <v>4248</v>
      </c>
    </row>
    <row r="4846" spans="1:65" s="2" customFormat="1" ht="10">
      <c r="A4846" s="37"/>
      <c r="B4846" s="38"/>
      <c r="C4846" s="39"/>
      <c r="D4846" s="198" t="s">
        <v>393</v>
      </c>
      <c r="E4846" s="39"/>
      <c r="F4846" s="199" t="s">
        <v>4249</v>
      </c>
      <c r="G4846" s="39"/>
      <c r="H4846" s="39"/>
      <c r="I4846" s="200"/>
      <c r="J4846" s="39"/>
      <c r="K4846" s="39"/>
      <c r="L4846" s="42"/>
      <c r="M4846" s="201"/>
      <c r="N4846" s="202"/>
      <c r="O4846" s="67"/>
      <c r="P4846" s="67"/>
      <c r="Q4846" s="67"/>
      <c r="R4846" s="67"/>
      <c r="S4846" s="67"/>
      <c r="T4846" s="68"/>
      <c r="U4846" s="37"/>
      <c r="V4846" s="37"/>
      <c r="W4846" s="37"/>
      <c r="X4846" s="37"/>
      <c r="Y4846" s="37"/>
      <c r="Z4846" s="37"/>
      <c r="AA4846" s="37"/>
      <c r="AB4846" s="37"/>
      <c r="AC4846" s="37"/>
      <c r="AD4846" s="37"/>
      <c r="AE4846" s="37"/>
      <c r="AT4846" s="20" t="s">
        <v>393</v>
      </c>
      <c r="AU4846" s="20" t="s">
        <v>90</v>
      </c>
    </row>
    <row r="4847" spans="1:65" s="13" customFormat="1" ht="10">
      <c r="B4847" s="203"/>
      <c r="C4847" s="204"/>
      <c r="D4847" s="205" t="s">
        <v>395</v>
      </c>
      <c r="E4847" s="206" t="s">
        <v>76</v>
      </c>
      <c r="F4847" s="207" t="s">
        <v>1316</v>
      </c>
      <c r="G4847" s="204"/>
      <c r="H4847" s="206" t="s">
        <v>76</v>
      </c>
      <c r="I4847" s="208"/>
      <c r="J4847" s="204"/>
      <c r="K4847" s="204"/>
      <c r="L4847" s="209"/>
      <c r="M4847" s="210"/>
      <c r="N4847" s="211"/>
      <c r="O4847" s="211"/>
      <c r="P4847" s="211"/>
      <c r="Q4847" s="211"/>
      <c r="R4847" s="211"/>
      <c r="S4847" s="211"/>
      <c r="T4847" s="212"/>
      <c r="AT4847" s="213" t="s">
        <v>395</v>
      </c>
      <c r="AU4847" s="213" t="s">
        <v>90</v>
      </c>
      <c r="AV4847" s="13" t="s">
        <v>85</v>
      </c>
      <c r="AW4847" s="13" t="s">
        <v>36</v>
      </c>
      <c r="AX4847" s="13" t="s">
        <v>78</v>
      </c>
      <c r="AY4847" s="213" t="s">
        <v>386</v>
      </c>
    </row>
    <row r="4848" spans="1:65" s="13" customFormat="1" ht="10">
      <c r="B4848" s="203"/>
      <c r="C4848" s="204"/>
      <c r="D4848" s="205" t="s">
        <v>395</v>
      </c>
      <c r="E4848" s="206" t="s">
        <v>76</v>
      </c>
      <c r="F4848" s="207" t="s">
        <v>1057</v>
      </c>
      <c r="G4848" s="204"/>
      <c r="H4848" s="206" t="s">
        <v>76</v>
      </c>
      <c r="I4848" s="208"/>
      <c r="J4848" s="204"/>
      <c r="K4848" s="204"/>
      <c r="L4848" s="209"/>
      <c r="M4848" s="210"/>
      <c r="N4848" s="211"/>
      <c r="O4848" s="211"/>
      <c r="P4848" s="211"/>
      <c r="Q4848" s="211"/>
      <c r="R4848" s="211"/>
      <c r="S4848" s="211"/>
      <c r="T4848" s="212"/>
      <c r="AT4848" s="213" t="s">
        <v>395</v>
      </c>
      <c r="AU4848" s="213" t="s">
        <v>90</v>
      </c>
      <c r="AV4848" s="13" t="s">
        <v>85</v>
      </c>
      <c r="AW4848" s="13" t="s">
        <v>36</v>
      </c>
      <c r="AX4848" s="13" t="s">
        <v>78</v>
      </c>
      <c r="AY4848" s="213" t="s">
        <v>386</v>
      </c>
    </row>
    <row r="4849" spans="1:65" s="13" customFormat="1" ht="10">
      <c r="B4849" s="203"/>
      <c r="C4849" s="204"/>
      <c r="D4849" s="205" t="s">
        <v>395</v>
      </c>
      <c r="E4849" s="206" t="s">
        <v>76</v>
      </c>
      <c r="F4849" s="207" t="s">
        <v>1532</v>
      </c>
      <c r="G4849" s="204"/>
      <c r="H4849" s="206" t="s">
        <v>76</v>
      </c>
      <c r="I4849" s="208"/>
      <c r="J4849" s="204"/>
      <c r="K4849" s="204"/>
      <c r="L4849" s="209"/>
      <c r="M4849" s="210"/>
      <c r="N4849" s="211"/>
      <c r="O4849" s="211"/>
      <c r="P4849" s="211"/>
      <c r="Q4849" s="211"/>
      <c r="R4849" s="211"/>
      <c r="S4849" s="211"/>
      <c r="T4849" s="212"/>
      <c r="AT4849" s="213" t="s">
        <v>395</v>
      </c>
      <c r="AU4849" s="213" t="s">
        <v>90</v>
      </c>
      <c r="AV4849" s="13" t="s">
        <v>85</v>
      </c>
      <c r="AW4849" s="13" t="s">
        <v>36</v>
      </c>
      <c r="AX4849" s="13" t="s">
        <v>78</v>
      </c>
      <c r="AY4849" s="213" t="s">
        <v>386</v>
      </c>
    </row>
    <row r="4850" spans="1:65" s="13" customFormat="1" ht="10">
      <c r="B4850" s="203"/>
      <c r="C4850" s="204"/>
      <c r="D4850" s="205" t="s">
        <v>395</v>
      </c>
      <c r="E4850" s="206" t="s">
        <v>76</v>
      </c>
      <c r="F4850" s="207" t="s">
        <v>1000</v>
      </c>
      <c r="G4850" s="204"/>
      <c r="H4850" s="206" t="s">
        <v>76</v>
      </c>
      <c r="I4850" s="208"/>
      <c r="J4850" s="204"/>
      <c r="K4850" s="204"/>
      <c r="L4850" s="209"/>
      <c r="M4850" s="210"/>
      <c r="N4850" s="211"/>
      <c r="O4850" s="211"/>
      <c r="P4850" s="211"/>
      <c r="Q4850" s="211"/>
      <c r="R4850" s="211"/>
      <c r="S4850" s="211"/>
      <c r="T4850" s="212"/>
      <c r="AT4850" s="213" t="s">
        <v>395</v>
      </c>
      <c r="AU4850" s="213" t="s">
        <v>90</v>
      </c>
      <c r="AV4850" s="13" t="s">
        <v>85</v>
      </c>
      <c r="AW4850" s="13" t="s">
        <v>36</v>
      </c>
      <c r="AX4850" s="13" t="s">
        <v>78</v>
      </c>
      <c r="AY4850" s="213" t="s">
        <v>386</v>
      </c>
    </row>
    <row r="4851" spans="1:65" s="13" customFormat="1" ht="10">
      <c r="B4851" s="203"/>
      <c r="C4851" s="204"/>
      <c r="D4851" s="205" t="s">
        <v>395</v>
      </c>
      <c r="E4851" s="206" t="s">
        <v>76</v>
      </c>
      <c r="F4851" s="207" t="s">
        <v>1009</v>
      </c>
      <c r="G4851" s="204"/>
      <c r="H4851" s="206" t="s">
        <v>76</v>
      </c>
      <c r="I4851" s="208"/>
      <c r="J4851" s="204"/>
      <c r="K4851" s="204"/>
      <c r="L4851" s="209"/>
      <c r="M4851" s="210"/>
      <c r="N4851" s="211"/>
      <c r="O4851" s="211"/>
      <c r="P4851" s="211"/>
      <c r="Q4851" s="211"/>
      <c r="R4851" s="211"/>
      <c r="S4851" s="211"/>
      <c r="T4851" s="212"/>
      <c r="AT4851" s="213" t="s">
        <v>395</v>
      </c>
      <c r="AU4851" s="213" t="s">
        <v>90</v>
      </c>
      <c r="AV4851" s="13" t="s">
        <v>85</v>
      </c>
      <c r="AW4851" s="13" t="s">
        <v>36</v>
      </c>
      <c r="AX4851" s="13" t="s">
        <v>78</v>
      </c>
      <c r="AY4851" s="213" t="s">
        <v>386</v>
      </c>
    </row>
    <row r="4852" spans="1:65" s="13" customFormat="1" ht="10">
      <c r="B4852" s="203"/>
      <c r="C4852" s="204"/>
      <c r="D4852" s="205" t="s">
        <v>395</v>
      </c>
      <c r="E4852" s="206" t="s">
        <v>76</v>
      </c>
      <c r="F4852" s="207" t="s">
        <v>1088</v>
      </c>
      <c r="G4852" s="204"/>
      <c r="H4852" s="206" t="s">
        <v>76</v>
      </c>
      <c r="I4852" s="208"/>
      <c r="J4852" s="204"/>
      <c r="K4852" s="204"/>
      <c r="L4852" s="209"/>
      <c r="M4852" s="210"/>
      <c r="N4852" s="211"/>
      <c r="O4852" s="211"/>
      <c r="P4852" s="211"/>
      <c r="Q4852" s="211"/>
      <c r="R4852" s="211"/>
      <c r="S4852" s="211"/>
      <c r="T4852" s="212"/>
      <c r="AT4852" s="213" t="s">
        <v>395</v>
      </c>
      <c r="AU4852" s="213" t="s">
        <v>90</v>
      </c>
      <c r="AV4852" s="13" t="s">
        <v>85</v>
      </c>
      <c r="AW4852" s="13" t="s">
        <v>36</v>
      </c>
      <c r="AX4852" s="13" t="s">
        <v>78</v>
      </c>
      <c r="AY4852" s="213" t="s">
        <v>386</v>
      </c>
    </row>
    <row r="4853" spans="1:65" s="13" customFormat="1" ht="10">
      <c r="B4853" s="203"/>
      <c r="C4853" s="204"/>
      <c r="D4853" s="205" t="s">
        <v>395</v>
      </c>
      <c r="E4853" s="206" t="s">
        <v>76</v>
      </c>
      <c r="F4853" s="207" t="s">
        <v>1101</v>
      </c>
      <c r="G4853" s="204"/>
      <c r="H4853" s="206" t="s">
        <v>76</v>
      </c>
      <c r="I4853" s="208"/>
      <c r="J4853" s="204"/>
      <c r="K4853" s="204"/>
      <c r="L4853" s="209"/>
      <c r="M4853" s="210"/>
      <c r="N4853" s="211"/>
      <c r="O4853" s="211"/>
      <c r="P4853" s="211"/>
      <c r="Q4853" s="211"/>
      <c r="R4853" s="211"/>
      <c r="S4853" s="211"/>
      <c r="T4853" s="212"/>
      <c r="AT4853" s="213" t="s">
        <v>395</v>
      </c>
      <c r="AU4853" s="213" t="s">
        <v>90</v>
      </c>
      <c r="AV4853" s="13" t="s">
        <v>85</v>
      </c>
      <c r="AW4853" s="13" t="s">
        <v>36</v>
      </c>
      <c r="AX4853" s="13" t="s">
        <v>78</v>
      </c>
      <c r="AY4853" s="213" t="s">
        <v>386</v>
      </c>
    </row>
    <row r="4854" spans="1:65" s="14" customFormat="1" ht="10">
      <c r="B4854" s="214"/>
      <c r="C4854" s="215"/>
      <c r="D4854" s="205" t="s">
        <v>395</v>
      </c>
      <c r="E4854" s="216" t="s">
        <v>76</v>
      </c>
      <c r="F4854" s="217" t="s">
        <v>4250</v>
      </c>
      <c r="G4854" s="215"/>
      <c r="H4854" s="218">
        <v>38.222000000000001</v>
      </c>
      <c r="I4854" s="219"/>
      <c r="J4854" s="215"/>
      <c r="K4854" s="215"/>
      <c r="L4854" s="220"/>
      <c r="M4854" s="221"/>
      <c r="N4854" s="222"/>
      <c r="O4854" s="222"/>
      <c r="P4854" s="222"/>
      <c r="Q4854" s="222"/>
      <c r="R4854" s="222"/>
      <c r="S4854" s="222"/>
      <c r="T4854" s="223"/>
      <c r="AT4854" s="224" t="s">
        <v>395</v>
      </c>
      <c r="AU4854" s="224" t="s">
        <v>90</v>
      </c>
      <c r="AV4854" s="14" t="s">
        <v>90</v>
      </c>
      <c r="AW4854" s="14" t="s">
        <v>36</v>
      </c>
      <c r="AX4854" s="14" t="s">
        <v>78</v>
      </c>
      <c r="AY4854" s="224" t="s">
        <v>386</v>
      </c>
    </row>
    <row r="4855" spans="1:65" s="15" customFormat="1" ht="10">
      <c r="B4855" s="225"/>
      <c r="C4855" s="226"/>
      <c r="D4855" s="205" t="s">
        <v>395</v>
      </c>
      <c r="E4855" s="227" t="s">
        <v>76</v>
      </c>
      <c r="F4855" s="228" t="s">
        <v>398</v>
      </c>
      <c r="G4855" s="226"/>
      <c r="H4855" s="229">
        <v>38.222000000000001</v>
      </c>
      <c r="I4855" s="230"/>
      <c r="J4855" s="226"/>
      <c r="K4855" s="226"/>
      <c r="L4855" s="231"/>
      <c r="M4855" s="232"/>
      <c r="N4855" s="233"/>
      <c r="O4855" s="233"/>
      <c r="P4855" s="233"/>
      <c r="Q4855" s="233"/>
      <c r="R4855" s="233"/>
      <c r="S4855" s="233"/>
      <c r="T4855" s="234"/>
      <c r="AT4855" s="235" t="s">
        <v>395</v>
      </c>
      <c r="AU4855" s="235" t="s">
        <v>90</v>
      </c>
      <c r="AV4855" s="15" t="s">
        <v>102</v>
      </c>
      <c r="AW4855" s="15" t="s">
        <v>36</v>
      </c>
      <c r="AX4855" s="15" t="s">
        <v>85</v>
      </c>
      <c r="AY4855" s="235" t="s">
        <v>386</v>
      </c>
    </row>
    <row r="4856" spans="1:65" s="2" customFormat="1" ht="24.15" customHeight="1">
      <c r="A4856" s="37"/>
      <c r="B4856" s="38"/>
      <c r="C4856" s="185" t="s">
        <v>4251</v>
      </c>
      <c r="D4856" s="185" t="s">
        <v>388</v>
      </c>
      <c r="E4856" s="186" t="s">
        <v>4252</v>
      </c>
      <c r="F4856" s="187" t="s">
        <v>4253</v>
      </c>
      <c r="G4856" s="188" t="s">
        <v>127</v>
      </c>
      <c r="H4856" s="189">
        <v>1461.48</v>
      </c>
      <c r="I4856" s="190"/>
      <c r="J4856" s="191">
        <f>ROUND(I4856*H4856,2)</f>
        <v>0</v>
      </c>
      <c r="K4856" s="187" t="s">
        <v>391</v>
      </c>
      <c r="L4856" s="42"/>
      <c r="M4856" s="192" t="s">
        <v>76</v>
      </c>
      <c r="N4856" s="193" t="s">
        <v>49</v>
      </c>
      <c r="O4856" s="67"/>
      <c r="P4856" s="194">
        <f>O4856*H4856</f>
        <v>0</v>
      </c>
      <c r="Q4856" s="194">
        <v>2.0000000000000001E-4</v>
      </c>
      <c r="R4856" s="194">
        <f>Q4856*H4856</f>
        <v>0.292296</v>
      </c>
      <c r="S4856" s="194">
        <v>0</v>
      </c>
      <c r="T4856" s="195">
        <f>S4856*H4856</f>
        <v>0</v>
      </c>
      <c r="U4856" s="37"/>
      <c r="V4856" s="37"/>
      <c r="W4856" s="37"/>
      <c r="X4856" s="37"/>
      <c r="Y4856" s="37"/>
      <c r="Z4856" s="37"/>
      <c r="AA4856" s="37"/>
      <c r="AB4856" s="37"/>
      <c r="AC4856" s="37"/>
      <c r="AD4856" s="37"/>
      <c r="AE4856" s="37"/>
      <c r="AR4856" s="196" t="s">
        <v>479</v>
      </c>
      <c r="AT4856" s="196" t="s">
        <v>388</v>
      </c>
      <c r="AU4856" s="196" t="s">
        <v>90</v>
      </c>
      <c r="AY4856" s="20" t="s">
        <v>386</v>
      </c>
      <c r="BE4856" s="197">
        <f>IF(N4856="základní",J4856,0)</f>
        <v>0</v>
      </c>
      <c r="BF4856" s="197">
        <f>IF(N4856="snížená",J4856,0)</f>
        <v>0</v>
      </c>
      <c r="BG4856" s="197">
        <f>IF(N4856="zákl. přenesená",J4856,0)</f>
        <v>0</v>
      </c>
      <c r="BH4856" s="197">
        <f>IF(N4856="sníž. přenesená",J4856,0)</f>
        <v>0</v>
      </c>
      <c r="BI4856" s="197">
        <f>IF(N4856="nulová",J4856,0)</f>
        <v>0</v>
      </c>
      <c r="BJ4856" s="20" t="s">
        <v>90</v>
      </c>
      <c r="BK4856" s="197">
        <f>ROUND(I4856*H4856,2)</f>
        <v>0</v>
      </c>
      <c r="BL4856" s="20" t="s">
        <v>479</v>
      </c>
      <c r="BM4856" s="196" t="s">
        <v>4254</v>
      </c>
    </row>
    <row r="4857" spans="1:65" s="2" customFormat="1" ht="10">
      <c r="A4857" s="37"/>
      <c r="B4857" s="38"/>
      <c r="C4857" s="39"/>
      <c r="D4857" s="198" t="s">
        <v>393</v>
      </c>
      <c r="E4857" s="39"/>
      <c r="F4857" s="199" t="s">
        <v>4255</v>
      </c>
      <c r="G4857" s="39"/>
      <c r="H4857" s="39"/>
      <c r="I4857" s="200"/>
      <c r="J4857" s="39"/>
      <c r="K4857" s="39"/>
      <c r="L4857" s="42"/>
      <c r="M4857" s="201"/>
      <c r="N4857" s="202"/>
      <c r="O4857" s="67"/>
      <c r="P4857" s="67"/>
      <c r="Q4857" s="67"/>
      <c r="R4857" s="67"/>
      <c r="S4857" s="67"/>
      <c r="T4857" s="68"/>
      <c r="U4857" s="37"/>
      <c r="V4857" s="37"/>
      <c r="W4857" s="37"/>
      <c r="X4857" s="37"/>
      <c r="Y4857" s="37"/>
      <c r="Z4857" s="37"/>
      <c r="AA4857" s="37"/>
      <c r="AB4857" s="37"/>
      <c r="AC4857" s="37"/>
      <c r="AD4857" s="37"/>
      <c r="AE4857" s="37"/>
      <c r="AT4857" s="20" t="s">
        <v>393</v>
      </c>
      <c r="AU4857" s="20" t="s">
        <v>90</v>
      </c>
    </row>
    <row r="4858" spans="1:65" s="14" customFormat="1" ht="10">
      <c r="B4858" s="214"/>
      <c r="C4858" s="215"/>
      <c r="D4858" s="205" t="s">
        <v>395</v>
      </c>
      <c r="E4858" s="216" t="s">
        <v>76</v>
      </c>
      <c r="F4858" s="217" t="s">
        <v>229</v>
      </c>
      <c r="G4858" s="215"/>
      <c r="H4858" s="218">
        <v>268.14</v>
      </c>
      <c r="I4858" s="219"/>
      <c r="J4858" s="215"/>
      <c r="K4858" s="215"/>
      <c r="L4858" s="220"/>
      <c r="M4858" s="221"/>
      <c r="N4858" s="222"/>
      <c r="O4858" s="222"/>
      <c r="P4858" s="222"/>
      <c r="Q4858" s="222"/>
      <c r="R4858" s="222"/>
      <c r="S4858" s="222"/>
      <c r="T4858" s="223"/>
      <c r="AT4858" s="224" t="s">
        <v>395</v>
      </c>
      <c r="AU4858" s="224" t="s">
        <v>90</v>
      </c>
      <c r="AV4858" s="14" t="s">
        <v>90</v>
      </c>
      <c r="AW4858" s="14" t="s">
        <v>36</v>
      </c>
      <c r="AX4858" s="14" t="s">
        <v>78</v>
      </c>
      <c r="AY4858" s="224" t="s">
        <v>386</v>
      </c>
    </row>
    <row r="4859" spans="1:65" s="14" customFormat="1" ht="10">
      <c r="B4859" s="214"/>
      <c r="C4859" s="215"/>
      <c r="D4859" s="205" t="s">
        <v>395</v>
      </c>
      <c r="E4859" s="216" t="s">
        <v>76</v>
      </c>
      <c r="F4859" s="217" t="s">
        <v>319</v>
      </c>
      <c r="G4859" s="215"/>
      <c r="H4859" s="218">
        <v>83.68</v>
      </c>
      <c r="I4859" s="219"/>
      <c r="J4859" s="215"/>
      <c r="K4859" s="215"/>
      <c r="L4859" s="220"/>
      <c r="M4859" s="221"/>
      <c r="N4859" s="222"/>
      <c r="O4859" s="222"/>
      <c r="P4859" s="222"/>
      <c r="Q4859" s="222"/>
      <c r="R4859" s="222"/>
      <c r="S4859" s="222"/>
      <c r="T4859" s="223"/>
      <c r="AT4859" s="224" t="s">
        <v>395</v>
      </c>
      <c r="AU4859" s="224" t="s">
        <v>90</v>
      </c>
      <c r="AV4859" s="14" t="s">
        <v>90</v>
      </c>
      <c r="AW4859" s="14" t="s">
        <v>36</v>
      </c>
      <c r="AX4859" s="14" t="s">
        <v>78</v>
      </c>
      <c r="AY4859" s="224" t="s">
        <v>386</v>
      </c>
    </row>
    <row r="4860" spans="1:65" s="14" customFormat="1" ht="10">
      <c r="B4860" s="214"/>
      <c r="C4860" s="215"/>
      <c r="D4860" s="205" t="s">
        <v>395</v>
      </c>
      <c r="E4860" s="216" t="s">
        <v>76</v>
      </c>
      <c r="F4860" s="217" t="s">
        <v>235</v>
      </c>
      <c r="G4860" s="215"/>
      <c r="H4860" s="218">
        <v>382.49</v>
      </c>
      <c r="I4860" s="219"/>
      <c r="J4860" s="215"/>
      <c r="K4860" s="215"/>
      <c r="L4860" s="220"/>
      <c r="M4860" s="221"/>
      <c r="N4860" s="222"/>
      <c r="O4860" s="222"/>
      <c r="P4860" s="222"/>
      <c r="Q4860" s="222"/>
      <c r="R4860" s="222"/>
      <c r="S4860" s="222"/>
      <c r="T4860" s="223"/>
      <c r="AT4860" s="224" t="s">
        <v>395</v>
      </c>
      <c r="AU4860" s="224" t="s">
        <v>90</v>
      </c>
      <c r="AV4860" s="14" t="s">
        <v>90</v>
      </c>
      <c r="AW4860" s="14" t="s">
        <v>36</v>
      </c>
      <c r="AX4860" s="14" t="s">
        <v>78</v>
      </c>
      <c r="AY4860" s="224" t="s">
        <v>386</v>
      </c>
    </row>
    <row r="4861" spans="1:65" s="14" customFormat="1" ht="10">
      <c r="B4861" s="214"/>
      <c r="C4861" s="215"/>
      <c r="D4861" s="205" t="s">
        <v>395</v>
      </c>
      <c r="E4861" s="216" t="s">
        <v>76</v>
      </c>
      <c r="F4861" s="217" t="s">
        <v>238</v>
      </c>
      <c r="G4861" s="215"/>
      <c r="H4861" s="218">
        <v>52.4</v>
      </c>
      <c r="I4861" s="219"/>
      <c r="J4861" s="215"/>
      <c r="K4861" s="215"/>
      <c r="L4861" s="220"/>
      <c r="M4861" s="221"/>
      <c r="N4861" s="222"/>
      <c r="O4861" s="222"/>
      <c r="P4861" s="222"/>
      <c r="Q4861" s="222"/>
      <c r="R4861" s="222"/>
      <c r="S4861" s="222"/>
      <c r="T4861" s="223"/>
      <c r="AT4861" s="224" t="s">
        <v>395</v>
      </c>
      <c r="AU4861" s="224" t="s">
        <v>90</v>
      </c>
      <c r="AV4861" s="14" t="s">
        <v>90</v>
      </c>
      <c r="AW4861" s="14" t="s">
        <v>36</v>
      </c>
      <c r="AX4861" s="14" t="s">
        <v>78</v>
      </c>
      <c r="AY4861" s="224" t="s">
        <v>386</v>
      </c>
    </row>
    <row r="4862" spans="1:65" s="14" customFormat="1" ht="10">
      <c r="B4862" s="214"/>
      <c r="C4862" s="215"/>
      <c r="D4862" s="205" t="s">
        <v>395</v>
      </c>
      <c r="E4862" s="216" t="s">
        <v>76</v>
      </c>
      <c r="F4862" s="217" t="s">
        <v>241</v>
      </c>
      <c r="G4862" s="215"/>
      <c r="H4862" s="218">
        <v>199.26</v>
      </c>
      <c r="I4862" s="219"/>
      <c r="J4862" s="215"/>
      <c r="K4862" s="215"/>
      <c r="L4862" s="220"/>
      <c r="M4862" s="221"/>
      <c r="N4862" s="222"/>
      <c r="O4862" s="222"/>
      <c r="P4862" s="222"/>
      <c r="Q4862" s="222"/>
      <c r="R4862" s="222"/>
      <c r="S4862" s="222"/>
      <c r="T4862" s="223"/>
      <c r="AT4862" s="224" t="s">
        <v>395</v>
      </c>
      <c r="AU4862" s="224" t="s">
        <v>90</v>
      </c>
      <c r="AV4862" s="14" t="s">
        <v>90</v>
      </c>
      <c r="AW4862" s="14" t="s">
        <v>36</v>
      </c>
      <c r="AX4862" s="14" t="s">
        <v>78</v>
      </c>
      <c r="AY4862" s="224" t="s">
        <v>386</v>
      </c>
    </row>
    <row r="4863" spans="1:65" s="14" customFormat="1" ht="10">
      <c r="B4863" s="214"/>
      <c r="C4863" s="215"/>
      <c r="D4863" s="205" t="s">
        <v>395</v>
      </c>
      <c r="E4863" s="216" t="s">
        <v>76</v>
      </c>
      <c r="F4863" s="217" t="s">
        <v>244</v>
      </c>
      <c r="G4863" s="215"/>
      <c r="H4863" s="218">
        <v>23.04</v>
      </c>
      <c r="I4863" s="219"/>
      <c r="J4863" s="215"/>
      <c r="K4863" s="215"/>
      <c r="L4863" s="220"/>
      <c r="M4863" s="221"/>
      <c r="N4863" s="222"/>
      <c r="O4863" s="222"/>
      <c r="P4863" s="222"/>
      <c r="Q4863" s="222"/>
      <c r="R4863" s="222"/>
      <c r="S4863" s="222"/>
      <c r="T4863" s="223"/>
      <c r="AT4863" s="224" t="s">
        <v>395</v>
      </c>
      <c r="AU4863" s="224" t="s">
        <v>90</v>
      </c>
      <c r="AV4863" s="14" t="s">
        <v>90</v>
      </c>
      <c r="AW4863" s="14" t="s">
        <v>36</v>
      </c>
      <c r="AX4863" s="14" t="s">
        <v>78</v>
      </c>
      <c r="AY4863" s="224" t="s">
        <v>386</v>
      </c>
    </row>
    <row r="4864" spans="1:65" s="14" customFormat="1" ht="10">
      <c r="B4864" s="214"/>
      <c r="C4864" s="215"/>
      <c r="D4864" s="205" t="s">
        <v>395</v>
      </c>
      <c r="E4864" s="216" t="s">
        <v>76</v>
      </c>
      <c r="F4864" s="217" t="s">
        <v>247</v>
      </c>
      <c r="G4864" s="215"/>
      <c r="H4864" s="218">
        <v>405.78</v>
      </c>
      <c r="I4864" s="219"/>
      <c r="J4864" s="215"/>
      <c r="K4864" s="215"/>
      <c r="L4864" s="220"/>
      <c r="M4864" s="221"/>
      <c r="N4864" s="222"/>
      <c r="O4864" s="222"/>
      <c r="P4864" s="222"/>
      <c r="Q4864" s="222"/>
      <c r="R4864" s="222"/>
      <c r="S4864" s="222"/>
      <c r="T4864" s="223"/>
      <c r="AT4864" s="224" t="s">
        <v>395</v>
      </c>
      <c r="AU4864" s="224" t="s">
        <v>90</v>
      </c>
      <c r="AV4864" s="14" t="s">
        <v>90</v>
      </c>
      <c r="AW4864" s="14" t="s">
        <v>36</v>
      </c>
      <c r="AX4864" s="14" t="s">
        <v>78</v>
      </c>
      <c r="AY4864" s="224" t="s">
        <v>386</v>
      </c>
    </row>
    <row r="4865" spans="1:65" s="14" customFormat="1" ht="10">
      <c r="B4865" s="214"/>
      <c r="C4865" s="215"/>
      <c r="D4865" s="205" t="s">
        <v>395</v>
      </c>
      <c r="E4865" s="216" t="s">
        <v>76</v>
      </c>
      <c r="F4865" s="217" t="s">
        <v>250</v>
      </c>
      <c r="G4865" s="215"/>
      <c r="H4865" s="218">
        <v>46.69</v>
      </c>
      <c r="I4865" s="219"/>
      <c r="J4865" s="215"/>
      <c r="K4865" s="215"/>
      <c r="L4865" s="220"/>
      <c r="M4865" s="221"/>
      <c r="N4865" s="222"/>
      <c r="O4865" s="222"/>
      <c r="P4865" s="222"/>
      <c r="Q4865" s="222"/>
      <c r="R4865" s="222"/>
      <c r="S4865" s="222"/>
      <c r="T4865" s="223"/>
      <c r="AT4865" s="224" t="s">
        <v>395</v>
      </c>
      <c r="AU4865" s="224" t="s">
        <v>90</v>
      </c>
      <c r="AV4865" s="14" t="s">
        <v>90</v>
      </c>
      <c r="AW4865" s="14" t="s">
        <v>36</v>
      </c>
      <c r="AX4865" s="14" t="s">
        <v>78</v>
      </c>
      <c r="AY4865" s="224" t="s">
        <v>386</v>
      </c>
    </row>
    <row r="4866" spans="1:65" s="15" customFormat="1" ht="10">
      <c r="B4866" s="225"/>
      <c r="C4866" s="226"/>
      <c r="D4866" s="205" t="s">
        <v>395</v>
      </c>
      <c r="E4866" s="227" t="s">
        <v>76</v>
      </c>
      <c r="F4866" s="228" t="s">
        <v>398</v>
      </c>
      <c r="G4866" s="226"/>
      <c r="H4866" s="229">
        <v>1461.48</v>
      </c>
      <c r="I4866" s="230"/>
      <c r="J4866" s="226"/>
      <c r="K4866" s="226"/>
      <c r="L4866" s="231"/>
      <c r="M4866" s="232"/>
      <c r="N4866" s="233"/>
      <c r="O4866" s="233"/>
      <c r="P4866" s="233"/>
      <c r="Q4866" s="233"/>
      <c r="R4866" s="233"/>
      <c r="S4866" s="233"/>
      <c r="T4866" s="234"/>
      <c r="AT4866" s="235" t="s">
        <v>395</v>
      </c>
      <c r="AU4866" s="235" t="s">
        <v>90</v>
      </c>
      <c r="AV4866" s="15" t="s">
        <v>102</v>
      </c>
      <c r="AW4866" s="15" t="s">
        <v>36</v>
      </c>
      <c r="AX4866" s="15" t="s">
        <v>85</v>
      </c>
      <c r="AY4866" s="235" t="s">
        <v>386</v>
      </c>
    </row>
    <row r="4867" spans="1:65" s="2" customFormat="1" ht="16.5" customHeight="1">
      <c r="A4867" s="37"/>
      <c r="B4867" s="38"/>
      <c r="C4867" s="185" t="s">
        <v>4256</v>
      </c>
      <c r="D4867" s="185" t="s">
        <v>388</v>
      </c>
      <c r="E4867" s="186" t="s">
        <v>4257</v>
      </c>
      <c r="F4867" s="187" t="s">
        <v>4258</v>
      </c>
      <c r="G4867" s="188" t="s">
        <v>127</v>
      </c>
      <c r="H4867" s="189">
        <v>554.38599999999997</v>
      </c>
      <c r="I4867" s="190"/>
      <c r="J4867" s="191">
        <f>ROUND(I4867*H4867,2)</f>
        <v>0</v>
      </c>
      <c r="K4867" s="187" t="s">
        <v>76</v>
      </c>
      <c r="L4867" s="42"/>
      <c r="M4867" s="192" t="s">
        <v>76</v>
      </c>
      <c r="N4867" s="193" t="s">
        <v>49</v>
      </c>
      <c r="O4867" s="67"/>
      <c r="P4867" s="194">
        <f>O4867*H4867</f>
        <v>0</v>
      </c>
      <c r="Q4867" s="194">
        <v>2.0000000000000001E-4</v>
      </c>
      <c r="R4867" s="194">
        <f>Q4867*H4867</f>
        <v>0.1108772</v>
      </c>
      <c r="S4867" s="194">
        <v>0</v>
      </c>
      <c r="T4867" s="195">
        <f>S4867*H4867</f>
        <v>0</v>
      </c>
      <c r="U4867" s="37"/>
      <c r="V4867" s="37"/>
      <c r="W4867" s="37"/>
      <c r="X4867" s="37"/>
      <c r="Y4867" s="37"/>
      <c r="Z4867" s="37"/>
      <c r="AA4867" s="37"/>
      <c r="AB4867" s="37"/>
      <c r="AC4867" s="37"/>
      <c r="AD4867" s="37"/>
      <c r="AE4867" s="37"/>
      <c r="AR4867" s="196" t="s">
        <v>479</v>
      </c>
      <c r="AT4867" s="196" t="s">
        <v>388</v>
      </c>
      <c r="AU4867" s="196" t="s">
        <v>90</v>
      </c>
      <c r="AY4867" s="20" t="s">
        <v>386</v>
      </c>
      <c r="BE4867" s="197">
        <f>IF(N4867="základní",J4867,0)</f>
        <v>0</v>
      </c>
      <c r="BF4867" s="197">
        <f>IF(N4867="snížená",J4867,0)</f>
        <v>0</v>
      </c>
      <c r="BG4867" s="197">
        <f>IF(N4867="zákl. přenesená",J4867,0)</f>
        <v>0</v>
      </c>
      <c r="BH4867" s="197">
        <f>IF(N4867="sníž. přenesená",J4867,0)</f>
        <v>0</v>
      </c>
      <c r="BI4867" s="197">
        <f>IF(N4867="nulová",J4867,0)</f>
        <v>0</v>
      </c>
      <c r="BJ4867" s="20" t="s">
        <v>90</v>
      </c>
      <c r="BK4867" s="197">
        <f>ROUND(I4867*H4867,2)</f>
        <v>0</v>
      </c>
      <c r="BL4867" s="20" t="s">
        <v>479</v>
      </c>
      <c r="BM4867" s="196" t="s">
        <v>4259</v>
      </c>
    </row>
    <row r="4868" spans="1:65" s="14" customFormat="1" ht="10">
      <c r="B4868" s="214"/>
      <c r="C4868" s="215"/>
      <c r="D4868" s="205" t="s">
        <v>395</v>
      </c>
      <c r="E4868" s="216" t="s">
        <v>76</v>
      </c>
      <c r="F4868" s="217" t="s">
        <v>214</v>
      </c>
      <c r="G4868" s="215"/>
      <c r="H4868" s="218">
        <v>554.38599999999997</v>
      </c>
      <c r="I4868" s="219"/>
      <c r="J4868" s="215"/>
      <c r="K4868" s="215"/>
      <c r="L4868" s="220"/>
      <c r="M4868" s="221"/>
      <c r="N4868" s="222"/>
      <c r="O4868" s="222"/>
      <c r="P4868" s="222"/>
      <c r="Q4868" s="222"/>
      <c r="R4868" s="222"/>
      <c r="S4868" s="222"/>
      <c r="T4868" s="223"/>
      <c r="AT4868" s="224" t="s">
        <v>395</v>
      </c>
      <c r="AU4868" s="224" t="s">
        <v>90</v>
      </c>
      <c r="AV4868" s="14" t="s">
        <v>90</v>
      </c>
      <c r="AW4868" s="14" t="s">
        <v>36</v>
      </c>
      <c r="AX4868" s="14" t="s">
        <v>78</v>
      </c>
      <c r="AY4868" s="224" t="s">
        <v>386</v>
      </c>
    </row>
    <row r="4869" spans="1:65" s="15" customFormat="1" ht="10">
      <c r="B4869" s="225"/>
      <c r="C4869" s="226"/>
      <c r="D4869" s="205" t="s">
        <v>395</v>
      </c>
      <c r="E4869" s="227" t="s">
        <v>76</v>
      </c>
      <c r="F4869" s="228" t="s">
        <v>398</v>
      </c>
      <c r="G4869" s="226"/>
      <c r="H4869" s="229">
        <v>554.38599999999997</v>
      </c>
      <c r="I4869" s="230"/>
      <c r="J4869" s="226"/>
      <c r="K4869" s="226"/>
      <c r="L4869" s="231"/>
      <c r="M4869" s="232"/>
      <c r="N4869" s="233"/>
      <c r="O4869" s="233"/>
      <c r="P4869" s="233"/>
      <c r="Q4869" s="233"/>
      <c r="R4869" s="233"/>
      <c r="S4869" s="233"/>
      <c r="T4869" s="234"/>
      <c r="AT4869" s="235" t="s">
        <v>395</v>
      </c>
      <c r="AU4869" s="235" t="s">
        <v>90</v>
      </c>
      <c r="AV4869" s="15" t="s">
        <v>102</v>
      </c>
      <c r="AW4869" s="15" t="s">
        <v>36</v>
      </c>
      <c r="AX4869" s="15" t="s">
        <v>85</v>
      </c>
      <c r="AY4869" s="235" t="s">
        <v>386</v>
      </c>
    </row>
    <row r="4870" spans="1:65" s="2" customFormat="1" ht="24.15" customHeight="1">
      <c r="A4870" s="37"/>
      <c r="B4870" s="38"/>
      <c r="C4870" s="185" t="s">
        <v>4260</v>
      </c>
      <c r="D4870" s="185" t="s">
        <v>388</v>
      </c>
      <c r="E4870" s="186" t="s">
        <v>4261</v>
      </c>
      <c r="F4870" s="187" t="s">
        <v>4262</v>
      </c>
      <c r="G4870" s="188" t="s">
        <v>127</v>
      </c>
      <c r="H4870" s="189">
        <v>1461.48</v>
      </c>
      <c r="I4870" s="190"/>
      <c r="J4870" s="191">
        <f>ROUND(I4870*H4870,2)</f>
        <v>0</v>
      </c>
      <c r="K4870" s="187" t="s">
        <v>76</v>
      </c>
      <c r="L4870" s="42"/>
      <c r="M4870" s="192" t="s">
        <v>76</v>
      </c>
      <c r="N4870" s="193" t="s">
        <v>49</v>
      </c>
      <c r="O4870" s="67"/>
      <c r="P4870" s="194">
        <f>O4870*H4870</f>
        <v>0</v>
      </c>
      <c r="Q4870" s="194">
        <v>4.4999999999999997E-3</v>
      </c>
      <c r="R4870" s="194">
        <f>Q4870*H4870</f>
        <v>6.5766599999999995</v>
      </c>
      <c r="S4870" s="194">
        <v>0</v>
      </c>
      <c r="T4870" s="195">
        <f>S4870*H4870</f>
        <v>0</v>
      </c>
      <c r="U4870" s="37"/>
      <c r="V4870" s="37"/>
      <c r="W4870" s="37"/>
      <c r="X4870" s="37"/>
      <c r="Y4870" s="37"/>
      <c r="Z4870" s="37"/>
      <c r="AA4870" s="37"/>
      <c r="AB4870" s="37"/>
      <c r="AC4870" s="37"/>
      <c r="AD4870" s="37"/>
      <c r="AE4870" s="37"/>
      <c r="AR4870" s="196" t="s">
        <v>479</v>
      </c>
      <c r="AT4870" s="196" t="s">
        <v>388</v>
      </c>
      <c r="AU4870" s="196" t="s">
        <v>90</v>
      </c>
      <c r="AY4870" s="20" t="s">
        <v>386</v>
      </c>
      <c r="BE4870" s="197">
        <f>IF(N4870="základní",J4870,0)</f>
        <v>0</v>
      </c>
      <c r="BF4870" s="197">
        <f>IF(N4870="snížená",J4870,0)</f>
        <v>0</v>
      </c>
      <c r="BG4870" s="197">
        <f>IF(N4870="zákl. přenesená",J4870,0)</f>
        <v>0</v>
      </c>
      <c r="BH4870" s="197">
        <f>IF(N4870="sníž. přenesená",J4870,0)</f>
        <v>0</v>
      </c>
      <c r="BI4870" s="197">
        <f>IF(N4870="nulová",J4870,0)</f>
        <v>0</v>
      </c>
      <c r="BJ4870" s="20" t="s">
        <v>90</v>
      </c>
      <c r="BK4870" s="197">
        <f>ROUND(I4870*H4870,2)</f>
        <v>0</v>
      </c>
      <c r="BL4870" s="20" t="s">
        <v>479</v>
      </c>
      <c r="BM4870" s="196" t="s">
        <v>4263</v>
      </c>
    </row>
    <row r="4871" spans="1:65" s="14" customFormat="1" ht="10">
      <c r="B4871" s="214"/>
      <c r="C4871" s="215"/>
      <c r="D4871" s="205" t="s">
        <v>395</v>
      </c>
      <c r="E4871" s="216" t="s">
        <v>76</v>
      </c>
      <c r="F4871" s="217" t="s">
        <v>229</v>
      </c>
      <c r="G4871" s="215"/>
      <c r="H4871" s="218">
        <v>268.14</v>
      </c>
      <c r="I4871" s="219"/>
      <c r="J4871" s="215"/>
      <c r="K4871" s="215"/>
      <c r="L4871" s="220"/>
      <c r="M4871" s="221"/>
      <c r="N4871" s="222"/>
      <c r="O4871" s="222"/>
      <c r="P4871" s="222"/>
      <c r="Q4871" s="222"/>
      <c r="R4871" s="222"/>
      <c r="S4871" s="222"/>
      <c r="T4871" s="223"/>
      <c r="AT4871" s="224" t="s">
        <v>395</v>
      </c>
      <c r="AU4871" s="224" t="s">
        <v>90</v>
      </c>
      <c r="AV4871" s="14" t="s">
        <v>90</v>
      </c>
      <c r="AW4871" s="14" t="s">
        <v>36</v>
      </c>
      <c r="AX4871" s="14" t="s">
        <v>78</v>
      </c>
      <c r="AY4871" s="224" t="s">
        <v>386</v>
      </c>
    </row>
    <row r="4872" spans="1:65" s="14" customFormat="1" ht="10">
      <c r="B4872" s="214"/>
      <c r="C4872" s="215"/>
      <c r="D4872" s="205" t="s">
        <v>395</v>
      </c>
      <c r="E4872" s="216" t="s">
        <v>76</v>
      </c>
      <c r="F4872" s="217" t="s">
        <v>319</v>
      </c>
      <c r="G4872" s="215"/>
      <c r="H4872" s="218">
        <v>83.68</v>
      </c>
      <c r="I4872" s="219"/>
      <c r="J4872" s="215"/>
      <c r="K4872" s="215"/>
      <c r="L4872" s="220"/>
      <c r="M4872" s="221"/>
      <c r="N4872" s="222"/>
      <c r="O4872" s="222"/>
      <c r="P4872" s="222"/>
      <c r="Q4872" s="222"/>
      <c r="R4872" s="222"/>
      <c r="S4872" s="222"/>
      <c r="T4872" s="223"/>
      <c r="AT4872" s="224" t="s">
        <v>395</v>
      </c>
      <c r="AU4872" s="224" t="s">
        <v>90</v>
      </c>
      <c r="AV4872" s="14" t="s">
        <v>90</v>
      </c>
      <c r="AW4872" s="14" t="s">
        <v>36</v>
      </c>
      <c r="AX4872" s="14" t="s">
        <v>78</v>
      </c>
      <c r="AY4872" s="224" t="s">
        <v>386</v>
      </c>
    </row>
    <row r="4873" spans="1:65" s="14" customFormat="1" ht="10">
      <c r="B4873" s="214"/>
      <c r="C4873" s="215"/>
      <c r="D4873" s="205" t="s">
        <v>395</v>
      </c>
      <c r="E4873" s="216" t="s">
        <v>76</v>
      </c>
      <c r="F4873" s="217" t="s">
        <v>235</v>
      </c>
      <c r="G4873" s="215"/>
      <c r="H4873" s="218">
        <v>382.49</v>
      </c>
      <c r="I4873" s="219"/>
      <c r="J4873" s="215"/>
      <c r="K4873" s="215"/>
      <c r="L4873" s="220"/>
      <c r="M4873" s="221"/>
      <c r="N4873" s="222"/>
      <c r="O4873" s="222"/>
      <c r="P4873" s="222"/>
      <c r="Q4873" s="222"/>
      <c r="R4873" s="222"/>
      <c r="S4873" s="222"/>
      <c r="T4873" s="223"/>
      <c r="AT4873" s="224" t="s">
        <v>395</v>
      </c>
      <c r="AU4873" s="224" t="s">
        <v>90</v>
      </c>
      <c r="AV4873" s="14" t="s">
        <v>90</v>
      </c>
      <c r="AW4873" s="14" t="s">
        <v>36</v>
      </c>
      <c r="AX4873" s="14" t="s">
        <v>78</v>
      </c>
      <c r="AY4873" s="224" t="s">
        <v>386</v>
      </c>
    </row>
    <row r="4874" spans="1:65" s="14" customFormat="1" ht="10">
      <c r="B4874" s="214"/>
      <c r="C4874" s="215"/>
      <c r="D4874" s="205" t="s">
        <v>395</v>
      </c>
      <c r="E4874" s="216" t="s">
        <v>76</v>
      </c>
      <c r="F4874" s="217" t="s">
        <v>238</v>
      </c>
      <c r="G4874" s="215"/>
      <c r="H4874" s="218">
        <v>52.4</v>
      </c>
      <c r="I4874" s="219"/>
      <c r="J4874" s="215"/>
      <c r="K4874" s="215"/>
      <c r="L4874" s="220"/>
      <c r="M4874" s="221"/>
      <c r="N4874" s="222"/>
      <c r="O4874" s="222"/>
      <c r="P4874" s="222"/>
      <c r="Q4874" s="222"/>
      <c r="R4874" s="222"/>
      <c r="S4874" s="222"/>
      <c r="T4874" s="223"/>
      <c r="AT4874" s="224" t="s">
        <v>395</v>
      </c>
      <c r="AU4874" s="224" t="s">
        <v>90</v>
      </c>
      <c r="AV4874" s="14" t="s">
        <v>90</v>
      </c>
      <c r="AW4874" s="14" t="s">
        <v>36</v>
      </c>
      <c r="AX4874" s="14" t="s">
        <v>78</v>
      </c>
      <c r="AY4874" s="224" t="s">
        <v>386</v>
      </c>
    </row>
    <row r="4875" spans="1:65" s="14" customFormat="1" ht="10">
      <c r="B4875" s="214"/>
      <c r="C4875" s="215"/>
      <c r="D4875" s="205" t="s">
        <v>395</v>
      </c>
      <c r="E4875" s="216" t="s">
        <v>76</v>
      </c>
      <c r="F4875" s="217" t="s">
        <v>241</v>
      </c>
      <c r="G4875" s="215"/>
      <c r="H4875" s="218">
        <v>199.26</v>
      </c>
      <c r="I4875" s="219"/>
      <c r="J4875" s="215"/>
      <c r="K4875" s="215"/>
      <c r="L4875" s="220"/>
      <c r="M4875" s="221"/>
      <c r="N4875" s="222"/>
      <c r="O4875" s="222"/>
      <c r="P4875" s="222"/>
      <c r="Q4875" s="222"/>
      <c r="R4875" s="222"/>
      <c r="S4875" s="222"/>
      <c r="T4875" s="223"/>
      <c r="AT4875" s="224" t="s">
        <v>395</v>
      </c>
      <c r="AU4875" s="224" t="s">
        <v>90</v>
      </c>
      <c r="AV4875" s="14" t="s">
        <v>90</v>
      </c>
      <c r="AW4875" s="14" t="s">
        <v>36</v>
      </c>
      <c r="AX4875" s="14" t="s">
        <v>78</v>
      </c>
      <c r="AY4875" s="224" t="s">
        <v>386</v>
      </c>
    </row>
    <row r="4876" spans="1:65" s="14" customFormat="1" ht="10">
      <c r="B4876" s="214"/>
      <c r="C4876" s="215"/>
      <c r="D4876" s="205" t="s">
        <v>395</v>
      </c>
      <c r="E4876" s="216" t="s">
        <v>76</v>
      </c>
      <c r="F4876" s="217" t="s">
        <v>244</v>
      </c>
      <c r="G4876" s="215"/>
      <c r="H4876" s="218">
        <v>23.04</v>
      </c>
      <c r="I4876" s="219"/>
      <c r="J4876" s="215"/>
      <c r="K4876" s="215"/>
      <c r="L4876" s="220"/>
      <c r="M4876" s="221"/>
      <c r="N4876" s="222"/>
      <c r="O4876" s="222"/>
      <c r="P4876" s="222"/>
      <c r="Q4876" s="222"/>
      <c r="R4876" s="222"/>
      <c r="S4876" s="222"/>
      <c r="T4876" s="223"/>
      <c r="AT4876" s="224" t="s">
        <v>395</v>
      </c>
      <c r="AU4876" s="224" t="s">
        <v>90</v>
      </c>
      <c r="AV4876" s="14" t="s">
        <v>90</v>
      </c>
      <c r="AW4876" s="14" t="s">
        <v>36</v>
      </c>
      <c r="AX4876" s="14" t="s">
        <v>78</v>
      </c>
      <c r="AY4876" s="224" t="s">
        <v>386</v>
      </c>
    </row>
    <row r="4877" spans="1:65" s="14" customFormat="1" ht="10">
      <c r="B4877" s="214"/>
      <c r="C4877" s="215"/>
      <c r="D4877" s="205" t="s">
        <v>395</v>
      </c>
      <c r="E4877" s="216" t="s">
        <v>76</v>
      </c>
      <c r="F4877" s="217" t="s">
        <v>247</v>
      </c>
      <c r="G4877" s="215"/>
      <c r="H4877" s="218">
        <v>405.78</v>
      </c>
      <c r="I4877" s="219"/>
      <c r="J4877" s="215"/>
      <c r="K4877" s="215"/>
      <c r="L4877" s="220"/>
      <c r="M4877" s="221"/>
      <c r="N4877" s="222"/>
      <c r="O4877" s="222"/>
      <c r="P4877" s="222"/>
      <c r="Q4877" s="222"/>
      <c r="R4877" s="222"/>
      <c r="S4877" s="222"/>
      <c r="T4877" s="223"/>
      <c r="AT4877" s="224" t="s">
        <v>395</v>
      </c>
      <c r="AU4877" s="224" t="s">
        <v>90</v>
      </c>
      <c r="AV4877" s="14" t="s">
        <v>90</v>
      </c>
      <c r="AW4877" s="14" t="s">
        <v>36</v>
      </c>
      <c r="AX4877" s="14" t="s">
        <v>78</v>
      </c>
      <c r="AY4877" s="224" t="s">
        <v>386</v>
      </c>
    </row>
    <row r="4878" spans="1:65" s="14" customFormat="1" ht="10">
      <c r="B4878" s="214"/>
      <c r="C4878" s="215"/>
      <c r="D4878" s="205" t="s">
        <v>395</v>
      </c>
      <c r="E4878" s="216" t="s">
        <v>76</v>
      </c>
      <c r="F4878" s="217" t="s">
        <v>250</v>
      </c>
      <c r="G4878" s="215"/>
      <c r="H4878" s="218">
        <v>46.69</v>
      </c>
      <c r="I4878" s="219"/>
      <c r="J4878" s="215"/>
      <c r="K4878" s="215"/>
      <c r="L4878" s="220"/>
      <c r="M4878" s="221"/>
      <c r="N4878" s="222"/>
      <c r="O4878" s="222"/>
      <c r="P4878" s="222"/>
      <c r="Q4878" s="222"/>
      <c r="R4878" s="222"/>
      <c r="S4878" s="222"/>
      <c r="T4878" s="223"/>
      <c r="AT4878" s="224" t="s">
        <v>395</v>
      </c>
      <c r="AU4878" s="224" t="s">
        <v>90</v>
      </c>
      <c r="AV4878" s="14" t="s">
        <v>90</v>
      </c>
      <c r="AW4878" s="14" t="s">
        <v>36</v>
      </c>
      <c r="AX4878" s="14" t="s">
        <v>78</v>
      </c>
      <c r="AY4878" s="224" t="s">
        <v>386</v>
      </c>
    </row>
    <row r="4879" spans="1:65" s="15" customFormat="1" ht="10">
      <c r="B4879" s="225"/>
      <c r="C4879" s="226"/>
      <c r="D4879" s="205" t="s">
        <v>395</v>
      </c>
      <c r="E4879" s="227" t="s">
        <v>76</v>
      </c>
      <c r="F4879" s="228" t="s">
        <v>398</v>
      </c>
      <c r="G4879" s="226"/>
      <c r="H4879" s="229">
        <v>1461.48</v>
      </c>
      <c r="I4879" s="230"/>
      <c r="J4879" s="226"/>
      <c r="K4879" s="226"/>
      <c r="L4879" s="231"/>
      <c r="M4879" s="232"/>
      <c r="N4879" s="233"/>
      <c r="O4879" s="233"/>
      <c r="P4879" s="233"/>
      <c r="Q4879" s="233"/>
      <c r="R4879" s="233"/>
      <c r="S4879" s="233"/>
      <c r="T4879" s="234"/>
      <c r="AT4879" s="235" t="s">
        <v>395</v>
      </c>
      <c r="AU4879" s="235" t="s">
        <v>90</v>
      </c>
      <c r="AV4879" s="15" t="s">
        <v>102</v>
      </c>
      <c r="AW4879" s="15" t="s">
        <v>36</v>
      </c>
      <c r="AX4879" s="15" t="s">
        <v>85</v>
      </c>
      <c r="AY4879" s="235" t="s">
        <v>386</v>
      </c>
    </row>
    <row r="4880" spans="1:65" s="2" customFormat="1" ht="37.75" customHeight="1">
      <c r="A4880" s="37"/>
      <c r="B4880" s="38"/>
      <c r="C4880" s="185" t="s">
        <v>4264</v>
      </c>
      <c r="D4880" s="185" t="s">
        <v>388</v>
      </c>
      <c r="E4880" s="186" t="s">
        <v>4265</v>
      </c>
      <c r="F4880" s="187" t="s">
        <v>4266</v>
      </c>
      <c r="G4880" s="188" t="s">
        <v>127</v>
      </c>
      <c r="H4880" s="189">
        <v>38.222000000000001</v>
      </c>
      <c r="I4880" s="190"/>
      <c r="J4880" s="191">
        <f>ROUND(I4880*H4880,2)</f>
        <v>0</v>
      </c>
      <c r="K4880" s="187" t="s">
        <v>391</v>
      </c>
      <c r="L4880" s="42"/>
      <c r="M4880" s="192" t="s">
        <v>76</v>
      </c>
      <c r="N4880" s="193" t="s">
        <v>49</v>
      </c>
      <c r="O4880" s="67"/>
      <c r="P4880" s="194">
        <f>O4880*H4880</f>
        <v>0</v>
      </c>
      <c r="Q4880" s="194">
        <v>4.9500000000000004E-3</v>
      </c>
      <c r="R4880" s="194">
        <f>Q4880*H4880</f>
        <v>0.18919890000000003</v>
      </c>
      <c r="S4880" s="194">
        <v>0</v>
      </c>
      <c r="T4880" s="195">
        <f>S4880*H4880</f>
        <v>0</v>
      </c>
      <c r="U4880" s="37"/>
      <c r="V4880" s="37"/>
      <c r="W4880" s="37"/>
      <c r="X4880" s="37"/>
      <c r="Y4880" s="37"/>
      <c r="Z4880" s="37"/>
      <c r="AA4880" s="37"/>
      <c r="AB4880" s="37"/>
      <c r="AC4880" s="37"/>
      <c r="AD4880" s="37"/>
      <c r="AE4880" s="37"/>
      <c r="AR4880" s="196" t="s">
        <v>479</v>
      </c>
      <c r="AT4880" s="196" t="s">
        <v>388</v>
      </c>
      <c r="AU4880" s="196" t="s">
        <v>90</v>
      </c>
      <c r="AY4880" s="20" t="s">
        <v>386</v>
      </c>
      <c r="BE4880" s="197">
        <f>IF(N4880="základní",J4880,0)</f>
        <v>0</v>
      </c>
      <c r="BF4880" s="197">
        <f>IF(N4880="snížená",J4880,0)</f>
        <v>0</v>
      </c>
      <c r="BG4880" s="197">
        <f>IF(N4880="zákl. přenesená",J4880,0)</f>
        <v>0</v>
      </c>
      <c r="BH4880" s="197">
        <f>IF(N4880="sníž. přenesená",J4880,0)</f>
        <v>0</v>
      </c>
      <c r="BI4880" s="197">
        <f>IF(N4880="nulová",J4880,0)</f>
        <v>0</v>
      </c>
      <c r="BJ4880" s="20" t="s">
        <v>90</v>
      </c>
      <c r="BK4880" s="197">
        <f>ROUND(I4880*H4880,2)</f>
        <v>0</v>
      </c>
      <c r="BL4880" s="20" t="s">
        <v>479</v>
      </c>
      <c r="BM4880" s="196" t="s">
        <v>4267</v>
      </c>
    </row>
    <row r="4881" spans="1:65" s="2" customFormat="1" ht="10">
      <c r="A4881" s="37"/>
      <c r="B4881" s="38"/>
      <c r="C4881" s="39"/>
      <c r="D4881" s="198" t="s">
        <v>393</v>
      </c>
      <c r="E4881" s="39"/>
      <c r="F4881" s="199" t="s">
        <v>4268</v>
      </c>
      <c r="G4881" s="39"/>
      <c r="H4881" s="39"/>
      <c r="I4881" s="200"/>
      <c r="J4881" s="39"/>
      <c r="K4881" s="39"/>
      <c r="L4881" s="42"/>
      <c r="M4881" s="201"/>
      <c r="N4881" s="202"/>
      <c r="O4881" s="67"/>
      <c r="P4881" s="67"/>
      <c r="Q4881" s="67"/>
      <c r="R4881" s="67"/>
      <c r="S4881" s="67"/>
      <c r="T4881" s="68"/>
      <c r="U4881" s="37"/>
      <c r="V4881" s="37"/>
      <c r="W4881" s="37"/>
      <c r="X4881" s="37"/>
      <c r="Y4881" s="37"/>
      <c r="Z4881" s="37"/>
      <c r="AA4881" s="37"/>
      <c r="AB4881" s="37"/>
      <c r="AC4881" s="37"/>
      <c r="AD4881" s="37"/>
      <c r="AE4881" s="37"/>
      <c r="AT4881" s="20" t="s">
        <v>393</v>
      </c>
      <c r="AU4881" s="20" t="s">
        <v>90</v>
      </c>
    </row>
    <row r="4882" spans="1:65" s="13" customFormat="1" ht="10">
      <c r="B4882" s="203"/>
      <c r="C4882" s="204"/>
      <c r="D4882" s="205" t="s">
        <v>395</v>
      </c>
      <c r="E4882" s="206" t="s">
        <v>76</v>
      </c>
      <c r="F4882" s="207" t="s">
        <v>1316</v>
      </c>
      <c r="G4882" s="204"/>
      <c r="H4882" s="206" t="s">
        <v>76</v>
      </c>
      <c r="I4882" s="208"/>
      <c r="J4882" s="204"/>
      <c r="K4882" s="204"/>
      <c r="L4882" s="209"/>
      <c r="M4882" s="210"/>
      <c r="N4882" s="211"/>
      <c r="O4882" s="211"/>
      <c r="P4882" s="211"/>
      <c r="Q4882" s="211"/>
      <c r="R4882" s="211"/>
      <c r="S4882" s="211"/>
      <c r="T4882" s="212"/>
      <c r="AT4882" s="213" t="s">
        <v>395</v>
      </c>
      <c r="AU4882" s="213" t="s">
        <v>90</v>
      </c>
      <c r="AV4882" s="13" t="s">
        <v>85</v>
      </c>
      <c r="AW4882" s="13" t="s">
        <v>36</v>
      </c>
      <c r="AX4882" s="13" t="s">
        <v>78</v>
      </c>
      <c r="AY4882" s="213" t="s">
        <v>386</v>
      </c>
    </row>
    <row r="4883" spans="1:65" s="13" customFormat="1" ht="10">
      <c r="B4883" s="203"/>
      <c r="C4883" s="204"/>
      <c r="D4883" s="205" t="s">
        <v>395</v>
      </c>
      <c r="E4883" s="206" t="s">
        <v>76</v>
      </c>
      <c r="F4883" s="207" t="s">
        <v>1057</v>
      </c>
      <c r="G4883" s="204"/>
      <c r="H4883" s="206" t="s">
        <v>76</v>
      </c>
      <c r="I4883" s="208"/>
      <c r="J4883" s="204"/>
      <c r="K4883" s="204"/>
      <c r="L4883" s="209"/>
      <c r="M4883" s="210"/>
      <c r="N4883" s="211"/>
      <c r="O4883" s="211"/>
      <c r="P4883" s="211"/>
      <c r="Q4883" s="211"/>
      <c r="R4883" s="211"/>
      <c r="S4883" s="211"/>
      <c r="T4883" s="212"/>
      <c r="AT4883" s="213" t="s">
        <v>395</v>
      </c>
      <c r="AU4883" s="213" t="s">
        <v>90</v>
      </c>
      <c r="AV4883" s="13" t="s">
        <v>85</v>
      </c>
      <c r="AW4883" s="13" t="s">
        <v>36</v>
      </c>
      <c r="AX4883" s="13" t="s">
        <v>78</v>
      </c>
      <c r="AY4883" s="213" t="s">
        <v>386</v>
      </c>
    </row>
    <row r="4884" spans="1:65" s="13" customFormat="1" ht="10">
      <c r="B4884" s="203"/>
      <c r="C4884" s="204"/>
      <c r="D4884" s="205" t="s">
        <v>395</v>
      </c>
      <c r="E4884" s="206" t="s">
        <v>76</v>
      </c>
      <c r="F4884" s="207" t="s">
        <v>1532</v>
      </c>
      <c r="G4884" s="204"/>
      <c r="H4884" s="206" t="s">
        <v>76</v>
      </c>
      <c r="I4884" s="208"/>
      <c r="J4884" s="204"/>
      <c r="K4884" s="204"/>
      <c r="L4884" s="209"/>
      <c r="M4884" s="210"/>
      <c r="N4884" s="211"/>
      <c r="O4884" s="211"/>
      <c r="P4884" s="211"/>
      <c r="Q4884" s="211"/>
      <c r="R4884" s="211"/>
      <c r="S4884" s="211"/>
      <c r="T4884" s="212"/>
      <c r="AT4884" s="213" t="s">
        <v>395</v>
      </c>
      <c r="AU4884" s="213" t="s">
        <v>90</v>
      </c>
      <c r="AV4884" s="13" t="s">
        <v>85</v>
      </c>
      <c r="AW4884" s="13" t="s">
        <v>36</v>
      </c>
      <c r="AX4884" s="13" t="s">
        <v>78</v>
      </c>
      <c r="AY4884" s="213" t="s">
        <v>386</v>
      </c>
    </row>
    <row r="4885" spans="1:65" s="13" customFormat="1" ht="10">
      <c r="B4885" s="203"/>
      <c r="C4885" s="204"/>
      <c r="D4885" s="205" t="s">
        <v>395</v>
      </c>
      <c r="E4885" s="206" t="s">
        <v>76</v>
      </c>
      <c r="F4885" s="207" t="s">
        <v>1000</v>
      </c>
      <c r="G4885" s="204"/>
      <c r="H4885" s="206" t="s">
        <v>76</v>
      </c>
      <c r="I4885" s="208"/>
      <c r="J4885" s="204"/>
      <c r="K4885" s="204"/>
      <c r="L4885" s="209"/>
      <c r="M4885" s="210"/>
      <c r="N4885" s="211"/>
      <c r="O4885" s="211"/>
      <c r="P4885" s="211"/>
      <c r="Q4885" s="211"/>
      <c r="R4885" s="211"/>
      <c r="S4885" s="211"/>
      <c r="T4885" s="212"/>
      <c r="AT4885" s="213" t="s">
        <v>395</v>
      </c>
      <c r="AU4885" s="213" t="s">
        <v>90</v>
      </c>
      <c r="AV4885" s="13" t="s">
        <v>85</v>
      </c>
      <c r="AW4885" s="13" t="s">
        <v>36</v>
      </c>
      <c r="AX4885" s="13" t="s">
        <v>78</v>
      </c>
      <c r="AY4885" s="213" t="s">
        <v>386</v>
      </c>
    </row>
    <row r="4886" spans="1:65" s="13" customFormat="1" ht="10">
      <c r="B4886" s="203"/>
      <c r="C4886" s="204"/>
      <c r="D4886" s="205" t="s">
        <v>395</v>
      </c>
      <c r="E4886" s="206" t="s">
        <v>76</v>
      </c>
      <c r="F4886" s="207" t="s">
        <v>1009</v>
      </c>
      <c r="G4886" s="204"/>
      <c r="H4886" s="206" t="s">
        <v>76</v>
      </c>
      <c r="I4886" s="208"/>
      <c r="J4886" s="204"/>
      <c r="K4886" s="204"/>
      <c r="L4886" s="209"/>
      <c r="M4886" s="210"/>
      <c r="N4886" s="211"/>
      <c r="O4886" s="211"/>
      <c r="P4886" s="211"/>
      <c r="Q4886" s="211"/>
      <c r="R4886" s="211"/>
      <c r="S4886" s="211"/>
      <c r="T4886" s="212"/>
      <c r="AT4886" s="213" t="s">
        <v>395</v>
      </c>
      <c r="AU4886" s="213" t="s">
        <v>90</v>
      </c>
      <c r="AV4886" s="13" t="s">
        <v>85</v>
      </c>
      <c r="AW4886" s="13" t="s">
        <v>36</v>
      </c>
      <c r="AX4886" s="13" t="s">
        <v>78</v>
      </c>
      <c r="AY4886" s="213" t="s">
        <v>386</v>
      </c>
    </row>
    <row r="4887" spans="1:65" s="13" customFormat="1" ht="10">
      <c r="B4887" s="203"/>
      <c r="C4887" s="204"/>
      <c r="D4887" s="205" t="s">
        <v>395</v>
      </c>
      <c r="E4887" s="206" t="s">
        <v>76</v>
      </c>
      <c r="F4887" s="207" t="s">
        <v>1088</v>
      </c>
      <c r="G4887" s="204"/>
      <c r="H4887" s="206" t="s">
        <v>76</v>
      </c>
      <c r="I4887" s="208"/>
      <c r="J4887" s="204"/>
      <c r="K4887" s="204"/>
      <c r="L4887" s="209"/>
      <c r="M4887" s="210"/>
      <c r="N4887" s="211"/>
      <c r="O4887" s="211"/>
      <c r="P4887" s="211"/>
      <c r="Q4887" s="211"/>
      <c r="R4887" s="211"/>
      <c r="S4887" s="211"/>
      <c r="T4887" s="212"/>
      <c r="AT4887" s="213" t="s">
        <v>395</v>
      </c>
      <c r="AU4887" s="213" t="s">
        <v>90</v>
      </c>
      <c r="AV4887" s="13" t="s">
        <v>85</v>
      </c>
      <c r="AW4887" s="13" t="s">
        <v>36</v>
      </c>
      <c r="AX4887" s="13" t="s">
        <v>78</v>
      </c>
      <c r="AY4887" s="213" t="s">
        <v>386</v>
      </c>
    </row>
    <row r="4888" spans="1:65" s="13" customFormat="1" ht="10">
      <c r="B4888" s="203"/>
      <c r="C4888" s="204"/>
      <c r="D4888" s="205" t="s">
        <v>395</v>
      </c>
      <c r="E4888" s="206" t="s">
        <v>76</v>
      </c>
      <c r="F4888" s="207" t="s">
        <v>1101</v>
      </c>
      <c r="G4888" s="204"/>
      <c r="H4888" s="206" t="s">
        <v>76</v>
      </c>
      <c r="I4888" s="208"/>
      <c r="J4888" s="204"/>
      <c r="K4888" s="204"/>
      <c r="L4888" s="209"/>
      <c r="M4888" s="210"/>
      <c r="N4888" s="211"/>
      <c r="O4888" s="211"/>
      <c r="P4888" s="211"/>
      <c r="Q4888" s="211"/>
      <c r="R4888" s="211"/>
      <c r="S4888" s="211"/>
      <c r="T4888" s="212"/>
      <c r="AT4888" s="213" t="s">
        <v>395</v>
      </c>
      <c r="AU4888" s="213" t="s">
        <v>90</v>
      </c>
      <c r="AV4888" s="13" t="s">
        <v>85</v>
      </c>
      <c r="AW4888" s="13" t="s">
        <v>36</v>
      </c>
      <c r="AX4888" s="13" t="s">
        <v>78</v>
      </c>
      <c r="AY4888" s="213" t="s">
        <v>386</v>
      </c>
    </row>
    <row r="4889" spans="1:65" s="14" customFormat="1" ht="10">
      <c r="B4889" s="214"/>
      <c r="C4889" s="215"/>
      <c r="D4889" s="205" t="s">
        <v>395</v>
      </c>
      <c r="E4889" s="216" t="s">
        <v>76</v>
      </c>
      <c r="F4889" s="217" t="s">
        <v>4269</v>
      </c>
      <c r="G4889" s="215"/>
      <c r="H4889" s="218">
        <v>38.222000000000001</v>
      </c>
      <c r="I4889" s="219"/>
      <c r="J4889" s="215"/>
      <c r="K4889" s="215"/>
      <c r="L4889" s="220"/>
      <c r="M4889" s="221"/>
      <c r="N4889" s="222"/>
      <c r="O4889" s="222"/>
      <c r="P4889" s="222"/>
      <c r="Q4889" s="222"/>
      <c r="R4889" s="222"/>
      <c r="S4889" s="222"/>
      <c r="T4889" s="223"/>
      <c r="AT4889" s="224" t="s">
        <v>395</v>
      </c>
      <c r="AU4889" s="224" t="s">
        <v>90</v>
      </c>
      <c r="AV4889" s="14" t="s">
        <v>90</v>
      </c>
      <c r="AW4889" s="14" t="s">
        <v>36</v>
      </c>
      <c r="AX4889" s="14" t="s">
        <v>78</v>
      </c>
      <c r="AY4889" s="224" t="s">
        <v>386</v>
      </c>
    </row>
    <row r="4890" spans="1:65" s="15" customFormat="1" ht="10">
      <c r="B4890" s="225"/>
      <c r="C4890" s="226"/>
      <c r="D4890" s="205" t="s">
        <v>395</v>
      </c>
      <c r="E4890" s="227" t="s">
        <v>76</v>
      </c>
      <c r="F4890" s="228" t="s">
        <v>398</v>
      </c>
      <c r="G4890" s="226"/>
      <c r="H4890" s="229">
        <v>38.222000000000001</v>
      </c>
      <c r="I4890" s="230"/>
      <c r="J4890" s="226"/>
      <c r="K4890" s="226"/>
      <c r="L4890" s="231"/>
      <c r="M4890" s="232"/>
      <c r="N4890" s="233"/>
      <c r="O4890" s="233"/>
      <c r="P4890" s="233"/>
      <c r="Q4890" s="233"/>
      <c r="R4890" s="233"/>
      <c r="S4890" s="233"/>
      <c r="T4890" s="234"/>
      <c r="AT4890" s="235" t="s">
        <v>395</v>
      </c>
      <c r="AU4890" s="235" t="s">
        <v>90</v>
      </c>
      <c r="AV4890" s="15" t="s">
        <v>102</v>
      </c>
      <c r="AW4890" s="15" t="s">
        <v>36</v>
      </c>
      <c r="AX4890" s="15" t="s">
        <v>85</v>
      </c>
      <c r="AY4890" s="235" t="s">
        <v>386</v>
      </c>
    </row>
    <row r="4891" spans="1:65" s="2" customFormat="1" ht="24.15" customHeight="1">
      <c r="A4891" s="37"/>
      <c r="B4891" s="38"/>
      <c r="C4891" s="185" t="s">
        <v>4270</v>
      </c>
      <c r="D4891" s="185" t="s">
        <v>388</v>
      </c>
      <c r="E4891" s="186" t="s">
        <v>4271</v>
      </c>
      <c r="F4891" s="187" t="s">
        <v>4272</v>
      </c>
      <c r="G4891" s="188" t="s">
        <v>127</v>
      </c>
      <c r="H4891" s="189">
        <v>1339.35</v>
      </c>
      <c r="I4891" s="190"/>
      <c r="J4891" s="191">
        <f>ROUND(I4891*H4891,2)</f>
        <v>0</v>
      </c>
      <c r="K4891" s="187" t="s">
        <v>391</v>
      </c>
      <c r="L4891" s="42"/>
      <c r="M4891" s="192" t="s">
        <v>76</v>
      </c>
      <c r="N4891" s="193" t="s">
        <v>49</v>
      </c>
      <c r="O4891" s="67"/>
      <c r="P4891" s="194">
        <f>O4891*H4891</f>
        <v>0</v>
      </c>
      <c r="Q4891" s="194">
        <v>2.9999999999999997E-4</v>
      </c>
      <c r="R4891" s="194">
        <f>Q4891*H4891</f>
        <v>0.40180499999999991</v>
      </c>
      <c r="S4891" s="194">
        <v>0</v>
      </c>
      <c r="T4891" s="195">
        <f>S4891*H4891</f>
        <v>0</v>
      </c>
      <c r="U4891" s="37"/>
      <c r="V4891" s="37"/>
      <c r="W4891" s="37"/>
      <c r="X4891" s="37"/>
      <c r="Y4891" s="37"/>
      <c r="Z4891" s="37"/>
      <c r="AA4891" s="37"/>
      <c r="AB4891" s="37"/>
      <c r="AC4891" s="37"/>
      <c r="AD4891" s="37"/>
      <c r="AE4891" s="37"/>
      <c r="AR4891" s="196" t="s">
        <v>479</v>
      </c>
      <c r="AT4891" s="196" t="s">
        <v>388</v>
      </c>
      <c r="AU4891" s="196" t="s">
        <v>90</v>
      </c>
      <c r="AY4891" s="20" t="s">
        <v>386</v>
      </c>
      <c r="BE4891" s="197">
        <f>IF(N4891="základní",J4891,0)</f>
        <v>0</v>
      </c>
      <c r="BF4891" s="197">
        <f>IF(N4891="snížená",J4891,0)</f>
        <v>0</v>
      </c>
      <c r="BG4891" s="197">
        <f>IF(N4891="zákl. přenesená",J4891,0)</f>
        <v>0</v>
      </c>
      <c r="BH4891" s="197">
        <f>IF(N4891="sníž. přenesená",J4891,0)</f>
        <v>0</v>
      </c>
      <c r="BI4891" s="197">
        <f>IF(N4891="nulová",J4891,0)</f>
        <v>0</v>
      </c>
      <c r="BJ4891" s="20" t="s">
        <v>90</v>
      </c>
      <c r="BK4891" s="197">
        <f>ROUND(I4891*H4891,2)</f>
        <v>0</v>
      </c>
      <c r="BL4891" s="20" t="s">
        <v>479</v>
      </c>
      <c r="BM4891" s="196" t="s">
        <v>4273</v>
      </c>
    </row>
    <row r="4892" spans="1:65" s="2" customFormat="1" ht="10">
      <c r="A4892" s="37"/>
      <c r="B4892" s="38"/>
      <c r="C4892" s="39"/>
      <c r="D4892" s="198" t="s">
        <v>393</v>
      </c>
      <c r="E4892" s="39"/>
      <c r="F4892" s="199" t="s">
        <v>4274</v>
      </c>
      <c r="G4892" s="39"/>
      <c r="H4892" s="39"/>
      <c r="I4892" s="200"/>
      <c r="J4892" s="39"/>
      <c r="K4892" s="39"/>
      <c r="L4892" s="42"/>
      <c r="M4892" s="201"/>
      <c r="N4892" s="202"/>
      <c r="O4892" s="67"/>
      <c r="P4892" s="67"/>
      <c r="Q4892" s="67"/>
      <c r="R4892" s="67"/>
      <c r="S4892" s="67"/>
      <c r="T4892" s="68"/>
      <c r="U4892" s="37"/>
      <c r="V4892" s="37"/>
      <c r="W4892" s="37"/>
      <c r="X4892" s="37"/>
      <c r="Y4892" s="37"/>
      <c r="Z4892" s="37"/>
      <c r="AA4892" s="37"/>
      <c r="AB4892" s="37"/>
      <c r="AC4892" s="37"/>
      <c r="AD4892" s="37"/>
      <c r="AE4892" s="37"/>
      <c r="AT4892" s="20" t="s">
        <v>393</v>
      </c>
      <c r="AU4892" s="20" t="s">
        <v>90</v>
      </c>
    </row>
    <row r="4893" spans="1:65" s="14" customFormat="1" ht="10">
      <c r="B4893" s="214"/>
      <c r="C4893" s="215"/>
      <c r="D4893" s="205" t="s">
        <v>395</v>
      </c>
      <c r="E4893" s="216" t="s">
        <v>76</v>
      </c>
      <c r="F4893" s="217" t="s">
        <v>229</v>
      </c>
      <c r="G4893" s="215"/>
      <c r="H4893" s="218">
        <v>268.14</v>
      </c>
      <c r="I4893" s="219"/>
      <c r="J4893" s="215"/>
      <c r="K4893" s="215"/>
      <c r="L4893" s="220"/>
      <c r="M4893" s="221"/>
      <c r="N4893" s="222"/>
      <c r="O4893" s="222"/>
      <c r="P4893" s="222"/>
      <c r="Q4893" s="222"/>
      <c r="R4893" s="222"/>
      <c r="S4893" s="222"/>
      <c r="T4893" s="223"/>
      <c r="AT4893" s="224" t="s">
        <v>395</v>
      </c>
      <c r="AU4893" s="224" t="s">
        <v>90</v>
      </c>
      <c r="AV4893" s="14" t="s">
        <v>90</v>
      </c>
      <c r="AW4893" s="14" t="s">
        <v>36</v>
      </c>
      <c r="AX4893" s="14" t="s">
        <v>78</v>
      </c>
      <c r="AY4893" s="224" t="s">
        <v>386</v>
      </c>
    </row>
    <row r="4894" spans="1:65" s="14" customFormat="1" ht="10">
      <c r="B4894" s="214"/>
      <c r="C4894" s="215"/>
      <c r="D4894" s="205" t="s">
        <v>395</v>
      </c>
      <c r="E4894" s="216" t="s">
        <v>76</v>
      </c>
      <c r="F4894" s="217" t="s">
        <v>319</v>
      </c>
      <c r="G4894" s="215"/>
      <c r="H4894" s="218">
        <v>83.68</v>
      </c>
      <c r="I4894" s="219"/>
      <c r="J4894" s="215"/>
      <c r="K4894" s="215"/>
      <c r="L4894" s="220"/>
      <c r="M4894" s="221"/>
      <c r="N4894" s="222"/>
      <c r="O4894" s="222"/>
      <c r="P4894" s="222"/>
      <c r="Q4894" s="222"/>
      <c r="R4894" s="222"/>
      <c r="S4894" s="222"/>
      <c r="T4894" s="223"/>
      <c r="AT4894" s="224" t="s">
        <v>395</v>
      </c>
      <c r="AU4894" s="224" t="s">
        <v>90</v>
      </c>
      <c r="AV4894" s="14" t="s">
        <v>90</v>
      </c>
      <c r="AW4894" s="14" t="s">
        <v>36</v>
      </c>
      <c r="AX4894" s="14" t="s">
        <v>78</v>
      </c>
      <c r="AY4894" s="224" t="s">
        <v>386</v>
      </c>
    </row>
    <row r="4895" spans="1:65" s="14" customFormat="1" ht="10">
      <c r="B4895" s="214"/>
      <c r="C4895" s="215"/>
      <c r="D4895" s="205" t="s">
        <v>395</v>
      </c>
      <c r="E4895" s="216" t="s">
        <v>76</v>
      </c>
      <c r="F4895" s="217" t="s">
        <v>235</v>
      </c>
      <c r="G4895" s="215"/>
      <c r="H4895" s="218">
        <v>382.49</v>
      </c>
      <c r="I4895" s="219"/>
      <c r="J4895" s="215"/>
      <c r="K4895" s="215"/>
      <c r="L4895" s="220"/>
      <c r="M4895" s="221"/>
      <c r="N4895" s="222"/>
      <c r="O4895" s="222"/>
      <c r="P4895" s="222"/>
      <c r="Q4895" s="222"/>
      <c r="R4895" s="222"/>
      <c r="S4895" s="222"/>
      <c r="T4895" s="223"/>
      <c r="AT4895" s="224" t="s">
        <v>395</v>
      </c>
      <c r="AU4895" s="224" t="s">
        <v>90</v>
      </c>
      <c r="AV4895" s="14" t="s">
        <v>90</v>
      </c>
      <c r="AW4895" s="14" t="s">
        <v>36</v>
      </c>
      <c r="AX4895" s="14" t="s">
        <v>78</v>
      </c>
      <c r="AY4895" s="224" t="s">
        <v>386</v>
      </c>
    </row>
    <row r="4896" spans="1:65" s="14" customFormat="1" ht="10">
      <c r="B4896" s="214"/>
      <c r="C4896" s="215"/>
      <c r="D4896" s="205" t="s">
        <v>395</v>
      </c>
      <c r="E4896" s="216" t="s">
        <v>76</v>
      </c>
      <c r="F4896" s="217" t="s">
        <v>241</v>
      </c>
      <c r="G4896" s="215"/>
      <c r="H4896" s="218">
        <v>199.26</v>
      </c>
      <c r="I4896" s="219"/>
      <c r="J4896" s="215"/>
      <c r="K4896" s="215"/>
      <c r="L4896" s="220"/>
      <c r="M4896" s="221"/>
      <c r="N4896" s="222"/>
      <c r="O4896" s="222"/>
      <c r="P4896" s="222"/>
      <c r="Q4896" s="222"/>
      <c r="R4896" s="222"/>
      <c r="S4896" s="222"/>
      <c r="T4896" s="223"/>
      <c r="AT4896" s="224" t="s">
        <v>395</v>
      </c>
      <c r="AU4896" s="224" t="s">
        <v>90</v>
      </c>
      <c r="AV4896" s="14" t="s">
        <v>90</v>
      </c>
      <c r="AW4896" s="14" t="s">
        <v>36</v>
      </c>
      <c r="AX4896" s="14" t="s">
        <v>78</v>
      </c>
      <c r="AY4896" s="224" t="s">
        <v>386</v>
      </c>
    </row>
    <row r="4897" spans="1:65" s="14" customFormat="1" ht="10">
      <c r="B4897" s="214"/>
      <c r="C4897" s="215"/>
      <c r="D4897" s="205" t="s">
        <v>395</v>
      </c>
      <c r="E4897" s="216" t="s">
        <v>76</v>
      </c>
      <c r="F4897" s="217" t="s">
        <v>247</v>
      </c>
      <c r="G4897" s="215"/>
      <c r="H4897" s="218">
        <v>405.78</v>
      </c>
      <c r="I4897" s="219"/>
      <c r="J4897" s="215"/>
      <c r="K4897" s="215"/>
      <c r="L4897" s="220"/>
      <c r="M4897" s="221"/>
      <c r="N4897" s="222"/>
      <c r="O4897" s="222"/>
      <c r="P4897" s="222"/>
      <c r="Q4897" s="222"/>
      <c r="R4897" s="222"/>
      <c r="S4897" s="222"/>
      <c r="T4897" s="223"/>
      <c r="AT4897" s="224" t="s">
        <v>395</v>
      </c>
      <c r="AU4897" s="224" t="s">
        <v>90</v>
      </c>
      <c r="AV4897" s="14" t="s">
        <v>90</v>
      </c>
      <c r="AW4897" s="14" t="s">
        <v>36</v>
      </c>
      <c r="AX4897" s="14" t="s">
        <v>78</v>
      </c>
      <c r="AY4897" s="224" t="s">
        <v>386</v>
      </c>
    </row>
    <row r="4898" spans="1:65" s="15" customFormat="1" ht="10">
      <c r="B4898" s="225"/>
      <c r="C4898" s="226"/>
      <c r="D4898" s="205" t="s">
        <v>395</v>
      </c>
      <c r="E4898" s="227" t="s">
        <v>76</v>
      </c>
      <c r="F4898" s="228" t="s">
        <v>398</v>
      </c>
      <c r="G4898" s="226"/>
      <c r="H4898" s="229">
        <v>1339.35</v>
      </c>
      <c r="I4898" s="230"/>
      <c r="J4898" s="226"/>
      <c r="K4898" s="226"/>
      <c r="L4898" s="231"/>
      <c r="M4898" s="232"/>
      <c r="N4898" s="233"/>
      <c r="O4898" s="233"/>
      <c r="P4898" s="233"/>
      <c r="Q4898" s="233"/>
      <c r="R4898" s="233"/>
      <c r="S4898" s="233"/>
      <c r="T4898" s="234"/>
      <c r="AT4898" s="235" t="s">
        <v>395</v>
      </c>
      <c r="AU4898" s="235" t="s">
        <v>90</v>
      </c>
      <c r="AV4898" s="15" t="s">
        <v>102</v>
      </c>
      <c r="AW4898" s="15" t="s">
        <v>36</v>
      </c>
      <c r="AX4898" s="15" t="s">
        <v>85</v>
      </c>
      <c r="AY4898" s="235" t="s">
        <v>386</v>
      </c>
    </row>
    <row r="4899" spans="1:65" s="2" customFormat="1" ht="24.15" customHeight="1">
      <c r="A4899" s="37"/>
      <c r="B4899" s="38"/>
      <c r="C4899" s="236" t="s">
        <v>4275</v>
      </c>
      <c r="D4899" s="236" t="s">
        <v>453</v>
      </c>
      <c r="E4899" s="237" t="s">
        <v>4276</v>
      </c>
      <c r="F4899" s="238" t="s">
        <v>4277</v>
      </c>
      <c r="G4899" s="239" t="s">
        <v>127</v>
      </c>
      <c r="H4899" s="240">
        <v>1540.556</v>
      </c>
      <c r="I4899" s="241"/>
      <c r="J4899" s="242">
        <f>ROUND(I4899*H4899,2)</f>
        <v>0</v>
      </c>
      <c r="K4899" s="238" t="s">
        <v>76</v>
      </c>
      <c r="L4899" s="243"/>
      <c r="M4899" s="244" t="s">
        <v>76</v>
      </c>
      <c r="N4899" s="245" t="s">
        <v>49</v>
      </c>
      <c r="O4899" s="67"/>
      <c r="P4899" s="194">
        <f>O4899*H4899</f>
        <v>0</v>
      </c>
      <c r="Q4899" s="194">
        <v>2.8300000000000001E-3</v>
      </c>
      <c r="R4899" s="194">
        <f>Q4899*H4899</f>
        <v>4.3597734800000003</v>
      </c>
      <c r="S4899" s="194">
        <v>0</v>
      </c>
      <c r="T4899" s="195">
        <f>S4899*H4899</f>
        <v>0</v>
      </c>
      <c r="U4899" s="37"/>
      <c r="V4899" s="37"/>
      <c r="W4899" s="37"/>
      <c r="X4899" s="37"/>
      <c r="Y4899" s="37"/>
      <c r="Z4899" s="37"/>
      <c r="AA4899" s="37"/>
      <c r="AB4899" s="37"/>
      <c r="AC4899" s="37"/>
      <c r="AD4899" s="37"/>
      <c r="AE4899" s="37"/>
      <c r="AR4899" s="196" t="s">
        <v>597</v>
      </c>
      <c r="AT4899" s="196" t="s">
        <v>453</v>
      </c>
      <c r="AU4899" s="196" t="s">
        <v>90</v>
      </c>
      <c r="AY4899" s="20" t="s">
        <v>386</v>
      </c>
      <c r="BE4899" s="197">
        <f>IF(N4899="základní",J4899,0)</f>
        <v>0</v>
      </c>
      <c r="BF4899" s="197">
        <f>IF(N4899="snížená",J4899,0)</f>
        <v>0</v>
      </c>
      <c r="BG4899" s="197">
        <f>IF(N4899="zákl. přenesená",J4899,0)</f>
        <v>0</v>
      </c>
      <c r="BH4899" s="197">
        <f>IF(N4899="sníž. přenesená",J4899,0)</f>
        <v>0</v>
      </c>
      <c r="BI4899" s="197">
        <f>IF(N4899="nulová",J4899,0)</f>
        <v>0</v>
      </c>
      <c r="BJ4899" s="20" t="s">
        <v>90</v>
      </c>
      <c r="BK4899" s="197">
        <f>ROUND(I4899*H4899,2)</f>
        <v>0</v>
      </c>
      <c r="BL4899" s="20" t="s">
        <v>479</v>
      </c>
      <c r="BM4899" s="196" t="s">
        <v>4278</v>
      </c>
    </row>
    <row r="4900" spans="1:65" s="14" customFormat="1" ht="10">
      <c r="B4900" s="214"/>
      <c r="C4900" s="215"/>
      <c r="D4900" s="205" t="s">
        <v>395</v>
      </c>
      <c r="E4900" s="216" t="s">
        <v>76</v>
      </c>
      <c r="F4900" s="217" t="s">
        <v>229</v>
      </c>
      <c r="G4900" s="215"/>
      <c r="H4900" s="218">
        <v>268.14</v>
      </c>
      <c r="I4900" s="219"/>
      <c r="J4900" s="215"/>
      <c r="K4900" s="215"/>
      <c r="L4900" s="220"/>
      <c r="M4900" s="221"/>
      <c r="N4900" s="222"/>
      <c r="O4900" s="222"/>
      <c r="P4900" s="222"/>
      <c r="Q4900" s="222"/>
      <c r="R4900" s="222"/>
      <c r="S4900" s="222"/>
      <c r="T4900" s="223"/>
      <c r="AT4900" s="224" t="s">
        <v>395</v>
      </c>
      <c r="AU4900" s="224" t="s">
        <v>90</v>
      </c>
      <c r="AV4900" s="14" t="s">
        <v>90</v>
      </c>
      <c r="AW4900" s="14" t="s">
        <v>36</v>
      </c>
      <c r="AX4900" s="14" t="s">
        <v>78</v>
      </c>
      <c r="AY4900" s="224" t="s">
        <v>386</v>
      </c>
    </row>
    <row r="4901" spans="1:65" s="14" customFormat="1" ht="10">
      <c r="B4901" s="214"/>
      <c r="C4901" s="215"/>
      <c r="D4901" s="205" t="s">
        <v>395</v>
      </c>
      <c r="E4901" s="216" t="s">
        <v>76</v>
      </c>
      <c r="F4901" s="217" t="s">
        <v>319</v>
      </c>
      <c r="G4901" s="215"/>
      <c r="H4901" s="218">
        <v>83.68</v>
      </c>
      <c r="I4901" s="219"/>
      <c r="J4901" s="215"/>
      <c r="K4901" s="215"/>
      <c r="L4901" s="220"/>
      <c r="M4901" s="221"/>
      <c r="N4901" s="222"/>
      <c r="O4901" s="222"/>
      <c r="P4901" s="222"/>
      <c r="Q4901" s="222"/>
      <c r="R4901" s="222"/>
      <c r="S4901" s="222"/>
      <c r="T4901" s="223"/>
      <c r="AT4901" s="224" t="s">
        <v>395</v>
      </c>
      <c r="AU4901" s="224" t="s">
        <v>90</v>
      </c>
      <c r="AV4901" s="14" t="s">
        <v>90</v>
      </c>
      <c r="AW4901" s="14" t="s">
        <v>36</v>
      </c>
      <c r="AX4901" s="14" t="s">
        <v>78</v>
      </c>
      <c r="AY4901" s="224" t="s">
        <v>386</v>
      </c>
    </row>
    <row r="4902" spans="1:65" s="14" customFormat="1" ht="10">
      <c r="B4902" s="214"/>
      <c r="C4902" s="215"/>
      <c r="D4902" s="205" t="s">
        <v>395</v>
      </c>
      <c r="E4902" s="216" t="s">
        <v>76</v>
      </c>
      <c r="F4902" s="217" t="s">
        <v>235</v>
      </c>
      <c r="G4902" s="215"/>
      <c r="H4902" s="218">
        <v>382.49</v>
      </c>
      <c r="I4902" s="219"/>
      <c r="J4902" s="215"/>
      <c r="K4902" s="215"/>
      <c r="L4902" s="220"/>
      <c r="M4902" s="221"/>
      <c r="N4902" s="222"/>
      <c r="O4902" s="222"/>
      <c r="P4902" s="222"/>
      <c r="Q4902" s="222"/>
      <c r="R4902" s="222"/>
      <c r="S4902" s="222"/>
      <c r="T4902" s="223"/>
      <c r="AT4902" s="224" t="s">
        <v>395</v>
      </c>
      <c r="AU4902" s="224" t="s">
        <v>90</v>
      </c>
      <c r="AV4902" s="14" t="s">
        <v>90</v>
      </c>
      <c r="AW4902" s="14" t="s">
        <v>36</v>
      </c>
      <c r="AX4902" s="14" t="s">
        <v>78</v>
      </c>
      <c r="AY4902" s="224" t="s">
        <v>386</v>
      </c>
    </row>
    <row r="4903" spans="1:65" s="14" customFormat="1" ht="10">
      <c r="B4903" s="214"/>
      <c r="C4903" s="215"/>
      <c r="D4903" s="205" t="s">
        <v>395</v>
      </c>
      <c r="E4903" s="216" t="s">
        <v>76</v>
      </c>
      <c r="F4903" s="217" t="s">
        <v>241</v>
      </c>
      <c r="G4903" s="215"/>
      <c r="H4903" s="218">
        <v>199.26</v>
      </c>
      <c r="I4903" s="219"/>
      <c r="J4903" s="215"/>
      <c r="K4903" s="215"/>
      <c r="L4903" s="220"/>
      <c r="M4903" s="221"/>
      <c r="N4903" s="222"/>
      <c r="O4903" s="222"/>
      <c r="P4903" s="222"/>
      <c r="Q4903" s="222"/>
      <c r="R4903" s="222"/>
      <c r="S4903" s="222"/>
      <c r="T4903" s="223"/>
      <c r="AT4903" s="224" t="s">
        <v>395</v>
      </c>
      <c r="AU4903" s="224" t="s">
        <v>90</v>
      </c>
      <c r="AV4903" s="14" t="s">
        <v>90</v>
      </c>
      <c r="AW4903" s="14" t="s">
        <v>36</v>
      </c>
      <c r="AX4903" s="14" t="s">
        <v>78</v>
      </c>
      <c r="AY4903" s="224" t="s">
        <v>386</v>
      </c>
    </row>
    <row r="4904" spans="1:65" s="14" customFormat="1" ht="10">
      <c r="B4904" s="214"/>
      <c r="C4904" s="215"/>
      <c r="D4904" s="205" t="s">
        <v>395</v>
      </c>
      <c r="E4904" s="216" t="s">
        <v>76</v>
      </c>
      <c r="F4904" s="217" t="s">
        <v>247</v>
      </c>
      <c r="G4904" s="215"/>
      <c r="H4904" s="218">
        <v>405.78</v>
      </c>
      <c r="I4904" s="219"/>
      <c r="J4904" s="215"/>
      <c r="K4904" s="215"/>
      <c r="L4904" s="220"/>
      <c r="M4904" s="221"/>
      <c r="N4904" s="222"/>
      <c r="O4904" s="222"/>
      <c r="P4904" s="222"/>
      <c r="Q4904" s="222"/>
      <c r="R4904" s="222"/>
      <c r="S4904" s="222"/>
      <c r="T4904" s="223"/>
      <c r="AT4904" s="224" t="s">
        <v>395</v>
      </c>
      <c r="AU4904" s="224" t="s">
        <v>90</v>
      </c>
      <c r="AV4904" s="14" t="s">
        <v>90</v>
      </c>
      <c r="AW4904" s="14" t="s">
        <v>36</v>
      </c>
      <c r="AX4904" s="14" t="s">
        <v>78</v>
      </c>
      <c r="AY4904" s="224" t="s">
        <v>386</v>
      </c>
    </row>
    <row r="4905" spans="1:65" s="13" customFormat="1" ht="10">
      <c r="B4905" s="203"/>
      <c r="C4905" s="204"/>
      <c r="D4905" s="205" t="s">
        <v>395</v>
      </c>
      <c r="E4905" s="206" t="s">
        <v>76</v>
      </c>
      <c r="F4905" s="207" t="s">
        <v>4279</v>
      </c>
      <c r="G4905" s="204"/>
      <c r="H4905" s="206" t="s">
        <v>76</v>
      </c>
      <c r="I4905" s="208"/>
      <c r="J4905" s="204"/>
      <c r="K4905" s="204"/>
      <c r="L4905" s="209"/>
      <c r="M4905" s="210"/>
      <c r="N4905" s="211"/>
      <c r="O4905" s="211"/>
      <c r="P4905" s="211"/>
      <c r="Q4905" s="211"/>
      <c r="R4905" s="211"/>
      <c r="S4905" s="211"/>
      <c r="T4905" s="212"/>
      <c r="AT4905" s="213" t="s">
        <v>395</v>
      </c>
      <c r="AU4905" s="213" t="s">
        <v>90</v>
      </c>
      <c r="AV4905" s="13" t="s">
        <v>85</v>
      </c>
      <c r="AW4905" s="13" t="s">
        <v>36</v>
      </c>
      <c r="AX4905" s="13" t="s">
        <v>78</v>
      </c>
      <c r="AY4905" s="213" t="s">
        <v>386</v>
      </c>
    </row>
    <row r="4906" spans="1:65" s="14" customFormat="1" ht="10">
      <c r="B4906" s="214"/>
      <c r="C4906" s="215"/>
      <c r="D4906" s="205" t="s">
        <v>395</v>
      </c>
      <c r="E4906" s="216" t="s">
        <v>76</v>
      </c>
      <c r="F4906" s="217" t="s">
        <v>4280</v>
      </c>
      <c r="G4906" s="215"/>
      <c r="H4906" s="218">
        <v>61.155000000000001</v>
      </c>
      <c r="I4906" s="219"/>
      <c r="J4906" s="215"/>
      <c r="K4906" s="215"/>
      <c r="L4906" s="220"/>
      <c r="M4906" s="221"/>
      <c r="N4906" s="222"/>
      <c r="O4906" s="222"/>
      <c r="P4906" s="222"/>
      <c r="Q4906" s="222"/>
      <c r="R4906" s="222"/>
      <c r="S4906" s="222"/>
      <c r="T4906" s="223"/>
      <c r="AT4906" s="224" t="s">
        <v>395</v>
      </c>
      <c r="AU4906" s="224" t="s">
        <v>90</v>
      </c>
      <c r="AV4906" s="14" t="s">
        <v>90</v>
      </c>
      <c r="AW4906" s="14" t="s">
        <v>36</v>
      </c>
      <c r="AX4906" s="14" t="s">
        <v>78</v>
      </c>
      <c r="AY4906" s="224" t="s">
        <v>386</v>
      </c>
    </row>
    <row r="4907" spans="1:65" s="15" customFormat="1" ht="10">
      <c r="B4907" s="225"/>
      <c r="C4907" s="226"/>
      <c r="D4907" s="205" t="s">
        <v>395</v>
      </c>
      <c r="E4907" s="227" t="s">
        <v>76</v>
      </c>
      <c r="F4907" s="228" t="s">
        <v>398</v>
      </c>
      <c r="G4907" s="226"/>
      <c r="H4907" s="229">
        <v>1400.5050000000001</v>
      </c>
      <c r="I4907" s="230"/>
      <c r="J4907" s="226"/>
      <c r="K4907" s="226"/>
      <c r="L4907" s="231"/>
      <c r="M4907" s="232"/>
      <c r="N4907" s="233"/>
      <c r="O4907" s="233"/>
      <c r="P4907" s="233"/>
      <c r="Q4907" s="233"/>
      <c r="R4907" s="233"/>
      <c r="S4907" s="233"/>
      <c r="T4907" s="234"/>
      <c r="AT4907" s="235" t="s">
        <v>395</v>
      </c>
      <c r="AU4907" s="235" t="s">
        <v>90</v>
      </c>
      <c r="AV4907" s="15" t="s">
        <v>102</v>
      </c>
      <c r="AW4907" s="15" t="s">
        <v>36</v>
      </c>
      <c r="AX4907" s="15" t="s">
        <v>85</v>
      </c>
      <c r="AY4907" s="235" t="s">
        <v>386</v>
      </c>
    </row>
    <row r="4908" spans="1:65" s="14" customFormat="1" ht="10">
      <c r="B4908" s="214"/>
      <c r="C4908" s="215"/>
      <c r="D4908" s="205" t="s">
        <v>395</v>
      </c>
      <c r="E4908" s="215"/>
      <c r="F4908" s="217" t="s">
        <v>4281</v>
      </c>
      <c r="G4908" s="215"/>
      <c r="H4908" s="218">
        <v>1540.556</v>
      </c>
      <c r="I4908" s="219"/>
      <c r="J4908" s="215"/>
      <c r="K4908" s="215"/>
      <c r="L4908" s="220"/>
      <c r="M4908" s="221"/>
      <c r="N4908" s="222"/>
      <c r="O4908" s="222"/>
      <c r="P4908" s="222"/>
      <c r="Q4908" s="222"/>
      <c r="R4908" s="222"/>
      <c r="S4908" s="222"/>
      <c r="T4908" s="223"/>
      <c r="AT4908" s="224" t="s">
        <v>395</v>
      </c>
      <c r="AU4908" s="224" t="s">
        <v>90</v>
      </c>
      <c r="AV4908" s="14" t="s">
        <v>90</v>
      </c>
      <c r="AW4908" s="14" t="s">
        <v>4</v>
      </c>
      <c r="AX4908" s="14" t="s">
        <v>85</v>
      </c>
      <c r="AY4908" s="224" t="s">
        <v>386</v>
      </c>
    </row>
    <row r="4909" spans="1:65" s="2" customFormat="1" ht="16.5" customHeight="1">
      <c r="A4909" s="37"/>
      <c r="B4909" s="38"/>
      <c r="C4909" s="185" t="s">
        <v>4282</v>
      </c>
      <c r="D4909" s="185" t="s">
        <v>388</v>
      </c>
      <c r="E4909" s="186" t="s">
        <v>4283</v>
      </c>
      <c r="F4909" s="187" t="s">
        <v>4284</v>
      </c>
      <c r="G4909" s="188" t="s">
        <v>127</v>
      </c>
      <c r="H4909" s="189">
        <v>2117.71</v>
      </c>
      <c r="I4909" s="190"/>
      <c r="J4909" s="191">
        <f>ROUND(I4909*H4909,2)</f>
        <v>0</v>
      </c>
      <c r="K4909" s="187" t="s">
        <v>76</v>
      </c>
      <c r="L4909" s="42"/>
      <c r="M4909" s="192" t="s">
        <v>76</v>
      </c>
      <c r="N4909" s="193" t="s">
        <v>49</v>
      </c>
      <c r="O4909" s="67"/>
      <c r="P4909" s="194">
        <f>O4909*H4909</f>
        <v>0</v>
      </c>
      <c r="Q4909" s="194">
        <v>2.9999999999999997E-4</v>
      </c>
      <c r="R4909" s="194">
        <f>Q4909*H4909</f>
        <v>0.63531299999999991</v>
      </c>
      <c r="S4909" s="194">
        <v>0</v>
      </c>
      <c r="T4909" s="195">
        <f>S4909*H4909</f>
        <v>0</v>
      </c>
      <c r="U4909" s="37"/>
      <c r="V4909" s="37"/>
      <c r="W4909" s="37"/>
      <c r="X4909" s="37"/>
      <c r="Y4909" s="37"/>
      <c r="Z4909" s="37"/>
      <c r="AA4909" s="37"/>
      <c r="AB4909" s="37"/>
      <c r="AC4909" s="37"/>
      <c r="AD4909" s="37"/>
      <c r="AE4909" s="37"/>
      <c r="AR4909" s="196" t="s">
        <v>479</v>
      </c>
      <c r="AT4909" s="196" t="s">
        <v>388</v>
      </c>
      <c r="AU4909" s="196" t="s">
        <v>90</v>
      </c>
      <c r="AY4909" s="20" t="s">
        <v>386</v>
      </c>
      <c r="BE4909" s="197">
        <f>IF(N4909="základní",J4909,0)</f>
        <v>0</v>
      </c>
      <c r="BF4909" s="197">
        <f>IF(N4909="snížená",J4909,0)</f>
        <v>0</v>
      </c>
      <c r="BG4909" s="197">
        <f>IF(N4909="zákl. přenesená",J4909,0)</f>
        <v>0</v>
      </c>
      <c r="BH4909" s="197">
        <f>IF(N4909="sníž. přenesená",J4909,0)</f>
        <v>0</v>
      </c>
      <c r="BI4909" s="197">
        <f>IF(N4909="nulová",J4909,0)</f>
        <v>0</v>
      </c>
      <c r="BJ4909" s="20" t="s">
        <v>90</v>
      </c>
      <c r="BK4909" s="197">
        <f>ROUND(I4909*H4909,2)</f>
        <v>0</v>
      </c>
      <c r="BL4909" s="20" t="s">
        <v>479</v>
      </c>
      <c r="BM4909" s="196" t="s">
        <v>4285</v>
      </c>
    </row>
    <row r="4910" spans="1:65" s="14" customFormat="1" ht="10">
      <c r="B4910" s="214"/>
      <c r="C4910" s="215"/>
      <c r="D4910" s="205" t="s">
        <v>395</v>
      </c>
      <c r="E4910" s="216" t="s">
        <v>76</v>
      </c>
      <c r="F4910" s="217" t="s">
        <v>229</v>
      </c>
      <c r="G4910" s="215"/>
      <c r="H4910" s="218">
        <v>268.14</v>
      </c>
      <c r="I4910" s="219"/>
      <c r="J4910" s="215"/>
      <c r="K4910" s="215"/>
      <c r="L4910" s="220"/>
      <c r="M4910" s="221"/>
      <c r="N4910" s="222"/>
      <c r="O4910" s="222"/>
      <c r="P4910" s="222"/>
      <c r="Q4910" s="222"/>
      <c r="R4910" s="222"/>
      <c r="S4910" s="222"/>
      <c r="T4910" s="223"/>
      <c r="AT4910" s="224" t="s">
        <v>395</v>
      </c>
      <c r="AU4910" s="224" t="s">
        <v>90</v>
      </c>
      <c r="AV4910" s="14" t="s">
        <v>90</v>
      </c>
      <c r="AW4910" s="14" t="s">
        <v>36</v>
      </c>
      <c r="AX4910" s="14" t="s">
        <v>78</v>
      </c>
      <c r="AY4910" s="224" t="s">
        <v>386</v>
      </c>
    </row>
    <row r="4911" spans="1:65" s="14" customFormat="1" ht="10">
      <c r="B4911" s="214"/>
      <c r="C4911" s="215"/>
      <c r="D4911" s="205" t="s">
        <v>395</v>
      </c>
      <c r="E4911" s="216" t="s">
        <v>76</v>
      </c>
      <c r="F4911" s="217" t="s">
        <v>319</v>
      </c>
      <c r="G4911" s="215"/>
      <c r="H4911" s="218">
        <v>83.68</v>
      </c>
      <c r="I4911" s="219"/>
      <c r="J4911" s="215"/>
      <c r="K4911" s="215"/>
      <c r="L4911" s="220"/>
      <c r="M4911" s="221"/>
      <c r="N4911" s="222"/>
      <c r="O4911" s="222"/>
      <c r="P4911" s="222"/>
      <c r="Q4911" s="222"/>
      <c r="R4911" s="222"/>
      <c r="S4911" s="222"/>
      <c r="T4911" s="223"/>
      <c r="AT4911" s="224" t="s">
        <v>395</v>
      </c>
      <c r="AU4911" s="224" t="s">
        <v>90</v>
      </c>
      <c r="AV4911" s="14" t="s">
        <v>90</v>
      </c>
      <c r="AW4911" s="14" t="s">
        <v>36</v>
      </c>
      <c r="AX4911" s="14" t="s">
        <v>78</v>
      </c>
      <c r="AY4911" s="224" t="s">
        <v>386</v>
      </c>
    </row>
    <row r="4912" spans="1:65" s="14" customFormat="1" ht="10">
      <c r="B4912" s="214"/>
      <c r="C4912" s="215"/>
      <c r="D4912" s="205" t="s">
        <v>395</v>
      </c>
      <c r="E4912" s="216" t="s">
        <v>76</v>
      </c>
      <c r="F4912" s="217" t="s">
        <v>235</v>
      </c>
      <c r="G4912" s="215"/>
      <c r="H4912" s="218">
        <v>382.49</v>
      </c>
      <c r="I4912" s="219"/>
      <c r="J4912" s="215"/>
      <c r="K4912" s="215"/>
      <c r="L4912" s="220"/>
      <c r="M4912" s="221"/>
      <c r="N4912" s="222"/>
      <c r="O4912" s="222"/>
      <c r="P4912" s="222"/>
      <c r="Q4912" s="222"/>
      <c r="R4912" s="222"/>
      <c r="S4912" s="222"/>
      <c r="T4912" s="223"/>
      <c r="AT4912" s="224" t="s">
        <v>395</v>
      </c>
      <c r="AU4912" s="224" t="s">
        <v>90</v>
      </c>
      <c r="AV4912" s="14" t="s">
        <v>90</v>
      </c>
      <c r="AW4912" s="14" t="s">
        <v>36</v>
      </c>
      <c r="AX4912" s="14" t="s">
        <v>78</v>
      </c>
      <c r="AY4912" s="224" t="s">
        <v>386</v>
      </c>
    </row>
    <row r="4913" spans="1:65" s="14" customFormat="1" ht="10">
      <c r="B4913" s="214"/>
      <c r="C4913" s="215"/>
      <c r="D4913" s="205" t="s">
        <v>395</v>
      </c>
      <c r="E4913" s="216" t="s">
        <v>76</v>
      </c>
      <c r="F4913" s="217" t="s">
        <v>241</v>
      </c>
      <c r="G4913" s="215"/>
      <c r="H4913" s="218">
        <v>199.26</v>
      </c>
      <c r="I4913" s="219"/>
      <c r="J4913" s="215"/>
      <c r="K4913" s="215"/>
      <c r="L4913" s="220"/>
      <c r="M4913" s="221"/>
      <c r="N4913" s="222"/>
      <c r="O4913" s="222"/>
      <c r="P4913" s="222"/>
      <c r="Q4913" s="222"/>
      <c r="R4913" s="222"/>
      <c r="S4913" s="222"/>
      <c r="T4913" s="223"/>
      <c r="AT4913" s="224" t="s">
        <v>395</v>
      </c>
      <c r="AU4913" s="224" t="s">
        <v>90</v>
      </c>
      <c r="AV4913" s="14" t="s">
        <v>90</v>
      </c>
      <c r="AW4913" s="14" t="s">
        <v>36</v>
      </c>
      <c r="AX4913" s="14" t="s">
        <v>78</v>
      </c>
      <c r="AY4913" s="224" t="s">
        <v>386</v>
      </c>
    </row>
    <row r="4914" spans="1:65" s="14" customFormat="1" ht="10">
      <c r="B4914" s="214"/>
      <c r="C4914" s="215"/>
      <c r="D4914" s="205" t="s">
        <v>395</v>
      </c>
      <c r="E4914" s="216" t="s">
        <v>76</v>
      </c>
      <c r="F4914" s="217" t="s">
        <v>247</v>
      </c>
      <c r="G4914" s="215"/>
      <c r="H4914" s="218">
        <v>405.78</v>
      </c>
      <c r="I4914" s="219"/>
      <c r="J4914" s="215"/>
      <c r="K4914" s="215"/>
      <c r="L4914" s="220"/>
      <c r="M4914" s="221"/>
      <c r="N4914" s="222"/>
      <c r="O4914" s="222"/>
      <c r="P4914" s="222"/>
      <c r="Q4914" s="222"/>
      <c r="R4914" s="222"/>
      <c r="S4914" s="222"/>
      <c r="T4914" s="223"/>
      <c r="AT4914" s="224" t="s">
        <v>395</v>
      </c>
      <c r="AU4914" s="224" t="s">
        <v>90</v>
      </c>
      <c r="AV4914" s="14" t="s">
        <v>90</v>
      </c>
      <c r="AW4914" s="14" t="s">
        <v>36</v>
      </c>
      <c r="AX4914" s="14" t="s">
        <v>78</v>
      </c>
      <c r="AY4914" s="224" t="s">
        <v>386</v>
      </c>
    </row>
    <row r="4915" spans="1:65" s="14" customFormat="1" ht="10">
      <c r="B4915" s="214"/>
      <c r="C4915" s="215"/>
      <c r="D4915" s="205" t="s">
        <v>395</v>
      </c>
      <c r="E4915" s="216" t="s">
        <v>76</v>
      </c>
      <c r="F4915" s="217" t="s">
        <v>238</v>
      </c>
      <c r="G4915" s="215"/>
      <c r="H4915" s="218">
        <v>52.4</v>
      </c>
      <c r="I4915" s="219"/>
      <c r="J4915" s="215"/>
      <c r="K4915" s="215"/>
      <c r="L4915" s="220"/>
      <c r="M4915" s="221"/>
      <c r="N4915" s="222"/>
      <c r="O4915" s="222"/>
      <c r="P4915" s="222"/>
      <c r="Q4915" s="222"/>
      <c r="R4915" s="222"/>
      <c r="S4915" s="222"/>
      <c r="T4915" s="223"/>
      <c r="AT4915" s="224" t="s">
        <v>395</v>
      </c>
      <c r="AU4915" s="224" t="s">
        <v>90</v>
      </c>
      <c r="AV4915" s="14" t="s">
        <v>90</v>
      </c>
      <c r="AW4915" s="14" t="s">
        <v>36</v>
      </c>
      <c r="AX4915" s="14" t="s">
        <v>78</v>
      </c>
      <c r="AY4915" s="224" t="s">
        <v>386</v>
      </c>
    </row>
    <row r="4916" spans="1:65" s="14" customFormat="1" ht="10">
      <c r="B4916" s="214"/>
      <c r="C4916" s="215"/>
      <c r="D4916" s="205" t="s">
        <v>395</v>
      </c>
      <c r="E4916" s="216" t="s">
        <v>76</v>
      </c>
      <c r="F4916" s="217" t="s">
        <v>244</v>
      </c>
      <c r="G4916" s="215"/>
      <c r="H4916" s="218">
        <v>23.04</v>
      </c>
      <c r="I4916" s="219"/>
      <c r="J4916" s="215"/>
      <c r="K4916" s="215"/>
      <c r="L4916" s="220"/>
      <c r="M4916" s="221"/>
      <c r="N4916" s="222"/>
      <c r="O4916" s="222"/>
      <c r="P4916" s="222"/>
      <c r="Q4916" s="222"/>
      <c r="R4916" s="222"/>
      <c r="S4916" s="222"/>
      <c r="T4916" s="223"/>
      <c r="AT4916" s="224" t="s">
        <v>395</v>
      </c>
      <c r="AU4916" s="224" t="s">
        <v>90</v>
      </c>
      <c r="AV4916" s="14" t="s">
        <v>90</v>
      </c>
      <c r="AW4916" s="14" t="s">
        <v>36</v>
      </c>
      <c r="AX4916" s="14" t="s">
        <v>78</v>
      </c>
      <c r="AY4916" s="224" t="s">
        <v>386</v>
      </c>
    </row>
    <row r="4917" spans="1:65" s="14" customFormat="1" ht="10">
      <c r="B4917" s="214"/>
      <c r="C4917" s="215"/>
      <c r="D4917" s="205" t="s">
        <v>395</v>
      </c>
      <c r="E4917" s="216" t="s">
        <v>76</v>
      </c>
      <c r="F4917" s="217" t="s">
        <v>250</v>
      </c>
      <c r="G4917" s="215"/>
      <c r="H4917" s="218">
        <v>46.69</v>
      </c>
      <c r="I4917" s="219"/>
      <c r="J4917" s="215"/>
      <c r="K4917" s="215"/>
      <c r="L4917" s="220"/>
      <c r="M4917" s="221"/>
      <c r="N4917" s="222"/>
      <c r="O4917" s="222"/>
      <c r="P4917" s="222"/>
      <c r="Q4917" s="222"/>
      <c r="R4917" s="222"/>
      <c r="S4917" s="222"/>
      <c r="T4917" s="223"/>
      <c r="AT4917" s="224" t="s">
        <v>395</v>
      </c>
      <c r="AU4917" s="224" t="s">
        <v>90</v>
      </c>
      <c r="AV4917" s="14" t="s">
        <v>90</v>
      </c>
      <c r="AW4917" s="14" t="s">
        <v>36</v>
      </c>
      <c r="AX4917" s="14" t="s">
        <v>78</v>
      </c>
      <c r="AY4917" s="224" t="s">
        <v>386</v>
      </c>
    </row>
    <row r="4918" spans="1:65" s="16" customFormat="1" ht="10">
      <c r="B4918" s="246"/>
      <c r="C4918" s="247"/>
      <c r="D4918" s="205" t="s">
        <v>395</v>
      </c>
      <c r="E4918" s="248" t="s">
        <v>76</v>
      </c>
      <c r="F4918" s="249" t="s">
        <v>559</v>
      </c>
      <c r="G4918" s="247"/>
      <c r="H4918" s="250">
        <v>1461.48</v>
      </c>
      <c r="I4918" s="251"/>
      <c r="J4918" s="247"/>
      <c r="K4918" s="247"/>
      <c r="L4918" s="252"/>
      <c r="M4918" s="253"/>
      <c r="N4918" s="254"/>
      <c r="O4918" s="254"/>
      <c r="P4918" s="254"/>
      <c r="Q4918" s="254"/>
      <c r="R4918" s="254"/>
      <c r="S4918" s="254"/>
      <c r="T4918" s="255"/>
      <c r="AT4918" s="256" t="s">
        <v>395</v>
      </c>
      <c r="AU4918" s="256" t="s">
        <v>90</v>
      </c>
      <c r="AV4918" s="16" t="s">
        <v>95</v>
      </c>
      <c r="AW4918" s="16" t="s">
        <v>36</v>
      </c>
      <c r="AX4918" s="16" t="s">
        <v>78</v>
      </c>
      <c r="AY4918" s="256" t="s">
        <v>386</v>
      </c>
    </row>
    <row r="4919" spans="1:65" s="14" customFormat="1" ht="10">
      <c r="B4919" s="214"/>
      <c r="C4919" s="215"/>
      <c r="D4919" s="205" t="s">
        <v>395</v>
      </c>
      <c r="E4919" s="216" t="s">
        <v>76</v>
      </c>
      <c r="F4919" s="217" t="s">
        <v>4286</v>
      </c>
      <c r="G4919" s="215"/>
      <c r="H4919" s="218">
        <v>101.84399999999999</v>
      </c>
      <c r="I4919" s="219"/>
      <c r="J4919" s="215"/>
      <c r="K4919" s="215"/>
      <c r="L4919" s="220"/>
      <c r="M4919" s="221"/>
      <c r="N4919" s="222"/>
      <c r="O4919" s="222"/>
      <c r="P4919" s="222"/>
      <c r="Q4919" s="222"/>
      <c r="R4919" s="222"/>
      <c r="S4919" s="222"/>
      <c r="T4919" s="223"/>
      <c r="AT4919" s="224" t="s">
        <v>395</v>
      </c>
      <c r="AU4919" s="224" t="s">
        <v>90</v>
      </c>
      <c r="AV4919" s="14" t="s">
        <v>90</v>
      </c>
      <c r="AW4919" s="14" t="s">
        <v>36</v>
      </c>
      <c r="AX4919" s="14" t="s">
        <v>78</v>
      </c>
      <c r="AY4919" s="224" t="s">
        <v>386</v>
      </c>
    </row>
    <row r="4920" spans="1:65" s="16" customFormat="1" ht="10">
      <c r="B4920" s="246"/>
      <c r="C4920" s="247"/>
      <c r="D4920" s="205" t="s">
        <v>395</v>
      </c>
      <c r="E4920" s="248" t="s">
        <v>76</v>
      </c>
      <c r="F4920" s="249" t="s">
        <v>559</v>
      </c>
      <c r="G4920" s="247"/>
      <c r="H4920" s="250">
        <v>101.84399999999999</v>
      </c>
      <c r="I4920" s="251"/>
      <c r="J4920" s="247"/>
      <c r="K4920" s="247"/>
      <c r="L4920" s="252"/>
      <c r="M4920" s="253"/>
      <c r="N4920" s="254"/>
      <c r="O4920" s="254"/>
      <c r="P4920" s="254"/>
      <c r="Q4920" s="254"/>
      <c r="R4920" s="254"/>
      <c r="S4920" s="254"/>
      <c r="T4920" s="255"/>
      <c r="AT4920" s="256" t="s">
        <v>395</v>
      </c>
      <c r="AU4920" s="256" t="s">
        <v>90</v>
      </c>
      <c r="AV4920" s="16" t="s">
        <v>95</v>
      </c>
      <c r="AW4920" s="16" t="s">
        <v>36</v>
      </c>
      <c r="AX4920" s="16" t="s">
        <v>78</v>
      </c>
      <c r="AY4920" s="256" t="s">
        <v>386</v>
      </c>
    </row>
    <row r="4921" spans="1:65" s="14" customFormat="1" ht="10">
      <c r="B4921" s="214"/>
      <c r="C4921" s="215"/>
      <c r="D4921" s="205" t="s">
        <v>395</v>
      </c>
      <c r="E4921" s="216" t="s">
        <v>76</v>
      </c>
      <c r="F4921" s="217" t="s">
        <v>214</v>
      </c>
      <c r="G4921" s="215"/>
      <c r="H4921" s="218">
        <v>554.38599999999997</v>
      </c>
      <c r="I4921" s="219"/>
      <c r="J4921" s="215"/>
      <c r="K4921" s="215"/>
      <c r="L4921" s="220"/>
      <c r="M4921" s="221"/>
      <c r="N4921" s="222"/>
      <c r="O4921" s="222"/>
      <c r="P4921" s="222"/>
      <c r="Q4921" s="222"/>
      <c r="R4921" s="222"/>
      <c r="S4921" s="222"/>
      <c r="T4921" s="223"/>
      <c r="AT4921" s="224" t="s">
        <v>395</v>
      </c>
      <c r="AU4921" s="224" t="s">
        <v>90</v>
      </c>
      <c r="AV4921" s="14" t="s">
        <v>90</v>
      </c>
      <c r="AW4921" s="14" t="s">
        <v>36</v>
      </c>
      <c r="AX4921" s="14" t="s">
        <v>78</v>
      </c>
      <c r="AY4921" s="224" t="s">
        <v>386</v>
      </c>
    </row>
    <row r="4922" spans="1:65" s="16" customFormat="1" ht="10">
      <c r="B4922" s="246"/>
      <c r="C4922" s="247"/>
      <c r="D4922" s="205" t="s">
        <v>395</v>
      </c>
      <c r="E4922" s="248" t="s">
        <v>76</v>
      </c>
      <c r="F4922" s="249" t="s">
        <v>559</v>
      </c>
      <c r="G4922" s="247"/>
      <c r="H4922" s="250">
        <v>554.38599999999997</v>
      </c>
      <c r="I4922" s="251"/>
      <c r="J4922" s="247"/>
      <c r="K4922" s="247"/>
      <c r="L4922" s="252"/>
      <c r="M4922" s="253"/>
      <c r="N4922" s="254"/>
      <c r="O4922" s="254"/>
      <c r="P4922" s="254"/>
      <c r="Q4922" s="254"/>
      <c r="R4922" s="254"/>
      <c r="S4922" s="254"/>
      <c r="T4922" s="255"/>
      <c r="AT4922" s="256" t="s">
        <v>395</v>
      </c>
      <c r="AU4922" s="256" t="s">
        <v>90</v>
      </c>
      <c r="AV4922" s="16" t="s">
        <v>95</v>
      </c>
      <c r="AW4922" s="16" t="s">
        <v>36</v>
      </c>
      <c r="AX4922" s="16" t="s">
        <v>78</v>
      </c>
      <c r="AY4922" s="256" t="s">
        <v>386</v>
      </c>
    </row>
    <row r="4923" spans="1:65" s="15" customFormat="1" ht="10">
      <c r="B4923" s="225"/>
      <c r="C4923" s="226"/>
      <c r="D4923" s="205" t="s">
        <v>395</v>
      </c>
      <c r="E4923" s="227" t="s">
        <v>76</v>
      </c>
      <c r="F4923" s="228" t="s">
        <v>398</v>
      </c>
      <c r="G4923" s="226"/>
      <c r="H4923" s="229">
        <v>2117.71</v>
      </c>
      <c r="I4923" s="230"/>
      <c r="J4923" s="226"/>
      <c r="K4923" s="226"/>
      <c r="L4923" s="231"/>
      <c r="M4923" s="232"/>
      <c r="N4923" s="233"/>
      <c r="O4923" s="233"/>
      <c r="P4923" s="233"/>
      <c r="Q4923" s="233"/>
      <c r="R4923" s="233"/>
      <c r="S4923" s="233"/>
      <c r="T4923" s="234"/>
      <c r="AT4923" s="235" t="s">
        <v>395</v>
      </c>
      <c r="AU4923" s="235" t="s">
        <v>90</v>
      </c>
      <c r="AV4923" s="15" t="s">
        <v>102</v>
      </c>
      <c r="AW4923" s="15" t="s">
        <v>36</v>
      </c>
      <c r="AX4923" s="15" t="s">
        <v>85</v>
      </c>
      <c r="AY4923" s="235" t="s">
        <v>386</v>
      </c>
    </row>
    <row r="4924" spans="1:65" s="2" customFormat="1" ht="24.15" customHeight="1">
      <c r="A4924" s="37"/>
      <c r="B4924" s="38"/>
      <c r="C4924" s="185" t="s">
        <v>4287</v>
      </c>
      <c r="D4924" s="185" t="s">
        <v>388</v>
      </c>
      <c r="E4924" s="186" t="s">
        <v>4288</v>
      </c>
      <c r="F4924" s="187" t="s">
        <v>4289</v>
      </c>
      <c r="G4924" s="188" t="s">
        <v>127</v>
      </c>
      <c r="H4924" s="189">
        <v>122.13</v>
      </c>
      <c r="I4924" s="190"/>
      <c r="J4924" s="191">
        <f>ROUND(I4924*H4924,2)</f>
        <v>0</v>
      </c>
      <c r="K4924" s="187" t="s">
        <v>391</v>
      </c>
      <c r="L4924" s="42"/>
      <c r="M4924" s="192" t="s">
        <v>76</v>
      </c>
      <c r="N4924" s="193" t="s">
        <v>49</v>
      </c>
      <c r="O4924" s="67"/>
      <c r="P4924" s="194">
        <f>O4924*H4924</f>
        <v>0</v>
      </c>
      <c r="Q4924" s="194">
        <v>6.9999999999999999E-4</v>
      </c>
      <c r="R4924" s="194">
        <f>Q4924*H4924</f>
        <v>8.5490999999999998E-2</v>
      </c>
      <c r="S4924" s="194">
        <v>0</v>
      </c>
      <c r="T4924" s="195">
        <f>S4924*H4924</f>
        <v>0</v>
      </c>
      <c r="U4924" s="37"/>
      <c r="V4924" s="37"/>
      <c r="W4924" s="37"/>
      <c r="X4924" s="37"/>
      <c r="Y4924" s="37"/>
      <c r="Z4924" s="37"/>
      <c r="AA4924" s="37"/>
      <c r="AB4924" s="37"/>
      <c r="AC4924" s="37"/>
      <c r="AD4924" s="37"/>
      <c r="AE4924" s="37"/>
      <c r="AR4924" s="196" t="s">
        <v>479</v>
      </c>
      <c r="AT4924" s="196" t="s">
        <v>388</v>
      </c>
      <c r="AU4924" s="196" t="s">
        <v>90</v>
      </c>
      <c r="AY4924" s="20" t="s">
        <v>386</v>
      </c>
      <c r="BE4924" s="197">
        <f>IF(N4924="základní",J4924,0)</f>
        <v>0</v>
      </c>
      <c r="BF4924" s="197">
        <f>IF(N4924="snížená",J4924,0)</f>
        <v>0</v>
      </c>
      <c r="BG4924" s="197">
        <f>IF(N4924="zákl. přenesená",J4924,0)</f>
        <v>0</v>
      </c>
      <c r="BH4924" s="197">
        <f>IF(N4924="sníž. přenesená",J4924,0)</f>
        <v>0</v>
      </c>
      <c r="BI4924" s="197">
        <f>IF(N4924="nulová",J4924,0)</f>
        <v>0</v>
      </c>
      <c r="BJ4924" s="20" t="s">
        <v>90</v>
      </c>
      <c r="BK4924" s="197">
        <f>ROUND(I4924*H4924,2)</f>
        <v>0</v>
      </c>
      <c r="BL4924" s="20" t="s">
        <v>479</v>
      </c>
      <c r="BM4924" s="196" t="s">
        <v>4290</v>
      </c>
    </row>
    <row r="4925" spans="1:65" s="2" customFormat="1" ht="10">
      <c r="A4925" s="37"/>
      <c r="B4925" s="38"/>
      <c r="C4925" s="39"/>
      <c r="D4925" s="198" t="s">
        <v>393</v>
      </c>
      <c r="E4925" s="39"/>
      <c r="F4925" s="199" t="s">
        <v>4291</v>
      </c>
      <c r="G4925" s="39"/>
      <c r="H4925" s="39"/>
      <c r="I4925" s="200"/>
      <c r="J4925" s="39"/>
      <c r="K4925" s="39"/>
      <c r="L4925" s="42"/>
      <c r="M4925" s="201"/>
      <c r="N4925" s="202"/>
      <c r="O4925" s="67"/>
      <c r="P4925" s="67"/>
      <c r="Q4925" s="67"/>
      <c r="R4925" s="67"/>
      <c r="S4925" s="67"/>
      <c r="T4925" s="68"/>
      <c r="U4925" s="37"/>
      <c r="V4925" s="37"/>
      <c r="W4925" s="37"/>
      <c r="X4925" s="37"/>
      <c r="Y4925" s="37"/>
      <c r="Z4925" s="37"/>
      <c r="AA4925" s="37"/>
      <c r="AB4925" s="37"/>
      <c r="AC4925" s="37"/>
      <c r="AD4925" s="37"/>
      <c r="AE4925" s="37"/>
      <c r="AT4925" s="20" t="s">
        <v>393</v>
      </c>
      <c r="AU4925" s="20" t="s">
        <v>90</v>
      </c>
    </row>
    <row r="4926" spans="1:65" s="14" customFormat="1" ht="10">
      <c r="B4926" s="214"/>
      <c r="C4926" s="215"/>
      <c r="D4926" s="205" t="s">
        <v>395</v>
      </c>
      <c r="E4926" s="216" t="s">
        <v>76</v>
      </c>
      <c r="F4926" s="217" t="s">
        <v>238</v>
      </c>
      <c r="G4926" s="215"/>
      <c r="H4926" s="218">
        <v>52.4</v>
      </c>
      <c r="I4926" s="219"/>
      <c r="J4926" s="215"/>
      <c r="K4926" s="215"/>
      <c r="L4926" s="220"/>
      <c r="M4926" s="221"/>
      <c r="N4926" s="222"/>
      <c r="O4926" s="222"/>
      <c r="P4926" s="222"/>
      <c r="Q4926" s="222"/>
      <c r="R4926" s="222"/>
      <c r="S4926" s="222"/>
      <c r="T4926" s="223"/>
      <c r="AT4926" s="224" t="s">
        <v>395</v>
      </c>
      <c r="AU4926" s="224" t="s">
        <v>90</v>
      </c>
      <c r="AV4926" s="14" t="s">
        <v>90</v>
      </c>
      <c r="AW4926" s="14" t="s">
        <v>36</v>
      </c>
      <c r="AX4926" s="14" t="s">
        <v>78</v>
      </c>
      <c r="AY4926" s="224" t="s">
        <v>386</v>
      </c>
    </row>
    <row r="4927" spans="1:65" s="14" customFormat="1" ht="10">
      <c r="B4927" s="214"/>
      <c r="C4927" s="215"/>
      <c r="D4927" s="205" t="s">
        <v>395</v>
      </c>
      <c r="E4927" s="216" t="s">
        <v>76</v>
      </c>
      <c r="F4927" s="217" t="s">
        <v>244</v>
      </c>
      <c r="G4927" s="215"/>
      <c r="H4927" s="218">
        <v>23.04</v>
      </c>
      <c r="I4927" s="219"/>
      <c r="J4927" s="215"/>
      <c r="K4927" s="215"/>
      <c r="L4927" s="220"/>
      <c r="M4927" s="221"/>
      <c r="N4927" s="222"/>
      <c r="O4927" s="222"/>
      <c r="P4927" s="222"/>
      <c r="Q4927" s="222"/>
      <c r="R4927" s="222"/>
      <c r="S4927" s="222"/>
      <c r="T4927" s="223"/>
      <c r="AT4927" s="224" t="s">
        <v>395</v>
      </c>
      <c r="AU4927" s="224" t="s">
        <v>90</v>
      </c>
      <c r="AV4927" s="14" t="s">
        <v>90</v>
      </c>
      <c r="AW4927" s="14" t="s">
        <v>36</v>
      </c>
      <c r="AX4927" s="14" t="s">
        <v>78</v>
      </c>
      <c r="AY4927" s="224" t="s">
        <v>386</v>
      </c>
    </row>
    <row r="4928" spans="1:65" s="14" customFormat="1" ht="10">
      <c r="B4928" s="214"/>
      <c r="C4928" s="215"/>
      <c r="D4928" s="205" t="s">
        <v>395</v>
      </c>
      <c r="E4928" s="216" t="s">
        <v>76</v>
      </c>
      <c r="F4928" s="217" t="s">
        <v>250</v>
      </c>
      <c r="G4928" s="215"/>
      <c r="H4928" s="218">
        <v>46.69</v>
      </c>
      <c r="I4928" s="219"/>
      <c r="J4928" s="215"/>
      <c r="K4928" s="215"/>
      <c r="L4928" s="220"/>
      <c r="M4928" s="221"/>
      <c r="N4928" s="222"/>
      <c r="O4928" s="222"/>
      <c r="P4928" s="222"/>
      <c r="Q4928" s="222"/>
      <c r="R4928" s="222"/>
      <c r="S4928" s="222"/>
      <c r="T4928" s="223"/>
      <c r="AT4928" s="224" t="s">
        <v>395</v>
      </c>
      <c r="AU4928" s="224" t="s">
        <v>90</v>
      </c>
      <c r="AV4928" s="14" t="s">
        <v>90</v>
      </c>
      <c r="AW4928" s="14" t="s">
        <v>36</v>
      </c>
      <c r="AX4928" s="14" t="s">
        <v>78</v>
      </c>
      <c r="AY4928" s="224" t="s">
        <v>386</v>
      </c>
    </row>
    <row r="4929" spans="1:65" s="15" customFormat="1" ht="10">
      <c r="B4929" s="225"/>
      <c r="C4929" s="226"/>
      <c r="D4929" s="205" t="s">
        <v>395</v>
      </c>
      <c r="E4929" s="227" t="s">
        <v>76</v>
      </c>
      <c r="F4929" s="228" t="s">
        <v>398</v>
      </c>
      <c r="G4929" s="226"/>
      <c r="H4929" s="229">
        <v>122.13</v>
      </c>
      <c r="I4929" s="230"/>
      <c r="J4929" s="226"/>
      <c r="K4929" s="226"/>
      <c r="L4929" s="231"/>
      <c r="M4929" s="232"/>
      <c r="N4929" s="233"/>
      <c r="O4929" s="233"/>
      <c r="P4929" s="233"/>
      <c r="Q4929" s="233"/>
      <c r="R4929" s="233"/>
      <c r="S4929" s="233"/>
      <c r="T4929" s="234"/>
      <c r="AT4929" s="235" t="s">
        <v>395</v>
      </c>
      <c r="AU4929" s="235" t="s">
        <v>90</v>
      </c>
      <c r="AV4929" s="15" t="s">
        <v>102</v>
      </c>
      <c r="AW4929" s="15" t="s">
        <v>36</v>
      </c>
      <c r="AX4929" s="15" t="s">
        <v>85</v>
      </c>
      <c r="AY4929" s="235" t="s">
        <v>386</v>
      </c>
    </row>
    <row r="4930" spans="1:65" s="2" customFormat="1" ht="37.75" customHeight="1">
      <c r="A4930" s="37"/>
      <c r="B4930" s="38"/>
      <c r="C4930" s="236" t="s">
        <v>4292</v>
      </c>
      <c r="D4930" s="236" t="s">
        <v>453</v>
      </c>
      <c r="E4930" s="237" t="s">
        <v>4293</v>
      </c>
      <c r="F4930" s="238" t="s">
        <v>4294</v>
      </c>
      <c r="G4930" s="239" t="s">
        <v>127</v>
      </c>
      <c r="H4930" s="240">
        <v>246.37100000000001</v>
      </c>
      <c r="I4930" s="241"/>
      <c r="J4930" s="242">
        <f>ROUND(I4930*H4930,2)</f>
        <v>0</v>
      </c>
      <c r="K4930" s="238" t="s">
        <v>76</v>
      </c>
      <c r="L4930" s="243"/>
      <c r="M4930" s="244" t="s">
        <v>76</v>
      </c>
      <c r="N4930" s="245" t="s">
        <v>49</v>
      </c>
      <c r="O4930" s="67"/>
      <c r="P4930" s="194">
        <f>O4930*H4930</f>
        <v>0</v>
      </c>
      <c r="Q4930" s="194">
        <v>2.8700000000000002E-3</v>
      </c>
      <c r="R4930" s="194">
        <f>Q4930*H4930</f>
        <v>0.70708477000000003</v>
      </c>
      <c r="S4930" s="194">
        <v>0</v>
      </c>
      <c r="T4930" s="195">
        <f>S4930*H4930</f>
        <v>0</v>
      </c>
      <c r="U4930" s="37"/>
      <c r="V4930" s="37"/>
      <c r="W4930" s="37"/>
      <c r="X4930" s="37"/>
      <c r="Y4930" s="37"/>
      <c r="Z4930" s="37"/>
      <c r="AA4930" s="37"/>
      <c r="AB4930" s="37"/>
      <c r="AC4930" s="37"/>
      <c r="AD4930" s="37"/>
      <c r="AE4930" s="37"/>
      <c r="AR4930" s="196" t="s">
        <v>597</v>
      </c>
      <c r="AT4930" s="196" t="s">
        <v>453</v>
      </c>
      <c r="AU4930" s="196" t="s">
        <v>90</v>
      </c>
      <c r="AY4930" s="20" t="s">
        <v>386</v>
      </c>
      <c r="BE4930" s="197">
        <f>IF(N4930="základní",J4930,0)</f>
        <v>0</v>
      </c>
      <c r="BF4930" s="197">
        <f>IF(N4930="snížená",J4930,0)</f>
        <v>0</v>
      </c>
      <c r="BG4930" s="197">
        <f>IF(N4930="zákl. přenesená",J4930,0)</f>
        <v>0</v>
      </c>
      <c r="BH4930" s="197">
        <f>IF(N4930="sníž. přenesená",J4930,0)</f>
        <v>0</v>
      </c>
      <c r="BI4930" s="197">
        <f>IF(N4930="nulová",J4930,0)</f>
        <v>0</v>
      </c>
      <c r="BJ4930" s="20" t="s">
        <v>90</v>
      </c>
      <c r="BK4930" s="197">
        <f>ROUND(I4930*H4930,2)</f>
        <v>0</v>
      </c>
      <c r="BL4930" s="20" t="s">
        <v>479</v>
      </c>
      <c r="BM4930" s="196" t="s">
        <v>4295</v>
      </c>
    </row>
    <row r="4931" spans="1:65" s="14" customFormat="1" ht="10">
      <c r="B4931" s="214"/>
      <c r="C4931" s="215"/>
      <c r="D4931" s="205" t="s">
        <v>395</v>
      </c>
      <c r="E4931" s="216" t="s">
        <v>76</v>
      </c>
      <c r="F4931" s="217" t="s">
        <v>238</v>
      </c>
      <c r="G4931" s="215"/>
      <c r="H4931" s="218">
        <v>52.4</v>
      </c>
      <c r="I4931" s="219"/>
      <c r="J4931" s="215"/>
      <c r="K4931" s="215"/>
      <c r="L4931" s="220"/>
      <c r="M4931" s="221"/>
      <c r="N4931" s="222"/>
      <c r="O4931" s="222"/>
      <c r="P4931" s="222"/>
      <c r="Q4931" s="222"/>
      <c r="R4931" s="222"/>
      <c r="S4931" s="222"/>
      <c r="T4931" s="223"/>
      <c r="AT4931" s="224" t="s">
        <v>395</v>
      </c>
      <c r="AU4931" s="224" t="s">
        <v>90</v>
      </c>
      <c r="AV4931" s="14" t="s">
        <v>90</v>
      </c>
      <c r="AW4931" s="14" t="s">
        <v>36</v>
      </c>
      <c r="AX4931" s="14" t="s">
        <v>78</v>
      </c>
      <c r="AY4931" s="224" t="s">
        <v>386</v>
      </c>
    </row>
    <row r="4932" spans="1:65" s="14" customFormat="1" ht="10">
      <c r="B4932" s="214"/>
      <c r="C4932" s="215"/>
      <c r="D4932" s="205" t="s">
        <v>395</v>
      </c>
      <c r="E4932" s="216" t="s">
        <v>76</v>
      </c>
      <c r="F4932" s="217" t="s">
        <v>244</v>
      </c>
      <c r="G4932" s="215"/>
      <c r="H4932" s="218">
        <v>23.04</v>
      </c>
      <c r="I4932" s="219"/>
      <c r="J4932" s="215"/>
      <c r="K4932" s="215"/>
      <c r="L4932" s="220"/>
      <c r="M4932" s="221"/>
      <c r="N4932" s="222"/>
      <c r="O4932" s="222"/>
      <c r="P4932" s="222"/>
      <c r="Q4932" s="222"/>
      <c r="R4932" s="222"/>
      <c r="S4932" s="222"/>
      <c r="T4932" s="223"/>
      <c r="AT4932" s="224" t="s">
        <v>395</v>
      </c>
      <c r="AU4932" s="224" t="s">
        <v>90</v>
      </c>
      <c r="AV4932" s="14" t="s">
        <v>90</v>
      </c>
      <c r="AW4932" s="14" t="s">
        <v>36</v>
      </c>
      <c r="AX4932" s="14" t="s">
        <v>78</v>
      </c>
      <c r="AY4932" s="224" t="s">
        <v>386</v>
      </c>
    </row>
    <row r="4933" spans="1:65" s="14" customFormat="1" ht="10">
      <c r="B4933" s="214"/>
      <c r="C4933" s="215"/>
      <c r="D4933" s="205" t="s">
        <v>395</v>
      </c>
      <c r="E4933" s="216" t="s">
        <v>76</v>
      </c>
      <c r="F4933" s="217" t="s">
        <v>250</v>
      </c>
      <c r="G4933" s="215"/>
      <c r="H4933" s="218">
        <v>46.69</v>
      </c>
      <c r="I4933" s="219"/>
      <c r="J4933" s="215"/>
      <c r="K4933" s="215"/>
      <c r="L4933" s="220"/>
      <c r="M4933" s="221"/>
      <c r="N4933" s="222"/>
      <c r="O4933" s="222"/>
      <c r="P4933" s="222"/>
      <c r="Q4933" s="222"/>
      <c r="R4933" s="222"/>
      <c r="S4933" s="222"/>
      <c r="T4933" s="223"/>
      <c r="AT4933" s="224" t="s">
        <v>395</v>
      </c>
      <c r="AU4933" s="224" t="s">
        <v>90</v>
      </c>
      <c r="AV4933" s="14" t="s">
        <v>90</v>
      </c>
      <c r="AW4933" s="14" t="s">
        <v>36</v>
      </c>
      <c r="AX4933" s="14" t="s">
        <v>78</v>
      </c>
      <c r="AY4933" s="224" t="s">
        <v>386</v>
      </c>
    </row>
    <row r="4934" spans="1:65" s="16" customFormat="1" ht="10">
      <c r="B4934" s="246"/>
      <c r="C4934" s="247"/>
      <c r="D4934" s="205" t="s">
        <v>395</v>
      </c>
      <c r="E4934" s="248" t="s">
        <v>76</v>
      </c>
      <c r="F4934" s="249" t="s">
        <v>559</v>
      </c>
      <c r="G4934" s="247"/>
      <c r="H4934" s="250">
        <v>122.13</v>
      </c>
      <c r="I4934" s="251"/>
      <c r="J4934" s="247"/>
      <c r="K4934" s="247"/>
      <c r="L4934" s="252"/>
      <c r="M4934" s="253"/>
      <c r="N4934" s="254"/>
      <c r="O4934" s="254"/>
      <c r="P4934" s="254"/>
      <c r="Q4934" s="254"/>
      <c r="R4934" s="254"/>
      <c r="S4934" s="254"/>
      <c r="T4934" s="255"/>
      <c r="AT4934" s="256" t="s">
        <v>395</v>
      </c>
      <c r="AU4934" s="256" t="s">
        <v>90</v>
      </c>
      <c r="AV4934" s="16" t="s">
        <v>95</v>
      </c>
      <c r="AW4934" s="16" t="s">
        <v>36</v>
      </c>
      <c r="AX4934" s="16" t="s">
        <v>78</v>
      </c>
      <c r="AY4934" s="256" t="s">
        <v>386</v>
      </c>
    </row>
    <row r="4935" spans="1:65" s="14" customFormat="1" ht="10">
      <c r="B4935" s="214"/>
      <c r="C4935" s="215"/>
      <c r="D4935" s="205" t="s">
        <v>395</v>
      </c>
      <c r="E4935" s="216" t="s">
        <v>76</v>
      </c>
      <c r="F4935" s="217" t="s">
        <v>4286</v>
      </c>
      <c r="G4935" s="215"/>
      <c r="H4935" s="218">
        <v>101.84399999999999</v>
      </c>
      <c r="I4935" s="219"/>
      <c r="J4935" s="215"/>
      <c r="K4935" s="215"/>
      <c r="L4935" s="220"/>
      <c r="M4935" s="221"/>
      <c r="N4935" s="222"/>
      <c r="O4935" s="222"/>
      <c r="P4935" s="222"/>
      <c r="Q4935" s="222"/>
      <c r="R4935" s="222"/>
      <c r="S4935" s="222"/>
      <c r="T4935" s="223"/>
      <c r="AT4935" s="224" t="s">
        <v>395</v>
      </c>
      <c r="AU4935" s="224" t="s">
        <v>90</v>
      </c>
      <c r="AV4935" s="14" t="s">
        <v>90</v>
      </c>
      <c r="AW4935" s="14" t="s">
        <v>36</v>
      </c>
      <c r="AX4935" s="14" t="s">
        <v>78</v>
      </c>
      <c r="AY4935" s="224" t="s">
        <v>386</v>
      </c>
    </row>
    <row r="4936" spans="1:65" s="16" customFormat="1" ht="10">
      <c r="B4936" s="246"/>
      <c r="C4936" s="247"/>
      <c r="D4936" s="205" t="s">
        <v>395</v>
      </c>
      <c r="E4936" s="248" t="s">
        <v>76</v>
      </c>
      <c r="F4936" s="249" t="s">
        <v>559</v>
      </c>
      <c r="G4936" s="247"/>
      <c r="H4936" s="250">
        <v>101.84399999999999</v>
      </c>
      <c r="I4936" s="251"/>
      <c r="J4936" s="247"/>
      <c r="K4936" s="247"/>
      <c r="L4936" s="252"/>
      <c r="M4936" s="253"/>
      <c r="N4936" s="254"/>
      <c r="O4936" s="254"/>
      <c r="P4936" s="254"/>
      <c r="Q4936" s="254"/>
      <c r="R4936" s="254"/>
      <c r="S4936" s="254"/>
      <c r="T4936" s="255"/>
      <c r="AT4936" s="256" t="s">
        <v>395</v>
      </c>
      <c r="AU4936" s="256" t="s">
        <v>90</v>
      </c>
      <c r="AV4936" s="16" t="s">
        <v>95</v>
      </c>
      <c r="AW4936" s="16" t="s">
        <v>36</v>
      </c>
      <c r="AX4936" s="16" t="s">
        <v>78</v>
      </c>
      <c r="AY4936" s="256" t="s">
        <v>386</v>
      </c>
    </row>
    <row r="4937" spans="1:65" s="15" customFormat="1" ht="10">
      <c r="B4937" s="225"/>
      <c r="C4937" s="226"/>
      <c r="D4937" s="205" t="s">
        <v>395</v>
      </c>
      <c r="E4937" s="227" t="s">
        <v>76</v>
      </c>
      <c r="F4937" s="228" t="s">
        <v>398</v>
      </c>
      <c r="G4937" s="226"/>
      <c r="H4937" s="229">
        <v>223.97399999999999</v>
      </c>
      <c r="I4937" s="230"/>
      <c r="J4937" s="226"/>
      <c r="K4937" s="226"/>
      <c r="L4937" s="231"/>
      <c r="M4937" s="232"/>
      <c r="N4937" s="233"/>
      <c r="O4937" s="233"/>
      <c r="P4937" s="233"/>
      <c r="Q4937" s="233"/>
      <c r="R4937" s="233"/>
      <c r="S4937" s="233"/>
      <c r="T4937" s="234"/>
      <c r="AT4937" s="235" t="s">
        <v>395</v>
      </c>
      <c r="AU4937" s="235" t="s">
        <v>90</v>
      </c>
      <c r="AV4937" s="15" t="s">
        <v>102</v>
      </c>
      <c r="AW4937" s="15" t="s">
        <v>36</v>
      </c>
      <c r="AX4937" s="15" t="s">
        <v>85</v>
      </c>
      <c r="AY4937" s="235" t="s">
        <v>386</v>
      </c>
    </row>
    <row r="4938" spans="1:65" s="14" customFormat="1" ht="10">
      <c r="B4938" s="214"/>
      <c r="C4938" s="215"/>
      <c r="D4938" s="205" t="s">
        <v>395</v>
      </c>
      <c r="E4938" s="215"/>
      <c r="F4938" s="217" t="s">
        <v>4296</v>
      </c>
      <c r="G4938" s="215"/>
      <c r="H4938" s="218">
        <v>246.37100000000001</v>
      </c>
      <c r="I4938" s="219"/>
      <c r="J4938" s="215"/>
      <c r="K4938" s="215"/>
      <c r="L4938" s="220"/>
      <c r="M4938" s="221"/>
      <c r="N4938" s="222"/>
      <c r="O4938" s="222"/>
      <c r="P4938" s="222"/>
      <c r="Q4938" s="222"/>
      <c r="R4938" s="222"/>
      <c r="S4938" s="222"/>
      <c r="T4938" s="223"/>
      <c r="AT4938" s="224" t="s">
        <v>395</v>
      </c>
      <c r="AU4938" s="224" t="s">
        <v>90</v>
      </c>
      <c r="AV4938" s="14" t="s">
        <v>90</v>
      </c>
      <c r="AW4938" s="14" t="s">
        <v>4</v>
      </c>
      <c r="AX4938" s="14" t="s">
        <v>85</v>
      </c>
      <c r="AY4938" s="224" t="s">
        <v>386</v>
      </c>
    </row>
    <row r="4939" spans="1:65" s="2" customFormat="1" ht="24.15" customHeight="1">
      <c r="A4939" s="37"/>
      <c r="B4939" s="38"/>
      <c r="C4939" s="185" t="s">
        <v>4297</v>
      </c>
      <c r="D4939" s="185" t="s">
        <v>388</v>
      </c>
      <c r="E4939" s="186" t="s">
        <v>4298</v>
      </c>
      <c r="F4939" s="187" t="s">
        <v>4299</v>
      </c>
      <c r="G4939" s="188" t="s">
        <v>167</v>
      </c>
      <c r="H4939" s="189">
        <v>1460</v>
      </c>
      <c r="I4939" s="190"/>
      <c r="J4939" s="191">
        <f>ROUND(I4939*H4939,2)</f>
        <v>0</v>
      </c>
      <c r="K4939" s="187" t="s">
        <v>391</v>
      </c>
      <c r="L4939" s="42"/>
      <c r="M4939" s="192" t="s">
        <v>76</v>
      </c>
      <c r="N4939" s="193" t="s">
        <v>49</v>
      </c>
      <c r="O4939" s="67"/>
      <c r="P4939" s="194">
        <f>O4939*H4939</f>
        <v>0</v>
      </c>
      <c r="Q4939" s="194">
        <v>2.464E-6</v>
      </c>
      <c r="R4939" s="194">
        <f>Q4939*H4939</f>
        <v>3.5974399999999999E-3</v>
      </c>
      <c r="S4939" s="194">
        <v>0</v>
      </c>
      <c r="T4939" s="195">
        <f>S4939*H4939</f>
        <v>0</v>
      </c>
      <c r="U4939" s="37"/>
      <c r="V4939" s="37"/>
      <c r="W4939" s="37"/>
      <c r="X4939" s="37"/>
      <c r="Y4939" s="37"/>
      <c r="Z4939" s="37"/>
      <c r="AA4939" s="37"/>
      <c r="AB4939" s="37"/>
      <c r="AC4939" s="37"/>
      <c r="AD4939" s="37"/>
      <c r="AE4939" s="37"/>
      <c r="AR4939" s="196" t="s">
        <v>479</v>
      </c>
      <c r="AT4939" s="196" t="s">
        <v>388</v>
      </c>
      <c r="AU4939" s="196" t="s">
        <v>90</v>
      </c>
      <c r="AY4939" s="20" t="s">
        <v>386</v>
      </c>
      <c r="BE4939" s="197">
        <f>IF(N4939="základní",J4939,0)</f>
        <v>0</v>
      </c>
      <c r="BF4939" s="197">
        <f>IF(N4939="snížená",J4939,0)</f>
        <v>0</v>
      </c>
      <c r="BG4939" s="197">
        <f>IF(N4939="zákl. přenesená",J4939,0)</f>
        <v>0</v>
      </c>
      <c r="BH4939" s="197">
        <f>IF(N4939="sníž. přenesená",J4939,0)</f>
        <v>0</v>
      </c>
      <c r="BI4939" s="197">
        <f>IF(N4939="nulová",J4939,0)</f>
        <v>0</v>
      </c>
      <c r="BJ4939" s="20" t="s">
        <v>90</v>
      </c>
      <c r="BK4939" s="197">
        <f>ROUND(I4939*H4939,2)</f>
        <v>0</v>
      </c>
      <c r="BL4939" s="20" t="s">
        <v>479</v>
      </c>
      <c r="BM4939" s="196" t="s">
        <v>4300</v>
      </c>
    </row>
    <row r="4940" spans="1:65" s="2" customFormat="1" ht="10">
      <c r="A4940" s="37"/>
      <c r="B4940" s="38"/>
      <c r="C4940" s="39"/>
      <c r="D4940" s="198" t="s">
        <v>393</v>
      </c>
      <c r="E4940" s="39"/>
      <c r="F4940" s="199" t="s">
        <v>4301</v>
      </c>
      <c r="G4940" s="39"/>
      <c r="H4940" s="39"/>
      <c r="I4940" s="200"/>
      <c r="J4940" s="39"/>
      <c r="K4940" s="39"/>
      <c r="L4940" s="42"/>
      <c r="M4940" s="201"/>
      <c r="N4940" s="202"/>
      <c r="O4940" s="67"/>
      <c r="P4940" s="67"/>
      <c r="Q4940" s="67"/>
      <c r="R4940" s="67"/>
      <c r="S4940" s="67"/>
      <c r="T4940" s="68"/>
      <c r="U4940" s="37"/>
      <c r="V4940" s="37"/>
      <c r="W4940" s="37"/>
      <c r="X4940" s="37"/>
      <c r="Y4940" s="37"/>
      <c r="Z4940" s="37"/>
      <c r="AA4940" s="37"/>
      <c r="AB4940" s="37"/>
      <c r="AC4940" s="37"/>
      <c r="AD4940" s="37"/>
      <c r="AE4940" s="37"/>
      <c r="AT4940" s="20" t="s">
        <v>393</v>
      </c>
      <c r="AU4940" s="20" t="s">
        <v>90</v>
      </c>
    </row>
    <row r="4941" spans="1:65" s="2" customFormat="1" ht="24.15" customHeight="1">
      <c r="A4941" s="37"/>
      <c r="B4941" s="38"/>
      <c r="C4941" s="185" t="s">
        <v>4302</v>
      </c>
      <c r="D4941" s="185" t="s">
        <v>388</v>
      </c>
      <c r="E4941" s="186" t="s">
        <v>4303</v>
      </c>
      <c r="F4941" s="187" t="s">
        <v>4304</v>
      </c>
      <c r="G4941" s="188" t="s">
        <v>167</v>
      </c>
      <c r="H4941" s="189">
        <v>83.82</v>
      </c>
      <c r="I4941" s="190"/>
      <c r="J4941" s="191">
        <f>ROUND(I4941*H4941,2)</f>
        <v>0</v>
      </c>
      <c r="K4941" s="187" t="s">
        <v>391</v>
      </c>
      <c r="L4941" s="42"/>
      <c r="M4941" s="192" t="s">
        <v>76</v>
      </c>
      <c r="N4941" s="193" t="s">
        <v>49</v>
      </c>
      <c r="O4941" s="67"/>
      <c r="P4941" s="194">
        <f>O4941*H4941</f>
        <v>0</v>
      </c>
      <c r="Q4941" s="194">
        <v>1.2E-4</v>
      </c>
      <c r="R4941" s="194">
        <f>Q4941*H4941</f>
        <v>1.0058399999999999E-2</v>
      </c>
      <c r="S4941" s="194">
        <v>0</v>
      </c>
      <c r="T4941" s="195">
        <f>S4941*H4941</f>
        <v>0</v>
      </c>
      <c r="U4941" s="37"/>
      <c r="V4941" s="37"/>
      <c r="W4941" s="37"/>
      <c r="X4941" s="37"/>
      <c r="Y4941" s="37"/>
      <c r="Z4941" s="37"/>
      <c r="AA4941" s="37"/>
      <c r="AB4941" s="37"/>
      <c r="AC4941" s="37"/>
      <c r="AD4941" s="37"/>
      <c r="AE4941" s="37"/>
      <c r="AR4941" s="196" t="s">
        <v>479</v>
      </c>
      <c r="AT4941" s="196" t="s">
        <v>388</v>
      </c>
      <c r="AU4941" s="196" t="s">
        <v>90</v>
      </c>
      <c r="AY4941" s="20" t="s">
        <v>386</v>
      </c>
      <c r="BE4941" s="197">
        <f>IF(N4941="základní",J4941,0)</f>
        <v>0</v>
      </c>
      <c r="BF4941" s="197">
        <f>IF(N4941="snížená",J4941,0)</f>
        <v>0</v>
      </c>
      <c r="BG4941" s="197">
        <f>IF(N4941="zákl. přenesená",J4941,0)</f>
        <v>0</v>
      </c>
      <c r="BH4941" s="197">
        <f>IF(N4941="sníž. přenesená",J4941,0)</f>
        <v>0</v>
      </c>
      <c r="BI4941" s="197">
        <f>IF(N4941="nulová",J4941,0)</f>
        <v>0</v>
      </c>
      <c r="BJ4941" s="20" t="s">
        <v>90</v>
      </c>
      <c r="BK4941" s="197">
        <f>ROUND(I4941*H4941,2)</f>
        <v>0</v>
      </c>
      <c r="BL4941" s="20" t="s">
        <v>479</v>
      </c>
      <c r="BM4941" s="196" t="s">
        <v>4305</v>
      </c>
    </row>
    <row r="4942" spans="1:65" s="2" customFormat="1" ht="10">
      <c r="A4942" s="37"/>
      <c r="B4942" s="38"/>
      <c r="C4942" s="39"/>
      <c r="D4942" s="198" t="s">
        <v>393</v>
      </c>
      <c r="E4942" s="39"/>
      <c r="F4942" s="199" t="s">
        <v>4306</v>
      </c>
      <c r="G4942" s="39"/>
      <c r="H4942" s="39"/>
      <c r="I4942" s="200"/>
      <c r="J4942" s="39"/>
      <c r="K4942" s="39"/>
      <c r="L4942" s="42"/>
      <c r="M4942" s="201"/>
      <c r="N4942" s="202"/>
      <c r="O4942" s="67"/>
      <c r="P4942" s="67"/>
      <c r="Q4942" s="67"/>
      <c r="R4942" s="67"/>
      <c r="S4942" s="67"/>
      <c r="T4942" s="68"/>
      <c r="U4942" s="37"/>
      <c r="V4942" s="37"/>
      <c r="W4942" s="37"/>
      <c r="X4942" s="37"/>
      <c r="Y4942" s="37"/>
      <c r="Z4942" s="37"/>
      <c r="AA4942" s="37"/>
      <c r="AB4942" s="37"/>
      <c r="AC4942" s="37"/>
      <c r="AD4942" s="37"/>
      <c r="AE4942" s="37"/>
      <c r="AT4942" s="20" t="s">
        <v>393</v>
      </c>
      <c r="AU4942" s="20" t="s">
        <v>90</v>
      </c>
    </row>
    <row r="4943" spans="1:65" s="13" customFormat="1" ht="10">
      <c r="B4943" s="203"/>
      <c r="C4943" s="204"/>
      <c r="D4943" s="205" t="s">
        <v>395</v>
      </c>
      <c r="E4943" s="206" t="s">
        <v>76</v>
      </c>
      <c r="F4943" s="207" t="s">
        <v>1316</v>
      </c>
      <c r="G4943" s="204"/>
      <c r="H4943" s="206" t="s">
        <v>76</v>
      </c>
      <c r="I4943" s="208"/>
      <c r="J4943" s="204"/>
      <c r="K4943" s="204"/>
      <c r="L4943" s="209"/>
      <c r="M4943" s="210"/>
      <c r="N4943" s="211"/>
      <c r="O4943" s="211"/>
      <c r="P4943" s="211"/>
      <c r="Q4943" s="211"/>
      <c r="R4943" s="211"/>
      <c r="S4943" s="211"/>
      <c r="T4943" s="212"/>
      <c r="AT4943" s="213" t="s">
        <v>395</v>
      </c>
      <c r="AU4943" s="213" t="s">
        <v>90</v>
      </c>
      <c r="AV4943" s="13" t="s">
        <v>85</v>
      </c>
      <c r="AW4943" s="13" t="s">
        <v>36</v>
      </c>
      <c r="AX4943" s="13" t="s">
        <v>78</v>
      </c>
      <c r="AY4943" s="213" t="s">
        <v>386</v>
      </c>
    </row>
    <row r="4944" spans="1:65" s="13" customFormat="1" ht="10">
      <c r="B4944" s="203"/>
      <c r="C4944" s="204"/>
      <c r="D4944" s="205" t="s">
        <v>395</v>
      </c>
      <c r="E4944" s="206" t="s">
        <v>76</v>
      </c>
      <c r="F4944" s="207" t="s">
        <v>1057</v>
      </c>
      <c r="G4944" s="204"/>
      <c r="H4944" s="206" t="s">
        <v>76</v>
      </c>
      <c r="I4944" s="208"/>
      <c r="J4944" s="204"/>
      <c r="K4944" s="204"/>
      <c r="L4944" s="209"/>
      <c r="M4944" s="210"/>
      <c r="N4944" s="211"/>
      <c r="O4944" s="211"/>
      <c r="P4944" s="211"/>
      <c r="Q4944" s="211"/>
      <c r="R4944" s="211"/>
      <c r="S4944" s="211"/>
      <c r="T4944" s="212"/>
      <c r="AT4944" s="213" t="s">
        <v>395</v>
      </c>
      <c r="AU4944" s="213" t="s">
        <v>90</v>
      </c>
      <c r="AV4944" s="13" t="s">
        <v>85</v>
      </c>
      <c r="AW4944" s="13" t="s">
        <v>36</v>
      </c>
      <c r="AX4944" s="13" t="s">
        <v>78</v>
      </c>
      <c r="AY4944" s="213" t="s">
        <v>386</v>
      </c>
    </row>
    <row r="4945" spans="1:65" s="13" customFormat="1" ht="10">
      <c r="B4945" s="203"/>
      <c r="C4945" s="204"/>
      <c r="D4945" s="205" t="s">
        <v>395</v>
      </c>
      <c r="E4945" s="206" t="s">
        <v>76</v>
      </c>
      <c r="F4945" s="207" t="s">
        <v>1532</v>
      </c>
      <c r="G4945" s="204"/>
      <c r="H4945" s="206" t="s">
        <v>76</v>
      </c>
      <c r="I4945" s="208"/>
      <c r="J4945" s="204"/>
      <c r="K4945" s="204"/>
      <c r="L4945" s="209"/>
      <c r="M4945" s="210"/>
      <c r="N4945" s="211"/>
      <c r="O4945" s="211"/>
      <c r="P4945" s="211"/>
      <c r="Q4945" s="211"/>
      <c r="R4945" s="211"/>
      <c r="S4945" s="211"/>
      <c r="T4945" s="212"/>
      <c r="AT4945" s="213" t="s">
        <v>395</v>
      </c>
      <c r="AU4945" s="213" t="s">
        <v>90</v>
      </c>
      <c r="AV4945" s="13" t="s">
        <v>85</v>
      </c>
      <c r="AW4945" s="13" t="s">
        <v>36</v>
      </c>
      <c r="AX4945" s="13" t="s">
        <v>78</v>
      </c>
      <c r="AY4945" s="213" t="s">
        <v>386</v>
      </c>
    </row>
    <row r="4946" spans="1:65" s="13" customFormat="1" ht="10">
      <c r="B4946" s="203"/>
      <c r="C4946" s="204"/>
      <c r="D4946" s="205" t="s">
        <v>395</v>
      </c>
      <c r="E4946" s="206" t="s">
        <v>76</v>
      </c>
      <c r="F4946" s="207" t="s">
        <v>1000</v>
      </c>
      <c r="G4946" s="204"/>
      <c r="H4946" s="206" t="s">
        <v>76</v>
      </c>
      <c r="I4946" s="208"/>
      <c r="J4946" s="204"/>
      <c r="K4946" s="204"/>
      <c r="L4946" s="209"/>
      <c r="M4946" s="210"/>
      <c r="N4946" s="211"/>
      <c r="O4946" s="211"/>
      <c r="P4946" s="211"/>
      <c r="Q4946" s="211"/>
      <c r="R4946" s="211"/>
      <c r="S4946" s="211"/>
      <c r="T4946" s="212"/>
      <c r="AT4946" s="213" t="s">
        <v>395</v>
      </c>
      <c r="AU4946" s="213" t="s">
        <v>90</v>
      </c>
      <c r="AV4946" s="13" t="s">
        <v>85</v>
      </c>
      <c r="AW4946" s="13" t="s">
        <v>36</v>
      </c>
      <c r="AX4946" s="13" t="s">
        <v>78</v>
      </c>
      <c r="AY4946" s="213" t="s">
        <v>386</v>
      </c>
    </row>
    <row r="4947" spans="1:65" s="13" customFormat="1" ht="10">
      <c r="B4947" s="203"/>
      <c r="C4947" s="204"/>
      <c r="D4947" s="205" t="s">
        <v>395</v>
      </c>
      <c r="E4947" s="206" t="s">
        <v>76</v>
      </c>
      <c r="F4947" s="207" t="s">
        <v>1009</v>
      </c>
      <c r="G4947" s="204"/>
      <c r="H4947" s="206" t="s">
        <v>76</v>
      </c>
      <c r="I4947" s="208"/>
      <c r="J4947" s="204"/>
      <c r="K4947" s="204"/>
      <c r="L4947" s="209"/>
      <c r="M4947" s="210"/>
      <c r="N4947" s="211"/>
      <c r="O4947" s="211"/>
      <c r="P4947" s="211"/>
      <c r="Q4947" s="211"/>
      <c r="R4947" s="211"/>
      <c r="S4947" s="211"/>
      <c r="T4947" s="212"/>
      <c r="AT4947" s="213" t="s">
        <v>395</v>
      </c>
      <c r="AU4947" s="213" t="s">
        <v>90</v>
      </c>
      <c r="AV4947" s="13" t="s">
        <v>85</v>
      </c>
      <c r="AW4947" s="13" t="s">
        <v>36</v>
      </c>
      <c r="AX4947" s="13" t="s">
        <v>78</v>
      </c>
      <c r="AY4947" s="213" t="s">
        <v>386</v>
      </c>
    </row>
    <row r="4948" spans="1:65" s="13" customFormat="1" ht="10">
      <c r="B4948" s="203"/>
      <c r="C4948" s="204"/>
      <c r="D4948" s="205" t="s">
        <v>395</v>
      </c>
      <c r="E4948" s="206" t="s">
        <v>76</v>
      </c>
      <c r="F4948" s="207" t="s">
        <v>1088</v>
      </c>
      <c r="G4948" s="204"/>
      <c r="H4948" s="206" t="s">
        <v>76</v>
      </c>
      <c r="I4948" s="208"/>
      <c r="J4948" s="204"/>
      <c r="K4948" s="204"/>
      <c r="L4948" s="209"/>
      <c r="M4948" s="210"/>
      <c r="N4948" s="211"/>
      <c r="O4948" s="211"/>
      <c r="P4948" s="211"/>
      <c r="Q4948" s="211"/>
      <c r="R4948" s="211"/>
      <c r="S4948" s="211"/>
      <c r="T4948" s="212"/>
      <c r="AT4948" s="213" t="s">
        <v>395</v>
      </c>
      <c r="AU4948" s="213" t="s">
        <v>90</v>
      </c>
      <c r="AV4948" s="13" t="s">
        <v>85</v>
      </c>
      <c r="AW4948" s="13" t="s">
        <v>36</v>
      </c>
      <c r="AX4948" s="13" t="s">
        <v>78</v>
      </c>
      <c r="AY4948" s="213" t="s">
        <v>386</v>
      </c>
    </row>
    <row r="4949" spans="1:65" s="13" customFormat="1" ht="10">
      <c r="B4949" s="203"/>
      <c r="C4949" s="204"/>
      <c r="D4949" s="205" t="s">
        <v>395</v>
      </c>
      <c r="E4949" s="206" t="s">
        <v>76</v>
      </c>
      <c r="F4949" s="207" t="s">
        <v>1101</v>
      </c>
      <c r="G4949" s="204"/>
      <c r="H4949" s="206" t="s">
        <v>76</v>
      </c>
      <c r="I4949" s="208"/>
      <c r="J4949" s="204"/>
      <c r="K4949" s="204"/>
      <c r="L4949" s="209"/>
      <c r="M4949" s="210"/>
      <c r="N4949" s="211"/>
      <c r="O4949" s="211"/>
      <c r="P4949" s="211"/>
      <c r="Q4949" s="211"/>
      <c r="R4949" s="211"/>
      <c r="S4949" s="211"/>
      <c r="T4949" s="212"/>
      <c r="AT4949" s="213" t="s">
        <v>395</v>
      </c>
      <c r="AU4949" s="213" t="s">
        <v>90</v>
      </c>
      <c r="AV4949" s="13" t="s">
        <v>85</v>
      </c>
      <c r="AW4949" s="13" t="s">
        <v>36</v>
      </c>
      <c r="AX4949" s="13" t="s">
        <v>78</v>
      </c>
      <c r="AY4949" s="213" t="s">
        <v>386</v>
      </c>
    </row>
    <row r="4950" spans="1:65" s="14" customFormat="1" ht="10">
      <c r="B4950" s="214"/>
      <c r="C4950" s="215"/>
      <c r="D4950" s="205" t="s">
        <v>395</v>
      </c>
      <c r="E4950" s="216" t="s">
        <v>76</v>
      </c>
      <c r="F4950" s="217" t="s">
        <v>4307</v>
      </c>
      <c r="G4950" s="215"/>
      <c r="H4950" s="218">
        <v>83.82</v>
      </c>
      <c r="I4950" s="219"/>
      <c r="J4950" s="215"/>
      <c r="K4950" s="215"/>
      <c r="L4950" s="220"/>
      <c r="M4950" s="221"/>
      <c r="N4950" s="222"/>
      <c r="O4950" s="222"/>
      <c r="P4950" s="222"/>
      <c r="Q4950" s="222"/>
      <c r="R4950" s="222"/>
      <c r="S4950" s="222"/>
      <c r="T4950" s="223"/>
      <c r="AT4950" s="224" t="s">
        <v>395</v>
      </c>
      <c r="AU4950" s="224" t="s">
        <v>90</v>
      </c>
      <c r="AV4950" s="14" t="s">
        <v>90</v>
      </c>
      <c r="AW4950" s="14" t="s">
        <v>36</v>
      </c>
      <c r="AX4950" s="14" t="s">
        <v>78</v>
      </c>
      <c r="AY4950" s="224" t="s">
        <v>386</v>
      </c>
    </row>
    <row r="4951" spans="1:65" s="15" customFormat="1" ht="10">
      <c r="B4951" s="225"/>
      <c r="C4951" s="226"/>
      <c r="D4951" s="205" t="s">
        <v>395</v>
      </c>
      <c r="E4951" s="227" t="s">
        <v>76</v>
      </c>
      <c r="F4951" s="228" t="s">
        <v>398</v>
      </c>
      <c r="G4951" s="226"/>
      <c r="H4951" s="229">
        <v>83.82</v>
      </c>
      <c r="I4951" s="230"/>
      <c r="J4951" s="226"/>
      <c r="K4951" s="226"/>
      <c r="L4951" s="231"/>
      <c r="M4951" s="232"/>
      <c r="N4951" s="233"/>
      <c r="O4951" s="233"/>
      <c r="P4951" s="233"/>
      <c r="Q4951" s="233"/>
      <c r="R4951" s="233"/>
      <c r="S4951" s="233"/>
      <c r="T4951" s="234"/>
      <c r="AT4951" s="235" t="s">
        <v>395</v>
      </c>
      <c r="AU4951" s="235" t="s">
        <v>90</v>
      </c>
      <c r="AV4951" s="15" t="s">
        <v>102</v>
      </c>
      <c r="AW4951" s="15" t="s">
        <v>36</v>
      </c>
      <c r="AX4951" s="15" t="s">
        <v>85</v>
      </c>
      <c r="AY4951" s="235" t="s">
        <v>386</v>
      </c>
    </row>
    <row r="4952" spans="1:65" s="2" customFormat="1" ht="24.15" customHeight="1">
      <c r="A4952" s="37"/>
      <c r="B4952" s="38"/>
      <c r="C4952" s="185" t="s">
        <v>4308</v>
      </c>
      <c r="D4952" s="185" t="s">
        <v>388</v>
      </c>
      <c r="E4952" s="186" t="s">
        <v>4309</v>
      </c>
      <c r="F4952" s="187" t="s">
        <v>4310</v>
      </c>
      <c r="G4952" s="188" t="s">
        <v>167</v>
      </c>
      <c r="H4952" s="189">
        <v>83.82</v>
      </c>
      <c r="I4952" s="190"/>
      <c r="J4952" s="191">
        <f>ROUND(I4952*H4952,2)</f>
        <v>0</v>
      </c>
      <c r="K4952" s="187" t="s">
        <v>391</v>
      </c>
      <c r="L4952" s="42"/>
      <c r="M4952" s="192" t="s">
        <v>76</v>
      </c>
      <c r="N4952" s="193" t="s">
        <v>49</v>
      </c>
      <c r="O4952" s="67"/>
      <c r="P4952" s="194">
        <f>O4952*H4952</f>
        <v>0</v>
      </c>
      <c r="Q4952" s="194">
        <v>8.0000000000000007E-5</v>
      </c>
      <c r="R4952" s="194">
        <f>Q4952*H4952</f>
        <v>6.7055999999999999E-3</v>
      </c>
      <c r="S4952" s="194">
        <v>0</v>
      </c>
      <c r="T4952" s="195">
        <f>S4952*H4952</f>
        <v>0</v>
      </c>
      <c r="U4952" s="37"/>
      <c r="V4952" s="37"/>
      <c r="W4952" s="37"/>
      <c r="X4952" s="37"/>
      <c r="Y4952" s="37"/>
      <c r="Z4952" s="37"/>
      <c r="AA4952" s="37"/>
      <c r="AB4952" s="37"/>
      <c r="AC4952" s="37"/>
      <c r="AD4952" s="37"/>
      <c r="AE4952" s="37"/>
      <c r="AR4952" s="196" t="s">
        <v>479</v>
      </c>
      <c r="AT4952" s="196" t="s">
        <v>388</v>
      </c>
      <c r="AU4952" s="196" t="s">
        <v>90</v>
      </c>
      <c r="AY4952" s="20" t="s">
        <v>386</v>
      </c>
      <c r="BE4952" s="197">
        <f>IF(N4952="základní",J4952,0)</f>
        <v>0</v>
      </c>
      <c r="BF4952" s="197">
        <f>IF(N4952="snížená",J4952,0)</f>
        <v>0</v>
      </c>
      <c r="BG4952" s="197">
        <f>IF(N4952="zákl. přenesená",J4952,0)</f>
        <v>0</v>
      </c>
      <c r="BH4952" s="197">
        <f>IF(N4952="sníž. přenesená",J4952,0)</f>
        <v>0</v>
      </c>
      <c r="BI4952" s="197">
        <f>IF(N4952="nulová",J4952,0)</f>
        <v>0</v>
      </c>
      <c r="BJ4952" s="20" t="s">
        <v>90</v>
      </c>
      <c r="BK4952" s="197">
        <f>ROUND(I4952*H4952,2)</f>
        <v>0</v>
      </c>
      <c r="BL4952" s="20" t="s">
        <v>479</v>
      </c>
      <c r="BM4952" s="196" t="s">
        <v>4311</v>
      </c>
    </row>
    <row r="4953" spans="1:65" s="2" customFormat="1" ht="10">
      <c r="A4953" s="37"/>
      <c r="B4953" s="38"/>
      <c r="C4953" s="39"/>
      <c r="D4953" s="198" t="s">
        <v>393</v>
      </c>
      <c r="E4953" s="39"/>
      <c r="F4953" s="199" t="s">
        <v>4312</v>
      </c>
      <c r="G4953" s="39"/>
      <c r="H4953" s="39"/>
      <c r="I4953" s="200"/>
      <c r="J4953" s="39"/>
      <c r="K4953" s="39"/>
      <c r="L4953" s="42"/>
      <c r="M4953" s="201"/>
      <c r="N4953" s="202"/>
      <c r="O4953" s="67"/>
      <c r="P4953" s="67"/>
      <c r="Q4953" s="67"/>
      <c r="R4953" s="67"/>
      <c r="S4953" s="67"/>
      <c r="T4953" s="68"/>
      <c r="U4953" s="37"/>
      <c r="V4953" s="37"/>
      <c r="W4953" s="37"/>
      <c r="X4953" s="37"/>
      <c r="Y4953" s="37"/>
      <c r="Z4953" s="37"/>
      <c r="AA4953" s="37"/>
      <c r="AB4953" s="37"/>
      <c r="AC4953" s="37"/>
      <c r="AD4953" s="37"/>
      <c r="AE4953" s="37"/>
      <c r="AT4953" s="20" t="s">
        <v>393</v>
      </c>
      <c r="AU4953" s="20" t="s">
        <v>90</v>
      </c>
    </row>
    <row r="4954" spans="1:65" s="13" customFormat="1" ht="10">
      <c r="B4954" s="203"/>
      <c r="C4954" s="204"/>
      <c r="D4954" s="205" t="s">
        <v>395</v>
      </c>
      <c r="E4954" s="206" t="s">
        <v>76</v>
      </c>
      <c r="F4954" s="207" t="s">
        <v>1316</v>
      </c>
      <c r="G4954" s="204"/>
      <c r="H4954" s="206" t="s">
        <v>76</v>
      </c>
      <c r="I4954" s="208"/>
      <c r="J4954" s="204"/>
      <c r="K4954" s="204"/>
      <c r="L4954" s="209"/>
      <c r="M4954" s="210"/>
      <c r="N4954" s="211"/>
      <c r="O4954" s="211"/>
      <c r="P4954" s="211"/>
      <c r="Q4954" s="211"/>
      <c r="R4954" s="211"/>
      <c r="S4954" s="211"/>
      <c r="T4954" s="212"/>
      <c r="AT4954" s="213" t="s">
        <v>395</v>
      </c>
      <c r="AU4954" s="213" t="s">
        <v>90</v>
      </c>
      <c r="AV4954" s="13" t="s">
        <v>85</v>
      </c>
      <c r="AW4954" s="13" t="s">
        <v>36</v>
      </c>
      <c r="AX4954" s="13" t="s">
        <v>78</v>
      </c>
      <c r="AY4954" s="213" t="s">
        <v>386</v>
      </c>
    </row>
    <row r="4955" spans="1:65" s="13" customFormat="1" ht="10">
      <c r="B4955" s="203"/>
      <c r="C4955" s="204"/>
      <c r="D4955" s="205" t="s">
        <v>395</v>
      </c>
      <c r="E4955" s="206" t="s">
        <v>76</v>
      </c>
      <c r="F4955" s="207" t="s">
        <v>1057</v>
      </c>
      <c r="G4955" s="204"/>
      <c r="H4955" s="206" t="s">
        <v>76</v>
      </c>
      <c r="I4955" s="208"/>
      <c r="J4955" s="204"/>
      <c r="K4955" s="204"/>
      <c r="L4955" s="209"/>
      <c r="M4955" s="210"/>
      <c r="N4955" s="211"/>
      <c r="O4955" s="211"/>
      <c r="P4955" s="211"/>
      <c r="Q4955" s="211"/>
      <c r="R4955" s="211"/>
      <c r="S4955" s="211"/>
      <c r="T4955" s="212"/>
      <c r="AT4955" s="213" t="s">
        <v>395</v>
      </c>
      <c r="AU4955" s="213" t="s">
        <v>90</v>
      </c>
      <c r="AV4955" s="13" t="s">
        <v>85</v>
      </c>
      <c r="AW4955" s="13" t="s">
        <v>36</v>
      </c>
      <c r="AX4955" s="13" t="s">
        <v>78</v>
      </c>
      <c r="AY4955" s="213" t="s">
        <v>386</v>
      </c>
    </row>
    <row r="4956" spans="1:65" s="13" customFormat="1" ht="10">
      <c r="B4956" s="203"/>
      <c r="C4956" s="204"/>
      <c r="D4956" s="205" t="s">
        <v>395</v>
      </c>
      <c r="E4956" s="206" t="s">
        <v>76</v>
      </c>
      <c r="F4956" s="207" t="s">
        <v>1532</v>
      </c>
      <c r="G4956" s="204"/>
      <c r="H4956" s="206" t="s">
        <v>76</v>
      </c>
      <c r="I4956" s="208"/>
      <c r="J4956" s="204"/>
      <c r="K4956" s="204"/>
      <c r="L4956" s="209"/>
      <c r="M4956" s="210"/>
      <c r="N4956" s="211"/>
      <c r="O4956" s="211"/>
      <c r="P4956" s="211"/>
      <c r="Q4956" s="211"/>
      <c r="R4956" s="211"/>
      <c r="S4956" s="211"/>
      <c r="T4956" s="212"/>
      <c r="AT4956" s="213" t="s">
        <v>395</v>
      </c>
      <c r="AU4956" s="213" t="s">
        <v>90</v>
      </c>
      <c r="AV4956" s="13" t="s">
        <v>85</v>
      </c>
      <c r="AW4956" s="13" t="s">
        <v>36</v>
      </c>
      <c r="AX4956" s="13" t="s">
        <v>78</v>
      </c>
      <c r="AY4956" s="213" t="s">
        <v>386</v>
      </c>
    </row>
    <row r="4957" spans="1:65" s="13" customFormat="1" ht="10">
      <c r="B4957" s="203"/>
      <c r="C4957" s="204"/>
      <c r="D4957" s="205" t="s">
        <v>395</v>
      </c>
      <c r="E4957" s="206" t="s">
        <v>76</v>
      </c>
      <c r="F4957" s="207" t="s">
        <v>1000</v>
      </c>
      <c r="G4957" s="204"/>
      <c r="H4957" s="206" t="s">
        <v>76</v>
      </c>
      <c r="I4957" s="208"/>
      <c r="J4957" s="204"/>
      <c r="K4957" s="204"/>
      <c r="L4957" s="209"/>
      <c r="M4957" s="210"/>
      <c r="N4957" s="211"/>
      <c r="O4957" s="211"/>
      <c r="P4957" s="211"/>
      <c r="Q4957" s="211"/>
      <c r="R4957" s="211"/>
      <c r="S4957" s="211"/>
      <c r="T4957" s="212"/>
      <c r="AT4957" s="213" t="s">
        <v>395</v>
      </c>
      <c r="AU4957" s="213" t="s">
        <v>90</v>
      </c>
      <c r="AV4957" s="13" t="s">
        <v>85</v>
      </c>
      <c r="AW4957" s="13" t="s">
        <v>36</v>
      </c>
      <c r="AX4957" s="13" t="s">
        <v>78</v>
      </c>
      <c r="AY4957" s="213" t="s">
        <v>386</v>
      </c>
    </row>
    <row r="4958" spans="1:65" s="13" customFormat="1" ht="10">
      <c r="B4958" s="203"/>
      <c r="C4958" s="204"/>
      <c r="D4958" s="205" t="s">
        <v>395</v>
      </c>
      <c r="E4958" s="206" t="s">
        <v>76</v>
      </c>
      <c r="F4958" s="207" t="s">
        <v>1009</v>
      </c>
      <c r="G4958" s="204"/>
      <c r="H4958" s="206" t="s">
        <v>76</v>
      </c>
      <c r="I4958" s="208"/>
      <c r="J4958" s="204"/>
      <c r="K4958" s="204"/>
      <c r="L4958" s="209"/>
      <c r="M4958" s="210"/>
      <c r="N4958" s="211"/>
      <c r="O4958" s="211"/>
      <c r="P4958" s="211"/>
      <c r="Q4958" s="211"/>
      <c r="R4958" s="211"/>
      <c r="S4958" s="211"/>
      <c r="T4958" s="212"/>
      <c r="AT4958" s="213" t="s">
        <v>395</v>
      </c>
      <c r="AU4958" s="213" t="s">
        <v>90</v>
      </c>
      <c r="AV4958" s="13" t="s">
        <v>85</v>
      </c>
      <c r="AW4958" s="13" t="s">
        <v>36</v>
      </c>
      <c r="AX4958" s="13" t="s">
        <v>78</v>
      </c>
      <c r="AY4958" s="213" t="s">
        <v>386</v>
      </c>
    </row>
    <row r="4959" spans="1:65" s="13" customFormat="1" ht="10">
      <c r="B4959" s="203"/>
      <c r="C4959" s="204"/>
      <c r="D4959" s="205" t="s">
        <v>395</v>
      </c>
      <c r="E4959" s="206" t="s">
        <v>76</v>
      </c>
      <c r="F4959" s="207" t="s">
        <v>1088</v>
      </c>
      <c r="G4959" s="204"/>
      <c r="H4959" s="206" t="s">
        <v>76</v>
      </c>
      <c r="I4959" s="208"/>
      <c r="J4959" s="204"/>
      <c r="K4959" s="204"/>
      <c r="L4959" s="209"/>
      <c r="M4959" s="210"/>
      <c r="N4959" s="211"/>
      <c r="O4959" s="211"/>
      <c r="P4959" s="211"/>
      <c r="Q4959" s="211"/>
      <c r="R4959" s="211"/>
      <c r="S4959" s="211"/>
      <c r="T4959" s="212"/>
      <c r="AT4959" s="213" t="s">
        <v>395</v>
      </c>
      <c r="AU4959" s="213" t="s">
        <v>90</v>
      </c>
      <c r="AV4959" s="13" t="s">
        <v>85</v>
      </c>
      <c r="AW4959" s="13" t="s">
        <v>36</v>
      </c>
      <c r="AX4959" s="13" t="s">
        <v>78</v>
      </c>
      <c r="AY4959" s="213" t="s">
        <v>386</v>
      </c>
    </row>
    <row r="4960" spans="1:65" s="13" customFormat="1" ht="10">
      <c r="B4960" s="203"/>
      <c r="C4960" s="204"/>
      <c r="D4960" s="205" t="s">
        <v>395</v>
      </c>
      <c r="E4960" s="206" t="s">
        <v>76</v>
      </c>
      <c r="F4960" s="207" t="s">
        <v>1101</v>
      </c>
      <c r="G4960" s="204"/>
      <c r="H4960" s="206" t="s">
        <v>76</v>
      </c>
      <c r="I4960" s="208"/>
      <c r="J4960" s="204"/>
      <c r="K4960" s="204"/>
      <c r="L4960" s="209"/>
      <c r="M4960" s="210"/>
      <c r="N4960" s="211"/>
      <c r="O4960" s="211"/>
      <c r="P4960" s="211"/>
      <c r="Q4960" s="211"/>
      <c r="R4960" s="211"/>
      <c r="S4960" s="211"/>
      <c r="T4960" s="212"/>
      <c r="AT4960" s="213" t="s">
        <v>395</v>
      </c>
      <c r="AU4960" s="213" t="s">
        <v>90</v>
      </c>
      <c r="AV4960" s="13" t="s">
        <v>85</v>
      </c>
      <c r="AW4960" s="13" t="s">
        <v>36</v>
      </c>
      <c r="AX4960" s="13" t="s">
        <v>78</v>
      </c>
      <c r="AY4960" s="213" t="s">
        <v>386</v>
      </c>
    </row>
    <row r="4961" spans="1:65" s="14" customFormat="1" ht="10">
      <c r="B4961" s="214"/>
      <c r="C4961" s="215"/>
      <c r="D4961" s="205" t="s">
        <v>395</v>
      </c>
      <c r="E4961" s="216" t="s">
        <v>76</v>
      </c>
      <c r="F4961" s="217" t="s">
        <v>4307</v>
      </c>
      <c r="G4961" s="215"/>
      <c r="H4961" s="218">
        <v>83.82</v>
      </c>
      <c r="I4961" s="219"/>
      <c r="J4961" s="215"/>
      <c r="K4961" s="215"/>
      <c r="L4961" s="220"/>
      <c r="M4961" s="221"/>
      <c r="N4961" s="222"/>
      <c r="O4961" s="222"/>
      <c r="P4961" s="222"/>
      <c r="Q4961" s="222"/>
      <c r="R4961" s="222"/>
      <c r="S4961" s="222"/>
      <c r="T4961" s="223"/>
      <c r="AT4961" s="224" t="s">
        <v>395</v>
      </c>
      <c r="AU4961" s="224" t="s">
        <v>90</v>
      </c>
      <c r="AV4961" s="14" t="s">
        <v>90</v>
      </c>
      <c r="AW4961" s="14" t="s">
        <v>36</v>
      </c>
      <c r="AX4961" s="14" t="s">
        <v>78</v>
      </c>
      <c r="AY4961" s="224" t="s">
        <v>386</v>
      </c>
    </row>
    <row r="4962" spans="1:65" s="15" customFormat="1" ht="10">
      <c r="B4962" s="225"/>
      <c r="C4962" s="226"/>
      <c r="D4962" s="205" t="s">
        <v>395</v>
      </c>
      <c r="E4962" s="227" t="s">
        <v>76</v>
      </c>
      <c r="F4962" s="228" t="s">
        <v>398</v>
      </c>
      <c r="G4962" s="226"/>
      <c r="H4962" s="229">
        <v>83.82</v>
      </c>
      <c r="I4962" s="230"/>
      <c r="J4962" s="226"/>
      <c r="K4962" s="226"/>
      <c r="L4962" s="231"/>
      <c r="M4962" s="232"/>
      <c r="N4962" s="233"/>
      <c r="O4962" s="233"/>
      <c r="P4962" s="233"/>
      <c r="Q4962" s="233"/>
      <c r="R4962" s="233"/>
      <c r="S4962" s="233"/>
      <c r="T4962" s="234"/>
      <c r="AT4962" s="235" t="s">
        <v>395</v>
      </c>
      <c r="AU4962" s="235" t="s">
        <v>90</v>
      </c>
      <c r="AV4962" s="15" t="s">
        <v>102</v>
      </c>
      <c r="AW4962" s="15" t="s">
        <v>36</v>
      </c>
      <c r="AX4962" s="15" t="s">
        <v>85</v>
      </c>
      <c r="AY4962" s="235" t="s">
        <v>386</v>
      </c>
    </row>
    <row r="4963" spans="1:65" s="2" customFormat="1" ht="21.75" customHeight="1">
      <c r="A4963" s="37"/>
      <c r="B4963" s="38"/>
      <c r="C4963" s="185" t="s">
        <v>4313</v>
      </c>
      <c r="D4963" s="185" t="s">
        <v>388</v>
      </c>
      <c r="E4963" s="186" t="s">
        <v>4314</v>
      </c>
      <c r="F4963" s="187" t="s">
        <v>4315</v>
      </c>
      <c r="G4963" s="188" t="s">
        <v>167</v>
      </c>
      <c r="H4963" s="189">
        <v>263.60000000000002</v>
      </c>
      <c r="I4963" s="190"/>
      <c r="J4963" s="191">
        <f>ROUND(I4963*H4963,2)</f>
        <v>0</v>
      </c>
      <c r="K4963" s="187" t="s">
        <v>76</v>
      </c>
      <c r="L4963" s="42"/>
      <c r="M4963" s="192" t="s">
        <v>76</v>
      </c>
      <c r="N4963" s="193" t="s">
        <v>49</v>
      </c>
      <c r="O4963" s="67"/>
      <c r="P4963" s="194">
        <f>O4963*H4963</f>
        <v>0</v>
      </c>
      <c r="Q4963" s="194">
        <v>3.0000000000000001E-5</v>
      </c>
      <c r="R4963" s="194">
        <f>Q4963*H4963</f>
        <v>7.9080000000000001E-3</v>
      </c>
      <c r="S4963" s="194">
        <v>0</v>
      </c>
      <c r="T4963" s="195">
        <f>S4963*H4963</f>
        <v>0</v>
      </c>
      <c r="U4963" s="37"/>
      <c r="V4963" s="37"/>
      <c r="W4963" s="37"/>
      <c r="X4963" s="37"/>
      <c r="Y4963" s="37"/>
      <c r="Z4963" s="37"/>
      <c r="AA4963" s="37"/>
      <c r="AB4963" s="37"/>
      <c r="AC4963" s="37"/>
      <c r="AD4963" s="37"/>
      <c r="AE4963" s="37"/>
      <c r="AR4963" s="196" t="s">
        <v>479</v>
      </c>
      <c r="AT4963" s="196" t="s">
        <v>388</v>
      </c>
      <c r="AU4963" s="196" t="s">
        <v>90</v>
      </c>
      <c r="AY4963" s="20" t="s">
        <v>386</v>
      </c>
      <c r="BE4963" s="197">
        <f>IF(N4963="základní",J4963,0)</f>
        <v>0</v>
      </c>
      <c r="BF4963" s="197">
        <f>IF(N4963="snížená",J4963,0)</f>
        <v>0</v>
      </c>
      <c r="BG4963" s="197">
        <f>IF(N4963="zákl. přenesená",J4963,0)</f>
        <v>0</v>
      </c>
      <c r="BH4963" s="197">
        <f>IF(N4963="sníž. přenesená",J4963,0)</f>
        <v>0</v>
      </c>
      <c r="BI4963" s="197">
        <f>IF(N4963="nulová",J4963,0)</f>
        <v>0</v>
      </c>
      <c r="BJ4963" s="20" t="s">
        <v>90</v>
      </c>
      <c r="BK4963" s="197">
        <f>ROUND(I4963*H4963,2)</f>
        <v>0</v>
      </c>
      <c r="BL4963" s="20" t="s">
        <v>479</v>
      </c>
      <c r="BM4963" s="196" t="s">
        <v>4316</v>
      </c>
    </row>
    <row r="4964" spans="1:65" s="13" customFormat="1" ht="10">
      <c r="B4964" s="203"/>
      <c r="C4964" s="204"/>
      <c r="D4964" s="205" t="s">
        <v>395</v>
      </c>
      <c r="E4964" s="206" t="s">
        <v>76</v>
      </c>
      <c r="F4964" s="207" t="s">
        <v>1316</v>
      </c>
      <c r="G4964" s="204"/>
      <c r="H4964" s="206" t="s">
        <v>76</v>
      </c>
      <c r="I4964" s="208"/>
      <c r="J4964" s="204"/>
      <c r="K4964" s="204"/>
      <c r="L4964" s="209"/>
      <c r="M4964" s="210"/>
      <c r="N4964" s="211"/>
      <c r="O4964" s="211"/>
      <c r="P4964" s="211"/>
      <c r="Q4964" s="211"/>
      <c r="R4964" s="211"/>
      <c r="S4964" s="211"/>
      <c r="T4964" s="212"/>
      <c r="AT4964" s="213" t="s">
        <v>395</v>
      </c>
      <c r="AU4964" s="213" t="s">
        <v>90</v>
      </c>
      <c r="AV4964" s="13" t="s">
        <v>85</v>
      </c>
      <c r="AW4964" s="13" t="s">
        <v>36</v>
      </c>
      <c r="AX4964" s="13" t="s">
        <v>78</v>
      </c>
      <c r="AY4964" s="213" t="s">
        <v>386</v>
      </c>
    </row>
    <row r="4965" spans="1:65" s="13" customFormat="1" ht="10">
      <c r="B4965" s="203"/>
      <c r="C4965" s="204"/>
      <c r="D4965" s="205" t="s">
        <v>395</v>
      </c>
      <c r="E4965" s="206" t="s">
        <v>76</v>
      </c>
      <c r="F4965" s="207" t="s">
        <v>1057</v>
      </c>
      <c r="G4965" s="204"/>
      <c r="H4965" s="206" t="s">
        <v>76</v>
      </c>
      <c r="I4965" s="208"/>
      <c r="J4965" s="204"/>
      <c r="K4965" s="204"/>
      <c r="L4965" s="209"/>
      <c r="M4965" s="210"/>
      <c r="N4965" s="211"/>
      <c r="O4965" s="211"/>
      <c r="P4965" s="211"/>
      <c r="Q4965" s="211"/>
      <c r="R4965" s="211"/>
      <c r="S4965" s="211"/>
      <c r="T4965" s="212"/>
      <c r="AT4965" s="213" t="s">
        <v>395</v>
      </c>
      <c r="AU4965" s="213" t="s">
        <v>90</v>
      </c>
      <c r="AV4965" s="13" t="s">
        <v>85</v>
      </c>
      <c r="AW4965" s="13" t="s">
        <v>36</v>
      </c>
      <c r="AX4965" s="13" t="s">
        <v>78</v>
      </c>
      <c r="AY4965" s="213" t="s">
        <v>386</v>
      </c>
    </row>
    <row r="4966" spans="1:65" s="13" customFormat="1" ht="10">
      <c r="B4966" s="203"/>
      <c r="C4966" s="204"/>
      <c r="D4966" s="205" t="s">
        <v>395</v>
      </c>
      <c r="E4966" s="206" t="s">
        <v>76</v>
      </c>
      <c r="F4966" s="207" t="s">
        <v>4317</v>
      </c>
      <c r="G4966" s="204"/>
      <c r="H4966" s="206" t="s">
        <v>76</v>
      </c>
      <c r="I4966" s="208"/>
      <c r="J4966" s="204"/>
      <c r="K4966" s="204"/>
      <c r="L4966" s="209"/>
      <c r="M4966" s="210"/>
      <c r="N4966" s="211"/>
      <c r="O4966" s="211"/>
      <c r="P4966" s="211"/>
      <c r="Q4966" s="211"/>
      <c r="R4966" s="211"/>
      <c r="S4966" s="211"/>
      <c r="T4966" s="212"/>
      <c r="AT4966" s="213" t="s">
        <v>395</v>
      </c>
      <c r="AU4966" s="213" t="s">
        <v>90</v>
      </c>
      <c r="AV4966" s="13" t="s">
        <v>85</v>
      </c>
      <c r="AW4966" s="13" t="s">
        <v>36</v>
      </c>
      <c r="AX4966" s="13" t="s">
        <v>78</v>
      </c>
      <c r="AY4966" s="213" t="s">
        <v>386</v>
      </c>
    </row>
    <row r="4967" spans="1:65" s="13" customFormat="1" ht="10">
      <c r="B4967" s="203"/>
      <c r="C4967" s="204"/>
      <c r="D4967" s="205" t="s">
        <v>395</v>
      </c>
      <c r="E4967" s="206" t="s">
        <v>76</v>
      </c>
      <c r="F4967" s="207" t="s">
        <v>462</v>
      </c>
      <c r="G4967" s="204"/>
      <c r="H4967" s="206" t="s">
        <v>76</v>
      </c>
      <c r="I4967" s="208"/>
      <c r="J4967" s="204"/>
      <c r="K4967" s="204"/>
      <c r="L4967" s="209"/>
      <c r="M4967" s="210"/>
      <c r="N4967" s="211"/>
      <c r="O4967" s="211"/>
      <c r="P4967" s="211"/>
      <c r="Q4967" s="211"/>
      <c r="R4967" s="211"/>
      <c r="S4967" s="211"/>
      <c r="T4967" s="212"/>
      <c r="AT4967" s="213" t="s">
        <v>395</v>
      </c>
      <c r="AU4967" s="213" t="s">
        <v>90</v>
      </c>
      <c r="AV4967" s="13" t="s">
        <v>85</v>
      </c>
      <c r="AW4967" s="13" t="s">
        <v>36</v>
      </c>
      <c r="AX4967" s="13" t="s">
        <v>78</v>
      </c>
      <c r="AY4967" s="213" t="s">
        <v>386</v>
      </c>
    </row>
    <row r="4968" spans="1:65" s="13" customFormat="1" ht="10">
      <c r="B4968" s="203"/>
      <c r="C4968" s="204"/>
      <c r="D4968" s="205" t="s">
        <v>395</v>
      </c>
      <c r="E4968" s="206" t="s">
        <v>76</v>
      </c>
      <c r="F4968" s="207" t="s">
        <v>577</v>
      </c>
      <c r="G4968" s="204"/>
      <c r="H4968" s="206" t="s">
        <v>76</v>
      </c>
      <c r="I4968" s="208"/>
      <c r="J4968" s="204"/>
      <c r="K4968" s="204"/>
      <c r="L4968" s="209"/>
      <c r="M4968" s="210"/>
      <c r="N4968" s="211"/>
      <c r="O4968" s="211"/>
      <c r="P4968" s="211"/>
      <c r="Q4968" s="211"/>
      <c r="R4968" s="211"/>
      <c r="S4968" s="211"/>
      <c r="T4968" s="212"/>
      <c r="AT4968" s="213" t="s">
        <v>395</v>
      </c>
      <c r="AU4968" s="213" t="s">
        <v>90</v>
      </c>
      <c r="AV4968" s="13" t="s">
        <v>85</v>
      </c>
      <c r="AW4968" s="13" t="s">
        <v>36</v>
      </c>
      <c r="AX4968" s="13" t="s">
        <v>78</v>
      </c>
      <c r="AY4968" s="213" t="s">
        <v>386</v>
      </c>
    </row>
    <row r="4969" spans="1:65" s="13" customFormat="1" ht="10">
      <c r="B4969" s="203"/>
      <c r="C4969" s="204"/>
      <c r="D4969" s="205" t="s">
        <v>395</v>
      </c>
      <c r="E4969" s="206" t="s">
        <v>76</v>
      </c>
      <c r="F4969" s="207" t="s">
        <v>1000</v>
      </c>
      <c r="G4969" s="204"/>
      <c r="H4969" s="206" t="s">
        <v>76</v>
      </c>
      <c r="I4969" s="208"/>
      <c r="J4969" s="204"/>
      <c r="K4969" s="204"/>
      <c r="L4969" s="209"/>
      <c r="M4969" s="210"/>
      <c r="N4969" s="211"/>
      <c r="O4969" s="211"/>
      <c r="P4969" s="211"/>
      <c r="Q4969" s="211"/>
      <c r="R4969" s="211"/>
      <c r="S4969" s="211"/>
      <c r="T4969" s="212"/>
      <c r="AT4969" s="213" t="s">
        <v>395</v>
      </c>
      <c r="AU4969" s="213" t="s">
        <v>90</v>
      </c>
      <c r="AV4969" s="13" t="s">
        <v>85</v>
      </c>
      <c r="AW4969" s="13" t="s">
        <v>36</v>
      </c>
      <c r="AX4969" s="13" t="s">
        <v>78</v>
      </c>
      <c r="AY4969" s="213" t="s">
        <v>386</v>
      </c>
    </row>
    <row r="4970" spans="1:65" s="14" customFormat="1" ht="10">
      <c r="B4970" s="214"/>
      <c r="C4970" s="215"/>
      <c r="D4970" s="205" t="s">
        <v>395</v>
      </c>
      <c r="E4970" s="216" t="s">
        <v>76</v>
      </c>
      <c r="F4970" s="217" t="s">
        <v>4318</v>
      </c>
      <c r="G4970" s="215"/>
      <c r="H4970" s="218">
        <v>9.6</v>
      </c>
      <c r="I4970" s="219"/>
      <c r="J4970" s="215"/>
      <c r="K4970" s="215"/>
      <c r="L4970" s="220"/>
      <c r="M4970" s="221"/>
      <c r="N4970" s="222"/>
      <c r="O4970" s="222"/>
      <c r="P4970" s="222"/>
      <c r="Q4970" s="222"/>
      <c r="R4970" s="222"/>
      <c r="S4970" s="222"/>
      <c r="T4970" s="223"/>
      <c r="AT4970" s="224" t="s">
        <v>395</v>
      </c>
      <c r="AU4970" s="224" t="s">
        <v>90</v>
      </c>
      <c r="AV4970" s="14" t="s">
        <v>90</v>
      </c>
      <c r="AW4970" s="14" t="s">
        <v>36</v>
      </c>
      <c r="AX4970" s="14" t="s">
        <v>78</v>
      </c>
      <c r="AY4970" s="224" t="s">
        <v>386</v>
      </c>
    </row>
    <row r="4971" spans="1:65" s="14" customFormat="1" ht="10">
      <c r="B4971" s="214"/>
      <c r="C4971" s="215"/>
      <c r="D4971" s="205" t="s">
        <v>395</v>
      </c>
      <c r="E4971" s="216" t="s">
        <v>76</v>
      </c>
      <c r="F4971" s="217" t="s">
        <v>4319</v>
      </c>
      <c r="G4971" s="215"/>
      <c r="H4971" s="218">
        <v>9.6</v>
      </c>
      <c r="I4971" s="219"/>
      <c r="J4971" s="215"/>
      <c r="K4971" s="215"/>
      <c r="L4971" s="220"/>
      <c r="M4971" s="221"/>
      <c r="N4971" s="222"/>
      <c r="O4971" s="222"/>
      <c r="P4971" s="222"/>
      <c r="Q4971" s="222"/>
      <c r="R4971" s="222"/>
      <c r="S4971" s="222"/>
      <c r="T4971" s="223"/>
      <c r="AT4971" s="224" t="s">
        <v>395</v>
      </c>
      <c r="AU4971" s="224" t="s">
        <v>90</v>
      </c>
      <c r="AV4971" s="14" t="s">
        <v>90</v>
      </c>
      <c r="AW4971" s="14" t="s">
        <v>36</v>
      </c>
      <c r="AX4971" s="14" t="s">
        <v>78</v>
      </c>
      <c r="AY4971" s="224" t="s">
        <v>386</v>
      </c>
    </row>
    <row r="4972" spans="1:65" s="16" customFormat="1" ht="10">
      <c r="B4972" s="246"/>
      <c r="C4972" s="247"/>
      <c r="D4972" s="205" t="s">
        <v>395</v>
      </c>
      <c r="E4972" s="248" t="s">
        <v>76</v>
      </c>
      <c r="F4972" s="249" t="s">
        <v>559</v>
      </c>
      <c r="G4972" s="247"/>
      <c r="H4972" s="250">
        <v>19.2</v>
      </c>
      <c r="I4972" s="251"/>
      <c r="J4972" s="247"/>
      <c r="K4972" s="247"/>
      <c r="L4972" s="252"/>
      <c r="M4972" s="253"/>
      <c r="N4972" s="254"/>
      <c r="O4972" s="254"/>
      <c r="P4972" s="254"/>
      <c r="Q4972" s="254"/>
      <c r="R4972" s="254"/>
      <c r="S4972" s="254"/>
      <c r="T4972" s="255"/>
      <c r="AT4972" s="256" t="s">
        <v>395</v>
      </c>
      <c r="AU4972" s="256" t="s">
        <v>90</v>
      </c>
      <c r="AV4972" s="16" t="s">
        <v>95</v>
      </c>
      <c r="AW4972" s="16" t="s">
        <v>36</v>
      </c>
      <c r="AX4972" s="16" t="s">
        <v>78</v>
      </c>
      <c r="AY4972" s="256" t="s">
        <v>386</v>
      </c>
    </row>
    <row r="4973" spans="1:65" s="13" customFormat="1" ht="10">
      <c r="B4973" s="203"/>
      <c r="C4973" s="204"/>
      <c r="D4973" s="205" t="s">
        <v>395</v>
      </c>
      <c r="E4973" s="206" t="s">
        <v>76</v>
      </c>
      <c r="F4973" s="207" t="s">
        <v>1009</v>
      </c>
      <c r="G4973" s="204"/>
      <c r="H4973" s="206" t="s">
        <v>76</v>
      </c>
      <c r="I4973" s="208"/>
      <c r="J4973" s="204"/>
      <c r="K4973" s="204"/>
      <c r="L4973" s="209"/>
      <c r="M4973" s="210"/>
      <c r="N4973" s="211"/>
      <c r="O4973" s="211"/>
      <c r="P4973" s="211"/>
      <c r="Q4973" s="211"/>
      <c r="R4973" s="211"/>
      <c r="S4973" s="211"/>
      <c r="T4973" s="212"/>
      <c r="AT4973" s="213" t="s">
        <v>395</v>
      </c>
      <c r="AU4973" s="213" t="s">
        <v>90</v>
      </c>
      <c r="AV4973" s="13" t="s">
        <v>85</v>
      </c>
      <c r="AW4973" s="13" t="s">
        <v>36</v>
      </c>
      <c r="AX4973" s="13" t="s">
        <v>78</v>
      </c>
      <c r="AY4973" s="213" t="s">
        <v>386</v>
      </c>
    </row>
    <row r="4974" spans="1:65" s="14" customFormat="1" ht="10">
      <c r="B4974" s="214"/>
      <c r="C4974" s="215"/>
      <c r="D4974" s="205" t="s">
        <v>395</v>
      </c>
      <c r="E4974" s="216" t="s">
        <v>76</v>
      </c>
      <c r="F4974" s="217" t="s">
        <v>4320</v>
      </c>
      <c r="G4974" s="215"/>
      <c r="H4974" s="218">
        <v>10.4</v>
      </c>
      <c r="I4974" s="219"/>
      <c r="J4974" s="215"/>
      <c r="K4974" s="215"/>
      <c r="L4974" s="220"/>
      <c r="M4974" s="221"/>
      <c r="N4974" s="222"/>
      <c r="O4974" s="222"/>
      <c r="P4974" s="222"/>
      <c r="Q4974" s="222"/>
      <c r="R4974" s="222"/>
      <c r="S4974" s="222"/>
      <c r="T4974" s="223"/>
      <c r="AT4974" s="224" t="s">
        <v>395</v>
      </c>
      <c r="AU4974" s="224" t="s">
        <v>90</v>
      </c>
      <c r="AV4974" s="14" t="s">
        <v>90</v>
      </c>
      <c r="AW4974" s="14" t="s">
        <v>36</v>
      </c>
      <c r="AX4974" s="14" t="s">
        <v>78</v>
      </c>
      <c r="AY4974" s="224" t="s">
        <v>386</v>
      </c>
    </row>
    <row r="4975" spans="1:65" s="14" customFormat="1" ht="10">
      <c r="B4975" s="214"/>
      <c r="C4975" s="215"/>
      <c r="D4975" s="205" t="s">
        <v>395</v>
      </c>
      <c r="E4975" s="216" t="s">
        <v>76</v>
      </c>
      <c r="F4975" s="217" t="s">
        <v>4321</v>
      </c>
      <c r="G4975" s="215"/>
      <c r="H4975" s="218">
        <v>10.4</v>
      </c>
      <c r="I4975" s="219"/>
      <c r="J4975" s="215"/>
      <c r="K4975" s="215"/>
      <c r="L4975" s="220"/>
      <c r="M4975" s="221"/>
      <c r="N4975" s="222"/>
      <c r="O4975" s="222"/>
      <c r="P4975" s="222"/>
      <c r="Q4975" s="222"/>
      <c r="R4975" s="222"/>
      <c r="S4975" s="222"/>
      <c r="T4975" s="223"/>
      <c r="AT4975" s="224" t="s">
        <v>395</v>
      </c>
      <c r="AU4975" s="224" t="s">
        <v>90</v>
      </c>
      <c r="AV4975" s="14" t="s">
        <v>90</v>
      </c>
      <c r="AW4975" s="14" t="s">
        <v>36</v>
      </c>
      <c r="AX4975" s="14" t="s">
        <v>78</v>
      </c>
      <c r="AY4975" s="224" t="s">
        <v>386</v>
      </c>
    </row>
    <row r="4976" spans="1:65" s="14" customFormat="1" ht="10">
      <c r="B4976" s="214"/>
      <c r="C4976" s="215"/>
      <c r="D4976" s="205" t="s">
        <v>395</v>
      </c>
      <c r="E4976" s="216" t="s">
        <v>76</v>
      </c>
      <c r="F4976" s="217" t="s">
        <v>4322</v>
      </c>
      <c r="G4976" s="215"/>
      <c r="H4976" s="218">
        <v>20.8</v>
      </c>
      <c r="I4976" s="219"/>
      <c r="J4976" s="215"/>
      <c r="K4976" s="215"/>
      <c r="L4976" s="220"/>
      <c r="M4976" s="221"/>
      <c r="N4976" s="222"/>
      <c r="O4976" s="222"/>
      <c r="P4976" s="222"/>
      <c r="Q4976" s="222"/>
      <c r="R4976" s="222"/>
      <c r="S4976" s="222"/>
      <c r="T4976" s="223"/>
      <c r="AT4976" s="224" t="s">
        <v>395</v>
      </c>
      <c r="AU4976" s="224" t="s">
        <v>90</v>
      </c>
      <c r="AV4976" s="14" t="s">
        <v>90</v>
      </c>
      <c r="AW4976" s="14" t="s">
        <v>36</v>
      </c>
      <c r="AX4976" s="14" t="s">
        <v>78</v>
      </c>
      <c r="AY4976" s="224" t="s">
        <v>386</v>
      </c>
    </row>
    <row r="4977" spans="2:51" s="14" customFormat="1" ht="10">
      <c r="B4977" s="214"/>
      <c r="C4977" s="215"/>
      <c r="D4977" s="205" t="s">
        <v>395</v>
      </c>
      <c r="E4977" s="216" t="s">
        <v>76</v>
      </c>
      <c r="F4977" s="217" t="s">
        <v>4323</v>
      </c>
      <c r="G4977" s="215"/>
      <c r="H4977" s="218">
        <v>15.6</v>
      </c>
      <c r="I4977" s="219"/>
      <c r="J4977" s="215"/>
      <c r="K4977" s="215"/>
      <c r="L4977" s="220"/>
      <c r="M4977" s="221"/>
      <c r="N4977" s="222"/>
      <c r="O4977" s="222"/>
      <c r="P4977" s="222"/>
      <c r="Q4977" s="222"/>
      <c r="R4977" s="222"/>
      <c r="S4977" s="222"/>
      <c r="T4977" s="223"/>
      <c r="AT4977" s="224" t="s">
        <v>395</v>
      </c>
      <c r="AU4977" s="224" t="s">
        <v>90</v>
      </c>
      <c r="AV4977" s="14" t="s">
        <v>90</v>
      </c>
      <c r="AW4977" s="14" t="s">
        <v>36</v>
      </c>
      <c r="AX4977" s="14" t="s">
        <v>78</v>
      </c>
      <c r="AY4977" s="224" t="s">
        <v>386</v>
      </c>
    </row>
    <row r="4978" spans="2:51" s="14" customFormat="1" ht="10">
      <c r="B4978" s="214"/>
      <c r="C4978" s="215"/>
      <c r="D4978" s="205" t="s">
        <v>395</v>
      </c>
      <c r="E4978" s="216" t="s">
        <v>76</v>
      </c>
      <c r="F4978" s="217" t="s">
        <v>4324</v>
      </c>
      <c r="G4978" s="215"/>
      <c r="H4978" s="218">
        <v>10.4</v>
      </c>
      <c r="I4978" s="219"/>
      <c r="J4978" s="215"/>
      <c r="K4978" s="215"/>
      <c r="L4978" s="220"/>
      <c r="M4978" s="221"/>
      <c r="N4978" s="222"/>
      <c r="O4978" s="222"/>
      <c r="P4978" s="222"/>
      <c r="Q4978" s="222"/>
      <c r="R4978" s="222"/>
      <c r="S4978" s="222"/>
      <c r="T4978" s="223"/>
      <c r="AT4978" s="224" t="s">
        <v>395</v>
      </c>
      <c r="AU4978" s="224" t="s">
        <v>90</v>
      </c>
      <c r="AV4978" s="14" t="s">
        <v>90</v>
      </c>
      <c r="AW4978" s="14" t="s">
        <v>36</v>
      </c>
      <c r="AX4978" s="14" t="s">
        <v>78</v>
      </c>
      <c r="AY4978" s="224" t="s">
        <v>386</v>
      </c>
    </row>
    <row r="4979" spans="2:51" s="14" customFormat="1" ht="10">
      <c r="B4979" s="214"/>
      <c r="C4979" s="215"/>
      <c r="D4979" s="205" t="s">
        <v>395</v>
      </c>
      <c r="E4979" s="216" t="s">
        <v>76</v>
      </c>
      <c r="F4979" s="217" t="s">
        <v>4325</v>
      </c>
      <c r="G4979" s="215"/>
      <c r="H4979" s="218">
        <v>10.4</v>
      </c>
      <c r="I4979" s="219"/>
      <c r="J4979" s="215"/>
      <c r="K4979" s="215"/>
      <c r="L4979" s="220"/>
      <c r="M4979" s="221"/>
      <c r="N4979" s="222"/>
      <c r="O4979" s="222"/>
      <c r="P4979" s="222"/>
      <c r="Q4979" s="222"/>
      <c r="R4979" s="222"/>
      <c r="S4979" s="222"/>
      <c r="T4979" s="223"/>
      <c r="AT4979" s="224" t="s">
        <v>395</v>
      </c>
      <c r="AU4979" s="224" t="s">
        <v>90</v>
      </c>
      <c r="AV4979" s="14" t="s">
        <v>90</v>
      </c>
      <c r="AW4979" s="14" t="s">
        <v>36</v>
      </c>
      <c r="AX4979" s="14" t="s">
        <v>78</v>
      </c>
      <c r="AY4979" s="224" t="s">
        <v>386</v>
      </c>
    </row>
    <row r="4980" spans="2:51" s="16" customFormat="1" ht="10">
      <c r="B4980" s="246"/>
      <c r="C4980" s="247"/>
      <c r="D4980" s="205" t="s">
        <v>395</v>
      </c>
      <c r="E4980" s="248" t="s">
        <v>76</v>
      </c>
      <c r="F4980" s="249" t="s">
        <v>559</v>
      </c>
      <c r="G4980" s="247"/>
      <c r="H4980" s="250">
        <v>78</v>
      </c>
      <c r="I4980" s="251"/>
      <c r="J4980" s="247"/>
      <c r="K4980" s="247"/>
      <c r="L4980" s="252"/>
      <c r="M4980" s="253"/>
      <c r="N4980" s="254"/>
      <c r="O4980" s="254"/>
      <c r="P4980" s="254"/>
      <c r="Q4980" s="254"/>
      <c r="R4980" s="254"/>
      <c r="S4980" s="254"/>
      <c r="T4980" s="255"/>
      <c r="AT4980" s="256" t="s">
        <v>395</v>
      </c>
      <c r="AU4980" s="256" t="s">
        <v>90</v>
      </c>
      <c r="AV4980" s="16" t="s">
        <v>95</v>
      </c>
      <c r="AW4980" s="16" t="s">
        <v>36</v>
      </c>
      <c r="AX4980" s="16" t="s">
        <v>78</v>
      </c>
      <c r="AY4980" s="256" t="s">
        <v>386</v>
      </c>
    </row>
    <row r="4981" spans="2:51" s="13" customFormat="1" ht="10">
      <c r="B4981" s="203"/>
      <c r="C4981" s="204"/>
      <c r="D4981" s="205" t="s">
        <v>395</v>
      </c>
      <c r="E4981" s="206" t="s">
        <v>76</v>
      </c>
      <c r="F4981" s="207" t="s">
        <v>1088</v>
      </c>
      <c r="G4981" s="204"/>
      <c r="H4981" s="206" t="s">
        <v>76</v>
      </c>
      <c r="I4981" s="208"/>
      <c r="J4981" s="204"/>
      <c r="K4981" s="204"/>
      <c r="L4981" s="209"/>
      <c r="M4981" s="210"/>
      <c r="N4981" s="211"/>
      <c r="O4981" s="211"/>
      <c r="P4981" s="211"/>
      <c r="Q4981" s="211"/>
      <c r="R4981" s="211"/>
      <c r="S4981" s="211"/>
      <c r="T4981" s="212"/>
      <c r="AT4981" s="213" t="s">
        <v>395</v>
      </c>
      <c r="AU4981" s="213" t="s">
        <v>90</v>
      </c>
      <c r="AV4981" s="13" t="s">
        <v>85</v>
      </c>
      <c r="AW4981" s="13" t="s">
        <v>36</v>
      </c>
      <c r="AX4981" s="13" t="s">
        <v>78</v>
      </c>
      <c r="AY4981" s="213" t="s">
        <v>386</v>
      </c>
    </row>
    <row r="4982" spans="2:51" s="14" customFormat="1" ht="10">
      <c r="B4982" s="214"/>
      <c r="C4982" s="215"/>
      <c r="D4982" s="205" t="s">
        <v>395</v>
      </c>
      <c r="E4982" s="216" t="s">
        <v>76</v>
      </c>
      <c r="F4982" s="217" t="s">
        <v>4326</v>
      </c>
      <c r="G4982" s="215"/>
      <c r="H4982" s="218">
        <v>10.4</v>
      </c>
      <c r="I4982" s="219"/>
      <c r="J4982" s="215"/>
      <c r="K4982" s="215"/>
      <c r="L4982" s="220"/>
      <c r="M4982" s="221"/>
      <c r="N4982" s="222"/>
      <c r="O4982" s="222"/>
      <c r="P4982" s="222"/>
      <c r="Q4982" s="222"/>
      <c r="R4982" s="222"/>
      <c r="S4982" s="222"/>
      <c r="T4982" s="223"/>
      <c r="AT4982" s="224" t="s">
        <v>395</v>
      </c>
      <c r="AU4982" s="224" t="s">
        <v>90</v>
      </c>
      <c r="AV4982" s="14" t="s">
        <v>90</v>
      </c>
      <c r="AW4982" s="14" t="s">
        <v>36</v>
      </c>
      <c r="AX4982" s="14" t="s">
        <v>78</v>
      </c>
      <c r="AY4982" s="224" t="s">
        <v>386</v>
      </c>
    </row>
    <row r="4983" spans="2:51" s="14" customFormat="1" ht="10">
      <c r="B4983" s="214"/>
      <c r="C4983" s="215"/>
      <c r="D4983" s="205" t="s">
        <v>395</v>
      </c>
      <c r="E4983" s="216" t="s">
        <v>76</v>
      </c>
      <c r="F4983" s="217" t="s">
        <v>4327</v>
      </c>
      <c r="G4983" s="215"/>
      <c r="H4983" s="218">
        <v>10.4</v>
      </c>
      <c r="I4983" s="219"/>
      <c r="J4983" s="215"/>
      <c r="K4983" s="215"/>
      <c r="L4983" s="220"/>
      <c r="M4983" s="221"/>
      <c r="N4983" s="222"/>
      <c r="O4983" s="222"/>
      <c r="P4983" s="222"/>
      <c r="Q4983" s="222"/>
      <c r="R4983" s="222"/>
      <c r="S4983" s="222"/>
      <c r="T4983" s="223"/>
      <c r="AT4983" s="224" t="s">
        <v>395</v>
      </c>
      <c r="AU4983" s="224" t="s">
        <v>90</v>
      </c>
      <c r="AV4983" s="14" t="s">
        <v>90</v>
      </c>
      <c r="AW4983" s="14" t="s">
        <v>36</v>
      </c>
      <c r="AX4983" s="14" t="s">
        <v>78</v>
      </c>
      <c r="AY4983" s="224" t="s">
        <v>386</v>
      </c>
    </row>
    <row r="4984" spans="2:51" s="14" customFormat="1" ht="10">
      <c r="B4984" s="214"/>
      <c r="C4984" s="215"/>
      <c r="D4984" s="205" t="s">
        <v>395</v>
      </c>
      <c r="E4984" s="216" t="s">
        <v>76</v>
      </c>
      <c r="F4984" s="217" t="s">
        <v>4328</v>
      </c>
      <c r="G4984" s="215"/>
      <c r="H4984" s="218">
        <v>10.4</v>
      </c>
      <c r="I4984" s="219"/>
      <c r="J4984" s="215"/>
      <c r="K4984" s="215"/>
      <c r="L4984" s="220"/>
      <c r="M4984" s="221"/>
      <c r="N4984" s="222"/>
      <c r="O4984" s="222"/>
      <c r="P4984" s="222"/>
      <c r="Q4984" s="222"/>
      <c r="R4984" s="222"/>
      <c r="S4984" s="222"/>
      <c r="T4984" s="223"/>
      <c r="AT4984" s="224" t="s">
        <v>395</v>
      </c>
      <c r="AU4984" s="224" t="s">
        <v>90</v>
      </c>
      <c r="AV4984" s="14" t="s">
        <v>90</v>
      </c>
      <c r="AW4984" s="14" t="s">
        <v>36</v>
      </c>
      <c r="AX4984" s="14" t="s">
        <v>78</v>
      </c>
      <c r="AY4984" s="224" t="s">
        <v>386</v>
      </c>
    </row>
    <row r="4985" spans="2:51" s="14" customFormat="1" ht="10">
      <c r="B4985" s="214"/>
      <c r="C4985" s="215"/>
      <c r="D4985" s="205" t="s">
        <v>395</v>
      </c>
      <c r="E4985" s="216" t="s">
        <v>76</v>
      </c>
      <c r="F4985" s="217" t="s">
        <v>4329</v>
      </c>
      <c r="G4985" s="215"/>
      <c r="H4985" s="218">
        <v>20.8</v>
      </c>
      <c r="I4985" s="219"/>
      <c r="J4985" s="215"/>
      <c r="K4985" s="215"/>
      <c r="L4985" s="220"/>
      <c r="M4985" s="221"/>
      <c r="N4985" s="222"/>
      <c r="O4985" s="222"/>
      <c r="P4985" s="222"/>
      <c r="Q4985" s="222"/>
      <c r="R4985" s="222"/>
      <c r="S4985" s="222"/>
      <c r="T4985" s="223"/>
      <c r="AT4985" s="224" t="s">
        <v>395</v>
      </c>
      <c r="AU4985" s="224" t="s">
        <v>90</v>
      </c>
      <c r="AV4985" s="14" t="s">
        <v>90</v>
      </c>
      <c r="AW4985" s="14" t="s">
        <v>36</v>
      </c>
      <c r="AX4985" s="14" t="s">
        <v>78</v>
      </c>
      <c r="AY4985" s="224" t="s">
        <v>386</v>
      </c>
    </row>
    <row r="4986" spans="2:51" s="14" customFormat="1" ht="10">
      <c r="B4986" s="214"/>
      <c r="C4986" s="215"/>
      <c r="D4986" s="205" t="s">
        <v>395</v>
      </c>
      <c r="E4986" s="216" t="s">
        <v>76</v>
      </c>
      <c r="F4986" s="217" t="s">
        <v>4330</v>
      </c>
      <c r="G4986" s="215"/>
      <c r="H4986" s="218">
        <v>10.4</v>
      </c>
      <c r="I4986" s="219"/>
      <c r="J4986" s="215"/>
      <c r="K4986" s="215"/>
      <c r="L4986" s="220"/>
      <c r="M4986" s="221"/>
      <c r="N4986" s="222"/>
      <c r="O4986" s="222"/>
      <c r="P4986" s="222"/>
      <c r="Q4986" s="222"/>
      <c r="R4986" s="222"/>
      <c r="S4986" s="222"/>
      <c r="T4986" s="223"/>
      <c r="AT4986" s="224" t="s">
        <v>395</v>
      </c>
      <c r="AU4986" s="224" t="s">
        <v>90</v>
      </c>
      <c r="AV4986" s="14" t="s">
        <v>90</v>
      </c>
      <c r="AW4986" s="14" t="s">
        <v>36</v>
      </c>
      <c r="AX4986" s="14" t="s">
        <v>78</v>
      </c>
      <c r="AY4986" s="224" t="s">
        <v>386</v>
      </c>
    </row>
    <row r="4987" spans="2:51" s="14" customFormat="1" ht="10">
      <c r="B4987" s="214"/>
      <c r="C4987" s="215"/>
      <c r="D4987" s="205" t="s">
        <v>395</v>
      </c>
      <c r="E4987" s="216" t="s">
        <v>76</v>
      </c>
      <c r="F4987" s="217" t="s">
        <v>4331</v>
      </c>
      <c r="G4987" s="215"/>
      <c r="H4987" s="218">
        <v>10.4</v>
      </c>
      <c r="I4987" s="219"/>
      <c r="J4987" s="215"/>
      <c r="K4987" s="215"/>
      <c r="L4987" s="220"/>
      <c r="M4987" s="221"/>
      <c r="N4987" s="222"/>
      <c r="O4987" s="222"/>
      <c r="P4987" s="222"/>
      <c r="Q4987" s="222"/>
      <c r="R4987" s="222"/>
      <c r="S4987" s="222"/>
      <c r="T4987" s="223"/>
      <c r="AT4987" s="224" t="s">
        <v>395</v>
      </c>
      <c r="AU4987" s="224" t="s">
        <v>90</v>
      </c>
      <c r="AV4987" s="14" t="s">
        <v>90</v>
      </c>
      <c r="AW4987" s="14" t="s">
        <v>36</v>
      </c>
      <c r="AX4987" s="14" t="s">
        <v>78</v>
      </c>
      <c r="AY4987" s="224" t="s">
        <v>386</v>
      </c>
    </row>
    <row r="4988" spans="2:51" s="14" customFormat="1" ht="10">
      <c r="B4988" s="214"/>
      <c r="C4988" s="215"/>
      <c r="D4988" s="205" t="s">
        <v>395</v>
      </c>
      <c r="E4988" s="216" t="s">
        <v>76</v>
      </c>
      <c r="F4988" s="217" t="s">
        <v>4332</v>
      </c>
      <c r="G4988" s="215"/>
      <c r="H4988" s="218">
        <v>10.4</v>
      </c>
      <c r="I4988" s="219"/>
      <c r="J4988" s="215"/>
      <c r="K4988" s="215"/>
      <c r="L4988" s="220"/>
      <c r="M4988" s="221"/>
      <c r="N4988" s="222"/>
      <c r="O4988" s="222"/>
      <c r="P4988" s="222"/>
      <c r="Q4988" s="222"/>
      <c r="R4988" s="222"/>
      <c r="S4988" s="222"/>
      <c r="T4988" s="223"/>
      <c r="AT4988" s="224" t="s">
        <v>395</v>
      </c>
      <c r="AU4988" s="224" t="s">
        <v>90</v>
      </c>
      <c r="AV4988" s="14" t="s">
        <v>90</v>
      </c>
      <c r="AW4988" s="14" t="s">
        <v>36</v>
      </c>
      <c r="AX4988" s="14" t="s">
        <v>78</v>
      </c>
      <c r="AY4988" s="224" t="s">
        <v>386</v>
      </c>
    </row>
    <row r="4989" spans="2:51" s="16" customFormat="1" ht="10">
      <c r="B4989" s="246"/>
      <c r="C4989" s="247"/>
      <c r="D4989" s="205" t="s">
        <v>395</v>
      </c>
      <c r="E4989" s="248" t="s">
        <v>76</v>
      </c>
      <c r="F4989" s="249" t="s">
        <v>559</v>
      </c>
      <c r="G4989" s="247"/>
      <c r="H4989" s="250">
        <v>83.2</v>
      </c>
      <c r="I4989" s="251"/>
      <c r="J4989" s="247"/>
      <c r="K4989" s="247"/>
      <c r="L4989" s="252"/>
      <c r="M4989" s="253"/>
      <c r="N4989" s="254"/>
      <c r="O4989" s="254"/>
      <c r="P4989" s="254"/>
      <c r="Q4989" s="254"/>
      <c r="R4989" s="254"/>
      <c r="S4989" s="254"/>
      <c r="T4989" s="255"/>
      <c r="AT4989" s="256" t="s">
        <v>395</v>
      </c>
      <c r="AU4989" s="256" t="s">
        <v>90</v>
      </c>
      <c r="AV4989" s="16" t="s">
        <v>95</v>
      </c>
      <c r="AW4989" s="16" t="s">
        <v>36</v>
      </c>
      <c r="AX4989" s="16" t="s">
        <v>78</v>
      </c>
      <c r="AY4989" s="256" t="s">
        <v>386</v>
      </c>
    </row>
    <row r="4990" spans="2:51" s="13" customFormat="1" ht="10">
      <c r="B4990" s="203"/>
      <c r="C4990" s="204"/>
      <c r="D4990" s="205" t="s">
        <v>395</v>
      </c>
      <c r="E4990" s="206" t="s">
        <v>76</v>
      </c>
      <c r="F4990" s="207" t="s">
        <v>1101</v>
      </c>
      <c r="G4990" s="204"/>
      <c r="H4990" s="206" t="s">
        <v>76</v>
      </c>
      <c r="I4990" s="208"/>
      <c r="J4990" s="204"/>
      <c r="K4990" s="204"/>
      <c r="L4990" s="209"/>
      <c r="M4990" s="210"/>
      <c r="N4990" s="211"/>
      <c r="O4990" s="211"/>
      <c r="P4990" s="211"/>
      <c r="Q4990" s="211"/>
      <c r="R4990" s="211"/>
      <c r="S4990" s="211"/>
      <c r="T4990" s="212"/>
      <c r="AT4990" s="213" t="s">
        <v>395</v>
      </c>
      <c r="AU4990" s="213" t="s">
        <v>90</v>
      </c>
      <c r="AV4990" s="13" t="s">
        <v>85</v>
      </c>
      <c r="AW4990" s="13" t="s">
        <v>36</v>
      </c>
      <c r="AX4990" s="13" t="s">
        <v>78</v>
      </c>
      <c r="AY4990" s="213" t="s">
        <v>386</v>
      </c>
    </row>
    <row r="4991" spans="2:51" s="14" customFormat="1" ht="10">
      <c r="B4991" s="214"/>
      <c r="C4991" s="215"/>
      <c r="D4991" s="205" t="s">
        <v>395</v>
      </c>
      <c r="E4991" s="216" t="s">
        <v>76</v>
      </c>
      <c r="F4991" s="217" t="s">
        <v>4333</v>
      </c>
      <c r="G4991" s="215"/>
      <c r="H4991" s="218">
        <v>10.4</v>
      </c>
      <c r="I4991" s="219"/>
      <c r="J4991" s="215"/>
      <c r="K4991" s="215"/>
      <c r="L4991" s="220"/>
      <c r="M4991" s="221"/>
      <c r="N4991" s="222"/>
      <c r="O4991" s="222"/>
      <c r="P4991" s="222"/>
      <c r="Q4991" s="222"/>
      <c r="R4991" s="222"/>
      <c r="S4991" s="222"/>
      <c r="T4991" s="223"/>
      <c r="AT4991" s="224" t="s">
        <v>395</v>
      </c>
      <c r="AU4991" s="224" t="s">
        <v>90</v>
      </c>
      <c r="AV4991" s="14" t="s">
        <v>90</v>
      </c>
      <c r="AW4991" s="14" t="s">
        <v>36</v>
      </c>
      <c r="AX4991" s="14" t="s">
        <v>78</v>
      </c>
      <c r="AY4991" s="224" t="s">
        <v>386</v>
      </c>
    </row>
    <row r="4992" spans="2:51" s="14" customFormat="1" ht="10">
      <c r="B4992" s="214"/>
      <c r="C4992" s="215"/>
      <c r="D4992" s="205" t="s">
        <v>395</v>
      </c>
      <c r="E4992" s="216" t="s">
        <v>76</v>
      </c>
      <c r="F4992" s="217" t="s">
        <v>4334</v>
      </c>
      <c r="G4992" s="215"/>
      <c r="H4992" s="218">
        <v>10.4</v>
      </c>
      <c r="I4992" s="219"/>
      <c r="J4992" s="215"/>
      <c r="K4992" s="215"/>
      <c r="L4992" s="220"/>
      <c r="M4992" s="221"/>
      <c r="N4992" s="222"/>
      <c r="O4992" s="222"/>
      <c r="P4992" s="222"/>
      <c r="Q4992" s="222"/>
      <c r="R4992" s="222"/>
      <c r="S4992" s="222"/>
      <c r="T4992" s="223"/>
      <c r="AT4992" s="224" t="s">
        <v>395</v>
      </c>
      <c r="AU4992" s="224" t="s">
        <v>90</v>
      </c>
      <c r="AV4992" s="14" t="s">
        <v>90</v>
      </c>
      <c r="AW4992" s="14" t="s">
        <v>36</v>
      </c>
      <c r="AX4992" s="14" t="s">
        <v>78</v>
      </c>
      <c r="AY4992" s="224" t="s">
        <v>386</v>
      </c>
    </row>
    <row r="4993" spans="1:65" s="14" customFormat="1" ht="10">
      <c r="B4993" s="214"/>
      <c r="C4993" s="215"/>
      <c r="D4993" s="205" t="s">
        <v>395</v>
      </c>
      <c r="E4993" s="216" t="s">
        <v>76</v>
      </c>
      <c r="F4993" s="217" t="s">
        <v>4335</v>
      </c>
      <c r="G4993" s="215"/>
      <c r="H4993" s="218">
        <v>20.8</v>
      </c>
      <c r="I4993" s="219"/>
      <c r="J4993" s="215"/>
      <c r="K4993" s="215"/>
      <c r="L4993" s="220"/>
      <c r="M4993" s="221"/>
      <c r="N4993" s="222"/>
      <c r="O4993" s="222"/>
      <c r="P4993" s="222"/>
      <c r="Q4993" s="222"/>
      <c r="R4993" s="222"/>
      <c r="S4993" s="222"/>
      <c r="T4993" s="223"/>
      <c r="AT4993" s="224" t="s">
        <v>395</v>
      </c>
      <c r="AU4993" s="224" t="s">
        <v>90</v>
      </c>
      <c r="AV4993" s="14" t="s">
        <v>90</v>
      </c>
      <c r="AW4993" s="14" t="s">
        <v>36</v>
      </c>
      <c r="AX4993" s="14" t="s">
        <v>78</v>
      </c>
      <c r="AY4993" s="224" t="s">
        <v>386</v>
      </c>
    </row>
    <row r="4994" spans="1:65" s="14" customFormat="1" ht="10">
      <c r="B4994" s="214"/>
      <c r="C4994" s="215"/>
      <c r="D4994" s="205" t="s">
        <v>395</v>
      </c>
      <c r="E4994" s="216" t="s">
        <v>76</v>
      </c>
      <c r="F4994" s="217" t="s">
        <v>4336</v>
      </c>
      <c r="G4994" s="215"/>
      <c r="H4994" s="218">
        <v>10.4</v>
      </c>
      <c r="I4994" s="219"/>
      <c r="J4994" s="215"/>
      <c r="K4994" s="215"/>
      <c r="L4994" s="220"/>
      <c r="M4994" s="221"/>
      <c r="N4994" s="222"/>
      <c r="O4994" s="222"/>
      <c r="P4994" s="222"/>
      <c r="Q4994" s="222"/>
      <c r="R4994" s="222"/>
      <c r="S4994" s="222"/>
      <c r="T4994" s="223"/>
      <c r="AT4994" s="224" t="s">
        <v>395</v>
      </c>
      <c r="AU4994" s="224" t="s">
        <v>90</v>
      </c>
      <c r="AV4994" s="14" t="s">
        <v>90</v>
      </c>
      <c r="AW4994" s="14" t="s">
        <v>36</v>
      </c>
      <c r="AX4994" s="14" t="s">
        <v>78</v>
      </c>
      <c r="AY4994" s="224" t="s">
        <v>386</v>
      </c>
    </row>
    <row r="4995" spans="1:65" s="14" customFormat="1" ht="10">
      <c r="B4995" s="214"/>
      <c r="C4995" s="215"/>
      <c r="D4995" s="205" t="s">
        <v>395</v>
      </c>
      <c r="E4995" s="216" t="s">
        <v>76</v>
      </c>
      <c r="F4995" s="217" t="s">
        <v>4337</v>
      </c>
      <c r="G4995" s="215"/>
      <c r="H4995" s="218">
        <v>10.4</v>
      </c>
      <c r="I4995" s="219"/>
      <c r="J4995" s="215"/>
      <c r="K4995" s="215"/>
      <c r="L4995" s="220"/>
      <c r="M4995" s="221"/>
      <c r="N4995" s="222"/>
      <c r="O4995" s="222"/>
      <c r="P4995" s="222"/>
      <c r="Q4995" s="222"/>
      <c r="R4995" s="222"/>
      <c r="S4995" s="222"/>
      <c r="T4995" s="223"/>
      <c r="AT4995" s="224" t="s">
        <v>395</v>
      </c>
      <c r="AU4995" s="224" t="s">
        <v>90</v>
      </c>
      <c r="AV4995" s="14" t="s">
        <v>90</v>
      </c>
      <c r="AW4995" s="14" t="s">
        <v>36</v>
      </c>
      <c r="AX4995" s="14" t="s">
        <v>78</v>
      </c>
      <c r="AY4995" s="224" t="s">
        <v>386</v>
      </c>
    </row>
    <row r="4996" spans="1:65" s="14" customFormat="1" ht="10">
      <c r="B4996" s="214"/>
      <c r="C4996" s="215"/>
      <c r="D4996" s="205" t="s">
        <v>395</v>
      </c>
      <c r="E4996" s="216" t="s">
        <v>76</v>
      </c>
      <c r="F4996" s="217" t="s">
        <v>4338</v>
      </c>
      <c r="G4996" s="215"/>
      <c r="H4996" s="218">
        <v>10.4</v>
      </c>
      <c r="I4996" s="219"/>
      <c r="J4996" s="215"/>
      <c r="K4996" s="215"/>
      <c r="L4996" s="220"/>
      <c r="M4996" s="221"/>
      <c r="N4996" s="222"/>
      <c r="O4996" s="222"/>
      <c r="P4996" s="222"/>
      <c r="Q4996" s="222"/>
      <c r="R4996" s="222"/>
      <c r="S4996" s="222"/>
      <c r="T4996" s="223"/>
      <c r="AT4996" s="224" t="s">
        <v>395</v>
      </c>
      <c r="AU4996" s="224" t="s">
        <v>90</v>
      </c>
      <c r="AV4996" s="14" t="s">
        <v>90</v>
      </c>
      <c r="AW4996" s="14" t="s">
        <v>36</v>
      </c>
      <c r="AX4996" s="14" t="s">
        <v>78</v>
      </c>
      <c r="AY4996" s="224" t="s">
        <v>386</v>
      </c>
    </row>
    <row r="4997" spans="1:65" s="14" customFormat="1" ht="10">
      <c r="B4997" s="214"/>
      <c r="C4997" s="215"/>
      <c r="D4997" s="205" t="s">
        <v>395</v>
      </c>
      <c r="E4997" s="216" t="s">
        <v>76</v>
      </c>
      <c r="F4997" s="217" t="s">
        <v>4339</v>
      </c>
      <c r="G4997" s="215"/>
      <c r="H4997" s="218">
        <v>10.4</v>
      </c>
      <c r="I4997" s="219"/>
      <c r="J4997" s="215"/>
      <c r="K4997" s="215"/>
      <c r="L4997" s="220"/>
      <c r="M4997" s="221"/>
      <c r="N4997" s="222"/>
      <c r="O4997" s="222"/>
      <c r="P4997" s="222"/>
      <c r="Q4997" s="222"/>
      <c r="R4997" s="222"/>
      <c r="S4997" s="222"/>
      <c r="T4997" s="223"/>
      <c r="AT4997" s="224" t="s">
        <v>395</v>
      </c>
      <c r="AU4997" s="224" t="s">
        <v>90</v>
      </c>
      <c r="AV4997" s="14" t="s">
        <v>90</v>
      </c>
      <c r="AW4997" s="14" t="s">
        <v>36</v>
      </c>
      <c r="AX4997" s="14" t="s">
        <v>78</v>
      </c>
      <c r="AY4997" s="224" t="s">
        <v>386</v>
      </c>
    </row>
    <row r="4998" spans="1:65" s="16" customFormat="1" ht="10">
      <c r="B4998" s="246"/>
      <c r="C4998" s="247"/>
      <c r="D4998" s="205" t="s">
        <v>395</v>
      </c>
      <c r="E4998" s="248" t="s">
        <v>76</v>
      </c>
      <c r="F4998" s="249" t="s">
        <v>559</v>
      </c>
      <c r="G4998" s="247"/>
      <c r="H4998" s="250">
        <v>83.2</v>
      </c>
      <c r="I4998" s="251"/>
      <c r="J4998" s="247"/>
      <c r="K4998" s="247"/>
      <c r="L4998" s="252"/>
      <c r="M4998" s="253"/>
      <c r="N4998" s="254"/>
      <c r="O4998" s="254"/>
      <c r="P4998" s="254"/>
      <c r="Q4998" s="254"/>
      <c r="R4998" s="254"/>
      <c r="S4998" s="254"/>
      <c r="T4998" s="255"/>
      <c r="AT4998" s="256" t="s">
        <v>395</v>
      </c>
      <c r="AU4998" s="256" t="s">
        <v>90</v>
      </c>
      <c r="AV4998" s="16" t="s">
        <v>95</v>
      </c>
      <c r="AW4998" s="16" t="s">
        <v>36</v>
      </c>
      <c r="AX4998" s="16" t="s">
        <v>78</v>
      </c>
      <c r="AY4998" s="256" t="s">
        <v>386</v>
      </c>
    </row>
    <row r="4999" spans="1:65" s="15" customFormat="1" ht="10">
      <c r="B4999" s="225"/>
      <c r="C4999" s="226"/>
      <c r="D4999" s="205" t="s">
        <v>395</v>
      </c>
      <c r="E4999" s="227" t="s">
        <v>76</v>
      </c>
      <c r="F4999" s="228" t="s">
        <v>398</v>
      </c>
      <c r="G4999" s="226"/>
      <c r="H4999" s="229">
        <v>263.60000000000002</v>
      </c>
      <c r="I4999" s="230"/>
      <c r="J4999" s="226"/>
      <c r="K4999" s="226"/>
      <c r="L4999" s="231"/>
      <c r="M4999" s="232"/>
      <c r="N4999" s="233"/>
      <c r="O4999" s="233"/>
      <c r="P4999" s="233"/>
      <c r="Q4999" s="233"/>
      <c r="R4999" s="233"/>
      <c r="S4999" s="233"/>
      <c r="T4999" s="234"/>
      <c r="AT4999" s="235" t="s">
        <v>395</v>
      </c>
      <c r="AU4999" s="235" t="s">
        <v>90</v>
      </c>
      <c r="AV4999" s="15" t="s">
        <v>102</v>
      </c>
      <c r="AW4999" s="15" t="s">
        <v>36</v>
      </c>
      <c r="AX4999" s="15" t="s">
        <v>85</v>
      </c>
      <c r="AY4999" s="235" t="s">
        <v>386</v>
      </c>
    </row>
    <row r="5000" spans="1:65" s="2" customFormat="1" ht="16.5" customHeight="1">
      <c r="A5000" s="37"/>
      <c r="B5000" s="38"/>
      <c r="C5000" s="236" t="s">
        <v>4340</v>
      </c>
      <c r="D5000" s="236" t="s">
        <v>453</v>
      </c>
      <c r="E5000" s="237" t="s">
        <v>4341</v>
      </c>
      <c r="F5000" s="238" t="s">
        <v>4342</v>
      </c>
      <c r="G5000" s="239" t="s">
        <v>167</v>
      </c>
      <c r="H5000" s="240">
        <v>259.89600000000002</v>
      </c>
      <c r="I5000" s="241"/>
      <c r="J5000" s="242">
        <f>ROUND(I5000*H5000,2)</f>
        <v>0</v>
      </c>
      <c r="K5000" s="238" t="s">
        <v>76</v>
      </c>
      <c r="L5000" s="243"/>
      <c r="M5000" s="244" t="s">
        <v>76</v>
      </c>
      <c r="N5000" s="245" t="s">
        <v>49</v>
      </c>
      <c r="O5000" s="67"/>
      <c r="P5000" s="194">
        <f>O5000*H5000</f>
        <v>0</v>
      </c>
      <c r="Q5000" s="194">
        <v>3.8000000000000002E-4</v>
      </c>
      <c r="R5000" s="194">
        <f>Q5000*H5000</f>
        <v>9.8760480000000012E-2</v>
      </c>
      <c r="S5000" s="194">
        <v>0</v>
      </c>
      <c r="T5000" s="195">
        <f>S5000*H5000</f>
        <v>0</v>
      </c>
      <c r="U5000" s="37"/>
      <c r="V5000" s="37"/>
      <c r="W5000" s="37"/>
      <c r="X5000" s="37"/>
      <c r="Y5000" s="37"/>
      <c r="Z5000" s="37"/>
      <c r="AA5000" s="37"/>
      <c r="AB5000" s="37"/>
      <c r="AC5000" s="37"/>
      <c r="AD5000" s="37"/>
      <c r="AE5000" s="37"/>
      <c r="AR5000" s="196" t="s">
        <v>597</v>
      </c>
      <c r="AT5000" s="196" t="s">
        <v>453</v>
      </c>
      <c r="AU5000" s="196" t="s">
        <v>90</v>
      </c>
      <c r="AY5000" s="20" t="s">
        <v>386</v>
      </c>
      <c r="BE5000" s="197">
        <f>IF(N5000="základní",J5000,0)</f>
        <v>0</v>
      </c>
      <c r="BF5000" s="197">
        <f>IF(N5000="snížená",J5000,0)</f>
        <v>0</v>
      </c>
      <c r="BG5000" s="197">
        <f>IF(N5000="zákl. přenesená",J5000,0)</f>
        <v>0</v>
      </c>
      <c r="BH5000" s="197">
        <f>IF(N5000="sníž. přenesená",J5000,0)</f>
        <v>0</v>
      </c>
      <c r="BI5000" s="197">
        <f>IF(N5000="nulová",J5000,0)</f>
        <v>0</v>
      </c>
      <c r="BJ5000" s="20" t="s">
        <v>90</v>
      </c>
      <c r="BK5000" s="197">
        <f>ROUND(I5000*H5000,2)</f>
        <v>0</v>
      </c>
      <c r="BL5000" s="20" t="s">
        <v>479</v>
      </c>
      <c r="BM5000" s="196" t="s">
        <v>4343</v>
      </c>
    </row>
    <row r="5001" spans="1:65" s="13" customFormat="1" ht="10">
      <c r="B5001" s="203"/>
      <c r="C5001" s="204"/>
      <c r="D5001" s="205" t="s">
        <v>395</v>
      </c>
      <c r="E5001" s="206" t="s">
        <v>76</v>
      </c>
      <c r="F5001" s="207" t="s">
        <v>1316</v>
      </c>
      <c r="G5001" s="204"/>
      <c r="H5001" s="206" t="s">
        <v>76</v>
      </c>
      <c r="I5001" s="208"/>
      <c r="J5001" s="204"/>
      <c r="K5001" s="204"/>
      <c r="L5001" s="209"/>
      <c r="M5001" s="210"/>
      <c r="N5001" s="211"/>
      <c r="O5001" s="211"/>
      <c r="P5001" s="211"/>
      <c r="Q5001" s="211"/>
      <c r="R5001" s="211"/>
      <c r="S5001" s="211"/>
      <c r="T5001" s="212"/>
      <c r="AT5001" s="213" t="s">
        <v>395</v>
      </c>
      <c r="AU5001" s="213" t="s">
        <v>90</v>
      </c>
      <c r="AV5001" s="13" t="s">
        <v>85</v>
      </c>
      <c r="AW5001" s="13" t="s">
        <v>36</v>
      </c>
      <c r="AX5001" s="13" t="s">
        <v>78</v>
      </c>
      <c r="AY5001" s="213" t="s">
        <v>386</v>
      </c>
    </row>
    <row r="5002" spans="1:65" s="13" customFormat="1" ht="10">
      <c r="B5002" s="203"/>
      <c r="C5002" s="204"/>
      <c r="D5002" s="205" t="s">
        <v>395</v>
      </c>
      <c r="E5002" s="206" t="s">
        <v>76</v>
      </c>
      <c r="F5002" s="207" t="s">
        <v>1057</v>
      </c>
      <c r="G5002" s="204"/>
      <c r="H5002" s="206" t="s">
        <v>76</v>
      </c>
      <c r="I5002" s="208"/>
      <c r="J5002" s="204"/>
      <c r="K5002" s="204"/>
      <c r="L5002" s="209"/>
      <c r="M5002" s="210"/>
      <c r="N5002" s="211"/>
      <c r="O5002" s="211"/>
      <c r="P5002" s="211"/>
      <c r="Q5002" s="211"/>
      <c r="R5002" s="211"/>
      <c r="S5002" s="211"/>
      <c r="T5002" s="212"/>
      <c r="AT5002" s="213" t="s">
        <v>395</v>
      </c>
      <c r="AU5002" s="213" t="s">
        <v>90</v>
      </c>
      <c r="AV5002" s="13" t="s">
        <v>85</v>
      </c>
      <c r="AW5002" s="13" t="s">
        <v>36</v>
      </c>
      <c r="AX5002" s="13" t="s">
        <v>78</v>
      </c>
      <c r="AY5002" s="213" t="s">
        <v>386</v>
      </c>
    </row>
    <row r="5003" spans="1:65" s="13" customFormat="1" ht="10">
      <c r="B5003" s="203"/>
      <c r="C5003" s="204"/>
      <c r="D5003" s="205" t="s">
        <v>395</v>
      </c>
      <c r="E5003" s="206" t="s">
        <v>76</v>
      </c>
      <c r="F5003" s="207" t="s">
        <v>4317</v>
      </c>
      <c r="G5003" s="204"/>
      <c r="H5003" s="206" t="s">
        <v>76</v>
      </c>
      <c r="I5003" s="208"/>
      <c r="J5003" s="204"/>
      <c r="K5003" s="204"/>
      <c r="L5003" s="209"/>
      <c r="M5003" s="210"/>
      <c r="N5003" s="211"/>
      <c r="O5003" s="211"/>
      <c r="P5003" s="211"/>
      <c r="Q5003" s="211"/>
      <c r="R5003" s="211"/>
      <c r="S5003" s="211"/>
      <c r="T5003" s="212"/>
      <c r="AT5003" s="213" t="s">
        <v>395</v>
      </c>
      <c r="AU5003" s="213" t="s">
        <v>90</v>
      </c>
      <c r="AV5003" s="13" t="s">
        <v>85</v>
      </c>
      <c r="AW5003" s="13" t="s">
        <v>36</v>
      </c>
      <c r="AX5003" s="13" t="s">
        <v>78</v>
      </c>
      <c r="AY5003" s="213" t="s">
        <v>386</v>
      </c>
    </row>
    <row r="5004" spans="1:65" s="13" customFormat="1" ht="10">
      <c r="B5004" s="203"/>
      <c r="C5004" s="204"/>
      <c r="D5004" s="205" t="s">
        <v>395</v>
      </c>
      <c r="E5004" s="206" t="s">
        <v>76</v>
      </c>
      <c r="F5004" s="207" t="s">
        <v>462</v>
      </c>
      <c r="G5004" s="204"/>
      <c r="H5004" s="206" t="s">
        <v>76</v>
      </c>
      <c r="I5004" s="208"/>
      <c r="J5004" s="204"/>
      <c r="K5004" s="204"/>
      <c r="L5004" s="209"/>
      <c r="M5004" s="210"/>
      <c r="N5004" s="211"/>
      <c r="O5004" s="211"/>
      <c r="P5004" s="211"/>
      <c r="Q5004" s="211"/>
      <c r="R5004" s="211"/>
      <c r="S5004" s="211"/>
      <c r="T5004" s="212"/>
      <c r="AT5004" s="213" t="s">
        <v>395</v>
      </c>
      <c r="AU5004" s="213" t="s">
        <v>90</v>
      </c>
      <c r="AV5004" s="13" t="s">
        <v>85</v>
      </c>
      <c r="AW5004" s="13" t="s">
        <v>36</v>
      </c>
      <c r="AX5004" s="13" t="s">
        <v>78</v>
      </c>
      <c r="AY5004" s="213" t="s">
        <v>386</v>
      </c>
    </row>
    <row r="5005" spans="1:65" s="13" customFormat="1" ht="10">
      <c r="B5005" s="203"/>
      <c r="C5005" s="204"/>
      <c r="D5005" s="205" t="s">
        <v>395</v>
      </c>
      <c r="E5005" s="206" t="s">
        <v>76</v>
      </c>
      <c r="F5005" s="207" t="s">
        <v>577</v>
      </c>
      <c r="G5005" s="204"/>
      <c r="H5005" s="206" t="s">
        <v>76</v>
      </c>
      <c r="I5005" s="208"/>
      <c r="J5005" s="204"/>
      <c r="K5005" s="204"/>
      <c r="L5005" s="209"/>
      <c r="M5005" s="210"/>
      <c r="N5005" s="211"/>
      <c r="O5005" s="211"/>
      <c r="P5005" s="211"/>
      <c r="Q5005" s="211"/>
      <c r="R5005" s="211"/>
      <c r="S5005" s="211"/>
      <c r="T5005" s="212"/>
      <c r="AT5005" s="213" t="s">
        <v>395</v>
      </c>
      <c r="AU5005" s="213" t="s">
        <v>90</v>
      </c>
      <c r="AV5005" s="13" t="s">
        <v>85</v>
      </c>
      <c r="AW5005" s="13" t="s">
        <v>36</v>
      </c>
      <c r="AX5005" s="13" t="s">
        <v>78</v>
      </c>
      <c r="AY5005" s="213" t="s">
        <v>386</v>
      </c>
    </row>
    <row r="5006" spans="1:65" s="13" customFormat="1" ht="10">
      <c r="B5006" s="203"/>
      <c r="C5006" s="204"/>
      <c r="D5006" s="205" t="s">
        <v>395</v>
      </c>
      <c r="E5006" s="206" t="s">
        <v>76</v>
      </c>
      <c r="F5006" s="207" t="s">
        <v>1130</v>
      </c>
      <c r="G5006" s="204"/>
      <c r="H5006" s="206" t="s">
        <v>76</v>
      </c>
      <c r="I5006" s="208"/>
      <c r="J5006" s="204"/>
      <c r="K5006" s="204"/>
      <c r="L5006" s="209"/>
      <c r="M5006" s="210"/>
      <c r="N5006" s="211"/>
      <c r="O5006" s="211"/>
      <c r="P5006" s="211"/>
      <c r="Q5006" s="211"/>
      <c r="R5006" s="211"/>
      <c r="S5006" s="211"/>
      <c r="T5006" s="212"/>
      <c r="AT5006" s="213" t="s">
        <v>395</v>
      </c>
      <c r="AU5006" s="213" t="s">
        <v>90</v>
      </c>
      <c r="AV5006" s="13" t="s">
        <v>85</v>
      </c>
      <c r="AW5006" s="13" t="s">
        <v>36</v>
      </c>
      <c r="AX5006" s="13" t="s">
        <v>78</v>
      </c>
      <c r="AY5006" s="213" t="s">
        <v>386</v>
      </c>
    </row>
    <row r="5007" spans="1:65" s="14" customFormat="1" ht="10">
      <c r="B5007" s="214"/>
      <c r="C5007" s="215"/>
      <c r="D5007" s="205" t="s">
        <v>395</v>
      </c>
      <c r="E5007" s="216" t="s">
        <v>76</v>
      </c>
      <c r="F5007" s="217" t="s">
        <v>4320</v>
      </c>
      <c r="G5007" s="215"/>
      <c r="H5007" s="218">
        <v>10.4</v>
      </c>
      <c r="I5007" s="219"/>
      <c r="J5007" s="215"/>
      <c r="K5007" s="215"/>
      <c r="L5007" s="220"/>
      <c r="M5007" s="221"/>
      <c r="N5007" s="222"/>
      <c r="O5007" s="222"/>
      <c r="P5007" s="222"/>
      <c r="Q5007" s="222"/>
      <c r="R5007" s="222"/>
      <c r="S5007" s="222"/>
      <c r="T5007" s="223"/>
      <c r="AT5007" s="224" t="s">
        <v>395</v>
      </c>
      <c r="AU5007" s="224" t="s">
        <v>90</v>
      </c>
      <c r="AV5007" s="14" t="s">
        <v>90</v>
      </c>
      <c r="AW5007" s="14" t="s">
        <v>36</v>
      </c>
      <c r="AX5007" s="14" t="s">
        <v>78</v>
      </c>
      <c r="AY5007" s="224" t="s">
        <v>386</v>
      </c>
    </row>
    <row r="5008" spans="1:65" s="14" customFormat="1" ht="10">
      <c r="B5008" s="214"/>
      <c r="C5008" s="215"/>
      <c r="D5008" s="205" t="s">
        <v>395</v>
      </c>
      <c r="E5008" s="216" t="s">
        <v>76</v>
      </c>
      <c r="F5008" s="217" t="s">
        <v>4321</v>
      </c>
      <c r="G5008" s="215"/>
      <c r="H5008" s="218">
        <v>10.4</v>
      </c>
      <c r="I5008" s="219"/>
      <c r="J5008" s="215"/>
      <c r="K5008" s="215"/>
      <c r="L5008" s="220"/>
      <c r="M5008" s="221"/>
      <c r="N5008" s="222"/>
      <c r="O5008" s="222"/>
      <c r="P5008" s="222"/>
      <c r="Q5008" s="222"/>
      <c r="R5008" s="222"/>
      <c r="S5008" s="222"/>
      <c r="T5008" s="223"/>
      <c r="AT5008" s="224" t="s">
        <v>395</v>
      </c>
      <c r="AU5008" s="224" t="s">
        <v>90</v>
      </c>
      <c r="AV5008" s="14" t="s">
        <v>90</v>
      </c>
      <c r="AW5008" s="14" t="s">
        <v>36</v>
      </c>
      <c r="AX5008" s="14" t="s">
        <v>78</v>
      </c>
      <c r="AY5008" s="224" t="s">
        <v>386</v>
      </c>
    </row>
    <row r="5009" spans="2:51" s="14" customFormat="1" ht="10">
      <c r="B5009" s="214"/>
      <c r="C5009" s="215"/>
      <c r="D5009" s="205" t="s">
        <v>395</v>
      </c>
      <c r="E5009" s="216" t="s">
        <v>76</v>
      </c>
      <c r="F5009" s="217" t="s">
        <v>4344</v>
      </c>
      <c r="G5009" s="215"/>
      <c r="H5009" s="218">
        <v>31.2</v>
      </c>
      <c r="I5009" s="219"/>
      <c r="J5009" s="215"/>
      <c r="K5009" s="215"/>
      <c r="L5009" s="220"/>
      <c r="M5009" s="221"/>
      <c r="N5009" s="222"/>
      <c r="O5009" s="222"/>
      <c r="P5009" s="222"/>
      <c r="Q5009" s="222"/>
      <c r="R5009" s="222"/>
      <c r="S5009" s="222"/>
      <c r="T5009" s="223"/>
      <c r="AT5009" s="224" t="s">
        <v>395</v>
      </c>
      <c r="AU5009" s="224" t="s">
        <v>90</v>
      </c>
      <c r="AV5009" s="14" t="s">
        <v>90</v>
      </c>
      <c r="AW5009" s="14" t="s">
        <v>36</v>
      </c>
      <c r="AX5009" s="14" t="s">
        <v>78</v>
      </c>
      <c r="AY5009" s="224" t="s">
        <v>386</v>
      </c>
    </row>
    <row r="5010" spans="2:51" s="14" customFormat="1" ht="10">
      <c r="B5010" s="214"/>
      <c r="C5010" s="215"/>
      <c r="D5010" s="205" t="s">
        <v>395</v>
      </c>
      <c r="E5010" s="216" t="s">
        <v>76</v>
      </c>
      <c r="F5010" s="217" t="s">
        <v>4323</v>
      </c>
      <c r="G5010" s="215"/>
      <c r="H5010" s="218">
        <v>15.6</v>
      </c>
      <c r="I5010" s="219"/>
      <c r="J5010" s="215"/>
      <c r="K5010" s="215"/>
      <c r="L5010" s="220"/>
      <c r="M5010" s="221"/>
      <c r="N5010" s="222"/>
      <c r="O5010" s="222"/>
      <c r="P5010" s="222"/>
      <c r="Q5010" s="222"/>
      <c r="R5010" s="222"/>
      <c r="S5010" s="222"/>
      <c r="T5010" s="223"/>
      <c r="AT5010" s="224" t="s">
        <v>395</v>
      </c>
      <c r="AU5010" s="224" t="s">
        <v>90</v>
      </c>
      <c r="AV5010" s="14" t="s">
        <v>90</v>
      </c>
      <c r="AW5010" s="14" t="s">
        <v>36</v>
      </c>
      <c r="AX5010" s="14" t="s">
        <v>78</v>
      </c>
      <c r="AY5010" s="224" t="s">
        <v>386</v>
      </c>
    </row>
    <row r="5011" spans="2:51" s="14" customFormat="1" ht="10">
      <c r="B5011" s="214"/>
      <c r="C5011" s="215"/>
      <c r="D5011" s="205" t="s">
        <v>395</v>
      </c>
      <c r="E5011" s="216" t="s">
        <v>76</v>
      </c>
      <c r="F5011" s="217" t="s">
        <v>4324</v>
      </c>
      <c r="G5011" s="215"/>
      <c r="H5011" s="218">
        <v>10.4</v>
      </c>
      <c r="I5011" s="219"/>
      <c r="J5011" s="215"/>
      <c r="K5011" s="215"/>
      <c r="L5011" s="220"/>
      <c r="M5011" s="221"/>
      <c r="N5011" s="222"/>
      <c r="O5011" s="222"/>
      <c r="P5011" s="222"/>
      <c r="Q5011" s="222"/>
      <c r="R5011" s="222"/>
      <c r="S5011" s="222"/>
      <c r="T5011" s="223"/>
      <c r="AT5011" s="224" t="s">
        <v>395</v>
      </c>
      <c r="AU5011" s="224" t="s">
        <v>90</v>
      </c>
      <c r="AV5011" s="14" t="s">
        <v>90</v>
      </c>
      <c r="AW5011" s="14" t="s">
        <v>36</v>
      </c>
      <c r="AX5011" s="14" t="s">
        <v>78</v>
      </c>
      <c r="AY5011" s="224" t="s">
        <v>386</v>
      </c>
    </row>
    <row r="5012" spans="2:51" s="14" customFormat="1" ht="10">
      <c r="B5012" s="214"/>
      <c r="C5012" s="215"/>
      <c r="D5012" s="205" t="s">
        <v>395</v>
      </c>
      <c r="E5012" s="216" t="s">
        <v>76</v>
      </c>
      <c r="F5012" s="217" t="s">
        <v>4325</v>
      </c>
      <c r="G5012" s="215"/>
      <c r="H5012" s="218">
        <v>10.4</v>
      </c>
      <c r="I5012" s="219"/>
      <c r="J5012" s="215"/>
      <c r="K5012" s="215"/>
      <c r="L5012" s="220"/>
      <c r="M5012" s="221"/>
      <c r="N5012" s="222"/>
      <c r="O5012" s="222"/>
      <c r="P5012" s="222"/>
      <c r="Q5012" s="222"/>
      <c r="R5012" s="222"/>
      <c r="S5012" s="222"/>
      <c r="T5012" s="223"/>
      <c r="AT5012" s="224" t="s">
        <v>395</v>
      </c>
      <c r="AU5012" s="224" t="s">
        <v>90</v>
      </c>
      <c r="AV5012" s="14" t="s">
        <v>90</v>
      </c>
      <c r="AW5012" s="14" t="s">
        <v>36</v>
      </c>
      <c r="AX5012" s="14" t="s">
        <v>78</v>
      </c>
      <c r="AY5012" s="224" t="s">
        <v>386</v>
      </c>
    </row>
    <row r="5013" spans="2:51" s="16" customFormat="1" ht="10">
      <c r="B5013" s="246"/>
      <c r="C5013" s="247"/>
      <c r="D5013" s="205" t="s">
        <v>395</v>
      </c>
      <c r="E5013" s="248" t="s">
        <v>76</v>
      </c>
      <c r="F5013" s="249" t="s">
        <v>559</v>
      </c>
      <c r="G5013" s="247"/>
      <c r="H5013" s="250">
        <v>88.4</v>
      </c>
      <c r="I5013" s="251"/>
      <c r="J5013" s="247"/>
      <c r="K5013" s="247"/>
      <c r="L5013" s="252"/>
      <c r="M5013" s="253"/>
      <c r="N5013" s="254"/>
      <c r="O5013" s="254"/>
      <c r="P5013" s="254"/>
      <c r="Q5013" s="254"/>
      <c r="R5013" s="254"/>
      <c r="S5013" s="254"/>
      <c r="T5013" s="255"/>
      <c r="AT5013" s="256" t="s">
        <v>395</v>
      </c>
      <c r="AU5013" s="256" t="s">
        <v>90</v>
      </c>
      <c r="AV5013" s="16" t="s">
        <v>95</v>
      </c>
      <c r="AW5013" s="16" t="s">
        <v>36</v>
      </c>
      <c r="AX5013" s="16" t="s">
        <v>78</v>
      </c>
      <c r="AY5013" s="256" t="s">
        <v>386</v>
      </c>
    </row>
    <row r="5014" spans="2:51" s="13" customFormat="1" ht="10">
      <c r="B5014" s="203"/>
      <c r="C5014" s="204"/>
      <c r="D5014" s="205" t="s">
        <v>395</v>
      </c>
      <c r="E5014" s="206" t="s">
        <v>76</v>
      </c>
      <c r="F5014" s="207" t="s">
        <v>1153</v>
      </c>
      <c r="G5014" s="204"/>
      <c r="H5014" s="206" t="s">
        <v>76</v>
      </c>
      <c r="I5014" s="208"/>
      <c r="J5014" s="204"/>
      <c r="K5014" s="204"/>
      <c r="L5014" s="209"/>
      <c r="M5014" s="210"/>
      <c r="N5014" s="211"/>
      <c r="O5014" s="211"/>
      <c r="P5014" s="211"/>
      <c r="Q5014" s="211"/>
      <c r="R5014" s="211"/>
      <c r="S5014" s="211"/>
      <c r="T5014" s="212"/>
      <c r="AT5014" s="213" t="s">
        <v>395</v>
      </c>
      <c r="AU5014" s="213" t="s">
        <v>90</v>
      </c>
      <c r="AV5014" s="13" t="s">
        <v>85</v>
      </c>
      <c r="AW5014" s="13" t="s">
        <v>36</v>
      </c>
      <c r="AX5014" s="13" t="s">
        <v>78</v>
      </c>
      <c r="AY5014" s="213" t="s">
        <v>386</v>
      </c>
    </row>
    <row r="5015" spans="2:51" s="14" customFormat="1" ht="10">
      <c r="B5015" s="214"/>
      <c r="C5015" s="215"/>
      <c r="D5015" s="205" t="s">
        <v>395</v>
      </c>
      <c r="E5015" s="216" t="s">
        <v>76</v>
      </c>
      <c r="F5015" s="217" t="s">
        <v>4326</v>
      </c>
      <c r="G5015" s="215"/>
      <c r="H5015" s="218">
        <v>10.4</v>
      </c>
      <c r="I5015" s="219"/>
      <c r="J5015" s="215"/>
      <c r="K5015" s="215"/>
      <c r="L5015" s="220"/>
      <c r="M5015" s="221"/>
      <c r="N5015" s="222"/>
      <c r="O5015" s="222"/>
      <c r="P5015" s="222"/>
      <c r="Q5015" s="222"/>
      <c r="R5015" s="222"/>
      <c r="S5015" s="222"/>
      <c r="T5015" s="223"/>
      <c r="AT5015" s="224" t="s">
        <v>395</v>
      </c>
      <c r="AU5015" s="224" t="s">
        <v>90</v>
      </c>
      <c r="AV5015" s="14" t="s">
        <v>90</v>
      </c>
      <c r="AW5015" s="14" t="s">
        <v>36</v>
      </c>
      <c r="AX5015" s="14" t="s">
        <v>78</v>
      </c>
      <c r="AY5015" s="224" t="s">
        <v>386</v>
      </c>
    </row>
    <row r="5016" spans="2:51" s="14" customFormat="1" ht="10">
      <c r="B5016" s="214"/>
      <c r="C5016" s="215"/>
      <c r="D5016" s="205" t="s">
        <v>395</v>
      </c>
      <c r="E5016" s="216" t="s">
        <v>76</v>
      </c>
      <c r="F5016" s="217" t="s">
        <v>4327</v>
      </c>
      <c r="G5016" s="215"/>
      <c r="H5016" s="218">
        <v>10.4</v>
      </c>
      <c r="I5016" s="219"/>
      <c r="J5016" s="215"/>
      <c r="K5016" s="215"/>
      <c r="L5016" s="220"/>
      <c r="M5016" s="221"/>
      <c r="N5016" s="222"/>
      <c r="O5016" s="222"/>
      <c r="P5016" s="222"/>
      <c r="Q5016" s="222"/>
      <c r="R5016" s="222"/>
      <c r="S5016" s="222"/>
      <c r="T5016" s="223"/>
      <c r="AT5016" s="224" t="s">
        <v>395</v>
      </c>
      <c r="AU5016" s="224" t="s">
        <v>90</v>
      </c>
      <c r="AV5016" s="14" t="s">
        <v>90</v>
      </c>
      <c r="AW5016" s="14" t="s">
        <v>36</v>
      </c>
      <c r="AX5016" s="14" t="s">
        <v>78</v>
      </c>
      <c r="AY5016" s="224" t="s">
        <v>386</v>
      </c>
    </row>
    <row r="5017" spans="2:51" s="14" customFormat="1" ht="10">
      <c r="B5017" s="214"/>
      <c r="C5017" s="215"/>
      <c r="D5017" s="205" t="s">
        <v>395</v>
      </c>
      <c r="E5017" s="216" t="s">
        <v>76</v>
      </c>
      <c r="F5017" s="217" t="s">
        <v>4345</v>
      </c>
      <c r="G5017" s="215"/>
      <c r="H5017" s="218">
        <v>31.2</v>
      </c>
      <c r="I5017" s="219"/>
      <c r="J5017" s="215"/>
      <c r="K5017" s="215"/>
      <c r="L5017" s="220"/>
      <c r="M5017" s="221"/>
      <c r="N5017" s="222"/>
      <c r="O5017" s="222"/>
      <c r="P5017" s="222"/>
      <c r="Q5017" s="222"/>
      <c r="R5017" s="222"/>
      <c r="S5017" s="222"/>
      <c r="T5017" s="223"/>
      <c r="AT5017" s="224" t="s">
        <v>395</v>
      </c>
      <c r="AU5017" s="224" t="s">
        <v>90</v>
      </c>
      <c r="AV5017" s="14" t="s">
        <v>90</v>
      </c>
      <c r="AW5017" s="14" t="s">
        <v>36</v>
      </c>
      <c r="AX5017" s="14" t="s">
        <v>78</v>
      </c>
      <c r="AY5017" s="224" t="s">
        <v>386</v>
      </c>
    </row>
    <row r="5018" spans="2:51" s="14" customFormat="1" ht="10">
      <c r="B5018" s="214"/>
      <c r="C5018" s="215"/>
      <c r="D5018" s="205" t="s">
        <v>395</v>
      </c>
      <c r="E5018" s="216" t="s">
        <v>76</v>
      </c>
      <c r="F5018" s="217" t="s">
        <v>4330</v>
      </c>
      <c r="G5018" s="215"/>
      <c r="H5018" s="218">
        <v>10.4</v>
      </c>
      <c r="I5018" s="219"/>
      <c r="J5018" s="215"/>
      <c r="K5018" s="215"/>
      <c r="L5018" s="220"/>
      <c r="M5018" s="221"/>
      <c r="N5018" s="222"/>
      <c r="O5018" s="222"/>
      <c r="P5018" s="222"/>
      <c r="Q5018" s="222"/>
      <c r="R5018" s="222"/>
      <c r="S5018" s="222"/>
      <c r="T5018" s="223"/>
      <c r="AT5018" s="224" t="s">
        <v>395</v>
      </c>
      <c r="AU5018" s="224" t="s">
        <v>90</v>
      </c>
      <c r="AV5018" s="14" t="s">
        <v>90</v>
      </c>
      <c r="AW5018" s="14" t="s">
        <v>36</v>
      </c>
      <c r="AX5018" s="14" t="s">
        <v>78</v>
      </c>
      <c r="AY5018" s="224" t="s">
        <v>386</v>
      </c>
    </row>
    <row r="5019" spans="2:51" s="14" customFormat="1" ht="10">
      <c r="B5019" s="214"/>
      <c r="C5019" s="215"/>
      <c r="D5019" s="205" t="s">
        <v>395</v>
      </c>
      <c r="E5019" s="216" t="s">
        <v>76</v>
      </c>
      <c r="F5019" s="217" t="s">
        <v>4331</v>
      </c>
      <c r="G5019" s="215"/>
      <c r="H5019" s="218">
        <v>10.4</v>
      </c>
      <c r="I5019" s="219"/>
      <c r="J5019" s="215"/>
      <c r="K5019" s="215"/>
      <c r="L5019" s="220"/>
      <c r="M5019" s="221"/>
      <c r="N5019" s="222"/>
      <c r="O5019" s="222"/>
      <c r="P5019" s="222"/>
      <c r="Q5019" s="222"/>
      <c r="R5019" s="222"/>
      <c r="S5019" s="222"/>
      <c r="T5019" s="223"/>
      <c r="AT5019" s="224" t="s">
        <v>395</v>
      </c>
      <c r="AU5019" s="224" t="s">
        <v>90</v>
      </c>
      <c r="AV5019" s="14" t="s">
        <v>90</v>
      </c>
      <c r="AW5019" s="14" t="s">
        <v>36</v>
      </c>
      <c r="AX5019" s="14" t="s">
        <v>78</v>
      </c>
      <c r="AY5019" s="224" t="s">
        <v>386</v>
      </c>
    </row>
    <row r="5020" spans="2:51" s="14" customFormat="1" ht="10">
      <c r="B5020" s="214"/>
      <c r="C5020" s="215"/>
      <c r="D5020" s="205" t="s">
        <v>395</v>
      </c>
      <c r="E5020" s="216" t="s">
        <v>76</v>
      </c>
      <c r="F5020" s="217" t="s">
        <v>4346</v>
      </c>
      <c r="G5020" s="215"/>
      <c r="H5020" s="218">
        <v>10.4</v>
      </c>
      <c r="I5020" s="219"/>
      <c r="J5020" s="215"/>
      <c r="K5020" s="215"/>
      <c r="L5020" s="220"/>
      <c r="M5020" s="221"/>
      <c r="N5020" s="222"/>
      <c r="O5020" s="222"/>
      <c r="P5020" s="222"/>
      <c r="Q5020" s="222"/>
      <c r="R5020" s="222"/>
      <c r="S5020" s="222"/>
      <c r="T5020" s="223"/>
      <c r="AT5020" s="224" t="s">
        <v>395</v>
      </c>
      <c r="AU5020" s="224" t="s">
        <v>90</v>
      </c>
      <c r="AV5020" s="14" t="s">
        <v>90</v>
      </c>
      <c r="AW5020" s="14" t="s">
        <v>36</v>
      </c>
      <c r="AX5020" s="14" t="s">
        <v>78</v>
      </c>
      <c r="AY5020" s="224" t="s">
        <v>386</v>
      </c>
    </row>
    <row r="5021" spans="2:51" s="16" customFormat="1" ht="10">
      <c r="B5021" s="246"/>
      <c r="C5021" s="247"/>
      <c r="D5021" s="205" t="s">
        <v>395</v>
      </c>
      <c r="E5021" s="248" t="s">
        <v>76</v>
      </c>
      <c r="F5021" s="249" t="s">
        <v>559</v>
      </c>
      <c r="G5021" s="247"/>
      <c r="H5021" s="250">
        <v>83.2</v>
      </c>
      <c r="I5021" s="251"/>
      <c r="J5021" s="247"/>
      <c r="K5021" s="247"/>
      <c r="L5021" s="252"/>
      <c r="M5021" s="253"/>
      <c r="N5021" s="254"/>
      <c r="O5021" s="254"/>
      <c r="P5021" s="254"/>
      <c r="Q5021" s="254"/>
      <c r="R5021" s="254"/>
      <c r="S5021" s="254"/>
      <c r="T5021" s="255"/>
      <c r="AT5021" s="256" t="s">
        <v>395</v>
      </c>
      <c r="AU5021" s="256" t="s">
        <v>90</v>
      </c>
      <c r="AV5021" s="16" t="s">
        <v>95</v>
      </c>
      <c r="AW5021" s="16" t="s">
        <v>36</v>
      </c>
      <c r="AX5021" s="16" t="s">
        <v>78</v>
      </c>
      <c r="AY5021" s="256" t="s">
        <v>386</v>
      </c>
    </row>
    <row r="5022" spans="2:51" s="13" customFormat="1" ht="10">
      <c r="B5022" s="203"/>
      <c r="C5022" s="204"/>
      <c r="D5022" s="205" t="s">
        <v>395</v>
      </c>
      <c r="E5022" s="206" t="s">
        <v>76</v>
      </c>
      <c r="F5022" s="207" t="s">
        <v>1171</v>
      </c>
      <c r="G5022" s="204"/>
      <c r="H5022" s="206" t="s">
        <v>76</v>
      </c>
      <c r="I5022" s="208"/>
      <c r="J5022" s="204"/>
      <c r="K5022" s="204"/>
      <c r="L5022" s="209"/>
      <c r="M5022" s="210"/>
      <c r="N5022" s="211"/>
      <c r="O5022" s="211"/>
      <c r="P5022" s="211"/>
      <c r="Q5022" s="211"/>
      <c r="R5022" s="211"/>
      <c r="S5022" s="211"/>
      <c r="T5022" s="212"/>
      <c r="AT5022" s="213" t="s">
        <v>395</v>
      </c>
      <c r="AU5022" s="213" t="s">
        <v>90</v>
      </c>
      <c r="AV5022" s="13" t="s">
        <v>85</v>
      </c>
      <c r="AW5022" s="13" t="s">
        <v>36</v>
      </c>
      <c r="AX5022" s="13" t="s">
        <v>78</v>
      </c>
      <c r="AY5022" s="213" t="s">
        <v>386</v>
      </c>
    </row>
    <row r="5023" spans="2:51" s="14" customFormat="1" ht="10">
      <c r="B5023" s="214"/>
      <c r="C5023" s="215"/>
      <c r="D5023" s="205" t="s">
        <v>395</v>
      </c>
      <c r="E5023" s="216" t="s">
        <v>76</v>
      </c>
      <c r="F5023" s="217" t="s">
        <v>4333</v>
      </c>
      <c r="G5023" s="215"/>
      <c r="H5023" s="218">
        <v>10.4</v>
      </c>
      <c r="I5023" s="219"/>
      <c r="J5023" s="215"/>
      <c r="K5023" s="215"/>
      <c r="L5023" s="220"/>
      <c r="M5023" s="221"/>
      <c r="N5023" s="222"/>
      <c r="O5023" s="222"/>
      <c r="P5023" s="222"/>
      <c r="Q5023" s="222"/>
      <c r="R5023" s="222"/>
      <c r="S5023" s="222"/>
      <c r="T5023" s="223"/>
      <c r="AT5023" s="224" t="s">
        <v>395</v>
      </c>
      <c r="AU5023" s="224" t="s">
        <v>90</v>
      </c>
      <c r="AV5023" s="14" t="s">
        <v>90</v>
      </c>
      <c r="AW5023" s="14" t="s">
        <v>36</v>
      </c>
      <c r="AX5023" s="14" t="s">
        <v>78</v>
      </c>
      <c r="AY5023" s="224" t="s">
        <v>386</v>
      </c>
    </row>
    <row r="5024" spans="2:51" s="14" customFormat="1" ht="10">
      <c r="B5024" s="214"/>
      <c r="C5024" s="215"/>
      <c r="D5024" s="205" t="s">
        <v>395</v>
      </c>
      <c r="E5024" s="216" t="s">
        <v>76</v>
      </c>
      <c r="F5024" s="217" t="s">
        <v>4334</v>
      </c>
      <c r="G5024" s="215"/>
      <c r="H5024" s="218">
        <v>10.4</v>
      </c>
      <c r="I5024" s="219"/>
      <c r="J5024" s="215"/>
      <c r="K5024" s="215"/>
      <c r="L5024" s="220"/>
      <c r="M5024" s="221"/>
      <c r="N5024" s="222"/>
      <c r="O5024" s="222"/>
      <c r="P5024" s="222"/>
      <c r="Q5024" s="222"/>
      <c r="R5024" s="222"/>
      <c r="S5024" s="222"/>
      <c r="T5024" s="223"/>
      <c r="AT5024" s="224" t="s">
        <v>395</v>
      </c>
      <c r="AU5024" s="224" t="s">
        <v>90</v>
      </c>
      <c r="AV5024" s="14" t="s">
        <v>90</v>
      </c>
      <c r="AW5024" s="14" t="s">
        <v>36</v>
      </c>
      <c r="AX5024" s="14" t="s">
        <v>78</v>
      </c>
      <c r="AY5024" s="224" t="s">
        <v>386</v>
      </c>
    </row>
    <row r="5025" spans="1:65" s="14" customFormat="1" ht="10">
      <c r="B5025" s="214"/>
      <c r="C5025" s="215"/>
      <c r="D5025" s="205" t="s">
        <v>395</v>
      </c>
      <c r="E5025" s="216" t="s">
        <v>76</v>
      </c>
      <c r="F5025" s="217" t="s">
        <v>4347</v>
      </c>
      <c r="G5025" s="215"/>
      <c r="H5025" s="218">
        <v>31.2</v>
      </c>
      <c r="I5025" s="219"/>
      <c r="J5025" s="215"/>
      <c r="K5025" s="215"/>
      <c r="L5025" s="220"/>
      <c r="M5025" s="221"/>
      <c r="N5025" s="222"/>
      <c r="O5025" s="222"/>
      <c r="P5025" s="222"/>
      <c r="Q5025" s="222"/>
      <c r="R5025" s="222"/>
      <c r="S5025" s="222"/>
      <c r="T5025" s="223"/>
      <c r="AT5025" s="224" t="s">
        <v>395</v>
      </c>
      <c r="AU5025" s="224" t="s">
        <v>90</v>
      </c>
      <c r="AV5025" s="14" t="s">
        <v>90</v>
      </c>
      <c r="AW5025" s="14" t="s">
        <v>36</v>
      </c>
      <c r="AX5025" s="14" t="s">
        <v>78</v>
      </c>
      <c r="AY5025" s="224" t="s">
        <v>386</v>
      </c>
    </row>
    <row r="5026" spans="1:65" s="14" customFormat="1" ht="10">
      <c r="B5026" s="214"/>
      <c r="C5026" s="215"/>
      <c r="D5026" s="205" t="s">
        <v>395</v>
      </c>
      <c r="E5026" s="216" t="s">
        <v>76</v>
      </c>
      <c r="F5026" s="217" t="s">
        <v>4337</v>
      </c>
      <c r="G5026" s="215"/>
      <c r="H5026" s="218">
        <v>10.4</v>
      </c>
      <c r="I5026" s="219"/>
      <c r="J5026" s="215"/>
      <c r="K5026" s="215"/>
      <c r="L5026" s="220"/>
      <c r="M5026" s="221"/>
      <c r="N5026" s="222"/>
      <c r="O5026" s="222"/>
      <c r="P5026" s="222"/>
      <c r="Q5026" s="222"/>
      <c r="R5026" s="222"/>
      <c r="S5026" s="222"/>
      <c r="T5026" s="223"/>
      <c r="AT5026" s="224" t="s">
        <v>395</v>
      </c>
      <c r="AU5026" s="224" t="s">
        <v>90</v>
      </c>
      <c r="AV5026" s="14" t="s">
        <v>90</v>
      </c>
      <c r="AW5026" s="14" t="s">
        <v>36</v>
      </c>
      <c r="AX5026" s="14" t="s">
        <v>78</v>
      </c>
      <c r="AY5026" s="224" t="s">
        <v>386</v>
      </c>
    </row>
    <row r="5027" spans="1:65" s="14" customFormat="1" ht="10">
      <c r="B5027" s="214"/>
      <c r="C5027" s="215"/>
      <c r="D5027" s="205" t="s">
        <v>395</v>
      </c>
      <c r="E5027" s="216" t="s">
        <v>76</v>
      </c>
      <c r="F5027" s="217" t="s">
        <v>4338</v>
      </c>
      <c r="G5027" s="215"/>
      <c r="H5027" s="218">
        <v>10.4</v>
      </c>
      <c r="I5027" s="219"/>
      <c r="J5027" s="215"/>
      <c r="K5027" s="215"/>
      <c r="L5027" s="220"/>
      <c r="M5027" s="221"/>
      <c r="N5027" s="222"/>
      <c r="O5027" s="222"/>
      <c r="P5027" s="222"/>
      <c r="Q5027" s="222"/>
      <c r="R5027" s="222"/>
      <c r="S5027" s="222"/>
      <c r="T5027" s="223"/>
      <c r="AT5027" s="224" t="s">
        <v>395</v>
      </c>
      <c r="AU5027" s="224" t="s">
        <v>90</v>
      </c>
      <c r="AV5027" s="14" t="s">
        <v>90</v>
      </c>
      <c r="AW5027" s="14" t="s">
        <v>36</v>
      </c>
      <c r="AX5027" s="14" t="s">
        <v>78</v>
      </c>
      <c r="AY5027" s="224" t="s">
        <v>386</v>
      </c>
    </row>
    <row r="5028" spans="1:65" s="14" customFormat="1" ht="10">
      <c r="B5028" s="214"/>
      <c r="C5028" s="215"/>
      <c r="D5028" s="205" t="s">
        <v>395</v>
      </c>
      <c r="E5028" s="216" t="s">
        <v>76</v>
      </c>
      <c r="F5028" s="217" t="s">
        <v>4339</v>
      </c>
      <c r="G5028" s="215"/>
      <c r="H5028" s="218">
        <v>10.4</v>
      </c>
      <c r="I5028" s="219"/>
      <c r="J5028" s="215"/>
      <c r="K5028" s="215"/>
      <c r="L5028" s="220"/>
      <c r="M5028" s="221"/>
      <c r="N5028" s="222"/>
      <c r="O5028" s="222"/>
      <c r="P5028" s="222"/>
      <c r="Q5028" s="222"/>
      <c r="R5028" s="222"/>
      <c r="S5028" s="222"/>
      <c r="T5028" s="223"/>
      <c r="AT5028" s="224" t="s">
        <v>395</v>
      </c>
      <c r="AU5028" s="224" t="s">
        <v>90</v>
      </c>
      <c r="AV5028" s="14" t="s">
        <v>90</v>
      </c>
      <c r="AW5028" s="14" t="s">
        <v>36</v>
      </c>
      <c r="AX5028" s="14" t="s">
        <v>78</v>
      </c>
      <c r="AY5028" s="224" t="s">
        <v>386</v>
      </c>
    </row>
    <row r="5029" spans="1:65" s="16" customFormat="1" ht="10">
      <c r="B5029" s="246"/>
      <c r="C5029" s="247"/>
      <c r="D5029" s="205" t="s">
        <v>395</v>
      </c>
      <c r="E5029" s="248" t="s">
        <v>76</v>
      </c>
      <c r="F5029" s="249" t="s">
        <v>559</v>
      </c>
      <c r="G5029" s="247"/>
      <c r="H5029" s="250">
        <v>83.2</v>
      </c>
      <c r="I5029" s="251"/>
      <c r="J5029" s="247"/>
      <c r="K5029" s="247"/>
      <c r="L5029" s="252"/>
      <c r="M5029" s="253"/>
      <c r="N5029" s="254"/>
      <c r="O5029" s="254"/>
      <c r="P5029" s="254"/>
      <c r="Q5029" s="254"/>
      <c r="R5029" s="254"/>
      <c r="S5029" s="254"/>
      <c r="T5029" s="255"/>
      <c r="AT5029" s="256" t="s">
        <v>395</v>
      </c>
      <c r="AU5029" s="256" t="s">
        <v>90</v>
      </c>
      <c r="AV5029" s="16" t="s">
        <v>95</v>
      </c>
      <c r="AW5029" s="16" t="s">
        <v>36</v>
      </c>
      <c r="AX5029" s="16" t="s">
        <v>78</v>
      </c>
      <c r="AY5029" s="256" t="s">
        <v>386</v>
      </c>
    </row>
    <row r="5030" spans="1:65" s="15" customFormat="1" ht="10">
      <c r="B5030" s="225"/>
      <c r="C5030" s="226"/>
      <c r="D5030" s="205" t="s">
        <v>395</v>
      </c>
      <c r="E5030" s="227" t="s">
        <v>76</v>
      </c>
      <c r="F5030" s="228" t="s">
        <v>398</v>
      </c>
      <c r="G5030" s="226"/>
      <c r="H5030" s="229">
        <v>254.8</v>
      </c>
      <c r="I5030" s="230"/>
      <c r="J5030" s="226"/>
      <c r="K5030" s="226"/>
      <c r="L5030" s="231"/>
      <c r="M5030" s="232"/>
      <c r="N5030" s="233"/>
      <c r="O5030" s="233"/>
      <c r="P5030" s="233"/>
      <c r="Q5030" s="233"/>
      <c r="R5030" s="233"/>
      <c r="S5030" s="233"/>
      <c r="T5030" s="234"/>
      <c r="AT5030" s="235" t="s">
        <v>395</v>
      </c>
      <c r="AU5030" s="235" t="s">
        <v>90</v>
      </c>
      <c r="AV5030" s="15" t="s">
        <v>102</v>
      </c>
      <c r="AW5030" s="15" t="s">
        <v>36</v>
      </c>
      <c r="AX5030" s="15" t="s">
        <v>85</v>
      </c>
      <c r="AY5030" s="235" t="s">
        <v>386</v>
      </c>
    </row>
    <row r="5031" spans="1:65" s="14" customFormat="1" ht="10">
      <c r="B5031" s="214"/>
      <c r="C5031" s="215"/>
      <c r="D5031" s="205" t="s">
        <v>395</v>
      </c>
      <c r="E5031" s="215"/>
      <c r="F5031" s="217" t="s">
        <v>4348</v>
      </c>
      <c r="G5031" s="215"/>
      <c r="H5031" s="218">
        <v>259.89600000000002</v>
      </c>
      <c r="I5031" s="219"/>
      <c r="J5031" s="215"/>
      <c r="K5031" s="215"/>
      <c r="L5031" s="220"/>
      <c r="M5031" s="221"/>
      <c r="N5031" s="222"/>
      <c r="O5031" s="222"/>
      <c r="P5031" s="222"/>
      <c r="Q5031" s="222"/>
      <c r="R5031" s="222"/>
      <c r="S5031" s="222"/>
      <c r="T5031" s="223"/>
      <c r="AT5031" s="224" t="s">
        <v>395</v>
      </c>
      <c r="AU5031" s="224" t="s">
        <v>90</v>
      </c>
      <c r="AV5031" s="14" t="s">
        <v>90</v>
      </c>
      <c r="AW5031" s="14" t="s">
        <v>4</v>
      </c>
      <c r="AX5031" s="14" t="s">
        <v>85</v>
      </c>
      <c r="AY5031" s="224" t="s">
        <v>386</v>
      </c>
    </row>
    <row r="5032" spans="1:65" s="2" customFormat="1" ht="24.15" customHeight="1">
      <c r="A5032" s="37"/>
      <c r="B5032" s="38"/>
      <c r="C5032" s="185" t="s">
        <v>4349</v>
      </c>
      <c r="D5032" s="185" t="s">
        <v>388</v>
      </c>
      <c r="E5032" s="186" t="s">
        <v>4350</v>
      </c>
      <c r="F5032" s="187" t="s">
        <v>4351</v>
      </c>
      <c r="G5032" s="188" t="s">
        <v>167</v>
      </c>
      <c r="H5032" s="189">
        <v>1060.874</v>
      </c>
      <c r="I5032" s="190"/>
      <c r="J5032" s="191">
        <f>ROUND(I5032*H5032,2)</f>
        <v>0</v>
      </c>
      <c r="K5032" s="187" t="s">
        <v>391</v>
      </c>
      <c r="L5032" s="42"/>
      <c r="M5032" s="192" t="s">
        <v>76</v>
      </c>
      <c r="N5032" s="193" t="s">
        <v>49</v>
      </c>
      <c r="O5032" s="67"/>
      <c r="P5032" s="194">
        <f>O5032*H5032</f>
        <v>0</v>
      </c>
      <c r="Q5032" s="194">
        <v>4.5000000000000003E-5</v>
      </c>
      <c r="R5032" s="194">
        <f>Q5032*H5032</f>
        <v>4.7739330000000003E-2</v>
      </c>
      <c r="S5032" s="194">
        <v>0</v>
      </c>
      <c r="T5032" s="195">
        <f>S5032*H5032</f>
        <v>0</v>
      </c>
      <c r="U5032" s="37"/>
      <c r="V5032" s="37"/>
      <c r="W5032" s="37"/>
      <c r="X5032" s="37"/>
      <c r="Y5032" s="37"/>
      <c r="Z5032" s="37"/>
      <c r="AA5032" s="37"/>
      <c r="AB5032" s="37"/>
      <c r="AC5032" s="37"/>
      <c r="AD5032" s="37"/>
      <c r="AE5032" s="37"/>
      <c r="AR5032" s="196" t="s">
        <v>479</v>
      </c>
      <c r="AT5032" s="196" t="s">
        <v>388</v>
      </c>
      <c r="AU5032" s="196" t="s">
        <v>90</v>
      </c>
      <c r="AY5032" s="20" t="s">
        <v>386</v>
      </c>
      <c r="BE5032" s="197">
        <f>IF(N5032="základní",J5032,0)</f>
        <v>0</v>
      </c>
      <c r="BF5032" s="197">
        <f>IF(N5032="snížená",J5032,0)</f>
        <v>0</v>
      </c>
      <c r="BG5032" s="197">
        <f>IF(N5032="zákl. přenesená",J5032,0)</f>
        <v>0</v>
      </c>
      <c r="BH5032" s="197">
        <f>IF(N5032="sníž. přenesená",J5032,0)</f>
        <v>0</v>
      </c>
      <c r="BI5032" s="197">
        <f>IF(N5032="nulová",J5032,0)</f>
        <v>0</v>
      </c>
      <c r="BJ5032" s="20" t="s">
        <v>90</v>
      </c>
      <c r="BK5032" s="197">
        <f>ROUND(I5032*H5032,2)</f>
        <v>0</v>
      </c>
      <c r="BL5032" s="20" t="s">
        <v>479</v>
      </c>
      <c r="BM5032" s="196" t="s">
        <v>4352</v>
      </c>
    </row>
    <row r="5033" spans="1:65" s="2" customFormat="1" ht="10">
      <c r="A5033" s="37"/>
      <c r="B5033" s="38"/>
      <c r="C5033" s="39"/>
      <c r="D5033" s="198" t="s">
        <v>393</v>
      </c>
      <c r="E5033" s="39"/>
      <c r="F5033" s="199" t="s">
        <v>4353</v>
      </c>
      <c r="G5033" s="39"/>
      <c r="H5033" s="39"/>
      <c r="I5033" s="200"/>
      <c r="J5033" s="39"/>
      <c r="K5033" s="39"/>
      <c r="L5033" s="42"/>
      <c r="M5033" s="201"/>
      <c r="N5033" s="202"/>
      <c r="O5033" s="67"/>
      <c r="P5033" s="67"/>
      <c r="Q5033" s="67"/>
      <c r="R5033" s="67"/>
      <c r="S5033" s="67"/>
      <c r="T5033" s="68"/>
      <c r="U5033" s="37"/>
      <c r="V5033" s="37"/>
      <c r="W5033" s="37"/>
      <c r="X5033" s="37"/>
      <c r="Y5033" s="37"/>
      <c r="Z5033" s="37"/>
      <c r="AA5033" s="37"/>
      <c r="AB5033" s="37"/>
      <c r="AC5033" s="37"/>
      <c r="AD5033" s="37"/>
      <c r="AE5033" s="37"/>
      <c r="AT5033" s="20" t="s">
        <v>393</v>
      </c>
      <c r="AU5033" s="20" t="s">
        <v>90</v>
      </c>
    </row>
    <row r="5034" spans="1:65" s="13" customFormat="1" ht="10">
      <c r="B5034" s="203"/>
      <c r="C5034" s="204"/>
      <c r="D5034" s="205" t="s">
        <v>395</v>
      </c>
      <c r="E5034" s="206" t="s">
        <v>76</v>
      </c>
      <c r="F5034" s="207" t="s">
        <v>1316</v>
      </c>
      <c r="G5034" s="204"/>
      <c r="H5034" s="206" t="s">
        <v>76</v>
      </c>
      <c r="I5034" s="208"/>
      <c r="J5034" s="204"/>
      <c r="K5034" s="204"/>
      <c r="L5034" s="209"/>
      <c r="M5034" s="210"/>
      <c r="N5034" s="211"/>
      <c r="O5034" s="211"/>
      <c r="P5034" s="211"/>
      <c r="Q5034" s="211"/>
      <c r="R5034" s="211"/>
      <c r="S5034" s="211"/>
      <c r="T5034" s="212"/>
      <c r="AT5034" s="213" t="s">
        <v>395</v>
      </c>
      <c r="AU5034" s="213" t="s">
        <v>90</v>
      </c>
      <c r="AV5034" s="13" t="s">
        <v>85</v>
      </c>
      <c r="AW5034" s="13" t="s">
        <v>36</v>
      </c>
      <c r="AX5034" s="13" t="s">
        <v>78</v>
      </c>
      <c r="AY5034" s="213" t="s">
        <v>386</v>
      </c>
    </row>
    <row r="5035" spans="1:65" s="13" customFormat="1" ht="10">
      <c r="B5035" s="203"/>
      <c r="C5035" s="204"/>
      <c r="D5035" s="205" t="s">
        <v>395</v>
      </c>
      <c r="E5035" s="206" t="s">
        <v>76</v>
      </c>
      <c r="F5035" s="207" t="s">
        <v>1057</v>
      </c>
      <c r="G5035" s="204"/>
      <c r="H5035" s="206" t="s">
        <v>76</v>
      </c>
      <c r="I5035" s="208"/>
      <c r="J5035" s="204"/>
      <c r="K5035" s="204"/>
      <c r="L5035" s="209"/>
      <c r="M5035" s="210"/>
      <c r="N5035" s="211"/>
      <c r="O5035" s="211"/>
      <c r="P5035" s="211"/>
      <c r="Q5035" s="211"/>
      <c r="R5035" s="211"/>
      <c r="S5035" s="211"/>
      <c r="T5035" s="212"/>
      <c r="AT5035" s="213" t="s">
        <v>395</v>
      </c>
      <c r="AU5035" s="213" t="s">
        <v>90</v>
      </c>
      <c r="AV5035" s="13" t="s">
        <v>85</v>
      </c>
      <c r="AW5035" s="13" t="s">
        <v>36</v>
      </c>
      <c r="AX5035" s="13" t="s">
        <v>78</v>
      </c>
      <c r="AY5035" s="213" t="s">
        <v>386</v>
      </c>
    </row>
    <row r="5036" spans="1:65" s="13" customFormat="1" ht="10">
      <c r="B5036" s="203"/>
      <c r="C5036" s="204"/>
      <c r="D5036" s="205" t="s">
        <v>395</v>
      </c>
      <c r="E5036" s="206" t="s">
        <v>76</v>
      </c>
      <c r="F5036" s="207" t="s">
        <v>1532</v>
      </c>
      <c r="G5036" s="204"/>
      <c r="H5036" s="206" t="s">
        <v>76</v>
      </c>
      <c r="I5036" s="208"/>
      <c r="J5036" s="204"/>
      <c r="K5036" s="204"/>
      <c r="L5036" s="209"/>
      <c r="M5036" s="210"/>
      <c r="N5036" s="211"/>
      <c r="O5036" s="211"/>
      <c r="P5036" s="211"/>
      <c r="Q5036" s="211"/>
      <c r="R5036" s="211"/>
      <c r="S5036" s="211"/>
      <c r="T5036" s="212"/>
      <c r="AT5036" s="213" t="s">
        <v>395</v>
      </c>
      <c r="AU5036" s="213" t="s">
        <v>90</v>
      </c>
      <c r="AV5036" s="13" t="s">
        <v>85</v>
      </c>
      <c r="AW5036" s="13" t="s">
        <v>36</v>
      </c>
      <c r="AX5036" s="13" t="s">
        <v>78</v>
      </c>
      <c r="AY5036" s="213" t="s">
        <v>386</v>
      </c>
    </row>
    <row r="5037" spans="1:65" s="13" customFormat="1" ht="10">
      <c r="B5037" s="203"/>
      <c r="C5037" s="204"/>
      <c r="D5037" s="205" t="s">
        <v>395</v>
      </c>
      <c r="E5037" s="206" t="s">
        <v>76</v>
      </c>
      <c r="F5037" s="207" t="s">
        <v>4354</v>
      </c>
      <c r="G5037" s="204"/>
      <c r="H5037" s="206" t="s">
        <v>76</v>
      </c>
      <c r="I5037" s="208"/>
      <c r="J5037" s="204"/>
      <c r="K5037" s="204"/>
      <c r="L5037" s="209"/>
      <c r="M5037" s="210"/>
      <c r="N5037" s="211"/>
      <c r="O5037" s="211"/>
      <c r="P5037" s="211"/>
      <c r="Q5037" s="211"/>
      <c r="R5037" s="211"/>
      <c r="S5037" s="211"/>
      <c r="T5037" s="212"/>
      <c r="AT5037" s="213" t="s">
        <v>395</v>
      </c>
      <c r="AU5037" s="213" t="s">
        <v>90</v>
      </c>
      <c r="AV5037" s="13" t="s">
        <v>85</v>
      </c>
      <c r="AW5037" s="13" t="s">
        <v>36</v>
      </c>
      <c r="AX5037" s="13" t="s">
        <v>78</v>
      </c>
      <c r="AY5037" s="213" t="s">
        <v>386</v>
      </c>
    </row>
    <row r="5038" spans="1:65" s="13" customFormat="1" ht="10">
      <c r="B5038" s="203"/>
      <c r="C5038" s="204"/>
      <c r="D5038" s="205" t="s">
        <v>395</v>
      </c>
      <c r="E5038" s="206" t="s">
        <v>76</v>
      </c>
      <c r="F5038" s="207" t="s">
        <v>577</v>
      </c>
      <c r="G5038" s="204"/>
      <c r="H5038" s="206" t="s">
        <v>76</v>
      </c>
      <c r="I5038" s="208"/>
      <c r="J5038" s="204"/>
      <c r="K5038" s="204"/>
      <c r="L5038" s="209"/>
      <c r="M5038" s="210"/>
      <c r="N5038" s="211"/>
      <c r="O5038" s="211"/>
      <c r="P5038" s="211"/>
      <c r="Q5038" s="211"/>
      <c r="R5038" s="211"/>
      <c r="S5038" s="211"/>
      <c r="T5038" s="212"/>
      <c r="AT5038" s="213" t="s">
        <v>395</v>
      </c>
      <c r="AU5038" s="213" t="s">
        <v>90</v>
      </c>
      <c r="AV5038" s="13" t="s">
        <v>85</v>
      </c>
      <c r="AW5038" s="13" t="s">
        <v>36</v>
      </c>
      <c r="AX5038" s="13" t="s">
        <v>78</v>
      </c>
      <c r="AY5038" s="213" t="s">
        <v>386</v>
      </c>
    </row>
    <row r="5039" spans="1:65" s="13" customFormat="1" ht="10">
      <c r="B5039" s="203"/>
      <c r="C5039" s="204"/>
      <c r="D5039" s="205" t="s">
        <v>395</v>
      </c>
      <c r="E5039" s="206" t="s">
        <v>76</v>
      </c>
      <c r="F5039" s="207" t="s">
        <v>1000</v>
      </c>
      <c r="G5039" s="204"/>
      <c r="H5039" s="206" t="s">
        <v>76</v>
      </c>
      <c r="I5039" s="208"/>
      <c r="J5039" s="204"/>
      <c r="K5039" s="204"/>
      <c r="L5039" s="209"/>
      <c r="M5039" s="210"/>
      <c r="N5039" s="211"/>
      <c r="O5039" s="211"/>
      <c r="P5039" s="211"/>
      <c r="Q5039" s="211"/>
      <c r="R5039" s="211"/>
      <c r="S5039" s="211"/>
      <c r="T5039" s="212"/>
      <c r="AT5039" s="213" t="s">
        <v>395</v>
      </c>
      <c r="AU5039" s="213" t="s">
        <v>90</v>
      </c>
      <c r="AV5039" s="13" t="s">
        <v>85</v>
      </c>
      <c r="AW5039" s="13" t="s">
        <v>36</v>
      </c>
      <c r="AX5039" s="13" t="s">
        <v>78</v>
      </c>
      <c r="AY5039" s="213" t="s">
        <v>386</v>
      </c>
    </row>
    <row r="5040" spans="1:65" s="13" customFormat="1" ht="10">
      <c r="B5040" s="203"/>
      <c r="C5040" s="204"/>
      <c r="D5040" s="205" t="s">
        <v>395</v>
      </c>
      <c r="E5040" s="206" t="s">
        <v>76</v>
      </c>
      <c r="F5040" s="207" t="s">
        <v>230</v>
      </c>
      <c r="G5040" s="204"/>
      <c r="H5040" s="206" t="s">
        <v>76</v>
      </c>
      <c r="I5040" s="208"/>
      <c r="J5040" s="204"/>
      <c r="K5040" s="204"/>
      <c r="L5040" s="209"/>
      <c r="M5040" s="210"/>
      <c r="N5040" s="211"/>
      <c r="O5040" s="211"/>
      <c r="P5040" s="211"/>
      <c r="Q5040" s="211"/>
      <c r="R5040" s="211"/>
      <c r="S5040" s="211"/>
      <c r="T5040" s="212"/>
      <c r="AT5040" s="213" t="s">
        <v>395</v>
      </c>
      <c r="AU5040" s="213" t="s">
        <v>90</v>
      </c>
      <c r="AV5040" s="13" t="s">
        <v>85</v>
      </c>
      <c r="AW5040" s="13" t="s">
        <v>36</v>
      </c>
      <c r="AX5040" s="13" t="s">
        <v>78</v>
      </c>
      <c r="AY5040" s="213" t="s">
        <v>386</v>
      </c>
    </row>
    <row r="5041" spans="2:51" s="14" customFormat="1" ht="10">
      <c r="B5041" s="214"/>
      <c r="C5041" s="215"/>
      <c r="D5041" s="205" t="s">
        <v>395</v>
      </c>
      <c r="E5041" s="216" t="s">
        <v>76</v>
      </c>
      <c r="F5041" s="217" t="s">
        <v>4355</v>
      </c>
      <c r="G5041" s="215"/>
      <c r="H5041" s="218">
        <v>43.325000000000003</v>
      </c>
      <c r="I5041" s="219"/>
      <c r="J5041" s="215"/>
      <c r="K5041" s="215"/>
      <c r="L5041" s="220"/>
      <c r="M5041" s="221"/>
      <c r="N5041" s="222"/>
      <c r="O5041" s="222"/>
      <c r="P5041" s="222"/>
      <c r="Q5041" s="222"/>
      <c r="R5041" s="222"/>
      <c r="S5041" s="222"/>
      <c r="T5041" s="223"/>
      <c r="AT5041" s="224" t="s">
        <v>395</v>
      </c>
      <c r="AU5041" s="224" t="s">
        <v>90</v>
      </c>
      <c r="AV5041" s="14" t="s">
        <v>90</v>
      </c>
      <c r="AW5041" s="14" t="s">
        <v>36</v>
      </c>
      <c r="AX5041" s="14" t="s">
        <v>78</v>
      </c>
      <c r="AY5041" s="224" t="s">
        <v>386</v>
      </c>
    </row>
    <row r="5042" spans="2:51" s="14" customFormat="1" ht="10">
      <c r="B5042" s="214"/>
      <c r="C5042" s="215"/>
      <c r="D5042" s="205" t="s">
        <v>395</v>
      </c>
      <c r="E5042" s="216" t="s">
        <v>76</v>
      </c>
      <c r="F5042" s="217" t="s">
        <v>4356</v>
      </c>
      <c r="G5042" s="215"/>
      <c r="H5042" s="218">
        <v>39.939</v>
      </c>
      <c r="I5042" s="219"/>
      <c r="J5042" s="215"/>
      <c r="K5042" s="215"/>
      <c r="L5042" s="220"/>
      <c r="M5042" s="221"/>
      <c r="N5042" s="222"/>
      <c r="O5042" s="222"/>
      <c r="P5042" s="222"/>
      <c r="Q5042" s="222"/>
      <c r="R5042" s="222"/>
      <c r="S5042" s="222"/>
      <c r="T5042" s="223"/>
      <c r="AT5042" s="224" t="s">
        <v>395</v>
      </c>
      <c r="AU5042" s="224" t="s">
        <v>90</v>
      </c>
      <c r="AV5042" s="14" t="s">
        <v>90</v>
      </c>
      <c r="AW5042" s="14" t="s">
        <v>36</v>
      </c>
      <c r="AX5042" s="14" t="s">
        <v>78</v>
      </c>
      <c r="AY5042" s="224" t="s">
        <v>386</v>
      </c>
    </row>
    <row r="5043" spans="2:51" s="14" customFormat="1" ht="10">
      <c r="B5043" s="214"/>
      <c r="C5043" s="215"/>
      <c r="D5043" s="205" t="s">
        <v>395</v>
      </c>
      <c r="E5043" s="216" t="s">
        <v>76</v>
      </c>
      <c r="F5043" s="217" t="s">
        <v>4357</v>
      </c>
      <c r="G5043" s="215"/>
      <c r="H5043" s="218">
        <v>16.64</v>
      </c>
      <c r="I5043" s="219"/>
      <c r="J5043" s="215"/>
      <c r="K5043" s="215"/>
      <c r="L5043" s="220"/>
      <c r="M5043" s="221"/>
      <c r="N5043" s="222"/>
      <c r="O5043" s="222"/>
      <c r="P5043" s="222"/>
      <c r="Q5043" s="222"/>
      <c r="R5043" s="222"/>
      <c r="S5043" s="222"/>
      <c r="T5043" s="223"/>
      <c r="AT5043" s="224" t="s">
        <v>395</v>
      </c>
      <c r="AU5043" s="224" t="s">
        <v>90</v>
      </c>
      <c r="AV5043" s="14" t="s">
        <v>90</v>
      </c>
      <c r="AW5043" s="14" t="s">
        <v>36</v>
      </c>
      <c r="AX5043" s="14" t="s">
        <v>78</v>
      </c>
      <c r="AY5043" s="224" t="s">
        <v>386</v>
      </c>
    </row>
    <row r="5044" spans="2:51" s="14" customFormat="1" ht="10">
      <c r="B5044" s="214"/>
      <c r="C5044" s="215"/>
      <c r="D5044" s="205" t="s">
        <v>395</v>
      </c>
      <c r="E5044" s="216" t="s">
        <v>76</v>
      </c>
      <c r="F5044" s="217" t="s">
        <v>4358</v>
      </c>
      <c r="G5044" s="215"/>
      <c r="H5044" s="218">
        <v>18.007999999999999</v>
      </c>
      <c r="I5044" s="219"/>
      <c r="J5044" s="215"/>
      <c r="K5044" s="215"/>
      <c r="L5044" s="220"/>
      <c r="M5044" s="221"/>
      <c r="N5044" s="222"/>
      <c r="O5044" s="222"/>
      <c r="P5044" s="222"/>
      <c r="Q5044" s="222"/>
      <c r="R5044" s="222"/>
      <c r="S5044" s="222"/>
      <c r="T5044" s="223"/>
      <c r="AT5044" s="224" t="s">
        <v>395</v>
      </c>
      <c r="AU5044" s="224" t="s">
        <v>90</v>
      </c>
      <c r="AV5044" s="14" t="s">
        <v>90</v>
      </c>
      <c r="AW5044" s="14" t="s">
        <v>36</v>
      </c>
      <c r="AX5044" s="14" t="s">
        <v>78</v>
      </c>
      <c r="AY5044" s="224" t="s">
        <v>386</v>
      </c>
    </row>
    <row r="5045" spans="2:51" s="14" customFormat="1" ht="10">
      <c r="B5045" s="214"/>
      <c r="C5045" s="215"/>
      <c r="D5045" s="205" t="s">
        <v>395</v>
      </c>
      <c r="E5045" s="216" t="s">
        <v>76</v>
      </c>
      <c r="F5045" s="217" t="s">
        <v>4359</v>
      </c>
      <c r="G5045" s="215"/>
      <c r="H5045" s="218">
        <v>12.911</v>
      </c>
      <c r="I5045" s="219"/>
      <c r="J5045" s="215"/>
      <c r="K5045" s="215"/>
      <c r="L5045" s="220"/>
      <c r="M5045" s="221"/>
      <c r="N5045" s="222"/>
      <c r="O5045" s="222"/>
      <c r="P5045" s="222"/>
      <c r="Q5045" s="222"/>
      <c r="R5045" s="222"/>
      <c r="S5045" s="222"/>
      <c r="T5045" s="223"/>
      <c r="AT5045" s="224" t="s">
        <v>395</v>
      </c>
      <c r="AU5045" s="224" t="s">
        <v>90</v>
      </c>
      <c r="AV5045" s="14" t="s">
        <v>90</v>
      </c>
      <c r="AW5045" s="14" t="s">
        <v>36</v>
      </c>
      <c r="AX5045" s="14" t="s">
        <v>78</v>
      </c>
      <c r="AY5045" s="224" t="s">
        <v>386</v>
      </c>
    </row>
    <row r="5046" spans="2:51" s="14" customFormat="1" ht="10">
      <c r="B5046" s="214"/>
      <c r="C5046" s="215"/>
      <c r="D5046" s="205" t="s">
        <v>395</v>
      </c>
      <c r="E5046" s="216" t="s">
        <v>76</v>
      </c>
      <c r="F5046" s="217" t="s">
        <v>4360</v>
      </c>
      <c r="G5046" s="215"/>
      <c r="H5046" s="218">
        <v>7.5819999999999999</v>
      </c>
      <c r="I5046" s="219"/>
      <c r="J5046" s="215"/>
      <c r="K5046" s="215"/>
      <c r="L5046" s="220"/>
      <c r="M5046" s="221"/>
      <c r="N5046" s="222"/>
      <c r="O5046" s="222"/>
      <c r="P5046" s="222"/>
      <c r="Q5046" s="222"/>
      <c r="R5046" s="222"/>
      <c r="S5046" s="222"/>
      <c r="T5046" s="223"/>
      <c r="AT5046" s="224" t="s">
        <v>395</v>
      </c>
      <c r="AU5046" s="224" t="s">
        <v>90</v>
      </c>
      <c r="AV5046" s="14" t="s">
        <v>90</v>
      </c>
      <c r="AW5046" s="14" t="s">
        <v>36</v>
      </c>
      <c r="AX5046" s="14" t="s">
        <v>78</v>
      </c>
      <c r="AY5046" s="224" t="s">
        <v>386</v>
      </c>
    </row>
    <row r="5047" spans="2:51" s="14" customFormat="1" ht="10">
      <c r="B5047" s="214"/>
      <c r="C5047" s="215"/>
      <c r="D5047" s="205" t="s">
        <v>395</v>
      </c>
      <c r="E5047" s="216" t="s">
        <v>76</v>
      </c>
      <c r="F5047" s="217" t="s">
        <v>4361</v>
      </c>
      <c r="G5047" s="215"/>
      <c r="H5047" s="218">
        <v>7.9909999999999997</v>
      </c>
      <c r="I5047" s="219"/>
      <c r="J5047" s="215"/>
      <c r="K5047" s="215"/>
      <c r="L5047" s="220"/>
      <c r="M5047" s="221"/>
      <c r="N5047" s="222"/>
      <c r="O5047" s="222"/>
      <c r="P5047" s="222"/>
      <c r="Q5047" s="222"/>
      <c r="R5047" s="222"/>
      <c r="S5047" s="222"/>
      <c r="T5047" s="223"/>
      <c r="AT5047" s="224" t="s">
        <v>395</v>
      </c>
      <c r="AU5047" s="224" t="s">
        <v>90</v>
      </c>
      <c r="AV5047" s="14" t="s">
        <v>90</v>
      </c>
      <c r="AW5047" s="14" t="s">
        <v>36</v>
      </c>
      <c r="AX5047" s="14" t="s">
        <v>78</v>
      </c>
      <c r="AY5047" s="224" t="s">
        <v>386</v>
      </c>
    </row>
    <row r="5048" spans="2:51" s="14" customFormat="1" ht="10">
      <c r="B5048" s="214"/>
      <c r="C5048" s="215"/>
      <c r="D5048" s="205" t="s">
        <v>395</v>
      </c>
      <c r="E5048" s="216" t="s">
        <v>76</v>
      </c>
      <c r="F5048" s="217" t="s">
        <v>4362</v>
      </c>
      <c r="G5048" s="215"/>
      <c r="H5048" s="218">
        <v>7.25</v>
      </c>
      <c r="I5048" s="219"/>
      <c r="J5048" s="215"/>
      <c r="K5048" s="215"/>
      <c r="L5048" s="220"/>
      <c r="M5048" s="221"/>
      <c r="N5048" s="222"/>
      <c r="O5048" s="222"/>
      <c r="P5048" s="222"/>
      <c r="Q5048" s="222"/>
      <c r="R5048" s="222"/>
      <c r="S5048" s="222"/>
      <c r="T5048" s="223"/>
      <c r="AT5048" s="224" t="s">
        <v>395</v>
      </c>
      <c r="AU5048" s="224" t="s">
        <v>90</v>
      </c>
      <c r="AV5048" s="14" t="s">
        <v>90</v>
      </c>
      <c r="AW5048" s="14" t="s">
        <v>36</v>
      </c>
      <c r="AX5048" s="14" t="s">
        <v>78</v>
      </c>
      <c r="AY5048" s="224" t="s">
        <v>386</v>
      </c>
    </row>
    <row r="5049" spans="2:51" s="14" customFormat="1" ht="10">
      <c r="B5049" s="214"/>
      <c r="C5049" s="215"/>
      <c r="D5049" s="205" t="s">
        <v>395</v>
      </c>
      <c r="E5049" s="216" t="s">
        <v>76</v>
      </c>
      <c r="F5049" s="217" t="s">
        <v>4363</v>
      </c>
      <c r="G5049" s="215"/>
      <c r="H5049" s="218">
        <v>7.65</v>
      </c>
      <c r="I5049" s="219"/>
      <c r="J5049" s="215"/>
      <c r="K5049" s="215"/>
      <c r="L5049" s="220"/>
      <c r="M5049" s="221"/>
      <c r="N5049" s="222"/>
      <c r="O5049" s="222"/>
      <c r="P5049" s="222"/>
      <c r="Q5049" s="222"/>
      <c r="R5049" s="222"/>
      <c r="S5049" s="222"/>
      <c r="T5049" s="223"/>
      <c r="AT5049" s="224" t="s">
        <v>395</v>
      </c>
      <c r="AU5049" s="224" t="s">
        <v>90</v>
      </c>
      <c r="AV5049" s="14" t="s">
        <v>90</v>
      </c>
      <c r="AW5049" s="14" t="s">
        <v>36</v>
      </c>
      <c r="AX5049" s="14" t="s">
        <v>78</v>
      </c>
      <c r="AY5049" s="224" t="s">
        <v>386</v>
      </c>
    </row>
    <row r="5050" spans="2:51" s="14" customFormat="1" ht="10">
      <c r="B5050" s="214"/>
      <c r="C5050" s="215"/>
      <c r="D5050" s="205" t="s">
        <v>395</v>
      </c>
      <c r="E5050" s="216" t="s">
        <v>76</v>
      </c>
      <c r="F5050" s="217" t="s">
        <v>4364</v>
      </c>
      <c r="G5050" s="215"/>
      <c r="H5050" s="218">
        <v>17.559000000000001</v>
      </c>
      <c r="I5050" s="219"/>
      <c r="J5050" s="215"/>
      <c r="K5050" s="215"/>
      <c r="L5050" s="220"/>
      <c r="M5050" s="221"/>
      <c r="N5050" s="222"/>
      <c r="O5050" s="222"/>
      <c r="P5050" s="222"/>
      <c r="Q5050" s="222"/>
      <c r="R5050" s="222"/>
      <c r="S5050" s="222"/>
      <c r="T5050" s="223"/>
      <c r="AT5050" s="224" t="s">
        <v>395</v>
      </c>
      <c r="AU5050" s="224" t="s">
        <v>90</v>
      </c>
      <c r="AV5050" s="14" t="s">
        <v>90</v>
      </c>
      <c r="AW5050" s="14" t="s">
        <v>36</v>
      </c>
      <c r="AX5050" s="14" t="s">
        <v>78</v>
      </c>
      <c r="AY5050" s="224" t="s">
        <v>386</v>
      </c>
    </row>
    <row r="5051" spans="2:51" s="14" customFormat="1" ht="10">
      <c r="B5051" s="214"/>
      <c r="C5051" s="215"/>
      <c r="D5051" s="205" t="s">
        <v>395</v>
      </c>
      <c r="E5051" s="216" t="s">
        <v>76</v>
      </c>
      <c r="F5051" s="217" t="s">
        <v>4365</v>
      </c>
      <c r="G5051" s="215"/>
      <c r="H5051" s="218">
        <v>18.591000000000001</v>
      </c>
      <c r="I5051" s="219"/>
      <c r="J5051" s="215"/>
      <c r="K5051" s="215"/>
      <c r="L5051" s="220"/>
      <c r="M5051" s="221"/>
      <c r="N5051" s="222"/>
      <c r="O5051" s="222"/>
      <c r="P5051" s="222"/>
      <c r="Q5051" s="222"/>
      <c r="R5051" s="222"/>
      <c r="S5051" s="222"/>
      <c r="T5051" s="223"/>
      <c r="AT5051" s="224" t="s">
        <v>395</v>
      </c>
      <c r="AU5051" s="224" t="s">
        <v>90</v>
      </c>
      <c r="AV5051" s="14" t="s">
        <v>90</v>
      </c>
      <c r="AW5051" s="14" t="s">
        <v>36</v>
      </c>
      <c r="AX5051" s="14" t="s">
        <v>78</v>
      </c>
      <c r="AY5051" s="224" t="s">
        <v>386</v>
      </c>
    </row>
    <row r="5052" spans="2:51" s="14" customFormat="1" ht="10">
      <c r="B5052" s="214"/>
      <c r="C5052" s="215"/>
      <c r="D5052" s="205" t="s">
        <v>395</v>
      </c>
      <c r="E5052" s="216" t="s">
        <v>76</v>
      </c>
      <c r="F5052" s="217" t="s">
        <v>4366</v>
      </c>
      <c r="G5052" s="215"/>
      <c r="H5052" s="218">
        <v>16.867000000000001</v>
      </c>
      <c r="I5052" s="219"/>
      <c r="J5052" s="215"/>
      <c r="K5052" s="215"/>
      <c r="L5052" s="220"/>
      <c r="M5052" s="221"/>
      <c r="N5052" s="222"/>
      <c r="O5052" s="222"/>
      <c r="P5052" s="222"/>
      <c r="Q5052" s="222"/>
      <c r="R5052" s="222"/>
      <c r="S5052" s="222"/>
      <c r="T5052" s="223"/>
      <c r="AT5052" s="224" t="s">
        <v>395</v>
      </c>
      <c r="AU5052" s="224" t="s">
        <v>90</v>
      </c>
      <c r="AV5052" s="14" t="s">
        <v>90</v>
      </c>
      <c r="AW5052" s="14" t="s">
        <v>36</v>
      </c>
      <c r="AX5052" s="14" t="s">
        <v>78</v>
      </c>
      <c r="AY5052" s="224" t="s">
        <v>386</v>
      </c>
    </row>
    <row r="5053" spans="2:51" s="14" customFormat="1" ht="10">
      <c r="B5053" s="214"/>
      <c r="C5053" s="215"/>
      <c r="D5053" s="205" t="s">
        <v>395</v>
      </c>
      <c r="E5053" s="216" t="s">
        <v>76</v>
      </c>
      <c r="F5053" s="217" t="s">
        <v>4367</v>
      </c>
      <c r="G5053" s="215"/>
      <c r="H5053" s="218">
        <v>30.207999999999998</v>
      </c>
      <c r="I5053" s="219"/>
      <c r="J5053" s="215"/>
      <c r="K5053" s="215"/>
      <c r="L5053" s="220"/>
      <c r="M5053" s="221"/>
      <c r="N5053" s="222"/>
      <c r="O5053" s="222"/>
      <c r="P5053" s="222"/>
      <c r="Q5053" s="222"/>
      <c r="R5053" s="222"/>
      <c r="S5053" s="222"/>
      <c r="T5053" s="223"/>
      <c r="AT5053" s="224" t="s">
        <v>395</v>
      </c>
      <c r="AU5053" s="224" t="s">
        <v>90</v>
      </c>
      <c r="AV5053" s="14" t="s">
        <v>90</v>
      </c>
      <c r="AW5053" s="14" t="s">
        <v>36</v>
      </c>
      <c r="AX5053" s="14" t="s">
        <v>78</v>
      </c>
      <c r="AY5053" s="224" t="s">
        <v>386</v>
      </c>
    </row>
    <row r="5054" spans="2:51" s="14" customFormat="1" ht="10">
      <c r="B5054" s="214"/>
      <c r="C5054" s="215"/>
      <c r="D5054" s="205" t="s">
        <v>395</v>
      </c>
      <c r="E5054" s="216" t="s">
        <v>76</v>
      </c>
      <c r="F5054" s="217" t="s">
        <v>4368</v>
      </c>
      <c r="G5054" s="215"/>
      <c r="H5054" s="218">
        <v>12.12</v>
      </c>
      <c r="I5054" s="219"/>
      <c r="J5054" s="215"/>
      <c r="K5054" s="215"/>
      <c r="L5054" s="220"/>
      <c r="M5054" s="221"/>
      <c r="N5054" s="222"/>
      <c r="O5054" s="222"/>
      <c r="P5054" s="222"/>
      <c r="Q5054" s="222"/>
      <c r="R5054" s="222"/>
      <c r="S5054" s="222"/>
      <c r="T5054" s="223"/>
      <c r="AT5054" s="224" t="s">
        <v>395</v>
      </c>
      <c r="AU5054" s="224" t="s">
        <v>90</v>
      </c>
      <c r="AV5054" s="14" t="s">
        <v>90</v>
      </c>
      <c r="AW5054" s="14" t="s">
        <v>36</v>
      </c>
      <c r="AX5054" s="14" t="s">
        <v>78</v>
      </c>
      <c r="AY5054" s="224" t="s">
        <v>386</v>
      </c>
    </row>
    <row r="5055" spans="2:51" s="14" customFormat="1" ht="10">
      <c r="B5055" s="214"/>
      <c r="C5055" s="215"/>
      <c r="D5055" s="205" t="s">
        <v>395</v>
      </c>
      <c r="E5055" s="216" t="s">
        <v>76</v>
      </c>
      <c r="F5055" s="217" t="s">
        <v>4369</v>
      </c>
      <c r="G5055" s="215"/>
      <c r="H5055" s="218">
        <v>11.69</v>
      </c>
      <c r="I5055" s="219"/>
      <c r="J5055" s="215"/>
      <c r="K5055" s="215"/>
      <c r="L5055" s="220"/>
      <c r="M5055" s="221"/>
      <c r="N5055" s="222"/>
      <c r="O5055" s="222"/>
      <c r="P5055" s="222"/>
      <c r="Q5055" s="222"/>
      <c r="R5055" s="222"/>
      <c r="S5055" s="222"/>
      <c r="T5055" s="223"/>
      <c r="AT5055" s="224" t="s">
        <v>395</v>
      </c>
      <c r="AU5055" s="224" t="s">
        <v>90</v>
      </c>
      <c r="AV5055" s="14" t="s">
        <v>90</v>
      </c>
      <c r="AW5055" s="14" t="s">
        <v>36</v>
      </c>
      <c r="AX5055" s="14" t="s">
        <v>78</v>
      </c>
      <c r="AY5055" s="224" t="s">
        <v>386</v>
      </c>
    </row>
    <row r="5056" spans="2:51" s="16" customFormat="1" ht="10">
      <c r="B5056" s="246"/>
      <c r="C5056" s="247"/>
      <c r="D5056" s="205" t="s">
        <v>395</v>
      </c>
      <c r="E5056" s="248" t="s">
        <v>76</v>
      </c>
      <c r="F5056" s="249" t="s">
        <v>559</v>
      </c>
      <c r="G5056" s="247"/>
      <c r="H5056" s="250">
        <v>268.33100000000002</v>
      </c>
      <c r="I5056" s="251"/>
      <c r="J5056" s="247"/>
      <c r="K5056" s="247"/>
      <c r="L5056" s="252"/>
      <c r="M5056" s="253"/>
      <c r="N5056" s="254"/>
      <c r="O5056" s="254"/>
      <c r="P5056" s="254"/>
      <c r="Q5056" s="254"/>
      <c r="R5056" s="254"/>
      <c r="S5056" s="254"/>
      <c r="T5056" s="255"/>
      <c r="AT5056" s="256" t="s">
        <v>395</v>
      </c>
      <c r="AU5056" s="256" t="s">
        <v>90</v>
      </c>
      <c r="AV5056" s="16" t="s">
        <v>95</v>
      </c>
      <c r="AW5056" s="16" t="s">
        <v>36</v>
      </c>
      <c r="AX5056" s="16" t="s">
        <v>78</v>
      </c>
      <c r="AY5056" s="256" t="s">
        <v>386</v>
      </c>
    </row>
    <row r="5057" spans="2:51" s="13" customFormat="1" ht="10">
      <c r="B5057" s="203"/>
      <c r="C5057" s="204"/>
      <c r="D5057" s="205" t="s">
        <v>395</v>
      </c>
      <c r="E5057" s="206" t="s">
        <v>76</v>
      </c>
      <c r="F5057" s="207" t="s">
        <v>1009</v>
      </c>
      <c r="G5057" s="204"/>
      <c r="H5057" s="206" t="s">
        <v>76</v>
      </c>
      <c r="I5057" s="208"/>
      <c r="J5057" s="204"/>
      <c r="K5057" s="204"/>
      <c r="L5057" s="209"/>
      <c r="M5057" s="210"/>
      <c r="N5057" s="211"/>
      <c r="O5057" s="211"/>
      <c r="P5057" s="211"/>
      <c r="Q5057" s="211"/>
      <c r="R5057" s="211"/>
      <c r="S5057" s="211"/>
      <c r="T5057" s="212"/>
      <c r="AT5057" s="213" t="s">
        <v>395</v>
      </c>
      <c r="AU5057" s="213" t="s">
        <v>90</v>
      </c>
      <c r="AV5057" s="13" t="s">
        <v>85</v>
      </c>
      <c r="AW5057" s="13" t="s">
        <v>36</v>
      </c>
      <c r="AX5057" s="13" t="s">
        <v>78</v>
      </c>
      <c r="AY5057" s="213" t="s">
        <v>386</v>
      </c>
    </row>
    <row r="5058" spans="2:51" s="13" customFormat="1" ht="10">
      <c r="B5058" s="203"/>
      <c r="C5058" s="204"/>
      <c r="D5058" s="205" t="s">
        <v>395</v>
      </c>
      <c r="E5058" s="206" t="s">
        <v>76</v>
      </c>
      <c r="F5058" s="207" t="s">
        <v>236</v>
      </c>
      <c r="G5058" s="204"/>
      <c r="H5058" s="206" t="s">
        <v>76</v>
      </c>
      <c r="I5058" s="208"/>
      <c r="J5058" s="204"/>
      <c r="K5058" s="204"/>
      <c r="L5058" s="209"/>
      <c r="M5058" s="210"/>
      <c r="N5058" s="211"/>
      <c r="O5058" s="211"/>
      <c r="P5058" s="211"/>
      <c r="Q5058" s="211"/>
      <c r="R5058" s="211"/>
      <c r="S5058" s="211"/>
      <c r="T5058" s="212"/>
      <c r="AT5058" s="213" t="s">
        <v>395</v>
      </c>
      <c r="AU5058" s="213" t="s">
        <v>90</v>
      </c>
      <c r="AV5058" s="13" t="s">
        <v>85</v>
      </c>
      <c r="AW5058" s="13" t="s">
        <v>36</v>
      </c>
      <c r="AX5058" s="13" t="s">
        <v>78</v>
      </c>
      <c r="AY5058" s="213" t="s">
        <v>386</v>
      </c>
    </row>
    <row r="5059" spans="2:51" s="14" customFormat="1" ht="10">
      <c r="B5059" s="214"/>
      <c r="C5059" s="215"/>
      <c r="D5059" s="205" t="s">
        <v>395</v>
      </c>
      <c r="E5059" s="216" t="s">
        <v>76</v>
      </c>
      <c r="F5059" s="217" t="s">
        <v>4370</v>
      </c>
      <c r="G5059" s="215"/>
      <c r="H5059" s="218">
        <v>34.289000000000001</v>
      </c>
      <c r="I5059" s="219"/>
      <c r="J5059" s="215"/>
      <c r="K5059" s="215"/>
      <c r="L5059" s="220"/>
      <c r="M5059" s="221"/>
      <c r="N5059" s="222"/>
      <c r="O5059" s="222"/>
      <c r="P5059" s="222"/>
      <c r="Q5059" s="222"/>
      <c r="R5059" s="222"/>
      <c r="S5059" s="222"/>
      <c r="T5059" s="223"/>
      <c r="AT5059" s="224" t="s">
        <v>395</v>
      </c>
      <c r="AU5059" s="224" t="s">
        <v>90</v>
      </c>
      <c r="AV5059" s="14" t="s">
        <v>90</v>
      </c>
      <c r="AW5059" s="14" t="s">
        <v>36</v>
      </c>
      <c r="AX5059" s="14" t="s">
        <v>78</v>
      </c>
      <c r="AY5059" s="224" t="s">
        <v>386</v>
      </c>
    </row>
    <row r="5060" spans="2:51" s="14" customFormat="1" ht="10">
      <c r="B5060" s="214"/>
      <c r="C5060" s="215"/>
      <c r="D5060" s="205" t="s">
        <v>395</v>
      </c>
      <c r="E5060" s="216" t="s">
        <v>76</v>
      </c>
      <c r="F5060" s="217" t="s">
        <v>4371</v>
      </c>
      <c r="G5060" s="215"/>
      <c r="H5060" s="218">
        <v>9.5169999999999995</v>
      </c>
      <c r="I5060" s="219"/>
      <c r="J5060" s="215"/>
      <c r="K5060" s="215"/>
      <c r="L5060" s="220"/>
      <c r="M5060" s="221"/>
      <c r="N5060" s="222"/>
      <c r="O5060" s="222"/>
      <c r="P5060" s="222"/>
      <c r="Q5060" s="222"/>
      <c r="R5060" s="222"/>
      <c r="S5060" s="222"/>
      <c r="T5060" s="223"/>
      <c r="AT5060" s="224" t="s">
        <v>395</v>
      </c>
      <c r="AU5060" s="224" t="s">
        <v>90</v>
      </c>
      <c r="AV5060" s="14" t="s">
        <v>90</v>
      </c>
      <c r="AW5060" s="14" t="s">
        <v>36</v>
      </c>
      <c r="AX5060" s="14" t="s">
        <v>78</v>
      </c>
      <c r="AY5060" s="224" t="s">
        <v>386</v>
      </c>
    </row>
    <row r="5061" spans="2:51" s="14" customFormat="1" ht="10">
      <c r="B5061" s="214"/>
      <c r="C5061" s="215"/>
      <c r="D5061" s="205" t="s">
        <v>395</v>
      </c>
      <c r="E5061" s="216" t="s">
        <v>76</v>
      </c>
      <c r="F5061" s="217" t="s">
        <v>4372</v>
      </c>
      <c r="G5061" s="215"/>
      <c r="H5061" s="218">
        <v>60.395000000000003</v>
      </c>
      <c r="I5061" s="219"/>
      <c r="J5061" s="215"/>
      <c r="K5061" s="215"/>
      <c r="L5061" s="220"/>
      <c r="M5061" s="221"/>
      <c r="N5061" s="222"/>
      <c r="O5061" s="222"/>
      <c r="P5061" s="222"/>
      <c r="Q5061" s="222"/>
      <c r="R5061" s="222"/>
      <c r="S5061" s="222"/>
      <c r="T5061" s="223"/>
      <c r="AT5061" s="224" t="s">
        <v>395</v>
      </c>
      <c r="AU5061" s="224" t="s">
        <v>90</v>
      </c>
      <c r="AV5061" s="14" t="s">
        <v>90</v>
      </c>
      <c r="AW5061" s="14" t="s">
        <v>36</v>
      </c>
      <c r="AX5061" s="14" t="s">
        <v>78</v>
      </c>
      <c r="AY5061" s="224" t="s">
        <v>386</v>
      </c>
    </row>
    <row r="5062" spans="2:51" s="14" customFormat="1" ht="10">
      <c r="B5062" s="214"/>
      <c r="C5062" s="215"/>
      <c r="D5062" s="205" t="s">
        <v>395</v>
      </c>
      <c r="E5062" s="216" t="s">
        <v>76</v>
      </c>
      <c r="F5062" s="217" t="s">
        <v>4373</v>
      </c>
      <c r="G5062" s="215"/>
      <c r="H5062" s="218">
        <v>8.0609999999999999</v>
      </c>
      <c r="I5062" s="219"/>
      <c r="J5062" s="215"/>
      <c r="K5062" s="215"/>
      <c r="L5062" s="220"/>
      <c r="M5062" s="221"/>
      <c r="N5062" s="222"/>
      <c r="O5062" s="222"/>
      <c r="P5062" s="222"/>
      <c r="Q5062" s="222"/>
      <c r="R5062" s="222"/>
      <c r="S5062" s="222"/>
      <c r="T5062" s="223"/>
      <c r="AT5062" s="224" t="s">
        <v>395</v>
      </c>
      <c r="AU5062" s="224" t="s">
        <v>90</v>
      </c>
      <c r="AV5062" s="14" t="s">
        <v>90</v>
      </c>
      <c r="AW5062" s="14" t="s">
        <v>36</v>
      </c>
      <c r="AX5062" s="14" t="s">
        <v>78</v>
      </c>
      <c r="AY5062" s="224" t="s">
        <v>386</v>
      </c>
    </row>
    <row r="5063" spans="2:51" s="14" customFormat="1" ht="10">
      <c r="B5063" s="214"/>
      <c r="C5063" s="215"/>
      <c r="D5063" s="205" t="s">
        <v>395</v>
      </c>
      <c r="E5063" s="216" t="s">
        <v>76</v>
      </c>
      <c r="F5063" s="217" t="s">
        <v>4374</v>
      </c>
      <c r="G5063" s="215"/>
      <c r="H5063" s="218">
        <v>7.91</v>
      </c>
      <c r="I5063" s="219"/>
      <c r="J5063" s="215"/>
      <c r="K5063" s="215"/>
      <c r="L5063" s="220"/>
      <c r="M5063" s="221"/>
      <c r="N5063" s="222"/>
      <c r="O5063" s="222"/>
      <c r="P5063" s="222"/>
      <c r="Q5063" s="222"/>
      <c r="R5063" s="222"/>
      <c r="S5063" s="222"/>
      <c r="T5063" s="223"/>
      <c r="AT5063" s="224" t="s">
        <v>395</v>
      </c>
      <c r="AU5063" s="224" t="s">
        <v>90</v>
      </c>
      <c r="AV5063" s="14" t="s">
        <v>90</v>
      </c>
      <c r="AW5063" s="14" t="s">
        <v>36</v>
      </c>
      <c r="AX5063" s="14" t="s">
        <v>78</v>
      </c>
      <c r="AY5063" s="224" t="s">
        <v>386</v>
      </c>
    </row>
    <row r="5064" spans="2:51" s="14" customFormat="1" ht="10">
      <c r="B5064" s="214"/>
      <c r="C5064" s="215"/>
      <c r="D5064" s="205" t="s">
        <v>395</v>
      </c>
      <c r="E5064" s="216" t="s">
        <v>76</v>
      </c>
      <c r="F5064" s="217" t="s">
        <v>4375</v>
      </c>
      <c r="G5064" s="215"/>
      <c r="H5064" s="218">
        <v>18.707000000000001</v>
      </c>
      <c r="I5064" s="219"/>
      <c r="J5064" s="215"/>
      <c r="K5064" s="215"/>
      <c r="L5064" s="220"/>
      <c r="M5064" s="221"/>
      <c r="N5064" s="222"/>
      <c r="O5064" s="222"/>
      <c r="P5064" s="222"/>
      <c r="Q5064" s="222"/>
      <c r="R5064" s="222"/>
      <c r="S5064" s="222"/>
      <c r="T5064" s="223"/>
      <c r="AT5064" s="224" t="s">
        <v>395</v>
      </c>
      <c r="AU5064" s="224" t="s">
        <v>90</v>
      </c>
      <c r="AV5064" s="14" t="s">
        <v>90</v>
      </c>
      <c r="AW5064" s="14" t="s">
        <v>36</v>
      </c>
      <c r="AX5064" s="14" t="s">
        <v>78</v>
      </c>
      <c r="AY5064" s="224" t="s">
        <v>386</v>
      </c>
    </row>
    <row r="5065" spans="2:51" s="14" customFormat="1" ht="10">
      <c r="B5065" s="214"/>
      <c r="C5065" s="215"/>
      <c r="D5065" s="205" t="s">
        <v>395</v>
      </c>
      <c r="E5065" s="216" t="s">
        <v>76</v>
      </c>
      <c r="F5065" s="217" t="s">
        <v>4376</v>
      </c>
      <c r="G5065" s="215"/>
      <c r="H5065" s="218">
        <v>13.486000000000001</v>
      </c>
      <c r="I5065" s="219"/>
      <c r="J5065" s="215"/>
      <c r="K5065" s="215"/>
      <c r="L5065" s="220"/>
      <c r="M5065" s="221"/>
      <c r="N5065" s="222"/>
      <c r="O5065" s="222"/>
      <c r="P5065" s="222"/>
      <c r="Q5065" s="222"/>
      <c r="R5065" s="222"/>
      <c r="S5065" s="222"/>
      <c r="T5065" s="223"/>
      <c r="AT5065" s="224" t="s">
        <v>395</v>
      </c>
      <c r="AU5065" s="224" t="s">
        <v>90</v>
      </c>
      <c r="AV5065" s="14" t="s">
        <v>90</v>
      </c>
      <c r="AW5065" s="14" t="s">
        <v>36</v>
      </c>
      <c r="AX5065" s="14" t="s">
        <v>78</v>
      </c>
      <c r="AY5065" s="224" t="s">
        <v>386</v>
      </c>
    </row>
    <row r="5066" spans="2:51" s="14" customFormat="1" ht="10">
      <c r="B5066" s="214"/>
      <c r="C5066" s="215"/>
      <c r="D5066" s="205" t="s">
        <v>395</v>
      </c>
      <c r="E5066" s="216" t="s">
        <v>76</v>
      </c>
      <c r="F5066" s="217" t="s">
        <v>4377</v>
      </c>
      <c r="G5066" s="215"/>
      <c r="H5066" s="218">
        <v>7.0410000000000004</v>
      </c>
      <c r="I5066" s="219"/>
      <c r="J5066" s="215"/>
      <c r="K5066" s="215"/>
      <c r="L5066" s="220"/>
      <c r="M5066" s="221"/>
      <c r="N5066" s="222"/>
      <c r="O5066" s="222"/>
      <c r="P5066" s="222"/>
      <c r="Q5066" s="222"/>
      <c r="R5066" s="222"/>
      <c r="S5066" s="222"/>
      <c r="T5066" s="223"/>
      <c r="AT5066" s="224" t="s">
        <v>395</v>
      </c>
      <c r="AU5066" s="224" t="s">
        <v>90</v>
      </c>
      <c r="AV5066" s="14" t="s">
        <v>90</v>
      </c>
      <c r="AW5066" s="14" t="s">
        <v>36</v>
      </c>
      <c r="AX5066" s="14" t="s">
        <v>78</v>
      </c>
      <c r="AY5066" s="224" t="s">
        <v>386</v>
      </c>
    </row>
    <row r="5067" spans="2:51" s="14" customFormat="1" ht="10">
      <c r="B5067" s="214"/>
      <c r="C5067" s="215"/>
      <c r="D5067" s="205" t="s">
        <v>395</v>
      </c>
      <c r="E5067" s="216" t="s">
        <v>76</v>
      </c>
      <c r="F5067" s="217" t="s">
        <v>4378</v>
      </c>
      <c r="G5067" s="215"/>
      <c r="H5067" s="218">
        <v>7.22</v>
      </c>
      <c r="I5067" s="219"/>
      <c r="J5067" s="215"/>
      <c r="K5067" s="215"/>
      <c r="L5067" s="220"/>
      <c r="M5067" s="221"/>
      <c r="N5067" s="222"/>
      <c r="O5067" s="222"/>
      <c r="P5067" s="222"/>
      <c r="Q5067" s="222"/>
      <c r="R5067" s="222"/>
      <c r="S5067" s="222"/>
      <c r="T5067" s="223"/>
      <c r="AT5067" s="224" t="s">
        <v>395</v>
      </c>
      <c r="AU5067" s="224" t="s">
        <v>90</v>
      </c>
      <c r="AV5067" s="14" t="s">
        <v>90</v>
      </c>
      <c r="AW5067" s="14" t="s">
        <v>36</v>
      </c>
      <c r="AX5067" s="14" t="s">
        <v>78</v>
      </c>
      <c r="AY5067" s="224" t="s">
        <v>386</v>
      </c>
    </row>
    <row r="5068" spans="2:51" s="14" customFormat="1" ht="10">
      <c r="B5068" s="214"/>
      <c r="C5068" s="215"/>
      <c r="D5068" s="205" t="s">
        <v>395</v>
      </c>
      <c r="E5068" s="216" t="s">
        <v>76</v>
      </c>
      <c r="F5068" s="217" t="s">
        <v>4379</v>
      </c>
      <c r="G5068" s="215"/>
      <c r="H5068" s="218">
        <v>10.609</v>
      </c>
      <c r="I5068" s="219"/>
      <c r="J5068" s="215"/>
      <c r="K5068" s="215"/>
      <c r="L5068" s="220"/>
      <c r="M5068" s="221"/>
      <c r="N5068" s="222"/>
      <c r="O5068" s="222"/>
      <c r="P5068" s="222"/>
      <c r="Q5068" s="222"/>
      <c r="R5068" s="222"/>
      <c r="S5068" s="222"/>
      <c r="T5068" s="223"/>
      <c r="AT5068" s="224" t="s">
        <v>395</v>
      </c>
      <c r="AU5068" s="224" t="s">
        <v>90</v>
      </c>
      <c r="AV5068" s="14" t="s">
        <v>90</v>
      </c>
      <c r="AW5068" s="14" t="s">
        <v>36</v>
      </c>
      <c r="AX5068" s="14" t="s">
        <v>78</v>
      </c>
      <c r="AY5068" s="224" t="s">
        <v>386</v>
      </c>
    </row>
    <row r="5069" spans="2:51" s="16" customFormat="1" ht="10">
      <c r="B5069" s="246"/>
      <c r="C5069" s="247"/>
      <c r="D5069" s="205" t="s">
        <v>395</v>
      </c>
      <c r="E5069" s="248" t="s">
        <v>76</v>
      </c>
      <c r="F5069" s="249" t="s">
        <v>559</v>
      </c>
      <c r="G5069" s="247"/>
      <c r="H5069" s="250">
        <v>177.23500000000001</v>
      </c>
      <c r="I5069" s="251"/>
      <c r="J5069" s="247"/>
      <c r="K5069" s="247"/>
      <c r="L5069" s="252"/>
      <c r="M5069" s="253"/>
      <c r="N5069" s="254"/>
      <c r="O5069" s="254"/>
      <c r="P5069" s="254"/>
      <c r="Q5069" s="254"/>
      <c r="R5069" s="254"/>
      <c r="S5069" s="254"/>
      <c r="T5069" s="255"/>
      <c r="AT5069" s="256" t="s">
        <v>395</v>
      </c>
      <c r="AU5069" s="256" t="s">
        <v>90</v>
      </c>
      <c r="AV5069" s="16" t="s">
        <v>95</v>
      </c>
      <c r="AW5069" s="16" t="s">
        <v>36</v>
      </c>
      <c r="AX5069" s="16" t="s">
        <v>78</v>
      </c>
      <c r="AY5069" s="256" t="s">
        <v>386</v>
      </c>
    </row>
    <row r="5070" spans="2:51" s="13" customFormat="1" ht="10">
      <c r="B5070" s="203"/>
      <c r="C5070" s="204"/>
      <c r="D5070" s="205" t="s">
        <v>395</v>
      </c>
      <c r="E5070" s="206" t="s">
        <v>76</v>
      </c>
      <c r="F5070" s="207" t="s">
        <v>1088</v>
      </c>
      <c r="G5070" s="204"/>
      <c r="H5070" s="206" t="s">
        <v>76</v>
      </c>
      <c r="I5070" s="208"/>
      <c r="J5070" s="204"/>
      <c r="K5070" s="204"/>
      <c r="L5070" s="209"/>
      <c r="M5070" s="210"/>
      <c r="N5070" s="211"/>
      <c r="O5070" s="211"/>
      <c r="P5070" s="211"/>
      <c r="Q5070" s="211"/>
      <c r="R5070" s="211"/>
      <c r="S5070" s="211"/>
      <c r="T5070" s="212"/>
      <c r="AT5070" s="213" t="s">
        <v>395</v>
      </c>
      <c r="AU5070" s="213" t="s">
        <v>90</v>
      </c>
      <c r="AV5070" s="13" t="s">
        <v>85</v>
      </c>
      <c r="AW5070" s="13" t="s">
        <v>36</v>
      </c>
      <c r="AX5070" s="13" t="s">
        <v>78</v>
      </c>
      <c r="AY5070" s="213" t="s">
        <v>386</v>
      </c>
    </row>
    <row r="5071" spans="2:51" s="13" customFormat="1" ht="10">
      <c r="B5071" s="203"/>
      <c r="C5071" s="204"/>
      <c r="D5071" s="205" t="s">
        <v>395</v>
      </c>
      <c r="E5071" s="206" t="s">
        <v>76</v>
      </c>
      <c r="F5071" s="207" t="s">
        <v>236</v>
      </c>
      <c r="G5071" s="204"/>
      <c r="H5071" s="206" t="s">
        <v>76</v>
      </c>
      <c r="I5071" s="208"/>
      <c r="J5071" s="204"/>
      <c r="K5071" s="204"/>
      <c r="L5071" s="209"/>
      <c r="M5071" s="210"/>
      <c r="N5071" s="211"/>
      <c r="O5071" s="211"/>
      <c r="P5071" s="211"/>
      <c r="Q5071" s="211"/>
      <c r="R5071" s="211"/>
      <c r="S5071" s="211"/>
      <c r="T5071" s="212"/>
      <c r="AT5071" s="213" t="s">
        <v>395</v>
      </c>
      <c r="AU5071" s="213" t="s">
        <v>90</v>
      </c>
      <c r="AV5071" s="13" t="s">
        <v>85</v>
      </c>
      <c r="AW5071" s="13" t="s">
        <v>36</v>
      </c>
      <c r="AX5071" s="13" t="s">
        <v>78</v>
      </c>
      <c r="AY5071" s="213" t="s">
        <v>386</v>
      </c>
    </row>
    <row r="5072" spans="2:51" s="14" customFormat="1" ht="10">
      <c r="B5072" s="214"/>
      <c r="C5072" s="215"/>
      <c r="D5072" s="205" t="s">
        <v>395</v>
      </c>
      <c r="E5072" s="216" t="s">
        <v>76</v>
      </c>
      <c r="F5072" s="217" t="s">
        <v>4380</v>
      </c>
      <c r="G5072" s="215"/>
      <c r="H5072" s="218">
        <v>34.301000000000002</v>
      </c>
      <c r="I5072" s="219"/>
      <c r="J5072" s="215"/>
      <c r="K5072" s="215"/>
      <c r="L5072" s="220"/>
      <c r="M5072" s="221"/>
      <c r="N5072" s="222"/>
      <c r="O5072" s="222"/>
      <c r="P5072" s="222"/>
      <c r="Q5072" s="222"/>
      <c r="R5072" s="222"/>
      <c r="S5072" s="222"/>
      <c r="T5072" s="223"/>
      <c r="AT5072" s="224" t="s">
        <v>395</v>
      </c>
      <c r="AU5072" s="224" t="s">
        <v>90</v>
      </c>
      <c r="AV5072" s="14" t="s">
        <v>90</v>
      </c>
      <c r="AW5072" s="14" t="s">
        <v>36</v>
      </c>
      <c r="AX5072" s="14" t="s">
        <v>78</v>
      </c>
      <c r="AY5072" s="224" t="s">
        <v>386</v>
      </c>
    </row>
    <row r="5073" spans="2:51" s="14" customFormat="1" ht="10">
      <c r="B5073" s="214"/>
      <c r="C5073" s="215"/>
      <c r="D5073" s="205" t="s">
        <v>395</v>
      </c>
      <c r="E5073" s="216" t="s">
        <v>76</v>
      </c>
      <c r="F5073" s="217" t="s">
        <v>4381</v>
      </c>
      <c r="G5073" s="215"/>
      <c r="H5073" s="218">
        <v>9.5169999999999995</v>
      </c>
      <c r="I5073" s="219"/>
      <c r="J5073" s="215"/>
      <c r="K5073" s="215"/>
      <c r="L5073" s="220"/>
      <c r="M5073" s="221"/>
      <c r="N5073" s="222"/>
      <c r="O5073" s="222"/>
      <c r="P5073" s="222"/>
      <c r="Q5073" s="222"/>
      <c r="R5073" s="222"/>
      <c r="S5073" s="222"/>
      <c r="T5073" s="223"/>
      <c r="AT5073" s="224" t="s">
        <v>395</v>
      </c>
      <c r="AU5073" s="224" t="s">
        <v>90</v>
      </c>
      <c r="AV5073" s="14" t="s">
        <v>90</v>
      </c>
      <c r="AW5073" s="14" t="s">
        <v>36</v>
      </c>
      <c r="AX5073" s="14" t="s">
        <v>78</v>
      </c>
      <c r="AY5073" s="224" t="s">
        <v>386</v>
      </c>
    </row>
    <row r="5074" spans="2:51" s="14" customFormat="1" ht="10">
      <c r="B5074" s="214"/>
      <c r="C5074" s="215"/>
      <c r="D5074" s="205" t="s">
        <v>395</v>
      </c>
      <c r="E5074" s="216" t="s">
        <v>76</v>
      </c>
      <c r="F5074" s="217" t="s">
        <v>4382</v>
      </c>
      <c r="G5074" s="215"/>
      <c r="H5074" s="218">
        <v>60.31</v>
      </c>
      <c r="I5074" s="219"/>
      <c r="J5074" s="215"/>
      <c r="K5074" s="215"/>
      <c r="L5074" s="220"/>
      <c r="M5074" s="221"/>
      <c r="N5074" s="222"/>
      <c r="O5074" s="222"/>
      <c r="P5074" s="222"/>
      <c r="Q5074" s="222"/>
      <c r="R5074" s="222"/>
      <c r="S5074" s="222"/>
      <c r="T5074" s="223"/>
      <c r="AT5074" s="224" t="s">
        <v>395</v>
      </c>
      <c r="AU5074" s="224" t="s">
        <v>90</v>
      </c>
      <c r="AV5074" s="14" t="s">
        <v>90</v>
      </c>
      <c r="AW5074" s="14" t="s">
        <v>36</v>
      </c>
      <c r="AX5074" s="14" t="s">
        <v>78</v>
      </c>
      <c r="AY5074" s="224" t="s">
        <v>386</v>
      </c>
    </row>
    <row r="5075" spans="2:51" s="14" customFormat="1" ht="10">
      <c r="B5075" s="214"/>
      <c r="C5075" s="215"/>
      <c r="D5075" s="205" t="s">
        <v>395</v>
      </c>
      <c r="E5075" s="216" t="s">
        <v>76</v>
      </c>
      <c r="F5075" s="217" t="s">
        <v>4383</v>
      </c>
      <c r="G5075" s="215"/>
      <c r="H5075" s="218">
        <v>8.0609999999999999</v>
      </c>
      <c r="I5075" s="219"/>
      <c r="J5075" s="215"/>
      <c r="K5075" s="215"/>
      <c r="L5075" s="220"/>
      <c r="M5075" s="221"/>
      <c r="N5075" s="222"/>
      <c r="O5075" s="222"/>
      <c r="P5075" s="222"/>
      <c r="Q5075" s="222"/>
      <c r="R5075" s="222"/>
      <c r="S5075" s="222"/>
      <c r="T5075" s="223"/>
      <c r="AT5075" s="224" t="s">
        <v>395</v>
      </c>
      <c r="AU5075" s="224" t="s">
        <v>90</v>
      </c>
      <c r="AV5075" s="14" t="s">
        <v>90</v>
      </c>
      <c r="AW5075" s="14" t="s">
        <v>36</v>
      </c>
      <c r="AX5075" s="14" t="s">
        <v>78</v>
      </c>
      <c r="AY5075" s="224" t="s">
        <v>386</v>
      </c>
    </row>
    <row r="5076" spans="2:51" s="14" customFormat="1" ht="10">
      <c r="B5076" s="214"/>
      <c r="C5076" s="215"/>
      <c r="D5076" s="205" t="s">
        <v>395</v>
      </c>
      <c r="E5076" s="216" t="s">
        <v>76</v>
      </c>
      <c r="F5076" s="217" t="s">
        <v>4384</v>
      </c>
      <c r="G5076" s="215"/>
      <c r="H5076" s="218">
        <v>7.91</v>
      </c>
      <c r="I5076" s="219"/>
      <c r="J5076" s="215"/>
      <c r="K5076" s="215"/>
      <c r="L5076" s="220"/>
      <c r="M5076" s="221"/>
      <c r="N5076" s="222"/>
      <c r="O5076" s="222"/>
      <c r="P5076" s="222"/>
      <c r="Q5076" s="222"/>
      <c r="R5076" s="222"/>
      <c r="S5076" s="222"/>
      <c r="T5076" s="223"/>
      <c r="AT5076" s="224" t="s">
        <v>395</v>
      </c>
      <c r="AU5076" s="224" t="s">
        <v>90</v>
      </c>
      <c r="AV5076" s="14" t="s">
        <v>90</v>
      </c>
      <c r="AW5076" s="14" t="s">
        <v>36</v>
      </c>
      <c r="AX5076" s="14" t="s">
        <v>78</v>
      </c>
      <c r="AY5076" s="224" t="s">
        <v>386</v>
      </c>
    </row>
    <row r="5077" spans="2:51" s="14" customFormat="1" ht="10">
      <c r="B5077" s="214"/>
      <c r="C5077" s="215"/>
      <c r="D5077" s="205" t="s">
        <v>395</v>
      </c>
      <c r="E5077" s="216" t="s">
        <v>76</v>
      </c>
      <c r="F5077" s="217" t="s">
        <v>4385</v>
      </c>
      <c r="G5077" s="215"/>
      <c r="H5077" s="218">
        <v>6.4619999999999997</v>
      </c>
      <c r="I5077" s="219"/>
      <c r="J5077" s="215"/>
      <c r="K5077" s="215"/>
      <c r="L5077" s="220"/>
      <c r="M5077" s="221"/>
      <c r="N5077" s="222"/>
      <c r="O5077" s="222"/>
      <c r="P5077" s="222"/>
      <c r="Q5077" s="222"/>
      <c r="R5077" s="222"/>
      <c r="S5077" s="222"/>
      <c r="T5077" s="223"/>
      <c r="AT5077" s="224" t="s">
        <v>395</v>
      </c>
      <c r="AU5077" s="224" t="s">
        <v>90</v>
      </c>
      <c r="AV5077" s="14" t="s">
        <v>90</v>
      </c>
      <c r="AW5077" s="14" t="s">
        <v>36</v>
      </c>
      <c r="AX5077" s="14" t="s">
        <v>78</v>
      </c>
      <c r="AY5077" s="224" t="s">
        <v>386</v>
      </c>
    </row>
    <row r="5078" spans="2:51" s="14" customFormat="1" ht="10">
      <c r="B5078" s="214"/>
      <c r="C5078" s="215"/>
      <c r="D5078" s="205" t="s">
        <v>395</v>
      </c>
      <c r="E5078" s="216" t="s">
        <v>76</v>
      </c>
      <c r="F5078" s="217" t="s">
        <v>4386</v>
      </c>
      <c r="G5078" s="215"/>
      <c r="H5078" s="218">
        <v>6.9809999999999999</v>
      </c>
      <c r="I5078" s="219"/>
      <c r="J5078" s="215"/>
      <c r="K5078" s="215"/>
      <c r="L5078" s="220"/>
      <c r="M5078" s="221"/>
      <c r="N5078" s="222"/>
      <c r="O5078" s="222"/>
      <c r="P5078" s="222"/>
      <c r="Q5078" s="222"/>
      <c r="R5078" s="222"/>
      <c r="S5078" s="222"/>
      <c r="T5078" s="223"/>
      <c r="AT5078" s="224" t="s">
        <v>395</v>
      </c>
      <c r="AU5078" s="224" t="s">
        <v>90</v>
      </c>
      <c r="AV5078" s="14" t="s">
        <v>90</v>
      </c>
      <c r="AW5078" s="14" t="s">
        <v>36</v>
      </c>
      <c r="AX5078" s="14" t="s">
        <v>78</v>
      </c>
      <c r="AY5078" s="224" t="s">
        <v>386</v>
      </c>
    </row>
    <row r="5079" spans="2:51" s="14" customFormat="1" ht="10">
      <c r="B5079" s="214"/>
      <c r="C5079" s="215"/>
      <c r="D5079" s="205" t="s">
        <v>395</v>
      </c>
      <c r="E5079" s="216" t="s">
        <v>76</v>
      </c>
      <c r="F5079" s="217" t="s">
        <v>4387</v>
      </c>
      <c r="G5079" s="215"/>
      <c r="H5079" s="218">
        <v>12.087999999999999</v>
      </c>
      <c r="I5079" s="219"/>
      <c r="J5079" s="215"/>
      <c r="K5079" s="215"/>
      <c r="L5079" s="220"/>
      <c r="M5079" s="221"/>
      <c r="N5079" s="222"/>
      <c r="O5079" s="222"/>
      <c r="P5079" s="222"/>
      <c r="Q5079" s="222"/>
      <c r="R5079" s="222"/>
      <c r="S5079" s="222"/>
      <c r="T5079" s="223"/>
      <c r="AT5079" s="224" t="s">
        <v>395</v>
      </c>
      <c r="AU5079" s="224" t="s">
        <v>90</v>
      </c>
      <c r="AV5079" s="14" t="s">
        <v>90</v>
      </c>
      <c r="AW5079" s="14" t="s">
        <v>36</v>
      </c>
      <c r="AX5079" s="14" t="s">
        <v>78</v>
      </c>
      <c r="AY5079" s="224" t="s">
        <v>386</v>
      </c>
    </row>
    <row r="5080" spans="2:51" s="16" customFormat="1" ht="10">
      <c r="B5080" s="246"/>
      <c r="C5080" s="247"/>
      <c r="D5080" s="205" t="s">
        <v>395</v>
      </c>
      <c r="E5080" s="248" t="s">
        <v>76</v>
      </c>
      <c r="F5080" s="249" t="s">
        <v>559</v>
      </c>
      <c r="G5080" s="247"/>
      <c r="H5080" s="250">
        <v>145.63</v>
      </c>
      <c r="I5080" s="251"/>
      <c r="J5080" s="247"/>
      <c r="K5080" s="247"/>
      <c r="L5080" s="252"/>
      <c r="M5080" s="253"/>
      <c r="N5080" s="254"/>
      <c r="O5080" s="254"/>
      <c r="P5080" s="254"/>
      <c r="Q5080" s="254"/>
      <c r="R5080" s="254"/>
      <c r="S5080" s="254"/>
      <c r="T5080" s="255"/>
      <c r="AT5080" s="256" t="s">
        <v>395</v>
      </c>
      <c r="AU5080" s="256" t="s">
        <v>90</v>
      </c>
      <c r="AV5080" s="16" t="s">
        <v>95</v>
      </c>
      <c r="AW5080" s="16" t="s">
        <v>36</v>
      </c>
      <c r="AX5080" s="16" t="s">
        <v>78</v>
      </c>
      <c r="AY5080" s="256" t="s">
        <v>386</v>
      </c>
    </row>
    <row r="5081" spans="2:51" s="13" customFormat="1" ht="10">
      <c r="B5081" s="203"/>
      <c r="C5081" s="204"/>
      <c r="D5081" s="205" t="s">
        <v>395</v>
      </c>
      <c r="E5081" s="206" t="s">
        <v>76</v>
      </c>
      <c r="F5081" s="207" t="s">
        <v>1009</v>
      </c>
      <c r="G5081" s="204"/>
      <c r="H5081" s="206" t="s">
        <v>76</v>
      </c>
      <c r="I5081" s="208"/>
      <c r="J5081" s="204"/>
      <c r="K5081" s="204"/>
      <c r="L5081" s="209"/>
      <c r="M5081" s="210"/>
      <c r="N5081" s="211"/>
      <c r="O5081" s="211"/>
      <c r="P5081" s="211"/>
      <c r="Q5081" s="211"/>
      <c r="R5081" s="211"/>
      <c r="S5081" s="211"/>
      <c r="T5081" s="212"/>
      <c r="AT5081" s="213" t="s">
        <v>395</v>
      </c>
      <c r="AU5081" s="213" t="s">
        <v>90</v>
      </c>
      <c r="AV5081" s="13" t="s">
        <v>85</v>
      </c>
      <c r="AW5081" s="13" t="s">
        <v>36</v>
      </c>
      <c r="AX5081" s="13" t="s">
        <v>78</v>
      </c>
      <c r="AY5081" s="213" t="s">
        <v>386</v>
      </c>
    </row>
    <row r="5082" spans="2:51" s="13" customFormat="1" ht="10">
      <c r="B5082" s="203"/>
      <c r="C5082" s="204"/>
      <c r="D5082" s="205" t="s">
        <v>395</v>
      </c>
      <c r="E5082" s="206" t="s">
        <v>76</v>
      </c>
      <c r="F5082" s="207" t="s">
        <v>4231</v>
      </c>
      <c r="G5082" s="204"/>
      <c r="H5082" s="206" t="s">
        <v>76</v>
      </c>
      <c r="I5082" s="208"/>
      <c r="J5082" s="204"/>
      <c r="K5082" s="204"/>
      <c r="L5082" s="209"/>
      <c r="M5082" s="210"/>
      <c r="N5082" s="211"/>
      <c r="O5082" s="211"/>
      <c r="P5082" s="211"/>
      <c r="Q5082" s="211"/>
      <c r="R5082" s="211"/>
      <c r="S5082" s="211"/>
      <c r="T5082" s="212"/>
      <c r="AT5082" s="213" t="s">
        <v>395</v>
      </c>
      <c r="AU5082" s="213" t="s">
        <v>90</v>
      </c>
      <c r="AV5082" s="13" t="s">
        <v>85</v>
      </c>
      <c r="AW5082" s="13" t="s">
        <v>36</v>
      </c>
      <c r="AX5082" s="13" t="s">
        <v>78</v>
      </c>
      <c r="AY5082" s="213" t="s">
        <v>386</v>
      </c>
    </row>
    <row r="5083" spans="2:51" s="14" customFormat="1" ht="10">
      <c r="B5083" s="214"/>
      <c r="C5083" s="215"/>
      <c r="D5083" s="205" t="s">
        <v>395</v>
      </c>
      <c r="E5083" s="216" t="s">
        <v>76</v>
      </c>
      <c r="F5083" s="217" t="s">
        <v>4388</v>
      </c>
      <c r="G5083" s="215"/>
      <c r="H5083" s="218">
        <v>6.36</v>
      </c>
      <c r="I5083" s="219"/>
      <c r="J5083" s="215"/>
      <c r="K5083" s="215"/>
      <c r="L5083" s="220"/>
      <c r="M5083" s="221"/>
      <c r="N5083" s="222"/>
      <c r="O5083" s="222"/>
      <c r="P5083" s="222"/>
      <c r="Q5083" s="222"/>
      <c r="R5083" s="222"/>
      <c r="S5083" s="222"/>
      <c r="T5083" s="223"/>
      <c r="AT5083" s="224" t="s">
        <v>395</v>
      </c>
      <c r="AU5083" s="224" t="s">
        <v>90</v>
      </c>
      <c r="AV5083" s="14" t="s">
        <v>90</v>
      </c>
      <c r="AW5083" s="14" t="s">
        <v>36</v>
      </c>
      <c r="AX5083" s="14" t="s">
        <v>78</v>
      </c>
      <c r="AY5083" s="224" t="s">
        <v>386</v>
      </c>
    </row>
    <row r="5084" spans="2:51" s="14" customFormat="1" ht="10">
      <c r="B5084" s="214"/>
      <c r="C5084" s="215"/>
      <c r="D5084" s="205" t="s">
        <v>395</v>
      </c>
      <c r="E5084" s="216" t="s">
        <v>76</v>
      </c>
      <c r="F5084" s="217" t="s">
        <v>4389</v>
      </c>
      <c r="G5084" s="215"/>
      <c r="H5084" s="218">
        <v>11.442</v>
      </c>
      <c r="I5084" s="219"/>
      <c r="J5084" s="215"/>
      <c r="K5084" s="215"/>
      <c r="L5084" s="220"/>
      <c r="M5084" s="221"/>
      <c r="N5084" s="222"/>
      <c r="O5084" s="222"/>
      <c r="P5084" s="222"/>
      <c r="Q5084" s="222"/>
      <c r="R5084" s="222"/>
      <c r="S5084" s="222"/>
      <c r="T5084" s="223"/>
      <c r="AT5084" s="224" t="s">
        <v>395</v>
      </c>
      <c r="AU5084" s="224" t="s">
        <v>90</v>
      </c>
      <c r="AV5084" s="14" t="s">
        <v>90</v>
      </c>
      <c r="AW5084" s="14" t="s">
        <v>36</v>
      </c>
      <c r="AX5084" s="14" t="s">
        <v>78</v>
      </c>
      <c r="AY5084" s="224" t="s">
        <v>386</v>
      </c>
    </row>
    <row r="5085" spans="2:51" s="14" customFormat="1" ht="10">
      <c r="B5085" s="214"/>
      <c r="C5085" s="215"/>
      <c r="D5085" s="205" t="s">
        <v>395</v>
      </c>
      <c r="E5085" s="216" t="s">
        <v>76</v>
      </c>
      <c r="F5085" s="217" t="s">
        <v>4390</v>
      </c>
      <c r="G5085" s="215"/>
      <c r="H5085" s="218">
        <v>13.45</v>
      </c>
      <c r="I5085" s="219"/>
      <c r="J5085" s="215"/>
      <c r="K5085" s="215"/>
      <c r="L5085" s="220"/>
      <c r="M5085" s="221"/>
      <c r="N5085" s="222"/>
      <c r="O5085" s="222"/>
      <c r="P5085" s="222"/>
      <c r="Q5085" s="222"/>
      <c r="R5085" s="222"/>
      <c r="S5085" s="222"/>
      <c r="T5085" s="223"/>
      <c r="AT5085" s="224" t="s">
        <v>395</v>
      </c>
      <c r="AU5085" s="224" t="s">
        <v>90</v>
      </c>
      <c r="AV5085" s="14" t="s">
        <v>90</v>
      </c>
      <c r="AW5085" s="14" t="s">
        <v>36</v>
      </c>
      <c r="AX5085" s="14" t="s">
        <v>78</v>
      </c>
      <c r="AY5085" s="224" t="s">
        <v>386</v>
      </c>
    </row>
    <row r="5086" spans="2:51" s="14" customFormat="1" ht="10">
      <c r="B5086" s="214"/>
      <c r="C5086" s="215"/>
      <c r="D5086" s="205" t="s">
        <v>395</v>
      </c>
      <c r="E5086" s="216" t="s">
        <v>76</v>
      </c>
      <c r="F5086" s="217" t="s">
        <v>4391</v>
      </c>
      <c r="G5086" s="215"/>
      <c r="H5086" s="218">
        <v>9.8000000000000007</v>
      </c>
      <c r="I5086" s="219"/>
      <c r="J5086" s="215"/>
      <c r="K5086" s="215"/>
      <c r="L5086" s="220"/>
      <c r="M5086" s="221"/>
      <c r="N5086" s="222"/>
      <c r="O5086" s="222"/>
      <c r="P5086" s="222"/>
      <c r="Q5086" s="222"/>
      <c r="R5086" s="222"/>
      <c r="S5086" s="222"/>
      <c r="T5086" s="223"/>
      <c r="AT5086" s="224" t="s">
        <v>395</v>
      </c>
      <c r="AU5086" s="224" t="s">
        <v>90</v>
      </c>
      <c r="AV5086" s="14" t="s">
        <v>90</v>
      </c>
      <c r="AW5086" s="14" t="s">
        <v>36</v>
      </c>
      <c r="AX5086" s="14" t="s">
        <v>78</v>
      </c>
      <c r="AY5086" s="224" t="s">
        <v>386</v>
      </c>
    </row>
    <row r="5087" spans="2:51" s="14" customFormat="1" ht="10">
      <c r="B5087" s="214"/>
      <c r="C5087" s="215"/>
      <c r="D5087" s="205" t="s">
        <v>395</v>
      </c>
      <c r="E5087" s="216" t="s">
        <v>76</v>
      </c>
      <c r="F5087" s="217" t="s">
        <v>4392</v>
      </c>
      <c r="G5087" s="215"/>
      <c r="H5087" s="218">
        <v>9.8000000000000007</v>
      </c>
      <c r="I5087" s="219"/>
      <c r="J5087" s="215"/>
      <c r="K5087" s="215"/>
      <c r="L5087" s="220"/>
      <c r="M5087" s="221"/>
      <c r="N5087" s="222"/>
      <c r="O5087" s="222"/>
      <c r="P5087" s="222"/>
      <c r="Q5087" s="222"/>
      <c r="R5087" s="222"/>
      <c r="S5087" s="222"/>
      <c r="T5087" s="223"/>
      <c r="AT5087" s="224" t="s">
        <v>395</v>
      </c>
      <c r="AU5087" s="224" t="s">
        <v>90</v>
      </c>
      <c r="AV5087" s="14" t="s">
        <v>90</v>
      </c>
      <c r="AW5087" s="14" t="s">
        <v>36</v>
      </c>
      <c r="AX5087" s="14" t="s">
        <v>78</v>
      </c>
      <c r="AY5087" s="224" t="s">
        <v>386</v>
      </c>
    </row>
    <row r="5088" spans="2:51" s="13" customFormat="1" ht="10">
      <c r="B5088" s="203"/>
      <c r="C5088" s="204"/>
      <c r="D5088" s="205" t="s">
        <v>395</v>
      </c>
      <c r="E5088" s="206" t="s">
        <v>76</v>
      </c>
      <c r="F5088" s="207" t="s">
        <v>1088</v>
      </c>
      <c r="G5088" s="204"/>
      <c r="H5088" s="206" t="s">
        <v>76</v>
      </c>
      <c r="I5088" s="208"/>
      <c r="J5088" s="204"/>
      <c r="K5088" s="204"/>
      <c r="L5088" s="209"/>
      <c r="M5088" s="210"/>
      <c r="N5088" s="211"/>
      <c r="O5088" s="211"/>
      <c r="P5088" s="211"/>
      <c r="Q5088" s="211"/>
      <c r="R5088" s="211"/>
      <c r="S5088" s="211"/>
      <c r="T5088" s="212"/>
      <c r="AT5088" s="213" t="s">
        <v>395</v>
      </c>
      <c r="AU5088" s="213" t="s">
        <v>90</v>
      </c>
      <c r="AV5088" s="13" t="s">
        <v>85</v>
      </c>
      <c r="AW5088" s="13" t="s">
        <v>36</v>
      </c>
      <c r="AX5088" s="13" t="s">
        <v>78</v>
      </c>
      <c r="AY5088" s="213" t="s">
        <v>386</v>
      </c>
    </row>
    <row r="5089" spans="2:51" s="13" customFormat="1" ht="10">
      <c r="B5089" s="203"/>
      <c r="C5089" s="204"/>
      <c r="D5089" s="205" t="s">
        <v>395</v>
      </c>
      <c r="E5089" s="206" t="s">
        <v>76</v>
      </c>
      <c r="F5089" s="207" t="s">
        <v>4231</v>
      </c>
      <c r="G5089" s="204"/>
      <c r="H5089" s="206" t="s">
        <v>76</v>
      </c>
      <c r="I5089" s="208"/>
      <c r="J5089" s="204"/>
      <c r="K5089" s="204"/>
      <c r="L5089" s="209"/>
      <c r="M5089" s="210"/>
      <c r="N5089" s="211"/>
      <c r="O5089" s="211"/>
      <c r="P5089" s="211"/>
      <c r="Q5089" s="211"/>
      <c r="R5089" s="211"/>
      <c r="S5089" s="211"/>
      <c r="T5089" s="212"/>
      <c r="AT5089" s="213" t="s">
        <v>395</v>
      </c>
      <c r="AU5089" s="213" t="s">
        <v>90</v>
      </c>
      <c r="AV5089" s="13" t="s">
        <v>85</v>
      </c>
      <c r="AW5089" s="13" t="s">
        <v>36</v>
      </c>
      <c r="AX5089" s="13" t="s">
        <v>78</v>
      </c>
      <c r="AY5089" s="213" t="s">
        <v>386</v>
      </c>
    </row>
    <row r="5090" spans="2:51" s="14" customFormat="1" ht="10">
      <c r="B5090" s="214"/>
      <c r="C5090" s="215"/>
      <c r="D5090" s="205" t="s">
        <v>395</v>
      </c>
      <c r="E5090" s="216" t="s">
        <v>76</v>
      </c>
      <c r="F5090" s="217" t="s">
        <v>4393</v>
      </c>
      <c r="G5090" s="215"/>
      <c r="H5090" s="218">
        <v>6.36</v>
      </c>
      <c r="I5090" s="219"/>
      <c r="J5090" s="215"/>
      <c r="K5090" s="215"/>
      <c r="L5090" s="220"/>
      <c r="M5090" s="221"/>
      <c r="N5090" s="222"/>
      <c r="O5090" s="222"/>
      <c r="P5090" s="222"/>
      <c r="Q5090" s="222"/>
      <c r="R5090" s="222"/>
      <c r="S5090" s="222"/>
      <c r="T5090" s="223"/>
      <c r="AT5090" s="224" t="s">
        <v>395</v>
      </c>
      <c r="AU5090" s="224" t="s">
        <v>90</v>
      </c>
      <c r="AV5090" s="14" t="s">
        <v>90</v>
      </c>
      <c r="AW5090" s="14" t="s">
        <v>36</v>
      </c>
      <c r="AX5090" s="14" t="s">
        <v>78</v>
      </c>
      <c r="AY5090" s="224" t="s">
        <v>386</v>
      </c>
    </row>
    <row r="5091" spans="2:51" s="14" customFormat="1" ht="10">
      <c r="B5091" s="214"/>
      <c r="C5091" s="215"/>
      <c r="D5091" s="205" t="s">
        <v>395</v>
      </c>
      <c r="E5091" s="216" t="s">
        <v>76</v>
      </c>
      <c r="F5091" s="217" t="s">
        <v>4394</v>
      </c>
      <c r="G5091" s="215"/>
      <c r="H5091" s="218">
        <v>11.442</v>
      </c>
      <c r="I5091" s="219"/>
      <c r="J5091" s="215"/>
      <c r="K5091" s="215"/>
      <c r="L5091" s="220"/>
      <c r="M5091" s="221"/>
      <c r="N5091" s="222"/>
      <c r="O5091" s="222"/>
      <c r="P5091" s="222"/>
      <c r="Q5091" s="222"/>
      <c r="R5091" s="222"/>
      <c r="S5091" s="222"/>
      <c r="T5091" s="223"/>
      <c r="AT5091" s="224" t="s">
        <v>395</v>
      </c>
      <c r="AU5091" s="224" t="s">
        <v>90</v>
      </c>
      <c r="AV5091" s="14" t="s">
        <v>90</v>
      </c>
      <c r="AW5091" s="14" t="s">
        <v>36</v>
      </c>
      <c r="AX5091" s="14" t="s">
        <v>78</v>
      </c>
      <c r="AY5091" s="224" t="s">
        <v>386</v>
      </c>
    </row>
    <row r="5092" spans="2:51" s="14" customFormat="1" ht="10">
      <c r="B5092" s="214"/>
      <c r="C5092" s="215"/>
      <c r="D5092" s="205" t="s">
        <v>395</v>
      </c>
      <c r="E5092" s="216" t="s">
        <v>76</v>
      </c>
      <c r="F5092" s="217" t="s">
        <v>4395</v>
      </c>
      <c r="G5092" s="215"/>
      <c r="H5092" s="218">
        <v>9.8000000000000007</v>
      </c>
      <c r="I5092" s="219"/>
      <c r="J5092" s="215"/>
      <c r="K5092" s="215"/>
      <c r="L5092" s="220"/>
      <c r="M5092" s="221"/>
      <c r="N5092" s="222"/>
      <c r="O5092" s="222"/>
      <c r="P5092" s="222"/>
      <c r="Q5092" s="222"/>
      <c r="R5092" s="222"/>
      <c r="S5092" s="222"/>
      <c r="T5092" s="223"/>
      <c r="AT5092" s="224" t="s">
        <v>395</v>
      </c>
      <c r="AU5092" s="224" t="s">
        <v>90</v>
      </c>
      <c r="AV5092" s="14" t="s">
        <v>90</v>
      </c>
      <c r="AW5092" s="14" t="s">
        <v>36</v>
      </c>
      <c r="AX5092" s="14" t="s">
        <v>78</v>
      </c>
      <c r="AY5092" s="224" t="s">
        <v>386</v>
      </c>
    </row>
    <row r="5093" spans="2:51" s="14" customFormat="1" ht="10">
      <c r="B5093" s="214"/>
      <c r="C5093" s="215"/>
      <c r="D5093" s="205" t="s">
        <v>395</v>
      </c>
      <c r="E5093" s="216" t="s">
        <v>76</v>
      </c>
      <c r="F5093" s="217" t="s">
        <v>4396</v>
      </c>
      <c r="G5093" s="215"/>
      <c r="H5093" s="218">
        <v>9.8000000000000007</v>
      </c>
      <c r="I5093" s="219"/>
      <c r="J5093" s="215"/>
      <c r="K5093" s="215"/>
      <c r="L5093" s="220"/>
      <c r="M5093" s="221"/>
      <c r="N5093" s="222"/>
      <c r="O5093" s="222"/>
      <c r="P5093" s="222"/>
      <c r="Q5093" s="222"/>
      <c r="R5093" s="222"/>
      <c r="S5093" s="222"/>
      <c r="T5093" s="223"/>
      <c r="AT5093" s="224" t="s">
        <v>395</v>
      </c>
      <c r="AU5093" s="224" t="s">
        <v>90</v>
      </c>
      <c r="AV5093" s="14" t="s">
        <v>90</v>
      </c>
      <c r="AW5093" s="14" t="s">
        <v>36</v>
      </c>
      <c r="AX5093" s="14" t="s">
        <v>78</v>
      </c>
      <c r="AY5093" s="224" t="s">
        <v>386</v>
      </c>
    </row>
    <row r="5094" spans="2:51" s="14" customFormat="1" ht="10">
      <c r="B5094" s="214"/>
      <c r="C5094" s="215"/>
      <c r="D5094" s="205" t="s">
        <v>395</v>
      </c>
      <c r="E5094" s="216" t="s">
        <v>76</v>
      </c>
      <c r="F5094" s="217" t="s">
        <v>4397</v>
      </c>
      <c r="G5094" s="215"/>
      <c r="H5094" s="218">
        <v>6.4619999999999997</v>
      </c>
      <c r="I5094" s="219"/>
      <c r="J5094" s="215"/>
      <c r="K5094" s="215"/>
      <c r="L5094" s="220"/>
      <c r="M5094" s="221"/>
      <c r="N5094" s="222"/>
      <c r="O5094" s="222"/>
      <c r="P5094" s="222"/>
      <c r="Q5094" s="222"/>
      <c r="R5094" s="222"/>
      <c r="S5094" s="222"/>
      <c r="T5094" s="223"/>
      <c r="AT5094" s="224" t="s">
        <v>395</v>
      </c>
      <c r="AU5094" s="224" t="s">
        <v>90</v>
      </c>
      <c r="AV5094" s="14" t="s">
        <v>90</v>
      </c>
      <c r="AW5094" s="14" t="s">
        <v>36</v>
      </c>
      <c r="AX5094" s="14" t="s">
        <v>78</v>
      </c>
      <c r="AY5094" s="224" t="s">
        <v>386</v>
      </c>
    </row>
    <row r="5095" spans="2:51" s="16" customFormat="1" ht="10">
      <c r="B5095" s="246"/>
      <c r="C5095" s="247"/>
      <c r="D5095" s="205" t="s">
        <v>395</v>
      </c>
      <c r="E5095" s="248" t="s">
        <v>76</v>
      </c>
      <c r="F5095" s="249" t="s">
        <v>559</v>
      </c>
      <c r="G5095" s="247"/>
      <c r="H5095" s="250">
        <v>94.715999999999994</v>
      </c>
      <c r="I5095" s="251"/>
      <c r="J5095" s="247"/>
      <c r="K5095" s="247"/>
      <c r="L5095" s="252"/>
      <c r="M5095" s="253"/>
      <c r="N5095" s="254"/>
      <c r="O5095" s="254"/>
      <c r="P5095" s="254"/>
      <c r="Q5095" s="254"/>
      <c r="R5095" s="254"/>
      <c r="S5095" s="254"/>
      <c r="T5095" s="255"/>
      <c r="AT5095" s="256" t="s">
        <v>395</v>
      </c>
      <c r="AU5095" s="256" t="s">
        <v>90</v>
      </c>
      <c r="AV5095" s="16" t="s">
        <v>95</v>
      </c>
      <c r="AW5095" s="16" t="s">
        <v>36</v>
      </c>
      <c r="AX5095" s="16" t="s">
        <v>78</v>
      </c>
      <c r="AY5095" s="256" t="s">
        <v>386</v>
      </c>
    </row>
    <row r="5096" spans="2:51" s="13" customFormat="1" ht="10">
      <c r="B5096" s="203"/>
      <c r="C5096" s="204"/>
      <c r="D5096" s="205" t="s">
        <v>395</v>
      </c>
      <c r="E5096" s="206" t="s">
        <v>76</v>
      </c>
      <c r="F5096" s="207" t="s">
        <v>1009</v>
      </c>
      <c r="G5096" s="204"/>
      <c r="H5096" s="206" t="s">
        <v>76</v>
      </c>
      <c r="I5096" s="208"/>
      <c r="J5096" s="204"/>
      <c r="K5096" s="204"/>
      <c r="L5096" s="209"/>
      <c r="M5096" s="210"/>
      <c r="N5096" s="211"/>
      <c r="O5096" s="211"/>
      <c r="P5096" s="211"/>
      <c r="Q5096" s="211"/>
      <c r="R5096" s="211"/>
      <c r="S5096" s="211"/>
      <c r="T5096" s="212"/>
      <c r="AT5096" s="213" t="s">
        <v>395</v>
      </c>
      <c r="AU5096" s="213" t="s">
        <v>90</v>
      </c>
      <c r="AV5096" s="13" t="s">
        <v>85</v>
      </c>
      <c r="AW5096" s="13" t="s">
        <v>36</v>
      </c>
      <c r="AX5096" s="13" t="s">
        <v>78</v>
      </c>
      <c r="AY5096" s="213" t="s">
        <v>386</v>
      </c>
    </row>
    <row r="5097" spans="2:51" s="13" customFormat="1" ht="10">
      <c r="B5097" s="203"/>
      <c r="C5097" s="204"/>
      <c r="D5097" s="205" t="s">
        <v>395</v>
      </c>
      <c r="E5097" s="206" t="s">
        <v>76</v>
      </c>
      <c r="F5097" s="207" t="s">
        <v>4234</v>
      </c>
      <c r="G5097" s="204"/>
      <c r="H5097" s="206" t="s">
        <v>76</v>
      </c>
      <c r="I5097" s="208"/>
      <c r="J5097" s="204"/>
      <c r="K5097" s="204"/>
      <c r="L5097" s="209"/>
      <c r="M5097" s="210"/>
      <c r="N5097" s="211"/>
      <c r="O5097" s="211"/>
      <c r="P5097" s="211"/>
      <c r="Q5097" s="211"/>
      <c r="R5097" s="211"/>
      <c r="S5097" s="211"/>
      <c r="T5097" s="212"/>
      <c r="AT5097" s="213" t="s">
        <v>395</v>
      </c>
      <c r="AU5097" s="213" t="s">
        <v>90</v>
      </c>
      <c r="AV5097" s="13" t="s">
        <v>85</v>
      </c>
      <c r="AW5097" s="13" t="s">
        <v>36</v>
      </c>
      <c r="AX5097" s="13" t="s">
        <v>78</v>
      </c>
      <c r="AY5097" s="213" t="s">
        <v>386</v>
      </c>
    </row>
    <row r="5098" spans="2:51" s="14" customFormat="1" ht="10">
      <c r="B5098" s="214"/>
      <c r="C5098" s="215"/>
      <c r="D5098" s="205" t="s">
        <v>395</v>
      </c>
      <c r="E5098" s="216" t="s">
        <v>76</v>
      </c>
      <c r="F5098" s="217" t="s">
        <v>4398</v>
      </c>
      <c r="G5098" s="215"/>
      <c r="H5098" s="218">
        <v>6.4619999999999997</v>
      </c>
      <c r="I5098" s="219"/>
      <c r="J5098" s="215"/>
      <c r="K5098" s="215"/>
      <c r="L5098" s="220"/>
      <c r="M5098" s="221"/>
      <c r="N5098" s="222"/>
      <c r="O5098" s="222"/>
      <c r="P5098" s="222"/>
      <c r="Q5098" s="222"/>
      <c r="R5098" s="222"/>
      <c r="S5098" s="222"/>
      <c r="T5098" s="223"/>
      <c r="AT5098" s="224" t="s">
        <v>395</v>
      </c>
      <c r="AU5098" s="224" t="s">
        <v>90</v>
      </c>
      <c r="AV5098" s="14" t="s">
        <v>90</v>
      </c>
      <c r="AW5098" s="14" t="s">
        <v>36</v>
      </c>
      <c r="AX5098" s="14" t="s">
        <v>78</v>
      </c>
      <c r="AY5098" s="224" t="s">
        <v>386</v>
      </c>
    </row>
    <row r="5099" spans="2:51" s="16" customFormat="1" ht="10">
      <c r="B5099" s="246"/>
      <c r="C5099" s="247"/>
      <c r="D5099" s="205" t="s">
        <v>395</v>
      </c>
      <c r="E5099" s="248" t="s">
        <v>76</v>
      </c>
      <c r="F5099" s="249" t="s">
        <v>559</v>
      </c>
      <c r="G5099" s="247"/>
      <c r="H5099" s="250">
        <v>6.4619999999999997</v>
      </c>
      <c r="I5099" s="251"/>
      <c r="J5099" s="247"/>
      <c r="K5099" s="247"/>
      <c r="L5099" s="252"/>
      <c r="M5099" s="253"/>
      <c r="N5099" s="254"/>
      <c r="O5099" s="254"/>
      <c r="P5099" s="254"/>
      <c r="Q5099" s="254"/>
      <c r="R5099" s="254"/>
      <c r="S5099" s="254"/>
      <c r="T5099" s="255"/>
      <c r="AT5099" s="256" t="s">
        <v>395</v>
      </c>
      <c r="AU5099" s="256" t="s">
        <v>90</v>
      </c>
      <c r="AV5099" s="16" t="s">
        <v>95</v>
      </c>
      <c r="AW5099" s="16" t="s">
        <v>36</v>
      </c>
      <c r="AX5099" s="16" t="s">
        <v>78</v>
      </c>
      <c r="AY5099" s="256" t="s">
        <v>386</v>
      </c>
    </row>
    <row r="5100" spans="2:51" s="13" customFormat="1" ht="10">
      <c r="B5100" s="203"/>
      <c r="C5100" s="204"/>
      <c r="D5100" s="205" t="s">
        <v>395</v>
      </c>
      <c r="E5100" s="206" t="s">
        <v>76</v>
      </c>
      <c r="F5100" s="207" t="s">
        <v>1009</v>
      </c>
      <c r="G5100" s="204"/>
      <c r="H5100" s="206" t="s">
        <v>76</v>
      </c>
      <c r="I5100" s="208"/>
      <c r="J5100" s="204"/>
      <c r="K5100" s="204"/>
      <c r="L5100" s="209"/>
      <c r="M5100" s="210"/>
      <c r="N5100" s="211"/>
      <c r="O5100" s="211"/>
      <c r="P5100" s="211"/>
      <c r="Q5100" s="211"/>
      <c r="R5100" s="211"/>
      <c r="S5100" s="211"/>
      <c r="T5100" s="212"/>
      <c r="AT5100" s="213" t="s">
        <v>395</v>
      </c>
      <c r="AU5100" s="213" t="s">
        <v>90</v>
      </c>
      <c r="AV5100" s="13" t="s">
        <v>85</v>
      </c>
      <c r="AW5100" s="13" t="s">
        <v>36</v>
      </c>
      <c r="AX5100" s="13" t="s">
        <v>78</v>
      </c>
      <c r="AY5100" s="213" t="s">
        <v>386</v>
      </c>
    </row>
    <row r="5101" spans="2:51" s="13" customFormat="1" ht="10">
      <c r="B5101" s="203"/>
      <c r="C5101" s="204"/>
      <c r="D5101" s="205" t="s">
        <v>395</v>
      </c>
      <c r="E5101" s="206" t="s">
        <v>76</v>
      </c>
      <c r="F5101" s="207" t="s">
        <v>4235</v>
      </c>
      <c r="G5101" s="204"/>
      <c r="H5101" s="206" t="s">
        <v>76</v>
      </c>
      <c r="I5101" s="208"/>
      <c r="J5101" s="204"/>
      <c r="K5101" s="204"/>
      <c r="L5101" s="209"/>
      <c r="M5101" s="210"/>
      <c r="N5101" s="211"/>
      <c r="O5101" s="211"/>
      <c r="P5101" s="211"/>
      <c r="Q5101" s="211"/>
      <c r="R5101" s="211"/>
      <c r="S5101" s="211"/>
      <c r="T5101" s="212"/>
      <c r="AT5101" s="213" t="s">
        <v>395</v>
      </c>
      <c r="AU5101" s="213" t="s">
        <v>90</v>
      </c>
      <c r="AV5101" s="13" t="s">
        <v>85</v>
      </c>
      <c r="AW5101" s="13" t="s">
        <v>36</v>
      </c>
      <c r="AX5101" s="13" t="s">
        <v>78</v>
      </c>
      <c r="AY5101" s="213" t="s">
        <v>386</v>
      </c>
    </row>
    <row r="5102" spans="2:51" s="14" customFormat="1" ht="10">
      <c r="B5102" s="214"/>
      <c r="C5102" s="215"/>
      <c r="D5102" s="205" t="s">
        <v>395</v>
      </c>
      <c r="E5102" s="216" t="s">
        <v>76</v>
      </c>
      <c r="F5102" s="217" t="s">
        <v>4399</v>
      </c>
      <c r="G5102" s="215"/>
      <c r="H5102" s="218">
        <v>9.5</v>
      </c>
      <c r="I5102" s="219"/>
      <c r="J5102" s="215"/>
      <c r="K5102" s="215"/>
      <c r="L5102" s="220"/>
      <c r="M5102" s="221"/>
      <c r="N5102" s="222"/>
      <c r="O5102" s="222"/>
      <c r="P5102" s="222"/>
      <c r="Q5102" s="222"/>
      <c r="R5102" s="222"/>
      <c r="S5102" s="222"/>
      <c r="T5102" s="223"/>
      <c r="AT5102" s="224" t="s">
        <v>395</v>
      </c>
      <c r="AU5102" s="224" t="s">
        <v>90</v>
      </c>
      <c r="AV5102" s="14" t="s">
        <v>90</v>
      </c>
      <c r="AW5102" s="14" t="s">
        <v>36</v>
      </c>
      <c r="AX5102" s="14" t="s">
        <v>78</v>
      </c>
      <c r="AY5102" s="224" t="s">
        <v>386</v>
      </c>
    </row>
    <row r="5103" spans="2:51" s="14" customFormat="1" ht="10">
      <c r="B5103" s="214"/>
      <c r="C5103" s="215"/>
      <c r="D5103" s="205" t="s">
        <v>395</v>
      </c>
      <c r="E5103" s="216" t="s">
        <v>76</v>
      </c>
      <c r="F5103" s="217" t="s">
        <v>4400</v>
      </c>
      <c r="G5103" s="215"/>
      <c r="H5103" s="218">
        <v>9.6999999999999993</v>
      </c>
      <c r="I5103" s="219"/>
      <c r="J5103" s="215"/>
      <c r="K5103" s="215"/>
      <c r="L5103" s="220"/>
      <c r="M5103" s="221"/>
      <c r="N5103" s="222"/>
      <c r="O5103" s="222"/>
      <c r="P5103" s="222"/>
      <c r="Q5103" s="222"/>
      <c r="R5103" s="222"/>
      <c r="S5103" s="222"/>
      <c r="T5103" s="223"/>
      <c r="AT5103" s="224" t="s">
        <v>395</v>
      </c>
      <c r="AU5103" s="224" t="s">
        <v>90</v>
      </c>
      <c r="AV5103" s="14" t="s">
        <v>90</v>
      </c>
      <c r="AW5103" s="14" t="s">
        <v>36</v>
      </c>
      <c r="AX5103" s="14" t="s">
        <v>78</v>
      </c>
      <c r="AY5103" s="224" t="s">
        <v>386</v>
      </c>
    </row>
    <row r="5104" spans="2:51" s="13" customFormat="1" ht="10">
      <c r="B5104" s="203"/>
      <c r="C5104" s="204"/>
      <c r="D5104" s="205" t="s">
        <v>395</v>
      </c>
      <c r="E5104" s="206" t="s">
        <v>76</v>
      </c>
      <c r="F5104" s="207" t="s">
        <v>1088</v>
      </c>
      <c r="G5104" s="204"/>
      <c r="H5104" s="206" t="s">
        <v>76</v>
      </c>
      <c r="I5104" s="208"/>
      <c r="J5104" s="204"/>
      <c r="K5104" s="204"/>
      <c r="L5104" s="209"/>
      <c r="M5104" s="210"/>
      <c r="N5104" s="211"/>
      <c r="O5104" s="211"/>
      <c r="P5104" s="211"/>
      <c r="Q5104" s="211"/>
      <c r="R5104" s="211"/>
      <c r="S5104" s="211"/>
      <c r="T5104" s="212"/>
      <c r="AT5104" s="213" t="s">
        <v>395</v>
      </c>
      <c r="AU5104" s="213" t="s">
        <v>90</v>
      </c>
      <c r="AV5104" s="13" t="s">
        <v>85</v>
      </c>
      <c r="AW5104" s="13" t="s">
        <v>36</v>
      </c>
      <c r="AX5104" s="13" t="s">
        <v>78</v>
      </c>
      <c r="AY5104" s="213" t="s">
        <v>386</v>
      </c>
    </row>
    <row r="5105" spans="2:51" s="13" customFormat="1" ht="10">
      <c r="B5105" s="203"/>
      <c r="C5105" s="204"/>
      <c r="D5105" s="205" t="s">
        <v>395</v>
      </c>
      <c r="E5105" s="206" t="s">
        <v>76</v>
      </c>
      <c r="F5105" s="207" t="s">
        <v>4235</v>
      </c>
      <c r="G5105" s="204"/>
      <c r="H5105" s="206" t="s">
        <v>76</v>
      </c>
      <c r="I5105" s="208"/>
      <c r="J5105" s="204"/>
      <c r="K5105" s="204"/>
      <c r="L5105" s="209"/>
      <c r="M5105" s="210"/>
      <c r="N5105" s="211"/>
      <c r="O5105" s="211"/>
      <c r="P5105" s="211"/>
      <c r="Q5105" s="211"/>
      <c r="R5105" s="211"/>
      <c r="S5105" s="211"/>
      <c r="T5105" s="212"/>
      <c r="AT5105" s="213" t="s">
        <v>395</v>
      </c>
      <c r="AU5105" s="213" t="s">
        <v>90</v>
      </c>
      <c r="AV5105" s="13" t="s">
        <v>85</v>
      </c>
      <c r="AW5105" s="13" t="s">
        <v>36</v>
      </c>
      <c r="AX5105" s="13" t="s">
        <v>78</v>
      </c>
      <c r="AY5105" s="213" t="s">
        <v>386</v>
      </c>
    </row>
    <row r="5106" spans="2:51" s="14" customFormat="1" ht="10">
      <c r="B5106" s="214"/>
      <c r="C5106" s="215"/>
      <c r="D5106" s="205" t="s">
        <v>395</v>
      </c>
      <c r="E5106" s="216" t="s">
        <v>76</v>
      </c>
      <c r="F5106" s="217" t="s">
        <v>4401</v>
      </c>
      <c r="G5106" s="215"/>
      <c r="H5106" s="218">
        <v>9.5</v>
      </c>
      <c r="I5106" s="219"/>
      <c r="J5106" s="215"/>
      <c r="K5106" s="215"/>
      <c r="L5106" s="220"/>
      <c r="M5106" s="221"/>
      <c r="N5106" s="222"/>
      <c r="O5106" s="222"/>
      <c r="P5106" s="222"/>
      <c r="Q5106" s="222"/>
      <c r="R5106" s="222"/>
      <c r="S5106" s="222"/>
      <c r="T5106" s="223"/>
      <c r="AT5106" s="224" t="s">
        <v>395</v>
      </c>
      <c r="AU5106" s="224" t="s">
        <v>90</v>
      </c>
      <c r="AV5106" s="14" t="s">
        <v>90</v>
      </c>
      <c r="AW5106" s="14" t="s">
        <v>36</v>
      </c>
      <c r="AX5106" s="14" t="s">
        <v>78</v>
      </c>
      <c r="AY5106" s="224" t="s">
        <v>386</v>
      </c>
    </row>
    <row r="5107" spans="2:51" s="14" customFormat="1" ht="10">
      <c r="B5107" s="214"/>
      <c r="C5107" s="215"/>
      <c r="D5107" s="205" t="s">
        <v>395</v>
      </c>
      <c r="E5107" s="216" t="s">
        <v>76</v>
      </c>
      <c r="F5107" s="217" t="s">
        <v>4402</v>
      </c>
      <c r="G5107" s="215"/>
      <c r="H5107" s="218">
        <v>9.6999999999999993</v>
      </c>
      <c r="I5107" s="219"/>
      <c r="J5107" s="215"/>
      <c r="K5107" s="215"/>
      <c r="L5107" s="220"/>
      <c r="M5107" s="221"/>
      <c r="N5107" s="222"/>
      <c r="O5107" s="222"/>
      <c r="P5107" s="222"/>
      <c r="Q5107" s="222"/>
      <c r="R5107" s="222"/>
      <c r="S5107" s="222"/>
      <c r="T5107" s="223"/>
      <c r="AT5107" s="224" t="s">
        <v>395</v>
      </c>
      <c r="AU5107" s="224" t="s">
        <v>90</v>
      </c>
      <c r="AV5107" s="14" t="s">
        <v>90</v>
      </c>
      <c r="AW5107" s="14" t="s">
        <v>36</v>
      </c>
      <c r="AX5107" s="14" t="s">
        <v>78</v>
      </c>
      <c r="AY5107" s="224" t="s">
        <v>386</v>
      </c>
    </row>
    <row r="5108" spans="2:51" s="16" customFormat="1" ht="10">
      <c r="B5108" s="246"/>
      <c r="C5108" s="247"/>
      <c r="D5108" s="205" t="s">
        <v>395</v>
      </c>
      <c r="E5108" s="248" t="s">
        <v>76</v>
      </c>
      <c r="F5108" s="249" t="s">
        <v>559</v>
      </c>
      <c r="G5108" s="247"/>
      <c r="H5108" s="250">
        <v>38.4</v>
      </c>
      <c r="I5108" s="251"/>
      <c r="J5108" s="247"/>
      <c r="K5108" s="247"/>
      <c r="L5108" s="252"/>
      <c r="M5108" s="253"/>
      <c r="N5108" s="254"/>
      <c r="O5108" s="254"/>
      <c r="P5108" s="254"/>
      <c r="Q5108" s="254"/>
      <c r="R5108" s="254"/>
      <c r="S5108" s="254"/>
      <c r="T5108" s="255"/>
      <c r="AT5108" s="256" t="s">
        <v>395</v>
      </c>
      <c r="AU5108" s="256" t="s">
        <v>90</v>
      </c>
      <c r="AV5108" s="16" t="s">
        <v>95</v>
      </c>
      <c r="AW5108" s="16" t="s">
        <v>36</v>
      </c>
      <c r="AX5108" s="16" t="s">
        <v>78</v>
      </c>
      <c r="AY5108" s="256" t="s">
        <v>386</v>
      </c>
    </row>
    <row r="5109" spans="2:51" s="13" customFormat="1" ht="10">
      <c r="B5109" s="203"/>
      <c r="C5109" s="204"/>
      <c r="D5109" s="205" t="s">
        <v>395</v>
      </c>
      <c r="E5109" s="206" t="s">
        <v>76</v>
      </c>
      <c r="F5109" s="207" t="s">
        <v>1101</v>
      </c>
      <c r="G5109" s="204"/>
      <c r="H5109" s="206" t="s">
        <v>76</v>
      </c>
      <c r="I5109" s="208"/>
      <c r="J5109" s="204"/>
      <c r="K5109" s="204"/>
      <c r="L5109" s="209"/>
      <c r="M5109" s="210"/>
      <c r="N5109" s="211"/>
      <c r="O5109" s="211"/>
      <c r="P5109" s="211"/>
      <c r="Q5109" s="211"/>
      <c r="R5109" s="211"/>
      <c r="S5109" s="211"/>
      <c r="T5109" s="212"/>
      <c r="AT5109" s="213" t="s">
        <v>395</v>
      </c>
      <c r="AU5109" s="213" t="s">
        <v>90</v>
      </c>
      <c r="AV5109" s="13" t="s">
        <v>85</v>
      </c>
      <c r="AW5109" s="13" t="s">
        <v>36</v>
      </c>
      <c r="AX5109" s="13" t="s">
        <v>78</v>
      </c>
      <c r="AY5109" s="213" t="s">
        <v>386</v>
      </c>
    </row>
    <row r="5110" spans="2:51" s="13" customFormat="1" ht="10">
      <c r="B5110" s="203"/>
      <c r="C5110" s="204"/>
      <c r="D5110" s="205" t="s">
        <v>395</v>
      </c>
      <c r="E5110" s="206" t="s">
        <v>76</v>
      </c>
      <c r="F5110" s="207" t="s">
        <v>248</v>
      </c>
      <c r="G5110" s="204"/>
      <c r="H5110" s="206" t="s">
        <v>76</v>
      </c>
      <c r="I5110" s="208"/>
      <c r="J5110" s="204"/>
      <c r="K5110" s="204"/>
      <c r="L5110" s="209"/>
      <c r="M5110" s="210"/>
      <c r="N5110" s="211"/>
      <c r="O5110" s="211"/>
      <c r="P5110" s="211"/>
      <c r="Q5110" s="211"/>
      <c r="R5110" s="211"/>
      <c r="S5110" s="211"/>
      <c r="T5110" s="212"/>
      <c r="AT5110" s="213" t="s">
        <v>395</v>
      </c>
      <c r="AU5110" s="213" t="s">
        <v>90</v>
      </c>
      <c r="AV5110" s="13" t="s">
        <v>85</v>
      </c>
      <c r="AW5110" s="13" t="s">
        <v>36</v>
      </c>
      <c r="AX5110" s="13" t="s">
        <v>78</v>
      </c>
      <c r="AY5110" s="213" t="s">
        <v>386</v>
      </c>
    </row>
    <row r="5111" spans="2:51" s="14" customFormat="1" ht="10">
      <c r="B5111" s="214"/>
      <c r="C5111" s="215"/>
      <c r="D5111" s="205" t="s">
        <v>395</v>
      </c>
      <c r="E5111" s="216" t="s">
        <v>76</v>
      </c>
      <c r="F5111" s="217" t="s">
        <v>4403</v>
      </c>
      <c r="G5111" s="215"/>
      <c r="H5111" s="218">
        <v>26.824000000000002</v>
      </c>
      <c r="I5111" s="219"/>
      <c r="J5111" s="215"/>
      <c r="K5111" s="215"/>
      <c r="L5111" s="220"/>
      <c r="M5111" s="221"/>
      <c r="N5111" s="222"/>
      <c r="O5111" s="222"/>
      <c r="P5111" s="222"/>
      <c r="Q5111" s="222"/>
      <c r="R5111" s="222"/>
      <c r="S5111" s="222"/>
      <c r="T5111" s="223"/>
      <c r="AT5111" s="224" t="s">
        <v>395</v>
      </c>
      <c r="AU5111" s="224" t="s">
        <v>90</v>
      </c>
      <c r="AV5111" s="14" t="s">
        <v>90</v>
      </c>
      <c r="AW5111" s="14" t="s">
        <v>36</v>
      </c>
      <c r="AX5111" s="14" t="s">
        <v>78</v>
      </c>
      <c r="AY5111" s="224" t="s">
        <v>386</v>
      </c>
    </row>
    <row r="5112" spans="2:51" s="14" customFormat="1" ht="10">
      <c r="B5112" s="214"/>
      <c r="C5112" s="215"/>
      <c r="D5112" s="205" t="s">
        <v>395</v>
      </c>
      <c r="E5112" s="216" t="s">
        <v>76</v>
      </c>
      <c r="F5112" s="217" t="s">
        <v>4404</v>
      </c>
      <c r="G5112" s="215"/>
      <c r="H5112" s="218">
        <v>8.9670000000000005</v>
      </c>
      <c r="I5112" s="219"/>
      <c r="J5112" s="215"/>
      <c r="K5112" s="215"/>
      <c r="L5112" s="220"/>
      <c r="M5112" s="221"/>
      <c r="N5112" s="222"/>
      <c r="O5112" s="222"/>
      <c r="P5112" s="222"/>
      <c r="Q5112" s="222"/>
      <c r="R5112" s="222"/>
      <c r="S5112" s="222"/>
      <c r="T5112" s="223"/>
      <c r="AT5112" s="224" t="s">
        <v>395</v>
      </c>
      <c r="AU5112" s="224" t="s">
        <v>90</v>
      </c>
      <c r="AV5112" s="14" t="s">
        <v>90</v>
      </c>
      <c r="AW5112" s="14" t="s">
        <v>36</v>
      </c>
      <c r="AX5112" s="14" t="s">
        <v>78</v>
      </c>
      <c r="AY5112" s="224" t="s">
        <v>386</v>
      </c>
    </row>
    <row r="5113" spans="2:51" s="14" customFormat="1" ht="10">
      <c r="B5113" s="214"/>
      <c r="C5113" s="215"/>
      <c r="D5113" s="205" t="s">
        <v>395</v>
      </c>
      <c r="E5113" s="216" t="s">
        <v>76</v>
      </c>
      <c r="F5113" s="217" t="s">
        <v>4405</v>
      </c>
      <c r="G5113" s="215"/>
      <c r="H5113" s="218">
        <v>73.975999999999999</v>
      </c>
      <c r="I5113" s="219"/>
      <c r="J5113" s="215"/>
      <c r="K5113" s="215"/>
      <c r="L5113" s="220"/>
      <c r="M5113" s="221"/>
      <c r="N5113" s="222"/>
      <c r="O5113" s="222"/>
      <c r="P5113" s="222"/>
      <c r="Q5113" s="222"/>
      <c r="R5113" s="222"/>
      <c r="S5113" s="222"/>
      <c r="T5113" s="223"/>
      <c r="AT5113" s="224" t="s">
        <v>395</v>
      </c>
      <c r="AU5113" s="224" t="s">
        <v>90</v>
      </c>
      <c r="AV5113" s="14" t="s">
        <v>90</v>
      </c>
      <c r="AW5113" s="14" t="s">
        <v>36</v>
      </c>
      <c r="AX5113" s="14" t="s">
        <v>78</v>
      </c>
      <c r="AY5113" s="224" t="s">
        <v>386</v>
      </c>
    </row>
    <row r="5114" spans="2:51" s="14" customFormat="1" ht="10">
      <c r="B5114" s="214"/>
      <c r="C5114" s="215"/>
      <c r="D5114" s="205" t="s">
        <v>395</v>
      </c>
      <c r="E5114" s="216" t="s">
        <v>76</v>
      </c>
      <c r="F5114" s="217" t="s">
        <v>4406</v>
      </c>
      <c r="G5114" s="215"/>
      <c r="H5114" s="218">
        <v>8.4309999999999992</v>
      </c>
      <c r="I5114" s="219"/>
      <c r="J5114" s="215"/>
      <c r="K5114" s="215"/>
      <c r="L5114" s="220"/>
      <c r="M5114" s="221"/>
      <c r="N5114" s="222"/>
      <c r="O5114" s="222"/>
      <c r="P5114" s="222"/>
      <c r="Q5114" s="222"/>
      <c r="R5114" s="222"/>
      <c r="S5114" s="222"/>
      <c r="T5114" s="223"/>
      <c r="AT5114" s="224" t="s">
        <v>395</v>
      </c>
      <c r="AU5114" s="224" t="s">
        <v>90</v>
      </c>
      <c r="AV5114" s="14" t="s">
        <v>90</v>
      </c>
      <c r="AW5114" s="14" t="s">
        <v>36</v>
      </c>
      <c r="AX5114" s="14" t="s">
        <v>78</v>
      </c>
      <c r="AY5114" s="224" t="s">
        <v>386</v>
      </c>
    </row>
    <row r="5115" spans="2:51" s="14" customFormat="1" ht="10">
      <c r="B5115" s="214"/>
      <c r="C5115" s="215"/>
      <c r="D5115" s="205" t="s">
        <v>395</v>
      </c>
      <c r="E5115" s="216" t="s">
        <v>76</v>
      </c>
      <c r="F5115" s="217" t="s">
        <v>4407</v>
      </c>
      <c r="G5115" s="215"/>
      <c r="H5115" s="218">
        <v>8.2799999999999994</v>
      </c>
      <c r="I5115" s="219"/>
      <c r="J5115" s="215"/>
      <c r="K5115" s="215"/>
      <c r="L5115" s="220"/>
      <c r="M5115" s="221"/>
      <c r="N5115" s="222"/>
      <c r="O5115" s="222"/>
      <c r="P5115" s="222"/>
      <c r="Q5115" s="222"/>
      <c r="R5115" s="222"/>
      <c r="S5115" s="222"/>
      <c r="T5115" s="223"/>
      <c r="AT5115" s="224" t="s">
        <v>395</v>
      </c>
      <c r="AU5115" s="224" t="s">
        <v>90</v>
      </c>
      <c r="AV5115" s="14" t="s">
        <v>90</v>
      </c>
      <c r="AW5115" s="14" t="s">
        <v>36</v>
      </c>
      <c r="AX5115" s="14" t="s">
        <v>78</v>
      </c>
      <c r="AY5115" s="224" t="s">
        <v>386</v>
      </c>
    </row>
    <row r="5116" spans="2:51" s="14" customFormat="1" ht="10">
      <c r="B5116" s="214"/>
      <c r="C5116" s="215"/>
      <c r="D5116" s="205" t="s">
        <v>395</v>
      </c>
      <c r="E5116" s="216" t="s">
        <v>76</v>
      </c>
      <c r="F5116" s="217" t="s">
        <v>4408</v>
      </c>
      <c r="G5116" s="215"/>
      <c r="H5116" s="218">
        <v>6.8319999999999999</v>
      </c>
      <c r="I5116" s="219"/>
      <c r="J5116" s="215"/>
      <c r="K5116" s="215"/>
      <c r="L5116" s="220"/>
      <c r="M5116" s="221"/>
      <c r="N5116" s="222"/>
      <c r="O5116" s="222"/>
      <c r="P5116" s="222"/>
      <c r="Q5116" s="222"/>
      <c r="R5116" s="222"/>
      <c r="S5116" s="222"/>
      <c r="T5116" s="223"/>
      <c r="AT5116" s="224" t="s">
        <v>395</v>
      </c>
      <c r="AU5116" s="224" t="s">
        <v>90</v>
      </c>
      <c r="AV5116" s="14" t="s">
        <v>90</v>
      </c>
      <c r="AW5116" s="14" t="s">
        <v>36</v>
      </c>
      <c r="AX5116" s="14" t="s">
        <v>78</v>
      </c>
      <c r="AY5116" s="224" t="s">
        <v>386</v>
      </c>
    </row>
    <row r="5117" spans="2:51" s="14" customFormat="1" ht="10">
      <c r="B5117" s="214"/>
      <c r="C5117" s="215"/>
      <c r="D5117" s="205" t="s">
        <v>395</v>
      </c>
      <c r="E5117" s="216" t="s">
        <v>76</v>
      </c>
      <c r="F5117" s="217" t="s">
        <v>4409</v>
      </c>
      <c r="G5117" s="215"/>
      <c r="H5117" s="218">
        <v>22.298999999999999</v>
      </c>
      <c r="I5117" s="219"/>
      <c r="J5117" s="215"/>
      <c r="K5117" s="215"/>
      <c r="L5117" s="220"/>
      <c r="M5117" s="221"/>
      <c r="N5117" s="222"/>
      <c r="O5117" s="222"/>
      <c r="P5117" s="222"/>
      <c r="Q5117" s="222"/>
      <c r="R5117" s="222"/>
      <c r="S5117" s="222"/>
      <c r="T5117" s="223"/>
      <c r="AT5117" s="224" t="s">
        <v>395</v>
      </c>
      <c r="AU5117" s="224" t="s">
        <v>90</v>
      </c>
      <c r="AV5117" s="14" t="s">
        <v>90</v>
      </c>
      <c r="AW5117" s="14" t="s">
        <v>36</v>
      </c>
      <c r="AX5117" s="14" t="s">
        <v>78</v>
      </c>
      <c r="AY5117" s="224" t="s">
        <v>386</v>
      </c>
    </row>
    <row r="5118" spans="2:51" s="14" customFormat="1" ht="10">
      <c r="B5118" s="214"/>
      <c r="C5118" s="215"/>
      <c r="D5118" s="205" t="s">
        <v>395</v>
      </c>
      <c r="E5118" s="216" t="s">
        <v>76</v>
      </c>
      <c r="F5118" s="217" t="s">
        <v>4410</v>
      </c>
      <c r="G5118" s="215"/>
      <c r="H5118" s="218">
        <v>18.649999999999999</v>
      </c>
      <c r="I5118" s="219"/>
      <c r="J5118" s="215"/>
      <c r="K5118" s="215"/>
      <c r="L5118" s="220"/>
      <c r="M5118" s="221"/>
      <c r="N5118" s="222"/>
      <c r="O5118" s="222"/>
      <c r="P5118" s="222"/>
      <c r="Q5118" s="222"/>
      <c r="R5118" s="222"/>
      <c r="S5118" s="222"/>
      <c r="T5118" s="223"/>
      <c r="AT5118" s="224" t="s">
        <v>395</v>
      </c>
      <c r="AU5118" s="224" t="s">
        <v>90</v>
      </c>
      <c r="AV5118" s="14" t="s">
        <v>90</v>
      </c>
      <c r="AW5118" s="14" t="s">
        <v>36</v>
      </c>
      <c r="AX5118" s="14" t="s">
        <v>78</v>
      </c>
      <c r="AY5118" s="224" t="s">
        <v>386</v>
      </c>
    </row>
    <row r="5119" spans="2:51" s="14" customFormat="1" ht="10">
      <c r="B5119" s="214"/>
      <c r="C5119" s="215"/>
      <c r="D5119" s="205" t="s">
        <v>395</v>
      </c>
      <c r="E5119" s="216" t="s">
        <v>76</v>
      </c>
      <c r="F5119" s="217" t="s">
        <v>4411</v>
      </c>
      <c r="G5119" s="215"/>
      <c r="H5119" s="218">
        <v>8.6950000000000003</v>
      </c>
      <c r="I5119" s="219"/>
      <c r="J5119" s="215"/>
      <c r="K5119" s="215"/>
      <c r="L5119" s="220"/>
      <c r="M5119" s="221"/>
      <c r="N5119" s="222"/>
      <c r="O5119" s="222"/>
      <c r="P5119" s="222"/>
      <c r="Q5119" s="222"/>
      <c r="R5119" s="222"/>
      <c r="S5119" s="222"/>
      <c r="T5119" s="223"/>
      <c r="AT5119" s="224" t="s">
        <v>395</v>
      </c>
      <c r="AU5119" s="224" t="s">
        <v>90</v>
      </c>
      <c r="AV5119" s="14" t="s">
        <v>90</v>
      </c>
      <c r="AW5119" s="14" t="s">
        <v>36</v>
      </c>
      <c r="AX5119" s="14" t="s">
        <v>78</v>
      </c>
      <c r="AY5119" s="224" t="s">
        <v>386</v>
      </c>
    </row>
    <row r="5120" spans="2:51" s="14" customFormat="1" ht="10">
      <c r="B5120" s="214"/>
      <c r="C5120" s="215"/>
      <c r="D5120" s="205" t="s">
        <v>395</v>
      </c>
      <c r="E5120" s="216" t="s">
        <v>76</v>
      </c>
      <c r="F5120" s="217" t="s">
        <v>4412</v>
      </c>
      <c r="G5120" s="215"/>
      <c r="H5120" s="218">
        <v>12.404</v>
      </c>
      <c r="I5120" s="219"/>
      <c r="J5120" s="215"/>
      <c r="K5120" s="215"/>
      <c r="L5120" s="220"/>
      <c r="M5120" s="221"/>
      <c r="N5120" s="222"/>
      <c r="O5120" s="222"/>
      <c r="P5120" s="222"/>
      <c r="Q5120" s="222"/>
      <c r="R5120" s="222"/>
      <c r="S5120" s="222"/>
      <c r="T5120" s="223"/>
      <c r="AT5120" s="224" t="s">
        <v>395</v>
      </c>
      <c r="AU5120" s="224" t="s">
        <v>90</v>
      </c>
      <c r="AV5120" s="14" t="s">
        <v>90</v>
      </c>
      <c r="AW5120" s="14" t="s">
        <v>36</v>
      </c>
      <c r="AX5120" s="14" t="s">
        <v>78</v>
      </c>
      <c r="AY5120" s="224" t="s">
        <v>386</v>
      </c>
    </row>
    <row r="5121" spans="2:51" s="14" customFormat="1" ht="10">
      <c r="B5121" s="214"/>
      <c r="C5121" s="215"/>
      <c r="D5121" s="205" t="s">
        <v>395</v>
      </c>
      <c r="E5121" s="216" t="s">
        <v>76</v>
      </c>
      <c r="F5121" s="217" t="s">
        <v>4413</v>
      </c>
      <c r="G5121" s="215"/>
      <c r="H5121" s="218">
        <v>23.1</v>
      </c>
      <c r="I5121" s="219"/>
      <c r="J5121" s="215"/>
      <c r="K5121" s="215"/>
      <c r="L5121" s="220"/>
      <c r="M5121" s="221"/>
      <c r="N5121" s="222"/>
      <c r="O5121" s="222"/>
      <c r="P5121" s="222"/>
      <c r="Q5121" s="222"/>
      <c r="R5121" s="222"/>
      <c r="S5121" s="222"/>
      <c r="T5121" s="223"/>
      <c r="AT5121" s="224" t="s">
        <v>395</v>
      </c>
      <c r="AU5121" s="224" t="s">
        <v>90</v>
      </c>
      <c r="AV5121" s="14" t="s">
        <v>90</v>
      </c>
      <c r="AW5121" s="14" t="s">
        <v>36</v>
      </c>
      <c r="AX5121" s="14" t="s">
        <v>78</v>
      </c>
      <c r="AY5121" s="224" t="s">
        <v>386</v>
      </c>
    </row>
    <row r="5122" spans="2:51" s="16" customFormat="1" ht="10">
      <c r="B5122" s="246"/>
      <c r="C5122" s="247"/>
      <c r="D5122" s="205" t="s">
        <v>395</v>
      </c>
      <c r="E5122" s="248" t="s">
        <v>76</v>
      </c>
      <c r="F5122" s="249" t="s">
        <v>559</v>
      </c>
      <c r="G5122" s="247"/>
      <c r="H5122" s="250">
        <v>218.458</v>
      </c>
      <c r="I5122" s="251"/>
      <c r="J5122" s="247"/>
      <c r="K5122" s="247"/>
      <c r="L5122" s="252"/>
      <c r="M5122" s="253"/>
      <c r="N5122" s="254"/>
      <c r="O5122" s="254"/>
      <c r="P5122" s="254"/>
      <c r="Q5122" s="254"/>
      <c r="R5122" s="254"/>
      <c r="S5122" s="254"/>
      <c r="T5122" s="255"/>
      <c r="AT5122" s="256" t="s">
        <v>395</v>
      </c>
      <c r="AU5122" s="256" t="s">
        <v>90</v>
      </c>
      <c r="AV5122" s="16" t="s">
        <v>95</v>
      </c>
      <c r="AW5122" s="16" t="s">
        <v>36</v>
      </c>
      <c r="AX5122" s="16" t="s">
        <v>78</v>
      </c>
      <c r="AY5122" s="256" t="s">
        <v>386</v>
      </c>
    </row>
    <row r="5123" spans="2:51" s="13" customFormat="1" ht="10">
      <c r="B5123" s="203"/>
      <c r="C5123" s="204"/>
      <c r="D5123" s="205" t="s">
        <v>395</v>
      </c>
      <c r="E5123" s="206" t="s">
        <v>76</v>
      </c>
      <c r="F5123" s="207" t="s">
        <v>4242</v>
      </c>
      <c r="G5123" s="204"/>
      <c r="H5123" s="206" t="s">
        <v>76</v>
      </c>
      <c r="I5123" s="208"/>
      <c r="J5123" s="204"/>
      <c r="K5123" s="204"/>
      <c r="L5123" s="209"/>
      <c r="M5123" s="210"/>
      <c r="N5123" s="211"/>
      <c r="O5123" s="211"/>
      <c r="P5123" s="211"/>
      <c r="Q5123" s="211"/>
      <c r="R5123" s="211"/>
      <c r="S5123" s="211"/>
      <c r="T5123" s="212"/>
      <c r="AT5123" s="213" t="s">
        <v>395</v>
      </c>
      <c r="AU5123" s="213" t="s">
        <v>90</v>
      </c>
      <c r="AV5123" s="13" t="s">
        <v>85</v>
      </c>
      <c r="AW5123" s="13" t="s">
        <v>36</v>
      </c>
      <c r="AX5123" s="13" t="s">
        <v>78</v>
      </c>
      <c r="AY5123" s="213" t="s">
        <v>386</v>
      </c>
    </row>
    <row r="5124" spans="2:51" s="14" customFormat="1" ht="10">
      <c r="B5124" s="214"/>
      <c r="C5124" s="215"/>
      <c r="D5124" s="205" t="s">
        <v>395</v>
      </c>
      <c r="E5124" s="216" t="s">
        <v>76</v>
      </c>
      <c r="F5124" s="217" t="s">
        <v>4414</v>
      </c>
      <c r="G5124" s="215"/>
      <c r="H5124" s="218">
        <v>9.4700000000000006</v>
      </c>
      <c r="I5124" s="219"/>
      <c r="J5124" s="215"/>
      <c r="K5124" s="215"/>
      <c r="L5124" s="220"/>
      <c r="M5124" s="221"/>
      <c r="N5124" s="222"/>
      <c r="O5124" s="222"/>
      <c r="P5124" s="222"/>
      <c r="Q5124" s="222"/>
      <c r="R5124" s="222"/>
      <c r="S5124" s="222"/>
      <c r="T5124" s="223"/>
      <c r="AT5124" s="224" t="s">
        <v>395</v>
      </c>
      <c r="AU5124" s="224" t="s">
        <v>90</v>
      </c>
      <c r="AV5124" s="14" t="s">
        <v>90</v>
      </c>
      <c r="AW5124" s="14" t="s">
        <v>36</v>
      </c>
      <c r="AX5124" s="14" t="s">
        <v>78</v>
      </c>
      <c r="AY5124" s="224" t="s">
        <v>386</v>
      </c>
    </row>
    <row r="5125" spans="2:51" s="14" customFormat="1" ht="10">
      <c r="B5125" s="214"/>
      <c r="C5125" s="215"/>
      <c r="D5125" s="205" t="s">
        <v>395</v>
      </c>
      <c r="E5125" s="216" t="s">
        <v>76</v>
      </c>
      <c r="F5125" s="217" t="s">
        <v>4415</v>
      </c>
      <c r="G5125" s="215"/>
      <c r="H5125" s="218">
        <v>9.67</v>
      </c>
      <c r="I5125" s="219"/>
      <c r="J5125" s="215"/>
      <c r="K5125" s="215"/>
      <c r="L5125" s="220"/>
      <c r="M5125" s="221"/>
      <c r="N5125" s="222"/>
      <c r="O5125" s="222"/>
      <c r="P5125" s="222"/>
      <c r="Q5125" s="222"/>
      <c r="R5125" s="222"/>
      <c r="S5125" s="222"/>
      <c r="T5125" s="223"/>
      <c r="AT5125" s="224" t="s">
        <v>395</v>
      </c>
      <c r="AU5125" s="224" t="s">
        <v>90</v>
      </c>
      <c r="AV5125" s="14" t="s">
        <v>90</v>
      </c>
      <c r="AW5125" s="14" t="s">
        <v>36</v>
      </c>
      <c r="AX5125" s="14" t="s">
        <v>78</v>
      </c>
      <c r="AY5125" s="224" t="s">
        <v>386</v>
      </c>
    </row>
    <row r="5126" spans="2:51" s="14" customFormat="1" ht="10">
      <c r="B5126" s="214"/>
      <c r="C5126" s="215"/>
      <c r="D5126" s="205" t="s">
        <v>395</v>
      </c>
      <c r="E5126" s="216" t="s">
        <v>76</v>
      </c>
      <c r="F5126" s="217" t="s">
        <v>4416</v>
      </c>
      <c r="G5126" s="215"/>
      <c r="H5126" s="218">
        <v>6.8</v>
      </c>
      <c r="I5126" s="219"/>
      <c r="J5126" s="215"/>
      <c r="K5126" s="215"/>
      <c r="L5126" s="220"/>
      <c r="M5126" s="221"/>
      <c r="N5126" s="222"/>
      <c r="O5126" s="222"/>
      <c r="P5126" s="222"/>
      <c r="Q5126" s="222"/>
      <c r="R5126" s="222"/>
      <c r="S5126" s="222"/>
      <c r="T5126" s="223"/>
      <c r="AT5126" s="224" t="s">
        <v>395</v>
      </c>
      <c r="AU5126" s="224" t="s">
        <v>90</v>
      </c>
      <c r="AV5126" s="14" t="s">
        <v>90</v>
      </c>
      <c r="AW5126" s="14" t="s">
        <v>36</v>
      </c>
      <c r="AX5126" s="14" t="s">
        <v>78</v>
      </c>
      <c r="AY5126" s="224" t="s">
        <v>386</v>
      </c>
    </row>
    <row r="5127" spans="2:51" s="14" customFormat="1" ht="10">
      <c r="B5127" s="214"/>
      <c r="C5127" s="215"/>
      <c r="D5127" s="205" t="s">
        <v>395</v>
      </c>
      <c r="E5127" s="216" t="s">
        <v>76</v>
      </c>
      <c r="F5127" s="217" t="s">
        <v>4417</v>
      </c>
      <c r="G5127" s="215"/>
      <c r="H5127" s="218">
        <v>11.442</v>
      </c>
      <c r="I5127" s="219"/>
      <c r="J5127" s="215"/>
      <c r="K5127" s="215"/>
      <c r="L5127" s="220"/>
      <c r="M5127" s="221"/>
      <c r="N5127" s="222"/>
      <c r="O5127" s="222"/>
      <c r="P5127" s="222"/>
      <c r="Q5127" s="222"/>
      <c r="R5127" s="222"/>
      <c r="S5127" s="222"/>
      <c r="T5127" s="223"/>
      <c r="AT5127" s="224" t="s">
        <v>395</v>
      </c>
      <c r="AU5127" s="224" t="s">
        <v>90</v>
      </c>
      <c r="AV5127" s="14" t="s">
        <v>90</v>
      </c>
      <c r="AW5127" s="14" t="s">
        <v>36</v>
      </c>
      <c r="AX5127" s="14" t="s">
        <v>78</v>
      </c>
      <c r="AY5127" s="224" t="s">
        <v>386</v>
      </c>
    </row>
    <row r="5128" spans="2:51" s="14" customFormat="1" ht="10">
      <c r="B5128" s="214"/>
      <c r="C5128" s="215"/>
      <c r="D5128" s="205" t="s">
        <v>395</v>
      </c>
      <c r="E5128" s="216" t="s">
        <v>76</v>
      </c>
      <c r="F5128" s="217" t="s">
        <v>4418</v>
      </c>
      <c r="G5128" s="215"/>
      <c r="H5128" s="218">
        <v>9.8000000000000007</v>
      </c>
      <c r="I5128" s="219"/>
      <c r="J5128" s="215"/>
      <c r="K5128" s="215"/>
      <c r="L5128" s="220"/>
      <c r="M5128" s="221"/>
      <c r="N5128" s="222"/>
      <c r="O5128" s="222"/>
      <c r="P5128" s="222"/>
      <c r="Q5128" s="222"/>
      <c r="R5128" s="222"/>
      <c r="S5128" s="222"/>
      <c r="T5128" s="223"/>
      <c r="AT5128" s="224" t="s">
        <v>395</v>
      </c>
      <c r="AU5128" s="224" t="s">
        <v>90</v>
      </c>
      <c r="AV5128" s="14" t="s">
        <v>90</v>
      </c>
      <c r="AW5128" s="14" t="s">
        <v>36</v>
      </c>
      <c r="AX5128" s="14" t="s">
        <v>78</v>
      </c>
      <c r="AY5128" s="224" t="s">
        <v>386</v>
      </c>
    </row>
    <row r="5129" spans="2:51" s="14" customFormat="1" ht="10">
      <c r="B5129" s="214"/>
      <c r="C5129" s="215"/>
      <c r="D5129" s="205" t="s">
        <v>395</v>
      </c>
      <c r="E5129" s="216" t="s">
        <v>76</v>
      </c>
      <c r="F5129" s="217" t="s">
        <v>4419</v>
      </c>
      <c r="G5129" s="215"/>
      <c r="H5129" s="218">
        <v>9.98</v>
      </c>
      <c r="I5129" s="219"/>
      <c r="J5129" s="215"/>
      <c r="K5129" s="215"/>
      <c r="L5129" s="220"/>
      <c r="M5129" s="221"/>
      <c r="N5129" s="222"/>
      <c r="O5129" s="222"/>
      <c r="P5129" s="222"/>
      <c r="Q5129" s="222"/>
      <c r="R5129" s="222"/>
      <c r="S5129" s="222"/>
      <c r="T5129" s="223"/>
      <c r="AT5129" s="224" t="s">
        <v>395</v>
      </c>
      <c r="AU5129" s="224" t="s">
        <v>90</v>
      </c>
      <c r="AV5129" s="14" t="s">
        <v>90</v>
      </c>
      <c r="AW5129" s="14" t="s">
        <v>36</v>
      </c>
      <c r="AX5129" s="14" t="s">
        <v>78</v>
      </c>
      <c r="AY5129" s="224" t="s">
        <v>386</v>
      </c>
    </row>
    <row r="5130" spans="2:51" s="14" customFormat="1" ht="10">
      <c r="B5130" s="214"/>
      <c r="C5130" s="215"/>
      <c r="D5130" s="205" t="s">
        <v>395</v>
      </c>
      <c r="E5130" s="216" t="s">
        <v>76</v>
      </c>
      <c r="F5130" s="217" t="s">
        <v>4420</v>
      </c>
      <c r="G5130" s="215"/>
      <c r="H5130" s="218">
        <v>9.98</v>
      </c>
      <c r="I5130" s="219"/>
      <c r="J5130" s="215"/>
      <c r="K5130" s="215"/>
      <c r="L5130" s="220"/>
      <c r="M5130" s="221"/>
      <c r="N5130" s="222"/>
      <c r="O5130" s="222"/>
      <c r="P5130" s="222"/>
      <c r="Q5130" s="222"/>
      <c r="R5130" s="222"/>
      <c r="S5130" s="222"/>
      <c r="T5130" s="223"/>
      <c r="AT5130" s="224" t="s">
        <v>395</v>
      </c>
      <c r="AU5130" s="224" t="s">
        <v>90</v>
      </c>
      <c r="AV5130" s="14" t="s">
        <v>90</v>
      </c>
      <c r="AW5130" s="14" t="s">
        <v>36</v>
      </c>
      <c r="AX5130" s="14" t="s">
        <v>78</v>
      </c>
      <c r="AY5130" s="224" t="s">
        <v>386</v>
      </c>
    </row>
    <row r="5131" spans="2:51" s="14" customFormat="1" ht="10">
      <c r="B5131" s="214"/>
      <c r="C5131" s="215"/>
      <c r="D5131" s="205" t="s">
        <v>395</v>
      </c>
      <c r="E5131" s="216" t="s">
        <v>76</v>
      </c>
      <c r="F5131" s="217" t="s">
        <v>4421</v>
      </c>
      <c r="G5131" s="215"/>
      <c r="H5131" s="218">
        <v>11.5</v>
      </c>
      <c r="I5131" s="219"/>
      <c r="J5131" s="215"/>
      <c r="K5131" s="215"/>
      <c r="L5131" s="220"/>
      <c r="M5131" s="221"/>
      <c r="N5131" s="222"/>
      <c r="O5131" s="222"/>
      <c r="P5131" s="222"/>
      <c r="Q5131" s="222"/>
      <c r="R5131" s="222"/>
      <c r="S5131" s="222"/>
      <c r="T5131" s="223"/>
      <c r="AT5131" s="224" t="s">
        <v>395</v>
      </c>
      <c r="AU5131" s="224" t="s">
        <v>90</v>
      </c>
      <c r="AV5131" s="14" t="s">
        <v>90</v>
      </c>
      <c r="AW5131" s="14" t="s">
        <v>36</v>
      </c>
      <c r="AX5131" s="14" t="s">
        <v>78</v>
      </c>
      <c r="AY5131" s="224" t="s">
        <v>386</v>
      </c>
    </row>
    <row r="5132" spans="2:51" s="16" customFormat="1" ht="10">
      <c r="B5132" s="246"/>
      <c r="C5132" s="247"/>
      <c r="D5132" s="205" t="s">
        <v>395</v>
      </c>
      <c r="E5132" s="248" t="s">
        <v>76</v>
      </c>
      <c r="F5132" s="249" t="s">
        <v>559</v>
      </c>
      <c r="G5132" s="247"/>
      <c r="H5132" s="250">
        <v>78.641999999999996</v>
      </c>
      <c r="I5132" s="251"/>
      <c r="J5132" s="247"/>
      <c r="K5132" s="247"/>
      <c r="L5132" s="252"/>
      <c r="M5132" s="253"/>
      <c r="N5132" s="254"/>
      <c r="O5132" s="254"/>
      <c r="P5132" s="254"/>
      <c r="Q5132" s="254"/>
      <c r="R5132" s="254"/>
      <c r="S5132" s="254"/>
      <c r="T5132" s="255"/>
      <c r="AT5132" s="256" t="s">
        <v>395</v>
      </c>
      <c r="AU5132" s="256" t="s">
        <v>90</v>
      </c>
      <c r="AV5132" s="16" t="s">
        <v>95</v>
      </c>
      <c r="AW5132" s="16" t="s">
        <v>36</v>
      </c>
      <c r="AX5132" s="16" t="s">
        <v>78</v>
      </c>
      <c r="AY5132" s="256" t="s">
        <v>386</v>
      </c>
    </row>
    <row r="5133" spans="2:51" s="13" customFormat="1" ht="10">
      <c r="B5133" s="203"/>
      <c r="C5133" s="204"/>
      <c r="D5133" s="205" t="s">
        <v>395</v>
      </c>
      <c r="E5133" s="206" t="s">
        <v>76</v>
      </c>
      <c r="F5133" s="207" t="s">
        <v>4279</v>
      </c>
      <c r="G5133" s="204"/>
      <c r="H5133" s="206" t="s">
        <v>76</v>
      </c>
      <c r="I5133" s="208"/>
      <c r="J5133" s="204"/>
      <c r="K5133" s="204"/>
      <c r="L5133" s="209"/>
      <c r="M5133" s="210"/>
      <c r="N5133" s="211"/>
      <c r="O5133" s="211"/>
      <c r="P5133" s="211"/>
      <c r="Q5133" s="211"/>
      <c r="R5133" s="211"/>
      <c r="S5133" s="211"/>
      <c r="T5133" s="212"/>
      <c r="AT5133" s="213" t="s">
        <v>395</v>
      </c>
      <c r="AU5133" s="213" t="s">
        <v>90</v>
      </c>
      <c r="AV5133" s="13" t="s">
        <v>85</v>
      </c>
      <c r="AW5133" s="13" t="s">
        <v>36</v>
      </c>
      <c r="AX5133" s="13" t="s">
        <v>78</v>
      </c>
      <c r="AY5133" s="213" t="s">
        <v>386</v>
      </c>
    </row>
    <row r="5134" spans="2:51" s="14" customFormat="1" ht="10">
      <c r="B5134" s="214"/>
      <c r="C5134" s="215"/>
      <c r="D5134" s="205" t="s">
        <v>395</v>
      </c>
      <c r="E5134" s="216" t="s">
        <v>76</v>
      </c>
      <c r="F5134" s="217" t="s">
        <v>4422</v>
      </c>
      <c r="G5134" s="215"/>
      <c r="H5134" s="218">
        <v>33</v>
      </c>
      <c r="I5134" s="219"/>
      <c r="J5134" s="215"/>
      <c r="K5134" s="215"/>
      <c r="L5134" s="220"/>
      <c r="M5134" s="221"/>
      <c r="N5134" s="222"/>
      <c r="O5134" s="222"/>
      <c r="P5134" s="222"/>
      <c r="Q5134" s="222"/>
      <c r="R5134" s="222"/>
      <c r="S5134" s="222"/>
      <c r="T5134" s="223"/>
      <c r="AT5134" s="224" t="s">
        <v>395</v>
      </c>
      <c r="AU5134" s="224" t="s">
        <v>90</v>
      </c>
      <c r="AV5134" s="14" t="s">
        <v>90</v>
      </c>
      <c r="AW5134" s="14" t="s">
        <v>36</v>
      </c>
      <c r="AX5134" s="14" t="s">
        <v>78</v>
      </c>
      <c r="AY5134" s="224" t="s">
        <v>386</v>
      </c>
    </row>
    <row r="5135" spans="2:51" s="16" customFormat="1" ht="10">
      <c r="B5135" s="246"/>
      <c r="C5135" s="247"/>
      <c r="D5135" s="205" t="s">
        <v>395</v>
      </c>
      <c r="E5135" s="248" t="s">
        <v>76</v>
      </c>
      <c r="F5135" s="249" t="s">
        <v>559</v>
      </c>
      <c r="G5135" s="247"/>
      <c r="H5135" s="250">
        <v>33</v>
      </c>
      <c r="I5135" s="251"/>
      <c r="J5135" s="247"/>
      <c r="K5135" s="247"/>
      <c r="L5135" s="252"/>
      <c r="M5135" s="253"/>
      <c r="N5135" s="254"/>
      <c r="O5135" s="254"/>
      <c r="P5135" s="254"/>
      <c r="Q5135" s="254"/>
      <c r="R5135" s="254"/>
      <c r="S5135" s="254"/>
      <c r="T5135" s="255"/>
      <c r="AT5135" s="256" t="s">
        <v>395</v>
      </c>
      <c r="AU5135" s="256" t="s">
        <v>90</v>
      </c>
      <c r="AV5135" s="16" t="s">
        <v>95</v>
      </c>
      <c r="AW5135" s="16" t="s">
        <v>36</v>
      </c>
      <c r="AX5135" s="16" t="s">
        <v>78</v>
      </c>
      <c r="AY5135" s="256" t="s">
        <v>386</v>
      </c>
    </row>
    <row r="5136" spans="2:51" s="15" customFormat="1" ht="10">
      <c r="B5136" s="225"/>
      <c r="C5136" s="226"/>
      <c r="D5136" s="205" t="s">
        <v>395</v>
      </c>
      <c r="E5136" s="227" t="s">
        <v>326</v>
      </c>
      <c r="F5136" s="228" t="s">
        <v>398</v>
      </c>
      <c r="G5136" s="226"/>
      <c r="H5136" s="229">
        <v>1060.874</v>
      </c>
      <c r="I5136" s="230"/>
      <c r="J5136" s="226"/>
      <c r="K5136" s="226"/>
      <c r="L5136" s="231"/>
      <c r="M5136" s="232"/>
      <c r="N5136" s="233"/>
      <c r="O5136" s="233"/>
      <c r="P5136" s="233"/>
      <c r="Q5136" s="233"/>
      <c r="R5136" s="233"/>
      <c r="S5136" s="233"/>
      <c r="T5136" s="234"/>
      <c r="AT5136" s="235" t="s">
        <v>395</v>
      </c>
      <c r="AU5136" s="235" t="s">
        <v>90</v>
      </c>
      <c r="AV5136" s="15" t="s">
        <v>102</v>
      </c>
      <c r="AW5136" s="15" t="s">
        <v>36</v>
      </c>
      <c r="AX5136" s="15" t="s">
        <v>85</v>
      </c>
      <c r="AY5136" s="235" t="s">
        <v>386</v>
      </c>
    </row>
    <row r="5137" spans="1:65" s="2" customFormat="1" ht="16.5" customHeight="1">
      <c r="A5137" s="37"/>
      <c r="B5137" s="38"/>
      <c r="C5137" s="236" t="s">
        <v>4423</v>
      </c>
      <c r="D5137" s="236" t="s">
        <v>453</v>
      </c>
      <c r="E5137" s="237" t="s">
        <v>4424</v>
      </c>
      <c r="F5137" s="238" t="s">
        <v>4425</v>
      </c>
      <c r="G5137" s="239" t="s">
        <v>167</v>
      </c>
      <c r="H5137" s="240">
        <v>1166.961</v>
      </c>
      <c r="I5137" s="241"/>
      <c r="J5137" s="242">
        <f>ROUND(I5137*H5137,2)</f>
        <v>0</v>
      </c>
      <c r="K5137" s="238" t="s">
        <v>391</v>
      </c>
      <c r="L5137" s="243"/>
      <c r="M5137" s="244" t="s">
        <v>76</v>
      </c>
      <c r="N5137" s="245" t="s">
        <v>49</v>
      </c>
      <c r="O5137" s="67"/>
      <c r="P5137" s="194">
        <f>O5137*H5137</f>
        <v>0</v>
      </c>
      <c r="Q5137" s="194">
        <v>2.7E-4</v>
      </c>
      <c r="R5137" s="194">
        <f>Q5137*H5137</f>
        <v>0.31507947000000003</v>
      </c>
      <c r="S5137" s="194">
        <v>0</v>
      </c>
      <c r="T5137" s="195">
        <f>S5137*H5137</f>
        <v>0</v>
      </c>
      <c r="U5137" s="37"/>
      <c r="V5137" s="37"/>
      <c r="W5137" s="37"/>
      <c r="X5137" s="37"/>
      <c r="Y5137" s="37"/>
      <c r="Z5137" s="37"/>
      <c r="AA5137" s="37"/>
      <c r="AB5137" s="37"/>
      <c r="AC5137" s="37"/>
      <c r="AD5137" s="37"/>
      <c r="AE5137" s="37"/>
      <c r="AR5137" s="196" t="s">
        <v>597</v>
      </c>
      <c r="AT5137" s="196" t="s">
        <v>453</v>
      </c>
      <c r="AU5137" s="196" t="s">
        <v>90</v>
      </c>
      <c r="AY5137" s="20" t="s">
        <v>386</v>
      </c>
      <c r="BE5137" s="197">
        <f>IF(N5137="základní",J5137,0)</f>
        <v>0</v>
      </c>
      <c r="BF5137" s="197">
        <f>IF(N5137="snížená",J5137,0)</f>
        <v>0</v>
      </c>
      <c r="BG5137" s="197">
        <f>IF(N5137="zákl. přenesená",J5137,0)</f>
        <v>0</v>
      </c>
      <c r="BH5137" s="197">
        <f>IF(N5137="sníž. přenesená",J5137,0)</f>
        <v>0</v>
      </c>
      <c r="BI5137" s="197">
        <f>IF(N5137="nulová",J5137,0)</f>
        <v>0</v>
      </c>
      <c r="BJ5137" s="20" t="s">
        <v>90</v>
      </c>
      <c r="BK5137" s="197">
        <f>ROUND(I5137*H5137,2)</f>
        <v>0</v>
      </c>
      <c r="BL5137" s="20" t="s">
        <v>479</v>
      </c>
      <c r="BM5137" s="196" t="s">
        <v>4426</v>
      </c>
    </row>
    <row r="5138" spans="1:65" s="14" customFormat="1" ht="10">
      <c r="B5138" s="214"/>
      <c r="C5138" s="215"/>
      <c r="D5138" s="205" t="s">
        <v>395</v>
      </c>
      <c r="E5138" s="216" t="s">
        <v>76</v>
      </c>
      <c r="F5138" s="217" t="s">
        <v>326</v>
      </c>
      <c r="G5138" s="215"/>
      <c r="H5138" s="218">
        <v>1060.874</v>
      </c>
      <c r="I5138" s="219"/>
      <c r="J5138" s="215"/>
      <c r="K5138" s="215"/>
      <c r="L5138" s="220"/>
      <c r="M5138" s="221"/>
      <c r="N5138" s="222"/>
      <c r="O5138" s="222"/>
      <c r="P5138" s="222"/>
      <c r="Q5138" s="222"/>
      <c r="R5138" s="222"/>
      <c r="S5138" s="222"/>
      <c r="T5138" s="223"/>
      <c r="AT5138" s="224" t="s">
        <v>395</v>
      </c>
      <c r="AU5138" s="224" t="s">
        <v>90</v>
      </c>
      <c r="AV5138" s="14" t="s">
        <v>90</v>
      </c>
      <c r="AW5138" s="14" t="s">
        <v>36</v>
      </c>
      <c r="AX5138" s="14" t="s">
        <v>78</v>
      </c>
      <c r="AY5138" s="224" t="s">
        <v>386</v>
      </c>
    </row>
    <row r="5139" spans="1:65" s="15" customFormat="1" ht="10">
      <c r="B5139" s="225"/>
      <c r="C5139" s="226"/>
      <c r="D5139" s="205" t="s">
        <v>395</v>
      </c>
      <c r="E5139" s="227" t="s">
        <v>76</v>
      </c>
      <c r="F5139" s="228" t="s">
        <v>398</v>
      </c>
      <c r="G5139" s="226"/>
      <c r="H5139" s="229">
        <v>1060.874</v>
      </c>
      <c r="I5139" s="230"/>
      <c r="J5139" s="226"/>
      <c r="K5139" s="226"/>
      <c r="L5139" s="231"/>
      <c r="M5139" s="232"/>
      <c r="N5139" s="233"/>
      <c r="O5139" s="233"/>
      <c r="P5139" s="233"/>
      <c r="Q5139" s="233"/>
      <c r="R5139" s="233"/>
      <c r="S5139" s="233"/>
      <c r="T5139" s="234"/>
      <c r="AT5139" s="235" t="s">
        <v>395</v>
      </c>
      <c r="AU5139" s="235" t="s">
        <v>90</v>
      </c>
      <c r="AV5139" s="15" t="s">
        <v>102</v>
      </c>
      <c r="AW5139" s="15" t="s">
        <v>36</v>
      </c>
      <c r="AX5139" s="15" t="s">
        <v>85</v>
      </c>
      <c r="AY5139" s="235" t="s">
        <v>386</v>
      </c>
    </row>
    <row r="5140" spans="1:65" s="14" customFormat="1" ht="10">
      <c r="B5140" s="214"/>
      <c r="C5140" s="215"/>
      <c r="D5140" s="205" t="s">
        <v>395</v>
      </c>
      <c r="E5140" s="215"/>
      <c r="F5140" s="217" t="s">
        <v>4427</v>
      </c>
      <c r="G5140" s="215"/>
      <c r="H5140" s="218">
        <v>1166.961</v>
      </c>
      <c r="I5140" s="219"/>
      <c r="J5140" s="215"/>
      <c r="K5140" s="215"/>
      <c r="L5140" s="220"/>
      <c r="M5140" s="221"/>
      <c r="N5140" s="222"/>
      <c r="O5140" s="222"/>
      <c r="P5140" s="222"/>
      <c r="Q5140" s="222"/>
      <c r="R5140" s="222"/>
      <c r="S5140" s="222"/>
      <c r="T5140" s="223"/>
      <c r="AT5140" s="224" t="s">
        <v>395</v>
      </c>
      <c r="AU5140" s="224" t="s">
        <v>90</v>
      </c>
      <c r="AV5140" s="14" t="s">
        <v>90</v>
      </c>
      <c r="AW5140" s="14" t="s">
        <v>4</v>
      </c>
      <c r="AX5140" s="14" t="s">
        <v>85</v>
      </c>
      <c r="AY5140" s="224" t="s">
        <v>386</v>
      </c>
    </row>
    <row r="5141" spans="1:65" s="2" customFormat="1" ht="16.5" customHeight="1">
      <c r="A5141" s="37"/>
      <c r="B5141" s="38"/>
      <c r="C5141" s="236" t="s">
        <v>4428</v>
      </c>
      <c r="D5141" s="236" t="s">
        <v>453</v>
      </c>
      <c r="E5141" s="237" t="s">
        <v>4429</v>
      </c>
      <c r="F5141" s="238" t="s">
        <v>4430</v>
      </c>
      <c r="G5141" s="239" t="s">
        <v>167</v>
      </c>
      <c r="H5141" s="240">
        <v>1166.961</v>
      </c>
      <c r="I5141" s="241"/>
      <c r="J5141" s="242">
        <f>ROUND(I5141*H5141,2)</f>
        <v>0</v>
      </c>
      <c r="K5141" s="238" t="s">
        <v>391</v>
      </c>
      <c r="L5141" s="243"/>
      <c r="M5141" s="244" t="s">
        <v>76</v>
      </c>
      <c r="N5141" s="245" t="s">
        <v>49</v>
      </c>
      <c r="O5141" s="67"/>
      <c r="P5141" s="194">
        <f>O5141*H5141</f>
        <v>0</v>
      </c>
      <c r="Q5141" s="194">
        <v>2.7E-4</v>
      </c>
      <c r="R5141" s="194">
        <f>Q5141*H5141</f>
        <v>0.31507947000000003</v>
      </c>
      <c r="S5141" s="194">
        <v>0</v>
      </c>
      <c r="T5141" s="195">
        <f>S5141*H5141</f>
        <v>0</v>
      </c>
      <c r="U5141" s="37"/>
      <c r="V5141" s="37"/>
      <c r="W5141" s="37"/>
      <c r="X5141" s="37"/>
      <c r="Y5141" s="37"/>
      <c r="Z5141" s="37"/>
      <c r="AA5141" s="37"/>
      <c r="AB5141" s="37"/>
      <c r="AC5141" s="37"/>
      <c r="AD5141" s="37"/>
      <c r="AE5141" s="37"/>
      <c r="AR5141" s="196" t="s">
        <v>597</v>
      </c>
      <c r="AT5141" s="196" t="s">
        <v>453</v>
      </c>
      <c r="AU5141" s="196" t="s">
        <v>90</v>
      </c>
      <c r="AY5141" s="20" t="s">
        <v>386</v>
      </c>
      <c r="BE5141" s="197">
        <f>IF(N5141="základní",J5141,0)</f>
        <v>0</v>
      </c>
      <c r="BF5141" s="197">
        <f>IF(N5141="snížená",J5141,0)</f>
        <v>0</v>
      </c>
      <c r="BG5141" s="197">
        <f>IF(N5141="zákl. přenesená",J5141,0)</f>
        <v>0</v>
      </c>
      <c r="BH5141" s="197">
        <f>IF(N5141="sníž. přenesená",J5141,0)</f>
        <v>0</v>
      </c>
      <c r="BI5141" s="197">
        <f>IF(N5141="nulová",J5141,0)</f>
        <v>0</v>
      </c>
      <c r="BJ5141" s="20" t="s">
        <v>90</v>
      </c>
      <c r="BK5141" s="197">
        <f>ROUND(I5141*H5141,2)</f>
        <v>0</v>
      </c>
      <c r="BL5141" s="20" t="s">
        <v>479</v>
      </c>
      <c r="BM5141" s="196" t="s">
        <v>4431</v>
      </c>
    </row>
    <row r="5142" spans="1:65" s="14" customFormat="1" ht="10">
      <c r="B5142" s="214"/>
      <c r="C5142" s="215"/>
      <c r="D5142" s="205" t="s">
        <v>395</v>
      </c>
      <c r="E5142" s="216" t="s">
        <v>76</v>
      </c>
      <c r="F5142" s="217" t="s">
        <v>326</v>
      </c>
      <c r="G5142" s="215"/>
      <c r="H5142" s="218">
        <v>1060.874</v>
      </c>
      <c r="I5142" s="219"/>
      <c r="J5142" s="215"/>
      <c r="K5142" s="215"/>
      <c r="L5142" s="220"/>
      <c r="M5142" s="221"/>
      <c r="N5142" s="222"/>
      <c r="O5142" s="222"/>
      <c r="P5142" s="222"/>
      <c r="Q5142" s="222"/>
      <c r="R5142" s="222"/>
      <c r="S5142" s="222"/>
      <c r="T5142" s="223"/>
      <c r="AT5142" s="224" t="s">
        <v>395</v>
      </c>
      <c r="AU5142" s="224" t="s">
        <v>90</v>
      </c>
      <c r="AV5142" s="14" t="s">
        <v>90</v>
      </c>
      <c r="AW5142" s="14" t="s">
        <v>36</v>
      </c>
      <c r="AX5142" s="14" t="s">
        <v>78</v>
      </c>
      <c r="AY5142" s="224" t="s">
        <v>386</v>
      </c>
    </row>
    <row r="5143" spans="1:65" s="15" customFormat="1" ht="10">
      <c r="B5143" s="225"/>
      <c r="C5143" s="226"/>
      <c r="D5143" s="205" t="s">
        <v>395</v>
      </c>
      <c r="E5143" s="227" t="s">
        <v>76</v>
      </c>
      <c r="F5143" s="228" t="s">
        <v>398</v>
      </c>
      <c r="G5143" s="226"/>
      <c r="H5143" s="229">
        <v>1060.874</v>
      </c>
      <c r="I5143" s="230"/>
      <c r="J5143" s="226"/>
      <c r="K5143" s="226"/>
      <c r="L5143" s="231"/>
      <c r="M5143" s="232"/>
      <c r="N5143" s="233"/>
      <c r="O5143" s="233"/>
      <c r="P5143" s="233"/>
      <c r="Q5143" s="233"/>
      <c r="R5143" s="233"/>
      <c r="S5143" s="233"/>
      <c r="T5143" s="234"/>
      <c r="AT5143" s="235" t="s">
        <v>395</v>
      </c>
      <c r="AU5143" s="235" t="s">
        <v>90</v>
      </c>
      <c r="AV5143" s="15" t="s">
        <v>102</v>
      </c>
      <c r="AW5143" s="15" t="s">
        <v>36</v>
      </c>
      <c r="AX5143" s="15" t="s">
        <v>85</v>
      </c>
      <c r="AY5143" s="235" t="s">
        <v>386</v>
      </c>
    </row>
    <row r="5144" spans="1:65" s="14" customFormat="1" ht="10">
      <c r="B5144" s="214"/>
      <c r="C5144" s="215"/>
      <c r="D5144" s="205" t="s">
        <v>395</v>
      </c>
      <c r="E5144" s="215"/>
      <c r="F5144" s="217" t="s">
        <v>4427</v>
      </c>
      <c r="G5144" s="215"/>
      <c r="H5144" s="218">
        <v>1166.961</v>
      </c>
      <c r="I5144" s="219"/>
      <c r="J5144" s="215"/>
      <c r="K5144" s="215"/>
      <c r="L5144" s="220"/>
      <c r="M5144" s="221"/>
      <c r="N5144" s="222"/>
      <c r="O5144" s="222"/>
      <c r="P5144" s="222"/>
      <c r="Q5144" s="222"/>
      <c r="R5144" s="222"/>
      <c r="S5144" s="222"/>
      <c r="T5144" s="223"/>
      <c r="AT5144" s="224" t="s">
        <v>395</v>
      </c>
      <c r="AU5144" s="224" t="s">
        <v>90</v>
      </c>
      <c r="AV5144" s="14" t="s">
        <v>90</v>
      </c>
      <c r="AW5144" s="14" t="s">
        <v>4</v>
      </c>
      <c r="AX5144" s="14" t="s">
        <v>85</v>
      </c>
      <c r="AY5144" s="224" t="s">
        <v>386</v>
      </c>
    </row>
    <row r="5145" spans="1:65" s="2" customFormat="1" ht="21.75" customHeight="1">
      <c r="A5145" s="37"/>
      <c r="B5145" s="38"/>
      <c r="C5145" s="185" t="s">
        <v>4432</v>
      </c>
      <c r="D5145" s="185" t="s">
        <v>388</v>
      </c>
      <c r="E5145" s="186" t="s">
        <v>4433</v>
      </c>
      <c r="F5145" s="187" t="s">
        <v>4434</v>
      </c>
      <c r="G5145" s="188" t="s">
        <v>624</v>
      </c>
      <c r="H5145" s="189">
        <v>276</v>
      </c>
      <c r="I5145" s="190"/>
      <c r="J5145" s="191">
        <f>ROUND(I5145*H5145,2)</f>
        <v>0</v>
      </c>
      <c r="K5145" s="187" t="s">
        <v>391</v>
      </c>
      <c r="L5145" s="42"/>
      <c r="M5145" s="192" t="s">
        <v>76</v>
      </c>
      <c r="N5145" s="193" t="s">
        <v>49</v>
      </c>
      <c r="O5145" s="67"/>
      <c r="P5145" s="194">
        <f>O5145*H5145</f>
        <v>0</v>
      </c>
      <c r="Q5145" s="194">
        <v>3.0000000000000001E-5</v>
      </c>
      <c r="R5145" s="194">
        <f>Q5145*H5145</f>
        <v>8.2800000000000009E-3</v>
      </c>
      <c r="S5145" s="194">
        <v>0</v>
      </c>
      <c r="T5145" s="195">
        <f>S5145*H5145</f>
        <v>0</v>
      </c>
      <c r="U5145" s="37"/>
      <c r="V5145" s="37"/>
      <c r="W5145" s="37"/>
      <c r="X5145" s="37"/>
      <c r="Y5145" s="37"/>
      <c r="Z5145" s="37"/>
      <c r="AA5145" s="37"/>
      <c r="AB5145" s="37"/>
      <c r="AC5145" s="37"/>
      <c r="AD5145" s="37"/>
      <c r="AE5145" s="37"/>
      <c r="AR5145" s="196" t="s">
        <v>479</v>
      </c>
      <c r="AT5145" s="196" t="s">
        <v>388</v>
      </c>
      <c r="AU5145" s="196" t="s">
        <v>90</v>
      </c>
      <c r="AY5145" s="20" t="s">
        <v>386</v>
      </c>
      <c r="BE5145" s="197">
        <f>IF(N5145="základní",J5145,0)</f>
        <v>0</v>
      </c>
      <c r="BF5145" s="197">
        <f>IF(N5145="snížená",J5145,0)</f>
        <v>0</v>
      </c>
      <c r="BG5145" s="197">
        <f>IF(N5145="zákl. přenesená",J5145,0)</f>
        <v>0</v>
      </c>
      <c r="BH5145" s="197">
        <f>IF(N5145="sníž. přenesená",J5145,0)</f>
        <v>0</v>
      </c>
      <c r="BI5145" s="197">
        <f>IF(N5145="nulová",J5145,0)</f>
        <v>0</v>
      </c>
      <c r="BJ5145" s="20" t="s">
        <v>90</v>
      </c>
      <c r="BK5145" s="197">
        <f>ROUND(I5145*H5145,2)</f>
        <v>0</v>
      </c>
      <c r="BL5145" s="20" t="s">
        <v>479</v>
      </c>
      <c r="BM5145" s="196" t="s">
        <v>4435</v>
      </c>
    </row>
    <row r="5146" spans="1:65" s="2" customFormat="1" ht="10">
      <c r="A5146" s="37"/>
      <c r="B5146" s="38"/>
      <c r="C5146" s="39"/>
      <c r="D5146" s="198" t="s">
        <v>393</v>
      </c>
      <c r="E5146" s="39"/>
      <c r="F5146" s="199" t="s">
        <v>4436</v>
      </c>
      <c r="G5146" s="39"/>
      <c r="H5146" s="39"/>
      <c r="I5146" s="200"/>
      <c r="J5146" s="39"/>
      <c r="K5146" s="39"/>
      <c r="L5146" s="42"/>
      <c r="M5146" s="201"/>
      <c r="N5146" s="202"/>
      <c r="O5146" s="67"/>
      <c r="P5146" s="67"/>
      <c r="Q5146" s="67"/>
      <c r="R5146" s="67"/>
      <c r="S5146" s="67"/>
      <c r="T5146" s="68"/>
      <c r="U5146" s="37"/>
      <c r="V5146" s="37"/>
      <c r="W5146" s="37"/>
      <c r="X5146" s="37"/>
      <c r="Y5146" s="37"/>
      <c r="Z5146" s="37"/>
      <c r="AA5146" s="37"/>
      <c r="AB5146" s="37"/>
      <c r="AC5146" s="37"/>
      <c r="AD5146" s="37"/>
      <c r="AE5146" s="37"/>
      <c r="AT5146" s="20" t="s">
        <v>393</v>
      </c>
      <c r="AU5146" s="20" t="s">
        <v>90</v>
      </c>
    </row>
    <row r="5147" spans="1:65" s="2" customFormat="1" ht="21.75" customHeight="1">
      <c r="A5147" s="37"/>
      <c r="B5147" s="38"/>
      <c r="C5147" s="185" t="s">
        <v>4437</v>
      </c>
      <c r="D5147" s="185" t="s">
        <v>388</v>
      </c>
      <c r="E5147" s="186" t="s">
        <v>4438</v>
      </c>
      <c r="F5147" s="187" t="s">
        <v>4439</v>
      </c>
      <c r="G5147" s="188" t="s">
        <v>624</v>
      </c>
      <c r="H5147" s="189">
        <v>44</v>
      </c>
      <c r="I5147" s="190"/>
      <c r="J5147" s="191">
        <f>ROUND(I5147*H5147,2)</f>
        <v>0</v>
      </c>
      <c r="K5147" s="187" t="s">
        <v>391</v>
      </c>
      <c r="L5147" s="42"/>
      <c r="M5147" s="192" t="s">
        <v>76</v>
      </c>
      <c r="N5147" s="193" t="s">
        <v>49</v>
      </c>
      <c r="O5147" s="67"/>
      <c r="P5147" s="194">
        <f>O5147*H5147</f>
        <v>0</v>
      </c>
      <c r="Q5147" s="194">
        <v>3.0000000000000001E-5</v>
      </c>
      <c r="R5147" s="194">
        <f>Q5147*H5147</f>
        <v>1.32E-3</v>
      </c>
      <c r="S5147" s="194">
        <v>0</v>
      </c>
      <c r="T5147" s="195">
        <f>S5147*H5147</f>
        <v>0</v>
      </c>
      <c r="U5147" s="37"/>
      <c r="V5147" s="37"/>
      <c r="W5147" s="37"/>
      <c r="X5147" s="37"/>
      <c r="Y5147" s="37"/>
      <c r="Z5147" s="37"/>
      <c r="AA5147" s="37"/>
      <c r="AB5147" s="37"/>
      <c r="AC5147" s="37"/>
      <c r="AD5147" s="37"/>
      <c r="AE5147" s="37"/>
      <c r="AR5147" s="196" t="s">
        <v>479</v>
      </c>
      <c r="AT5147" s="196" t="s">
        <v>388</v>
      </c>
      <c r="AU5147" s="196" t="s">
        <v>90</v>
      </c>
      <c r="AY5147" s="20" t="s">
        <v>386</v>
      </c>
      <c r="BE5147" s="197">
        <f>IF(N5147="základní",J5147,0)</f>
        <v>0</v>
      </c>
      <c r="BF5147" s="197">
        <f>IF(N5147="snížená",J5147,0)</f>
        <v>0</v>
      </c>
      <c r="BG5147" s="197">
        <f>IF(N5147="zákl. přenesená",J5147,0)</f>
        <v>0</v>
      </c>
      <c r="BH5147" s="197">
        <f>IF(N5147="sníž. přenesená",J5147,0)</f>
        <v>0</v>
      </c>
      <c r="BI5147" s="197">
        <f>IF(N5147="nulová",J5147,0)</f>
        <v>0</v>
      </c>
      <c r="BJ5147" s="20" t="s">
        <v>90</v>
      </c>
      <c r="BK5147" s="197">
        <f>ROUND(I5147*H5147,2)</f>
        <v>0</v>
      </c>
      <c r="BL5147" s="20" t="s">
        <v>479</v>
      </c>
      <c r="BM5147" s="196" t="s">
        <v>4440</v>
      </c>
    </row>
    <row r="5148" spans="1:65" s="2" customFormat="1" ht="10">
      <c r="A5148" s="37"/>
      <c r="B5148" s="38"/>
      <c r="C5148" s="39"/>
      <c r="D5148" s="198" t="s">
        <v>393</v>
      </c>
      <c r="E5148" s="39"/>
      <c r="F5148" s="199" t="s">
        <v>4441</v>
      </c>
      <c r="G5148" s="39"/>
      <c r="H5148" s="39"/>
      <c r="I5148" s="200"/>
      <c r="J5148" s="39"/>
      <c r="K5148" s="39"/>
      <c r="L5148" s="42"/>
      <c r="M5148" s="201"/>
      <c r="N5148" s="202"/>
      <c r="O5148" s="67"/>
      <c r="P5148" s="67"/>
      <c r="Q5148" s="67"/>
      <c r="R5148" s="67"/>
      <c r="S5148" s="67"/>
      <c r="T5148" s="68"/>
      <c r="U5148" s="37"/>
      <c r="V5148" s="37"/>
      <c r="W5148" s="37"/>
      <c r="X5148" s="37"/>
      <c r="Y5148" s="37"/>
      <c r="Z5148" s="37"/>
      <c r="AA5148" s="37"/>
      <c r="AB5148" s="37"/>
      <c r="AC5148" s="37"/>
      <c r="AD5148" s="37"/>
      <c r="AE5148" s="37"/>
      <c r="AT5148" s="20" t="s">
        <v>393</v>
      </c>
      <c r="AU5148" s="20" t="s">
        <v>90</v>
      </c>
    </row>
    <row r="5149" spans="1:65" s="2" customFormat="1" ht="16.5" customHeight="1">
      <c r="A5149" s="37"/>
      <c r="B5149" s="38"/>
      <c r="C5149" s="185" t="s">
        <v>4442</v>
      </c>
      <c r="D5149" s="185" t="s">
        <v>388</v>
      </c>
      <c r="E5149" s="186" t="s">
        <v>4443</v>
      </c>
      <c r="F5149" s="187" t="s">
        <v>4444</v>
      </c>
      <c r="G5149" s="188" t="s">
        <v>167</v>
      </c>
      <c r="H5149" s="189">
        <v>693.17100000000005</v>
      </c>
      <c r="I5149" s="190"/>
      <c r="J5149" s="191">
        <f>ROUND(I5149*H5149,2)</f>
        <v>0</v>
      </c>
      <c r="K5149" s="187" t="s">
        <v>391</v>
      </c>
      <c r="L5149" s="42"/>
      <c r="M5149" s="192" t="s">
        <v>76</v>
      </c>
      <c r="N5149" s="193" t="s">
        <v>49</v>
      </c>
      <c r="O5149" s="67"/>
      <c r="P5149" s="194">
        <f>O5149*H5149</f>
        <v>0</v>
      </c>
      <c r="Q5149" s="194">
        <v>1.26999E-5</v>
      </c>
      <c r="R5149" s="194">
        <f>Q5149*H5149</f>
        <v>8.8032023829000012E-3</v>
      </c>
      <c r="S5149" s="194">
        <v>0</v>
      </c>
      <c r="T5149" s="195">
        <f>S5149*H5149</f>
        <v>0</v>
      </c>
      <c r="U5149" s="37"/>
      <c r="V5149" s="37"/>
      <c r="W5149" s="37"/>
      <c r="X5149" s="37"/>
      <c r="Y5149" s="37"/>
      <c r="Z5149" s="37"/>
      <c r="AA5149" s="37"/>
      <c r="AB5149" s="37"/>
      <c r="AC5149" s="37"/>
      <c r="AD5149" s="37"/>
      <c r="AE5149" s="37"/>
      <c r="AR5149" s="196" t="s">
        <v>479</v>
      </c>
      <c r="AT5149" s="196" t="s">
        <v>388</v>
      </c>
      <c r="AU5149" s="196" t="s">
        <v>90</v>
      </c>
      <c r="AY5149" s="20" t="s">
        <v>386</v>
      </c>
      <c r="BE5149" s="197">
        <f>IF(N5149="základní",J5149,0)</f>
        <v>0</v>
      </c>
      <c r="BF5149" s="197">
        <f>IF(N5149="snížená",J5149,0)</f>
        <v>0</v>
      </c>
      <c r="BG5149" s="197">
        <f>IF(N5149="zákl. přenesená",J5149,0)</f>
        <v>0</v>
      </c>
      <c r="BH5149" s="197">
        <f>IF(N5149="sníž. přenesená",J5149,0)</f>
        <v>0</v>
      </c>
      <c r="BI5149" s="197">
        <f>IF(N5149="nulová",J5149,0)</f>
        <v>0</v>
      </c>
      <c r="BJ5149" s="20" t="s">
        <v>90</v>
      </c>
      <c r="BK5149" s="197">
        <f>ROUND(I5149*H5149,2)</f>
        <v>0</v>
      </c>
      <c r="BL5149" s="20" t="s">
        <v>479</v>
      </c>
      <c r="BM5149" s="196" t="s">
        <v>4445</v>
      </c>
    </row>
    <row r="5150" spans="1:65" s="2" customFormat="1" ht="10">
      <c r="A5150" s="37"/>
      <c r="B5150" s="38"/>
      <c r="C5150" s="39"/>
      <c r="D5150" s="198" t="s">
        <v>393</v>
      </c>
      <c r="E5150" s="39"/>
      <c r="F5150" s="199" t="s">
        <v>4446</v>
      </c>
      <c r="G5150" s="39"/>
      <c r="H5150" s="39"/>
      <c r="I5150" s="200"/>
      <c r="J5150" s="39"/>
      <c r="K5150" s="39"/>
      <c r="L5150" s="42"/>
      <c r="M5150" s="201"/>
      <c r="N5150" s="202"/>
      <c r="O5150" s="67"/>
      <c r="P5150" s="67"/>
      <c r="Q5150" s="67"/>
      <c r="R5150" s="67"/>
      <c r="S5150" s="67"/>
      <c r="T5150" s="68"/>
      <c r="U5150" s="37"/>
      <c r="V5150" s="37"/>
      <c r="W5150" s="37"/>
      <c r="X5150" s="37"/>
      <c r="Y5150" s="37"/>
      <c r="Z5150" s="37"/>
      <c r="AA5150" s="37"/>
      <c r="AB5150" s="37"/>
      <c r="AC5150" s="37"/>
      <c r="AD5150" s="37"/>
      <c r="AE5150" s="37"/>
      <c r="AT5150" s="20" t="s">
        <v>393</v>
      </c>
      <c r="AU5150" s="20" t="s">
        <v>90</v>
      </c>
    </row>
    <row r="5151" spans="1:65" s="13" customFormat="1" ht="10">
      <c r="B5151" s="203"/>
      <c r="C5151" s="204"/>
      <c r="D5151" s="205" t="s">
        <v>395</v>
      </c>
      <c r="E5151" s="206" t="s">
        <v>76</v>
      </c>
      <c r="F5151" s="207" t="s">
        <v>1316</v>
      </c>
      <c r="G5151" s="204"/>
      <c r="H5151" s="206" t="s">
        <v>76</v>
      </c>
      <c r="I5151" s="208"/>
      <c r="J5151" s="204"/>
      <c r="K5151" s="204"/>
      <c r="L5151" s="209"/>
      <c r="M5151" s="210"/>
      <c r="N5151" s="211"/>
      <c r="O5151" s="211"/>
      <c r="P5151" s="211"/>
      <c r="Q5151" s="211"/>
      <c r="R5151" s="211"/>
      <c r="S5151" s="211"/>
      <c r="T5151" s="212"/>
      <c r="AT5151" s="213" t="s">
        <v>395</v>
      </c>
      <c r="AU5151" s="213" t="s">
        <v>90</v>
      </c>
      <c r="AV5151" s="13" t="s">
        <v>85</v>
      </c>
      <c r="AW5151" s="13" t="s">
        <v>36</v>
      </c>
      <c r="AX5151" s="13" t="s">
        <v>78</v>
      </c>
      <c r="AY5151" s="213" t="s">
        <v>386</v>
      </c>
    </row>
    <row r="5152" spans="1:65" s="13" customFormat="1" ht="10">
      <c r="B5152" s="203"/>
      <c r="C5152" s="204"/>
      <c r="D5152" s="205" t="s">
        <v>395</v>
      </c>
      <c r="E5152" s="206" t="s">
        <v>76</v>
      </c>
      <c r="F5152" s="207" t="s">
        <v>1057</v>
      </c>
      <c r="G5152" s="204"/>
      <c r="H5152" s="206" t="s">
        <v>76</v>
      </c>
      <c r="I5152" s="208"/>
      <c r="J5152" s="204"/>
      <c r="K5152" s="204"/>
      <c r="L5152" s="209"/>
      <c r="M5152" s="210"/>
      <c r="N5152" s="211"/>
      <c r="O5152" s="211"/>
      <c r="P5152" s="211"/>
      <c r="Q5152" s="211"/>
      <c r="R5152" s="211"/>
      <c r="S5152" s="211"/>
      <c r="T5152" s="212"/>
      <c r="AT5152" s="213" t="s">
        <v>395</v>
      </c>
      <c r="AU5152" s="213" t="s">
        <v>90</v>
      </c>
      <c r="AV5152" s="13" t="s">
        <v>85</v>
      </c>
      <c r="AW5152" s="13" t="s">
        <v>36</v>
      </c>
      <c r="AX5152" s="13" t="s">
        <v>78</v>
      </c>
      <c r="AY5152" s="213" t="s">
        <v>386</v>
      </c>
    </row>
    <row r="5153" spans="2:51" s="13" customFormat="1" ht="10">
      <c r="B5153" s="203"/>
      <c r="C5153" s="204"/>
      <c r="D5153" s="205" t="s">
        <v>395</v>
      </c>
      <c r="E5153" s="206" t="s">
        <v>76</v>
      </c>
      <c r="F5153" s="207" t="s">
        <v>1532</v>
      </c>
      <c r="G5153" s="204"/>
      <c r="H5153" s="206" t="s">
        <v>76</v>
      </c>
      <c r="I5153" s="208"/>
      <c r="J5153" s="204"/>
      <c r="K5153" s="204"/>
      <c r="L5153" s="209"/>
      <c r="M5153" s="210"/>
      <c r="N5153" s="211"/>
      <c r="O5153" s="211"/>
      <c r="P5153" s="211"/>
      <c r="Q5153" s="211"/>
      <c r="R5153" s="211"/>
      <c r="S5153" s="211"/>
      <c r="T5153" s="212"/>
      <c r="AT5153" s="213" t="s">
        <v>395</v>
      </c>
      <c r="AU5153" s="213" t="s">
        <v>90</v>
      </c>
      <c r="AV5153" s="13" t="s">
        <v>85</v>
      </c>
      <c r="AW5153" s="13" t="s">
        <v>36</v>
      </c>
      <c r="AX5153" s="13" t="s">
        <v>78</v>
      </c>
      <c r="AY5153" s="213" t="s">
        <v>386</v>
      </c>
    </row>
    <row r="5154" spans="2:51" s="13" customFormat="1" ht="10">
      <c r="B5154" s="203"/>
      <c r="C5154" s="204"/>
      <c r="D5154" s="205" t="s">
        <v>395</v>
      </c>
      <c r="E5154" s="206" t="s">
        <v>76</v>
      </c>
      <c r="F5154" s="207" t="s">
        <v>4354</v>
      </c>
      <c r="G5154" s="204"/>
      <c r="H5154" s="206" t="s">
        <v>76</v>
      </c>
      <c r="I5154" s="208"/>
      <c r="J5154" s="204"/>
      <c r="K5154" s="204"/>
      <c r="L5154" s="209"/>
      <c r="M5154" s="210"/>
      <c r="N5154" s="211"/>
      <c r="O5154" s="211"/>
      <c r="P5154" s="211"/>
      <c r="Q5154" s="211"/>
      <c r="R5154" s="211"/>
      <c r="S5154" s="211"/>
      <c r="T5154" s="212"/>
      <c r="AT5154" s="213" t="s">
        <v>395</v>
      </c>
      <c r="AU5154" s="213" t="s">
        <v>90</v>
      </c>
      <c r="AV5154" s="13" t="s">
        <v>85</v>
      </c>
      <c r="AW5154" s="13" t="s">
        <v>36</v>
      </c>
      <c r="AX5154" s="13" t="s">
        <v>78</v>
      </c>
      <c r="AY5154" s="213" t="s">
        <v>386</v>
      </c>
    </row>
    <row r="5155" spans="2:51" s="13" customFormat="1" ht="10">
      <c r="B5155" s="203"/>
      <c r="C5155" s="204"/>
      <c r="D5155" s="205" t="s">
        <v>395</v>
      </c>
      <c r="E5155" s="206" t="s">
        <v>76</v>
      </c>
      <c r="F5155" s="207" t="s">
        <v>577</v>
      </c>
      <c r="G5155" s="204"/>
      <c r="H5155" s="206" t="s">
        <v>76</v>
      </c>
      <c r="I5155" s="208"/>
      <c r="J5155" s="204"/>
      <c r="K5155" s="204"/>
      <c r="L5155" s="209"/>
      <c r="M5155" s="210"/>
      <c r="N5155" s="211"/>
      <c r="O5155" s="211"/>
      <c r="P5155" s="211"/>
      <c r="Q5155" s="211"/>
      <c r="R5155" s="211"/>
      <c r="S5155" s="211"/>
      <c r="T5155" s="212"/>
      <c r="AT5155" s="213" t="s">
        <v>395</v>
      </c>
      <c r="AU5155" s="213" t="s">
        <v>90</v>
      </c>
      <c r="AV5155" s="13" t="s">
        <v>85</v>
      </c>
      <c r="AW5155" s="13" t="s">
        <v>36</v>
      </c>
      <c r="AX5155" s="13" t="s">
        <v>78</v>
      </c>
      <c r="AY5155" s="213" t="s">
        <v>386</v>
      </c>
    </row>
    <row r="5156" spans="2:51" s="13" customFormat="1" ht="10">
      <c r="B5156" s="203"/>
      <c r="C5156" s="204"/>
      <c r="D5156" s="205" t="s">
        <v>395</v>
      </c>
      <c r="E5156" s="206" t="s">
        <v>76</v>
      </c>
      <c r="F5156" s="207" t="s">
        <v>1000</v>
      </c>
      <c r="G5156" s="204"/>
      <c r="H5156" s="206" t="s">
        <v>76</v>
      </c>
      <c r="I5156" s="208"/>
      <c r="J5156" s="204"/>
      <c r="K5156" s="204"/>
      <c r="L5156" s="209"/>
      <c r="M5156" s="210"/>
      <c r="N5156" s="211"/>
      <c r="O5156" s="211"/>
      <c r="P5156" s="211"/>
      <c r="Q5156" s="211"/>
      <c r="R5156" s="211"/>
      <c r="S5156" s="211"/>
      <c r="T5156" s="212"/>
      <c r="AT5156" s="213" t="s">
        <v>395</v>
      </c>
      <c r="AU5156" s="213" t="s">
        <v>90</v>
      </c>
      <c r="AV5156" s="13" t="s">
        <v>85</v>
      </c>
      <c r="AW5156" s="13" t="s">
        <v>36</v>
      </c>
      <c r="AX5156" s="13" t="s">
        <v>78</v>
      </c>
      <c r="AY5156" s="213" t="s">
        <v>386</v>
      </c>
    </row>
    <row r="5157" spans="2:51" s="13" customFormat="1" ht="10">
      <c r="B5157" s="203"/>
      <c r="C5157" s="204"/>
      <c r="D5157" s="205" t="s">
        <v>395</v>
      </c>
      <c r="E5157" s="206" t="s">
        <v>76</v>
      </c>
      <c r="F5157" s="207" t="s">
        <v>230</v>
      </c>
      <c r="G5157" s="204"/>
      <c r="H5157" s="206" t="s">
        <v>76</v>
      </c>
      <c r="I5157" s="208"/>
      <c r="J5157" s="204"/>
      <c r="K5157" s="204"/>
      <c r="L5157" s="209"/>
      <c r="M5157" s="210"/>
      <c r="N5157" s="211"/>
      <c r="O5157" s="211"/>
      <c r="P5157" s="211"/>
      <c r="Q5157" s="211"/>
      <c r="R5157" s="211"/>
      <c r="S5157" s="211"/>
      <c r="T5157" s="212"/>
      <c r="AT5157" s="213" t="s">
        <v>395</v>
      </c>
      <c r="AU5157" s="213" t="s">
        <v>90</v>
      </c>
      <c r="AV5157" s="13" t="s">
        <v>85</v>
      </c>
      <c r="AW5157" s="13" t="s">
        <v>36</v>
      </c>
      <c r="AX5157" s="13" t="s">
        <v>78</v>
      </c>
      <c r="AY5157" s="213" t="s">
        <v>386</v>
      </c>
    </row>
    <row r="5158" spans="2:51" s="14" customFormat="1" ht="10">
      <c r="B5158" s="214"/>
      <c r="C5158" s="215"/>
      <c r="D5158" s="205" t="s">
        <v>395</v>
      </c>
      <c r="E5158" s="216" t="s">
        <v>76</v>
      </c>
      <c r="F5158" s="217" t="s">
        <v>4447</v>
      </c>
      <c r="G5158" s="215"/>
      <c r="H5158" s="218">
        <v>9.1969999999999992</v>
      </c>
      <c r="I5158" s="219"/>
      <c r="J5158" s="215"/>
      <c r="K5158" s="215"/>
      <c r="L5158" s="220"/>
      <c r="M5158" s="221"/>
      <c r="N5158" s="222"/>
      <c r="O5158" s="222"/>
      <c r="P5158" s="222"/>
      <c r="Q5158" s="222"/>
      <c r="R5158" s="222"/>
      <c r="S5158" s="222"/>
      <c r="T5158" s="223"/>
      <c r="AT5158" s="224" t="s">
        <v>395</v>
      </c>
      <c r="AU5158" s="224" t="s">
        <v>90</v>
      </c>
      <c r="AV5158" s="14" t="s">
        <v>90</v>
      </c>
      <c r="AW5158" s="14" t="s">
        <v>36</v>
      </c>
      <c r="AX5158" s="14" t="s">
        <v>78</v>
      </c>
      <c r="AY5158" s="224" t="s">
        <v>386</v>
      </c>
    </row>
    <row r="5159" spans="2:51" s="14" customFormat="1" ht="10">
      <c r="B5159" s="214"/>
      <c r="C5159" s="215"/>
      <c r="D5159" s="205" t="s">
        <v>395</v>
      </c>
      <c r="E5159" s="216" t="s">
        <v>76</v>
      </c>
      <c r="F5159" s="217" t="s">
        <v>4448</v>
      </c>
      <c r="G5159" s="215"/>
      <c r="H5159" s="218">
        <v>12.9</v>
      </c>
      <c r="I5159" s="219"/>
      <c r="J5159" s="215"/>
      <c r="K5159" s="215"/>
      <c r="L5159" s="220"/>
      <c r="M5159" s="221"/>
      <c r="N5159" s="222"/>
      <c r="O5159" s="222"/>
      <c r="P5159" s="222"/>
      <c r="Q5159" s="222"/>
      <c r="R5159" s="222"/>
      <c r="S5159" s="222"/>
      <c r="T5159" s="223"/>
      <c r="AT5159" s="224" t="s">
        <v>395</v>
      </c>
      <c r="AU5159" s="224" t="s">
        <v>90</v>
      </c>
      <c r="AV5159" s="14" t="s">
        <v>90</v>
      </c>
      <c r="AW5159" s="14" t="s">
        <v>36</v>
      </c>
      <c r="AX5159" s="14" t="s">
        <v>78</v>
      </c>
      <c r="AY5159" s="224" t="s">
        <v>386</v>
      </c>
    </row>
    <row r="5160" spans="2:51" s="14" customFormat="1" ht="10">
      <c r="B5160" s="214"/>
      <c r="C5160" s="215"/>
      <c r="D5160" s="205" t="s">
        <v>395</v>
      </c>
      <c r="E5160" s="216" t="s">
        <v>76</v>
      </c>
      <c r="F5160" s="217" t="s">
        <v>4449</v>
      </c>
      <c r="G5160" s="215"/>
      <c r="H5160" s="218">
        <v>10.43</v>
      </c>
      <c r="I5160" s="219"/>
      <c r="J5160" s="215"/>
      <c r="K5160" s="215"/>
      <c r="L5160" s="220"/>
      <c r="M5160" s="221"/>
      <c r="N5160" s="222"/>
      <c r="O5160" s="222"/>
      <c r="P5160" s="222"/>
      <c r="Q5160" s="222"/>
      <c r="R5160" s="222"/>
      <c r="S5160" s="222"/>
      <c r="T5160" s="223"/>
      <c r="AT5160" s="224" t="s">
        <v>395</v>
      </c>
      <c r="AU5160" s="224" t="s">
        <v>90</v>
      </c>
      <c r="AV5160" s="14" t="s">
        <v>90</v>
      </c>
      <c r="AW5160" s="14" t="s">
        <v>36</v>
      </c>
      <c r="AX5160" s="14" t="s">
        <v>78</v>
      </c>
      <c r="AY5160" s="224" t="s">
        <v>386</v>
      </c>
    </row>
    <row r="5161" spans="2:51" s="14" customFormat="1" ht="10">
      <c r="B5161" s="214"/>
      <c r="C5161" s="215"/>
      <c r="D5161" s="205" t="s">
        <v>395</v>
      </c>
      <c r="E5161" s="216" t="s">
        <v>76</v>
      </c>
      <c r="F5161" s="217" t="s">
        <v>4450</v>
      </c>
      <c r="G5161" s="215"/>
      <c r="H5161" s="218">
        <v>14.64</v>
      </c>
      <c r="I5161" s="219"/>
      <c r="J5161" s="215"/>
      <c r="K5161" s="215"/>
      <c r="L5161" s="220"/>
      <c r="M5161" s="221"/>
      <c r="N5161" s="222"/>
      <c r="O5161" s="222"/>
      <c r="P5161" s="222"/>
      <c r="Q5161" s="222"/>
      <c r="R5161" s="222"/>
      <c r="S5161" s="222"/>
      <c r="T5161" s="223"/>
      <c r="AT5161" s="224" t="s">
        <v>395</v>
      </c>
      <c r="AU5161" s="224" t="s">
        <v>90</v>
      </c>
      <c r="AV5161" s="14" t="s">
        <v>90</v>
      </c>
      <c r="AW5161" s="14" t="s">
        <v>36</v>
      </c>
      <c r="AX5161" s="14" t="s">
        <v>78</v>
      </c>
      <c r="AY5161" s="224" t="s">
        <v>386</v>
      </c>
    </row>
    <row r="5162" spans="2:51" s="16" customFormat="1" ht="10">
      <c r="B5162" s="246"/>
      <c r="C5162" s="247"/>
      <c r="D5162" s="205" t="s">
        <v>395</v>
      </c>
      <c r="E5162" s="248" t="s">
        <v>76</v>
      </c>
      <c r="F5162" s="249" t="s">
        <v>559</v>
      </c>
      <c r="G5162" s="247"/>
      <c r="H5162" s="250">
        <v>47.167000000000002</v>
      </c>
      <c r="I5162" s="251"/>
      <c r="J5162" s="247"/>
      <c r="K5162" s="247"/>
      <c r="L5162" s="252"/>
      <c r="M5162" s="253"/>
      <c r="N5162" s="254"/>
      <c r="O5162" s="254"/>
      <c r="P5162" s="254"/>
      <c r="Q5162" s="254"/>
      <c r="R5162" s="254"/>
      <c r="S5162" s="254"/>
      <c r="T5162" s="255"/>
      <c r="AT5162" s="256" t="s">
        <v>395</v>
      </c>
      <c r="AU5162" s="256" t="s">
        <v>90</v>
      </c>
      <c r="AV5162" s="16" t="s">
        <v>95</v>
      </c>
      <c r="AW5162" s="16" t="s">
        <v>36</v>
      </c>
      <c r="AX5162" s="16" t="s">
        <v>78</v>
      </c>
      <c r="AY5162" s="256" t="s">
        <v>386</v>
      </c>
    </row>
    <row r="5163" spans="2:51" s="13" customFormat="1" ht="10">
      <c r="B5163" s="203"/>
      <c r="C5163" s="204"/>
      <c r="D5163" s="205" t="s">
        <v>395</v>
      </c>
      <c r="E5163" s="206" t="s">
        <v>76</v>
      </c>
      <c r="F5163" s="207" t="s">
        <v>233</v>
      </c>
      <c r="G5163" s="204"/>
      <c r="H5163" s="206" t="s">
        <v>76</v>
      </c>
      <c r="I5163" s="208"/>
      <c r="J5163" s="204"/>
      <c r="K5163" s="204"/>
      <c r="L5163" s="209"/>
      <c r="M5163" s="210"/>
      <c r="N5163" s="211"/>
      <c r="O5163" s="211"/>
      <c r="P5163" s="211"/>
      <c r="Q5163" s="211"/>
      <c r="R5163" s="211"/>
      <c r="S5163" s="211"/>
      <c r="T5163" s="212"/>
      <c r="AT5163" s="213" t="s">
        <v>395</v>
      </c>
      <c r="AU5163" s="213" t="s">
        <v>90</v>
      </c>
      <c r="AV5163" s="13" t="s">
        <v>85</v>
      </c>
      <c r="AW5163" s="13" t="s">
        <v>36</v>
      </c>
      <c r="AX5163" s="13" t="s">
        <v>78</v>
      </c>
      <c r="AY5163" s="213" t="s">
        <v>386</v>
      </c>
    </row>
    <row r="5164" spans="2:51" s="14" customFormat="1" ht="10">
      <c r="B5164" s="214"/>
      <c r="C5164" s="215"/>
      <c r="D5164" s="205" t="s">
        <v>395</v>
      </c>
      <c r="E5164" s="216" t="s">
        <v>76</v>
      </c>
      <c r="F5164" s="217" t="s">
        <v>4451</v>
      </c>
      <c r="G5164" s="215"/>
      <c r="H5164" s="218">
        <v>15.741</v>
      </c>
      <c r="I5164" s="219"/>
      <c r="J5164" s="215"/>
      <c r="K5164" s="215"/>
      <c r="L5164" s="220"/>
      <c r="M5164" s="221"/>
      <c r="N5164" s="222"/>
      <c r="O5164" s="222"/>
      <c r="P5164" s="222"/>
      <c r="Q5164" s="222"/>
      <c r="R5164" s="222"/>
      <c r="S5164" s="222"/>
      <c r="T5164" s="223"/>
      <c r="AT5164" s="224" t="s">
        <v>395</v>
      </c>
      <c r="AU5164" s="224" t="s">
        <v>90</v>
      </c>
      <c r="AV5164" s="14" t="s">
        <v>90</v>
      </c>
      <c r="AW5164" s="14" t="s">
        <v>36</v>
      </c>
      <c r="AX5164" s="14" t="s">
        <v>78</v>
      </c>
      <c r="AY5164" s="224" t="s">
        <v>386</v>
      </c>
    </row>
    <row r="5165" spans="2:51" s="14" customFormat="1" ht="10">
      <c r="B5165" s="214"/>
      <c r="C5165" s="215"/>
      <c r="D5165" s="205" t="s">
        <v>395</v>
      </c>
      <c r="E5165" s="216" t="s">
        <v>76</v>
      </c>
      <c r="F5165" s="217" t="s">
        <v>4452</v>
      </c>
      <c r="G5165" s="215"/>
      <c r="H5165" s="218">
        <v>17.260000000000002</v>
      </c>
      <c r="I5165" s="219"/>
      <c r="J5165" s="215"/>
      <c r="K5165" s="215"/>
      <c r="L5165" s="220"/>
      <c r="M5165" s="221"/>
      <c r="N5165" s="222"/>
      <c r="O5165" s="222"/>
      <c r="P5165" s="222"/>
      <c r="Q5165" s="222"/>
      <c r="R5165" s="222"/>
      <c r="S5165" s="222"/>
      <c r="T5165" s="223"/>
      <c r="AT5165" s="224" t="s">
        <v>395</v>
      </c>
      <c r="AU5165" s="224" t="s">
        <v>90</v>
      </c>
      <c r="AV5165" s="14" t="s">
        <v>90</v>
      </c>
      <c r="AW5165" s="14" t="s">
        <v>36</v>
      </c>
      <c r="AX5165" s="14" t="s">
        <v>78</v>
      </c>
      <c r="AY5165" s="224" t="s">
        <v>386</v>
      </c>
    </row>
    <row r="5166" spans="2:51" s="16" customFormat="1" ht="10">
      <c r="B5166" s="246"/>
      <c r="C5166" s="247"/>
      <c r="D5166" s="205" t="s">
        <v>395</v>
      </c>
      <c r="E5166" s="248" t="s">
        <v>76</v>
      </c>
      <c r="F5166" s="249" t="s">
        <v>559</v>
      </c>
      <c r="G5166" s="247"/>
      <c r="H5166" s="250">
        <v>33.000999999999998</v>
      </c>
      <c r="I5166" s="251"/>
      <c r="J5166" s="247"/>
      <c r="K5166" s="247"/>
      <c r="L5166" s="252"/>
      <c r="M5166" s="253"/>
      <c r="N5166" s="254"/>
      <c r="O5166" s="254"/>
      <c r="P5166" s="254"/>
      <c r="Q5166" s="254"/>
      <c r="R5166" s="254"/>
      <c r="S5166" s="254"/>
      <c r="T5166" s="255"/>
      <c r="AT5166" s="256" t="s">
        <v>395</v>
      </c>
      <c r="AU5166" s="256" t="s">
        <v>90</v>
      </c>
      <c r="AV5166" s="16" t="s">
        <v>95</v>
      </c>
      <c r="AW5166" s="16" t="s">
        <v>36</v>
      </c>
      <c r="AX5166" s="16" t="s">
        <v>78</v>
      </c>
      <c r="AY5166" s="256" t="s">
        <v>386</v>
      </c>
    </row>
    <row r="5167" spans="2:51" s="13" customFormat="1" ht="10">
      <c r="B5167" s="203"/>
      <c r="C5167" s="204"/>
      <c r="D5167" s="205" t="s">
        <v>395</v>
      </c>
      <c r="E5167" s="206" t="s">
        <v>76</v>
      </c>
      <c r="F5167" s="207" t="s">
        <v>1009</v>
      </c>
      <c r="G5167" s="204"/>
      <c r="H5167" s="206" t="s">
        <v>76</v>
      </c>
      <c r="I5167" s="208"/>
      <c r="J5167" s="204"/>
      <c r="K5167" s="204"/>
      <c r="L5167" s="209"/>
      <c r="M5167" s="210"/>
      <c r="N5167" s="211"/>
      <c r="O5167" s="211"/>
      <c r="P5167" s="211"/>
      <c r="Q5167" s="211"/>
      <c r="R5167" s="211"/>
      <c r="S5167" s="211"/>
      <c r="T5167" s="212"/>
      <c r="AT5167" s="213" t="s">
        <v>395</v>
      </c>
      <c r="AU5167" s="213" t="s">
        <v>90</v>
      </c>
      <c r="AV5167" s="13" t="s">
        <v>85</v>
      </c>
      <c r="AW5167" s="13" t="s">
        <v>36</v>
      </c>
      <c r="AX5167" s="13" t="s">
        <v>78</v>
      </c>
      <c r="AY5167" s="213" t="s">
        <v>386</v>
      </c>
    </row>
    <row r="5168" spans="2:51" s="13" customFormat="1" ht="10">
      <c r="B5168" s="203"/>
      <c r="C5168" s="204"/>
      <c r="D5168" s="205" t="s">
        <v>395</v>
      </c>
      <c r="E5168" s="206" t="s">
        <v>76</v>
      </c>
      <c r="F5168" s="207" t="s">
        <v>236</v>
      </c>
      <c r="G5168" s="204"/>
      <c r="H5168" s="206" t="s">
        <v>76</v>
      </c>
      <c r="I5168" s="208"/>
      <c r="J5168" s="204"/>
      <c r="K5168" s="204"/>
      <c r="L5168" s="209"/>
      <c r="M5168" s="210"/>
      <c r="N5168" s="211"/>
      <c r="O5168" s="211"/>
      <c r="P5168" s="211"/>
      <c r="Q5168" s="211"/>
      <c r="R5168" s="211"/>
      <c r="S5168" s="211"/>
      <c r="T5168" s="212"/>
      <c r="AT5168" s="213" t="s">
        <v>395</v>
      </c>
      <c r="AU5168" s="213" t="s">
        <v>90</v>
      </c>
      <c r="AV5168" s="13" t="s">
        <v>85</v>
      </c>
      <c r="AW5168" s="13" t="s">
        <v>36</v>
      </c>
      <c r="AX5168" s="13" t="s">
        <v>78</v>
      </c>
      <c r="AY5168" s="213" t="s">
        <v>386</v>
      </c>
    </row>
    <row r="5169" spans="2:51" s="14" customFormat="1" ht="10">
      <c r="B5169" s="214"/>
      <c r="C5169" s="215"/>
      <c r="D5169" s="205" t="s">
        <v>395</v>
      </c>
      <c r="E5169" s="216" t="s">
        <v>76</v>
      </c>
      <c r="F5169" s="217" t="s">
        <v>4453</v>
      </c>
      <c r="G5169" s="215"/>
      <c r="H5169" s="218">
        <v>9.4949999999999992</v>
      </c>
      <c r="I5169" s="219"/>
      <c r="J5169" s="215"/>
      <c r="K5169" s="215"/>
      <c r="L5169" s="220"/>
      <c r="M5169" s="221"/>
      <c r="N5169" s="222"/>
      <c r="O5169" s="222"/>
      <c r="P5169" s="222"/>
      <c r="Q5169" s="222"/>
      <c r="R5169" s="222"/>
      <c r="S5169" s="222"/>
      <c r="T5169" s="223"/>
      <c r="AT5169" s="224" t="s">
        <v>395</v>
      </c>
      <c r="AU5169" s="224" t="s">
        <v>90</v>
      </c>
      <c r="AV5169" s="14" t="s">
        <v>90</v>
      </c>
      <c r="AW5169" s="14" t="s">
        <v>36</v>
      </c>
      <c r="AX5169" s="14" t="s">
        <v>78</v>
      </c>
      <c r="AY5169" s="224" t="s">
        <v>386</v>
      </c>
    </row>
    <row r="5170" spans="2:51" s="14" customFormat="1" ht="10">
      <c r="B5170" s="214"/>
      <c r="C5170" s="215"/>
      <c r="D5170" s="205" t="s">
        <v>395</v>
      </c>
      <c r="E5170" s="216" t="s">
        <v>76</v>
      </c>
      <c r="F5170" s="217" t="s">
        <v>4454</v>
      </c>
      <c r="G5170" s="215"/>
      <c r="H5170" s="218">
        <v>16.498999999999999</v>
      </c>
      <c r="I5170" s="219"/>
      <c r="J5170" s="215"/>
      <c r="K5170" s="215"/>
      <c r="L5170" s="220"/>
      <c r="M5170" s="221"/>
      <c r="N5170" s="222"/>
      <c r="O5170" s="222"/>
      <c r="P5170" s="222"/>
      <c r="Q5170" s="222"/>
      <c r="R5170" s="222"/>
      <c r="S5170" s="222"/>
      <c r="T5170" s="223"/>
      <c r="AT5170" s="224" t="s">
        <v>395</v>
      </c>
      <c r="AU5170" s="224" t="s">
        <v>90</v>
      </c>
      <c r="AV5170" s="14" t="s">
        <v>90</v>
      </c>
      <c r="AW5170" s="14" t="s">
        <v>36</v>
      </c>
      <c r="AX5170" s="14" t="s">
        <v>78</v>
      </c>
      <c r="AY5170" s="224" t="s">
        <v>386</v>
      </c>
    </row>
    <row r="5171" spans="2:51" s="14" customFormat="1" ht="10">
      <c r="B5171" s="214"/>
      <c r="C5171" s="215"/>
      <c r="D5171" s="205" t="s">
        <v>395</v>
      </c>
      <c r="E5171" s="216" t="s">
        <v>76</v>
      </c>
      <c r="F5171" s="217" t="s">
        <v>4455</v>
      </c>
      <c r="G5171" s="215"/>
      <c r="H5171" s="218">
        <v>11.24</v>
      </c>
      <c r="I5171" s="219"/>
      <c r="J5171" s="215"/>
      <c r="K5171" s="215"/>
      <c r="L5171" s="220"/>
      <c r="M5171" s="221"/>
      <c r="N5171" s="222"/>
      <c r="O5171" s="222"/>
      <c r="P5171" s="222"/>
      <c r="Q5171" s="222"/>
      <c r="R5171" s="222"/>
      <c r="S5171" s="222"/>
      <c r="T5171" s="223"/>
      <c r="AT5171" s="224" t="s">
        <v>395</v>
      </c>
      <c r="AU5171" s="224" t="s">
        <v>90</v>
      </c>
      <c r="AV5171" s="14" t="s">
        <v>90</v>
      </c>
      <c r="AW5171" s="14" t="s">
        <v>36</v>
      </c>
      <c r="AX5171" s="14" t="s">
        <v>78</v>
      </c>
      <c r="AY5171" s="224" t="s">
        <v>386</v>
      </c>
    </row>
    <row r="5172" spans="2:51" s="14" customFormat="1" ht="10">
      <c r="B5172" s="214"/>
      <c r="C5172" s="215"/>
      <c r="D5172" s="205" t="s">
        <v>395</v>
      </c>
      <c r="E5172" s="216" t="s">
        <v>76</v>
      </c>
      <c r="F5172" s="217" t="s">
        <v>4456</v>
      </c>
      <c r="G5172" s="215"/>
      <c r="H5172" s="218">
        <v>20.719000000000001</v>
      </c>
      <c r="I5172" s="219"/>
      <c r="J5172" s="215"/>
      <c r="K5172" s="215"/>
      <c r="L5172" s="220"/>
      <c r="M5172" s="221"/>
      <c r="N5172" s="222"/>
      <c r="O5172" s="222"/>
      <c r="P5172" s="222"/>
      <c r="Q5172" s="222"/>
      <c r="R5172" s="222"/>
      <c r="S5172" s="222"/>
      <c r="T5172" s="223"/>
      <c r="AT5172" s="224" t="s">
        <v>395</v>
      </c>
      <c r="AU5172" s="224" t="s">
        <v>90</v>
      </c>
      <c r="AV5172" s="14" t="s">
        <v>90</v>
      </c>
      <c r="AW5172" s="14" t="s">
        <v>36</v>
      </c>
      <c r="AX5172" s="14" t="s">
        <v>78</v>
      </c>
      <c r="AY5172" s="224" t="s">
        <v>386</v>
      </c>
    </row>
    <row r="5173" spans="2:51" s="16" customFormat="1" ht="10">
      <c r="B5173" s="246"/>
      <c r="C5173" s="247"/>
      <c r="D5173" s="205" t="s">
        <v>395</v>
      </c>
      <c r="E5173" s="248" t="s">
        <v>76</v>
      </c>
      <c r="F5173" s="249" t="s">
        <v>559</v>
      </c>
      <c r="G5173" s="247"/>
      <c r="H5173" s="250">
        <v>57.953000000000003</v>
      </c>
      <c r="I5173" s="251"/>
      <c r="J5173" s="247"/>
      <c r="K5173" s="247"/>
      <c r="L5173" s="252"/>
      <c r="M5173" s="253"/>
      <c r="N5173" s="254"/>
      <c r="O5173" s="254"/>
      <c r="P5173" s="254"/>
      <c r="Q5173" s="254"/>
      <c r="R5173" s="254"/>
      <c r="S5173" s="254"/>
      <c r="T5173" s="255"/>
      <c r="AT5173" s="256" t="s">
        <v>395</v>
      </c>
      <c r="AU5173" s="256" t="s">
        <v>90</v>
      </c>
      <c r="AV5173" s="16" t="s">
        <v>95</v>
      </c>
      <c r="AW5173" s="16" t="s">
        <v>36</v>
      </c>
      <c r="AX5173" s="16" t="s">
        <v>78</v>
      </c>
      <c r="AY5173" s="256" t="s">
        <v>386</v>
      </c>
    </row>
    <row r="5174" spans="2:51" s="13" customFormat="1" ht="10">
      <c r="B5174" s="203"/>
      <c r="C5174" s="204"/>
      <c r="D5174" s="205" t="s">
        <v>395</v>
      </c>
      <c r="E5174" s="206" t="s">
        <v>76</v>
      </c>
      <c r="F5174" s="207" t="s">
        <v>1088</v>
      </c>
      <c r="G5174" s="204"/>
      <c r="H5174" s="206" t="s">
        <v>76</v>
      </c>
      <c r="I5174" s="208"/>
      <c r="J5174" s="204"/>
      <c r="K5174" s="204"/>
      <c r="L5174" s="209"/>
      <c r="M5174" s="210"/>
      <c r="N5174" s="211"/>
      <c r="O5174" s="211"/>
      <c r="P5174" s="211"/>
      <c r="Q5174" s="211"/>
      <c r="R5174" s="211"/>
      <c r="S5174" s="211"/>
      <c r="T5174" s="212"/>
      <c r="AT5174" s="213" t="s">
        <v>395</v>
      </c>
      <c r="AU5174" s="213" t="s">
        <v>90</v>
      </c>
      <c r="AV5174" s="13" t="s">
        <v>85</v>
      </c>
      <c r="AW5174" s="13" t="s">
        <v>36</v>
      </c>
      <c r="AX5174" s="13" t="s">
        <v>78</v>
      </c>
      <c r="AY5174" s="213" t="s">
        <v>386</v>
      </c>
    </row>
    <row r="5175" spans="2:51" s="13" customFormat="1" ht="10">
      <c r="B5175" s="203"/>
      <c r="C5175" s="204"/>
      <c r="D5175" s="205" t="s">
        <v>395</v>
      </c>
      <c r="E5175" s="206" t="s">
        <v>76</v>
      </c>
      <c r="F5175" s="207" t="s">
        <v>236</v>
      </c>
      <c r="G5175" s="204"/>
      <c r="H5175" s="206" t="s">
        <v>76</v>
      </c>
      <c r="I5175" s="208"/>
      <c r="J5175" s="204"/>
      <c r="K5175" s="204"/>
      <c r="L5175" s="209"/>
      <c r="M5175" s="210"/>
      <c r="N5175" s="211"/>
      <c r="O5175" s="211"/>
      <c r="P5175" s="211"/>
      <c r="Q5175" s="211"/>
      <c r="R5175" s="211"/>
      <c r="S5175" s="211"/>
      <c r="T5175" s="212"/>
      <c r="AT5175" s="213" t="s">
        <v>395</v>
      </c>
      <c r="AU5175" s="213" t="s">
        <v>90</v>
      </c>
      <c r="AV5175" s="13" t="s">
        <v>85</v>
      </c>
      <c r="AW5175" s="13" t="s">
        <v>36</v>
      </c>
      <c r="AX5175" s="13" t="s">
        <v>78</v>
      </c>
      <c r="AY5175" s="213" t="s">
        <v>386</v>
      </c>
    </row>
    <row r="5176" spans="2:51" s="14" customFormat="1" ht="10">
      <c r="B5176" s="214"/>
      <c r="C5176" s="215"/>
      <c r="D5176" s="205" t="s">
        <v>395</v>
      </c>
      <c r="E5176" s="216" t="s">
        <v>76</v>
      </c>
      <c r="F5176" s="217" t="s">
        <v>4457</v>
      </c>
      <c r="G5176" s="215"/>
      <c r="H5176" s="218">
        <v>24.024000000000001</v>
      </c>
      <c r="I5176" s="219"/>
      <c r="J5176" s="215"/>
      <c r="K5176" s="215"/>
      <c r="L5176" s="220"/>
      <c r="M5176" s="221"/>
      <c r="N5176" s="222"/>
      <c r="O5176" s="222"/>
      <c r="P5176" s="222"/>
      <c r="Q5176" s="222"/>
      <c r="R5176" s="222"/>
      <c r="S5176" s="222"/>
      <c r="T5176" s="223"/>
      <c r="AT5176" s="224" t="s">
        <v>395</v>
      </c>
      <c r="AU5176" s="224" t="s">
        <v>90</v>
      </c>
      <c r="AV5176" s="14" t="s">
        <v>90</v>
      </c>
      <c r="AW5176" s="14" t="s">
        <v>36</v>
      </c>
      <c r="AX5176" s="14" t="s">
        <v>78</v>
      </c>
      <c r="AY5176" s="224" t="s">
        <v>386</v>
      </c>
    </row>
    <row r="5177" spans="2:51" s="14" customFormat="1" ht="10">
      <c r="B5177" s="214"/>
      <c r="C5177" s="215"/>
      <c r="D5177" s="205" t="s">
        <v>395</v>
      </c>
      <c r="E5177" s="216" t="s">
        <v>76</v>
      </c>
      <c r="F5177" s="217" t="s">
        <v>4458</v>
      </c>
      <c r="G5177" s="215"/>
      <c r="H5177" s="218">
        <v>9.4909999999999997</v>
      </c>
      <c r="I5177" s="219"/>
      <c r="J5177" s="215"/>
      <c r="K5177" s="215"/>
      <c r="L5177" s="220"/>
      <c r="M5177" s="221"/>
      <c r="N5177" s="222"/>
      <c r="O5177" s="222"/>
      <c r="P5177" s="222"/>
      <c r="Q5177" s="222"/>
      <c r="R5177" s="222"/>
      <c r="S5177" s="222"/>
      <c r="T5177" s="223"/>
      <c r="AT5177" s="224" t="s">
        <v>395</v>
      </c>
      <c r="AU5177" s="224" t="s">
        <v>90</v>
      </c>
      <c r="AV5177" s="14" t="s">
        <v>90</v>
      </c>
      <c r="AW5177" s="14" t="s">
        <v>36</v>
      </c>
      <c r="AX5177" s="14" t="s">
        <v>78</v>
      </c>
      <c r="AY5177" s="224" t="s">
        <v>386</v>
      </c>
    </row>
    <row r="5178" spans="2:51" s="14" customFormat="1" ht="10">
      <c r="B5178" s="214"/>
      <c r="C5178" s="215"/>
      <c r="D5178" s="205" t="s">
        <v>395</v>
      </c>
      <c r="E5178" s="216" t="s">
        <v>76</v>
      </c>
      <c r="F5178" s="217" t="s">
        <v>4459</v>
      </c>
      <c r="G5178" s="215"/>
      <c r="H5178" s="218">
        <v>16.443000000000001</v>
      </c>
      <c r="I5178" s="219"/>
      <c r="J5178" s="215"/>
      <c r="K5178" s="215"/>
      <c r="L5178" s="220"/>
      <c r="M5178" s="221"/>
      <c r="N5178" s="222"/>
      <c r="O5178" s="222"/>
      <c r="P5178" s="222"/>
      <c r="Q5178" s="222"/>
      <c r="R5178" s="222"/>
      <c r="S5178" s="222"/>
      <c r="T5178" s="223"/>
      <c r="AT5178" s="224" t="s">
        <v>395</v>
      </c>
      <c r="AU5178" s="224" t="s">
        <v>90</v>
      </c>
      <c r="AV5178" s="14" t="s">
        <v>90</v>
      </c>
      <c r="AW5178" s="14" t="s">
        <v>36</v>
      </c>
      <c r="AX5178" s="14" t="s">
        <v>78</v>
      </c>
      <c r="AY5178" s="224" t="s">
        <v>386</v>
      </c>
    </row>
    <row r="5179" spans="2:51" s="14" customFormat="1" ht="10">
      <c r="B5179" s="214"/>
      <c r="C5179" s="215"/>
      <c r="D5179" s="205" t="s">
        <v>395</v>
      </c>
      <c r="E5179" s="216" t="s">
        <v>76</v>
      </c>
      <c r="F5179" s="217" t="s">
        <v>4460</v>
      </c>
      <c r="G5179" s="215"/>
      <c r="H5179" s="218">
        <v>11.24</v>
      </c>
      <c r="I5179" s="219"/>
      <c r="J5179" s="215"/>
      <c r="K5179" s="215"/>
      <c r="L5179" s="220"/>
      <c r="M5179" s="221"/>
      <c r="N5179" s="222"/>
      <c r="O5179" s="222"/>
      <c r="P5179" s="222"/>
      <c r="Q5179" s="222"/>
      <c r="R5179" s="222"/>
      <c r="S5179" s="222"/>
      <c r="T5179" s="223"/>
      <c r="AT5179" s="224" t="s">
        <v>395</v>
      </c>
      <c r="AU5179" s="224" t="s">
        <v>90</v>
      </c>
      <c r="AV5179" s="14" t="s">
        <v>90</v>
      </c>
      <c r="AW5179" s="14" t="s">
        <v>36</v>
      </c>
      <c r="AX5179" s="14" t="s">
        <v>78</v>
      </c>
      <c r="AY5179" s="224" t="s">
        <v>386</v>
      </c>
    </row>
    <row r="5180" spans="2:51" s="14" customFormat="1" ht="10">
      <c r="B5180" s="214"/>
      <c r="C5180" s="215"/>
      <c r="D5180" s="205" t="s">
        <v>395</v>
      </c>
      <c r="E5180" s="216" t="s">
        <v>76</v>
      </c>
      <c r="F5180" s="217" t="s">
        <v>4461</v>
      </c>
      <c r="G5180" s="215"/>
      <c r="H5180" s="218">
        <v>20.658000000000001</v>
      </c>
      <c r="I5180" s="219"/>
      <c r="J5180" s="215"/>
      <c r="K5180" s="215"/>
      <c r="L5180" s="220"/>
      <c r="M5180" s="221"/>
      <c r="N5180" s="222"/>
      <c r="O5180" s="222"/>
      <c r="P5180" s="222"/>
      <c r="Q5180" s="222"/>
      <c r="R5180" s="222"/>
      <c r="S5180" s="222"/>
      <c r="T5180" s="223"/>
      <c r="AT5180" s="224" t="s">
        <v>395</v>
      </c>
      <c r="AU5180" s="224" t="s">
        <v>90</v>
      </c>
      <c r="AV5180" s="14" t="s">
        <v>90</v>
      </c>
      <c r="AW5180" s="14" t="s">
        <v>36</v>
      </c>
      <c r="AX5180" s="14" t="s">
        <v>78</v>
      </c>
      <c r="AY5180" s="224" t="s">
        <v>386</v>
      </c>
    </row>
    <row r="5181" spans="2:51" s="16" customFormat="1" ht="10">
      <c r="B5181" s="246"/>
      <c r="C5181" s="247"/>
      <c r="D5181" s="205" t="s">
        <v>395</v>
      </c>
      <c r="E5181" s="248" t="s">
        <v>76</v>
      </c>
      <c r="F5181" s="249" t="s">
        <v>559</v>
      </c>
      <c r="G5181" s="247"/>
      <c r="H5181" s="250">
        <v>81.855999999999995</v>
      </c>
      <c r="I5181" s="251"/>
      <c r="J5181" s="247"/>
      <c r="K5181" s="247"/>
      <c r="L5181" s="252"/>
      <c r="M5181" s="253"/>
      <c r="N5181" s="254"/>
      <c r="O5181" s="254"/>
      <c r="P5181" s="254"/>
      <c r="Q5181" s="254"/>
      <c r="R5181" s="254"/>
      <c r="S5181" s="254"/>
      <c r="T5181" s="255"/>
      <c r="AT5181" s="256" t="s">
        <v>395</v>
      </c>
      <c r="AU5181" s="256" t="s">
        <v>90</v>
      </c>
      <c r="AV5181" s="16" t="s">
        <v>95</v>
      </c>
      <c r="AW5181" s="16" t="s">
        <v>36</v>
      </c>
      <c r="AX5181" s="16" t="s">
        <v>78</v>
      </c>
      <c r="AY5181" s="256" t="s">
        <v>386</v>
      </c>
    </row>
    <row r="5182" spans="2:51" s="13" customFormat="1" ht="10">
      <c r="B5182" s="203"/>
      <c r="C5182" s="204"/>
      <c r="D5182" s="205" t="s">
        <v>395</v>
      </c>
      <c r="E5182" s="206" t="s">
        <v>76</v>
      </c>
      <c r="F5182" s="207" t="s">
        <v>1009</v>
      </c>
      <c r="G5182" s="204"/>
      <c r="H5182" s="206" t="s">
        <v>76</v>
      </c>
      <c r="I5182" s="208"/>
      <c r="J5182" s="204"/>
      <c r="K5182" s="204"/>
      <c r="L5182" s="209"/>
      <c r="M5182" s="210"/>
      <c r="N5182" s="211"/>
      <c r="O5182" s="211"/>
      <c r="P5182" s="211"/>
      <c r="Q5182" s="211"/>
      <c r="R5182" s="211"/>
      <c r="S5182" s="211"/>
      <c r="T5182" s="212"/>
      <c r="AT5182" s="213" t="s">
        <v>395</v>
      </c>
      <c r="AU5182" s="213" t="s">
        <v>90</v>
      </c>
      <c r="AV5182" s="13" t="s">
        <v>85</v>
      </c>
      <c r="AW5182" s="13" t="s">
        <v>36</v>
      </c>
      <c r="AX5182" s="13" t="s">
        <v>78</v>
      </c>
      <c r="AY5182" s="213" t="s">
        <v>386</v>
      </c>
    </row>
    <row r="5183" spans="2:51" s="13" customFormat="1" ht="10">
      <c r="B5183" s="203"/>
      <c r="C5183" s="204"/>
      <c r="D5183" s="205" t="s">
        <v>395</v>
      </c>
      <c r="E5183" s="206" t="s">
        <v>76</v>
      </c>
      <c r="F5183" s="207" t="s">
        <v>4234</v>
      </c>
      <c r="G5183" s="204"/>
      <c r="H5183" s="206" t="s">
        <v>76</v>
      </c>
      <c r="I5183" s="208"/>
      <c r="J5183" s="204"/>
      <c r="K5183" s="204"/>
      <c r="L5183" s="209"/>
      <c r="M5183" s="210"/>
      <c r="N5183" s="211"/>
      <c r="O5183" s="211"/>
      <c r="P5183" s="211"/>
      <c r="Q5183" s="211"/>
      <c r="R5183" s="211"/>
      <c r="S5183" s="211"/>
      <c r="T5183" s="212"/>
      <c r="AT5183" s="213" t="s">
        <v>395</v>
      </c>
      <c r="AU5183" s="213" t="s">
        <v>90</v>
      </c>
      <c r="AV5183" s="13" t="s">
        <v>85</v>
      </c>
      <c r="AW5183" s="13" t="s">
        <v>36</v>
      </c>
      <c r="AX5183" s="13" t="s">
        <v>78</v>
      </c>
      <c r="AY5183" s="213" t="s">
        <v>386</v>
      </c>
    </row>
    <row r="5184" spans="2:51" s="14" customFormat="1" ht="10">
      <c r="B5184" s="214"/>
      <c r="C5184" s="215"/>
      <c r="D5184" s="205" t="s">
        <v>395</v>
      </c>
      <c r="E5184" s="216" t="s">
        <v>76</v>
      </c>
      <c r="F5184" s="217" t="s">
        <v>4462</v>
      </c>
      <c r="G5184" s="215"/>
      <c r="H5184" s="218">
        <v>11.24</v>
      </c>
      <c r="I5184" s="219"/>
      <c r="J5184" s="215"/>
      <c r="K5184" s="215"/>
      <c r="L5184" s="220"/>
      <c r="M5184" s="221"/>
      <c r="N5184" s="222"/>
      <c r="O5184" s="222"/>
      <c r="P5184" s="222"/>
      <c r="Q5184" s="222"/>
      <c r="R5184" s="222"/>
      <c r="S5184" s="222"/>
      <c r="T5184" s="223"/>
      <c r="AT5184" s="224" t="s">
        <v>395</v>
      </c>
      <c r="AU5184" s="224" t="s">
        <v>90</v>
      </c>
      <c r="AV5184" s="14" t="s">
        <v>90</v>
      </c>
      <c r="AW5184" s="14" t="s">
        <v>36</v>
      </c>
      <c r="AX5184" s="14" t="s">
        <v>78</v>
      </c>
      <c r="AY5184" s="224" t="s">
        <v>386</v>
      </c>
    </row>
    <row r="5185" spans="2:51" s="14" customFormat="1" ht="10">
      <c r="B5185" s="214"/>
      <c r="C5185" s="215"/>
      <c r="D5185" s="205" t="s">
        <v>395</v>
      </c>
      <c r="E5185" s="216" t="s">
        <v>76</v>
      </c>
      <c r="F5185" s="217" t="s">
        <v>4463</v>
      </c>
      <c r="G5185" s="215"/>
      <c r="H5185" s="218">
        <v>25.297999999999998</v>
      </c>
      <c r="I5185" s="219"/>
      <c r="J5185" s="215"/>
      <c r="K5185" s="215"/>
      <c r="L5185" s="220"/>
      <c r="M5185" s="221"/>
      <c r="N5185" s="222"/>
      <c r="O5185" s="222"/>
      <c r="P5185" s="222"/>
      <c r="Q5185" s="222"/>
      <c r="R5185" s="222"/>
      <c r="S5185" s="222"/>
      <c r="T5185" s="223"/>
      <c r="AT5185" s="224" t="s">
        <v>395</v>
      </c>
      <c r="AU5185" s="224" t="s">
        <v>90</v>
      </c>
      <c r="AV5185" s="14" t="s">
        <v>90</v>
      </c>
      <c r="AW5185" s="14" t="s">
        <v>36</v>
      </c>
      <c r="AX5185" s="14" t="s">
        <v>78</v>
      </c>
      <c r="AY5185" s="224" t="s">
        <v>386</v>
      </c>
    </row>
    <row r="5186" spans="2:51" s="14" customFormat="1" ht="10">
      <c r="B5186" s="214"/>
      <c r="C5186" s="215"/>
      <c r="D5186" s="205" t="s">
        <v>395</v>
      </c>
      <c r="E5186" s="216" t="s">
        <v>76</v>
      </c>
      <c r="F5186" s="217" t="s">
        <v>4464</v>
      </c>
      <c r="G5186" s="215"/>
      <c r="H5186" s="218">
        <v>11.19</v>
      </c>
      <c r="I5186" s="219"/>
      <c r="J5186" s="215"/>
      <c r="K5186" s="215"/>
      <c r="L5186" s="220"/>
      <c r="M5186" s="221"/>
      <c r="N5186" s="222"/>
      <c r="O5186" s="222"/>
      <c r="P5186" s="222"/>
      <c r="Q5186" s="222"/>
      <c r="R5186" s="222"/>
      <c r="S5186" s="222"/>
      <c r="T5186" s="223"/>
      <c r="AT5186" s="224" t="s">
        <v>395</v>
      </c>
      <c r="AU5186" s="224" t="s">
        <v>90</v>
      </c>
      <c r="AV5186" s="14" t="s">
        <v>90</v>
      </c>
      <c r="AW5186" s="14" t="s">
        <v>36</v>
      </c>
      <c r="AX5186" s="14" t="s">
        <v>78</v>
      </c>
      <c r="AY5186" s="224" t="s">
        <v>386</v>
      </c>
    </row>
    <row r="5187" spans="2:51" s="14" customFormat="1" ht="10">
      <c r="B5187" s="214"/>
      <c r="C5187" s="215"/>
      <c r="D5187" s="205" t="s">
        <v>395</v>
      </c>
      <c r="E5187" s="216" t="s">
        <v>76</v>
      </c>
      <c r="F5187" s="217" t="s">
        <v>4465</v>
      </c>
      <c r="G5187" s="215"/>
      <c r="H5187" s="218">
        <v>21.54</v>
      </c>
      <c r="I5187" s="219"/>
      <c r="J5187" s="215"/>
      <c r="K5187" s="215"/>
      <c r="L5187" s="220"/>
      <c r="M5187" s="221"/>
      <c r="N5187" s="222"/>
      <c r="O5187" s="222"/>
      <c r="P5187" s="222"/>
      <c r="Q5187" s="222"/>
      <c r="R5187" s="222"/>
      <c r="S5187" s="222"/>
      <c r="T5187" s="223"/>
      <c r="AT5187" s="224" t="s">
        <v>395</v>
      </c>
      <c r="AU5187" s="224" t="s">
        <v>90</v>
      </c>
      <c r="AV5187" s="14" t="s">
        <v>90</v>
      </c>
      <c r="AW5187" s="14" t="s">
        <v>36</v>
      </c>
      <c r="AX5187" s="14" t="s">
        <v>78</v>
      </c>
      <c r="AY5187" s="224" t="s">
        <v>386</v>
      </c>
    </row>
    <row r="5188" spans="2:51" s="14" customFormat="1" ht="10">
      <c r="B5188" s="214"/>
      <c r="C5188" s="215"/>
      <c r="D5188" s="205" t="s">
        <v>395</v>
      </c>
      <c r="E5188" s="216" t="s">
        <v>76</v>
      </c>
      <c r="F5188" s="217" t="s">
        <v>4466</v>
      </c>
      <c r="G5188" s="215"/>
      <c r="H5188" s="218">
        <v>19.940999999999999</v>
      </c>
      <c r="I5188" s="219"/>
      <c r="J5188" s="215"/>
      <c r="K5188" s="215"/>
      <c r="L5188" s="220"/>
      <c r="M5188" s="221"/>
      <c r="N5188" s="222"/>
      <c r="O5188" s="222"/>
      <c r="P5188" s="222"/>
      <c r="Q5188" s="222"/>
      <c r="R5188" s="222"/>
      <c r="S5188" s="222"/>
      <c r="T5188" s="223"/>
      <c r="AT5188" s="224" t="s">
        <v>395</v>
      </c>
      <c r="AU5188" s="224" t="s">
        <v>90</v>
      </c>
      <c r="AV5188" s="14" t="s">
        <v>90</v>
      </c>
      <c r="AW5188" s="14" t="s">
        <v>36</v>
      </c>
      <c r="AX5188" s="14" t="s">
        <v>78</v>
      </c>
      <c r="AY5188" s="224" t="s">
        <v>386</v>
      </c>
    </row>
    <row r="5189" spans="2:51" s="16" customFormat="1" ht="10">
      <c r="B5189" s="246"/>
      <c r="C5189" s="247"/>
      <c r="D5189" s="205" t="s">
        <v>395</v>
      </c>
      <c r="E5189" s="248" t="s">
        <v>76</v>
      </c>
      <c r="F5189" s="249" t="s">
        <v>559</v>
      </c>
      <c r="G5189" s="247"/>
      <c r="H5189" s="250">
        <v>89.209000000000003</v>
      </c>
      <c r="I5189" s="251"/>
      <c r="J5189" s="247"/>
      <c r="K5189" s="247"/>
      <c r="L5189" s="252"/>
      <c r="M5189" s="253"/>
      <c r="N5189" s="254"/>
      <c r="O5189" s="254"/>
      <c r="P5189" s="254"/>
      <c r="Q5189" s="254"/>
      <c r="R5189" s="254"/>
      <c r="S5189" s="254"/>
      <c r="T5189" s="255"/>
      <c r="AT5189" s="256" t="s">
        <v>395</v>
      </c>
      <c r="AU5189" s="256" t="s">
        <v>90</v>
      </c>
      <c r="AV5189" s="16" t="s">
        <v>95</v>
      </c>
      <c r="AW5189" s="16" t="s">
        <v>36</v>
      </c>
      <c r="AX5189" s="16" t="s">
        <v>78</v>
      </c>
      <c r="AY5189" s="256" t="s">
        <v>386</v>
      </c>
    </row>
    <row r="5190" spans="2:51" s="13" customFormat="1" ht="10">
      <c r="B5190" s="203"/>
      <c r="C5190" s="204"/>
      <c r="D5190" s="205" t="s">
        <v>395</v>
      </c>
      <c r="E5190" s="206" t="s">
        <v>76</v>
      </c>
      <c r="F5190" s="207" t="s">
        <v>1088</v>
      </c>
      <c r="G5190" s="204"/>
      <c r="H5190" s="206" t="s">
        <v>76</v>
      </c>
      <c r="I5190" s="208"/>
      <c r="J5190" s="204"/>
      <c r="K5190" s="204"/>
      <c r="L5190" s="209"/>
      <c r="M5190" s="210"/>
      <c r="N5190" s="211"/>
      <c r="O5190" s="211"/>
      <c r="P5190" s="211"/>
      <c r="Q5190" s="211"/>
      <c r="R5190" s="211"/>
      <c r="S5190" s="211"/>
      <c r="T5190" s="212"/>
      <c r="AT5190" s="213" t="s">
        <v>395</v>
      </c>
      <c r="AU5190" s="213" t="s">
        <v>90</v>
      </c>
      <c r="AV5190" s="13" t="s">
        <v>85</v>
      </c>
      <c r="AW5190" s="13" t="s">
        <v>36</v>
      </c>
      <c r="AX5190" s="13" t="s">
        <v>78</v>
      </c>
      <c r="AY5190" s="213" t="s">
        <v>386</v>
      </c>
    </row>
    <row r="5191" spans="2:51" s="13" customFormat="1" ht="10">
      <c r="B5191" s="203"/>
      <c r="C5191" s="204"/>
      <c r="D5191" s="205" t="s">
        <v>395</v>
      </c>
      <c r="E5191" s="206" t="s">
        <v>76</v>
      </c>
      <c r="F5191" s="207" t="s">
        <v>4234</v>
      </c>
      <c r="G5191" s="204"/>
      <c r="H5191" s="206" t="s">
        <v>76</v>
      </c>
      <c r="I5191" s="208"/>
      <c r="J5191" s="204"/>
      <c r="K5191" s="204"/>
      <c r="L5191" s="209"/>
      <c r="M5191" s="210"/>
      <c r="N5191" s="211"/>
      <c r="O5191" s="211"/>
      <c r="P5191" s="211"/>
      <c r="Q5191" s="211"/>
      <c r="R5191" s="211"/>
      <c r="S5191" s="211"/>
      <c r="T5191" s="212"/>
      <c r="AT5191" s="213" t="s">
        <v>395</v>
      </c>
      <c r="AU5191" s="213" t="s">
        <v>90</v>
      </c>
      <c r="AV5191" s="13" t="s">
        <v>85</v>
      </c>
      <c r="AW5191" s="13" t="s">
        <v>36</v>
      </c>
      <c r="AX5191" s="13" t="s">
        <v>78</v>
      </c>
      <c r="AY5191" s="213" t="s">
        <v>386</v>
      </c>
    </row>
    <row r="5192" spans="2:51" s="14" customFormat="1" ht="10">
      <c r="B5192" s="214"/>
      <c r="C5192" s="215"/>
      <c r="D5192" s="205" t="s">
        <v>395</v>
      </c>
      <c r="E5192" s="216" t="s">
        <v>76</v>
      </c>
      <c r="F5192" s="217" t="s">
        <v>4467</v>
      </c>
      <c r="G5192" s="215"/>
      <c r="H5192" s="218">
        <v>11.24</v>
      </c>
      <c r="I5192" s="219"/>
      <c r="J5192" s="215"/>
      <c r="K5192" s="215"/>
      <c r="L5192" s="220"/>
      <c r="M5192" s="221"/>
      <c r="N5192" s="222"/>
      <c r="O5192" s="222"/>
      <c r="P5192" s="222"/>
      <c r="Q5192" s="222"/>
      <c r="R5192" s="222"/>
      <c r="S5192" s="222"/>
      <c r="T5192" s="223"/>
      <c r="AT5192" s="224" t="s">
        <v>395</v>
      </c>
      <c r="AU5192" s="224" t="s">
        <v>90</v>
      </c>
      <c r="AV5192" s="14" t="s">
        <v>90</v>
      </c>
      <c r="AW5192" s="14" t="s">
        <v>36</v>
      </c>
      <c r="AX5192" s="14" t="s">
        <v>78</v>
      </c>
      <c r="AY5192" s="224" t="s">
        <v>386</v>
      </c>
    </row>
    <row r="5193" spans="2:51" s="14" customFormat="1" ht="10">
      <c r="B5193" s="214"/>
      <c r="C5193" s="215"/>
      <c r="D5193" s="205" t="s">
        <v>395</v>
      </c>
      <c r="E5193" s="216" t="s">
        <v>76</v>
      </c>
      <c r="F5193" s="217" t="s">
        <v>4468</v>
      </c>
      <c r="G5193" s="215"/>
      <c r="H5193" s="218">
        <v>25.297999999999998</v>
      </c>
      <c r="I5193" s="219"/>
      <c r="J5193" s="215"/>
      <c r="K5193" s="215"/>
      <c r="L5193" s="220"/>
      <c r="M5193" s="221"/>
      <c r="N5193" s="222"/>
      <c r="O5193" s="222"/>
      <c r="P5193" s="222"/>
      <c r="Q5193" s="222"/>
      <c r="R5193" s="222"/>
      <c r="S5193" s="222"/>
      <c r="T5193" s="223"/>
      <c r="AT5193" s="224" t="s">
        <v>395</v>
      </c>
      <c r="AU5193" s="224" t="s">
        <v>90</v>
      </c>
      <c r="AV5193" s="14" t="s">
        <v>90</v>
      </c>
      <c r="AW5193" s="14" t="s">
        <v>36</v>
      </c>
      <c r="AX5193" s="14" t="s">
        <v>78</v>
      </c>
      <c r="AY5193" s="224" t="s">
        <v>386</v>
      </c>
    </row>
    <row r="5194" spans="2:51" s="14" customFormat="1" ht="10">
      <c r="B5194" s="214"/>
      <c r="C5194" s="215"/>
      <c r="D5194" s="205" t="s">
        <v>395</v>
      </c>
      <c r="E5194" s="216" t="s">
        <v>76</v>
      </c>
      <c r="F5194" s="217" t="s">
        <v>4469</v>
      </c>
      <c r="G5194" s="215"/>
      <c r="H5194" s="218">
        <v>11.19</v>
      </c>
      <c r="I5194" s="219"/>
      <c r="J5194" s="215"/>
      <c r="K5194" s="215"/>
      <c r="L5194" s="220"/>
      <c r="M5194" s="221"/>
      <c r="N5194" s="222"/>
      <c r="O5194" s="222"/>
      <c r="P5194" s="222"/>
      <c r="Q5194" s="222"/>
      <c r="R5194" s="222"/>
      <c r="S5194" s="222"/>
      <c r="T5194" s="223"/>
      <c r="AT5194" s="224" t="s">
        <v>395</v>
      </c>
      <c r="AU5194" s="224" t="s">
        <v>90</v>
      </c>
      <c r="AV5194" s="14" t="s">
        <v>90</v>
      </c>
      <c r="AW5194" s="14" t="s">
        <v>36</v>
      </c>
      <c r="AX5194" s="14" t="s">
        <v>78</v>
      </c>
      <c r="AY5194" s="224" t="s">
        <v>386</v>
      </c>
    </row>
    <row r="5195" spans="2:51" s="14" customFormat="1" ht="10">
      <c r="B5195" s="214"/>
      <c r="C5195" s="215"/>
      <c r="D5195" s="205" t="s">
        <v>395</v>
      </c>
      <c r="E5195" s="216" t="s">
        <v>76</v>
      </c>
      <c r="F5195" s="217" t="s">
        <v>4470</v>
      </c>
      <c r="G5195" s="215"/>
      <c r="H5195" s="218">
        <v>21.48</v>
      </c>
      <c r="I5195" s="219"/>
      <c r="J5195" s="215"/>
      <c r="K5195" s="215"/>
      <c r="L5195" s="220"/>
      <c r="M5195" s="221"/>
      <c r="N5195" s="222"/>
      <c r="O5195" s="222"/>
      <c r="P5195" s="222"/>
      <c r="Q5195" s="222"/>
      <c r="R5195" s="222"/>
      <c r="S5195" s="222"/>
      <c r="T5195" s="223"/>
      <c r="AT5195" s="224" t="s">
        <v>395</v>
      </c>
      <c r="AU5195" s="224" t="s">
        <v>90</v>
      </c>
      <c r="AV5195" s="14" t="s">
        <v>90</v>
      </c>
      <c r="AW5195" s="14" t="s">
        <v>36</v>
      </c>
      <c r="AX5195" s="14" t="s">
        <v>78</v>
      </c>
      <c r="AY5195" s="224" t="s">
        <v>386</v>
      </c>
    </row>
    <row r="5196" spans="2:51" s="14" customFormat="1" ht="10">
      <c r="B5196" s="214"/>
      <c r="C5196" s="215"/>
      <c r="D5196" s="205" t="s">
        <v>395</v>
      </c>
      <c r="E5196" s="216" t="s">
        <v>76</v>
      </c>
      <c r="F5196" s="217" t="s">
        <v>4471</v>
      </c>
      <c r="G5196" s="215"/>
      <c r="H5196" s="218">
        <v>19.940999999999999</v>
      </c>
      <c r="I5196" s="219"/>
      <c r="J5196" s="215"/>
      <c r="K5196" s="215"/>
      <c r="L5196" s="220"/>
      <c r="M5196" s="221"/>
      <c r="N5196" s="222"/>
      <c r="O5196" s="222"/>
      <c r="P5196" s="222"/>
      <c r="Q5196" s="222"/>
      <c r="R5196" s="222"/>
      <c r="S5196" s="222"/>
      <c r="T5196" s="223"/>
      <c r="AT5196" s="224" t="s">
        <v>395</v>
      </c>
      <c r="AU5196" s="224" t="s">
        <v>90</v>
      </c>
      <c r="AV5196" s="14" t="s">
        <v>90</v>
      </c>
      <c r="AW5196" s="14" t="s">
        <v>36</v>
      </c>
      <c r="AX5196" s="14" t="s">
        <v>78</v>
      </c>
      <c r="AY5196" s="224" t="s">
        <v>386</v>
      </c>
    </row>
    <row r="5197" spans="2:51" s="16" customFormat="1" ht="10">
      <c r="B5197" s="246"/>
      <c r="C5197" s="247"/>
      <c r="D5197" s="205" t="s">
        <v>395</v>
      </c>
      <c r="E5197" s="248" t="s">
        <v>76</v>
      </c>
      <c r="F5197" s="249" t="s">
        <v>559</v>
      </c>
      <c r="G5197" s="247"/>
      <c r="H5197" s="250">
        <v>89.149000000000001</v>
      </c>
      <c r="I5197" s="251"/>
      <c r="J5197" s="247"/>
      <c r="K5197" s="247"/>
      <c r="L5197" s="252"/>
      <c r="M5197" s="253"/>
      <c r="N5197" s="254"/>
      <c r="O5197" s="254"/>
      <c r="P5197" s="254"/>
      <c r="Q5197" s="254"/>
      <c r="R5197" s="254"/>
      <c r="S5197" s="254"/>
      <c r="T5197" s="255"/>
      <c r="AT5197" s="256" t="s">
        <v>395</v>
      </c>
      <c r="AU5197" s="256" t="s">
        <v>90</v>
      </c>
      <c r="AV5197" s="16" t="s">
        <v>95</v>
      </c>
      <c r="AW5197" s="16" t="s">
        <v>36</v>
      </c>
      <c r="AX5197" s="16" t="s">
        <v>78</v>
      </c>
      <c r="AY5197" s="256" t="s">
        <v>386</v>
      </c>
    </row>
    <row r="5198" spans="2:51" s="13" customFormat="1" ht="10">
      <c r="B5198" s="203"/>
      <c r="C5198" s="204"/>
      <c r="D5198" s="205" t="s">
        <v>395</v>
      </c>
      <c r="E5198" s="206" t="s">
        <v>76</v>
      </c>
      <c r="F5198" s="207" t="s">
        <v>1088</v>
      </c>
      <c r="G5198" s="204"/>
      <c r="H5198" s="206" t="s">
        <v>76</v>
      </c>
      <c r="I5198" s="208"/>
      <c r="J5198" s="204"/>
      <c r="K5198" s="204"/>
      <c r="L5198" s="209"/>
      <c r="M5198" s="210"/>
      <c r="N5198" s="211"/>
      <c r="O5198" s="211"/>
      <c r="P5198" s="211"/>
      <c r="Q5198" s="211"/>
      <c r="R5198" s="211"/>
      <c r="S5198" s="211"/>
      <c r="T5198" s="212"/>
      <c r="AT5198" s="213" t="s">
        <v>395</v>
      </c>
      <c r="AU5198" s="213" t="s">
        <v>90</v>
      </c>
      <c r="AV5198" s="13" t="s">
        <v>85</v>
      </c>
      <c r="AW5198" s="13" t="s">
        <v>36</v>
      </c>
      <c r="AX5198" s="13" t="s">
        <v>78</v>
      </c>
      <c r="AY5198" s="213" t="s">
        <v>386</v>
      </c>
    </row>
    <row r="5199" spans="2:51" s="13" customFormat="1" ht="10">
      <c r="B5199" s="203"/>
      <c r="C5199" s="204"/>
      <c r="D5199" s="205" t="s">
        <v>395</v>
      </c>
      <c r="E5199" s="206" t="s">
        <v>76</v>
      </c>
      <c r="F5199" s="207" t="s">
        <v>4235</v>
      </c>
      <c r="G5199" s="204"/>
      <c r="H5199" s="206" t="s">
        <v>76</v>
      </c>
      <c r="I5199" s="208"/>
      <c r="J5199" s="204"/>
      <c r="K5199" s="204"/>
      <c r="L5199" s="209"/>
      <c r="M5199" s="210"/>
      <c r="N5199" s="211"/>
      <c r="O5199" s="211"/>
      <c r="P5199" s="211"/>
      <c r="Q5199" s="211"/>
      <c r="R5199" s="211"/>
      <c r="S5199" s="211"/>
      <c r="T5199" s="212"/>
      <c r="AT5199" s="213" t="s">
        <v>395</v>
      </c>
      <c r="AU5199" s="213" t="s">
        <v>90</v>
      </c>
      <c r="AV5199" s="13" t="s">
        <v>85</v>
      </c>
      <c r="AW5199" s="13" t="s">
        <v>36</v>
      </c>
      <c r="AX5199" s="13" t="s">
        <v>78</v>
      </c>
      <c r="AY5199" s="213" t="s">
        <v>386</v>
      </c>
    </row>
    <row r="5200" spans="2:51" s="14" customFormat="1" ht="10">
      <c r="B5200" s="214"/>
      <c r="C5200" s="215"/>
      <c r="D5200" s="205" t="s">
        <v>395</v>
      </c>
      <c r="E5200" s="216" t="s">
        <v>76</v>
      </c>
      <c r="F5200" s="217" t="s">
        <v>4401</v>
      </c>
      <c r="G5200" s="215"/>
      <c r="H5200" s="218">
        <v>9.5</v>
      </c>
      <c r="I5200" s="219"/>
      <c r="J5200" s="215"/>
      <c r="K5200" s="215"/>
      <c r="L5200" s="220"/>
      <c r="M5200" s="221"/>
      <c r="N5200" s="222"/>
      <c r="O5200" s="222"/>
      <c r="P5200" s="222"/>
      <c r="Q5200" s="222"/>
      <c r="R5200" s="222"/>
      <c r="S5200" s="222"/>
      <c r="T5200" s="223"/>
      <c r="AT5200" s="224" t="s">
        <v>395</v>
      </c>
      <c r="AU5200" s="224" t="s">
        <v>90</v>
      </c>
      <c r="AV5200" s="14" t="s">
        <v>90</v>
      </c>
      <c r="AW5200" s="14" t="s">
        <v>36</v>
      </c>
      <c r="AX5200" s="14" t="s">
        <v>78</v>
      </c>
      <c r="AY5200" s="224" t="s">
        <v>386</v>
      </c>
    </row>
    <row r="5201" spans="2:51" s="14" customFormat="1" ht="10">
      <c r="B5201" s="214"/>
      <c r="C5201" s="215"/>
      <c r="D5201" s="205" t="s">
        <v>395</v>
      </c>
      <c r="E5201" s="216" t="s">
        <v>76</v>
      </c>
      <c r="F5201" s="217" t="s">
        <v>4402</v>
      </c>
      <c r="G5201" s="215"/>
      <c r="H5201" s="218">
        <v>9.6999999999999993</v>
      </c>
      <c r="I5201" s="219"/>
      <c r="J5201" s="215"/>
      <c r="K5201" s="215"/>
      <c r="L5201" s="220"/>
      <c r="M5201" s="221"/>
      <c r="N5201" s="222"/>
      <c r="O5201" s="222"/>
      <c r="P5201" s="222"/>
      <c r="Q5201" s="222"/>
      <c r="R5201" s="222"/>
      <c r="S5201" s="222"/>
      <c r="T5201" s="223"/>
      <c r="AT5201" s="224" t="s">
        <v>395</v>
      </c>
      <c r="AU5201" s="224" t="s">
        <v>90</v>
      </c>
      <c r="AV5201" s="14" t="s">
        <v>90</v>
      </c>
      <c r="AW5201" s="14" t="s">
        <v>36</v>
      </c>
      <c r="AX5201" s="14" t="s">
        <v>78</v>
      </c>
      <c r="AY5201" s="224" t="s">
        <v>386</v>
      </c>
    </row>
    <row r="5202" spans="2:51" s="16" customFormat="1" ht="10">
      <c r="B5202" s="246"/>
      <c r="C5202" s="247"/>
      <c r="D5202" s="205" t="s">
        <v>395</v>
      </c>
      <c r="E5202" s="248" t="s">
        <v>76</v>
      </c>
      <c r="F5202" s="249" t="s">
        <v>559</v>
      </c>
      <c r="G5202" s="247"/>
      <c r="H5202" s="250">
        <v>19.2</v>
      </c>
      <c r="I5202" s="251"/>
      <c r="J5202" s="247"/>
      <c r="K5202" s="247"/>
      <c r="L5202" s="252"/>
      <c r="M5202" s="253"/>
      <c r="N5202" s="254"/>
      <c r="O5202" s="254"/>
      <c r="P5202" s="254"/>
      <c r="Q5202" s="254"/>
      <c r="R5202" s="254"/>
      <c r="S5202" s="254"/>
      <c r="T5202" s="255"/>
      <c r="AT5202" s="256" t="s">
        <v>395</v>
      </c>
      <c r="AU5202" s="256" t="s">
        <v>90</v>
      </c>
      <c r="AV5202" s="16" t="s">
        <v>95</v>
      </c>
      <c r="AW5202" s="16" t="s">
        <v>36</v>
      </c>
      <c r="AX5202" s="16" t="s">
        <v>78</v>
      </c>
      <c r="AY5202" s="256" t="s">
        <v>386</v>
      </c>
    </row>
    <row r="5203" spans="2:51" s="13" customFormat="1" ht="10">
      <c r="B5203" s="203"/>
      <c r="C5203" s="204"/>
      <c r="D5203" s="205" t="s">
        <v>395</v>
      </c>
      <c r="E5203" s="206" t="s">
        <v>76</v>
      </c>
      <c r="F5203" s="207" t="s">
        <v>1101</v>
      </c>
      <c r="G5203" s="204"/>
      <c r="H5203" s="206" t="s">
        <v>76</v>
      </c>
      <c r="I5203" s="208"/>
      <c r="J5203" s="204"/>
      <c r="K5203" s="204"/>
      <c r="L5203" s="209"/>
      <c r="M5203" s="210"/>
      <c r="N5203" s="211"/>
      <c r="O5203" s="211"/>
      <c r="P5203" s="211"/>
      <c r="Q5203" s="211"/>
      <c r="R5203" s="211"/>
      <c r="S5203" s="211"/>
      <c r="T5203" s="212"/>
      <c r="AT5203" s="213" t="s">
        <v>395</v>
      </c>
      <c r="AU5203" s="213" t="s">
        <v>90</v>
      </c>
      <c r="AV5203" s="13" t="s">
        <v>85</v>
      </c>
      <c r="AW5203" s="13" t="s">
        <v>36</v>
      </c>
      <c r="AX5203" s="13" t="s">
        <v>78</v>
      </c>
      <c r="AY5203" s="213" t="s">
        <v>386</v>
      </c>
    </row>
    <row r="5204" spans="2:51" s="13" customFormat="1" ht="10">
      <c r="B5204" s="203"/>
      <c r="C5204" s="204"/>
      <c r="D5204" s="205" t="s">
        <v>395</v>
      </c>
      <c r="E5204" s="206" t="s">
        <v>76</v>
      </c>
      <c r="F5204" s="207" t="s">
        <v>248</v>
      </c>
      <c r="G5204" s="204"/>
      <c r="H5204" s="206" t="s">
        <v>76</v>
      </c>
      <c r="I5204" s="208"/>
      <c r="J5204" s="204"/>
      <c r="K5204" s="204"/>
      <c r="L5204" s="209"/>
      <c r="M5204" s="210"/>
      <c r="N5204" s="211"/>
      <c r="O5204" s="211"/>
      <c r="P5204" s="211"/>
      <c r="Q5204" s="211"/>
      <c r="R5204" s="211"/>
      <c r="S5204" s="211"/>
      <c r="T5204" s="212"/>
      <c r="AT5204" s="213" t="s">
        <v>395</v>
      </c>
      <c r="AU5204" s="213" t="s">
        <v>90</v>
      </c>
      <c r="AV5204" s="13" t="s">
        <v>85</v>
      </c>
      <c r="AW5204" s="13" t="s">
        <v>36</v>
      </c>
      <c r="AX5204" s="13" t="s">
        <v>78</v>
      </c>
      <c r="AY5204" s="213" t="s">
        <v>386</v>
      </c>
    </row>
    <row r="5205" spans="2:51" s="14" customFormat="1" ht="10">
      <c r="B5205" s="214"/>
      <c r="C5205" s="215"/>
      <c r="D5205" s="205" t="s">
        <v>395</v>
      </c>
      <c r="E5205" s="216" t="s">
        <v>76</v>
      </c>
      <c r="F5205" s="217" t="s">
        <v>4472</v>
      </c>
      <c r="G5205" s="215"/>
      <c r="H5205" s="218">
        <v>11.26</v>
      </c>
      <c r="I5205" s="219"/>
      <c r="J5205" s="215"/>
      <c r="K5205" s="215"/>
      <c r="L5205" s="220"/>
      <c r="M5205" s="221"/>
      <c r="N5205" s="222"/>
      <c r="O5205" s="222"/>
      <c r="P5205" s="222"/>
      <c r="Q5205" s="222"/>
      <c r="R5205" s="222"/>
      <c r="S5205" s="222"/>
      <c r="T5205" s="223"/>
      <c r="AT5205" s="224" t="s">
        <v>395</v>
      </c>
      <c r="AU5205" s="224" t="s">
        <v>90</v>
      </c>
      <c r="AV5205" s="14" t="s">
        <v>90</v>
      </c>
      <c r="AW5205" s="14" t="s">
        <v>36</v>
      </c>
      <c r="AX5205" s="14" t="s">
        <v>78</v>
      </c>
      <c r="AY5205" s="224" t="s">
        <v>386</v>
      </c>
    </row>
    <row r="5206" spans="2:51" s="14" customFormat="1" ht="10">
      <c r="B5206" s="214"/>
      <c r="C5206" s="215"/>
      <c r="D5206" s="205" t="s">
        <v>395</v>
      </c>
      <c r="E5206" s="216" t="s">
        <v>76</v>
      </c>
      <c r="F5206" s="217" t="s">
        <v>4473</v>
      </c>
      <c r="G5206" s="215"/>
      <c r="H5206" s="218">
        <v>25.808</v>
      </c>
      <c r="I5206" s="219"/>
      <c r="J5206" s="215"/>
      <c r="K5206" s="215"/>
      <c r="L5206" s="220"/>
      <c r="M5206" s="221"/>
      <c r="N5206" s="222"/>
      <c r="O5206" s="222"/>
      <c r="P5206" s="222"/>
      <c r="Q5206" s="222"/>
      <c r="R5206" s="222"/>
      <c r="S5206" s="222"/>
      <c r="T5206" s="223"/>
      <c r="AT5206" s="224" t="s">
        <v>395</v>
      </c>
      <c r="AU5206" s="224" t="s">
        <v>90</v>
      </c>
      <c r="AV5206" s="14" t="s">
        <v>90</v>
      </c>
      <c r="AW5206" s="14" t="s">
        <v>36</v>
      </c>
      <c r="AX5206" s="14" t="s">
        <v>78</v>
      </c>
      <c r="AY5206" s="224" t="s">
        <v>386</v>
      </c>
    </row>
    <row r="5207" spans="2:51" s="14" customFormat="1" ht="10">
      <c r="B5207" s="214"/>
      <c r="C5207" s="215"/>
      <c r="D5207" s="205" t="s">
        <v>395</v>
      </c>
      <c r="E5207" s="216" t="s">
        <v>76</v>
      </c>
      <c r="F5207" s="217" t="s">
        <v>4474</v>
      </c>
      <c r="G5207" s="215"/>
      <c r="H5207" s="218">
        <v>11.46</v>
      </c>
      <c r="I5207" s="219"/>
      <c r="J5207" s="215"/>
      <c r="K5207" s="215"/>
      <c r="L5207" s="220"/>
      <c r="M5207" s="221"/>
      <c r="N5207" s="222"/>
      <c r="O5207" s="222"/>
      <c r="P5207" s="222"/>
      <c r="Q5207" s="222"/>
      <c r="R5207" s="222"/>
      <c r="S5207" s="222"/>
      <c r="T5207" s="223"/>
      <c r="AT5207" s="224" t="s">
        <v>395</v>
      </c>
      <c r="AU5207" s="224" t="s">
        <v>90</v>
      </c>
      <c r="AV5207" s="14" t="s">
        <v>90</v>
      </c>
      <c r="AW5207" s="14" t="s">
        <v>36</v>
      </c>
      <c r="AX5207" s="14" t="s">
        <v>78</v>
      </c>
      <c r="AY5207" s="224" t="s">
        <v>386</v>
      </c>
    </row>
    <row r="5208" spans="2:51" s="14" customFormat="1" ht="10">
      <c r="B5208" s="214"/>
      <c r="C5208" s="215"/>
      <c r="D5208" s="205" t="s">
        <v>395</v>
      </c>
      <c r="E5208" s="216" t="s">
        <v>76</v>
      </c>
      <c r="F5208" s="217" t="s">
        <v>4475</v>
      </c>
      <c r="G5208" s="215"/>
      <c r="H5208" s="218">
        <v>21.72</v>
      </c>
      <c r="I5208" s="219"/>
      <c r="J5208" s="215"/>
      <c r="K5208" s="215"/>
      <c r="L5208" s="220"/>
      <c r="M5208" s="221"/>
      <c r="N5208" s="222"/>
      <c r="O5208" s="222"/>
      <c r="P5208" s="222"/>
      <c r="Q5208" s="222"/>
      <c r="R5208" s="222"/>
      <c r="S5208" s="222"/>
      <c r="T5208" s="223"/>
      <c r="AT5208" s="224" t="s">
        <v>395</v>
      </c>
      <c r="AU5208" s="224" t="s">
        <v>90</v>
      </c>
      <c r="AV5208" s="14" t="s">
        <v>90</v>
      </c>
      <c r="AW5208" s="14" t="s">
        <v>36</v>
      </c>
      <c r="AX5208" s="14" t="s">
        <v>78</v>
      </c>
      <c r="AY5208" s="224" t="s">
        <v>386</v>
      </c>
    </row>
    <row r="5209" spans="2:51" s="14" customFormat="1" ht="10">
      <c r="B5209" s="214"/>
      <c r="C5209" s="215"/>
      <c r="D5209" s="205" t="s">
        <v>395</v>
      </c>
      <c r="E5209" s="216" t="s">
        <v>76</v>
      </c>
      <c r="F5209" s="217" t="s">
        <v>4476</v>
      </c>
      <c r="G5209" s="215"/>
      <c r="H5209" s="218">
        <v>20.181000000000001</v>
      </c>
      <c r="I5209" s="219"/>
      <c r="J5209" s="215"/>
      <c r="K5209" s="215"/>
      <c r="L5209" s="220"/>
      <c r="M5209" s="221"/>
      <c r="N5209" s="222"/>
      <c r="O5209" s="222"/>
      <c r="P5209" s="222"/>
      <c r="Q5209" s="222"/>
      <c r="R5209" s="222"/>
      <c r="S5209" s="222"/>
      <c r="T5209" s="223"/>
      <c r="AT5209" s="224" t="s">
        <v>395</v>
      </c>
      <c r="AU5209" s="224" t="s">
        <v>90</v>
      </c>
      <c r="AV5209" s="14" t="s">
        <v>90</v>
      </c>
      <c r="AW5209" s="14" t="s">
        <v>36</v>
      </c>
      <c r="AX5209" s="14" t="s">
        <v>78</v>
      </c>
      <c r="AY5209" s="224" t="s">
        <v>386</v>
      </c>
    </row>
    <row r="5210" spans="2:51" s="14" customFormat="1" ht="10">
      <c r="B5210" s="214"/>
      <c r="C5210" s="215"/>
      <c r="D5210" s="205" t="s">
        <v>395</v>
      </c>
      <c r="E5210" s="216" t="s">
        <v>76</v>
      </c>
      <c r="F5210" s="217" t="s">
        <v>4477</v>
      </c>
      <c r="G5210" s="215"/>
      <c r="H5210" s="218">
        <v>17.143999999999998</v>
      </c>
      <c r="I5210" s="219"/>
      <c r="J5210" s="215"/>
      <c r="K5210" s="215"/>
      <c r="L5210" s="220"/>
      <c r="M5210" s="221"/>
      <c r="N5210" s="222"/>
      <c r="O5210" s="222"/>
      <c r="P5210" s="222"/>
      <c r="Q5210" s="222"/>
      <c r="R5210" s="222"/>
      <c r="S5210" s="222"/>
      <c r="T5210" s="223"/>
      <c r="AT5210" s="224" t="s">
        <v>395</v>
      </c>
      <c r="AU5210" s="224" t="s">
        <v>90</v>
      </c>
      <c r="AV5210" s="14" t="s">
        <v>90</v>
      </c>
      <c r="AW5210" s="14" t="s">
        <v>36</v>
      </c>
      <c r="AX5210" s="14" t="s">
        <v>78</v>
      </c>
      <c r="AY5210" s="224" t="s">
        <v>386</v>
      </c>
    </row>
    <row r="5211" spans="2:51" s="14" customFormat="1" ht="10">
      <c r="B5211" s="214"/>
      <c r="C5211" s="215"/>
      <c r="D5211" s="205" t="s">
        <v>395</v>
      </c>
      <c r="E5211" s="216" t="s">
        <v>76</v>
      </c>
      <c r="F5211" s="217" t="s">
        <v>4478</v>
      </c>
      <c r="G5211" s="215"/>
      <c r="H5211" s="218">
        <v>9.5389999999999997</v>
      </c>
      <c r="I5211" s="219"/>
      <c r="J5211" s="215"/>
      <c r="K5211" s="215"/>
      <c r="L5211" s="220"/>
      <c r="M5211" s="221"/>
      <c r="N5211" s="222"/>
      <c r="O5211" s="222"/>
      <c r="P5211" s="222"/>
      <c r="Q5211" s="222"/>
      <c r="R5211" s="222"/>
      <c r="S5211" s="222"/>
      <c r="T5211" s="223"/>
      <c r="AT5211" s="224" t="s">
        <v>395</v>
      </c>
      <c r="AU5211" s="224" t="s">
        <v>90</v>
      </c>
      <c r="AV5211" s="14" t="s">
        <v>90</v>
      </c>
      <c r="AW5211" s="14" t="s">
        <v>36</v>
      </c>
      <c r="AX5211" s="14" t="s">
        <v>78</v>
      </c>
      <c r="AY5211" s="224" t="s">
        <v>386</v>
      </c>
    </row>
    <row r="5212" spans="2:51" s="14" customFormat="1" ht="10">
      <c r="B5212" s="214"/>
      <c r="C5212" s="215"/>
      <c r="D5212" s="205" t="s">
        <v>395</v>
      </c>
      <c r="E5212" s="216" t="s">
        <v>76</v>
      </c>
      <c r="F5212" s="217" t="s">
        <v>4479</v>
      </c>
      <c r="G5212" s="215"/>
      <c r="H5212" s="218">
        <v>9.3309999999999995</v>
      </c>
      <c r="I5212" s="219"/>
      <c r="J5212" s="215"/>
      <c r="K5212" s="215"/>
      <c r="L5212" s="220"/>
      <c r="M5212" s="221"/>
      <c r="N5212" s="222"/>
      <c r="O5212" s="222"/>
      <c r="P5212" s="222"/>
      <c r="Q5212" s="222"/>
      <c r="R5212" s="222"/>
      <c r="S5212" s="222"/>
      <c r="T5212" s="223"/>
      <c r="AT5212" s="224" t="s">
        <v>395</v>
      </c>
      <c r="AU5212" s="224" t="s">
        <v>90</v>
      </c>
      <c r="AV5212" s="14" t="s">
        <v>90</v>
      </c>
      <c r="AW5212" s="14" t="s">
        <v>36</v>
      </c>
      <c r="AX5212" s="14" t="s">
        <v>78</v>
      </c>
      <c r="AY5212" s="224" t="s">
        <v>386</v>
      </c>
    </row>
    <row r="5213" spans="2:51" s="14" customFormat="1" ht="10">
      <c r="B5213" s="214"/>
      <c r="C5213" s="215"/>
      <c r="D5213" s="205" t="s">
        <v>395</v>
      </c>
      <c r="E5213" s="216" t="s">
        <v>76</v>
      </c>
      <c r="F5213" s="217" t="s">
        <v>4480</v>
      </c>
      <c r="G5213" s="215"/>
      <c r="H5213" s="218">
        <v>17.134</v>
      </c>
      <c r="I5213" s="219"/>
      <c r="J5213" s="215"/>
      <c r="K5213" s="215"/>
      <c r="L5213" s="220"/>
      <c r="M5213" s="221"/>
      <c r="N5213" s="222"/>
      <c r="O5213" s="222"/>
      <c r="P5213" s="222"/>
      <c r="Q5213" s="222"/>
      <c r="R5213" s="222"/>
      <c r="S5213" s="222"/>
      <c r="T5213" s="223"/>
      <c r="AT5213" s="224" t="s">
        <v>395</v>
      </c>
      <c r="AU5213" s="224" t="s">
        <v>90</v>
      </c>
      <c r="AV5213" s="14" t="s">
        <v>90</v>
      </c>
      <c r="AW5213" s="14" t="s">
        <v>36</v>
      </c>
      <c r="AX5213" s="14" t="s">
        <v>78</v>
      </c>
      <c r="AY5213" s="224" t="s">
        <v>386</v>
      </c>
    </row>
    <row r="5214" spans="2:51" s="14" customFormat="1" ht="10">
      <c r="B5214" s="214"/>
      <c r="C5214" s="215"/>
      <c r="D5214" s="205" t="s">
        <v>395</v>
      </c>
      <c r="E5214" s="216" t="s">
        <v>76</v>
      </c>
      <c r="F5214" s="217" t="s">
        <v>4481</v>
      </c>
      <c r="G5214" s="215"/>
      <c r="H5214" s="218">
        <v>9.8309999999999995</v>
      </c>
      <c r="I5214" s="219"/>
      <c r="J5214" s="215"/>
      <c r="K5214" s="215"/>
      <c r="L5214" s="220"/>
      <c r="M5214" s="221"/>
      <c r="N5214" s="222"/>
      <c r="O5214" s="222"/>
      <c r="P5214" s="222"/>
      <c r="Q5214" s="222"/>
      <c r="R5214" s="222"/>
      <c r="S5214" s="222"/>
      <c r="T5214" s="223"/>
      <c r="AT5214" s="224" t="s">
        <v>395</v>
      </c>
      <c r="AU5214" s="224" t="s">
        <v>90</v>
      </c>
      <c r="AV5214" s="14" t="s">
        <v>90</v>
      </c>
      <c r="AW5214" s="14" t="s">
        <v>36</v>
      </c>
      <c r="AX5214" s="14" t="s">
        <v>78</v>
      </c>
      <c r="AY5214" s="224" t="s">
        <v>386</v>
      </c>
    </row>
    <row r="5215" spans="2:51" s="14" customFormat="1" ht="10">
      <c r="B5215" s="214"/>
      <c r="C5215" s="215"/>
      <c r="D5215" s="205" t="s">
        <v>395</v>
      </c>
      <c r="E5215" s="216" t="s">
        <v>76</v>
      </c>
      <c r="F5215" s="217" t="s">
        <v>4482</v>
      </c>
      <c r="G5215" s="215"/>
      <c r="H5215" s="218">
        <v>19.661000000000001</v>
      </c>
      <c r="I5215" s="219"/>
      <c r="J5215" s="215"/>
      <c r="K5215" s="215"/>
      <c r="L5215" s="220"/>
      <c r="M5215" s="221"/>
      <c r="N5215" s="222"/>
      <c r="O5215" s="222"/>
      <c r="P5215" s="222"/>
      <c r="Q5215" s="222"/>
      <c r="R5215" s="222"/>
      <c r="S5215" s="222"/>
      <c r="T5215" s="223"/>
      <c r="AT5215" s="224" t="s">
        <v>395</v>
      </c>
      <c r="AU5215" s="224" t="s">
        <v>90</v>
      </c>
      <c r="AV5215" s="14" t="s">
        <v>90</v>
      </c>
      <c r="AW5215" s="14" t="s">
        <v>36</v>
      </c>
      <c r="AX5215" s="14" t="s">
        <v>78</v>
      </c>
      <c r="AY5215" s="224" t="s">
        <v>386</v>
      </c>
    </row>
    <row r="5216" spans="2:51" s="14" customFormat="1" ht="10">
      <c r="B5216" s="214"/>
      <c r="C5216" s="215"/>
      <c r="D5216" s="205" t="s">
        <v>395</v>
      </c>
      <c r="E5216" s="216" t="s">
        <v>76</v>
      </c>
      <c r="F5216" s="217" t="s">
        <v>4483</v>
      </c>
      <c r="G5216" s="215"/>
      <c r="H5216" s="218">
        <v>8.5969999999999995</v>
      </c>
      <c r="I5216" s="219"/>
      <c r="J5216" s="215"/>
      <c r="K5216" s="215"/>
      <c r="L5216" s="220"/>
      <c r="M5216" s="221"/>
      <c r="N5216" s="222"/>
      <c r="O5216" s="222"/>
      <c r="P5216" s="222"/>
      <c r="Q5216" s="222"/>
      <c r="R5216" s="222"/>
      <c r="S5216" s="222"/>
      <c r="T5216" s="223"/>
      <c r="AT5216" s="224" t="s">
        <v>395</v>
      </c>
      <c r="AU5216" s="224" t="s">
        <v>90</v>
      </c>
      <c r="AV5216" s="14" t="s">
        <v>90</v>
      </c>
      <c r="AW5216" s="14" t="s">
        <v>36</v>
      </c>
      <c r="AX5216" s="14" t="s">
        <v>78</v>
      </c>
      <c r="AY5216" s="224" t="s">
        <v>386</v>
      </c>
    </row>
    <row r="5217" spans="1:65" s="14" customFormat="1" ht="10">
      <c r="B5217" s="214"/>
      <c r="C5217" s="215"/>
      <c r="D5217" s="205" t="s">
        <v>395</v>
      </c>
      <c r="E5217" s="216" t="s">
        <v>76</v>
      </c>
      <c r="F5217" s="217" t="s">
        <v>4484</v>
      </c>
      <c r="G5217" s="215"/>
      <c r="H5217" s="218">
        <v>8.5449999999999999</v>
      </c>
      <c r="I5217" s="219"/>
      <c r="J5217" s="215"/>
      <c r="K5217" s="215"/>
      <c r="L5217" s="220"/>
      <c r="M5217" s="221"/>
      <c r="N5217" s="222"/>
      <c r="O5217" s="222"/>
      <c r="P5217" s="222"/>
      <c r="Q5217" s="222"/>
      <c r="R5217" s="222"/>
      <c r="S5217" s="222"/>
      <c r="T5217" s="223"/>
      <c r="AT5217" s="224" t="s">
        <v>395</v>
      </c>
      <c r="AU5217" s="224" t="s">
        <v>90</v>
      </c>
      <c r="AV5217" s="14" t="s">
        <v>90</v>
      </c>
      <c r="AW5217" s="14" t="s">
        <v>36</v>
      </c>
      <c r="AX5217" s="14" t="s">
        <v>78</v>
      </c>
      <c r="AY5217" s="224" t="s">
        <v>386</v>
      </c>
    </row>
    <row r="5218" spans="1:65" s="14" customFormat="1" ht="10">
      <c r="B5218" s="214"/>
      <c r="C5218" s="215"/>
      <c r="D5218" s="205" t="s">
        <v>395</v>
      </c>
      <c r="E5218" s="216" t="s">
        <v>76</v>
      </c>
      <c r="F5218" s="217" t="s">
        <v>4413</v>
      </c>
      <c r="G5218" s="215"/>
      <c r="H5218" s="218">
        <v>23.1</v>
      </c>
      <c r="I5218" s="219"/>
      <c r="J5218" s="215"/>
      <c r="K5218" s="215"/>
      <c r="L5218" s="220"/>
      <c r="M5218" s="221"/>
      <c r="N5218" s="222"/>
      <c r="O5218" s="222"/>
      <c r="P5218" s="222"/>
      <c r="Q5218" s="222"/>
      <c r="R5218" s="222"/>
      <c r="S5218" s="222"/>
      <c r="T5218" s="223"/>
      <c r="AT5218" s="224" t="s">
        <v>395</v>
      </c>
      <c r="AU5218" s="224" t="s">
        <v>90</v>
      </c>
      <c r="AV5218" s="14" t="s">
        <v>90</v>
      </c>
      <c r="AW5218" s="14" t="s">
        <v>36</v>
      </c>
      <c r="AX5218" s="14" t="s">
        <v>78</v>
      </c>
      <c r="AY5218" s="224" t="s">
        <v>386</v>
      </c>
    </row>
    <row r="5219" spans="1:65" s="14" customFormat="1" ht="10">
      <c r="B5219" s="214"/>
      <c r="C5219" s="215"/>
      <c r="D5219" s="205" t="s">
        <v>395</v>
      </c>
      <c r="E5219" s="216" t="s">
        <v>76</v>
      </c>
      <c r="F5219" s="217" t="s">
        <v>4485</v>
      </c>
      <c r="G5219" s="215"/>
      <c r="H5219" s="218">
        <v>17.152999999999999</v>
      </c>
      <c r="I5219" s="219"/>
      <c r="J5219" s="215"/>
      <c r="K5219" s="215"/>
      <c r="L5219" s="220"/>
      <c r="M5219" s="221"/>
      <c r="N5219" s="222"/>
      <c r="O5219" s="222"/>
      <c r="P5219" s="222"/>
      <c r="Q5219" s="222"/>
      <c r="R5219" s="222"/>
      <c r="S5219" s="222"/>
      <c r="T5219" s="223"/>
      <c r="AT5219" s="224" t="s">
        <v>395</v>
      </c>
      <c r="AU5219" s="224" t="s">
        <v>90</v>
      </c>
      <c r="AV5219" s="14" t="s">
        <v>90</v>
      </c>
      <c r="AW5219" s="14" t="s">
        <v>36</v>
      </c>
      <c r="AX5219" s="14" t="s">
        <v>78</v>
      </c>
      <c r="AY5219" s="224" t="s">
        <v>386</v>
      </c>
    </row>
    <row r="5220" spans="1:65" s="14" customFormat="1" ht="10">
      <c r="B5220" s="214"/>
      <c r="C5220" s="215"/>
      <c r="D5220" s="205" t="s">
        <v>395</v>
      </c>
      <c r="E5220" s="216" t="s">
        <v>76</v>
      </c>
      <c r="F5220" s="217" t="s">
        <v>4486</v>
      </c>
      <c r="G5220" s="215"/>
      <c r="H5220" s="218">
        <v>17.032</v>
      </c>
      <c r="I5220" s="219"/>
      <c r="J5220" s="215"/>
      <c r="K5220" s="215"/>
      <c r="L5220" s="220"/>
      <c r="M5220" s="221"/>
      <c r="N5220" s="222"/>
      <c r="O5220" s="222"/>
      <c r="P5220" s="222"/>
      <c r="Q5220" s="222"/>
      <c r="R5220" s="222"/>
      <c r="S5220" s="222"/>
      <c r="T5220" s="223"/>
      <c r="AT5220" s="224" t="s">
        <v>395</v>
      </c>
      <c r="AU5220" s="224" t="s">
        <v>90</v>
      </c>
      <c r="AV5220" s="14" t="s">
        <v>90</v>
      </c>
      <c r="AW5220" s="14" t="s">
        <v>36</v>
      </c>
      <c r="AX5220" s="14" t="s">
        <v>78</v>
      </c>
      <c r="AY5220" s="224" t="s">
        <v>386</v>
      </c>
    </row>
    <row r="5221" spans="1:65" s="14" customFormat="1" ht="10">
      <c r="B5221" s="214"/>
      <c r="C5221" s="215"/>
      <c r="D5221" s="205" t="s">
        <v>395</v>
      </c>
      <c r="E5221" s="216" t="s">
        <v>76</v>
      </c>
      <c r="F5221" s="217" t="s">
        <v>4487</v>
      </c>
      <c r="G5221" s="215"/>
      <c r="H5221" s="218">
        <v>28.14</v>
      </c>
      <c r="I5221" s="219"/>
      <c r="J5221" s="215"/>
      <c r="K5221" s="215"/>
      <c r="L5221" s="220"/>
      <c r="M5221" s="221"/>
      <c r="N5221" s="222"/>
      <c r="O5221" s="222"/>
      <c r="P5221" s="222"/>
      <c r="Q5221" s="222"/>
      <c r="R5221" s="222"/>
      <c r="S5221" s="222"/>
      <c r="T5221" s="223"/>
      <c r="AT5221" s="224" t="s">
        <v>395</v>
      </c>
      <c r="AU5221" s="224" t="s">
        <v>90</v>
      </c>
      <c r="AV5221" s="14" t="s">
        <v>90</v>
      </c>
      <c r="AW5221" s="14" t="s">
        <v>36</v>
      </c>
      <c r="AX5221" s="14" t="s">
        <v>78</v>
      </c>
      <c r="AY5221" s="224" t="s">
        <v>386</v>
      </c>
    </row>
    <row r="5222" spans="1:65" s="16" customFormat="1" ht="10">
      <c r="B5222" s="246"/>
      <c r="C5222" s="247"/>
      <c r="D5222" s="205" t="s">
        <v>395</v>
      </c>
      <c r="E5222" s="248" t="s">
        <v>76</v>
      </c>
      <c r="F5222" s="249" t="s">
        <v>559</v>
      </c>
      <c r="G5222" s="247"/>
      <c r="H5222" s="250">
        <v>275.63600000000002</v>
      </c>
      <c r="I5222" s="251"/>
      <c r="J5222" s="247"/>
      <c r="K5222" s="247"/>
      <c r="L5222" s="252"/>
      <c r="M5222" s="253"/>
      <c r="N5222" s="254"/>
      <c r="O5222" s="254"/>
      <c r="P5222" s="254"/>
      <c r="Q5222" s="254"/>
      <c r="R5222" s="254"/>
      <c r="S5222" s="254"/>
      <c r="T5222" s="255"/>
      <c r="AT5222" s="256" t="s">
        <v>395</v>
      </c>
      <c r="AU5222" s="256" t="s">
        <v>90</v>
      </c>
      <c r="AV5222" s="16" t="s">
        <v>95</v>
      </c>
      <c r="AW5222" s="16" t="s">
        <v>36</v>
      </c>
      <c r="AX5222" s="16" t="s">
        <v>78</v>
      </c>
      <c r="AY5222" s="256" t="s">
        <v>386</v>
      </c>
    </row>
    <row r="5223" spans="1:65" s="15" customFormat="1" ht="10">
      <c r="B5223" s="225"/>
      <c r="C5223" s="226"/>
      <c r="D5223" s="205" t="s">
        <v>395</v>
      </c>
      <c r="E5223" s="227" t="s">
        <v>218</v>
      </c>
      <c r="F5223" s="228" t="s">
        <v>398</v>
      </c>
      <c r="G5223" s="226"/>
      <c r="H5223" s="229">
        <v>693.17100000000005</v>
      </c>
      <c r="I5223" s="230"/>
      <c r="J5223" s="226"/>
      <c r="K5223" s="226"/>
      <c r="L5223" s="231"/>
      <c r="M5223" s="232"/>
      <c r="N5223" s="233"/>
      <c r="O5223" s="233"/>
      <c r="P5223" s="233"/>
      <c r="Q5223" s="233"/>
      <c r="R5223" s="233"/>
      <c r="S5223" s="233"/>
      <c r="T5223" s="234"/>
      <c r="AT5223" s="235" t="s">
        <v>395</v>
      </c>
      <c r="AU5223" s="235" t="s">
        <v>90</v>
      </c>
      <c r="AV5223" s="15" t="s">
        <v>102</v>
      </c>
      <c r="AW5223" s="15" t="s">
        <v>36</v>
      </c>
      <c r="AX5223" s="15" t="s">
        <v>85</v>
      </c>
      <c r="AY5223" s="235" t="s">
        <v>386</v>
      </c>
    </row>
    <row r="5224" spans="1:65" s="2" customFormat="1" ht="16.5" customHeight="1">
      <c r="A5224" s="37"/>
      <c r="B5224" s="38"/>
      <c r="C5224" s="236" t="s">
        <v>4488</v>
      </c>
      <c r="D5224" s="236" t="s">
        <v>453</v>
      </c>
      <c r="E5224" s="237" t="s">
        <v>4489</v>
      </c>
      <c r="F5224" s="238" t="s">
        <v>219</v>
      </c>
      <c r="G5224" s="239" t="s">
        <v>167</v>
      </c>
      <c r="H5224" s="240">
        <v>762.48800000000006</v>
      </c>
      <c r="I5224" s="241"/>
      <c r="J5224" s="242">
        <f>ROUND(I5224*H5224,2)</f>
        <v>0</v>
      </c>
      <c r="K5224" s="238" t="s">
        <v>76</v>
      </c>
      <c r="L5224" s="243"/>
      <c r="M5224" s="244" t="s">
        <v>76</v>
      </c>
      <c r="N5224" s="245" t="s">
        <v>49</v>
      </c>
      <c r="O5224" s="67"/>
      <c r="P5224" s="194">
        <f>O5224*H5224</f>
        <v>0</v>
      </c>
      <c r="Q5224" s="194">
        <v>3.8000000000000002E-4</v>
      </c>
      <c r="R5224" s="194">
        <f>Q5224*H5224</f>
        <v>0.28974544000000002</v>
      </c>
      <c r="S5224" s="194">
        <v>0</v>
      </c>
      <c r="T5224" s="195">
        <f>S5224*H5224</f>
        <v>0</v>
      </c>
      <c r="U5224" s="37"/>
      <c r="V5224" s="37"/>
      <c r="W5224" s="37"/>
      <c r="X5224" s="37"/>
      <c r="Y5224" s="37"/>
      <c r="Z5224" s="37"/>
      <c r="AA5224" s="37"/>
      <c r="AB5224" s="37"/>
      <c r="AC5224" s="37"/>
      <c r="AD5224" s="37"/>
      <c r="AE5224" s="37"/>
      <c r="AR5224" s="196" t="s">
        <v>597</v>
      </c>
      <c r="AT5224" s="196" t="s">
        <v>453</v>
      </c>
      <c r="AU5224" s="196" t="s">
        <v>90</v>
      </c>
      <c r="AY5224" s="20" t="s">
        <v>386</v>
      </c>
      <c r="BE5224" s="197">
        <f>IF(N5224="základní",J5224,0)</f>
        <v>0</v>
      </c>
      <c r="BF5224" s="197">
        <f>IF(N5224="snížená",J5224,0)</f>
        <v>0</v>
      </c>
      <c r="BG5224" s="197">
        <f>IF(N5224="zákl. přenesená",J5224,0)</f>
        <v>0</v>
      </c>
      <c r="BH5224" s="197">
        <f>IF(N5224="sníž. přenesená",J5224,0)</f>
        <v>0</v>
      </c>
      <c r="BI5224" s="197">
        <f>IF(N5224="nulová",J5224,0)</f>
        <v>0</v>
      </c>
      <c r="BJ5224" s="20" t="s">
        <v>90</v>
      </c>
      <c r="BK5224" s="197">
        <f>ROUND(I5224*H5224,2)</f>
        <v>0</v>
      </c>
      <c r="BL5224" s="20" t="s">
        <v>479</v>
      </c>
      <c r="BM5224" s="196" t="s">
        <v>4490</v>
      </c>
    </row>
    <row r="5225" spans="1:65" s="14" customFormat="1" ht="10">
      <c r="B5225" s="214"/>
      <c r="C5225" s="215"/>
      <c r="D5225" s="205" t="s">
        <v>395</v>
      </c>
      <c r="E5225" s="216" t="s">
        <v>76</v>
      </c>
      <c r="F5225" s="217" t="s">
        <v>218</v>
      </c>
      <c r="G5225" s="215"/>
      <c r="H5225" s="218">
        <v>693.17100000000005</v>
      </c>
      <c r="I5225" s="219"/>
      <c r="J5225" s="215"/>
      <c r="K5225" s="215"/>
      <c r="L5225" s="220"/>
      <c r="M5225" s="221"/>
      <c r="N5225" s="222"/>
      <c r="O5225" s="222"/>
      <c r="P5225" s="222"/>
      <c r="Q5225" s="222"/>
      <c r="R5225" s="222"/>
      <c r="S5225" s="222"/>
      <c r="T5225" s="223"/>
      <c r="AT5225" s="224" t="s">
        <v>395</v>
      </c>
      <c r="AU5225" s="224" t="s">
        <v>90</v>
      </c>
      <c r="AV5225" s="14" t="s">
        <v>90</v>
      </c>
      <c r="AW5225" s="14" t="s">
        <v>36</v>
      </c>
      <c r="AX5225" s="14" t="s">
        <v>78</v>
      </c>
      <c r="AY5225" s="224" t="s">
        <v>386</v>
      </c>
    </row>
    <row r="5226" spans="1:65" s="15" customFormat="1" ht="10">
      <c r="B5226" s="225"/>
      <c r="C5226" s="226"/>
      <c r="D5226" s="205" t="s">
        <v>395</v>
      </c>
      <c r="E5226" s="227" t="s">
        <v>76</v>
      </c>
      <c r="F5226" s="228" t="s">
        <v>398</v>
      </c>
      <c r="G5226" s="226"/>
      <c r="H5226" s="229">
        <v>693.17100000000005</v>
      </c>
      <c r="I5226" s="230"/>
      <c r="J5226" s="226"/>
      <c r="K5226" s="226"/>
      <c r="L5226" s="231"/>
      <c r="M5226" s="232"/>
      <c r="N5226" s="233"/>
      <c r="O5226" s="233"/>
      <c r="P5226" s="233"/>
      <c r="Q5226" s="233"/>
      <c r="R5226" s="233"/>
      <c r="S5226" s="233"/>
      <c r="T5226" s="234"/>
      <c r="AT5226" s="235" t="s">
        <v>395</v>
      </c>
      <c r="AU5226" s="235" t="s">
        <v>90</v>
      </c>
      <c r="AV5226" s="15" t="s">
        <v>102</v>
      </c>
      <c r="AW5226" s="15" t="s">
        <v>36</v>
      </c>
      <c r="AX5226" s="15" t="s">
        <v>85</v>
      </c>
      <c r="AY5226" s="235" t="s">
        <v>386</v>
      </c>
    </row>
    <row r="5227" spans="1:65" s="14" customFormat="1" ht="10">
      <c r="B5227" s="214"/>
      <c r="C5227" s="215"/>
      <c r="D5227" s="205" t="s">
        <v>395</v>
      </c>
      <c r="E5227" s="215"/>
      <c r="F5227" s="217" t="s">
        <v>4491</v>
      </c>
      <c r="G5227" s="215"/>
      <c r="H5227" s="218">
        <v>762.48800000000006</v>
      </c>
      <c r="I5227" s="219"/>
      <c r="J5227" s="215"/>
      <c r="K5227" s="215"/>
      <c r="L5227" s="220"/>
      <c r="M5227" s="221"/>
      <c r="N5227" s="222"/>
      <c r="O5227" s="222"/>
      <c r="P5227" s="222"/>
      <c r="Q5227" s="222"/>
      <c r="R5227" s="222"/>
      <c r="S5227" s="222"/>
      <c r="T5227" s="223"/>
      <c r="AT5227" s="224" t="s">
        <v>395</v>
      </c>
      <c r="AU5227" s="224" t="s">
        <v>90</v>
      </c>
      <c r="AV5227" s="14" t="s">
        <v>90</v>
      </c>
      <c r="AW5227" s="14" t="s">
        <v>4</v>
      </c>
      <c r="AX5227" s="14" t="s">
        <v>85</v>
      </c>
      <c r="AY5227" s="224" t="s">
        <v>386</v>
      </c>
    </row>
    <row r="5228" spans="1:65" s="2" customFormat="1" ht="16.5" customHeight="1">
      <c r="A5228" s="37"/>
      <c r="B5228" s="38"/>
      <c r="C5228" s="185" t="s">
        <v>4492</v>
      </c>
      <c r="D5228" s="185" t="s">
        <v>388</v>
      </c>
      <c r="E5228" s="186" t="s">
        <v>4493</v>
      </c>
      <c r="F5228" s="187" t="s">
        <v>4494</v>
      </c>
      <c r="G5228" s="188" t="s">
        <v>167</v>
      </c>
      <c r="H5228" s="189">
        <v>51.1</v>
      </c>
      <c r="I5228" s="190"/>
      <c r="J5228" s="191">
        <f>ROUND(I5228*H5228,2)</f>
        <v>0</v>
      </c>
      <c r="K5228" s="187" t="s">
        <v>76</v>
      </c>
      <c r="L5228" s="42"/>
      <c r="M5228" s="192" t="s">
        <v>76</v>
      </c>
      <c r="N5228" s="193" t="s">
        <v>49</v>
      </c>
      <c r="O5228" s="67"/>
      <c r="P5228" s="194">
        <f>O5228*H5228</f>
        <v>0</v>
      </c>
      <c r="Q5228" s="194">
        <v>0</v>
      </c>
      <c r="R5228" s="194">
        <f>Q5228*H5228</f>
        <v>0</v>
      </c>
      <c r="S5228" s="194">
        <v>0</v>
      </c>
      <c r="T5228" s="195">
        <f>S5228*H5228</f>
        <v>0</v>
      </c>
      <c r="U5228" s="37"/>
      <c r="V5228" s="37"/>
      <c r="W5228" s="37"/>
      <c r="X5228" s="37"/>
      <c r="Y5228" s="37"/>
      <c r="Z5228" s="37"/>
      <c r="AA5228" s="37"/>
      <c r="AB5228" s="37"/>
      <c r="AC5228" s="37"/>
      <c r="AD5228" s="37"/>
      <c r="AE5228" s="37"/>
      <c r="AR5228" s="196" t="s">
        <v>479</v>
      </c>
      <c r="AT5228" s="196" t="s">
        <v>388</v>
      </c>
      <c r="AU5228" s="196" t="s">
        <v>90</v>
      </c>
      <c r="AY5228" s="20" t="s">
        <v>386</v>
      </c>
      <c r="BE5228" s="197">
        <f>IF(N5228="základní",J5228,0)</f>
        <v>0</v>
      </c>
      <c r="BF5228" s="197">
        <f>IF(N5228="snížená",J5228,0)</f>
        <v>0</v>
      </c>
      <c r="BG5228" s="197">
        <f>IF(N5228="zákl. přenesená",J5228,0)</f>
        <v>0</v>
      </c>
      <c r="BH5228" s="197">
        <f>IF(N5228="sníž. přenesená",J5228,0)</f>
        <v>0</v>
      </c>
      <c r="BI5228" s="197">
        <f>IF(N5228="nulová",J5228,0)</f>
        <v>0</v>
      </c>
      <c r="BJ5228" s="20" t="s">
        <v>90</v>
      </c>
      <c r="BK5228" s="197">
        <f>ROUND(I5228*H5228,2)</f>
        <v>0</v>
      </c>
      <c r="BL5228" s="20" t="s">
        <v>479</v>
      </c>
      <c r="BM5228" s="196" t="s">
        <v>4495</v>
      </c>
    </row>
    <row r="5229" spans="1:65" s="2" customFormat="1" ht="24.15" customHeight="1">
      <c r="A5229" s="37"/>
      <c r="B5229" s="38"/>
      <c r="C5229" s="236" t="s">
        <v>4496</v>
      </c>
      <c r="D5229" s="236" t="s">
        <v>453</v>
      </c>
      <c r="E5229" s="237" t="s">
        <v>4497</v>
      </c>
      <c r="F5229" s="238" t="s">
        <v>4498</v>
      </c>
      <c r="G5229" s="239" t="s">
        <v>167</v>
      </c>
      <c r="H5229" s="240">
        <v>56.21</v>
      </c>
      <c r="I5229" s="241"/>
      <c r="J5229" s="242">
        <f>ROUND(I5229*H5229,2)</f>
        <v>0</v>
      </c>
      <c r="K5229" s="238" t="s">
        <v>76</v>
      </c>
      <c r="L5229" s="243"/>
      <c r="M5229" s="244" t="s">
        <v>76</v>
      </c>
      <c r="N5229" s="245" t="s">
        <v>49</v>
      </c>
      <c r="O5229" s="67"/>
      <c r="P5229" s="194">
        <f>O5229*H5229</f>
        <v>0</v>
      </c>
      <c r="Q5229" s="194">
        <v>2.0000000000000001E-4</v>
      </c>
      <c r="R5229" s="194">
        <f>Q5229*H5229</f>
        <v>1.1242E-2</v>
      </c>
      <c r="S5229" s="194">
        <v>0</v>
      </c>
      <c r="T5229" s="195">
        <f>S5229*H5229</f>
        <v>0</v>
      </c>
      <c r="U5229" s="37"/>
      <c r="V5229" s="37"/>
      <c r="W5229" s="37"/>
      <c r="X5229" s="37"/>
      <c r="Y5229" s="37"/>
      <c r="Z5229" s="37"/>
      <c r="AA5229" s="37"/>
      <c r="AB5229" s="37"/>
      <c r="AC5229" s="37"/>
      <c r="AD5229" s="37"/>
      <c r="AE5229" s="37"/>
      <c r="AR5229" s="196" t="s">
        <v>597</v>
      </c>
      <c r="AT5229" s="196" t="s">
        <v>453</v>
      </c>
      <c r="AU5229" s="196" t="s">
        <v>90</v>
      </c>
      <c r="AY5229" s="20" t="s">
        <v>386</v>
      </c>
      <c r="BE5229" s="197">
        <f>IF(N5229="základní",J5229,0)</f>
        <v>0</v>
      </c>
      <c r="BF5229" s="197">
        <f>IF(N5229="snížená",J5229,0)</f>
        <v>0</v>
      </c>
      <c r="BG5229" s="197">
        <f>IF(N5229="zákl. přenesená",J5229,0)</f>
        <v>0</v>
      </c>
      <c r="BH5229" s="197">
        <f>IF(N5229="sníž. přenesená",J5229,0)</f>
        <v>0</v>
      </c>
      <c r="BI5229" s="197">
        <f>IF(N5229="nulová",J5229,0)</f>
        <v>0</v>
      </c>
      <c r="BJ5229" s="20" t="s">
        <v>90</v>
      </c>
      <c r="BK5229" s="197">
        <f>ROUND(I5229*H5229,2)</f>
        <v>0</v>
      </c>
      <c r="BL5229" s="20" t="s">
        <v>479</v>
      </c>
      <c r="BM5229" s="196" t="s">
        <v>4499</v>
      </c>
    </row>
    <row r="5230" spans="1:65" s="14" customFormat="1" ht="10">
      <c r="B5230" s="214"/>
      <c r="C5230" s="215"/>
      <c r="D5230" s="205" t="s">
        <v>395</v>
      </c>
      <c r="E5230" s="215"/>
      <c r="F5230" s="217" t="s">
        <v>4500</v>
      </c>
      <c r="G5230" s="215"/>
      <c r="H5230" s="218">
        <v>56.21</v>
      </c>
      <c r="I5230" s="219"/>
      <c r="J5230" s="215"/>
      <c r="K5230" s="215"/>
      <c r="L5230" s="220"/>
      <c r="M5230" s="221"/>
      <c r="N5230" s="222"/>
      <c r="O5230" s="222"/>
      <c r="P5230" s="222"/>
      <c r="Q5230" s="222"/>
      <c r="R5230" s="222"/>
      <c r="S5230" s="222"/>
      <c r="T5230" s="223"/>
      <c r="AT5230" s="224" t="s">
        <v>395</v>
      </c>
      <c r="AU5230" s="224" t="s">
        <v>90</v>
      </c>
      <c r="AV5230" s="14" t="s">
        <v>90</v>
      </c>
      <c r="AW5230" s="14" t="s">
        <v>4</v>
      </c>
      <c r="AX5230" s="14" t="s">
        <v>85</v>
      </c>
      <c r="AY5230" s="224" t="s">
        <v>386</v>
      </c>
    </row>
    <row r="5231" spans="1:65" s="2" customFormat="1" ht="24.15" customHeight="1">
      <c r="A5231" s="37"/>
      <c r="B5231" s="38"/>
      <c r="C5231" s="185" t="s">
        <v>4501</v>
      </c>
      <c r="D5231" s="185" t="s">
        <v>388</v>
      </c>
      <c r="E5231" s="186" t="s">
        <v>4502</v>
      </c>
      <c r="F5231" s="187" t="s">
        <v>4503</v>
      </c>
      <c r="G5231" s="188" t="s">
        <v>167</v>
      </c>
      <c r="H5231" s="189">
        <v>83.82</v>
      </c>
      <c r="I5231" s="190"/>
      <c r="J5231" s="191">
        <f>ROUND(I5231*H5231,2)</f>
        <v>0</v>
      </c>
      <c r="K5231" s="187" t="s">
        <v>391</v>
      </c>
      <c r="L5231" s="42"/>
      <c r="M5231" s="192" t="s">
        <v>76</v>
      </c>
      <c r="N5231" s="193" t="s">
        <v>49</v>
      </c>
      <c r="O5231" s="67"/>
      <c r="P5231" s="194">
        <f>O5231*H5231</f>
        <v>0</v>
      </c>
      <c r="Q5231" s="194">
        <v>0</v>
      </c>
      <c r="R5231" s="194">
        <f>Q5231*H5231</f>
        <v>0</v>
      </c>
      <c r="S5231" s="194">
        <v>0</v>
      </c>
      <c r="T5231" s="195">
        <f>S5231*H5231</f>
        <v>0</v>
      </c>
      <c r="U5231" s="37"/>
      <c r="V5231" s="37"/>
      <c r="W5231" s="37"/>
      <c r="X5231" s="37"/>
      <c r="Y5231" s="37"/>
      <c r="Z5231" s="37"/>
      <c r="AA5231" s="37"/>
      <c r="AB5231" s="37"/>
      <c r="AC5231" s="37"/>
      <c r="AD5231" s="37"/>
      <c r="AE5231" s="37"/>
      <c r="AR5231" s="196" t="s">
        <v>479</v>
      </c>
      <c r="AT5231" s="196" t="s">
        <v>388</v>
      </c>
      <c r="AU5231" s="196" t="s">
        <v>90</v>
      </c>
      <c r="AY5231" s="20" t="s">
        <v>386</v>
      </c>
      <c r="BE5231" s="197">
        <f>IF(N5231="základní",J5231,0)</f>
        <v>0</v>
      </c>
      <c r="BF5231" s="197">
        <f>IF(N5231="snížená",J5231,0)</f>
        <v>0</v>
      </c>
      <c r="BG5231" s="197">
        <f>IF(N5231="zákl. přenesená",J5231,0)</f>
        <v>0</v>
      </c>
      <c r="BH5231" s="197">
        <f>IF(N5231="sníž. přenesená",J5231,0)</f>
        <v>0</v>
      </c>
      <c r="BI5231" s="197">
        <f>IF(N5231="nulová",J5231,0)</f>
        <v>0</v>
      </c>
      <c r="BJ5231" s="20" t="s">
        <v>90</v>
      </c>
      <c r="BK5231" s="197">
        <f>ROUND(I5231*H5231,2)</f>
        <v>0</v>
      </c>
      <c r="BL5231" s="20" t="s">
        <v>479</v>
      </c>
      <c r="BM5231" s="196" t="s">
        <v>4504</v>
      </c>
    </row>
    <row r="5232" spans="1:65" s="2" customFormat="1" ht="10">
      <c r="A5232" s="37"/>
      <c r="B5232" s="38"/>
      <c r="C5232" s="39"/>
      <c r="D5232" s="198" t="s">
        <v>393</v>
      </c>
      <c r="E5232" s="39"/>
      <c r="F5232" s="199" t="s">
        <v>4505</v>
      </c>
      <c r="G5232" s="39"/>
      <c r="H5232" s="39"/>
      <c r="I5232" s="200"/>
      <c r="J5232" s="39"/>
      <c r="K5232" s="39"/>
      <c r="L5232" s="42"/>
      <c r="M5232" s="201"/>
      <c r="N5232" s="202"/>
      <c r="O5232" s="67"/>
      <c r="P5232" s="67"/>
      <c r="Q5232" s="67"/>
      <c r="R5232" s="67"/>
      <c r="S5232" s="67"/>
      <c r="T5232" s="68"/>
      <c r="U5232" s="37"/>
      <c r="V5232" s="37"/>
      <c r="W5232" s="37"/>
      <c r="X5232" s="37"/>
      <c r="Y5232" s="37"/>
      <c r="Z5232" s="37"/>
      <c r="AA5232" s="37"/>
      <c r="AB5232" s="37"/>
      <c r="AC5232" s="37"/>
      <c r="AD5232" s="37"/>
      <c r="AE5232" s="37"/>
      <c r="AT5232" s="20" t="s">
        <v>393</v>
      </c>
      <c r="AU5232" s="20" t="s">
        <v>90</v>
      </c>
    </row>
    <row r="5233" spans="1:65" s="13" customFormat="1" ht="10">
      <c r="B5233" s="203"/>
      <c r="C5233" s="204"/>
      <c r="D5233" s="205" t="s">
        <v>395</v>
      </c>
      <c r="E5233" s="206" t="s">
        <v>76</v>
      </c>
      <c r="F5233" s="207" t="s">
        <v>1316</v>
      </c>
      <c r="G5233" s="204"/>
      <c r="H5233" s="206" t="s">
        <v>76</v>
      </c>
      <c r="I5233" s="208"/>
      <c r="J5233" s="204"/>
      <c r="K5233" s="204"/>
      <c r="L5233" s="209"/>
      <c r="M5233" s="210"/>
      <c r="N5233" s="211"/>
      <c r="O5233" s="211"/>
      <c r="P5233" s="211"/>
      <c r="Q5233" s="211"/>
      <c r="R5233" s="211"/>
      <c r="S5233" s="211"/>
      <c r="T5233" s="212"/>
      <c r="AT5233" s="213" t="s">
        <v>395</v>
      </c>
      <c r="AU5233" s="213" t="s">
        <v>90</v>
      </c>
      <c r="AV5233" s="13" t="s">
        <v>85</v>
      </c>
      <c r="AW5233" s="13" t="s">
        <v>36</v>
      </c>
      <c r="AX5233" s="13" t="s">
        <v>78</v>
      </c>
      <c r="AY5233" s="213" t="s">
        <v>386</v>
      </c>
    </row>
    <row r="5234" spans="1:65" s="13" customFormat="1" ht="10">
      <c r="B5234" s="203"/>
      <c r="C5234" s="204"/>
      <c r="D5234" s="205" t="s">
        <v>395</v>
      </c>
      <c r="E5234" s="206" t="s">
        <v>76</v>
      </c>
      <c r="F5234" s="207" t="s">
        <v>1057</v>
      </c>
      <c r="G5234" s="204"/>
      <c r="H5234" s="206" t="s">
        <v>76</v>
      </c>
      <c r="I5234" s="208"/>
      <c r="J5234" s="204"/>
      <c r="K5234" s="204"/>
      <c r="L5234" s="209"/>
      <c r="M5234" s="210"/>
      <c r="N5234" s="211"/>
      <c r="O5234" s="211"/>
      <c r="P5234" s="211"/>
      <c r="Q5234" s="211"/>
      <c r="R5234" s="211"/>
      <c r="S5234" s="211"/>
      <c r="T5234" s="212"/>
      <c r="AT5234" s="213" t="s">
        <v>395</v>
      </c>
      <c r="AU5234" s="213" t="s">
        <v>90</v>
      </c>
      <c r="AV5234" s="13" t="s">
        <v>85</v>
      </c>
      <c r="AW5234" s="13" t="s">
        <v>36</v>
      </c>
      <c r="AX5234" s="13" t="s">
        <v>78</v>
      </c>
      <c r="AY5234" s="213" t="s">
        <v>386</v>
      </c>
    </row>
    <row r="5235" spans="1:65" s="13" customFormat="1" ht="10">
      <c r="B5235" s="203"/>
      <c r="C5235" s="204"/>
      <c r="D5235" s="205" t="s">
        <v>395</v>
      </c>
      <c r="E5235" s="206" t="s">
        <v>76</v>
      </c>
      <c r="F5235" s="207" t="s">
        <v>1532</v>
      </c>
      <c r="G5235" s="204"/>
      <c r="H5235" s="206" t="s">
        <v>76</v>
      </c>
      <c r="I5235" s="208"/>
      <c r="J5235" s="204"/>
      <c r="K5235" s="204"/>
      <c r="L5235" s="209"/>
      <c r="M5235" s="210"/>
      <c r="N5235" s="211"/>
      <c r="O5235" s="211"/>
      <c r="P5235" s="211"/>
      <c r="Q5235" s="211"/>
      <c r="R5235" s="211"/>
      <c r="S5235" s="211"/>
      <c r="T5235" s="212"/>
      <c r="AT5235" s="213" t="s">
        <v>395</v>
      </c>
      <c r="AU5235" s="213" t="s">
        <v>90</v>
      </c>
      <c r="AV5235" s="13" t="s">
        <v>85</v>
      </c>
      <c r="AW5235" s="13" t="s">
        <v>36</v>
      </c>
      <c r="AX5235" s="13" t="s">
        <v>78</v>
      </c>
      <c r="AY5235" s="213" t="s">
        <v>386</v>
      </c>
    </row>
    <row r="5236" spans="1:65" s="13" customFormat="1" ht="10">
      <c r="B5236" s="203"/>
      <c r="C5236" s="204"/>
      <c r="D5236" s="205" t="s">
        <v>395</v>
      </c>
      <c r="E5236" s="206" t="s">
        <v>76</v>
      </c>
      <c r="F5236" s="207" t="s">
        <v>1000</v>
      </c>
      <c r="G5236" s="204"/>
      <c r="H5236" s="206" t="s">
        <v>76</v>
      </c>
      <c r="I5236" s="208"/>
      <c r="J5236" s="204"/>
      <c r="K5236" s="204"/>
      <c r="L5236" s="209"/>
      <c r="M5236" s="210"/>
      <c r="N5236" s="211"/>
      <c r="O5236" s="211"/>
      <c r="P5236" s="211"/>
      <c r="Q5236" s="211"/>
      <c r="R5236" s="211"/>
      <c r="S5236" s="211"/>
      <c r="T5236" s="212"/>
      <c r="AT5236" s="213" t="s">
        <v>395</v>
      </c>
      <c r="AU5236" s="213" t="s">
        <v>90</v>
      </c>
      <c r="AV5236" s="13" t="s">
        <v>85</v>
      </c>
      <c r="AW5236" s="13" t="s">
        <v>36</v>
      </c>
      <c r="AX5236" s="13" t="s">
        <v>78</v>
      </c>
      <c r="AY5236" s="213" t="s">
        <v>386</v>
      </c>
    </row>
    <row r="5237" spans="1:65" s="13" customFormat="1" ht="10">
      <c r="B5237" s="203"/>
      <c r="C5237" s="204"/>
      <c r="D5237" s="205" t="s">
        <v>395</v>
      </c>
      <c r="E5237" s="206" t="s">
        <v>76</v>
      </c>
      <c r="F5237" s="207" t="s">
        <v>1009</v>
      </c>
      <c r="G5237" s="204"/>
      <c r="H5237" s="206" t="s">
        <v>76</v>
      </c>
      <c r="I5237" s="208"/>
      <c r="J5237" s="204"/>
      <c r="K5237" s="204"/>
      <c r="L5237" s="209"/>
      <c r="M5237" s="210"/>
      <c r="N5237" s="211"/>
      <c r="O5237" s="211"/>
      <c r="P5237" s="211"/>
      <c r="Q5237" s="211"/>
      <c r="R5237" s="211"/>
      <c r="S5237" s="211"/>
      <c r="T5237" s="212"/>
      <c r="AT5237" s="213" t="s">
        <v>395</v>
      </c>
      <c r="AU5237" s="213" t="s">
        <v>90</v>
      </c>
      <c r="AV5237" s="13" t="s">
        <v>85</v>
      </c>
      <c r="AW5237" s="13" t="s">
        <v>36</v>
      </c>
      <c r="AX5237" s="13" t="s">
        <v>78</v>
      </c>
      <c r="AY5237" s="213" t="s">
        <v>386</v>
      </c>
    </row>
    <row r="5238" spans="1:65" s="13" customFormat="1" ht="10">
      <c r="B5238" s="203"/>
      <c r="C5238" s="204"/>
      <c r="D5238" s="205" t="s">
        <v>395</v>
      </c>
      <c r="E5238" s="206" t="s">
        <v>76</v>
      </c>
      <c r="F5238" s="207" t="s">
        <v>1088</v>
      </c>
      <c r="G5238" s="204"/>
      <c r="H5238" s="206" t="s">
        <v>76</v>
      </c>
      <c r="I5238" s="208"/>
      <c r="J5238" s="204"/>
      <c r="K5238" s="204"/>
      <c r="L5238" s="209"/>
      <c r="M5238" s="210"/>
      <c r="N5238" s="211"/>
      <c r="O5238" s="211"/>
      <c r="P5238" s="211"/>
      <c r="Q5238" s="211"/>
      <c r="R5238" s="211"/>
      <c r="S5238" s="211"/>
      <c r="T5238" s="212"/>
      <c r="AT5238" s="213" t="s">
        <v>395</v>
      </c>
      <c r="AU5238" s="213" t="s">
        <v>90</v>
      </c>
      <c r="AV5238" s="13" t="s">
        <v>85</v>
      </c>
      <c r="AW5238" s="13" t="s">
        <v>36</v>
      </c>
      <c r="AX5238" s="13" t="s">
        <v>78</v>
      </c>
      <c r="AY5238" s="213" t="s">
        <v>386</v>
      </c>
    </row>
    <row r="5239" spans="1:65" s="13" customFormat="1" ht="10">
      <c r="B5239" s="203"/>
      <c r="C5239" s="204"/>
      <c r="D5239" s="205" t="s">
        <v>395</v>
      </c>
      <c r="E5239" s="206" t="s">
        <v>76</v>
      </c>
      <c r="F5239" s="207" t="s">
        <v>1101</v>
      </c>
      <c r="G5239" s="204"/>
      <c r="H5239" s="206" t="s">
        <v>76</v>
      </c>
      <c r="I5239" s="208"/>
      <c r="J5239" s="204"/>
      <c r="K5239" s="204"/>
      <c r="L5239" s="209"/>
      <c r="M5239" s="210"/>
      <c r="N5239" s="211"/>
      <c r="O5239" s="211"/>
      <c r="P5239" s="211"/>
      <c r="Q5239" s="211"/>
      <c r="R5239" s="211"/>
      <c r="S5239" s="211"/>
      <c r="T5239" s="212"/>
      <c r="AT5239" s="213" t="s">
        <v>395</v>
      </c>
      <c r="AU5239" s="213" t="s">
        <v>90</v>
      </c>
      <c r="AV5239" s="13" t="s">
        <v>85</v>
      </c>
      <c r="AW5239" s="13" t="s">
        <v>36</v>
      </c>
      <c r="AX5239" s="13" t="s">
        <v>78</v>
      </c>
      <c r="AY5239" s="213" t="s">
        <v>386</v>
      </c>
    </row>
    <row r="5240" spans="1:65" s="14" customFormat="1" ht="10">
      <c r="B5240" s="214"/>
      <c r="C5240" s="215"/>
      <c r="D5240" s="205" t="s">
        <v>395</v>
      </c>
      <c r="E5240" s="216" t="s">
        <v>76</v>
      </c>
      <c r="F5240" s="217" t="s">
        <v>4307</v>
      </c>
      <c r="G5240" s="215"/>
      <c r="H5240" s="218">
        <v>83.82</v>
      </c>
      <c r="I5240" s="219"/>
      <c r="J5240" s="215"/>
      <c r="K5240" s="215"/>
      <c r="L5240" s="220"/>
      <c r="M5240" s="221"/>
      <c r="N5240" s="222"/>
      <c r="O5240" s="222"/>
      <c r="P5240" s="222"/>
      <c r="Q5240" s="222"/>
      <c r="R5240" s="222"/>
      <c r="S5240" s="222"/>
      <c r="T5240" s="223"/>
      <c r="AT5240" s="224" t="s">
        <v>395</v>
      </c>
      <c r="AU5240" s="224" t="s">
        <v>90</v>
      </c>
      <c r="AV5240" s="14" t="s">
        <v>90</v>
      </c>
      <c r="AW5240" s="14" t="s">
        <v>36</v>
      </c>
      <c r="AX5240" s="14" t="s">
        <v>78</v>
      </c>
      <c r="AY5240" s="224" t="s">
        <v>386</v>
      </c>
    </row>
    <row r="5241" spans="1:65" s="15" customFormat="1" ht="10">
      <c r="B5241" s="225"/>
      <c r="C5241" s="226"/>
      <c r="D5241" s="205" t="s">
        <v>395</v>
      </c>
      <c r="E5241" s="227" t="s">
        <v>76</v>
      </c>
      <c r="F5241" s="228" t="s">
        <v>398</v>
      </c>
      <c r="G5241" s="226"/>
      <c r="H5241" s="229">
        <v>83.82</v>
      </c>
      <c r="I5241" s="230"/>
      <c r="J5241" s="226"/>
      <c r="K5241" s="226"/>
      <c r="L5241" s="231"/>
      <c r="M5241" s="232"/>
      <c r="N5241" s="233"/>
      <c r="O5241" s="233"/>
      <c r="P5241" s="233"/>
      <c r="Q5241" s="233"/>
      <c r="R5241" s="233"/>
      <c r="S5241" s="233"/>
      <c r="T5241" s="234"/>
      <c r="AT5241" s="235" t="s">
        <v>395</v>
      </c>
      <c r="AU5241" s="235" t="s">
        <v>90</v>
      </c>
      <c r="AV5241" s="15" t="s">
        <v>102</v>
      </c>
      <c r="AW5241" s="15" t="s">
        <v>36</v>
      </c>
      <c r="AX5241" s="15" t="s">
        <v>85</v>
      </c>
      <c r="AY5241" s="235" t="s">
        <v>386</v>
      </c>
    </row>
    <row r="5242" spans="1:65" s="2" customFormat="1" ht="24.15" customHeight="1">
      <c r="A5242" s="37"/>
      <c r="B5242" s="38"/>
      <c r="C5242" s="236" t="s">
        <v>4506</v>
      </c>
      <c r="D5242" s="236" t="s">
        <v>453</v>
      </c>
      <c r="E5242" s="237" t="s">
        <v>4507</v>
      </c>
      <c r="F5242" s="238" t="s">
        <v>4508</v>
      </c>
      <c r="G5242" s="239" t="s">
        <v>167</v>
      </c>
      <c r="H5242" s="240">
        <v>92.201999999999998</v>
      </c>
      <c r="I5242" s="241"/>
      <c r="J5242" s="242">
        <f>ROUND(I5242*H5242,2)</f>
        <v>0</v>
      </c>
      <c r="K5242" s="238" t="s">
        <v>391</v>
      </c>
      <c r="L5242" s="243"/>
      <c r="M5242" s="244" t="s">
        <v>76</v>
      </c>
      <c r="N5242" s="245" t="s">
        <v>49</v>
      </c>
      <c r="O5242" s="67"/>
      <c r="P5242" s="194">
        <f>O5242*H5242</f>
        <v>0</v>
      </c>
      <c r="Q5242" s="194">
        <v>3.6000000000000002E-4</v>
      </c>
      <c r="R5242" s="194">
        <f>Q5242*H5242</f>
        <v>3.3192720000000002E-2</v>
      </c>
      <c r="S5242" s="194">
        <v>0</v>
      </c>
      <c r="T5242" s="195">
        <f>S5242*H5242</f>
        <v>0</v>
      </c>
      <c r="U5242" s="37"/>
      <c r="V5242" s="37"/>
      <c r="W5242" s="37"/>
      <c r="X5242" s="37"/>
      <c r="Y5242" s="37"/>
      <c r="Z5242" s="37"/>
      <c r="AA5242" s="37"/>
      <c r="AB5242" s="37"/>
      <c r="AC5242" s="37"/>
      <c r="AD5242" s="37"/>
      <c r="AE5242" s="37"/>
      <c r="AR5242" s="196" t="s">
        <v>597</v>
      </c>
      <c r="AT5242" s="196" t="s">
        <v>453</v>
      </c>
      <c r="AU5242" s="196" t="s">
        <v>90</v>
      </c>
      <c r="AY5242" s="20" t="s">
        <v>386</v>
      </c>
      <c r="BE5242" s="197">
        <f>IF(N5242="základní",J5242,0)</f>
        <v>0</v>
      </c>
      <c r="BF5242" s="197">
        <f>IF(N5242="snížená",J5242,0)</f>
        <v>0</v>
      </c>
      <c r="BG5242" s="197">
        <f>IF(N5242="zákl. přenesená",J5242,0)</f>
        <v>0</v>
      </c>
      <c r="BH5242" s="197">
        <f>IF(N5242="sníž. přenesená",J5242,0)</f>
        <v>0</v>
      </c>
      <c r="BI5242" s="197">
        <f>IF(N5242="nulová",J5242,0)</f>
        <v>0</v>
      </c>
      <c r="BJ5242" s="20" t="s">
        <v>90</v>
      </c>
      <c r="BK5242" s="197">
        <f>ROUND(I5242*H5242,2)</f>
        <v>0</v>
      </c>
      <c r="BL5242" s="20" t="s">
        <v>479</v>
      </c>
      <c r="BM5242" s="196" t="s">
        <v>4509</v>
      </c>
    </row>
    <row r="5243" spans="1:65" s="14" customFormat="1" ht="10">
      <c r="B5243" s="214"/>
      <c r="C5243" s="215"/>
      <c r="D5243" s="205" t="s">
        <v>395</v>
      </c>
      <c r="E5243" s="215"/>
      <c r="F5243" s="217" t="s">
        <v>4510</v>
      </c>
      <c r="G5243" s="215"/>
      <c r="H5243" s="218">
        <v>92.201999999999998</v>
      </c>
      <c r="I5243" s="219"/>
      <c r="J5243" s="215"/>
      <c r="K5243" s="215"/>
      <c r="L5243" s="220"/>
      <c r="M5243" s="221"/>
      <c r="N5243" s="222"/>
      <c r="O5243" s="222"/>
      <c r="P5243" s="222"/>
      <c r="Q5243" s="222"/>
      <c r="R5243" s="222"/>
      <c r="S5243" s="222"/>
      <c r="T5243" s="223"/>
      <c r="AT5243" s="224" t="s">
        <v>395</v>
      </c>
      <c r="AU5243" s="224" t="s">
        <v>90</v>
      </c>
      <c r="AV5243" s="14" t="s">
        <v>90</v>
      </c>
      <c r="AW5243" s="14" t="s">
        <v>4</v>
      </c>
      <c r="AX5243" s="14" t="s">
        <v>85</v>
      </c>
      <c r="AY5243" s="224" t="s">
        <v>386</v>
      </c>
    </row>
    <row r="5244" spans="1:65" s="2" customFormat="1" ht="24.15" customHeight="1">
      <c r="A5244" s="37"/>
      <c r="B5244" s="38"/>
      <c r="C5244" s="185" t="s">
        <v>4511</v>
      </c>
      <c r="D5244" s="185" t="s">
        <v>388</v>
      </c>
      <c r="E5244" s="186" t="s">
        <v>4512</v>
      </c>
      <c r="F5244" s="187" t="s">
        <v>4513</v>
      </c>
      <c r="G5244" s="188" t="s">
        <v>127</v>
      </c>
      <c r="H5244" s="189">
        <v>554.38599999999997</v>
      </c>
      <c r="I5244" s="190"/>
      <c r="J5244" s="191">
        <f>ROUND(I5244*H5244,2)</f>
        <v>0</v>
      </c>
      <c r="K5244" s="187" t="s">
        <v>391</v>
      </c>
      <c r="L5244" s="42"/>
      <c r="M5244" s="192" t="s">
        <v>76</v>
      </c>
      <c r="N5244" s="193" t="s">
        <v>49</v>
      </c>
      <c r="O5244" s="67"/>
      <c r="P5244" s="194">
        <f>O5244*H5244</f>
        <v>0</v>
      </c>
      <c r="Q5244" s="194">
        <v>5.0000000000000001E-4</v>
      </c>
      <c r="R5244" s="194">
        <f>Q5244*H5244</f>
        <v>0.27719299999999997</v>
      </c>
      <c r="S5244" s="194">
        <v>0</v>
      </c>
      <c r="T5244" s="195">
        <f>S5244*H5244</f>
        <v>0</v>
      </c>
      <c r="U5244" s="37"/>
      <c r="V5244" s="37"/>
      <c r="W5244" s="37"/>
      <c r="X5244" s="37"/>
      <c r="Y5244" s="37"/>
      <c r="Z5244" s="37"/>
      <c r="AA5244" s="37"/>
      <c r="AB5244" s="37"/>
      <c r="AC5244" s="37"/>
      <c r="AD5244" s="37"/>
      <c r="AE5244" s="37"/>
      <c r="AR5244" s="196" t="s">
        <v>102</v>
      </c>
      <c r="AT5244" s="196" t="s">
        <v>388</v>
      </c>
      <c r="AU5244" s="196" t="s">
        <v>90</v>
      </c>
      <c r="AY5244" s="20" t="s">
        <v>386</v>
      </c>
      <c r="BE5244" s="197">
        <f>IF(N5244="základní",J5244,0)</f>
        <v>0</v>
      </c>
      <c r="BF5244" s="197">
        <f>IF(N5244="snížená",J5244,0)</f>
        <v>0</v>
      </c>
      <c r="BG5244" s="197">
        <f>IF(N5244="zákl. přenesená",J5244,0)</f>
        <v>0</v>
      </c>
      <c r="BH5244" s="197">
        <f>IF(N5244="sníž. přenesená",J5244,0)</f>
        <v>0</v>
      </c>
      <c r="BI5244" s="197">
        <f>IF(N5244="nulová",J5244,0)</f>
        <v>0</v>
      </c>
      <c r="BJ5244" s="20" t="s">
        <v>90</v>
      </c>
      <c r="BK5244" s="197">
        <f>ROUND(I5244*H5244,2)</f>
        <v>0</v>
      </c>
      <c r="BL5244" s="20" t="s">
        <v>102</v>
      </c>
      <c r="BM5244" s="196" t="s">
        <v>4514</v>
      </c>
    </row>
    <row r="5245" spans="1:65" s="2" customFormat="1" ht="10">
      <c r="A5245" s="37"/>
      <c r="B5245" s="38"/>
      <c r="C5245" s="39"/>
      <c r="D5245" s="198" t="s">
        <v>393</v>
      </c>
      <c r="E5245" s="39"/>
      <c r="F5245" s="199" t="s">
        <v>4515</v>
      </c>
      <c r="G5245" s="39"/>
      <c r="H5245" s="39"/>
      <c r="I5245" s="200"/>
      <c r="J5245" s="39"/>
      <c r="K5245" s="39"/>
      <c r="L5245" s="42"/>
      <c r="M5245" s="201"/>
      <c r="N5245" s="202"/>
      <c r="O5245" s="67"/>
      <c r="P5245" s="67"/>
      <c r="Q5245" s="67"/>
      <c r="R5245" s="67"/>
      <c r="S5245" s="67"/>
      <c r="T5245" s="68"/>
      <c r="U5245" s="37"/>
      <c r="V5245" s="37"/>
      <c r="W5245" s="37"/>
      <c r="X5245" s="37"/>
      <c r="Y5245" s="37"/>
      <c r="Z5245" s="37"/>
      <c r="AA5245" s="37"/>
      <c r="AB5245" s="37"/>
      <c r="AC5245" s="37"/>
      <c r="AD5245" s="37"/>
      <c r="AE5245" s="37"/>
      <c r="AT5245" s="20" t="s">
        <v>393</v>
      </c>
      <c r="AU5245" s="20" t="s">
        <v>90</v>
      </c>
    </row>
    <row r="5246" spans="1:65" s="13" customFormat="1" ht="10">
      <c r="B5246" s="203"/>
      <c r="C5246" s="204"/>
      <c r="D5246" s="205" t="s">
        <v>395</v>
      </c>
      <c r="E5246" s="206" t="s">
        <v>76</v>
      </c>
      <c r="F5246" s="207" t="s">
        <v>1316</v>
      </c>
      <c r="G5246" s="204"/>
      <c r="H5246" s="206" t="s">
        <v>76</v>
      </c>
      <c r="I5246" s="208"/>
      <c r="J5246" s="204"/>
      <c r="K5246" s="204"/>
      <c r="L5246" s="209"/>
      <c r="M5246" s="210"/>
      <c r="N5246" s="211"/>
      <c r="O5246" s="211"/>
      <c r="P5246" s="211"/>
      <c r="Q5246" s="211"/>
      <c r="R5246" s="211"/>
      <c r="S5246" s="211"/>
      <c r="T5246" s="212"/>
      <c r="AT5246" s="213" t="s">
        <v>395</v>
      </c>
      <c r="AU5246" s="213" t="s">
        <v>90</v>
      </c>
      <c r="AV5246" s="13" t="s">
        <v>85</v>
      </c>
      <c r="AW5246" s="13" t="s">
        <v>36</v>
      </c>
      <c r="AX5246" s="13" t="s">
        <v>78</v>
      </c>
      <c r="AY5246" s="213" t="s">
        <v>386</v>
      </c>
    </row>
    <row r="5247" spans="1:65" s="13" customFormat="1" ht="10">
      <c r="B5247" s="203"/>
      <c r="C5247" s="204"/>
      <c r="D5247" s="205" t="s">
        <v>395</v>
      </c>
      <c r="E5247" s="206" t="s">
        <v>76</v>
      </c>
      <c r="F5247" s="207" t="s">
        <v>1057</v>
      </c>
      <c r="G5247" s="204"/>
      <c r="H5247" s="206" t="s">
        <v>76</v>
      </c>
      <c r="I5247" s="208"/>
      <c r="J5247" s="204"/>
      <c r="K5247" s="204"/>
      <c r="L5247" s="209"/>
      <c r="M5247" s="210"/>
      <c r="N5247" s="211"/>
      <c r="O5247" s="211"/>
      <c r="P5247" s="211"/>
      <c r="Q5247" s="211"/>
      <c r="R5247" s="211"/>
      <c r="S5247" s="211"/>
      <c r="T5247" s="212"/>
      <c r="AT5247" s="213" t="s">
        <v>395</v>
      </c>
      <c r="AU5247" s="213" t="s">
        <v>90</v>
      </c>
      <c r="AV5247" s="13" t="s">
        <v>85</v>
      </c>
      <c r="AW5247" s="13" t="s">
        <v>36</v>
      </c>
      <c r="AX5247" s="13" t="s">
        <v>78</v>
      </c>
      <c r="AY5247" s="213" t="s">
        <v>386</v>
      </c>
    </row>
    <row r="5248" spans="1:65" s="13" customFormat="1" ht="10">
      <c r="B5248" s="203"/>
      <c r="C5248" s="204"/>
      <c r="D5248" s="205" t="s">
        <v>395</v>
      </c>
      <c r="E5248" s="206" t="s">
        <v>76</v>
      </c>
      <c r="F5248" s="207" t="s">
        <v>4317</v>
      </c>
      <c r="G5248" s="204"/>
      <c r="H5248" s="206" t="s">
        <v>76</v>
      </c>
      <c r="I5248" s="208"/>
      <c r="J5248" s="204"/>
      <c r="K5248" s="204"/>
      <c r="L5248" s="209"/>
      <c r="M5248" s="210"/>
      <c r="N5248" s="211"/>
      <c r="O5248" s="211"/>
      <c r="P5248" s="211"/>
      <c r="Q5248" s="211"/>
      <c r="R5248" s="211"/>
      <c r="S5248" s="211"/>
      <c r="T5248" s="212"/>
      <c r="AT5248" s="213" t="s">
        <v>395</v>
      </c>
      <c r="AU5248" s="213" t="s">
        <v>90</v>
      </c>
      <c r="AV5248" s="13" t="s">
        <v>85</v>
      </c>
      <c r="AW5248" s="13" t="s">
        <v>36</v>
      </c>
      <c r="AX5248" s="13" t="s">
        <v>78</v>
      </c>
      <c r="AY5248" s="213" t="s">
        <v>386</v>
      </c>
    </row>
    <row r="5249" spans="2:51" s="13" customFormat="1" ht="10">
      <c r="B5249" s="203"/>
      <c r="C5249" s="204"/>
      <c r="D5249" s="205" t="s">
        <v>395</v>
      </c>
      <c r="E5249" s="206" t="s">
        <v>76</v>
      </c>
      <c r="F5249" s="207" t="s">
        <v>462</v>
      </c>
      <c r="G5249" s="204"/>
      <c r="H5249" s="206" t="s">
        <v>76</v>
      </c>
      <c r="I5249" s="208"/>
      <c r="J5249" s="204"/>
      <c r="K5249" s="204"/>
      <c r="L5249" s="209"/>
      <c r="M5249" s="210"/>
      <c r="N5249" s="211"/>
      <c r="O5249" s="211"/>
      <c r="P5249" s="211"/>
      <c r="Q5249" s="211"/>
      <c r="R5249" s="211"/>
      <c r="S5249" s="211"/>
      <c r="T5249" s="212"/>
      <c r="AT5249" s="213" t="s">
        <v>395</v>
      </c>
      <c r="AU5249" s="213" t="s">
        <v>90</v>
      </c>
      <c r="AV5249" s="13" t="s">
        <v>85</v>
      </c>
      <c r="AW5249" s="13" t="s">
        <v>36</v>
      </c>
      <c r="AX5249" s="13" t="s">
        <v>78</v>
      </c>
      <c r="AY5249" s="213" t="s">
        <v>386</v>
      </c>
    </row>
    <row r="5250" spans="2:51" s="13" customFormat="1" ht="10">
      <c r="B5250" s="203"/>
      <c r="C5250" s="204"/>
      <c r="D5250" s="205" t="s">
        <v>395</v>
      </c>
      <c r="E5250" s="206" t="s">
        <v>76</v>
      </c>
      <c r="F5250" s="207" t="s">
        <v>577</v>
      </c>
      <c r="G5250" s="204"/>
      <c r="H5250" s="206" t="s">
        <v>76</v>
      </c>
      <c r="I5250" s="208"/>
      <c r="J5250" s="204"/>
      <c r="K5250" s="204"/>
      <c r="L5250" s="209"/>
      <c r="M5250" s="210"/>
      <c r="N5250" s="211"/>
      <c r="O5250" s="211"/>
      <c r="P5250" s="211"/>
      <c r="Q5250" s="211"/>
      <c r="R5250" s="211"/>
      <c r="S5250" s="211"/>
      <c r="T5250" s="212"/>
      <c r="AT5250" s="213" t="s">
        <v>395</v>
      </c>
      <c r="AU5250" s="213" t="s">
        <v>90</v>
      </c>
      <c r="AV5250" s="13" t="s">
        <v>85</v>
      </c>
      <c r="AW5250" s="13" t="s">
        <v>36</v>
      </c>
      <c r="AX5250" s="13" t="s">
        <v>78</v>
      </c>
      <c r="AY5250" s="213" t="s">
        <v>386</v>
      </c>
    </row>
    <row r="5251" spans="2:51" s="13" customFormat="1" ht="10">
      <c r="B5251" s="203"/>
      <c r="C5251" s="204"/>
      <c r="D5251" s="205" t="s">
        <v>395</v>
      </c>
      <c r="E5251" s="206" t="s">
        <v>76</v>
      </c>
      <c r="F5251" s="207" t="s">
        <v>1000</v>
      </c>
      <c r="G5251" s="204"/>
      <c r="H5251" s="206" t="s">
        <v>76</v>
      </c>
      <c r="I5251" s="208"/>
      <c r="J5251" s="204"/>
      <c r="K5251" s="204"/>
      <c r="L5251" s="209"/>
      <c r="M5251" s="210"/>
      <c r="N5251" s="211"/>
      <c r="O5251" s="211"/>
      <c r="P5251" s="211"/>
      <c r="Q5251" s="211"/>
      <c r="R5251" s="211"/>
      <c r="S5251" s="211"/>
      <c r="T5251" s="212"/>
      <c r="AT5251" s="213" t="s">
        <v>395</v>
      </c>
      <c r="AU5251" s="213" t="s">
        <v>90</v>
      </c>
      <c r="AV5251" s="13" t="s">
        <v>85</v>
      </c>
      <c r="AW5251" s="13" t="s">
        <v>36</v>
      </c>
      <c r="AX5251" s="13" t="s">
        <v>78</v>
      </c>
      <c r="AY5251" s="213" t="s">
        <v>386</v>
      </c>
    </row>
    <row r="5252" spans="2:51" s="14" customFormat="1" ht="10">
      <c r="B5252" s="214"/>
      <c r="C5252" s="215"/>
      <c r="D5252" s="205" t="s">
        <v>395</v>
      </c>
      <c r="E5252" s="216" t="s">
        <v>76</v>
      </c>
      <c r="F5252" s="217" t="s">
        <v>4516</v>
      </c>
      <c r="G5252" s="215"/>
      <c r="H5252" s="218">
        <v>29.771000000000001</v>
      </c>
      <c r="I5252" s="219"/>
      <c r="J5252" s="215"/>
      <c r="K5252" s="215"/>
      <c r="L5252" s="220"/>
      <c r="M5252" s="221"/>
      <c r="N5252" s="222"/>
      <c r="O5252" s="222"/>
      <c r="P5252" s="222"/>
      <c r="Q5252" s="222"/>
      <c r="R5252" s="222"/>
      <c r="S5252" s="222"/>
      <c r="T5252" s="223"/>
      <c r="AT5252" s="224" t="s">
        <v>395</v>
      </c>
      <c r="AU5252" s="224" t="s">
        <v>90</v>
      </c>
      <c r="AV5252" s="14" t="s">
        <v>90</v>
      </c>
      <c r="AW5252" s="14" t="s">
        <v>36</v>
      </c>
      <c r="AX5252" s="14" t="s">
        <v>78</v>
      </c>
      <c r="AY5252" s="224" t="s">
        <v>386</v>
      </c>
    </row>
    <row r="5253" spans="2:51" s="14" customFormat="1" ht="10">
      <c r="B5253" s="214"/>
      <c r="C5253" s="215"/>
      <c r="D5253" s="205" t="s">
        <v>395</v>
      </c>
      <c r="E5253" s="216" t="s">
        <v>76</v>
      </c>
      <c r="F5253" s="217" t="s">
        <v>4517</v>
      </c>
      <c r="G5253" s="215"/>
      <c r="H5253" s="218">
        <v>59.512</v>
      </c>
      <c r="I5253" s="219"/>
      <c r="J5253" s="215"/>
      <c r="K5253" s="215"/>
      <c r="L5253" s="220"/>
      <c r="M5253" s="221"/>
      <c r="N5253" s="222"/>
      <c r="O5253" s="222"/>
      <c r="P5253" s="222"/>
      <c r="Q5253" s="222"/>
      <c r="R5253" s="222"/>
      <c r="S5253" s="222"/>
      <c r="T5253" s="223"/>
      <c r="AT5253" s="224" t="s">
        <v>395</v>
      </c>
      <c r="AU5253" s="224" t="s">
        <v>90</v>
      </c>
      <c r="AV5253" s="14" t="s">
        <v>90</v>
      </c>
      <c r="AW5253" s="14" t="s">
        <v>36</v>
      </c>
      <c r="AX5253" s="14" t="s">
        <v>78</v>
      </c>
      <c r="AY5253" s="224" t="s">
        <v>386</v>
      </c>
    </row>
    <row r="5254" spans="2:51" s="16" customFormat="1" ht="10">
      <c r="B5254" s="246"/>
      <c r="C5254" s="247"/>
      <c r="D5254" s="205" t="s">
        <v>395</v>
      </c>
      <c r="E5254" s="248" t="s">
        <v>76</v>
      </c>
      <c r="F5254" s="249" t="s">
        <v>559</v>
      </c>
      <c r="G5254" s="247"/>
      <c r="H5254" s="250">
        <v>89.283000000000001</v>
      </c>
      <c r="I5254" s="251"/>
      <c r="J5254" s="247"/>
      <c r="K5254" s="247"/>
      <c r="L5254" s="252"/>
      <c r="M5254" s="253"/>
      <c r="N5254" s="254"/>
      <c r="O5254" s="254"/>
      <c r="P5254" s="254"/>
      <c r="Q5254" s="254"/>
      <c r="R5254" s="254"/>
      <c r="S5254" s="254"/>
      <c r="T5254" s="255"/>
      <c r="AT5254" s="256" t="s">
        <v>395</v>
      </c>
      <c r="AU5254" s="256" t="s">
        <v>90</v>
      </c>
      <c r="AV5254" s="16" t="s">
        <v>95</v>
      </c>
      <c r="AW5254" s="16" t="s">
        <v>36</v>
      </c>
      <c r="AX5254" s="16" t="s">
        <v>78</v>
      </c>
      <c r="AY5254" s="256" t="s">
        <v>386</v>
      </c>
    </row>
    <row r="5255" spans="2:51" s="13" customFormat="1" ht="10">
      <c r="B5255" s="203"/>
      <c r="C5255" s="204"/>
      <c r="D5255" s="205" t="s">
        <v>395</v>
      </c>
      <c r="E5255" s="206" t="s">
        <v>76</v>
      </c>
      <c r="F5255" s="207" t="s">
        <v>1009</v>
      </c>
      <c r="G5255" s="204"/>
      <c r="H5255" s="206" t="s">
        <v>76</v>
      </c>
      <c r="I5255" s="208"/>
      <c r="J5255" s="204"/>
      <c r="K5255" s="204"/>
      <c r="L5255" s="209"/>
      <c r="M5255" s="210"/>
      <c r="N5255" s="211"/>
      <c r="O5255" s="211"/>
      <c r="P5255" s="211"/>
      <c r="Q5255" s="211"/>
      <c r="R5255" s="211"/>
      <c r="S5255" s="211"/>
      <c r="T5255" s="212"/>
      <c r="AT5255" s="213" t="s">
        <v>395</v>
      </c>
      <c r="AU5255" s="213" t="s">
        <v>90</v>
      </c>
      <c r="AV5255" s="13" t="s">
        <v>85</v>
      </c>
      <c r="AW5255" s="13" t="s">
        <v>36</v>
      </c>
      <c r="AX5255" s="13" t="s">
        <v>78</v>
      </c>
      <c r="AY5255" s="213" t="s">
        <v>386</v>
      </c>
    </row>
    <row r="5256" spans="2:51" s="14" customFormat="1" ht="10">
      <c r="B5256" s="214"/>
      <c r="C5256" s="215"/>
      <c r="D5256" s="205" t="s">
        <v>395</v>
      </c>
      <c r="E5256" s="216" t="s">
        <v>76</v>
      </c>
      <c r="F5256" s="217" t="s">
        <v>4518</v>
      </c>
      <c r="G5256" s="215"/>
      <c r="H5256" s="218">
        <v>22.81</v>
      </c>
      <c r="I5256" s="219"/>
      <c r="J5256" s="215"/>
      <c r="K5256" s="215"/>
      <c r="L5256" s="220"/>
      <c r="M5256" s="221"/>
      <c r="N5256" s="222"/>
      <c r="O5256" s="222"/>
      <c r="P5256" s="222"/>
      <c r="Q5256" s="222"/>
      <c r="R5256" s="222"/>
      <c r="S5256" s="222"/>
      <c r="T5256" s="223"/>
      <c r="AT5256" s="224" t="s">
        <v>395</v>
      </c>
      <c r="AU5256" s="224" t="s">
        <v>90</v>
      </c>
      <c r="AV5256" s="14" t="s">
        <v>90</v>
      </c>
      <c r="AW5256" s="14" t="s">
        <v>36</v>
      </c>
      <c r="AX5256" s="14" t="s">
        <v>78</v>
      </c>
      <c r="AY5256" s="224" t="s">
        <v>386</v>
      </c>
    </row>
    <row r="5257" spans="2:51" s="14" customFormat="1" ht="10">
      <c r="B5257" s="214"/>
      <c r="C5257" s="215"/>
      <c r="D5257" s="205" t="s">
        <v>395</v>
      </c>
      <c r="E5257" s="216" t="s">
        <v>76</v>
      </c>
      <c r="F5257" s="217" t="s">
        <v>4519</v>
      </c>
      <c r="G5257" s="215"/>
      <c r="H5257" s="218">
        <v>23.33</v>
      </c>
      <c r="I5257" s="219"/>
      <c r="J5257" s="215"/>
      <c r="K5257" s="215"/>
      <c r="L5257" s="220"/>
      <c r="M5257" s="221"/>
      <c r="N5257" s="222"/>
      <c r="O5257" s="222"/>
      <c r="P5257" s="222"/>
      <c r="Q5257" s="222"/>
      <c r="R5257" s="222"/>
      <c r="S5257" s="222"/>
      <c r="T5257" s="223"/>
      <c r="AT5257" s="224" t="s">
        <v>395</v>
      </c>
      <c r="AU5257" s="224" t="s">
        <v>90</v>
      </c>
      <c r="AV5257" s="14" t="s">
        <v>90</v>
      </c>
      <c r="AW5257" s="14" t="s">
        <v>36</v>
      </c>
      <c r="AX5257" s="14" t="s">
        <v>78</v>
      </c>
      <c r="AY5257" s="224" t="s">
        <v>386</v>
      </c>
    </row>
    <row r="5258" spans="2:51" s="14" customFormat="1" ht="10">
      <c r="B5258" s="214"/>
      <c r="C5258" s="215"/>
      <c r="D5258" s="205" t="s">
        <v>395</v>
      </c>
      <c r="E5258" s="216" t="s">
        <v>76</v>
      </c>
      <c r="F5258" s="217" t="s">
        <v>4520</v>
      </c>
      <c r="G5258" s="215"/>
      <c r="H5258" s="218">
        <v>20.954000000000001</v>
      </c>
      <c r="I5258" s="219"/>
      <c r="J5258" s="215"/>
      <c r="K5258" s="215"/>
      <c r="L5258" s="220"/>
      <c r="M5258" s="221"/>
      <c r="N5258" s="222"/>
      <c r="O5258" s="222"/>
      <c r="P5258" s="222"/>
      <c r="Q5258" s="222"/>
      <c r="R5258" s="222"/>
      <c r="S5258" s="222"/>
      <c r="T5258" s="223"/>
      <c r="AT5258" s="224" t="s">
        <v>395</v>
      </c>
      <c r="AU5258" s="224" t="s">
        <v>90</v>
      </c>
      <c r="AV5258" s="14" t="s">
        <v>90</v>
      </c>
      <c r="AW5258" s="14" t="s">
        <v>36</v>
      </c>
      <c r="AX5258" s="14" t="s">
        <v>78</v>
      </c>
      <c r="AY5258" s="224" t="s">
        <v>386</v>
      </c>
    </row>
    <row r="5259" spans="2:51" s="14" customFormat="1" ht="10">
      <c r="B5259" s="214"/>
      <c r="C5259" s="215"/>
      <c r="D5259" s="205" t="s">
        <v>395</v>
      </c>
      <c r="E5259" s="216" t="s">
        <v>76</v>
      </c>
      <c r="F5259" s="217" t="s">
        <v>4521</v>
      </c>
      <c r="G5259" s="215"/>
      <c r="H5259" s="218">
        <v>32.869999999999997</v>
      </c>
      <c r="I5259" s="219"/>
      <c r="J5259" s="215"/>
      <c r="K5259" s="215"/>
      <c r="L5259" s="220"/>
      <c r="M5259" s="221"/>
      <c r="N5259" s="222"/>
      <c r="O5259" s="222"/>
      <c r="P5259" s="222"/>
      <c r="Q5259" s="222"/>
      <c r="R5259" s="222"/>
      <c r="S5259" s="222"/>
      <c r="T5259" s="223"/>
      <c r="AT5259" s="224" t="s">
        <v>395</v>
      </c>
      <c r="AU5259" s="224" t="s">
        <v>90</v>
      </c>
      <c r="AV5259" s="14" t="s">
        <v>90</v>
      </c>
      <c r="AW5259" s="14" t="s">
        <v>36</v>
      </c>
      <c r="AX5259" s="14" t="s">
        <v>78</v>
      </c>
      <c r="AY5259" s="224" t="s">
        <v>386</v>
      </c>
    </row>
    <row r="5260" spans="2:51" s="14" customFormat="1" ht="10">
      <c r="B5260" s="214"/>
      <c r="C5260" s="215"/>
      <c r="D5260" s="205" t="s">
        <v>395</v>
      </c>
      <c r="E5260" s="216" t="s">
        <v>76</v>
      </c>
      <c r="F5260" s="217" t="s">
        <v>4522</v>
      </c>
      <c r="G5260" s="215"/>
      <c r="H5260" s="218">
        <v>23.59</v>
      </c>
      <c r="I5260" s="219"/>
      <c r="J5260" s="215"/>
      <c r="K5260" s="215"/>
      <c r="L5260" s="220"/>
      <c r="M5260" s="221"/>
      <c r="N5260" s="222"/>
      <c r="O5260" s="222"/>
      <c r="P5260" s="222"/>
      <c r="Q5260" s="222"/>
      <c r="R5260" s="222"/>
      <c r="S5260" s="222"/>
      <c r="T5260" s="223"/>
      <c r="AT5260" s="224" t="s">
        <v>395</v>
      </c>
      <c r="AU5260" s="224" t="s">
        <v>90</v>
      </c>
      <c r="AV5260" s="14" t="s">
        <v>90</v>
      </c>
      <c r="AW5260" s="14" t="s">
        <v>36</v>
      </c>
      <c r="AX5260" s="14" t="s">
        <v>78</v>
      </c>
      <c r="AY5260" s="224" t="s">
        <v>386</v>
      </c>
    </row>
    <row r="5261" spans="2:51" s="14" customFormat="1" ht="10">
      <c r="B5261" s="214"/>
      <c r="C5261" s="215"/>
      <c r="D5261" s="205" t="s">
        <v>395</v>
      </c>
      <c r="E5261" s="216" t="s">
        <v>76</v>
      </c>
      <c r="F5261" s="217" t="s">
        <v>4523</v>
      </c>
      <c r="G5261" s="215"/>
      <c r="H5261" s="218">
        <v>23.59</v>
      </c>
      <c r="I5261" s="219"/>
      <c r="J5261" s="215"/>
      <c r="K5261" s="215"/>
      <c r="L5261" s="220"/>
      <c r="M5261" s="221"/>
      <c r="N5261" s="222"/>
      <c r="O5261" s="222"/>
      <c r="P5261" s="222"/>
      <c r="Q5261" s="222"/>
      <c r="R5261" s="222"/>
      <c r="S5261" s="222"/>
      <c r="T5261" s="223"/>
      <c r="AT5261" s="224" t="s">
        <v>395</v>
      </c>
      <c r="AU5261" s="224" t="s">
        <v>90</v>
      </c>
      <c r="AV5261" s="14" t="s">
        <v>90</v>
      </c>
      <c r="AW5261" s="14" t="s">
        <v>36</v>
      </c>
      <c r="AX5261" s="14" t="s">
        <v>78</v>
      </c>
      <c r="AY5261" s="224" t="s">
        <v>386</v>
      </c>
    </row>
    <row r="5262" spans="2:51" s="16" customFormat="1" ht="10">
      <c r="B5262" s="246"/>
      <c r="C5262" s="247"/>
      <c r="D5262" s="205" t="s">
        <v>395</v>
      </c>
      <c r="E5262" s="248" t="s">
        <v>76</v>
      </c>
      <c r="F5262" s="249" t="s">
        <v>559</v>
      </c>
      <c r="G5262" s="247"/>
      <c r="H5262" s="250">
        <v>147.14400000000001</v>
      </c>
      <c r="I5262" s="251"/>
      <c r="J5262" s="247"/>
      <c r="K5262" s="247"/>
      <c r="L5262" s="252"/>
      <c r="M5262" s="253"/>
      <c r="N5262" s="254"/>
      <c r="O5262" s="254"/>
      <c r="P5262" s="254"/>
      <c r="Q5262" s="254"/>
      <c r="R5262" s="254"/>
      <c r="S5262" s="254"/>
      <c r="T5262" s="255"/>
      <c r="AT5262" s="256" t="s">
        <v>395</v>
      </c>
      <c r="AU5262" s="256" t="s">
        <v>90</v>
      </c>
      <c r="AV5262" s="16" t="s">
        <v>95</v>
      </c>
      <c r="AW5262" s="16" t="s">
        <v>36</v>
      </c>
      <c r="AX5262" s="16" t="s">
        <v>78</v>
      </c>
      <c r="AY5262" s="256" t="s">
        <v>386</v>
      </c>
    </row>
    <row r="5263" spans="2:51" s="13" customFormat="1" ht="10">
      <c r="B5263" s="203"/>
      <c r="C5263" s="204"/>
      <c r="D5263" s="205" t="s">
        <v>395</v>
      </c>
      <c r="E5263" s="206" t="s">
        <v>76</v>
      </c>
      <c r="F5263" s="207" t="s">
        <v>1088</v>
      </c>
      <c r="G5263" s="204"/>
      <c r="H5263" s="206" t="s">
        <v>76</v>
      </c>
      <c r="I5263" s="208"/>
      <c r="J5263" s="204"/>
      <c r="K5263" s="204"/>
      <c r="L5263" s="209"/>
      <c r="M5263" s="210"/>
      <c r="N5263" s="211"/>
      <c r="O5263" s="211"/>
      <c r="P5263" s="211"/>
      <c r="Q5263" s="211"/>
      <c r="R5263" s="211"/>
      <c r="S5263" s="211"/>
      <c r="T5263" s="212"/>
      <c r="AT5263" s="213" t="s">
        <v>395</v>
      </c>
      <c r="AU5263" s="213" t="s">
        <v>90</v>
      </c>
      <c r="AV5263" s="13" t="s">
        <v>85</v>
      </c>
      <c r="AW5263" s="13" t="s">
        <v>36</v>
      </c>
      <c r="AX5263" s="13" t="s">
        <v>78</v>
      </c>
      <c r="AY5263" s="213" t="s">
        <v>386</v>
      </c>
    </row>
    <row r="5264" spans="2:51" s="14" customFormat="1" ht="10">
      <c r="B5264" s="214"/>
      <c r="C5264" s="215"/>
      <c r="D5264" s="205" t="s">
        <v>395</v>
      </c>
      <c r="E5264" s="216" t="s">
        <v>76</v>
      </c>
      <c r="F5264" s="217" t="s">
        <v>4524</v>
      </c>
      <c r="G5264" s="215"/>
      <c r="H5264" s="218">
        <v>22.81</v>
      </c>
      <c r="I5264" s="219"/>
      <c r="J5264" s="215"/>
      <c r="K5264" s="215"/>
      <c r="L5264" s="220"/>
      <c r="M5264" s="221"/>
      <c r="N5264" s="222"/>
      <c r="O5264" s="222"/>
      <c r="P5264" s="222"/>
      <c r="Q5264" s="222"/>
      <c r="R5264" s="222"/>
      <c r="S5264" s="222"/>
      <c r="T5264" s="223"/>
      <c r="AT5264" s="224" t="s">
        <v>395</v>
      </c>
      <c r="AU5264" s="224" t="s">
        <v>90</v>
      </c>
      <c r="AV5264" s="14" t="s">
        <v>90</v>
      </c>
      <c r="AW5264" s="14" t="s">
        <v>36</v>
      </c>
      <c r="AX5264" s="14" t="s">
        <v>78</v>
      </c>
      <c r="AY5264" s="224" t="s">
        <v>386</v>
      </c>
    </row>
    <row r="5265" spans="2:51" s="14" customFormat="1" ht="10">
      <c r="B5265" s="214"/>
      <c r="C5265" s="215"/>
      <c r="D5265" s="205" t="s">
        <v>395</v>
      </c>
      <c r="E5265" s="216" t="s">
        <v>76</v>
      </c>
      <c r="F5265" s="217" t="s">
        <v>4525</v>
      </c>
      <c r="G5265" s="215"/>
      <c r="H5265" s="218">
        <v>23.33</v>
      </c>
      <c r="I5265" s="219"/>
      <c r="J5265" s="215"/>
      <c r="K5265" s="215"/>
      <c r="L5265" s="220"/>
      <c r="M5265" s="221"/>
      <c r="N5265" s="222"/>
      <c r="O5265" s="222"/>
      <c r="P5265" s="222"/>
      <c r="Q5265" s="222"/>
      <c r="R5265" s="222"/>
      <c r="S5265" s="222"/>
      <c r="T5265" s="223"/>
      <c r="AT5265" s="224" t="s">
        <v>395</v>
      </c>
      <c r="AU5265" s="224" t="s">
        <v>90</v>
      </c>
      <c r="AV5265" s="14" t="s">
        <v>90</v>
      </c>
      <c r="AW5265" s="14" t="s">
        <v>36</v>
      </c>
      <c r="AX5265" s="14" t="s">
        <v>78</v>
      </c>
      <c r="AY5265" s="224" t="s">
        <v>386</v>
      </c>
    </row>
    <row r="5266" spans="2:51" s="14" customFormat="1" ht="10">
      <c r="B5266" s="214"/>
      <c r="C5266" s="215"/>
      <c r="D5266" s="205" t="s">
        <v>395</v>
      </c>
      <c r="E5266" s="216" t="s">
        <v>76</v>
      </c>
      <c r="F5266" s="217" t="s">
        <v>4526</v>
      </c>
      <c r="G5266" s="215"/>
      <c r="H5266" s="218">
        <v>15.331</v>
      </c>
      <c r="I5266" s="219"/>
      <c r="J5266" s="215"/>
      <c r="K5266" s="215"/>
      <c r="L5266" s="220"/>
      <c r="M5266" s="221"/>
      <c r="N5266" s="222"/>
      <c r="O5266" s="222"/>
      <c r="P5266" s="222"/>
      <c r="Q5266" s="222"/>
      <c r="R5266" s="222"/>
      <c r="S5266" s="222"/>
      <c r="T5266" s="223"/>
      <c r="AT5266" s="224" t="s">
        <v>395</v>
      </c>
      <c r="AU5266" s="224" t="s">
        <v>90</v>
      </c>
      <c r="AV5266" s="14" t="s">
        <v>90</v>
      </c>
      <c r="AW5266" s="14" t="s">
        <v>36</v>
      </c>
      <c r="AX5266" s="14" t="s">
        <v>78</v>
      </c>
      <c r="AY5266" s="224" t="s">
        <v>386</v>
      </c>
    </row>
    <row r="5267" spans="2:51" s="14" customFormat="1" ht="10">
      <c r="B5267" s="214"/>
      <c r="C5267" s="215"/>
      <c r="D5267" s="205" t="s">
        <v>395</v>
      </c>
      <c r="E5267" s="216" t="s">
        <v>76</v>
      </c>
      <c r="F5267" s="217" t="s">
        <v>4527</v>
      </c>
      <c r="G5267" s="215"/>
      <c r="H5267" s="218">
        <v>20.954000000000001</v>
      </c>
      <c r="I5267" s="219"/>
      <c r="J5267" s="215"/>
      <c r="K5267" s="215"/>
      <c r="L5267" s="220"/>
      <c r="M5267" s="221"/>
      <c r="N5267" s="222"/>
      <c r="O5267" s="222"/>
      <c r="P5267" s="222"/>
      <c r="Q5267" s="222"/>
      <c r="R5267" s="222"/>
      <c r="S5267" s="222"/>
      <c r="T5267" s="223"/>
      <c r="AT5267" s="224" t="s">
        <v>395</v>
      </c>
      <c r="AU5267" s="224" t="s">
        <v>90</v>
      </c>
      <c r="AV5267" s="14" t="s">
        <v>90</v>
      </c>
      <c r="AW5267" s="14" t="s">
        <v>36</v>
      </c>
      <c r="AX5267" s="14" t="s">
        <v>78</v>
      </c>
      <c r="AY5267" s="224" t="s">
        <v>386</v>
      </c>
    </row>
    <row r="5268" spans="2:51" s="14" customFormat="1" ht="10">
      <c r="B5268" s="214"/>
      <c r="C5268" s="215"/>
      <c r="D5268" s="205" t="s">
        <v>395</v>
      </c>
      <c r="E5268" s="216" t="s">
        <v>76</v>
      </c>
      <c r="F5268" s="217" t="s">
        <v>4528</v>
      </c>
      <c r="G5268" s="215"/>
      <c r="H5268" s="218">
        <v>23.59</v>
      </c>
      <c r="I5268" s="219"/>
      <c r="J5268" s="215"/>
      <c r="K5268" s="215"/>
      <c r="L5268" s="220"/>
      <c r="M5268" s="221"/>
      <c r="N5268" s="222"/>
      <c r="O5268" s="222"/>
      <c r="P5268" s="222"/>
      <c r="Q5268" s="222"/>
      <c r="R5268" s="222"/>
      <c r="S5268" s="222"/>
      <c r="T5268" s="223"/>
      <c r="AT5268" s="224" t="s">
        <v>395</v>
      </c>
      <c r="AU5268" s="224" t="s">
        <v>90</v>
      </c>
      <c r="AV5268" s="14" t="s">
        <v>90</v>
      </c>
      <c r="AW5268" s="14" t="s">
        <v>36</v>
      </c>
      <c r="AX5268" s="14" t="s">
        <v>78</v>
      </c>
      <c r="AY5268" s="224" t="s">
        <v>386</v>
      </c>
    </row>
    <row r="5269" spans="2:51" s="14" customFormat="1" ht="10">
      <c r="B5269" s="214"/>
      <c r="C5269" s="215"/>
      <c r="D5269" s="205" t="s">
        <v>395</v>
      </c>
      <c r="E5269" s="216" t="s">
        <v>76</v>
      </c>
      <c r="F5269" s="217" t="s">
        <v>4529</v>
      </c>
      <c r="G5269" s="215"/>
      <c r="H5269" s="218">
        <v>23.59</v>
      </c>
      <c r="I5269" s="219"/>
      <c r="J5269" s="215"/>
      <c r="K5269" s="215"/>
      <c r="L5269" s="220"/>
      <c r="M5269" s="221"/>
      <c r="N5269" s="222"/>
      <c r="O5269" s="222"/>
      <c r="P5269" s="222"/>
      <c r="Q5269" s="222"/>
      <c r="R5269" s="222"/>
      <c r="S5269" s="222"/>
      <c r="T5269" s="223"/>
      <c r="AT5269" s="224" t="s">
        <v>395</v>
      </c>
      <c r="AU5269" s="224" t="s">
        <v>90</v>
      </c>
      <c r="AV5269" s="14" t="s">
        <v>90</v>
      </c>
      <c r="AW5269" s="14" t="s">
        <v>36</v>
      </c>
      <c r="AX5269" s="14" t="s">
        <v>78</v>
      </c>
      <c r="AY5269" s="224" t="s">
        <v>386</v>
      </c>
    </row>
    <row r="5270" spans="2:51" s="14" customFormat="1" ht="10">
      <c r="B5270" s="214"/>
      <c r="C5270" s="215"/>
      <c r="D5270" s="205" t="s">
        <v>395</v>
      </c>
      <c r="E5270" s="216" t="s">
        <v>76</v>
      </c>
      <c r="F5270" s="217" t="s">
        <v>4530</v>
      </c>
      <c r="G5270" s="215"/>
      <c r="H5270" s="218">
        <v>23.59</v>
      </c>
      <c r="I5270" s="219"/>
      <c r="J5270" s="215"/>
      <c r="K5270" s="215"/>
      <c r="L5270" s="220"/>
      <c r="M5270" s="221"/>
      <c r="N5270" s="222"/>
      <c r="O5270" s="222"/>
      <c r="P5270" s="222"/>
      <c r="Q5270" s="222"/>
      <c r="R5270" s="222"/>
      <c r="S5270" s="222"/>
      <c r="T5270" s="223"/>
      <c r="AT5270" s="224" t="s">
        <v>395</v>
      </c>
      <c r="AU5270" s="224" t="s">
        <v>90</v>
      </c>
      <c r="AV5270" s="14" t="s">
        <v>90</v>
      </c>
      <c r="AW5270" s="14" t="s">
        <v>36</v>
      </c>
      <c r="AX5270" s="14" t="s">
        <v>78</v>
      </c>
      <c r="AY5270" s="224" t="s">
        <v>386</v>
      </c>
    </row>
    <row r="5271" spans="2:51" s="16" customFormat="1" ht="10">
      <c r="B5271" s="246"/>
      <c r="C5271" s="247"/>
      <c r="D5271" s="205" t="s">
        <v>395</v>
      </c>
      <c r="E5271" s="248" t="s">
        <v>76</v>
      </c>
      <c r="F5271" s="249" t="s">
        <v>559</v>
      </c>
      <c r="G5271" s="247"/>
      <c r="H5271" s="250">
        <v>153.19499999999999</v>
      </c>
      <c r="I5271" s="251"/>
      <c r="J5271" s="247"/>
      <c r="K5271" s="247"/>
      <c r="L5271" s="252"/>
      <c r="M5271" s="253"/>
      <c r="N5271" s="254"/>
      <c r="O5271" s="254"/>
      <c r="P5271" s="254"/>
      <c r="Q5271" s="254"/>
      <c r="R5271" s="254"/>
      <c r="S5271" s="254"/>
      <c r="T5271" s="255"/>
      <c r="AT5271" s="256" t="s">
        <v>395</v>
      </c>
      <c r="AU5271" s="256" t="s">
        <v>90</v>
      </c>
      <c r="AV5271" s="16" t="s">
        <v>95</v>
      </c>
      <c r="AW5271" s="16" t="s">
        <v>36</v>
      </c>
      <c r="AX5271" s="16" t="s">
        <v>78</v>
      </c>
      <c r="AY5271" s="256" t="s">
        <v>386</v>
      </c>
    </row>
    <row r="5272" spans="2:51" s="13" customFormat="1" ht="10">
      <c r="B5272" s="203"/>
      <c r="C5272" s="204"/>
      <c r="D5272" s="205" t="s">
        <v>395</v>
      </c>
      <c r="E5272" s="206" t="s">
        <v>76</v>
      </c>
      <c r="F5272" s="207" t="s">
        <v>1101</v>
      </c>
      <c r="G5272" s="204"/>
      <c r="H5272" s="206" t="s">
        <v>76</v>
      </c>
      <c r="I5272" s="208"/>
      <c r="J5272" s="204"/>
      <c r="K5272" s="204"/>
      <c r="L5272" s="209"/>
      <c r="M5272" s="210"/>
      <c r="N5272" s="211"/>
      <c r="O5272" s="211"/>
      <c r="P5272" s="211"/>
      <c r="Q5272" s="211"/>
      <c r="R5272" s="211"/>
      <c r="S5272" s="211"/>
      <c r="T5272" s="212"/>
      <c r="AT5272" s="213" t="s">
        <v>395</v>
      </c>
      <c r="AU5272" s="213" t="s">
        <v>90</v>
      </c>
      <c r="AV5272" s="13" t="s">
        <v>85</v>
      </c>
      <c r="AW5272" s="13" t="s">
        <v>36</v>
      </c>
      <c r="AX5272" s="13" t="s">
        <v>78</v>
      </c>
      <c r="AY5272" s="213" t="s">
        <v>386</v>
      </c>
    </row>
    <row r="5273" spans="2:51" s="14" customFormat="1" ht="10">
      <c r="B5273" s="214"/>
      <c r="C5273" s="215"/>
      <c r="D5273" s="205" t="s">
        <v>395</v>
      </c>
      <c r="E5273" s="216" t="s">
        <v>76</v>
      </c>
      <c r="F5273" s="217" t="s">
        <v>4531</v>
      </c>
      <c r="G5273" s="215"/>
      <c r="H5273" s="218">
        <v>22.731999999999999</v>
      </c>
      <c r="I5273" s="219"/>
      <c r="J5273" s="215"/>
      <c r="K5273" s="215"/>
      <c r="L5273" s="220"/>
      <c r="M5273" s="221"/>
      <c r="N5273" s="222"/>
      <c r="O5273" s="222"/>
      <c r="P5273" s="222"/>
      <c r="Q5273" s="222"/>
      <c r="R5273" s="222"/>
      <c r="S5273" s="222"/>
      <c r="T5273" s="223"/>
      <c r="AT5273" s="224" t="s">
        <v>395</v>
      </c>
      <c r="AU5273" s="224" t="s">
        <v>90</v>
      </c>
      <c r="AV5273" s="14" t="s">
        <v>90</v>
      </c>
      <c r="AW5273" s="14" t="s">
        <v>36</v>
      </c>
      <c r="AX5273" s="14" t="s">
        <v>78</v>
      </c>
      <c r="AY5273" s="224" t="s">
        <v>386</v>
      </c>
    </row>
    <row r="5274" spans="2:51" s="14" customFormat="1" ht="10">
      <c r="B5274" s="214"/>
      <c r="C5274" s="215"/>
      <c r="D5274" s="205" t="s">
        <v>395</v>
      </c>
      <c r="E5274" s="216" t="s">
        <v>76</v>
      </c>
      <c r="F5274" s="217" t="s">
        <v>4532</v>
      </c>
      <c r="G5274" s="215"/>
      <c r="H5274" s="218">
        <v>23.251999999999999</v>
      </c>
      <c r="I5274" s="219"/>
      <c r="J5274" s="215"/>
      <c r="K5274" s="215"/>
      <c r="L5274" s="220"/>
      <c r="M5274" s="221"/>
      <c r="N5274" s="222"/>
      <c r="O5274" s="222"/>
      <c r="P5274" s="222"/>
      <c r="Q5274" s="222"/>
      <c r="R5274" s="222"/>
      <c r="S5274" s="222"/>
      <c r="T5274" s="223"/>
      <c r="AT5274" s="224" t="s">
        <v>395</v>
      </c>
      <c r="AU5274" s="224" t="s">
        <v>90</v>
      </c>
      <c r="AV5274" s="14" t="s">
        <v>90</v>
      </c>
      <c r="AW5274" s="14" t="s">
        <v>36</v>
      </c>
      <c r="AX5274" s="14" t="s">
        <v>78</v>
      </c>
      <c r="AY5274" s="224" t="s">
        <v>386</v>
      </c>
    </row>
    <row r="5275" spans="2:51" s="14" customFormat="1" ht="10">
      <c r="B5275" s="214"/>
      <c r="C5275" s="215"/>
      <c r="D5275" s="205" t="s">
        <v>395</v>
      </c>
      <c r="E5275" s="216" t="s">
        <v>76</v>
      </c>
      <c r="F5275" s="217" t="s">
        <v>4533</v>
      </c>
      <c r="G5275" s="215"/>
      <c r="H5275" s="218">
        <v>20.954000000000001</v>
      </c>
      <c r="I5275" s="219"/>
      <c r="J5275" s="215"/>
      <c r="K5275" s="215"/>
      <c r="L5275" s="220"/>
      <c r="M5275" s="221"/>
      <c r="N5275" s="222"/>
      <c r="O5275" s="222"/>
      <c r="P5275" s="222"/>
      <c r="Q5275" s="222"/>
      <c r="R5275" s="222"/>
      <c r="S5275" s="222"/>
      <c r="T5275" s="223"/>
      <c r="AT5275" s="224" t="s">
        <v>395</v>
      </c>
      <c r="AU5275" s="224" t="s">
        <v>90</v>
      </c>
      <c r="AV5275" s="14" t="s">
        <v>90</v>
      </c>
      <c r="AW5275" s="14" t="s">
        <v>36</v>
      </c>
      <c r="AX5275" s="14" t="s">
        <v>78</v>
      </c>
      <c r="AY5275" s="224" t="s">
        <v>386</v>
      </c>
    </row>
    <row r="5276" spans="2:51" s="14" customFormat="1" ht="10">
      <c r="B5276" s="214"/>
      <c r="C5276" s="215"/>
      <c r="D5276" s="205" t="s">
        <v>395</v>
      </c>
      <c r="E5276" s="216" t="s">
        <v>76</v>
      </c>
      <c r="F5276" s="217" t="s">
        <v>4534</v>
      </c>
      <c r="G5276" s="215"/>
      <c r="H5276" s="218">
        <v>23.59</v>
      </c>
      <c r="I5276" s="219"/>
      <c r="J5276" s="215"/>
      <c r="K5276" s="215"/>
      <c r="L5276" s="220"/>
      <c r="M5276" s="221"/>
      <c r="N5276" s="222"/>
      <c r="O5276" s="222"/>
      <c r="P5276" s="222"/>
      <c r="Q5276" s="222"/>
      <c r="R5276" s="222"/>
      <c r="S5276" s="222"/>
      <c r="T5276" s="223"/>
      <c r="AT5276" s="224" t="s">
        <v>395</v>
      </c>
      <c r="AU5276" s="224" t="s">
        <v>90</v>
      </c>
      <c r="AV5276" s="14" t="s">
        <v>90</v>
      </c>
      <c r="AW5276" s="14" t="s">
        <v>36</v>
      </c>
      <c r="AX5276" s="14" t="s">
        <v>78</v>
      </c>
      <c r="AY5276" s="224" t="s">
        <v>386</v>
      </c>
    </row>
    <row r="5277" spans="2:51" s="14" customFormat="1" ht="10">
      <c r="B5277" s="214"/>
      <c r="C5277" s="215"/>
      <c r="D5277" s="205" t="s">
        <v>395</v>
      </c>
      <c r="E5277" s="216" t="s">
        <v>76</v>
      </c>
      <c r="F5277" s="217" t="s">
        <v>4535</v>
      </c>
      <c r="G5277" s="215"/>
      <c r="H5277" s="218">
        <v>24.058</v>
      </c>
      <c r="I5277" s="219"/>
      <c r="J5277" s="215"/>
      <c r="K5277" s="215"/>
      <c r="L5277" s="220"/>
      <c r="M5277" s="221"/>
      <c r="N5277" s="222"/>
      <c r="O5277" s="222"/>
      <c r="P5277" s="222"/>
      <c r="Q5277" s="222"/>
      <c r="R5277" s="222"/>
      <c r="S5277" s="222"/>
      <c r="T5277" s="223"/>
      <c r="AT5277" s="224" t="s">
        <v>395</v>
      </c>
      <c r="AU5277" s="224" t="s">
        <v>90</v>
      </c>
      <c r="AV5277" s="14" t="s">
        <v>90</v>
      </c>
      <c r="AW5277" s="14" t="s">
        <v>36</v>
      </c>
      <c r="AX5277" s="14" t="s">
        <v>78</v>
      </c>
      <c r="AY5277" s="224" t="s">
        <v>386</v>
      </c>
    </row>
    <row r="5278" spans="2:51" s="14" customFormat="1" ht="10">
      <c r="B5278" s="214"/>
      <c r="C5278" s="215"/>
      <c r="D5278" s="205" t="s">
        <v>395</v>
      </c>
      <c r="E5278" s="216" t="s">
        <v>76</v>
      </c>
      <c r="F5278" s="217" t="s">
        <v>4536</v>
      </c>
      <c r="G5278" s="215"/>
      <c r="H5278" s="218">
        <v>24.058</v>
      </c>
      <c r="I5278" s="219"/>
      <c r="J5278" s="215"/>
      <c r="K5278" s="215"/>
      <c r="L5278" s="220"/>
      <c r="M5278" s="221"/>
      <c r="N5278" s="222"/>
      <c r="O5278" s="222"/>
      <c r="P5278" s="222"/>
      <c r="Q5278" s="222"/>
      <c r="R5278" s="222"/>
      <c r="S5278" s="222"/>
      <c r="T5278" s="223"/>
      <c r="AT5278" s="224" t="s">
        <v>395</v>
      </c>
      <c r="AU5278" s="224" t="s">
        <v>90</v>
      </c>
      <c r="AV5278" s="14" t="s">
        <v>90</v>
      </c>
      <c r="AW5278" s="14" t="s">
        <v>36</v>
      </c>
      <c r="AX5278" s="14" t="s">
        <v>78</v>
      </c>
      <c r="AY5278" s="224" t="s">
        <v>386</v>
      </c>
    </row>
    <row r="5279" spans="2:51" s="14" customFormat="1" ht="10">
      <c r="B5279" s="214"/>
      <c r="C5279" s="215"/>
      <c r="D5279" s="205" t="s">
        <v>395</v>
      </c>
      <c r="E5279" s="216" t="s">
        <v>76</v>
      </c>
      <c r="F5279" s="217" t="s">
        <v>4537</v>
      </c>
      <c r="G5279" s="215"/>
      <c r="H5279" s="218">
        <v>26.12</v>
      </c>
      <c r="I5279" s="219"/>
      <c r="J5279" s="215"/>
      <c r="K5279" s="215"/>
      <c r="L5279" s="220"/>
      <c r="M5279" s="221"/>
      <c r="N5279" s="222"/>
      <c r="O5279" s="222"/>
      <c r="P5279" s="222"/>
      <c r="Q5279" s="222"/>
      <c r="R5279" s="222"/>
      <c r="S5279" s="222"/>
      <c r="T5279" s="223"/>
      <c r="AT5279" s="224" t="s">
        <v>395</v>
      </c>
      <c r="AU5279" s="224" t="s">
        <v>90</v>
      </c>
      <c r="AV5279" s="14" t="s">
        <v>90</v>
      </c>
      <c r="AW5279" s="14" t="s">
        <v>36</v>
      </c>
      <c r="AX5279" s="14" t="s">
        <v>78</v>
      </c>
      <c r="AY5279" s="224" t="s">
        <v>386</v>
      </c>
    </row>
    <row r="5280" spans="2:51" s="16" customFormat="1" ht="10">
      <c r="B5280" s="246"/>
      <c r="C5280" s="247"/>
      <c r="D5280" s="205" t="s">
        <v>395</v>
      </c>
      <c r="E5280" s="248" t="s">
        <v>76</v>
      </c>
      <c r="F5280" s="249" t="s">
        <v>559</v>
      </c>
      <c r="G5280" s="247"/>
      <c r="H5280" s="250">
        <v>164.76400000000001</v>
      </c>
      <c r="I5280" s="251"/>
      <c r="J5280" s="247"/>
      <c r="K5280" s="247"/>
      <c r="L5280" s="252"/>
      <c r="M5280" s="253"/>
      <c r="N5280" s="254"/>
      <c r="O5280" s="254"/>
      <c r="P5280" s="254"/>
      <c r="Q5280" s="254"/>
      <c r="R5280" s="254"/>
      <c r="S5280" s="254"/>
      <c r="T5280" s="255"/>
      <c r="AT5280" s="256" t="s">
        <v>395</v>
      </c>
      <c r="AU5280" s="256" t="s">
        <v>90</v>
      </c>
      <c r="AV5280" s="16" t="s">
        <v>95</v>
      </c>
      <c r="AW5280" s="16" t="s">
        <v>36</v>
      </c>
      <c r="AX5280" s="16" t="s">
        <v>78</v>
      </c>
      <c r="AY5280" s="256" t="s">
        <v>386</v>
      </c>
    </row>
    <row r="5281" spans="1:65" s="15" customFormat="1" ht="10">
      <c r="B5281" s="225"/>
      <c r="C5281" s="226"/>
      <c r="D5281" s="205" t="s">
        <v>395</v>
      </c>
      <c r="E5281" s="227" t="s">
        <v>214</v>
      </c>
      <c r="F5281" s="228" t="s">
        <v>398</v>
      </c>
      <c r="G5281" s="226"/>
      <c r="H5281" s="229">
        <v>554.38599999999997</v>
      </c>
      <c r="I5281" s="230"/>
      <c r="J5281" s="226"/>
      <c r="K5281" s="226"/>
      <c r="L5281" s="231"/>
      <c r="M5281" s="232"/>
      <c r="N5281" s="233"/>
      <c r="O5281" s="233"/>
      <c r="P5281" s="233"/>
      <c r="Q5281" s="233"/>
      <c r="R5281" s="233"/>
      <c r="S5281" s="233"/>
      <c r="T5281" s="234"/>
      <c r="AT5281" s="235" t="s">
        <v>395</v>
      </c>
      <c r="AU5281" s="235" t="s">
        <v>90</v>
      </c>
      <c r="AV5281" s="15" t="s">
        <v>102</v>
      </c>
      <c r="AW5281" s="15" t="s">
        <v>36</v>
      </c>
      <c r="AX5281" s="15" t="s">
        <v>85</v>
      </c>
      <c r="AY5281" s="235" t="s">
        <v>386</v>
      </c>
    </row>
    <row r="5282" spans="1:65" s="2" customFormat="1" ht="16.5" customHeight="1">
      <c r="A5282" s="37"/>
      <c r="B5282" s="38"/>
      <c r="C5282" s="236" t="s">
        <v>4538</v>
      </c>
      <c r="D5282" s="236" t="s">
        <v>453</v>
      </c>
      <c r="E5282" s="237" t="s">
        <v>4539</v>
      </c>
      <c r="F5282" s="238" t="s">
        <v>4540</v>
      </c>
      <c r="G5282" s="239" t="s">
        <v>127</v>
      </c>
      <c r="H5282" s="240">
        <v>609.82500000000005</v>
      </c>
      <c r="I5282" s="241"/>
      <c r="J5282" s="242">
        <f>ROUND(I5282*H5282,2)</f>
        <v>0</v>
      </c>
      <c r="K5282" s="238" t="s">
        <v>76</v>
      </c>
      <c r="L5282" s="243"/>
      <c r="M5282" s="244" t="s">
        <v>76</v>
      </c>
      <c r="N5282" s="245" t="s">
        <v>49</v>
      </c>
      <c r="O5282" s="67"/>
      <c r="P5282" s="194">
        <f>O5282*H5282</f>
        <v>0</v>
      </c>
      <c r="Q5282" s="194">
        <v>2.64E-3</v>
      </c>
      <c r="R5282" s="194">
        <f>Q5282*H5282</f>
        <v>1.6099380000000001</v>
      </c>
      <c r="S5282" s="194">
        <v>0</v>
      </c>
      <c r="T5282" s="195">
        <f>S5282*H5282</f>
        <v>0</v>
      </c>
      <c r="U5282" s="37"/>
      <c r="V5282" s="37"/>
      <c r="W5282" s="37"/>
      <c r="X5282" s="37"/>
      <c r="Y5282" s="37"/>
      <c r="Z5282" s="37"/>
      <c r="AA5282" s="37"/>
      <c r="AB5282" s="37"/>
      <c r="AC5282" s="37"/>
      <c r="AD5282" s="37"/>
      <c r="AE5282" s="37"/>
      <c r="AR5282" s="196" t="s">
        <v>436</v>
      </c>
      <c r="AT5282" s="196" t="s">
        <v>453</v>
      </c>
      <c r="AU5282" s="196" t="s">
        <v>90</v>
      </c>
      <c r="AY5282" s="20" t="s">
        <v>386</v>
      </c>
      <c r="BE5282" s="197">
        <f>IF(N5282="základní",J5282,0)</f>
        <v>0</v>
      </c>
      <c r="BF5282" s="197">
        <f>IF(N5282="snížená",J5282,0)</f>
        <v>0</v>
      </c>
      <c r="BG5282" s="197">
        <f>IF(N5282="zákl. přenesená",J5282,0)</f>
        <v>0</v>
      </c>
      <c r="BH5282" s="197">
        <f>IF(N5282="sníž. přenesená",J5282,0)</f>
        <v>0</v>
      </c>
      <c r="BI5282" s="197">
        <f>IF(N5282="nulová",J5282,0)</f>
        <v>0</v>
      </c>
      <c r="BJ5282" s="20" t="s">
        <v>90</v>
      </c>
      <c r="BK5282" s="197">
        <f>ROUND(I5282*H5282,2)</f>
        <v>0</v>
      </c>
      <c r="BL5282" s="20" t="s">
        <v>102</v>
      </c>
      <c r="BM5282" s="196" t="s">
        <v>4541</v>
      </c>
    </row>
    <row r="5283" spans="1:65" s="13" customFormat="1" ht="10">
      <c r="B5283" s="203"/>
      <c r="C5283" s="204"/>
      <c r="D5283" s="205" t="s">
        <v>395</v>
      </c>
      <c r="E5283" s="206" t="s">
        <v>76</v>
      </c>
      <c r="F5283" s="207" t="s">
        <v>1316</v>
      </c>
      <c r="G5283" s="204"/>
      <c r="H5283" s="206" t="s">
        <v>76</v>
      </c>
      <c r="I5283" s="208"/>
      <c r="J5283" s="204"/>
      <c r="K5283" s="204"/>
      <c r="L5283" s="209"/>
      <c r="M5283" s="210"/>
      <c r="N5283" s="211"/>
      <c r="O5283" s="211"/>
      <c r="P5283" s="211"/>
      <c r="Q5283" s="211"/>
      <c r="R5283" s="211"/>
      <c r="S5283" s="211"/>
      <c r="T5283" s="212"/>
      <c r="AT5283" s="213" t="s">
        <v>395</v>
      </c>
      <c r="AU5283" s="213" t="s">
        <v>90</v>
      </c>
      <c r="AV5283" s="13" t="s">
        <v>85</v>
      </c>
      <c r="AW5283" s="13" t="s">
        <v>36</v>
      </c>
      <c r="AX5283" s="13" t="s">
        <v>78</v>
      </c>
      <c r="AY5283" s="213" t="s">
        <v>386</v>
      </c>
    </row>
    <row r="5284" spans="1:65" s="13" customFormat="1" ht="10">
      <c r="B5284" s="203"/>
      <c r="C5284" s="204"/>
      <c r="D5284" s="205" t="s">
        <v>395</v>
      </c>
      <c r="E5284" s="206" t="s">
        <v>76</v>
      </c>
      <c r="F5284" s="207" t="s">
        <v>1057</v>
      </c>
      <c r="G5284" s="204"/>
      <c r="H5284" s="206" t="s">
        <v>76</v>
      </c>
      <c r="I5284" s="208"/>
      <c r="J5284" s="204"/>
      <c r="K5284" s="204"/>
      <c r="L5284" s="209"/>
      <c r="M5284" s="210"/>
      <c r="N5284" s="211"/>
      <c r="O5284" s="211"/>
      <c r="P5284" s="211"/>
      <c r="Q5284" s="211"/>
      <c r="R5284" s="211"/>
      <c r="S5284" s="211"/>
      <c r="T5284" s="212"/>
      <c r="AT5284" s="213" t="s">
        <v>395</v>
      </c>
      <c r="AU5284" s="213" t="s">
        <v>90</v>
      </c>
      <c r="AV5284" s="13" t="s">
        <v>85</v>
      </c>
      <c r="AW5284" s="13" t="s">
        <v>36</v>
      </c>
      <c r="AX5284" s="13" t="s">
        <v>78</v>
      </c>
      <c r="AY5284" s="213" t="s">
        <v>386</v>
      </c>
    </row>
    <row r="5285" spans="1:65" s="13" customFormat="1" ht="10">
      <c r="B5285" s="203"/>
      <c r="C5285" s="204"/>
      <c r="D5285" s="205" t="s">
        <v>395</v>
      </c>
      <c r="E5285" s="206" t="s">
        <v>76</v>
      </c>
      <c r="F5285" s="207" t="s">
        <v>4317</v>
      </c>
      <c r="G5285" s="204"/>
      <c r="H5285" s="206" t="s">
        <v>76</v>
      </c>
      <c r="I5285" s="208"/>
      <c r="J5285" s="204"/>
      <c r="K5285" s="204"/>
      <c r="L5285" s="209"/>
      <c r="M5285" s="210"/>
      <c r="N5285" s="211"/>
      <c r="O5285" s="211"/>
      <c r="P5285" s="211"/>
      <c r="Q5285" s="211"/>
      <c r="R5285" s="211"/>
      <c r="S5285" s="211"/>
      <c r="T5285" s="212"/>
      <c r="AT5285" s="213" t="s">
        <v>395</v>
      </c>
      <c r="AU5285" s="213" t="s">
        <v>90</v>
      </c>
      <c r="AV5285" s="13" t="s">
        <v>85</v>
      </c>
      <c r="AW5285" s="13" t="s">
        <v>36</v>
      </c>
      <c r="AX5285" s="13" t="s">
        <v>78</v>
      </c>
      <c r="AY5285" s="213" t="s">
        <v>386</v>
      </c>
    </row>
    <row r="5286" spans="1:65" s="13" customFormat="1" ht="10">
      <c r="B5286" s="203"/>
      <c r="C5286" s="204"/>
      <c r="D5286" s="205" t="s">
        <v>395</v>
      </c>
      <c r="E5286" s="206" t="s">
        <v>76</v>
      </c>
      <c r="F5286" s="207" t="s">
        <v>462</v>
      </c>
      <c r="G5286" s="204"/>
      <c r="H5286" s="206" t="s">
        <v>76</v>
      </c>
      <c r="I5286" s="208"/>
      <c r="J5286" s="204"/>
      <c r="K5286" s="204"/>
      <c r="L5286" s="209"/>
      <c r="M5286" s="210"/>
      <c r="N5286" s="211"/>
      <c r="O5286" s="211"/>
      <c r="P5286" s="211"/>
      <c r="Q5286" s="211"/>
      <c r="R5286" s="211"/>
      <c r="S5286" s="211"/>
      <c r="T5286" s="212"/>
      <c r="AT5286" s="213" t="s">
        <v>395</v>
      </c>
      <c r="AU5286" s="213" t="s">
        <v>90</v>
      </c>
      <c r="AV5286" s="13" t="s">
        <v>85</v>
      </c>
      <c r="AW5286" s="13" t="s">
        <v>36</v>
      </c>
      <c r="AX5286" s="13" t="s">
        <v>78</v>
      </c>
      <c r="AY5286" s="213" t="s">
        <v>386</v>
      </c>
    </row>
    <row r="5287" spans="1:65" s="13" customFormat="1" ht="10">
      <c r="B5287" s="203"/>
      <c r="C5287" s="204"/>
      <c r="D5287" s="205" t="s">
        <v>395</v>
      </c>
      <c r="E5287" s="206" t="s">
        <v>76</v>
      </c>
      <c r="F5287" s="207" t="s">
        <v>577</v>
      </c>
      <c r="G5287" s="204"/>
      <c r="H5287" s="206" t="s">
        <v>76</v>
      </c>
      <c r="I5287" s="208"/>
      <c r="J5287" s="204"/>
      <c r="K5287" s="204"/>
      <c r="L5287" s="209"/>
      <c r="M5287" s="210"/>
      <c r="N5287" s="211"/>
      <c r="O5287" s="211"/>
      <c r="P5287" s="211"/>
      <c r="Q5287" s="211"/>
      <c r="R5287" s="211"/>
      <c r="S5287" s="211"/>
      <c r="T5287" s="212"/>
      <c r="AT5287" s="213" t="s">
        <v>395</v>
      </c>
      <c r="AU5287" s="213" t="s">
        <v>90</v>
      </c>
      <c r="AV5287" s="13" t="s">
        <v>85</v>
      </c>
      <c r="AW5287" s="13" t="s">
        <v>36</v>
      </c>
      <c r="AX5287" s="13" t="s">
        <v>78</v>
      </c>
      <c r="AY5287" s="213" t="s">
        <v>386</v>
      </c>
    </row>
    <row r="5288" spans="1:65" s="13" customFormat="1" ht="10">
      <c r="B5288" s="203"/>
      <c r="C5288" s="204"/>
      <c r="D5288" s="205" t="s">
        <v>395</v>
      </c>
      <c r="E5288" s="206" t="s">
        <v>76</v>
      </c>
      <c r="F5288" s="207" t="s">
        <v>1000</v>
      </c>
      <c r="G5288" s="204"/>
      <c r="H5288" s="206" t="s">
        <v>76</v>
      </c>
      <c r="I5288" s="208"/>
      <c r="J5288" s="204"/>
      <c r="K5288" s="204"/>
      <c r="L5288" s="209"/>
      <c r="M5288" s="210"/>
      <c r="N5288" s="211"/>
      <c r="O5288" s="211"/>
      <c r="P5288" s="211"/>
      <c r="Q5288" s="211"/>
      <c r="R5288" s="211"/>
      <c r="S5288" s="211"/>
      <c r="T5288" s="212"/>
      <c r="AT5288" s="213" t="s">
        <v>395</v>
      </c>
      <c r="AU5288" s="213" t="s">
        <v>90</v>
      </c>
      <c r="AV5288" s="13" t="s">
        <v>85</v>
      </c>
      <c r="AW5288" s="13" t="s">
        <v>36</v>
      </c>
      <c r="AX5288" s="13" t="s">
        <v>78</v>
      </c>
      <c r="AY5288" s="213" t="s">
        <v>386</v>
      </c>
    </row>
    <row r="5289" spans="1:65" s="14" customFormat="1" ht="10">
      <c r="B5289" s="214"/>
      <c r="C5289" s="215"/>
      <c r="D5289" s="205" t="s">
        <v>395</v>
      </c>
      <c r="E5289" s="216" t="s">
        <v>76</v>
      </c>
      <c r="F5289" s="217" t="s">
        <v>4516</v>
      </c>
      <c r="G5289" s="215"/>
      <c r="H5289" s="218">
        <v>29.771000000000001</v>
      </c>
      <c r="I5289" s="219"/>
      <c r="J5289" s="215"/>
      <c r="K5289" s="215"/>
      <c r="L5289" s="220"/>
      <c r="M5289" s="221"/>
      <c r="N5289" s="222"/>
      <c r="O5289" s="222"/>
      <c r="P5289" s="222"/>
      <c r="Q5289" s="222"/>
      <c r="R5289" s="222"/>
      <c r="S5289" s="222"/>
      <c r="T5289" s="223"/>
      <c r="AT5289" s="224" t="s">
        <v>395</v>
      </c>
      <c r="AU5289" s="224" t="s">
        <v>90</v>
      </c>
      <c r="AV5289" s="14" t="s">
        <v>90</v>
      </c>
      <c r="AW5289" s="14" t="s">
        <v>36</v>
      </c>
      <c r="AX5289" s="14" t="s">
        <v>78</v>
      </c>
      <c r="AY5289" s="224" t="s">
        <v>386</v>
      </c>
    </row>
    <row r="5290" spans="1:65" s="14" customFormat="1" ht="10">
      <c r="B5290" s="214"/>
      <c r="C5290" s="215"/>
      <c r="D5290" s="205" t="s">
        <v>395</v>
      </c>
      <c r="E5290" s="216" t="s">
        <v>76</v>
      </c>
      <c r="F5290" s="217" t="s">
        <v>4517</v>
      </c>
      <c r="G5290" s="215"/>
      <c r="H5290" s="218">
        <v>59.512</v>
      </c>
      <c r="I5290" s="219"/>
      <c r="J5290" s="215"/>
      <c r="K5290" s="215"/>
      <c r="L5290" s="220"/>
      <c r="M5290" s="221"/>
      <c r="N5290" s="222"/>
      <c r="O5290" s="222"/>
      <c r="P5290" s="222"/>
      <c r="Q5290" s="222"/>
      <c r="R5290" s="222"/>
      <c r="S5290" s="222"/>
      <c r="T5290" s="223"/>
      <c r="AT5290" s="224" t="s">
        <v>395</v>
      </c>
      <c r="AU5290" s="224" t="s">
        <v>90</v>
      </c>
      <c r="AV5290" s="14" t="s">
        <v>90</v>
      </c>
      <c r="AW5290" s="14" t="s">
        <v>36</v>
      </c>
      <c r="AX5290" s="14" t="s">
        <v>78</v>
      </c>
      <c r="AY5290" s="224" t="s">
        <v>386</v>
      </c>
    </row>
    <row r="5291" spans="1:65" s="16" customFormat="1" ht="10">
      <c r="B5291" s="246"/>
      <c r="C5291" s="247"/>
      <c r="D5291" s="205" t="s">
        <v>395</v>
      </c>
      <c r="E5291" s="248" t="s">
        <v>76</v>
      </c>
      <c r="F5291" s="249" t="s">
        <v>559</v>
      </c>
      <c r="G5291" s="247"/>
      <c r="H5291" s="250">
        <v>89.283000000000001</v>
      </c>
      <c r="I5291" s="251"/>
      <c r="J5291" s="247"/>
      <c r="K5291" s="247"/>
      <c r="L5291" s="252"/>
      <c r="M5291" s="253"/>
      <c r="N5291" s="254"/>
      <c r="O5291" s="254"/>
      <c r="P5291" s="254"/>
      <c r="Q5291" s="254"/>
      <c r="R5291" s="254"/>
      <c r="S5291" s="254"/>
      <c r="T5291" s="255"/>
      <c r="AT5291" s="256" t="s">
        <v>395</v>
      </c>
      <c r="AU5291" s="256" t="s">
        <v>90</v>
      </c>
      <c r="AV5291" s="16" t="s">
        <v>95</v>
      </c>
      <c r="AW5291" s="16" t="s">
        <v>36</v>
      </c>
      <c r="AX5291" s="16" t="s">
        <v>78</v>
      </c>
      <c r="AY5291" s="256" t="s">
        <v>386</v>
      </c>
    </row>
    <row r="5292" spans="1:65" s="13" customFormat="1" ht="10">
      <c r="B5292" s="203"/>
      <c r="C5292" s="204"/>
      <c r="D5292" s="205" t="s">
        <v>395</v>
      </c>
      <c r="E5292" s="206" t="s">
        <v>76</v>
      </c>
      <c r="F5292" s="207" t="s">
        <v>1009</v>
      </c>
      <c r="G5292" s="204"/>
      <c r="H5292" s="206" t="s">
        <v>76</v>
      </c>
      <c r="I5292" s="208"/>
      <c r="J5292" s="204"/>
      <c r="K5292" s="204"/>
      <c r="L5292" s="209"/>
      <c r="M5292" s="210"/>
      <c r="N5292" s="211"/>
      <c r="O5292" s="211"/>
      <c r="P5292" s="211"/>
      <c r="Q5292" s="211"/>
      <c r="R5292" s="211"/>
      <c r="S5292" s="211"/>
      <c r="T5292" s="212"/>
      <c r="AT5292" s="213" t="s">
        <v>395</v>
      </c>
      <c r="AU5292" s="213" t="s">
        <v>90</v>
      </c>
      <c r="AV5292" s="13" t="s">
        <v>85</v>
      </c>
      <c r="AW5292" s="13" t="s">
        <v>36</v>
      </c>
      <c r="AX5292" s="13" t="s">
        <v>78</v>
      </c>
      <c r="AY5292" s="213" t="s">
        <v>386</v>
      </c>
    </row>
    <row r="5293" spans="1:65" s="14" customFormat="1" ht="10">
      <c r="B5293" s="214"/>
      <c r="C5293" s="215"/>
      <c r="D5293" s="205" t="s">
        <v>395</v>
      </c>
      <c r="E5293" s="216" t="s">
        <v>76</v>
      </c>
      <c r="F5293" s="217" t="s">
        <v>4518</v>
      </c>
      <c r="G5293" s="215"/>
      <c r="H5293" s="218">
        <v>22.81</v>
      </c>
      <c r="I5293" s="219"/>
      <c r="J5293" s="215"/>
      <c r="K5293" s="215"/>
      <c r="L5293" s="220"/>
      <c r="M5293" s="221"/>
      <c r="N5293" s="222"/>
      <c r="O5293" s="222"/>
      <c r="P5293" s="222"/>
      <c r="Q5293" s="222"/>
      <c r="R5293" s="222"/>
      <c r="S5293" s="222"/>
      <c r="T5293" s="223"/>
      <c r="AT5293" s="224" t="s">
        <v>395</v>
      </c>
      <c r="AU5293" s="224" t="s">
        <v>90</v>
      </c>
      <c r="AV5293" s="14" t="s">
        <v>90</v>
      </c>
      <c r="AW5293" s="14" t="s">
        <v>36</v>
      </c>
      <c r="AX5293" s="14" t="s">
        <v>78</v>
      </c>
      <c r="AY5293" s="224" t="s">
        <v>386</v>
      </c>
    </row>
    <row r="5294" spans="1:65" s="14" customFormat="1" ht="10">
      <c r="B5294" s="214"/>
      <c r="C5294" s="215"/>
      <c r="D5294" s="205" t="s">
        <v>395</v>
      </c>
      <c r="E5294" s="216" t="s">
        <v>76</v>
      </c>
      <c r="F5294" s="217" t="s">
        <v>4519</v>
      </c>
      <c r="G5294" s="215"/>
      <c r="H5294" s="218">
        <v>23.33</v>
      </c>
      <c r="I5294" s="219"/>
      <c r="J5294" s="215"/>
      <c r="K5294" s="215"/>
      <c r="L5294" s="220"/>
      <c r="M5294" s="221"/>
      <c r="N5294" s="222"/>
      <c r="O5294" s="222"/>
      <c r="P5294" s="222"/>
      <c r="Q5294" s="222"/>
      <c r="R5294" s="222"/>
      <c r="S5294" s="222"/>
      <c r="T5294" s="223"/>
      <c r="AT5294" s="224" t="s">
        <v>395</v>
      </c>
      <c r="AU5294" s="224" t="s">
        <v>90</v>
      </c>
      <c r="AV5294" s="14" t="s">
        <v>90</v>
      </c>
      <c r="AW5294" s="14" t="s">
        <v>36</v>
      </c>
      <c r="AX5294" s="14" t="s">
        <v>78</v>
      </c>
      <c r="AY5294" s="224" t="s">
        <v>386</v>
      </c>
    </row>
    <row r="5295" spans="1:65" s="14" customFormat="1" ht="10">
      <c r="B5295" s="214"/>
      <c r="C5295" s="215"/>
      <c r="D5295" s="205" t="s">
        <v>395</v>
      </c>
      <c r="E5295" s="216" t="s">
        <v>76</v>
      </c>
      <c r="F5295" s="217" t="s">
        <v>4520</v>
      </c>
      <c r="G5295" s="215"/>
      <c r="H5295" s="218">
        <v>20.954000000000001</v>
      </c>
      <c r="I5295" s="219"/>
      <c r="J5295" s="215"/>
      <c r="K5295" s="215"/>
      <c r="L5295" s="220"/>
      <c r="M5295" s="221"/>
      <c r="N5295" s="222"/>
      <c r="O5295" s="222"/>
      <c r="P5295" s="222"/>
      <c r="Q5295" s="222"/>
      <c r="R5295" s="222"/>
      <c r="S5295" s="222"/>
      <c r="T5295" s="223"/>
      <c r="AT5295" s="224" t="s">
        <v>395</v>
      </c>
      <c r="AU5295" s="224" t="s">
        <v>90</v>
      </c>
      <c r="AV5295" s="14" t="s">
        <v>90</v>
      </c>
      <c r="AW5295" s="14" t="s">
        <v>36</v>
      </c>
      <c r="AX5295" s="14" t="s">
        <v>78</v>
      </c>
      <c r="AY5295" s="224" t="s">
        <v>386</v>
      </c>
    </row>
    <row r="5296" spans="1:65" s="14" customFormat="1" ht="10">
      <c r="B5296" s="214"/>
      <c r="C5296" s="215"/>
      <c r="D5296" s="205" t="s">
        <v>395</v>
      </c>
      <c r="E5296" s="216" t="s">
        <v>76</v>
      </c>
      <c r="F5296" s="217" t="s">
        <v>4521</v>
      </c>
      <c r="G5296" s="215"/>
      <c r="H5296" s="218">
        <v>32.869999999999997</v>
      </c>
      <c r="I5296" s="219"/>
      <c r="J5296" s="215"/>
      <c r="K5296" s="215"/>
      <c r="L5296" s="220"/>
      <c r="M5296" s="221"/>
      <c r="N5296" s="222"/>
      <c r="O5296" s="222"/>
      <c r="P5296" s="222"/>
      <c r="Q5296" s="222"/>
      <c r="R5296" s="222"/>
      <c r="S5296" s="222"/>
      <c r="T5296" s="223"/>
      <c r="AT5296" s="224" t="s">
        <v>395</v>
      </c>
      <c r="AU5296" s="224" t="s">
        <v>90</v>
      </c>
      <c r="AV5296" s="14" t="s">
        <v>90</v>
      </c>
      <c r="AW5296" s="14" t="s">
        <v>36</v>
      </c>
      <c r="AX5296" s="14" t="s">
        <v>78</v>
      </c>
      <c r="AY5296" s="224" t="s">
        <v>386</v>
      </c>
    </row>
    <row r="5297" spans="2:51" s="14" customFormat="1" ht="10">
      <c r="B5297" s="214"/>
      <c r="C5297" s="215"/>
      <c r="D5297" s="205" t="s">
        <v>395</v>
      </c>
      <c r="E5297" s="216" t="s">
        <v>76</v>
      </c>
      <c r="F5297" s="217" t="s">
        <v>4522</v>
      </c>
      <c r="G5297" s="215"/>
      <c r="H5297" s="218">
        <v>23.59</v>
      </c>
      <c r="I5297" s="219"/>
      <c r="J5297" s="215"/>
      <c r="K5297" s="215"/>
      <c r="L5297" s="220"/>
      <c r="M5297" s="221"/>
      <c r="N5297" s="222"/>
      <c r="O5297" s="222"/>
      <c r="P5297" s="222"/>
      <c r="Q5297" s="222"/>
      <c r="R5297" s="222"/>
      <c r="S5297" s="222"/>
      <c r="T5297" s="223"/>
      <c r="AT5297" s="224" t="s">
        <v>395</v>
      </c>
      <c r="AU5297" s="224" t="s">
        <v>90</v>
      </c>
      <c r="AV5297" s="14" t="s">
        <v>90</v>
      </c>
      <c r="AW5297" s="14" t="s">
        <v>36</v>
      </c>
      <c r="AX5297" s="14" t="s">
        <v>78</v>
      </c>
      <c r="AY5297" s="224" t="s">
        <v>386</v>
      </c>
    </row>
    <row r="5298" spans="2:51" s="14" customFormat="1" ht="10">
      <c r="B5298" s="214"/>
      <c r="C5298" s="215"/>
      <c r="D5298" s="205" t="s">
        <v>395</v>
      </c>
      <c r="E5298" s="216" t="s">
        <v>76</v>
      </c>
      <c r="F5298" s="217" t="s">
        <v>4523</v>
      </c>
      <c r="G5298" s="215"/>
      <c r="H5298" s="218">
        <v>23.59</v>
      </c>
      <c r="I5298" s="219"/>
      <c r="J5298" s="215"/>
      <c r="K5298" s="215"/>
      <c r="L5298" s="220"/>
      <c r="M5298" s="221"/>
      <c r="N5298" s="222"/>
      <c r="O5298" s="222"/>
      <c r="P5298" s="222"/>
      <c r="Q5298" s="222"/>
      <c r="R5298" s="222"/>
      <c r="S5298" s="222"/>
      <c r="T5298" s="223"/>
      <c r="AT5298" s="224" t="s">
        <v>395</v>
      </c>
      <c r="AU5298" s="224" t="s">
        <v>90</v>
      </c>
      <c r="AV5298" s="14" t="s">
        <v>90</v>
      </c>
      <c r="AW5298" s="14" t="s">
        <v>36</v>
      </c>
      <c r="AX5298" s="14" t="s">
        <v>78</v>
      </c>
      <c r="AY5298" s="224" t="s">
        <v>386</v>
      </c>
    </row>
    <row r="5299" spans="2:51" s="16" customFormat="1" ht="10">
      <c r="B5299" s="246"/>
      <c r="C5299" s="247"/>
      <c r="D5299" s="205" t="s">
        <v>395</v>
      </c>
      <c r="E5299" s="248" t="s">
        <v>76</v>
      </c>
      <c r="F5299" s="249" t="s">
        <v>559</v>
      </c>
      <c r="G5299" s="247"/>
      <c r="H5299" s="250">
        <v>147.14400000000001</v>
      </c>
      <c r="I5299" s="251"/>
      <c r="J5299" s="247"/>
      <c r="K5299" s="247"/>
      <c r="L5299" s="252"/>
      <c r="M5299" s="253"/>
      <c r="N5299" s="254"/>
      <c r="O5299" s="254"/>
      <c r="P5299" s="254"/>
      <c r="Q5299" s="254"/>
      <c r="R5299" s="254"/>
      <c r="S5299" s="254"/>
      <c r="T5299" s="255"/>
      <c r="AT5299" s="256" t="s">
        <v>395</v>
      </c>
      <c r="AU5299" s="256" t="s">
        <v>90</v>
      </c>
      <c r="AV5299" s="16" t="s">
        <v>95</v>
      </c>
      <c r="AW5299" s="16" t="s">
        <v>36</v>
      </c>
      <c r="AX5299" s="16" t="s">
        <v>78</v>
      </c>
      <c r="AY5299" s="256" t="s">
        <v>386</v>
      </c>
    </row>
    <row r="5300" spans="2:51" s="13" customFormat="1" ht="10">
      <c r="B5300" s="203"/>
      <c r="C5300" s="204"/>
      <c r="D5300" s="205" t="s">
        <v>395</v>
      </c>
      <c r="E5300" s="206" t="s">
        <v>76</v>
      </c>
      <c r="F5300" s="207" t="s">
        <v>1088</v>
      </c>
      <c r="G5300" s="204"/>
      <c r="H5300" s="206" t="s">
        <v>76</v>
      </c>
      <c r="I5300" s="208"/>
      <c r="J5300" s="204"/>
      <c r="K5300" s="204"/>
      <c r="L5300" s="209"/>
      <c r="M5300" s="210"/>
      <c r="N5300" s="211"/>
      <c r="O5300" s="211"/>
      <c r="P5300" s="211"/>
      <c r="Q5300" s="211"/>
      <c r="R5300" s="211"/>
      <c r="S5300" s="211"/>
      <c r="T5300" s="212"/>
      <c r="AT5300" s="213" t="s">
        <v>395</v>
      </c>
      <c r="AU5300" s="213" t="s">
        <v>90</v>
      </c>
      <c r="AV5300" s="13" t="s">
        <v>85</v>
      </c>
      <c r="AW5300" s="13" t="s">
        <v>36</v>
      </c>
      <c r="AX5300" s="13" t="s">
        <v>78</v>
      </c>
      <c r="AY5300" s="213" t="s">
        <v>386</v>
      </c>
    </row>
    <row r="5301" spans="2:51" s="14" customFormat="1" ht="10">
      <c r="B5301" s="214"/>
      <c r="C5301" s="215"/>
      <c r="D5301" s="205" t="s">
        <v>395</v>
      </c>
      <c r="E5301" s="216" t="s">
        <v>76</v>
      </c>
      <c r="F5301" s="217" t="s">
        <v>4524</v>
      </c>
      <c r="G5301" s="215"/>
      <c r="H5301" s="218">
        <v>22.81</v>
      </c>
      <c r="I5301" s="219"/>
      <c r="J5301" s="215"/>
      <c r="K5301" s="215"/>
      <c r="L5301" s="220"/>
      <c r="M5301" s="221"/>
      <c r="N5301" s="222"/>
      <c r="O5301" s="222"/>
      <c r="P5301" s="222"/>
      <c r="Q5301" s="222"/>
      <c r="R5301" s="222"/>
      <c r="S5301" s="222"/>
      <c r="T5301" s="223"/>
      <c r="AT5301" s="224" t="s">
        <v>395</v>
      </c>
      <c r="AU5301" s="224" t="s">
        <v>90</v>
      </c>
      <c r="AV5301" s="14" t="s">
        <v>90</v>
      </c>
      <c r="AW5301" s="14" t="s">
        <v>36</v>
      </c>
      <c r="AX5301" s="14" t="s">
        <v>78</v>
      </c>
      <c r="AY5301" s="224" t="s">
        <v>386</v>
      </c>
    </row>
    <row r="5302" spans="2:51" s="14" customFormat="1" ht="10">
      <c r="B5302" s="214"/>
      <c r="C5302" s="215"/>
      <c r="D5302" s="205" t="s">
        <v>395</v>
      </c>
      <c r="E5302" s="216" t="s">
        <v>76</v>
      </c>
      <c r="F5302" s="217" t="s">
        <v>4525</v>
      </c>
      <c r="G5302" s="215"/>
      <c r="H5302" s="218">
        <v>23.33</v>
      </c>
      <c r="I5302" s="219"/>
      <c r="J5302" s="215"/>
      <c r="K5302" s="215"/>
      <c r="L5302" s="220"/>
      <c r="M5302" s="221"/>
      <c r="N5302" s="222"/>
      <c r="O5302" s="222"/>
      <c r="P5302" s="222"/>
      <c r="Q5302" s="222"/>
      <c r="R5302" s="222"/>
      <c r="S5302" s="222"/>
      <c r="T5302" s="223"/>
      <c r="AT5302" s="224" t="s">
        <v>395</v>
      </c>
      <c r="AU5302" s="224" t="s">
        <v>90</v>
      </c>
      <c r="AV5302" s="14" t="s">
        <v>90</v>
      </c>
      <c r="AW5302" s="14" t="s">
        <v>36</v>
      </c>
      <c r="AX5302" s="14" t="s">
        <v>78</v>
      </c>
      <c r="AY5302" s="224" t="s">
        <v>386</v>
      </c>
    </row>
    <row r="5303" spans="2:51" s="14" customFormat="1" ht="10">
      <c r="B5303" s="214"/>
      <c r="C5303" s="215"/>
      <c r="D5303" s="205" t="s">
        <v>395</v>
      </c>
      <c r="E5303" s="216" t="s">
        <v>76</v>
      </c>
      <c r="F5303" s="217" t="s">
        <v>4526</v>
      </c>
      <c r="G5303" s="215"/>
      <c r="H5303" s="218">
        <v>15.331</v>
      </c>
      <c r="I5303" s="219"/>
      <c r="J5303" s="215"/>
      <c r="K5303" s="215"/>
      <c r="L5303" s="220"/>
      <c r="M5303" s="221"/>
      <c r="N5303" s="222"/>
      <c r="O5303" s="222"/>
      <c r="P5303" s="222"/>
      <c r="Q5303" s="222"/>
      <c r="R5303" s="222"/>
      <c r="S5303" s="222"/>
      <c r="T5303" s="223"/>
      <c r="AT5303" s="224" t="s">
        <v>395</v>
      </c>
      <c r="AU5303" s="224" t="s">
        <v>90</v>
      </c>
      <c r="AV5303" s="14" t="s">
        <v>90</v>
      </c>
      <c r="AW5303" s="14" t="s">
        <v>36</v>
      </c>
      <c r="AX5303" s="14" t="s">
        <v>78</v>
      </c>
      <c r="AY5303" s="224" t="s">
        <v>386</v>
      </c>
    </row>
    <row r="5304" spans="2:51" s="14" customFormat="1" ht="10">
      <c r="B5304" s="214"/>
      <c r="C5304" s="215"/>
      <c r="D5304" s="205" t="s">
        <v>395</v>
      </c>
      <c r="E5304" s="216" t="s">
        <v>76</v>
      </c>
      <c r="F5304" s="217" t="s">
        <v>4527</v>
      </c>
      <c r="G5304" s="215"/>
      <c r="H5304" s="218">
        <v>20.954000000000001</v>
      </c>
      <c r="I5304" s="219"/>
      <c r="J5304" s="215"/>
      <c r="K5304" s="215"/>
      <c r="L5304" s="220"/>
      <c r="M5304" s="221"/>
      <c r="N5304" s="222"/>
      <c r="O5304" s="222"/>
      <c r="P5304" s="222"/>
      <c r="Q5304" s="222"/>
      <c r="R5304" s="222"/>
      <c r="S5304" s="222"/>
      <c r="T5304" s="223"/>
      <c r="AT5304" s="224" t="s">
        <v>395</v>
      </c>
      <c r="AU5304" s="224" t="s">
        <v>90</v>
      </c>
      <c r="AV5304" s="14" t="s">
        <v>90</v>
      </c>
      <c r="AW5304" s="14" t="s">
        <v>36</v>
      </c>
      <c r="AX5304" s="14" t="s">
        <v>78</v>
      </c>
      <c r="AY5304" s="224" t="s">
        <v>386</v>
      </c>
    </row>
    <row r="5305" spans="2:51" s="14" customFormat="1" ht="10">
      <c r="B5305" s="214"/>
      <c r="C5305" s="215"/>
      <c r="D5305" s="205" t="s">
        <v>395</v>
      </c>
      <c r="E5305" s="216" t="s">
        <v>76</v>
      </c>
      <c r="F5305" s="217" t="s">
        <v>4528</v>
      </c>
      <c r="G5305" s="215"/>
      <c r="H5305" s="218">
        <v>23.59</v>
      </c>
      <c r="I5305" s="219"/>
      <c r="J5305" s="215"/>
      <c r="K5305" s="215"/>
      <c r="L5305" s="220"/>
      <c r="M5305" s="221"/>
      <c r="N5305" s="222"/>
      <c r="O5305" s="222"/>
      <c r="P5305" s="222"/>
      <c r="Q5305" s="222"/>
      <c r="R5305" s="222"/>
      <c r="S5305" s="222"/>
      <c r="T5305" s="223"/>
      <c r="AT5305" s="224" t="s">
        <v>395</v>
      </c>
      <c r="AU5305" s="224" t="s">
        <v>90</v>
      </c>
      <c r="AV5305" s="14" t="s">
        <v>90</v>
      </c>
      <c r="AW5305" s="14" t="s">
        <v>36</v>
      </c>
      <c r="AX5305" s="14" t="s">
        <v>78</v>
      </c>
      <c r="AY5305" s="224" t="s">
        <v>386</v>
      </c>
    </row>
    <row r="5306" spans="2:51" s="14" customFormat="1" ht="10">
      <c r="B5306" s="214"/>
      <c r="C5306" s="215"/>
      <c r="D5306" s="205" t="s">
        <v>395</v>
      </c>
      <c r="E5306" s="216" t="s">
        <v>76</v>
      </c>
      <c r="F5306" s="217" t="s">
        <v>4529</v>
      </c>
      <c r="G5306" s="215"/>
      <c r="H5306" s="218">
        <v>23.59</v>
      </c>
      <c r="I5306" s="219"/>
      <c r="J5306" s="215"/>
      <c r="K5306" s="215"/>
      <c r="L5306" s="220"/>
      <c r="M5306" s="221"/>
      <c r="N5306" s="222"/>
      <c r="O5306" s="222"/>
      <c r="P5306" s="222"/>
      <c r="Q5306" s="222"/>
      <c r="R5306" s="222"/>
      <c r="S5306" s="222"/>
      <c r="T5306" s="223"/>
      <c r="AT5306" s="224" t="s">
        <v>395</v>
      </c>
      <c r="AU5306" s="224" t="s">
        <v>90</v>
      </c>
      <c r="AV5306" s="14" t="s">
        <v>90</v>
      </c>
      <c r="AW5306" s="14" t="s">
        <v>36</v>
      </c>
      <c r="AX5306" s="14" t="s">
        <v>78</v>
      </c>
      <c r="AY5306" s="224" t="s">
        <v>386</v>
      </c>
    </row>
    <row r="5307" spans="2:51" s="14" customFormat="1" ht="10">
      <c r="B5307" s="214"/>
      <c r="C5307" s="215"/>
      <c r="D5307" s="205" t="s">
        <v>395</v>
      </c>
      <c r="E5307" s="216" t="s">
        <v>76</v>
      </c>
      <c r="F5307" s="217" t="s">
        <v>4530</v>
      </c>
      <c r="G5307" s="215"/>
      <c r="H5307" s="218">
        <v>23.59</v>
      </c>
      <c r="I5307" s="219"/>
      <c r="J5307" s="215"/>
      <c r="K5307" s="215"/>
      <c r="L5307" s="220"/>
      <c r="M5307" s="221"/>
      <c r="N5307" s="222"/>
      <c r="O5307" s="222"/>
      <c r="P5307" s="222"/>
      <c r="Q5307" s="222"/>
      <c r="R5307" s="222"/>
      <c r="S5307" s="222"/>
      <c r="T5307" s="223"/>
      <c r="AT5307" s="224" t="s">
        <v>395</v>
      </c>
      <c r="AU5307" s="224" t="s">
        <v>90</v>
      </c>
      <c r="AV5307" s="14" t="s">
        <v>90</v>
      </c>
      <c r="AW5307" s="14" t="s">
        <v>36</v>
      </c>
      <c r="AX5307" s="14" t="s">
        <v>78</v>
      </c>
      <c r="AY5307" s="224" t="s">
        <v>386</v>
      </c>
    </row>
    <row r="5308" spans="2:51" s="16" customFormat="1" ht="10">
      <c r="B5308" s="246"/>
      <c r="C5308" s="247"/>
      <c r="D5308" s="205" t="s">
        <v>395</v>
      </c>
      <c r="E5308" s="248" t="s">
        <v>76</v>
      </c>
      <c r="F5308" s="249" t="s">
        <v>559</v>
      </c>
      <c r="G5308" s="247"/>
      <c r="H5308" s="250">
        <v>153.19499999999999</v>
      </c>
      <c r="I5308" s="251"/>
      <c r="J5308" s="247"/>
      <c r="K5308" s="247"/>
      <c r="L5308" s="252"/>
      <c r="M5308" s="253"/>
      <c r="N5308" s="254"/>
      <c r="O5308" s="254"/>
      <c r="P5308" s="254"/>
      <c r="Q5308" s="254"/>
      <c r="R5308" s="254"/>
      <c r="S5308" s="254"/>
      <c r="T5308" s="255"/>
      <c r="AT5308" s="256" t="s">
        <v>395</v>
      </c>
      <c r="AU5308" s="256" t="s">
        <v>90</v>
      </c>
      <c r="AV5308" s="16" t="s">
        <v>95</v>
      </c>
      <c r="AW5308" s="16" t="s">
        <v>36</v>
      </c>
      <c r="AX5308" s="16" t="s">
        <v>78</v>
      </c>
      <c r="AY5308" s="256" t="s">
        <v>386</v>
      </c>
    </row>
    <row r="5309" spans="2:51" s="13" customFormat="1" ht="10">
      <c r="B5309" s="203"/>
      <c r="C5309" s="204"/>
      <c r="D5309" s="205" t="s">
        <v>395</v>
      </c>
      <c r="E5309" s="206" t="s">
        <v>76</v>
      </c>
      <c r="F5309" s="207" t="s">
        <v>1101</v>
      </c>
      <c r="G5309" s="204"/>
      <c r="H5309" s="206" t="s">
        <v>76</v>
      </c>
      <c r="I5309" s="208"/>
      <c r="J5309" s="204"/>
      <c r="K5309" s="204"/>
      <c r="L5309" s="209"/>
      <c r="M5309" s="210"/>
      <c r="N5309" s="211"/>
      <c r="O5309" s="211"/>
      <c r="P5309" s="211"/>
      <c r="Q5309" s="211"/>
      <c r="R5309" s="211"/>
      <c r="S5309" s="211"/>
      <c r="T5309" s="212"/>
      <c r="AT5309" s="213" t="s">
        <v>395</v>
      </c>
      <c r="AU5309" s="213" t="s">
        <v>90</v>
      </c>
      <c r="AV5309" s="13" t="s">
        <v>85</v>
      </c>
      <c r="AW5309" s="13" t="s">
        <v>36</v>
      </c>
      <c r="AX5309" s="13" t="s">
        <v>78</v>
      </c>
      <c r="AY5309" s="213" t="s">
        <v>386</v>
      </c>
    </row>
    <row r="5310" spans="2:51" s="14" customFormat="1" ht="10">
      <c r="B5310" s="214"/>
      <c r="C5310" s="215"/>
      <c r="D5310" s="205" t="s">
        <v>395</v>
      </c>
      <c r="E5310" s="216" t="s">
        <v>76</v>
      </c>
      <c r="F5310" s="217" t="s">
        <v>4531</v>
      </c>
      <c r="G5310" s="215"/>
      <c r="H5310" s="218">
        <v>22.731999999999999</v>
      </c>
      <c r="I5310" s="219"/>
      <c r="J5310" s="215"/>
      <c r="K5310" s="215"/>
      <c r="L5310" s="220"/>
      <c r="M5310" s="221"/>
      <c r="N5310" s="222"/>
      <c r="O5310" s="222"/>
      <c r="P5310" s="222"/>
      <c r="Q5310" s="222"/>
      <c r="R5310" s="222"/>
      <c r="S5310" s="222"/>
      <c r="T5310" s="223"/>
      <c r="AT5310" s="224" t="s">
        <v>395</v>
      </c>
      <c r="AU5310" s="224" t="s">
        <v>90</v>
      </c>
      <c r="AV5310" s="14" t="s">
        <v>90</v>
      </c>
      <c r="AW5310" s="14" t="s">
        <v>36</v>
      </c>
      <c r="AX5310" s="14" t="s">
        <v>78</v>
      </c>
      <c r="AY5310" s="224" t="s">
        <v>386</v>
      </c>
    </row>
    <row r="5311" spans="2:51" s="14" customFormat="1" ht="10">
      <c r="B5311" s="214"/>
      <c r="C5311" s="215"/>
      <c r="D5311" s="205" t="s">
        <v>395</v>
      </c>
      <c r="E5311" s="216" t="s">
        <v>76</v>
      </c>
      <c r="F5311" s="217" t="s">
        <v>4532</v>
      </c>
      <c r="G5311" s="215"/>
      <c r="H5311" s="218">
        <v>23.251999999999999</v>
      </c>
      <c r="I5311" s="219"/>
      <c r="J5311" s="215"/>
      <c r="K5311" s="215"/>
      <c r="L5311" s="220"/>
      <c r="M5311" s="221"/>
      <c r="N5311" s="222"/>
      <c r="O5311" s="222"/>
      <c r="P5311" s="222"/>
      <c r="Q5311" s="222"/>
      <c r="R5311" s="222"/>
      <c r="S5311" s="222"/>
      <c r="T5311" s="223"/>
      <c r="AT5311" s="224" t="s">
        <v>395</v>
      </c>
      <c r="AU5311" s="224" t="s">
        <v>90</v>
      </c>
      <c r="AV5311" s="14" t="s">
        <v>90</v>
      </c>
      <c r="AW5311" s="14" t="s">
        <v>36</v>
      </c>
      <c r="AX5311" s="14" t="s">
        <v>78</v>
      </c>
      <c r="AY5311" s="224" t="s">
        <v>386</v>
      </c>
    </row>
    <row r="5312" spans="2:51" s="14" customFormat="1" ht="10">
      <c r="B5312" s="214"/>
      <c r="C5312" s="215"/>
      <c r="D5312" s="205" t="s">
        <v>395</v>
      </c>
      <c r="E5312" s="216" t="s">
        <v>76</v>
      </c>
      <c r="F5312" s="217" t="s">
        <v>4533</v>
      </c>
      <c r="G5312" s="215"/>
      <c r="H5312" s="218">
        <v>20.954000000000001</v>
      </c>
      <c r="I5312" s="219"/>
      <c r="J5312" s="215"/>
      <c r="K5312" s="215"/>
      <c r="L5312" s="220"/>
      <c r="M5312" s="221"/>
      <c r="N5312" s="222"/>
      <c r="O5312" s="222"/>
      <c r="P5312" s="222"/>
      <c r="Q5312" s="222"/>
      <c r="R5312" s="222"/>
      <c r="S5312" s="222"/>
      <c r="T5312" s="223"/>
      <c r="AT5312" s="224" t="s">
        <v>395</v>
      </c>
      <c r="AU5312" s="224" t="s">
        <v>90</v>
      </c>
      <c r="AV5312" s="14" t="s">
        <v>90</v>
      </c>
      <c r="AW5312" s="14" t="s">
        <v>36</v>
      </c>
      <c r="AX5312" s="14" t="s">
        <v>78</v>
      </c>
      <c r="AY5312" s="224" t="s">
        <v>386</v>
      </c>
    </row>
    <row r="5313" spans="1:65" s="14" customFormat="1" ht="10">
      <c r="B5313" s="214"/>
      <c r="C5313" s="215"/>
      <c r="D5313" s="205" t="s">
        <v>395</v>
      </c>
      <c r="E5313" s="216" t="s">
        <v>76</v>
      </c>
      <c r="F5313" s="217" t="s">
        <v>4534</v>
      </c>
      <c r="G5313" s="215"/>
      <c r="H5313" s="218">
        <v>23.59</v>
      </c>
      <c r="I5313" s="219"/>
      <c r="J5313" s="215"/>
      <c r="K5313" s="215"/>
      <c r="L5313" s="220"/>
      <c r="M5313" s="221"/>
      <c r="N5313" s="222"/>
      <c r="O5313" s="222"/>
      <c r="P5313" s="222"/>
      <c r="Q5313" s="222"/>
      <c r="R5313" s="222"/>
      <c r="S5313" s="222"/>
      <c r="T5313" s="223"/>
      <c r="AT5313" s="224" t="s">
        <v>395</v>
      </c>
      <c r="AU5313" s="224" t="s">
        <v>90</v>
      </c>
      <c r="AV5313" s="14" t="s">
        <v>90</v>
      </c>
      <c r="AW5313" s="14" t="s">
        <v>36</v>
      </c>
      <c r="AX5313" s="14" t="s">
        <v>78</v>
      </c>
      <c r="AY5313" s="224" t="s">
        <v>386</v>
      </c>
    </row>
    <row r="5314" spans="1:65" s="14" customFormat="1" ht="10">
      <c r="B5314" s="214"/>
      <c r="C5314" s="215"/>
      <c r="D5314" s="205" t="s">
        <v>395</v>
      </c>
      <c r="E5314" s="216" t="s">
        <v>76</v>
      </c>
      <c r="F5314" s="217" t="s">
        <v>4535</v>
      </c>
      <c r="G5314" s="215"/>
      <c r="H5314" s="218">
        <v>24.058</v>
      </c>
      <c r="I5314" s="219"/>
      <c r="J5314" s="215"/>
      <c r="K5314" s="215"/>
      <c r="L5314" s="220"/>
      <c r="M5314" s="221"/>
      <c r="N5314" s="222"/>
      <c r="O5314" s="222"/>
      <c r="P5314" s="222"/>
      <c r="Q5314" s="222"/>
      <c r="R5314" s="222"/>
      <c r="S5314" s="222"/>
      <c r="T5314" s="223"/>
      <c r="AT5314" s="224" t="s">
        <v>395</v>
      </c>
      <c r="AU5314" s="224" t="s">
        <v>90</v>
      </c>
      <c r="AV5314" s="14" t="s">
        <v>90</v>
      </c>
      <c r="AW5314" s="14" t="s">
        <v>36</v>
      </c>
      <c r="AX5314" s="14" t="s">
        <v>78</v>
      </c>
      <c r="AY5314" s="224" t="s">
        <v>386</v>
      </c>
    </row>
    <row r="5315" spans="1:65" s="14" customFormat="1" ht="10">
      <c r="B5315" s="214"/>
      <c r="C5315" s="215"/>
      <c r="D5315" s="205" t="s">
        <v>395</v>
      </c>
      <c r="E5315" s="216" t="s">
        <v>76</v>
      </c>
      <c r="F5315" s="217" t="s">
        <v>4536</v>
      </c>
      <c r="G5315" s="215"/>
      <c r="H5315" s="218">
        <v>24.058</v>
      </c>
      <c r="I5315" s="219"/>
      <c r="J5315" s="215"/>
      <c r="K5315" s="215"/>
      <c r="L5315" s="220"/>
      <c r="M5315" s="221"/>
      <c r="N5315" s="222"/>
      <c r="O5315" s="222"/>
      <c r="P5315" s="222"/>
      <c r="Q5315" s="222"/>
      <c r="R5315" s="222"/>
      <c r="S5315" s="222"/>
      <c r="T5315" s="223"/>
      <c r="AT5315" s="224" t="s">
        <v>395</v>
      </c>
      <c r="AU5315" s="224" t="s">
        <v>90</v>
      </c>
      <c r="AV5315" s="14" t="s">
        <v>90</v>
      </c>
      <c r="AW5315" s="14" t="s">
        <v>36</v>
      </c>
      <c r="AX5315" s="14" t="s">
        <v>78</v>
      </c>
      <c r="AY5315" s="224" t="s">
        <v>386</v>
      </c>
    </row>
    <row r="5316" spans="1:65" s="14" customFormat="1" ht="10">
      <c r="B5316" s="214"/>
      <c r="C5316" s="215"/>
      <c r="D5316" s="205" t="s">
        <v>395</v>
      </c>
      <c r="E5316" s="216" t="s">
        <v>76</v>
      </c>
      <c r="F5316" s="217" t="s">
        <v>4537</v>
      </c>
      <c r="G5316" s="215"/>
      <c r="H5316" s="218">
        <v>26.12</v>
      </c>
      <c r="I5316" s="219"/>
      <c r="J5316" s="215"/>
      <c r="K5316" s="215"/>
      <c r="L5316" s="220"/>
      <c r="M5316" s="221"/>
      <c r="N5316" s="222"/>
      <c r="O5316" s="222"/>
      <c r="P5316" s="222"/>
      <c r="Q5316" s="222"/>
      <c r="R5316" s="222"/>
      <c r="S5316" s="222"/>
      <c r="T5316" s="223"/>
      <c r="AT5316" s="224" t="s">
        <v>395</v>
      </c>
      <c r="AU5316" s="224" t="s">
        <v>90</v>
      </c>
      <c r="AV5316" s="14" t="s">
        <v>90</v>
      </c>
      <c r="AW5316" s="14" t="s">
        <v>36</v>
      </c>
      <c r="AX5316" s="14" t="s">
        <v>78</v>
      </c>
      <c r="AY5316" s="224" t="s">
        <v>386</v>
      </c>
    </row>
    <row r="5317" spans="1:65" s="16" customFormat="1" ht="10">
      <c r="B5317" s="246"/>
      <c r="C5317" s="247"/>
      <c r="D5317" s="205" t="s">
        <v>395</v>
      </c>
      <c r="E5317" s="248" t="s">
        <v>76</v>
      </c>
      <c r="F5317" s="249" t="s">
        <v>559</v>
      </c>
      <c r="G5317" s="247"/>
      <c r="H5317" s="250">
        <v>164.76400000000001</v>
      </c>
      <c r="I5317" s="251"/>
      <c r="J5317" s="247"/>
      <c r="K5317" s="247"/>
      <c r="L5317" s="252"/>
      <c r="M5317" s="253"/>
      <c r="N5317" s="254"/>
      <c r="O5317" s="254"/>
      <c r="P5317" s="254"/>
      <c r="Q5317" s="254"/>
      <c r="R5317" s="254"/>
      <c r="S5317" s="254"/>
      <c r="T5317" s="255"/>
      <c r="AT5317" s="256" t="s">
        <v>395</v>
      </c>
      <c r="AU5317" s="256" t="s">
        <v>90</v>
      </c>
      <c r="AV5317" s="16" t="s">
        <v>95</v>
      </c>
      <c r="AW5317" s="16" t="s">
        <v>36</v>
      </c>
      <c r="AX5317" s="16" t="s">
        <v>78</v>
      </c>
      <c r="AY5317" s="256" t="s">
        <v>386</v>
      </c>
    </row>
    <row r="5318" spans="1:65" s="15" customFormat="1" ht="10">
      <c r="B5318" s="225"/>
      <c r="C5318" s="226"/>
      <c r="D5318" s="205" t="s">
        <v>395</v>
      </c>
      <c r="E5318" s="227" t="s">
        <v>76</v>
      </c>
      <c r="F5318" s="228" t="s">
        <v>398</v>
      </c>
      <c r="G5318" s="226"/>
      <c r="H5318" s="229">
        <v>554.38599999999997</v>
      </c>
      <c r="I5318" s="230"/>
      <c r="J5318" s="226"/>
      <c r="K5318" s="226"/>
      <c r="L5318" s="231"/>
      <c r="M5318" s="232"/>
      <c r="N5318" s="233"/>
      <c r="O5318" s="233"/>
      <c r="P5318" s="233"/>
      <c r="Q5318" s="233"/>
      <c r="R5318" s="233"/>
      <c r="S5318" s="233"/>
      <c r="T5318" s="234"/>
      <c r="AT5318" s="235" t="s">
        <v>395</v>
      </c>
      <c r="AU5318" s="235" t="s">
        <v>90</v>
      </c>
      <c r="AV5318" s="15" t="s">
        <v>102</v>
      </c>
      <c r="AW5318" s="15" t="s">
        <v>36</v>
      </c>
      <c r="AX5318" s="15" t="s">
        <v>85</v>
      </c>
      <c r="AY5318" s="235" t="s">
        <v>386</v>
      </c>
    </row>
    <row r="5319" spans="1:65" s="14" customFormat="1" ht="10">
      <c r="B5319" s="214"/>
      <c r="C5319" s="215"/>
      <c r="D5319" s="205" t="s">
        <v>395</v>
      </c>
      <c r="E5319" s="215"/>
      <c r="F5319" s="217" t="s">
        <v>4542</v>
      </c>
      <c r="G5319" s="215"/>
      <c r="H5319" s="218">
        <v>609.82500000000005</v>
      </c>
      <c r="I5319" s="219"/>
      <c r="J5319" s="215"/>
      <c r="K5319" s="215"/>
      <c r="L5319" s="220"/>
      <c r="M5319" s="221"/>
      <c r="N5319" s="222"/>
      <c r="O5319" s="222"/>
      <c r="P5319" s="222"/>
      <c r="Q5319" s="222"/>
      <c r="R5319" s="222"/>
      <c r="S5319" s="222"/>
      <c r="T5319" s="223"/>
      <c r="AT5319" s="224" t="s">
        <v>395</v>
      </c>
      <c r="AU5319" s="224" t="s">
        <v>90</v>
      </c>
      <c r="AV5319" s="14" t="s">
        <v>90</v>
      </c>
      <c r="AW5319" s="14" t="s">
        <v>4</v>
      </c>
      <c r="AX5319" s="14" t="s">
        <v>85</v>
      </c>
      <c r="AY5319" s="224" t="s">
        <v>386</v>
      </c>
    </row>
    <row r="5320" spans="1:65" s="2" customFormat="1" ht="24.15" customHeight="1">
      <c r="A5320" s="37"/>
      <c r="B5320" s="38"/>
      <c r="C5320" s="185" t="s">
        <v>4543</v>
      </c>
      <c r="D5320" s="185" t="s">
        <v>388</v>
      </c>
      <c r="E5320" s="186" t="s">
        <v>4544</v>
      </c>
      <c r="F5320" s="187" t="s">
        <v>4545</v>
      </c>
      <c r="G5320" s="188" t="s">
        <v>127</v>
      </c>
      <c r="H5320" s="189">
        <v>554.38599999999997</v>
      </c>
      <c r="I5320" s="190"/>
      <c r="J5320" s="191">
        <f>ROUND(I5320*H5320,2)</f>
        <v>0</v>
      </c>
      <c r="K5320" s="187" t="s">
        <v>76</v>
      </c>
      <c r="L5320" s="42"/>
      <c r="M5320" s="192" t="s">
        <v>76</v>
      </c>
      <c r="N5320" s="193" t="s">
        <v>49</v>
      </c>
      <c r="O5320" s="67"/>
      <c r="P5320" s="194">
        <f>O5320*H5320</f>
        <v>0</v>
      </c>
      <c r="Q5320" s="194">
        <v>4.4999999999999997E-3</v>
      </c>
      <c r="R5320" s="194">
        <f>Q5320*H5320</f>
        <v>2.4947369999999998</v>
      </c>
      <c r="S5320" s="194">
        <v>0</v>
      </c>
      <c r="T5320" s="195">
        <f>S5320*H5320</f>
        <v>0</v>
      </c>
      <c r="U5320" s="37"/>
      <c r="V5320" s="37"/>
      <c r="W5320" s="37"/>
      <c r="X5320" s="37"/>
      <c r="Y5320" s="37"/>
      <c r="Z5320" s="37"/>
      <c r="AA5320" s="37"/>
      <c r="AB5320" s="37"/>
      <c r="AC5320" s="37"/>
      <c r="AD5320" s="37"/>
      <c r="AE5320" s="37"/>
      <c r="AR5320" s="196" t="s">
        <v>479</v>
      </c>
      <c r="AT5320" s="196" t="s">
        <v>388</v>
      </c>
      <c r="AU5320" s="196" t="s">
        <v>90</v>
      </c>
      <c r="AY5320" s="20" t="s">
        <v>386</v>
      </c>
      <c r="BE5320" s="197">
        <f>IF(N5320="základní",J5320,0)</f>
        <v>0</v>
      </c>
      <c r="BF5320" s="197">
        <f>IF(N5320="snížená",J5320,0)</f>
        <v>0</v>
      </c>
      <c r="BG5320" s="197">
        <f>IF(N5320="zákl. přenesená",J5320,0)</f>
        <v>0</v>
      </c>
      <c r="BH5320" s="197">
        <f>IF(N5320="sníž. přenesená",J5320,0)</f>
        <v>0</v>
      </c>
      <c r="BI5320" s="197">
        <f>IF(N5320="nulová",J5320,0)</f>
        <v>0</v>
      </c>
      <c r="BJ5320" s="20" t="s">
        <v>90</v>
      </c>
      <c r="BK5320" s="197">
        <f>ROUND(I5320*H5320,2)</f>
        <v>0</v>
      </c>
      <c r="BL5320" s="20" t="s">
        <v>479</v>
      </c>
      <c r="BM5320" s="196" t="s">
        <v>4546</v>
      </c>
    </row>
    <row r="5321" spans="1:65" s="14" customFormat="1" ht="10">
      <c r="B5321" s="214"/>
      <c r="C5321" s="215"/>
      <c r="D5321" s="205" t="s">
        <v>395</v>
      </c>
      <c r="E5321" s="216" t="s">
        <v>76</v>
      </c>
      <c r="F5321" s="217" t="s">
        <v>214</v>
      </c>
      <c r="G5321" s="215"/>
      <c r="H5321" s="218">
        <v>554.38599999999997</v>
      </c>
      <c r="I5321" s="219"/>
      <c r="J5321" s="215"/>
      <c r="K5321" s="215"/>
      <c r="L5321" s="220"/>
      <c r="M5321" s="221"/>
      <c r="N5321" s="222"/>
      <c r="O5321" s="222"/>
      <c r="P5321" s="222"/>
      <c r="Q5321" s="222"/>
      <c r="R5321" s="222"/>
      <c r="S5321" s="222"/>
      <c r="T5321" s="223"/>
      <c r="AT5321" s="224" t="s">
        <v>395</v>
      </c>
      <c r="AU5321" s="224" t="s">
        <v>90</v>
      </c>
      <c r="AV5321" s="14" t="s">
        <v>90</v>
      </c>
      <c r="AW5321" s="14" t="s">
        <v>36</v>
      </c>
      <c r="AX5321" s="14" t="s">
        <v>78</v>
      </c>
      <c r="AY5321" s="224" t="s">
        <v>386</v>
      </c>
    </row>
    <row r="5322" spans="1:65" s="15" customFormat="1" ht="10">
      <c r="B5322" s="225"/>
      <c r="C5322" s="226"/>
      <c r="D5322" s="205" t="s">
        <v>395</v>
      </c>
      <c r="E5322" s="227" t="s">
        <v>76</v>
      </c>
      <c r="F5322" s="228" t="s">
        <v>398</v>
      </c>
      <c r="G5322" s="226"/>
      <c r="H5322" s="229">
        <v>554.38599999999997</v>
      </c>
      <c r="I5322" s="230"/>
      <c r="J5322" s="226"/>
      <c r="K5322" s="226"/>
      <c r="L5322" s="231"/>
      <c r="M5322" s="232"/>
      <c r="N5322" s="233"/>
      <c r="O5322" s="233"/>
      <c r="P5322" s="233"/>
      <c r="Q5322" s="233"/>
      <c r="R5322" s="233"/>
      <c r="S5322" s="233"/>
      <c r="T5322" s="234"/>
      <c r="AT5322" s="235" t="s">
        <v>395</v>
      </c>
      <c r="AU5322" s="235" t="s">
        <v>90</v>
      </c>
      <c r="AV5322" s="15" t="s">
        <v>102</v>
      </c>
      <c r="AW5322" s="15" t="s">
        <v>36</v>
      </c>
      <c r="AX5322" s="15" t="s">
        <v>85</v>
      </c>
      <c r="AY5322" s="235" t="s">
        <v>386</v>
      </c>
    </row>
    <row r="5323" spans="1:65" s="2" customFormat="1" ht="16.5" customHeight="1">
      <c r="A5323" s="37"/>
      <c r="B5323" s="38"/>
      <c r="C5323" s="185" t="s">
        <v>4547</v>
      </c>
      <c r="D5323" s="185" t="s">
        <v>388</v>
      </c>
      <c r="E5323" s="186" t="s">
        <v>4548</v>
      </c>
      <c r="F5323" s="187" t="s">
        <v>4549</v>
      </c>
      <c r="G5323" s="188" t="s">
        <v>167</v>
      </c>
      <c r="H5323" s="189">
        <v>1754.0450000000001</v>
      </c>
      <c r="I5323" s="190"/>
      <c r="J5323" s="191">
        <f>ROUND(I5323*H5323,2)</f>
        <v>0</v>
      </c>
      <c r="K5323" s="187" t="s">
        <v>391</v>
      </c>
      <c r="L5323" s="42"/>
      <c r="M5323" s="192" t="s">
        <v>76</v>
      </c>
      <c r="N5323" s="193" t="s">
        <v>49</v>
      </c>
      <c r="O5323" s="67"/>
      <c r="P5323" s="194">
        <f>O5323*H5323</f>
        <v>0</v>
      </c>
      <c r="Q5323" s="194">
        <v>9.0000000000000006E-5</v>
      </c>
      <c r="R5323" s="194">
        <f>Q5323*H5323</f>
        <v>0.15786405000000001</v>
      </c>
      <c r="S5323" s="194">
        <v>0</v>
      </c>
      <c r="T5323" s="195">
        <f>S5323*H5323</f>
        <v>0</v>
      </c>
      <c r="U5323" s="37"/>
      <c r="V5323" s="37"/>
      <c r="W5323" s="37"/>
      <c r="X5323" s="37"/>
      <c r="Y5323" s="37"/>
      <c r="Z5323" s="37"/>
      <c r="AA5323" s="37"/>
      <c r="AB5323" s="37"/>
      <c r="AC5323" s="37"/>
      <c r="AD5323" s="37"/>
      <c r="AE5323" s="37"/>
      <c r="AR5323" s="196" t="s">
        <v>479</v>
      </c>
      <c r="AT5323" s="196" t="s">
        <v>388</v>
      </c>
      <c r="AU5323" s="196" t="s">
        <v>90</v>
      </c>
      <c r="AY5323" s="20" t="s">
        <v>386</v>
      </c>
      <c r="BE5323" s="197">
        <f>IF(N5323="základní",J5323,0)</f>
        <v>0</v>
      </c>
      <c r="BF5323" s="197">
        <f>IF(N5323="snížená",J5323,0)</f>
        <v>0</v>
      </c>
      <c r="BG5323" s="197">
        <f>IF(N5323="zákl. přenesená",J5323,0)</f>
        <v>0</v>
      </c>
      <c r="BH5323" s="197">
        <f>IF(N5323="sníž. přenesená",J5323,0)</f>
        <v>0</v>
      </c>
      <c r="BI5323" s="197">
        <f>IF(N5323="nulová",J5323,0)</f>
        <v>0</v>
      </c>
      <c r="BJ5323" s="20" t="s">
        <v>90</v>
      </c>
      <c r="BK5323" s="197">
        <f>ROUND(I5323*H5323,2)</f>
        <v>0</v>
      </c>
      <c r="BL5323" s="20" t="s">
        <v>479</v>
      </c>
      <c r="BM5323" s="196" t="s">
        <v>4550</v>
      </c>
    </row>
    <row r="5324" spans="1:65" s="2" customFormat="1" ht="10">
      <c r="A5324" s="37"/>
      <c r="B5324" s="38"/>
      <c r="C5324" s="39"/>
      <c r="D5324" s="198" t="s">
        <v>393</v>
      </c>
      <c r="E5324" s="39"/>
      <c r="F5324" s="199" t="s">
        <v>4551</v>
      </c>
      <c r="G5324" s="39"/>
      <c r="H5324" s="39"/>
      <c r="I5324" s="200"/>
      <c r="J5324" s="39"/>
      <c r="K5324" s="39"/>
      <c r="L5324" s="42"/>
      <c r="M5324" s="201"/>
      <c r="N5324" s="202"/>
      <c r="O5324" s="67"/>
      <c r="P5324" s="67"/>
      <c r="Q5324" s="67"/>
      <c r="R5324" s="67"/>
      <c r="S5324" s="67"/>
      <c r="T5324" s="68"/>
      <c r="U5324" s="37"/>
      <c r="V5324" s="37"/>
      <c r="W5324" s="37"/>
      <c r="X5324" s="37"/>
      <c r="Y5324" s="37"/>
      <c r="Z5324" s="37"/>
      <c r="AA5324" s="37"/>
      <c r="AB5324" s="37"/>
      <c r="AC5324" s="37"/>
      <c r="AD5324" s="37"/>
      <c r="AE5324" s="37"/>
      <c r="AT5324" s="20" t="s">
        <v>393</v>
      </c>
      <c r="AU5324" s="20" t="s">
        <v>90</v>
      </c>
    </row>
    <row r="5325" spans="1:65" s="14" customFormat="1" ht="10">
      <c r="B5325" s="214"/>
      <c r="C5325" s="215"/>
      <c r="D5325" s="205" t="s">
        <v>395</v>
      </c>
      <c r="E5325" s="216" t="s">
        <v>76</v>
      </c>
      <c r="F5325" s="217" t="s">
        <v>326</v>
      </c>
      <c r="G5325" s="215"/>
      <c r="H5325" s="218">
        <v>1060.874</v>
      </c>
      <c r="I5325" s="219"/>
      <c r="J5325" s="215"/>
      <c r="K5325" s="215"/>
      <c r="L5325" s="220"/>
      <c r="M5325" s="221"/>
      <c r="N5325" s="222"/>
      <c r="O5325" s="222"/>
      <c r="P5325" s="222"/>
      <c r="Q5325" s="222"/>
      <c r="R5325" s="222"/>
      <c r="S5325" s="222"/>
      <c r="T5325" s="223"/>
      <c r="AT5325" s="224" t="s">
        <v>395</v>
      </c>
      <c r="AU5325" s="224" t="s">
        <v>90</v>
      </c>
      <c r="AV5325" s="14" t="s">
        <v>90</v>
      </c>
      <c r="AW5325" s="14" t="s">
        <v>36</v>
      </c>
      <c r="AX5325" s="14" t="s">
        <v>78</v>
      </c>
      <c r="AY5325" s="224" t="s">
        <v>386</v>
      </c>
    </row>
    <row r="5326" spans="1:65" s="14" customFormat="1" ht="10">
      <c r="B5326" s="214"/>
      <c r="C5326" s="215"/>
      <c r="D5326" s="205" t="s">
        <v>395</v>
      </c>
      <c r="E5326" s="216" t="s">
        <v>76</v>
      </c>
      <c r="F5326" s="217" t="s">
        <v>218</v>
      </c>
      <c r="G5326" s="215"/>
      <c r="H5326" s="218">
        <v>693.17100000000005</v>
      </c>
      <c r="I5326" s="219"/>
      <c r="J5326" s="215"/>
      <c r="K5326" s="215"/>
      <c r="L5326" s="220"/>
      <c r="M5326" s="221"/>
      <c r="N5326" s="222"/>
      <c r="O5326" s="222"/>
      <c r="P5326" s="222"/>
      <c r="Q5326" s="222"/>
      <c r="R5326" s="222"/>
      <c r="S5326" s="222"/>
      <c r="T5326" s="223"/>
      <c r="AT5326" s="224" t="s">
        <v>395</v>
      </c>
      <c r="AU5326" s="224" t="s">
        <v>90</v>
      </c>
      <c r="AV5326" s="14" t="s">
        <v>90</v>
      </c>
      <c r="AW5326" s="14" t="s">
        <v>36</v>
      </c>
      <c r="AX5326" s="14" t="s">
        <v>78</v>
      </c>
      <c r="AY5326" s="224" t="s">
        <v>386</v>
      </c>
    </row>
    <row r="5327" spans="1:65" s="15" customFormat="1" ht="10">
      <c r="B5327" s="225"/>
      <c r="C5327" s="226"/>
      <c r="D5327" s="205" t="s">
        <v>395</v>
      </c>
      <c r="E5327" s="227" t="s">
        <v>76</v>
      </c>
      <c r="F5327" s="228" t="s">
        <v>398</v>
      </c>
      <c r="G5327" s="226"/>
      <c r="H5327" s="229">
        <v>1754.0450000000001</v>
      </c>
      <c r="I5327" s="230"/>
      <c r="J5327" s="226"/>
      <c r="K5327" s="226"/>
      <c r="L5327" s="231"/>
      <c r="M5327" s="232"/>
      <c r="N5327" s="233"/>
      <c r="O5327" s="233"/>
      <c r="P5327" s="233"/>
      <c r="Q5327" s="233"/>
      <c r="R5327" s="233"/>
      <c r="S5327" s="233"/>
      <c r="T5327" s="234"/>
      <c r="AT5327" s="235" t="s">
        <v>395</v>
      </c>
      <c r="AU5327" s="235" t="s">
        <v>90</v>
      </c>
      <c r="AV5327" s="15" t="s">
        <v>102</v>
      </c>
      <c r="AW5327" s="15" t="s">
        <v>36</v>
      </c>
      <c r="AX5327" s="15" t="s">
        <v>85</v>
      </c>
      <c r="AY5327" s="235" t="s">
        <v>386</v>
      </c>
    </row>
    <row r="5328" spans="1:65" s="2" customFormat="1" ht="37.75" customHeight="1">
      <c r="A5328" s="37"/>
      <c r="B5328" s="38"/>
      <c r="C5328" s="185" t="s">
        <v>4552</v>
      </c>
      <c r="D5328" s="185" t="s">
        <v>388</v>
      </c>
      <c r="E5328" s="186" t="s">
        <v>4553</v>
      </c>
      <c r="F5328" s="187" t="s">
        <v>4554</v>
      </c>
      <c r="G5328" s="188" t="s">
        <v>127</v>
      </c>
      <c r="H5328" s="189">
        <v>1461.48</v>
      </c>
      <c r="I5328" s="190"/>
      <c r="J5328" s="191">
        <f>ROUND(I5328*H5328,2)</f>
        <v>0</v>
      </c>
      <c r="K5328" s="187" t="s">
        <v>391</v>
      </c>
      <c r="L5328" s="42"/>
      <c r="M5328" s="192" t="s">
        <v>76</v>
      </c>
      <c r="N5328" s="193" t="s">
        <v>49</v>
      </c>
      <c r="O5328" s="67"/>
      <c r="P5328" s="194">
        <f>O5328*H5328</f>
        <v>0</v>
      </c>
      <c r="Q5328" s="194">
        <v>2.5000000000000001E-5</v>
      </c>
      <c r="R5328" s="194">
        <f>Q5328*H5328</f>
        <v>3.6537E-2</v>
      </c>
      <c r="S5328" s="194">
        <v>0</v>
      </c>
      <c r="T5328" s="195">
        <f>S5328*H5328</f>
        <v>0</v>
      </c>
      <c r="U5328" s="37"/>
      <c r="V5328" s="37"/>
      <c r="W5328" s="37"/>
      <c r="X5328" s="37"/>
      <c r="Y5328" s="37"/>
      <c r="Z5328" s="37"/>
      <c r="AA5328" s="37"/>
      <c r="AB5328" s="37"/>
      <c r="AC5328" s="37"/>
      <c r="AD5328" s="37"/>
      <c r="AE5328" s="37"/>
      <c r="AR5328" s="196" t="s">
        <v>479</v>
      </c>
      <c r="AT5328" s="196" t="s">
        <v>388</v>
      </c>
      <c r="AU5328" s="196" t="s">
        <v>90</v>
      </c>
      <c r="AY5328" s="20" t="s">
        <v>386</v>
      </c>
      <c r="BE5328" s="197">
        <f>IF(N5328="základní",J5328,0)</f>
        <v>0</v>
      </c>
      <c r="BF5328" s="197">
        <f>IF(N5328="snížená",J5328,0)</f>
        <v>0</v>
      </c>
      <c r="BG5328" s="197">
        <f>IF(N5328="zákl. přenesená",J5328,0)</f>
        <v>0</v>
      </c>
      <c r="BH5328" s="197">
        <f>IF(N5328="sníž. přenesená",J5328,0)</f>
        <v>0</v>
      </c>
      <c r="BI5328" s="197">
        <f>IF(N5328="nulová",J5328,0)</f>
        <v>0</v>
      </c>
      <c r="BJ5328" s="20" t="s">
        <v>90</v>
      </c>
      <c r="BK5328" s="197">
        <f>ROUND(I5328*H5328,2)</f>
        <v>0</v>
      </c>
      <c r="BL5328" s="20" t="s">
        <v>479</v>
      </c>
      <c r="BM5328" s="196" t="s">
        <v>4555</v>
      </c>
    </row>
    <row r="5329" spans="1:65" s="2" customFormat="1" ht="10">
      <c r="A5329" s="37"/>
      <c r="B5329" s="38"/>
      <c r="C5329" s="39"/>
      <c r="D5329" s="198" t="s">
        <v>393</v>
      </c>
      <c r="E5329" s="39"/>
      <c r="F5329" s="199" t="s">
        <v>4556</v>
      </c>
      <c r="G5329" s="39"/>
      <c r="H5329" s="39"/>
      <c r="I5329" s="200"/>
      <c r="J5329" s="39"/>
      <c r="K5329" s="39"/>
      <c r="L5329" s="42"/>
      <c r="M5329" s="201"/>
      <c r="N5329" s="202"/>
      <c r="O5329" s="67"/>
      <c r="P5329" s="67"/>
      <c r="Q5329" s="67"/>
      <c r="R5329" s="67"/>
      <c r="S5329" s="67"/>
      <c r="T5329" s="68"/>
      <c r="U5329" s="37"/>
      <c r="V5329" s="37"/>
      <c r="W5329" s="37"/>
      <c r="X5329" s="37"/>
      <c r="Y5329" s="37"/>
      <c r="Z5329" s="37"/>
      <c r="AA5329" s="37"/>
      <c r="AB5329" s="37"/>
      <c r="AC5329" s="37"/>
      <c r="AD5329" s="37"/>
      <c r="AE5329" s="37"/>
      <c r="AT5329" s="20" t="s">
        <v>393</v>
      </c>
      <c r="AU5329" s="20" t="s">
        <v>90</v>
      </c>
    </row>
    <row r="5330" spans="1:65" s="14" customFormat="1" ht="10">
      <c r="B5330" s="214"/>
      <c r="C5330" s="215"/>
      <c r="D5330" s="205" t="s">
        <v>395</v>
      </c>
      <c r="E5330" s="216" t="s">
        <v>76</v>
      </c>
      <c r="F5330" s="217" t="s">
        <v>229</v>
      </c>
      <c r="G5330" s="215"/>
      <c r="H5330" s="218">
        <v>268.14</v>
      </c>
      <c r="I5330" s="219"/>
      <c r="J5330" s="215"/>
      <c r="K5330" s="215"/>
      <c r="L5330" s="220"/>
      <c r="M5330" s="221"/>
      <c r="N5330" s="222"/>
      <c r="O5330" s="222"/>
      <c r="P5330" s="222"/>
      <c r="Q5330" s="222"/>
      <c r="R5330" s="222"/>
      <c r="S5330" s="222"/>
      <c r="T5330" s="223"/>
      <c r="AT5330" s="224" t="s">
        <v>395</v>
      </c>
      <c r="AU5330" s="224" t="s">
        <v>90</v>
      </c>
      <c r="AV5330" s="14" t="s">
        <v>90</v>
      </c>
      <c r="AW5330" s="14" t="s">
        <v>36</v>
      </c>
      <c r="AX5330" s="14" t="s">
        <v>78</v>
      </c>
      <c r="AY5330" s="224" t="s">
        <v>386</v>
      </c>
    </row>
    <row r="5331" spans="1:65" s="14" customFormat="1" ht="10">
      <c r="B5331" s="214"/>
      <c r="C5331" s="215"/>
      <c r="D5331" s="205" t="s">
        <v>395</v>
      </c>
      <c r="E5331" s="216" t="s">
        <v>76</v>
      </c>
      <c r="F5331" s="217" t="s">
        <v>319</v>
      </c>
      <c r="G5331" s="215"/>
      <c r="H5331" s="218">
        <v>83.68</v>
      </c>
      <c r="I5331" s="219"/>
      <c r="J5331" s="215"/>
      <c r="K5331" s="215"/>
      <c r="L5331" s="220"/>
      <c r="M5331" s="221"/>
      <c r="N5331" s="222"/>
      <c r="O5331" s="222"/>
      <c r="P5331" s="222"/>
      <c r="Q5331" s="222"/>
      <c r="R5331" s="222"/>
      <c r="S5331" s="222"/>
      <c r="T5331" s="223"/>
      <c r="AT5331" s="224" t="s">
        <v>395</v>
      </c>
      <c r="AU5331" s="224" t="s">
        <v>90</v>
      </c>
      <c r="AV5331" s="14" t="s">
        <v>90</v>
      </c>
      <c r="AW5331" s="14" t="s">
        <v>36</v>
      </c>
      <c r="AX5331" s="14" t="s">
        <v>78</v>
      </c>
      <c r="AY5331" s="224" t="s">
        <v>386</v>
      </c>
    </row>
    <row r="5332" spans="1:65" s="14" customFormat="1" ht="10">
      <c r="B5332" s="214"/>
      <c r="C5332" s="215"/>
      <c r="D5332" s="205" t="s">
        <v>395</v>
      </c>
      <c r="E5332" s="216" t="s">
        <v>76</v>
      </c>
      <c r="F5332" s="217" t="s">
        <v>235</v>
      </c>
      <c r="G5332" s="215"/>
      <c r="H5332" s="218">
        <v>382.49</v>
      </c>
      <c r="I5332" s="219"/>
      <c r="J5332" s="215"/>
      <c r="K5332" s="215"/>
      <c r="L5332" s="220"/>
      <c r="M5332" s="221"/>
      <c r="N5332" s="222"/>
      <c r="O5332" s="222"/>
      <c r="P5332" s="222"/>
      <c r="Q5332" s="222"/>
      <c r="R5332" s="222"/>
      <c r="S5332" s="222"/>
      <c r="T5332" s="223"/>
      <c r="AT5332" s="224" t="s">
        <v>395</v>
      </c>
      <c r="AU5332" s="224" t="s">
        <v>90</v>
      </c>
      <c r="AV5332" s="14" t="s">
        <v>90</v>
      </c>
      <c r="AW5332" s="14" t="s">
        <v>36</v>
      </c>
      <c r="AX5332" s="14" t="s">
        <v>78</v>
      </c>
      <c r="AY5332" s="224" t="s">
        <v>386</v>
      </c>
    </row>
    <row r="5333" spans="1:65" s="14" customFormat="1" ht="10">
      <c r="B5333" s="214"/>
      <c r="C5333" s="215"/>
      <c r="D5333" s="205" t="s">
        <v>395</v>
      </c>
      <c r="E5333" s="216" t="s">
        <v>76</v>
      </c>
      <c r="F5333" s="217" t="s">
        <v>238</v>
      </c>
      <c r="G5333" s="215"/>
      <c r="H5333" s="218">
        <v>52.4</v>
      </c>
      <c r="I5333" s="219"/>
      <c r="J5333" s="215"/>
      <c r="K5333" s="215"/>
      <c r="L5333" s="220"/>
      <c r="M5333" s="221"/>
      <c r="N5333" s="222"/>
      <c r="O5333" s="222"/>
      <c r="P5333" s="222"/>
      <c r="Q5333" s="222"/>
      <c r="R5333" s="222"/>
      <c r="S5333" s="222"/>
      <c r="T5333" s="223"/>
      <c r="AT5333" s="224" t="s">
        <v>395</v>
      </c>
      <c r="AU5333" s="224" t="s">
        <v>90</v>
      </c>
      <c r="AV5333" s="14" t="s">
        <v>90</v>
      </c>
      <c r="AW5333" s="14" t="s">
        <v>36</v>
      </c>
      <c r="AX5333" s="14" t="s">
        <v>78</v>
      </c>
      <c r="AY5333" s="224" t="s">
        <v>386</v>
      </c>
    </row>
    <row r="5334" spans="1:65" s="14" customFormat="1" ht="10">
      <c r="B5334" s="214"/>
      <c r="C5334" s="215"/>
      <c r="D5334" s="205" t="s">
        <v>395</v>
      </c>
      <c r="E5334" s="216" t="s">
        <v>76</v>
      </c>
      <c r="F5334" s="217" t="s">
        <v>241</v>
      </c>
      <c r="G5334" s="215"/>
      <c r="H5334" s="218">
        <v>199.26</v>
      </c>
      <c r="I5334" s="219"/>
      <c r="J5334" s="215"/>
      <c r="K5334" s="215"/>
      <c r="L5334" s="220"/>
      <c r="M5334" s="221"/>
      <c r="N5334" s="222"/>
      <c r="O5334" s="222"/>
      <c r="P5334" s="222"/>
      <c r="Q5334" s="222"/>
      <c r="R5334" s="222"/>
      <c r="S5334" s="222"/>
      <c r="T5334" s="223"/>
      <c r="AT5334" s="224" t="s">
        <v>395</v>
      </c>
      <c r="AU5334" s="224" t="s">
        <v>90</v>
      </c>
      <c r="AV5334" s="14" t="s">
        <v>90</v>
      </c>
      <c r="AW5334" s="14" t="s">
        <v>36</v>
      </c>
      <c r="AX5334" s="14" t="s">
        <v>78</v>
      </c>
      <c r="AY5334" s="224" t="s">
        <v>386</v>
      </c>
    </row>
    <row r="5335" spans="1:65" s="14" customFormat="1" ht="10">
      <c r="B5335" s="214"/>
      <c r="C5335" s="215"/>
      <c r="D5335" s="205" t="s">
        <v>395</v>
      </c>
      <c r="E5335" s="216" t="s">
        <v>76</v>
      </c>
      <c r="F5335" s="217" t="s">
        <v>244</v>
      </c>
      <c r="G5335" s="215"/>
      <c r="H5335" s="218">
        <v>23.04</v>
      </c>
      <c r="I5335" s="219"/>
      <c r="J5335" s="215"/>
      <c r="K5335" s="215"/>
      <c r="L5335" s="220"/>
      <c r="M5335" s="221"/>
      <c r="N5335" s="222"/>
      <c r="O5335" s="222"/>
      <c r="P5335" s="222"/>
      <c r="Q5335" s="222"/>
      <c r="R5335" s="222"/>
      <c r="S5335" s="222"/>
      <c r="T5335" s="223"/>
      <c r="AT5335" s="224" t="s">
        <v>395</v>
      </c>
      <c r="AU5335" s="224" t="s">
        <v>90</v>
      </c>
      <c r="AV5335" s="14" t="s">
        <v>90</v>
      </c>
      <c r="AW5335" s="14" t="s">
        <v>36</v>
      </c>
      <c r="AX5335" s="14" t="s">
        <v>78</v>
      </c>
      <c r="AY5335" s="224" t="s">
        <v>386</v>
      </c>
    </row>
    <row r="5336" spans="1:65" s="14" customFormat="1" ht="10">
      <c r="B5336" s="214"/>
      <c r="C5336" s="215"/>
      <c r="D5336" s="205" t="s">
        <v>395</v>
      </c>
      <c r="E5336" s="216" t="s">
        <v>76</v>
      </c>
      <c r="F5336" s="217" t="s">
        <v>247</v>
      </c>
      <c r="G5336" s="215"/>
      <c r="H5336" s="218">
        <v>405.78</v>
      </c>
      <c r="I5336" s="219"/>
      <c r="J5336" s="215"/>
      <c r="K5336" s="215"/>
      <c r="L5336" s="220"/>
      <c r="M5336" s="221"/>
      <c r="N5336" s="222"/>
      <c r="O5336" s="222"/>
      <c r="P5336" s="222"/>
      <c r="Q5336" s="222"/>
      <c r="R5336" s="222"/>
      <c r="S5336" s="222"/>
      <c r="T5336" s="223"/>
      <c r="AT5336" s="224" t="s">
        <v>395</v>
      </c>
      <c r="AU5336" s="224" t="s">
        <v>90</v>
      </c>
      <c r="AV5336" s="14" t="s">
        <v>90</v>
      </c>
      <c r="AW5336" s="14" t="s">
        <v>36</v>
      </c>
      <c r="AX5336" s="14" t="s">
        <v>78</v>
      </c>
      <c r="AY5336" s="224" t="s">
        <v>386</v>
      </c>
    </row>
    <row r="5337" spans="1:65" s="14" customFormat="1" ht="10">
      <c r="B5337" s="214"/>
      <c r="C5337" s="215"/>
      <c r="D5337" s="205" t="s">
        <v>395</v>
      </c>
      <c r="E5337" s="216" t="s">
        <v>76</v>
      </c>
      <c r="F5337" s="217" t="s">
        <v>250</v>
      </c>
      <c r="G5337" s="215"/>
      <c r="H5337" s="218">
        <v>46.69</v>
      </c>
      <c r="I5337" s="219"/>
      <c r="J5337" s="215"/>
      <c r="K5337" s="215"/>
      <c r="L5337" s="220"/>
      <c r="M5337" s="221"/>
      <c r="N5337" s="222"/>
      <c r="O5337" s="222"/>
      <c r="P5337" s="222"/>
      <c r="Q5337" s="222"/>
      <c r="R5337" s="222"/>
      <c r="S5337" s="222"/>
      <c r="T5337" s="223"/>
      <c r="AT5337" s="224" t="s">
        <v>395</v>
      </c>
      <c r="AU5337" s="224" t="s">
        <v>90</v>
      </c>
      <c r="AV5337" s="14" t="s">
        <v>90</v>
      </c>
      <c r="AW5337" s="14" t="s">
        <v>36</v>
      </c>
      <c r="AX5337" s="14" t="s">
        <v>78</v>
      </c>
      <c r="AY5337" s="224" t="s">
        <v>386</v>
      </c>
    </row>
    <row r="5338" spans="1:65" s="15" customFormat="1" ht="10">
      <c r="B5338" s="225"/>
      <c r="C5338" s="226"/>
      <c r="D5338" s="205" t="s">
        <v>395</v>
      </c>
      <c r="E5338" s="227" t="s">
        <v>76</v>
      </c>
      <c r="F5338" s="228" t="s">
        <v>398</v>
      </c>
      <c r="G5338" s="226"/>
      <c r="H5338" s="229">
        <v>1461.48</v>
      </c>
      <c r="I5338" s="230"/>
      <c r="J5338" s="226"/>
      <c r="K5338" s="226"/>
      <c r="L5338" s="231"/>
      <c r="M5338" s="232"/>
      <c r="N5338" s="233"/>
      <c r="O5338" s="233"/>
      <c r="P5338" s="233"/>
      <c r="Q5338" s="233"/>
      <c r="R5338" s="233"/>
      <c r="S5338" s="233"/>
      <c r="T5338" s="234"/>
      <c r="AT5338" s="235" t="s">
        <v>395</v>
      </c>
      <c r="AU5338" s="235" t="s">
        <v>90</v>
      </c>
      <c r="AV5338" s="15" t="s">
        <v>102</v>
      </c>
      <c r="AW5338" s="15" t="s">
        <v>36</v>
      </c>
      <c r="AX5338" s="15" t="s">
        <v>85</v>
      </c>
      <c r="AY5338" s="235" t="s">
        <v>386</v>
      </c>
    </row>
    <row r="5339" spans="1:65" s="2" customFormat="1" ht="49" customHeight="1">
      <c r="A5339" s="37"/>
      <c r="B5339" s="38"/>
      <c r="C5339" s="185" t="s">
        <v>4557</v>
      </c>
      <c r="D5339" s="185" t="s">
        <v>388</v>
      </c>
      <c r="E5339" s="186" t="s">
        <v>4558</v>
      </c>
      <c r="F5339" s="187" t="s">
        <v>4559</v>
      </c>
      <c r="G5339" s="188" t="s">
        <v>2321</v>
      </c>
      <c r="H5339" s="257"/>
      <c r="I5339" s="190"/>
      <c r="J5339" s="191">
        <f>ROUND(I5339*H5339,2)</f>
        <v>0</v>
      </c>
      <c r="K5339" s="187" t="s">
        <v>391</v>
      </c>
      <c r="L5339" s="42"/>
      <c r="M5339" s="192" t="s">
        <v>76</v>
      </c>
      <c r="N5339" s="193" t="s">
        <v>49</v>
      </c>
      <c r="O5339" s="67"/>
      <c r="P5339" s="194">
        <f>O5339*H5339</f>
        <v>0</v>
      </c>
      <c r="Q5339" s="194">
        <v>0</v>
      </c>
      <c r="R5339" s="194">
        <f>Q5339*H5339</f>
        <v>0</v>
      </c>
      <c r="S5339" s="194">
        <v>0</v>
      </c>
      <c r="T5339" s="195">
        <f>S5339*H5339</f>
        <v>0</v>
      </c>
      <c r="U5339" s="37"/>
      <c r="V5339" s="37"/>
      <c r="W5339" s="37"/>
      <c r="X5339" s="37"/>
      <c r="Y5339" s="37"/>
      <c r="Z5339" s="37"/>
      <c r="AA5339" s="37"/>
      <c r="AB5339" s="37"/>
      <c r="AC5339" s="37"/>
      <c r="AD5339" s="37"/>
      <c r="AE5339" s="37"/>
      <c r="AR5339" s="196" t="s">
        <v>479</v>
      </c>
      <c r="AT5339" s="196" t="s">
        <v>388</v>
      </c>
      <c r="AU5339" s="196" t="s">
        <v>90</v>
      </c>
      <c r="AY5339" s="20" t="s">
        <v>386</v>
      </c>
      <c r="BE5339" s="197">
        <f>IF(N5339="základní",J5339,0)</f>
        <v>0</v>
      </c>
      <c r="BF5339" s="197">
        <f>IF(N5339="snížená",J5339,0)</f>
        <v>0</v>
      </c>
      <c r="BG5339" s="197">
        <f>IF(N5339="zákl. přenesená",J5339,0)</f>
        <v>0</v>
      </c>
      <c r="BH5339" s="197">
        <f>IF(N5339="sníž. přenesená",J5339,0)</f>
        <v>0</v>
      </c>
      <c r="BI5339" s="197">
        <f>IF(N5339="nulová",J5339,0)</f>
        <v>0</v>
      </c>
      <c r="BJ5339" s="20" t="s">
        <v>90</v>
      </c>
      <c r="BK5339" s="197">
        <f>ROUND(I5339*H5339,2)</f>
        <v>0</v>
      </c>
      <c r="BL5339" s="20" t="s">
        <v>479</v>
      </c>
      <c r="BM5339" s="196" t="s">
        <v>4560</v>
      </c>
    </row>
    <row r="5340" spans="1:65" s="2" customFormat="1" ht="10">
      <c r="A5340" s="37"/>
      <c r="B5340" s="38"/>
      <c r="C5340" s="39"/>
      <c r="D5340" s="198" t="s">
        <v>393</v>
      </c>
      <c r="E5340" s="39"/>
      <c r="F5340" s="199" t="s">
        <v>4561</v>
      </c>
      <c r="G5340" s="39"/>
      <c r="H5340" s="39"/>
      <c r="I5340" s="200"/>
      <c r="J5340" s="39"/>
      <c r="K5340" s="39"/>
      <c r="L5340" s="42"/>
      <c r="M5340" s="201"/>
      <c r="N5340" s="202"/>
      <c r="O5340" s="67"/>
      <c r="P5340" s="67"/>
      <c r="Q5340" s="67"/>
      <c r="R5340" s="67"/>
      <c r="S5340" s="67"/>
      <c r="T5340" s="68"/>
      <c r="U5340" s="37"/>
      <c r="V5340" s="37"/>
      <c r="W5340" s="37"/>
      <c r="X5340" s="37"/>
      <c r="Y5340" s="37"/>
      <c r="Z5340" s="37"/>
      <c r="AA5340" s="37"/>
      <c r="AB5340" s="37"/>
      <c r="AC5340" s="37"/>
      <c r="AD5340" s="37"/>
      <c r="AE5340" s="37"/>
      <c r="AT5340" s="20" t="s">
        <v>393</v>
      </c>
      <c r="AU5340" s="20" t="s">
        <v>90</v>
      </c>
    </row>
    <row r="5341" spans="1:65" s="12" customFormat="1" ht="22.75" customHeight="1">
      <c r="B5341" s="169"/>
      <c r="C5341" s="170"/>
      <c r="D5341" s="171" t="s">
        <v>77</v>
      </c>
      <c r="E5341" s="183" t="s">
        <v>4562</v>
      </c>
      <c r="F5341" s="183" t="s">
        <v>4563</v>
      </c>
      <c r="G5341" s="170"/>
      <c r="H5341" s="170"/>
      <c r="I5341" s="173"/>
      <c r="J5341" s="184">
        <f>BK5341</f>
        <v>0</v>
      </c>
      <c r="K5341" s="170"/>
      <c r="L5341" s="175"/>
      <c r="M5341" s="176"/>
      <c r="N5341" s="177"/>
      <c r="O5341" s="177"/>
      <c r="P5341" s="178">
        <f>SUM(P5342:P5375)</f>
        <v>0</v>
      </c>
      <c r="Q5341" s="177"/>
      <c r="R5341" s="178">
        <f>SUM(R5342:R5375)</f>
        <v>0.11599199999999998</v>
      </c>
      <c r="S5341" s="177"/>
      <c r="T5341" s="179">
        <f>SUM(T5342:T5375)</f>
        <v>0</v>
      </c>
      <c r="AR5341" s="180" t="s">
        <v>90</v>
      </c>
      <c r="AT5341" s="181" t="s">
        <v>77</v>
      </c>
      <c r="AU5341" s="181" t="s">
        <v>85</v>
      </c>
      <c r="AY5341" s="180" t="s">
        <v>386</v>
      </c>
      <c r="BK5341" s="182">
        <f>SUM(BK5342:BK5375)</f>
        <v>0</v>
      </c>
    </row>
    <row r="5342" spans="1:65" s="2" customFormat="1" ht="21.75" customHeight="1">
      <c r="A5342" s="37"/>
      <c r="B5342" s="38"/>
      <c r="C5342" s="185" t="s">
        <v>4564</v>
      </c>
      <c r="D5342" s="185" t="s">
        <v>388</v>
      </c>
      <c r="E5342" s="186" t="s">
        <v>4565</v>
      </c>
      <c r="F5342" s="187" t="s">
        <v>4566</v>
      </c>
      <c r="G5342" s="188" t="s">
        <v>127</v>
      </c>
      <c r="H5342" s="189">
        <v>28.64</v>
      </c>
      <c r="I5342" s="190"/>
      <c r="J5342" s="191">
        <f>ROUND(I5342*H5342,2)</f>
        <v>0</v>
      </c>
      <c r="K5342" s="187" t="s">
        <v>391</v>
      </c>
      <c r="L5342" s="42"/>
      <c r="M5342" s="192" t="s">
        <v>76</v>
      </c>
      <c r="N5342" s="193" t="s">
        <v>49</v>
      </c>
      <c r="O5342" s="67"/>
      <c r="P5342" s="194">
        <f>O5342*H5342</f>
        <v>0</v>
      </c>
      <c r="Q5342" s="194">
        <v>0</v>
      </c>
      <c r="R5342" s="194">
        <f>Q5342*H5342</f>
        <v>0</v>
      </c>
      <c r="S5342" s="194">
        <v>0</v>
      </c>
      <c r="T5342" s="195">
        <f>S5342*H5342</f>
        <v>0</v>
      </c>
      <c r="U5342" s="37"/>
      <c r="V5342" s="37"/>
      <c r="W5342" s="37"/>
      <c r="X5342" s="37"/>
      <c r="Y5342" s="37"/>
      <c r="Z5342" s="37"/>
      <c r="AA5342" s="37"/>
      <c r="AB5342" s="37"/>
      <c r="AC5342" s="37"/>
      <c r="AD5342" s="37"/>
      <c r="AE5342" s="37"/>
      <c r="AR5342" s="196" t="s">
        <v>479</v>
      </c>
      <c r="AT5342" s="196" t="s">
        <v>388</v>
      </c>
      <c r="AU5342" s="196" t="s">
        <v>90</v>
      </c>
      <c r="AY5342" s="20" t="s">
        <v>386</v>
      </c>
      <c r="BE5342" s="197">
        <f>IF(N5342="základní",J5342,0)</f>
        <v>0</v>
      </c>
      <c r="BF5342" s="197">
        <f>IF(N5342="snížená",J5342,0)</f>
        <v>0</v>
      </c>
      <c r="BG5342" s="197">
        <f>IF(N5342="zákl. přenesená",J5342,0)</f>
        <v>0</v>
      </c>
      <c r="BH5342" s="197">
        <f>IF(N5342="sníž. přenesená",J5342,0)</f>
        <v>0</v>
      </c>
      <c r="BI5342" s="197">
        <f>IF(N5342="nulová",J5342,0)</f>
        <v>0</v>
      </c>
      <c r="BJ5342" s="20" t="s">
        <v>90</v>
      </c>
      <c r="BK5342" s="197">
        <f>ROUND(I5342*H5342,2)</f>
        <v>0</v>
      </c>
      <c r="BL5342" s="20" t="s">
        <v>479</v>
      </c>
      <c r="BM5342" s="196" t="s">
        <v>4567</v>
      </c>
    </row>
    <row r="5343" spans="1:65" s="2" customFormat="1" ht="10">
      <c r="A5343" s="37"/>
      <c r="B5343" s="38"/>
      <c r="C5343" s="39"/>
      <c r="D5343" s="198" t="s">
        <v>393</v>
      </c>
      <c r="E5343" s="39"/>
      <c r="F5343" s="199" t="s">
        <v>4568</v>
      </c>
      <c r="G5343" s="39"/>
      <c r="H5343" s="39"/>
      <c r="I5343" s="200"/>
      <c r="J5343" s="39"/>
      <c r="K5343" s="39"/>
      <c r="L5343" s="42"/>
      <c r="M5343" s="201"/>
      <c r="N5343" s="202"/>
      <c r="O5343" s="67"/>
      <c r="P5343" s="67"/>
      <c r="Q5343" s="67"/>
      <c r="R5343" s="67"/>
      <c r="S5343" s="67"/>
      <c r="T5343" s="68"/>
      <c r="U5343" s="37"/>
      <c r="V5343" s="37"/>
      <c r="W5343" s="37"/>
      <c r="X5343" s="37"/>
      <c r="Y5343" s="37"/>
      <c r="Z5343" s="37"/>
      <c r="AA5343" s="37"/>
      <c r="AB5343" s="37"/>
      <c r="AC5343" s="37"/>
      <c r="AD5343" s="37"/>
      <c r="AE5343" s="37"/>
      <c r="AT5343" s="20" t="s">
        <v>393</v>
      </c>
      <c r="AU5343" s="20" t="s">
        <v>90</v>
      </c>
    </row>
    <row r="5344" spans="1:65" s="13" customFormat="1" ht="10">
      <c r="B5344" s="203"/>
      <c r="C5344" s="204"/>
      <c r="D5344" s="205" t="s">
        <v>395</v>
      </c>
      <c r="E5344" s="206" t="s">
        <v>76</v>
      </c>
      <c r="F5344" s="207" t="s">
        <v>1316</v>
      </c>
      <c r="G5344" s="204"/>
      <c r="H5344" s="206" t="s">
        <v>76</v>
      </c>
      <c r="I5344" s="208"/>
      <c r="J5344" s="204"/>
      <c r="K5344" s="204"/>
      <c r="L5344" s="209"/>
      <c r="M5344" s="210"/>
      <c r="N5344" s="211"/>
      <c r="O5344" s="211"/>
      <c r="P5344" s="211"/>
      <c r="Q5344" s="211"/>
      <c r="R5344" s="211"/>
      <c r="S5344" s="211"/>
      <c r="T5344" s="212"/>
      <c r="AT5344" s="213" t="s">
        <v>395</v>
      </c>
      <c r="AU5344" s="213" t="s">
        <v>90</v>
      </c>
      <c r="AV5344" s="13" t="s">
        <v>85</v>
      </c>
      <c r="AW5344" s="13" t="s">
        <v>36</v>
      </c>
      <c r="AX5344" s="13" t="s">
        <v>78</v>
      </c>
      <c r="AY5344" s="213" t="s">
        <v>386</v>
      </c>
    </row>
    <row r="5345" spans="1:65" s="13" customFormat="1" ht="10">
      <c r="B5345" s="203"/>
      <c r="C5345" s="204"/>
      <c r="D5345" s="205" t="s">
        <v>395</v>
      </c>
      <c r="E5345" s="206" t="s">
        <v>76</v>
      </c>
      <c r="F5345" s="207" t="s">
        <v>1057</v>
      </c>
      <c r="G5345" s="204"/>
      <c r="H5345" s="206" t="s">
        <v>76</v>
      </c>
      <c r="I5345" s="208"/>
      <c r="J5345" s="204"/>
      <c r="K5345" s="204"/>
      <c r="L5345" s="209"/>
      <c r="M5345" s="210"/>
      <c r="N5345" s="211"/>
      <c r="O5345" s="211"/>
      <c r="P5345" s="211"/>
      <c r="Q5345" s="211"/>
      <c r="R5345" s="211"/>
      <c r="S5345" s="211"/>
      <c r="T5345" s="212"/>
      <c r="AT5345" s="213" t="s">
        <v>395</v>
      </c>
      <c r="AU5345" s="213" t="s">
        <v>90</v>
      </c>
      <c r="AV5345" s="13" t="s">
        <v>85</v>
      </c>
      <c r="AW5345" s="13" t="s">
        <v>36</v>
      </c>
      <c r="AX5345" s="13" t="s">
        <v>78</v>
      </c>
      <c r="AY5345" s="213" t="s">
        <v>386</v>
      </c>
    </row>
    <row r="5346" spans="1:65" s="13" customFormat="1" ht="10">
      <c r="B5346" s="203"/>
      <c r="C5346" s="204"/>
      <c r="D5346" s="205" t="s">
        <v>395</v>
      </c>
      <c r="E5346" s="206" t="s">
        <v>76</v>
      </c>
      <c r="F5346" s="207" t="s">
        <v>1532</v>
      </c>
      <c r="G5346" s="204"/>
      <c r="H5346" s="206" t="s">
        <v>76</v>
      </c>
      <c r="I5346" s="208"/>
      <c r="J5346" s="204"/>
      <c r="K5346" s="204"/>
      <c r="L5346" s="209"/>
      <c r="M5346" s="210"/>
      <c r="N5346" s="211"/>
      <c r="O5346" s="211"/>
      <c r="P5346" s="211"/>
      <c r="Q5346" s="211"/>
      <c r="R5346" s="211"/>
      <c r="S5346" s="211"/>
      <c r="T5346" s="212"/>
      <c r="AT5346" s="213" t="s">
        <v>395</v>
      </c>
      <c r="AU5346" s="213" t="s">
        <v>90</v>
      </c>
      <c r="AV5346" s="13" t="s">
        <v>85</v>
      </c>
      <c r="AW5346" s="13" t="s">
        <v>36</v>
      </c>
      <c r="AX5346" s="13" t="s">
        <v>78</v>
      </c>
      <c r="AY5346" s="213" t="s">
        <v>386</v>
      </c>
    </row>
    <row r="5347" spans="1:65" s="13" customFormat="1" ht="10">
      <c r="B5347" s="203"/>
      <c r="C5347" s="204"/>
      <c r="D5347" s="205" t="s">
        <v>395</v>
      </c>
      <c r="E5347" s="206" t="s">
        <v>76</v>
      </c>
      <c r="F5347" s="207" t="s">
        <v>577</v>
      </c>
      <c r="G5347" s="204"/>
      <c r="H5347" s="206" t="s">
        <v>76</v>
      </c>
      <c r="I5347" s="208"/>
      <c r="J5347" s="204"/>
      <c r="K5347" s="204"/>
      <c r="L5347" s="209"/>
      <c r="M5347" s="210"/>
      <c r="N5347" s="211"/>
      <c r="O5347" s="211"/>
      <c r="P5347" s="211"/>
      <c r="Q5347" s="211"/>
      <c r="R5347" s="211"/>
      <c r="S5347" s="211"/>
      <c r="T5347" s="212"/>
      <c r="AT5347" s="213" t="s">
        <v>395</v>
      </c>
      <c r="AU5347" s="213" t="s">
        <v>90</v>
      </c>
      <c r="AV5347" s="13" t="s">
        <v>85</v>
      </c>
      <c r="AW5347" s="13" t="s">
        <v>36</v>
      </c>
      <c r="AX5347" s="13" t="s">
        <v>78</v>
      </c>
      <c r="AY5347" s="213" t="s">
        <v>386</v>
      </c>
    </row>
    <row r="5348" spans="1:65" s="13" customFormat="1" ht="10">
      <c r="B5348" s="203"/>
      <c r="C5348" s="204"/>
      <c r="D5348" s="205" t="s">
        <v>395</v>
      </c>
      <c r="E5348" s="206" t="s">
        <v>76</v>
      </c>
      <c r="F5348" s="207" t="s">
        <v>1000</v>
      </c>
      <c r="G5348" s="204"/>
      <c r="H5348" s="206" t="s">
        <v>76</v>
      </c>
      <c r="I5348" s="208"/>
      <c r="J5348" s="204"/>
      <c r="K5348" s="204"/>
      <c r="L5348" s="209"/>
      <c r="M5348" s="210"/>
      <c r="N5348" s="211"/>
      <c r="O5348" s="211"/>
      <c r="P5348" s="211"/>
      <c r="Q5348" s="211"/>
      <c r="R5348" s="211"/>
      <c r="S5348" s="211"/>
      <c r="T5348" s="212"/>
      <c r="AT5348" s="213" t="s">
        <v>395</v>
      </c>
      <c r="AU5348" s="213" t="s">
        <v>90</v>
      </c>
      <c r="AV5348" s="13" t="s">
        <v>85</v>
      </c>
      <c r="AW5348" s="13" t="s">
        <v>36</v>
      </c>
      <c r="AX5348" s="13" t="s">
        <v>78</v>
      </c>
      <c r="AY5348" s="213" t="s">
        <v>386</v>
      </c>
    </row>
    <row r="5349" spans="1:65" s="13" customFormat="1" ht="10">
      <c r="B5349" s="203"/>
      <c r="C5349" s="204"/>
      <c r="D5349" s="205" t="s">
        <v>395</v>
      </c>
      <c r="E5349" s="206" t="s">
        <v>76</v>
      </c>
      <c r="F5349" s="207" t="s">
        <v>233</v>
      </c>
      <c r="G5349" s="204"/>
      <c r="H5349" s="206" t="s">
        <v>76</v>
      </c>
      <c r="I5349" s="208"/>
      <c r="J5349" s="204"/>
      <c r="K5349" s="204"/>
      <c r="L5349" s="209"/>
      <c r="M5349" s="210"/>
      <c r="N5349" s="211"/>
      <c r="O5349" s="211"/>
      <c r="P5349" s="211"/>
      <c r="Q5349" s="211"/>
      <c r="R5349" s="211"/>
      <c r="S5349" s="211"/>
      <c r="T5349" s="212"/>
      <c r="AT5349" s="213" t="s">
        <v>395</v>
      </c>
      <c r="AU5349" s="213" t="s">
        <v>90</v>
      </c>
      <c r="AV5349" s="13" t="s">
        <v>85</v>
      </c>
      <c r="AW5349" s="13" t="s">
        <v>36</v>
      </c>
      <c r="AX5349" s="13" t="s">
        <v>78</v>
      </c>
      <c r="AY5349" s="213" t="s">
        <v>386</v>
      </c>
    </row>
    <row r="5350" spans="1:65" s="14" customFormat="1" ht="10">
      <c r="B5350" s="214"/>
      <c r="C5350" s="215"/>
      <c r="D5350" s="205" t="s">
        <v>395</v>
      </c>
      <c r="E5350" s="216" t="s">
        <v>76</v>
      </c>
      <c r="F5350" s="217" t="s">
        <v>1002</v>
      </c>
      <c r="G5350" s="215"/>
      <c r="H5350" s="218">
        <v>12.33</v>
      </c>
      <c r="I5350" s="219"/>
      <c r="J5350" s="215"/>
      <c r="K5350" s="215"/>
      <c r="L5350" s="220"/>
      <c r="M5350" s="221"/>
      <c r="N5350" s="222"/>
      <c r="O5350" s="222"/>
      <c r="P5350" s="222"/>
      <c r="Q5350" s="222"/>
      <c r="R5350" s="222"/>
      <c r="S5350" s="222"/>
      <c r="T5350" s="223"/>
      <c r="AT5350" s="224" t="s">
        <v>395</v>
      </c>
      <c r="AU5350" s="224" t="s">
        <v>90</v>
      </c>
      <c r="AV5350" s="14" t="s">
        <v>90</v>
      </c>
      <c r="AW5350" s="14" t="s">
        <v>36</v>
      </c>
      <c r="AX5350" s="14" t="s">
        <v>78</v>
      </c>
      <c r="AY5350" s="224" t="s">
        <v>386</v>
      </c>
    </row>
    <row r="5351" spans="1:65" s="14" customFormat="1" ht="10">
      <c r="B5351" s="214"/>
      <c r="C5351" s="215"/>
      <c r="D5351" s="205" t="s">
        <v>395</v>
      </c>
      <c r="E5351" s="216" t="s">
        <v>76</v>
      </c>
      <c r="F5351" s="217" t="s">
        <v>1003</v>
      </c>
      <c r="G5351" s="215"/>
      <c r="H5351" s="218">
        <v>16.309999999999999</v>
      </c>
      <c r="I5351" s="219"/>
      <c r="J5351" s="215"/>
      <c r="K5351" s="215"/>
      <c r="L5351" s="220"/>
      <c r="M5351" s="221"/>
      <c r="N5351" s="222"/>
      <c r="O5351" s="222"/>
      <c r="P5351" s="222"/>
      <c r="Q5351" s="222"/>
      <c r="R5351" s="222"/>
      <c r="S5351" s="222"/>
      <c r="T5351" s="223"/>
      <c r="AT5351" s="224" t="s">
        <v>395</v>
      </c>
      <c r="AU5351" s="224" t="s">
        <v>90</v>
      </c>
      <c r="AV5351" s="14" t="s">
        <v>90</v>
      </c>
      <c r="AW5351" s="14" t="s">
        <v>36</v>
      </c>
      <c r="AX5351" s="14" t="s">
        <v>78</v>
      </c>
      <c r="AY5351" s="224" t="s">
        <v>386</v>
      </c>
    </row>
    <row r="5352" spans="1:65" s="16" customFormat="1" ht="10">
      <c r="B5352" s="246"/>
      <c r="C5352" s="247"/>
      <c r="D5352" s="205" t="s">
        <v>395</v>
      </c>
      <c r="E5352" s="248" t="s">
        <v>232</v>
      </c>
      <c r="F5352" s="249" t="s">
        <v>559</v>
      </c>
      <c r="G5352" s="247"/>
      <c r="H5352" s="250">
        <v>28.64</v>
      </c>
      <c r="I5352" s="251"/>
      <c r="J5352" s="247"/>
      <c r="K5352" s="247"/>
      <c r="L5352" s="252"/>
      <c r="M5352" s="253"/>
      <c r="N5352" s="254"/>
      <c r="O5352" s="254"/>
      <c r="P5352" s="254"/>
      <c r="Q5352" s="254"/>
      <c r="R5352" s="254"/>
      <c r="S5352" s="254"/>
      <c r="T5352" s="255"/>
      <c r="AT5352" s="256" t="s">
        <v>395</v>
      </c>
      <c r="AU5352" s="256" t="s">
        <v>90</v>
      </c>
      <c r="AV5352" s="16" t="s">
        <v>95</v>
      </c>
      <c r="AW5352" s="16" t="s">
        <v>36</v>
      </c>
      <c r="AX5352" s="16" t="s">
        <v>78</v>
      </c>
      <c r="AY5352" s="256" t="s">
        <v>386</v>
      </c>
    </row>
    <row r="5353" spans="1:65" s="15" customFormat="1" ht="10">
      <c r="B5353" s="225"/>
      <c r="C5353" s="226"/>
      <c r="D5353" s="205" t="s">
        <v>395</v>
      </c>
      <c r="E5353" s="227" t="s">
        <v>76</v>
      </c>
      <c r="F5353" s="228" t="s">
        <v>398</v>
      </c>
      <c r="G5353" s="226"/>
      <c r="H5353" s="229">
        <v>28.64</v>
      </c>
      <c r="I5353" s="230"/>
      <c r="J5353" s="226"/>
      <c r="K5353" s="226"/>
      <c r="L5353" s="231"/>
      <c r="M5353" s="232"/>
      <c r="N5353" s="233"/>
      <c r="O5353" s="233"/>
      <c r="P5353" s="233"/>
      <c r="Q5353" s="233"/>
      <c r="R5353" s="233"/>
      <c r="S5353" s="233"/>
      <c r="T5353" s="234"/>
      <c r="AT5353" s="235" t="s">
        <v>395</v>
      </c>
      <c r="AU5353" s="235" t="s">
        <v>90</v>
      </c>
      <c r="AV5353" s="15" t="s">
        <v>102</v>
      </c>
      <c r="AW5353" s="15" t="s">
        <v>36</v>
      </c>
      <c r="AX5353" s="15" t="s">
        <v>85</v>
      </c>
      <c r="AY5353" s="235" t="s">
        <v>386</v>
      </c>
    </row>
    <row r="5354" spans="1:65" s="2" customFormat="1" ht="24.15" customHeight="1">
      <c r="A5354" s="37"/>
      <c r="B5354" s="38"/>
      <c r="C5354" s="185" t="s">
        <v>4569</v>
      </c>
      <c r="D5354" s="185" t="s">
        <v>388</v>
      </c>
      <c r="E5354" s="186" t="s">
        <v>4570</v>
      </c>
      <c r="F5354" s="187" t="s">
        <v>4571</v>
      </c>
      <c r="G5354" s="188" t="s">
        <v>127</v>
      </c>
      <c r="H5354" s="189">
        <v>28.64</v>
      </c>
      <c r="I5354" s="190"/>
      <c r="J5354" s="191">
        <f>ROUND(I5354*H5354,2)</f>
        <v>0</v>
      </c>
      <c r="K5354" s="187" t="s">
        <v>391</v>
      </c>
      <c r="L5354" s="42"/>
      <c r="M5354" s="192" t="s">
        <v>76</v>
      </c>
      <c r="N5354" s="193" t="s">
        <v>49</v>
      </c>
      <c r="O5354" s="67"/>
      <c r="P5354" s="194">
        <f>O5354*H5354</f>
        <v>0</v>
      </c>
      <c r="Q5354" s="194">
        <v>4.0000000000000002E-4</v>
      </c>
      <c r="R5354" s="194">
        <f>Q5354*H5354</f>
        <v>1.1456000000000001E-2</v>
      </c>
      <c r="S5354" s="194">
        <v>0</v>
      </c>
      <c r="T5354" s="195">
        <f>S5354*H5354</f>
        <v>0</v>
      </c>
      <c r="U5354" s="37"/>
      <c r="V5354" s="37"/>
      <c r="W5354" s="37"/>
      <c r="X5354" s="37"/>
      <c r="Y5354" s="37"/>
      <c r="Z5354" s="37"/>
      <c r="AA5354" s="37"/>
      <c r="AB5354" s="37"/>
      <c r="AC5354" s="37"/>
      <c r="AD5354" s="37"/>
      <c r="AE5354" s="37"/>
      <c r="AR5354" s="196" t="s">
        <v>479</v>
      </c>
      <c r="AT5354" s="196" t="s">
        <v>388</v>
      </c>
      <c r="AU5354" s="196" t="s">
        <v>90</v>
      </c>
      <c r="AY5354" s="20" t="s">
        <v>386</v>
      </c>
      <c r="BE5354" s="197">
        <f>IF(N5354="základní",J5354,0)</f>
        <v>0</v>
      </c>
      <c r="BF5354" s="197">
        <f>IF(N5354="snížená",J5354,0)</f>
        <v>0</v>
      </c>
      <c r="BG5354" s="197">
        <f>IF(N5354="zákl. přenesená",J5354,0)</f>
        <v>0</v>
      </c>
      <c r="BH5354" s="197">
        <f>IF(N5354="sníž. přenesená",J5354,0)</f>
        <v>0</v>
      </c>
      <c r="BI5354" s="197">
        <f>IF(N5354="nulová",J5354,0)</f>
        <v>0</v>
      </c>
      <c r="BJ5354" s="20" t="s">
        <v>90</v>
      </c>
      <c r="BK5354" s="197">
        <f>ROUND(I5354*H5354,2)</f>
        <v>0</v>
      </c>
      <c r="BL5354" s="20" t="s">
        <v>479</v>
      </c>
      <c r="BM5354" s="196" t="s">
        <v>4572</v>
      </c>
    </row>
    <row r="5355" spans="1:65" s="2" customFormat="1" ht="10">
      <c r="A5355" s="37"/>
      <c r="B5355" s="38"/>
      <c r="C5355" s="39"/>
      <c r="D5355" s="198" t="s">
        <v>393</v>
      </c>
      <c r="E5355" s="39"/>
      <c r="F5355" s="199" t="s">
        <v>4573</v>
      </c>
      <c r="G5355" s="39"/>
      <c r="H5355" s="39"/>
      <c r="I5355" s="200"/>
      <c r="J5355" s="39"/>
      <c r="K5355" s="39"/>
      <c r="L5355" s="42"/>
      <c r="M5355" s="201"/>
      <c r="N5355" s="202"/>
      <c r="O5355" s="67"/>
      <c r="P5355" s="67"/>
      <c r="Q5355" s="67"/>
      <c r="R5355" s="67"/>
      <c r="S5355" s="67"/>
      <c r="T5355" s="68"/>
      <c r="U5355" s="37"/>
      <c r="V5355" s="37"/>
      <c r="W5355" s="37"/>
      <c r="X5355" s="37"/>
      <c r="Y5355" s="37"/>
      <c r="Z5355" s="37"/>
      <c r="AA5355" s="37"/>
      <c r="AB5355" s="37"/>
      <c r="AC5355" s="37"/>
      <c r="AD5355" s="37"/>
      <c r="AE5355" s="37"/>
      <c r="AT5355" s="20" t="s">
        <v>393</v>
      </c>
      <c r="AU5355" s="20" t="s">
        <v>90</v>
      </c>
    </row>
    <row r="5356" spans="1:65" s="14" customFormat="1" ht="10">
      <c r="B5356" s="214"/>
      <c r="C5356" s="215"/>
      <c r="D5356" s="205" t="s">
        <v>395</v>
      </c>
      <c r="E5356" s="216" t="s">
        <v>76</v>
      </c>
      <c r="F5356" s="217" t="s">
        <v>232</v>
      </c>
      <c r="G5356" s="215"/>
      <c r="H5356" s="218">
        <v>28.64</v>
      </c>
      <c r="I5356" s="219"/>
      <c r="J5356" s="215"/>
      <c r="K5356" s="215"/>
      <c r="L5356" s="220"/>
      <c r="M5356" s="221"/>
      <c r="N5356" s="222"/>
      <c r="O5356" s="222"/>
      <c r="P5356" s="222"/>
      <c r="Q5356" s="222"/>
      <c r="R5356" s="222"/>
      <c r="S5356" s="222"/>
      <c r="T5356" s="223"/>
      <c r="AT5356" s="224" t="s">
        <v>395</v>
      </c>
      <c r="AU5356" s="224" t="s">
        <v>90</v>
      </c>
      <c r="AV5356" s="14" t="s">
        <v>90</v>
      </c>
      <c r="AW5356" s="14" t="s">
        <v>36</v>
      </c>
      <c r="AX5356" s="14" t="s">
        <v>78</v>
      </c>
      <c r="AY5356" s="224" t="s">
        <v>386</v>
      </c>
    </row>
    <row r="5357" spans="1:65" s="15" customFormat="1" ht="10">
      <c r="B5357" s="225"/>
      <c r="C5357" s="226"/>
      <c r="D5357" s="205" t="s">
        <v>395</v>
      </c>
      <c r="E5357" s="227" t="s">
        <v>76</v>
      </c>
      <c r="F5357" s="228" t="s">
        <v>398</v>
      </c>
      <c r="G5357" s="226"/>
      <c r="H5357" s="229">
        <v>28.64</v>
      </c>
      <c r="I5357" s="230"/>
      <c r="J5357" s="226"/>
      <c r="K5357" s="226"/>
      <c r="L5357" s="231"/>
      <c r="M5357" s="232"/>
      <c r="N5357" s="233"/>
      <c r="O5357" s="233"/>
      <c r="P5357" s="233"/>
      <c r="Q5357" s="233"/>
      <c r="R5357" s="233"/>
      <c r="S5357" s="233"/>
      <c r="T5357" s="234"/>
      <c r="AT5357" s="235" t="s">
        <v>395</v>
      </c>
      <c r="AU5357" s="235" t="s">
        <v>90</v>
      </c>
      <c r="AV5357" s="15" t="s">
        <v>102</v>
      </c>
      <c r="AW5357" s="15" t="s">
        <v>36</v>
      </c>
      <c r="AX5357" s="15" t="s">
        <v>85</v>
      </c>
      <c r="AY5357" s="235" t="s">
        <v>386</v>
      </c>
    </row>
    <row r="5358" spans="1:65" s="2" customFormat="1" ht="24.15" customHeight="1">
      <c r="A5358" s="37"/>
      <c r="B5358" s="38"/>
      <c r="C5358" s="185" t="s">
        <v>4574</v>
      </c>
      <c r="D5358" s="185" t="s">
        <v>388</v>
      </c>
      <c r="E5358" s="186" t="s">
        <v>4575</v>
      </c>
      <c r="F5358" s="187" t="s">
        <v>4576</v>
      </c>
      <c r="G5358" s="188" t="s">
        <v>127</v>
      </c>
      <c r="H5358" s="189">
        <v>28.64</v>
      </c>
      <c r="I5358" s="190"/>
      <c r="J5358" s="191">
        <f>ROUND(I5358*H5358,2)</f>
        <v>0</v>
      </c>
      <c r="K5358" s="187" t="s">
        <v>391</v>
      </c>
      <c r="L5358" s="42"/>
      <c r="M5358" s="192" t="s">
        <v>76</v>
      </c>
      <c r="N5358" s="193" t="s">
        <v>49</v>
      </c>
      <c r="O5358" s="67"/>
      <c r="P5358" s="194">
        <f>O5358*H5358</f>
        <v>0</v>
      </c>
      <c r="Q5358" s="194">
        <v>3.3999999999999998E-3</v>
      </c>
      <c r="R5358" s="194">
        <f>Q5358*H5358</f>
        <v>9.737599999999999E-2</v>
      </c>
      <c r="S5358" s="194">
        <v>0</v>
      </c>
      <c r="T5358" s="195">
        <f>S5358*H5358</f>
        <v>0</v>
      </c>
      <c r="U5358" s="37"/>
      <c r="V5358" s="37"/>
      <c r="W5358" s="37"/>
      <c r="X5358" s="37"/>
      <c r="Y5358" s="37"/>
      <c r="Z5358" s="37"/>
      <c r="AA5358" s="37"/>
      <c r="AB5358" s="37"/>
      <c r="AC5358" s="37"/>
      <c r="AD5358" s="37"/>
      <c r="AE5358" s="37"/>
      <c r="AR5358" s="196" t="s">
        <v>479</v>
      </c>
      <c r="AT5358" s="196" t="s">
        <v>388</v>
      </c>
      <c r="AU5358" s="196" t="s">
        <v>90</v>
      </c>
      <c r="AY5358" s="20" t="s">
        <v>386</v>
      </c>
      <c r="BE5358" s="197">
        <f>IF(N5358="základní",J5358,0)</f>
        <v>0</v>
      </c>
      <c r="BF5358" s="197">
        <f>IF(N5358="snížená",J5358,0)</f>
        <v>0</v>
      </c>
      <c r="BG5358" s="197">
        <f>IF(N5358="zákl. přenesená",J5358,0)</f>
        <v>0</v>
      </c>
      <c r="BH5358" s="197">
        <f>IF(N5358="sníž. přenesená",J5358,0)</f>
        <v>0</v>
      </c>
      <c r="BI5358" s="197">
        <f>IF(N5358="nulová",J5358,0)</f>
        <v>0</v>
      </c>
      <c r="BJ5358" s="20" t="s">
        <v>90</v>
      </c>
      <c r="BK5358" s="197">
        <f>ROUND(I5358*H5358,2)</f>
        <v>0</v>
      </c>
      <c r="BL5358" s="20" t="s">
        <v>479</v>
      </c>
      <c r="BM5358" s="196" t="s">
        <v>4577</v>
      </c>
    </row>
    <row r="5359" spans="1:65" s="2" customFormat="1" ht="10">
      <c r="A5359" s="37"/>
      <c r="B5359" s="38"/>
      <c r="C5359" s="39"/>
      <c r="D5359" s="198" t="s">
        <v>393</v>
      </c>
      <c r="E5359" s="39"/>
      <c r="F5359" s="199" t="s">
        <v>4578</v>
      </c>
      <c r="G5359" s="39"/>
      <c r="H5359" s="39"/>
      <c r="I5359" s="200"/>
      <c r="J5359" s="39"/>
      <c r="K5359" s="39"/>
      <c r="L5359" s="42"/>
      <c r="M5359" s="201"/>
      <c r="N5359" s="202"/>
      <c r="O5359" s="67"/>
      <c r="P5359" s="67"/>
      <c r="Q5359" s="67"/>
      <c r="R5359" s="67"/>
      <c r="S5359" s="67"/>
      <c r="T5359" s="68"/>
      <c r="U5359" s="37"/>
      <c r="V5359" s="37"/>
      <c r="W5359" s="37"/>
      <c r="X5359" s="37"/>
      <c r="Y5359" s="37"/>
      <c r="Z5359" s="37"/>
      <c r="AA5359" s="37"/>
      <c r="AB5359" s="37"/>
      <c r="AC5359" s="37"/>
      <c r="AD5359" s="37"/>
      <c r="AE5359" s="37"/>
      <c r="AT5359" s="20" t="s">
        <v>393</v>
      </c>
      <c r="AU5359" s="20" t="s">
        <v>90</v>
      </c>
    </row>
    <row r="5360" spans="1:65" s="14" customFormat="1" ht="10">
      <c r="B5360" s="214"/>
      <c r="C5360" s="215"/>
      <c r="D5360" s="205" t="s">
        <v>395</v>
      </c>
      <c r="E5360" s="216" t="s">
        <v>76</v>
      </c>
      <c r="F5360" s="217" t="s">
        <v>232</v>
      </c>
      <c r="G5360" s="215"/>
      <c r="H5360" s="218">
        <v>28.64</v>
      </c>
      <c r="I5360" s="219"/>
      <c r="J5360" s="215"/>
      <c r="K5360" s="215"/>
      <c r="L5360" s="220"/>
      <c r="M5360" s="221"/>
      <c r="N5360" s="222"/>
      <c r="O5360" s="222"/>
      <c r="P5360" s="222"/>
      <c r="Q5360" s="222"/>
      <c r="R5360" s="222"/>
      <c r="S5360" s="222"/>
      <c r="T5360" s="223"/>
      <c r="AT5360" s="224" t="s">
        <v>395</v>
      </c>
      <c r="AU5360" s="224" t="s">
        <v>90</v>
      </c>
      <c r="AV5360" s="14" t="s">
        <v>90</v>
      </c>
      <c r="AW5360" s="14" t="s">
        <v>36</v>
      </c>
      <c r="AX5360" s="14" t="s">
        <v>78</v>
      </c>
      <c r="AY5360" s="224" t="s">
        <v>386</v>
      </c>
    </row>
    <row r="5361" spans="1:65" s="15" customFormat="1" ht="10">
      <c r="B5361" s="225"/>
      <c r="C5361" s="226"/>
      <c r="D5361" s="205" t="s">
        <v>395</v>
      </c>
      <c r="E5361" s="227" t="s">
        <v>76</v>
      </c>
      <c r="F5361" s="228" t="s">
        <v>398</v>
      </c>
      <c r="G5361" s="226"/>
      <c r="H5361" s="229">
        <v>28.64</v>
      </c>
      <c r="I5361" s="230"/>
      <c r="J5361" s="226"/>
      <c r="K5361" s="226"/>
      <c r="L5361" s="231"/>
      <c r="M5361" s="232"/>
      <c r="N5361" s="233"/>
      <c r="O5361" s="233"/>
      <c r="P5361" s="233"/>
      <c r="Q5361" s="233"/>
      <c r="R5361" s="233"/>
      <c r="S5361" s="233"/>
      <c r="T5361" s="234"/>
      <c r="AT5361" s="235" t="s">
        <v>395</v>
      </c>
      <c r="AU5361" s="235" t="s">
        <v>90</v>
      </c>
      <c r="AV5361" s="15" t="s">
        <v>102</v>
      </c>
      <c r="AW5361" s="15" t="s">
        <v>36</v>
      </c>
      <c r="AX5361" s="15" t="s">
        <v>85</v>
      </c>
      <c r="AY5361" s="235" t="s">
        <v>386</v>
      </c>
    </row>
    <row r="5362" spans="1:65" s="2" customFormat="1" ht="33" customHeight="1">
      <c r="A5362" s="37"/>
      <c r="B5362" s="38"/>
      <c r="C5362" s="185" t="s">
        <v>4579</v>
      </c>
      <c r="D5362" s="185" t="s">
        <v>388</v>
      </c>
      <c r="E5362" s="186" t="s">
        <v>4580</v>
      </c>
      <c r="F5362" s="187" t="s">
        <v>4581</v>
      </c>
      <c r="G5362" s="188" t="s">
        <v>127</v>
      </c>
      <c r="H5362" s="189">
        <v>28.64</v>
      </c>
      <c r="I5362" s="190"/>
      <c r="J5362" s="191">
        <f>ROUND(I5362*H5362,2)</f>
        <v>0</v>
      </c>
      <c r="K5362" s="187" t="s">
        <v>391</v>
      </c>
      <c r="L5362" s="42"/>
      <c r="M5362" s="192" t="s">
        <v>76</v>
      </c>
      <c r="N5362" s="193" t="s">
        <v>49</v>
      </c>
      <c r="O5362" s="67"/>
      <c r="P5362" s="194">
        <f>O5362*H5362</f>
        <v>0</v>
      </c>
      <c r="Q5362" s="194">
        <v>0</v>
      </c>
      <c r="R5362" s="194">
        <f>Q5362*H5362</f>
        <v>0</v>
      </c>
      <c r="S5362" s="194">
        <v>0</v>
      </c>
      <c r="T5362" s="195">
        <f>S5362*H5362</f>
        <v>0</v>
      </c>
      <c r="U5362" s="37"/>
      <c r="V5362" s="37"/>
      <c r="W5362" s="37"/>
      <c r="X5362" s="37"/>
      <c r="Y5362" s="37"/>
      <c r="Z5362" s="37"/>
      <c r="AA5362" s="37"/>
      <c r="AB5362" s="37"/>
      <c r="AC5362" s="37"/>
      <c r="AD5362" s="37"/>
      <c r="AE5362" s="37"/>
      <c r="AR5362" s="196" t="s">
        <v>479</v>
      </c>
      <c r="AT5362" s="196" t="s">
        <v>388</v>
      </c>
      <c r="AU5362" s="196" t="s">
        <v>90</v>
      </c>
      <c r="AY5362" s="20" t="s">
        <v>386</v>
      </c>
      <c r="BE5362" s="197">
        <f>IF(N5362="základní",J5362,0)</f>
        <v>0</v>
      </c>
      <c r="BF5362" s="197">
        <f>IF(N5362="snížená",J5362,0)</f>
        <v>0</v>
      </c>
      <c r="BG5362" s="197">
        <f>IF(N5362="zákl. přenesená",J5362,0)</f>
        <v>0</v>
      </c>
      <c r="BH5362" s="197">
        <f>IF(N5362="sníž. přenesená",J5362,0)</f>
        <v>0</v>
      </c>
      <c r="BI5362" s="197">
        <f>IF(N5362="nulová",J5362,0)</f>
        <v>0</v>
      </c>
      <c r="BJ5362" s="20" t="s">
        <v>90</v>
      </c>
      <c r="BK5362" s="197">
        <f>ROUND(I5362*H5362,2)</f>
        <v>0</v>
      </c>
      <c r="BL5362" s="20" t="s">
        <v>479</v>
      </c>
      <c r="BM5362" s="196" t="s">
        <v>4582</v>
      </c>
    </row>
    <row r="5363" spans="1:65" s="2" customFormat="1" ht="10">
      <c r="A5363" s="37"/>
      <c r="B5363" s="38"/>
      <c r="C5363" s="39"/>
      <c r="D5363" s="198" t="s">
        <v>393</v>
      </c>
      <c r="E5363" s="39"/>
      <c r="F5363" s="199" t="s">
        <v>4583</v>
      </c>
      <c r="G5363" s="39"/>
      <c r="H5363" s="39"/>
      <c r="I5363" s="200"/>
      <c r="J5363" s="39"/>
      <c r="K5363" s="39"/>
      <c r="L5363" s="42"/>
      <c r="M5363" s="201"/>
      <c r="N5363" s="202"/>
      <c r="O5363" s="67"/>
      <c r="P5363" s="67"/>
      <c r="Q5363" s="67"/>
      <c r="R5363" s="67"/>
      <c r="S5363" s="67"/>
      <c r="T5363" s="68"/>
      <c r="U5363" s="37"/>
      <c r="V5363" s="37"/>
      <c r="W5363" s="37"/>
      <c r="X5363" s="37"/>
      <c r="Y5363" s="37"/>
      <c r="Z5363" s="37"/>
      <c r="AA5363" s="37"/>
      <c r="AB5363" s="37"/>
      <c r="AC5363" s="37"/>
      <c r="AD5363" s="37"/>
      <c r="AE5363" s="37"/>
      <c r="AT5363" s="20" t="s">
        <v>393</v>
      </c>
      <c r="AU5363" s="20" t="s">
        <v>90</v>
      </c>
    </row>
    <row r="5364" spans="1:65" s="14" customFormat="1" ht="10">
      <c r="B5364" s="214"/>
      <c r="C5364" s="215"/>
      <c r="D5364" s="205" t="s">
        <v>395</v>
      </c>
      <c r="E5364" s="216" t="s">
        <v>76</v>
      </c>
      <c r="F5364" s="217" t="s">
        <v>232</v>
      </c>
      <c r="G5364" s="215"/>
      <c r="H5364" s="218">
        <v>28.64</v>
      </c>
      <c r="I5364" s="219"/>
      <c r="J5364" s="215"/>
      <c r="K5364" s="215"/>
      <c r="L5364" s="220"/>
      <c r="M5364" s="221"/>
      <c r="N5364" s="222"/>
      <c r="O5364" s="222"/>
      <c r="P5364" s="222"/>
      <c r="Q5364" s="222"/>
      <c r="R5364" s="222"/>
      <c r="S5364" s="222"/>
      <c r="T5364" s="223"/>
      <c r="AT5364" s="224" t="s">
        <v>395</v>
      </c>
      <c r="AU5364" s="224" t="s">
        <v>90</v>
      </c>
      <c r="AV5364" s="14" t="s">
        <v>90</v>
      </c>
      <c r="AW5364" s="14" t="s">
        <v>36</v>
      </c>
      <c r="AX5364" s="14" t="s">
        <v>78</v>
      </c>
      <c r="AY5364" s="224" t="s">
        <v>386</v>
      </c>
    </row>
    <row r="5365" spans="1:65" s="15" customFormat="1" ht="10">
      <c r="B5365" s="225"/>
      <c r="C5365" s="226"/>
      <c r="D5365" s="205" t="s">
        <v>395</v>
      </c>
      <c r="E5365" s="227" t="s">
        <v>76</v>
      </c>
      <c r="F5365" s="228" t="s">
        <v>398</v>
      </c>
      <c r="G5365" s="226"/>
      <c r="H5365" s="229">
        <v>28.64</v>
      </c>
      <c r="I5365" s="230"/>
      <c r="J5365" s="226"/>
      <c r="K5365" s="226"/>
      <c r="L5365" s="231"/>
      <c r="M5365" s="232"/>
      <c r="N5365" s="233"/>
      <c r="O5365" s="233"/>
      <c r="P5365" s="233"/>
      <c r="Q5365" s="233"/>
      <c r="R5365" s="233"/>
      <c r="S5365" s="233"/>
      <c r="T5365" s="234"/>
      <c r="AT5365" s="235" t="s">
        <v>395</v>
      </c>
      <c r="AU5365" s="235" t="s">
        <v>90</v>
      </c>
      <c r="AV5365" s="15" t="s">
        <v>102</v>
      </c>
      <c r="AW5365" s="15" t="s">
        <v>36</v>
      </c>
      <c r="AX5365" s="15" t="s">
        <v>85</v>
      </c>
      <c r="AY5365" s="235" t="s">
        <v>386</v>
      </c>
    </row>
    <row r="5366" spans="1:65" s="2" customFormat="1" ht="16.5" customHeight="1">
      <c r="A5366" s="37"/>
      <c r="B5366" s="38"/>
      <c r="C5366" s="185" t="s">
        <v>4584</v>
      </c>
      <c r="D5366" s="185" t="s">
        <v>388</v>
      </c>
      <c r="E5366" s="186" t="s">
        <v>4585</v>
      </c>
      <c r="F5366" s="187" t="s">
        <v>4586</v>
      </c>
      <c r="G5366" s="188" t="s">
        <v>127</v>
      </c>
      <c r="H5366" s="189">
        <v>28.64</v>
      </c>
      <c r="I5366" s="190"/>
      <c r="J5366" s="191">
        <f>ROUND(I5366*H5366,2)</f>
        <v>0</v>
      </c>
      <c r="K5366" s="187" t="s">
        <v>391</v>
      </c>
      <c r="L5366" s="42"/>
      <c r="M5366" s="192" t="s">
        <v>76</v>
      </c>
      <c r="N5366" s="193" t="s">
        <v>49</v>
      </c>
      <c r="O5366" s="67"/>
      <c r="P5366" s="194">
        <f>O5366*H5366</f>
        <v>0</v>
      </c>
      <c r="Q5366" s="194">
        <v>2.5000000000000001E-4</v>
      </c>
      <c r="R5366" s="194">
        <f>Q5366*H5366</f>
        <v>7.1600000000000006E-3</v>
      </c>
      <c r="S5366" s="194">
        <v>0</v>
      </c>
      <c r="T5366" s="195">
        <f>S5366*H5366</f>
        <v>0</v>
      </c>
      <c r="U5366" s="37"/>
      <c r="V5366" s="37"/>
      <c r="W5366" s="37"/>
      <c r="X5366" s="37"/>
      <c r="Y5366" s="37"/>
      <c r="Z5366" s="37"/>
      <c r="AA5366" s="37"/>
      <c r="AB5366" s="37"/>
      <c r="AC5366" s="37"/>
      <c r="AD5366" s="37"/>
      <c r="AE5366" s="37"/>
      <c r="AR5366" s="196" t="s">
        <v>479</v>
      </c>
      <c r="AT5366" s="196" t="s">
        <v>388</v>
      </c>
      <c r="AU5366" s="196" t="s">
        <v>90</v>
      </c>
      <c r="AY5366" s="20" t="s">
        <v>386</v>
      </c>
      <c r="BE5366" s="197">
        <f>IF(N5366="základní",J5366,0)</f>
        <v>0</v>
      </c>
      <c r="BF5366" s="197">
        <f>IF(N5366="snížená",J5366,0)</f>
        <v>0</v>
      </c>
      <c r="BG5366" s="197">
        <f>IF(N5366="zákl. přenesená",J5366,0)</f>
        <v>0</v>
      </c>
      <c r="BH5366" s="197">
        <f>IF(N5366="sníž. přenesená",J5366,0)</f>
        <v>0</v>
      </c>
      <c r="BI5366" s="197">
        <f>IF(N5366="nulová",J5366,0)</f>
        <v>0</v>
      </c>
      <c r="BJ5366" s="20" t="s">
        <v>90</v>
      </c>
      <c r="BK5366" s="197">
        <f>ROUND(I5366*H5366,2)</f>
        <v>0</v>
      </c>
      <c r="BL5366" s="20" t="s">
        <v>479</v>
      </c>
      <c r="BM5366" s="196" t="s">
        <v>4587</v>
      </c>
    </row>
    <row r="5367" spans="1:65" s="2" customFormat="1" ht="10">
      <c r="A5367" s="37"/>
      <c r="B5367" s="38"/>
      <c r="C5367" s="39"/>
      <c r="D5367" s="198" t="s">
        <v>393</v>
      </c>
      <c r="E5367" s="39"/>
      <c r="F5367" s="199" t="s">
        <v>4588</v>
      </c>
      <c r="G5367" s="39"/>
      <c r="H5367" s="39"/>
      <c r="I5367" s="200"/>
      <c r="J5367" s="39"/>
      <c r="K5367" s="39"/>
      <c r="L5367" s="42"/>
      <c r="M5367" s="201"/>
      <c r="N5367" s="202"/>
      <c r="O5367" s="67"/>
      <c r="P5367" s="67"/>
      <c r="Q5367" s="67"/>
      <c r="R5367" s="67"/>
      <c r="S5367" s="67"/>
      <c r="T5367" s="68"/>
      <c r="U5367" s="37"/>
      <c r="V5367" s="37"/>
      <c r="W5367" s="37"/>
      <c r="X5367" s="37"/>
      <c r="Y5367" s="37"/>
      <c r="Z5367" s="37"/>
      <c r="AA5367" s="37"/>
      <c r="AB5367" s="37"/>
      <c r="AC5367" s="37"/>
      <c r="AD5367" s="37"/>
      <c r="AE5367" s="37"/>
      <c r="AT5367" s="20" t="s">
        <v>393</v>
      </c>
      <c r="AU5367" s="20" t="s">
        <v>90</v>
      </c>
    </row>
    <row r="5368" spans="1:65" s="14" customFormat="1" ht="10">
      <c r="B5368" s="214"/>
      <c r="C5368" s="215"/>
      <c r="D5368" s="205" t="s">
        <v>395</v>
      </c>
      <c r="E5368" s="216" t="s">
        <v>76</v>
      </c>
      <c r="F5368" s="217" t="s">
        <v>232</v>
      </c>
      <c r="G5368" s="215"/>
      <c r="H5368" s="218">
        <v>28.64</v>
      </c>
      <c r="I5368" s="219"/>
      <c r="J5368" s="215"/>
      <c r="K5368" s="215"/>
      <c r="L5368" s="220"/>
      <c r="M5368" s="221"/>
      <c r="N5368" s="222"/>
      <c r="O5368" s="222"/>
      <c r="P5368" s="222"/>
      <c r="Q5368" s="222"/>
      <c r="R5368" s="222"/>
      <c r="S5368" s="222"/>
      <c r="T5368" s="223"/>
      <c r="AT5368" s="224" t="s">
        <v>395</v>
      </c>
      <c r="AU5368" s="224" t="s">
        <v>90</v>
      </c>
      <c r="AV5368" s="14" t="s">
        <v>90</v>
      </c>
      <c r="AW5368" s="14" t="s">
        <v>36</v>
      </c>
      <c r="AX5368" s="14" t="s">
        <v>78</v>
      </c>
      <c r="AY5368" s="224" t="s">
        <v>386</v>
      </c>
    </row>
    <row r="5369" spans="1:65" s="15" customFormat="1" ht="10">
      <c r="B5369" s="225"/>
      <c r="C5369" s="226"/>
      <c r="D5369" s="205" t="s">
        <v>395</v>
      </c>
      <c r="E5369" s="227" t="s">
        <v>76</v>
      </c>
      <c r="F5369" s="228" t="s">
        <v>398</v>
      </c>
      <c r="G5369" s="226"/>
      <c r="H5369" s="229">
        <v>28.64</v>
      </c>
      <c r="I5369" s="230"/>
      <c r="J5369" s="226"/>
      <c r="K5369" s="226"/>
      <c r="L5369" s="231"/>
      <c r="M5369" s="232"/>
      <c r="N5369" s="233"/>
      <c r="O5369" s="233"/>
      <c r="P5369" s="233"/>
      <c r="Q5369" s="233"/>
      <c r="R5369" s="233"/>
      <c r="S5369" s="233"/>
      <c r="T5369" s="234"/>
      <c r="AT5369" s="235" t="s">
        <v>395</v>
      </c>
      <c r="AU5369" s="235" t="s">
        <v>90</v>
      </c>
      <c r="AV5369" s="15" t="s">
        <v>102</v>
      </c>
      <c r="AW5369" s="15" t="s">
        <v>36</v>
      </c>
      <c r="AX5369" s="15" t="s">
        <v>85</v>
      </c>
      <c r="AY5369" s="235" t="s">
        <v>386</v>
      </c>
    </row>
    <row r="5370" spans="1:65" s="2" customFormat="1" ht="24.15" customHeight="1">
      <c r="A5370" s="37"/>
      <c r="B5370" s="38"/>
      <c r="C5370" s="185" t="s">
        <v>4589</v>
      </c>
      <c r="D5370" s="185" t="s">
        <v>388</v>
      </c>
      <c r="E5370" s="186" t="s">
        <v>4590</v>
      </c>
      <c r="F5370" s="187" t="s">
        <v>4591</v>
      </c>
      <c r="G5370" s="188" t="s">
        <v>127</v>
      </c>
      <c r="H5370" s="189">
        <v>28.64</v>
      </c>
      <c r="I5370" s="190"/>
      <c r="J5370" s="191">
        <f>ROUND(I5370*H5370,2)</f>
        <v>0</v>
      </c>
      <c r="K5370" s="187" t="s">
        <v>391</v>
      </c>
      <c r="L5370" s="42"/>
      <c r="M5370" s="192" t="s">
        <v>76</v>
      </c>
      <c r="N5370" s="193" t="s">
        <v>49</v>
      </c>
      <c r="O5370" s="67"/>
      <c r="P5370" s="194">
        <f>O5370*H5370</f>
        <v>0</v>
      </c>
      <c r="Q5370" s="194">
        <v>0</v>
      </c>
      <c r="R5370" s="194">
        <f>Q5370*H5370</f>
        <v>0</v>
      </c>
      <c r="S5370" s="194">
        <v>0</v>
      </c>
      <c r="T5370" s="195">
        <f>S5370*H5370</f>
        <v>0</v>
      </c>
      <c r="U5370" s="37"/>
      <c r="V5370" s="37"/>
      <c r="W5370" s="37"/>
      <c r="X5370" s="37"/>
      <c r="Y5370" s="37"/>
      <c r="Z5370" s="37"/>
      <c r="AA5370" s="37"/>
      <c r="AB5370" s="37"/>
      <c r="AC5370" s="37"/>
      <c r="AD5370" s="37"/>
      <c r="AE5370" s="37"/>
      <c r="AR5370" s="196" t="s">
        <v>479</v>
      </c>
      <c r="AT5370" s="196" t="s">
        <v>388</v>
      </c>
      <c r="AU5370" s="196" t="s">
        <v>90</v>
      </c>
      <c r="AY5370" s="20" t="s">
        <v>386</v>
      </c>
      <c r="BE5370" s="197">
        <f>IF(N5370="základní",J5370,0)</f>
        <v>0</v>
      </c>
      <c r="BF5370" s="197">
        <f>IF(N5370="snížená",J5370,0)</f>
        <v>0</v>
      </c>
      <c r="BG5370" s="197">
        <f>IF(N5370="zákl. přenesená",J5370,0)</f>
        <v>0</v>
      </c>
      <c r="BH5370" s="197">
        <f>IF(N5370="sníž. přenesená",J5370,0)</f>
        <v>0</v>
      </c>
      <c r="BI5370" s="197">
        <f>IF(N5370="nulová",J5370,0)</f>
        <v>0</v>
      </c>
      <c r="BJ5370" s="20" t="s">
        <v>90</v>
      </c>
      <c r="BK5370" s="197">
        <f>ROUND(I5370*H5370,2)</f>
        <v>0</v>
      </c>
      <c r="BL5370" s="20" t="s">
        <v>479</v>
      </c>
      <c r="BM5370" s="196" t="s">
        <v>4592</v>
      </c>
    </row>
    <row r="5371" spans="1:65" s="2" customFormat="1" ht="10">
      <c r="A5371" s="37"/>
      <c r="B5371" s="38"/>
      <c r="C5371" s="39"/>
      <c r="D5371" s="198" t="s">
        <v>393</v>
      </c>
      <c r="E5371" s="39"/>
      <c r="F5371" s="199" t="s">
        <v>4593</v>
      </c>
      <c r="G5371" s="39"/>
      <c r="H5371" s="39"/>
      <c r="I5371" s="200"/>
      <c r="J5371" s="39"/>
      <c r="K5371" s="39"/>
      <c r="L5371" s="42"/>
      <c r="M5371" s="201"/>
      <c r="N5371" s="202"/>
      <c r="O5371" s="67"/>
      <c r="P5371" s="67"/>
      <c r="Q5371" s="67"/>
      <c r="R5371" s="67"/>
      <c r="S5371" s="67"/>
      <c r="T5371" s="68"/>
      <c r="U5371" s="37"/>
      <c r="V5371" s="37"/>
      <c r="W5371" s="37"/>
      <c r="X5371" s="37"/>
      <c r="Y5371" s="37"/>
      <c r="Z5371" s="37"/>
      <c r="AA5371" s="37"/>
      <c r="AB5371" s="37"/>
      <c r="AC5371" s="37"/>
      <c r="AD5371" s="37"/>
      <c r="AE5371" s="37"/>
      <c r="AT5371" s="20" t="s">
        <v>393</v>
      </c>
      <c r="AU5371" s="20" t="s">
        <v>90</v>
      </c>
    </row>
    <row r="5372" spans="1:65" s="14" customFormat="1" ht="10">
      <c r="B5372" s="214"/>
      <c r="C5372" s="215"/>
      <c r="D5372" s="205" t="s">
        <v>395</v>
      </c>
      <c r="E5372" s="216" t="s">
        <v>76</v>
      </c>
      <c r="F5372" s="217" t="s">
        <v>232</v>
      </c>
      <c r="G5372" s="215"/>
      <c r="H5372" s="218">
        <v>28.64</v>
      </c>
      <c r="I5372" s="219"/>
      <c r="J5372" s="215"/>
      <c r="K5372" s="215"/>
      <c r="L5372" s="220"/>
      <c r="M5372" s="221"/>
      <c r="N5372" s="222"/>
      <c r="O5372" s="222"/>
      <c r="P5372" s="222"/>
      <c r="Q5372" s="222"/>
      <c r="R5372" s="222"/>
      <c r="S5372" s="222"/>
      <c r="T5372" s="223"/>
      <c r="AT5372" s="224" t="s">
        <v>395</v>
      </c>
      <c r="AU5372" s="224" t="s">
        <v>90</v>
      </c>
      <c r="AV5372" s="14" t="s">
        <v>90</v>
      </c>
      <c r="AW5372" s="14" t="s">
        <v>36</v>
      </c>
      <c r="AX5372" s="14" t="s">
        <v>78</v>
      </c>
      <c r="AY5372" s="224" t="s">
        <v>386</v>
      </c>
    </row>
    <row r="5373" spans="1:65" s="15" customFormat="1" ht="10">
      <c r="B5373" s="225"/>
      <c r="C5373" s="226"/>
      <c r="D5373" s="205" t="s">
        <v>395</v>
      </c>
      <c r="E5373" s="227" t="s">
        <v>76</v>
      </c>
      <c r="F5373" s="228" t="s">
        <v>398</v>
      </c>
      <c r="G5373" s="226"/>
      <c r="H5373" s="229">
        <v>28.64</v>
      </c>
      <c r="I5373" s="230"/>
      <c r="J5373" s="226"/>
      <c r="K5373" s="226"/>
      <c r="L5373" s="231"/>
      <c r="M5373" s="232"/>
      <c r="N5373" s="233"/>
      <c r="O5373" s="233"/>
      <c r="P5373" s="233"/>
      <c r="Q5373" s="233"/>
      <c r="R5373" s="233"/>
      <c r="S5373" s="233"/>
      <c r="T5373" s="234"/>
      <c r="AT5373" s="235" t="s">
        <v>395</v>
      </c>
      <c r="AU5373" s="235" t="s">
        <v>90</v>
      </c>
      <c r="AV5373" s="15" t="s">
        <v>102</v>
      </c>
      <c r="AW5373" s="15" t="s">
        <v>36</v>
      </c>
      <c r="AX5373" s="15" t="s">
        <v>85</v>
      </c>
      <c r="AY5373" s="235" t="s">
        <v>386</v>
      </c>
    </row>
    <row r="5374" spans="1:65" s="2" customFormat="1" ht="44.25" customHeight="1">
      <c r="A5374" s="37"/>
      <c r="B5374" s="38"/>
      <c r="C5374" s="185" t="s">
        <v>4594</v>
      </c>
      <c r="D5374" s="185" t="s">
        <v>388</v>
      </c>
      <c r="E5374" s="186" t="s">
        <v>4595</v>
      </c>
      <c r="F5374" s="187" t="s">
        <v>4596</v>
      </c>
      <c r="G5374" s="188" t="s">
        <v>2321</v>
      </c>
      <c r="H5374" s="257"/>
      <c r="I5374" s="190"/>
      <c r="J5374" s="191">
        <f>ROUND(I5374*H5374,2)</f>
        <v>0</v>
      </c>
      <c r="K5374" s="187" t="s">
        <v>391</v>
      </c>
      <c r="L5374" s="42"/>
      <c r="M5374" s="192" t="s">
        <v>76</v>
      </c>
      <c r="N5374" s="193" t="s">
        <v>49</v>
      </c>
      <c r="O5374" s="67"/>
      <c r="P5374" s="194">
        <f>O5374*H5374</f>
        <v>0</v>
      </c>
      <c r="Q5374" s="194">
        <v>0</v>
      </c>
      <c r="R5374" s="194">
        <f>Q5374*H5374</f>
        <v>0</v>
      </c>
      <c r="S5374" s="194">
        <v>0</v>
      </c>
      <c r="T5374" s="195">
        <f>S5374*H5374</f>
        <v>0</v>
      </c>
      <c r="U5374" s="37"/>
      <c r="V5374" s="37"/>
      <c r="W5374" s="37"/>
      <c r="X5374" s="37"/>
      <c r="Y5374" s="37"/>
      <c r="Z5374" s="37"/>
      <c r="AA5374" s="37"/>
      <c r="AB5374" s="37"/>
      <c r="AC5374" s="37"/>
      <c r="AD5374" s="37"/>
      <c r="AE5374" s="37"/>
      <c r="AR5374" s="196" t="s">
        <v>479</v>
      </c>
      <c r="AT5374" s="196" t="s">
        <v>388</v>
      </c>
      <c r="AU5374" s="196" t="s">
        <v>90</v>
      </c>
      <c r="AY5374" s="20" t="s">
        <v>386</v>
      </c>
      <c r="BE5374" s="197">
        <f>IF(N5374="základní",J5374,0)</f>
        <v>0</v>
      </c>
      <c r="BF5374" s="197">
        <f>IF(N5374="snížená",J5374,0)</f>
        <v>0</v>
      </c>
      <c r="BG5374" s="197">
        <f>IF(N5374="zákl. přenesená",J5374,0)</f>
        <v>0</v>
      </c>
      <c r="BH5374" s="197">
        <f>IF(N5374="sníž. přenesená",J5374,0)</f>
        <v>0</v>
      </c>
      <c r="BI5374" s="197">
        <f>IF(N5374="nulová",J5374,0)</f>
        <v>0</v>
      </c>
      <c r="BJ5374" s="20" t="s">
        <v>90</v>
      </c>
      <c r="BK5374" s="197">
        <f>ROUND(I5374*H5374,2)</f>
        <v>0</v>
      </c>
      <c r="BL5374" s="20" t="s">
        <v>479</v>
      </c>
      <c r="BM5374" s="196" t="s">
        <v>4597</v>
      </c>
    </row>
    <row r="5375" spans="1:65" s="2" customFormat="1" ht="10">
      <c r="A5375" s="37"/>
      <c r="B5375" s="38"/>
      <c r="C5375" s="39"/>
      <c r="D5375" s="198" t="s">
        <v>393</v>
      </c>
      <c r="E5375" s="39"/>
      <c r="F5375" s="199" t="s">
        <v>4598</v>
      </c>
      <c r="G5375" s="39"/>
      <c r="H5375" s="39"/>
      <c r="I5375" s="200"/>
      <c r="J5375" s="39"/>
      <c r="K5375" s="39"/>
      <c r="L5375" s="42"/>
      <c r="M5375" s="201"/>
      <c r="N5375" s="202"/>
      <c r="O5375" s="67"/>
      <c r="P5375" s="67"/>
      <c r="Q5375" s="67"/>
      <c r="R5375" s="67"/>
      <c r="S5375" s="67"/>
      <c r="T5375" s="68"/>
      <c r="U5375" s="37"/>
      <c r="V5375" s="37"/>
      <c r="W5375" s="37"/>
      <c r="X5375" s="37"/>
      <c r="Y5375" s="37"/>
      <c r="Z5375" s="37"/>
      <c r="AA5375" s="37"/>
      <c r="AB5375" s="37"/>
      <c r="AC5375" s="37"/>
      <c r="AD5375" s="37"/>
      <c r="AE5375" s="37"/>
      <c r="AT5375" s="20" t="s">
        <v>393</v>
      </c>
      <c r="AU5375" s="20" t="s">
        <v>90</v>
      </c>
    </row>
    <row r="5376" spans="1:65" s="12" customFormat="1" ht="22.75" customHeight="1">
      <c r="B5376" s="169"/>
      <c r="C5376" s="170"/>
      <c r="D5376" s="171" t="s">
        <v>77</v>
      </c>
      <c r="E5376" s="183" t="s">
        <v>4599</v>
      </c>
      <c r="F5376" s="183" t="s">
        <v>4600</v>
      </c>
      <c r="G5376" s="170"/>
      <c r="H5376" s="170"/>
      <c r="I5376" s="173"/>
      <c r="J5376" s="184">
        <f>BK5376</f>
        <v>0</v>
      </c>
      <c r="K5376" s="170"/>
      <c r="L5376" s="175"/>
      <c r="M5376" s="176"/>
      <c r="N5376" s="177"/>
      <c r="O5376" s="177"/>
      <c r="P5376" s="178">
        <f>SUM(P5377:P5505)</f>
        <v>0</v>
      </c>
      <c r="Q5376" s="177"/>
      <c r="R5376" s="178">
        <f>SUM(R5377:R5505)</f>
        <v>0.98394024000000002</v>
      </c>
      <c r="S5376" s="177"/>
      <c r="T5376" s="179">
        <f>SUM(T5377:T5505)</f>
        <v>0</v>
      </c>
      <c r="AR5376" s="180" t="s">
        <v>90</v>
      </c>
      <c r="AT5376" s="181" t="s">
        <v>77</v>
      </c>
      <c r="AU5376" s="181" t="s">
        <v>85</v>
      </c>
      <c r="AY5376" s="180" t="s">
        <v>386</v>
      </c>
      <c r="BK5376" s="182">
        <f>SUM(BK5377:BK5505)</f>
        <v>0</v>
      </c>
    </row>
    <row r="5377" spans="1:65" s="2" customFormat="1" ht="24.15" customHeight="1">
      <c r="A5377" s="37"/>
      <c r="B5377" s="38"/>
      <c r="C5377" s="185" t="s">
        <v>4601</v>
      </c>
      <c r="D5377" s="185" t="s">
        <v>388</v>
      </c>
      <c r="E5377" s="186" t="s">
        <v>4602</v>
      </c>
      <c r="F5377" s="187" t="s">
        <v>4603</v>
      </c>
      <c r="G5377" s="188" t="s">
        <v>127</v>
      </c>
      <c r="H5377" s="189">
        <v>19.68</v>
      </c>
      <c r="I5377" s="190"/>
      <c r="J5377" s="191">
        <f>ROUND(I5377*H5377,2)</f>
        <v>0</v>
      </c>
      <c r="K5377" s="187" t="s">
        <v>391</v>
      </c>
      <c r="L5377" s="42"/>
      <c r="M5377" s="192" t="s">
        <v>76</v>
      </c>
      <c r="N5377" s="193" t="s">
        <v>49</v>
      </c>
      <c r="O5377" s="67"/>
      <c r="P5377" s="194">
        <f>O5377*H5377</f>
        <v>0</v>
      </c>
      <c r="Q5377" s="194">
        <v>0</v>
      </c>
      <c r="R5377" s="194">
        <f>Q5377*H5377</f>
        <v>0</v>
      </c>
      <c r="S5377" s="194">
        <v>0</v>
      </c>
      <c r="T5377" s="195">
        <f>S5377*H5377</f>
        <v>0</v>
      </c>
      <c r="U5377" s="37"/>
      <c r="V5377" s="37"/>
      <c r="W5377" s="37"/>
      <c r="X5377" s="37"/>
      <c r="Y5377" s="37"/>
      <c r="Z5377" s="37"/>
      <c r="AA5377" s="37"/>
      <c r="AB5377" s="37"/>
      <c r="AC5377" s="37"/>
      <c r="AD5377" s="37"/>
      <c r="AE5377" s="37"/>
      <c r="AR5377" s="196" t="s">
        <v>479</v>
      </c>
      <c r="AT5377" s="196" t="s">
        <v>388</v>
      </c>
      <c r="AU5377" s="196" t="s">
        <v>90</v>
      </c>
      <c r="AY5377" s="20" t="s">
        <v>386</v>
      </c>
      <c r="BE5377" s="197">
        <f>IF(N5377="základní",J5377,0)</f>
        <v>0</v>
      </c>
      <c r="BF5377" s="197">
        <f>IF(N5377="snížená",J5377,0)</f>
        <v>0</v>
      </c>
      <c r="BG5377" s="197">
        <f>IF(N5377="zákl. přenesená",J5377,0)</f>
        <v>0</v>
      </c>
      <c r="BH5377" s="197">
        <f>IF(N5377="sníž. přenesená",J5377,0)</f>
        <v>0</v>
      </c>
      <c r="BI5377" s="197">
        <f>IF(N5377="nulová",J5377,0)</f>
        <v>0</v>
      </c>
      <c r="BJ5377" s="20" t="s">
        <v>90</v>
      </c>
      <c r="BK5377" s="197">
        <f>ROUND(I5377*H5377,2)</f>
        <v>0</v>
      </c>
      <c r="BL5377" s="20" t="s">
        <v>479</v>
      </c>
      <c r="BM5377" s="196" t="s">
        <v>4604</v>
      </c>
    </row>
    <row r="5378" spans="1:65" s="2" customFormat="1" ht="10">
      <c r="A5378" s="37"/>
      <c r="B5378" s="38"/>
      <c r="C5378" s="39"/>
      <c r="D5378" s="198" t="s">
        <v>393</v>
      </c>
      <c r="E5378" s="39"/>
      <c r="F5378" s="199" t="s">
        <v>4605</v>
      </c>
      <c r="G5378" s="39"/>
      <c r="H5378" s="39"/>
      <c r="I5378" s="200"/>
      <c r="J5378" s="39"/>
      <c r="K5378" s="39"/>
      <c r="L5378" s="42"/>
      <c r="M5378" s="201"/>
      <c r="N5378" s="202"/>
      <c r="O5378" s="67"/>
      <c r="P5378" s="67"/>
      <c r="Q5378" s="67"/>
      <c r="R5378" s="67"/>
      <c r="S5378" s="67"/>
      <c r="T5378" s="68"/>
      <c r="U5378" s="37"/>
      <c r="V5378" s="37"/>
      <c r="W5378" s="37"/>
      <c r="X5378" s="37"/>
      <c r="Y5378" s="37"/>
      <c r="Z5378" s="37"/>
      <c r="AA5378" s="37"/>
      <c r="AB5378" s="37"/>
      <c r="AC5378" s="37"/>
      <c r="AD5378" s="37"/>
      <c r="AE5378" s="37"/>
      <c r="AT5378" s="20" t="s">
        <v>393</v>
      </c>
      <c r="AU5378" s="20" t="s">
        <v>90</v>
      </c>
    </row>
    <row r="5379" spans="1:65" s="13" customFormat="1" ht="10">
      <c r="B5379" s="203"/>
      <c r="C5379" s="204"/>
      <c r="D5379" s="205" t="s">
        <v>395</v>
      </c>
      <c r="E5379" s="206" t="s">
        <v>76</v>
      </c>
      <c r="F5379" s="207" t="s">
        <v>403</v>
      </c>
      <c r="G5379" s="204"/>
      <c r="H5379" s="206" t="s">
        <v>76</v>
      </c>
      <c r="I5379" s="208"/>
      <c r="J5379" s="204"/>
      <c r="K5379" s="204"/>
      <c r="L5379" s="209"/>
      <c r="M5379" s="210"/>
      <c r="N5379" s="211"/>
      <c r="O5379" s="211"/>
      <c r="P5379" s="211"/>
      <c r="Q5379" s="211"/>
      <c r="R5379" s="211"/>
      <c r="S5379" s="211"/>
      <c r="T5379" s="212"/>
      <c r="AT5379" s="213" t="s">
        <v>395</v>
      </c>
      <c r="AU5379" s="213" t="s">
        <v>90</v>
      </c>
      <c r="AV5379" s="13" t="s">
        <v>85</v>
      </c>
      <c r="AW5379" s="13" t="s">
        <v>36</v>
      </c>
      <c r="AX5379" s="13" t="s">
        <v>78</v>
      </c>
      <c r="AY5379" s="213" t="s">
        <v>386</v>
      </c>
    </row>
    <row r="5380" spans="1:65" s="13" customFormat="1" ht="10">
      <c r="B5380" s="203"/>
      <c r="C5380" s="204"/>
      <c r="D5380" s="205" t="s">
        <v>395</v>
      </c>
      <c r="E5380" s="206" t="s">
        <v>76</v>
      </c>
      <c r="F5380" s="207" t="s">
        <v>4317</v>
      </c>
      <c r="G5380" s="204"/>
      <c r="H5380" s="206" t="s">
        <v>76</v>
      </c>
      <c r="I5380" s="208"/>
      <c r="J5380" s="204"/>
      <c r="K5380" s="204"/>
      <c r="L5380" s="209"/>
      <c r="M5380" s="210"/>
      <c r="N5380" s="211"/>
      <c r="O5380" s="211"/>
      <c r="P5380" s="211"/>
      <c r="Q5380" s="211"/>
      <c r="R5380" s="211"/>
      <c r="S5380" s="211"/>
      <c r="T5380" s="212"/>
      <c r="AT5380" s="213" t="s">
        <v>395</v>
      </c>
      <c r="AU5380" s="213" t="s">
        <v>90</v>
      </c>
      <c r="AV5380" s="13" t="s">
        <v>85</v>
      </c>
      <c r="AW5380" s="13" t="s">
        <v>36</v>
      </c>
      <c r="AX5380" s="13" t="s">
        <v>78</v>
      </c>
      <c r="AY5380" s="213" t="s">
        <v>386</v>
      </c>
    </row>
    <row r="5381" spans="1:65" s="13" customFormat="1" ht="10">
      <c r="B5381" s="203"/>
      <c r="C5381" s="204"/>
      <c r="D5381" s="205" t="s">
        <v>395</v>
      </c>
      <c r="E5381" s="206" t="s">
        <v>76</v>
      </c>
      <c r="F5381" s="207" t="s">
        <v>462</v>
      </c>
      <c r="G5381" s="204"/>
      <c r="H5381" s="206" t="s">
        <v>76</v>
      </c>
      <c r="I5381" s="208"/>
      <c r="J5381" s="204"/>
      <c r="K5381" s="204"/>
      <c r="L5381" s="209"/>
      <c r="M5381" s="210"/>
      <c r="N5381" s="211"/>
      <c r="O5381" s="211"/>
      <c r="P5381" s="211"/>
      <c r="Q5381" s="211"/>
      <c r="R5381" s="211"/>
      <c r="S5381" s="211"/>
      <c r="T5381" s="212"/>
      <c r="AT5381" s="213" t="s">
        <v>395</v>
      </c>
      <c r="AU5381" s="213" t="s">
        <v>90</v>
      </c>
      <c r="AV5381" s="13" t="s">
        <v>85</v>
      </c>
      <c r="AW5381" s="13" t="s">
        <v>36</v>
      </c>
      <c r="AX5381" s="13" t="s">
        <v>78</v>
      </c>
      <c r="AY5381" s="213" t="s">
        <v>386</v>
      </c>
    </row>
    <row r="5382" spans="1:65" s="13" customFormat="1" ht="10">
      <c r="B5382" s="203"/>
      <c r="C5382" s="204"/>
      <c r="D5382" s="205" t="s">
        <v>395</v>
      </c>
      <c r="E5382" s="206" t="s">
        <v>76</v>
      </c>
      <c r="F5382" s="207" t="s">
        <v>577</v>
      </c>
      <c r="G5382" s="204"/>
      <c r="H5382" s="206" t="s">
        <v>76</v>
      </c>
      <c r="I5382" s="208"/>
      <c r="J5382" s="204"/>
      <c r="K5382" s="204"/>
      <c r="L5382" s="209"/>
      <c r="M5382" s="210"/>
      <c r="N5382" s="211"/>
      <c r="O5382" s="211"/>
      <c r="P5382" s="211"/>
      <c r="Q5382" s="211"/>
      <c r="R5382" s="211"/>
      <c r="S5382" s="211"/>
      <c r="T5382" s="212"/>
      <c r="AT5382" s="213" t="s">
        <v>395</v>
      </c>
      <c r="AU5382" s="213" t="s">
        <v>90</v>
      </c>
      <c r="AV5382" s="13" t="s">
        <v>85</v>
      </c>
      <c r="AW5382" s="13" t="s">
        <v>36</v>
      </c>
      <c r="AX5382" s="13" t="s">
        <v>78</v>
      </c>
      <c r="AY5382" s="213" t="s">
        <v>386</v>
      </c>
    </row>
    <row r="5383" spans="1:65" s="13" customFormat="1" ht="10">
      <c r="B5383" s="203"/>
      <c r="C5383" s="204"/>
      <c r="D5383" s="205" t="s">
        <v>395</v>
      </c>
      <c r="E5383" s="206" t="s">
        <v>76</v>
      </c>
      <c r="F5383" s="207" t="s">
        <v>1000</v>
      </c>
      <c r="G5383" s="204"/>
      <c r="H5383" s="206" t="s">
        <v>76</v>
      </c>
      <c r="I5383" s="208"/>
      <c r="J5383" s="204"/>
      <c r="K5383" s="204"/>
      <c r="L5383" s="209"/>
      <c r="M5383" s="210"/>
      <c r="N5383" s="211"/>
      <c r="O5383" s="211"/>
      <c r="P5383" s="211"/>
      <c r="Q5383" s="211"/>
      <c r="R5383" s="211"/>
      <c r="S5383" s="211"/>
      <c r="T5383" s="212"/>
      <c r="AT5383" s="213" t="s">
        <v>395</v>
      </c>
      <c r="AU5383" s="213" t="s">
        <v>90</v>
      </c>
      <c r="AV5383" s="13" t="s">
        <v>85</v>
      </c>
      <c r="AW5383" s="13" t="s">
        <v>36</v>
      </c>
      <c r="AX5383" s="13" t="s">
        <v>78</v>
      </c>
      <c r="AY5383" s="213" t="s">
        <v>386</v>
      </c>
    </row>
    <row r="5384" spans="1:65" s="14" customFormat="1" ht="10">
      <c r="B5384" s="214"/>
      <c r="C5384" s="215"/>
      <c r="D5384" s="205" t="s">
        <v>395</v>
      </c>
      <c r="E5384" s="216" t="s">
        <v>76</v>
      </c>
      <c r="F5384" s="217" t="s">
        <v>4606</v>
      </c>
      <c r="G5384" s="215"/>
      <c r="H5384" s="218">
        <v>7.68</v>
      </c>
      <c r="I5384" s="219"/>
      <c r="J5384" s="215"/>
      <c r="K5384" s="215"/>
      <c r="L5384" s="220"/>
      <c r="M5384" s="221"/>
      <c r="N5384" s="222"/>
      <c r="O5384" s="222"/>
      <c r="P5384" s="222"/>
      <c r="Q5384" s="222"/>
      <c r="R5384" s="222"/>
      <c r="S5384" s="222"/>
      <c r="T5384" s="223"/>
      <c r="AT5384" s="224" t="s">
        <v>395</v>
      </c>
      <c r="AU5384" s="224" t="s">
        <v>90</v>
      </c>
      <c r="AV5384" s="14" t="s">
        <v>90</v>
      </c>
      <c r="AW5384" s="14" t="s">
        <v>36</v>
      </c>
      <c r="AX5384" s="14" t="s">
        <v>78</v>
      </c>
      <c r="AY5384" s="224" t="s">
        <v>386</v>
      </c>
    </row>
    <row r="5385" spans="1:65" s="14" customFormat="1" ht="10">
      <c r="B5385" s="214"/>
      <c r="C5385" s="215"/>
      <c r="D5385" s="205" t="s">
        <v>395</v>
      </c>
      <c r="E5385" s="216" t="s">
        <v>76</v>
      </c>
      <c r="F5385" s="217" t="s">
        <v>4607</v>
      </c>
      <c r="G5385" s="215"/>
      <c r="H5385" s="218">
        <v>12</v>
      </c>
      <c r="I5385" s="219"/>
      <c r="J5385" s="215"/>
      <c r="K5385" s="215"/>
      <c r="L5385" s="220"/>
      <c r="M5385" s="221"/>
      <c r="N5385" s="222"/>
      <c r="O5385" s="222"/>
      <c r="P5385" s="222"/>
      <c r="Q5385" s="222"/>
      <c r="R5385" s="222"/>
      <c r="S5385" s="222"/>
      <c r="T5385" s="223"/>
      <c r="AT5385" s="224" t="s">
        <v>395</v>
      </c>
      <c r="AU5385" s="224" t="s">
        <v>90</v>
      </c>
      <c r="AV5385" s="14" t="s">
        <v>90</v>
      </c>
      <c r="AW5385" s="14" t="s">
        <v>36</v>
      </c>
      <c r="AX5385" s="14" t="s">
        <v>78</v>
      </c>
      <c r="AY5385" s="224" t="s">
        <v>386</v>
      </c>
    </row>
    <row r="5386" spans="1:65" s="15" customFormat="1" ht="10">
      <c r="B5386" s="225"/>
      <c r="C5386" s="226"/>
      <c r="D5386" s="205" t="s">
        <v>395</v>
      </c>
      <c r="E5386" s="227" t="s">
        <v>322</v>
      </c>
      <c r="F5386" s="228" t="s">
        <v>398</v>
      </c>
      <c r="G5386" s="226"/>
      <c r="H5386" s="229">
        <v>19.68</v>
      </c>
      <c r="I5386" s="230"/>
      <c r="J5386" s="226"/>
      <c r="K5386" s="226"/>
      <c r="L5386" s="231"/>
      <c r="M5386" s="232"/>
      <c r="N5386" s="233"/>
      <c r="O5386" s="233"/>
      <c r="P5386" s="233"/>
      <c r="Q5386" s="233"/>
      <c r="R5386" s="233"/>
      <c r="S5386" s="233"/>
      <c r="T5386" s="234"/>
      <c r="AT5386" s="235" t="s">
        <v>395</v>
      </c>
      <c r="AU5386" s="235" t="s">
        <v>90</v>
      </c>
      <c r="AV5386" s="15" t="s">
        <v>102</v>
      </c>
      <c r="AW5386" s="15" t="s">
        <v>36</v>
      </c>
      <c r="AX5386" s="15" t="s">
        <v>85</v>
      </c>
      <c r="AY5386" s="235" t="s">
        <v>386</v>
      </c>
    </row>
    <row r="5387" spans="1:65" s="2" customFormat="1" ht="24.15" customHeight="1">
      <c r="A5387" s="37"/>
      <c r="B5387" s="38"/>
      <c r="C5387" s="185" t="s">
        <v>4608</v>
      </c>
      <c r="D5387" s="185" t="s">
        <v>388</v>
      </c>
      <c r="E5387" s="186" t="s">
        <v>4609</v>
      </c>
      <c r="F5387" s="187" t="s">
        <v>4610</v>
      </c>
      <c r="G5387" s="188" t="s">
        <v>127</v>
      </c>
      <c r="H5387" s="189">
        <v>19.68</v>
      </c>
      <c r="I5387" s="190"/>
      <c r="J5387" s="191">
        <f>ROUND(I5387*H5387,2)</f>
        <v>0</v>
      </c>
      <c r="K5387" s="187" t="s">
        <v>391</v>
      </c>
      <c r="L5387" s="42"/>
      <c r="M5387" s="192" t="s">
        <v>76</v>
      </c>
      <c r="N5387" s="193" t="s">
        <v>49</v>
      </c>
      <c r="O5387" s="67"/>
      <c r="P5387" s="194">
        <f>O5387*H5387</f>
        <v>0</v>
      </c>
      <c r="Q5387" s="194">
        <v>2.9999999999999997E-4</v>
      </c>
      <c r="R5387" s="194">
        <f>Q5387*H5387</f>
        <v>5.9039999999999995E-3</v>
      </c>
      <c r="S5387" s="194">
        <v>0</v>
      </c>
      <c r="T5387" s="195">
        <f>S5387*H5387</f>
        <v>0</v>
      </c>
      <c r="U5387" s="37"/>
      <c r="V5387" s="37"/>
      <c r="W5387" s="37"/>
      <c r="X5387" s="37"/>
      <c r="Y5387" s="37"/>
      <c r="Z5387" s="37"/>
      <c r="AA5387" s="37"/>
      <c r="AB5387" s="37"/>
      <c r="AC5387" s="37"/>
      <c r="AD5387" s="37"/>
      <c r="AE5387" s="37"/>
      <c r="AR5387" s="196" t="s">
        <v>479</v>
      </c>
      <c r="AT5387" s="196" t="s">
        <v>388</v>
      </c>
      <c r="AU5387" s="196" t="s">
        <v>90</v>
      </c>
      <c r="AY5387" s="20" t="s">
        <v>386</v>
      </c>
      <c r="BE5387" s="197">
        <f>IF(N5387="základní",J5387,0)</f>
        <v>0</v>
      </c>
      <c r="BF5387" s="197">
        <f>IF(N5387="snížená",J5387,0)</f>
        <v>0</v>
      </c>
      <c r="BG5387" s="197">
        <f>IF(N5387="zákl. přenesená",J5387,0)</f>
        <v>0</v>
      </c>
      <c r="BH5387" s="197">
        <f>IF(N5387="sníž. přenesená",J5387,0)</f>
        <v>0</v>
      </c>
      <c r="BI5387" s="197">
        <f>IF(N5387="nulová",J5387,0)</f>
        <v>0</v>
      </c>
      <c r="BJ5387" s="20" t="s">
        <v>90</v>
      </c>
      <c r="BK5387" s="197">
        <f>ROUND(I5387*H5387,2)</f>
        <v>0</v>
      </c>
      <c r="BL5387" s="20" t="s">
        <v>479</v>
      </c>
      <c r="BM5387" s="196" t="s">
        <v>4611</v>
      </c>
    </row>
    <row r="5388" spans="1:65" s="2" customFormat="1" ht="10">
      <c r="A5388" s="37"/>
      <c r="B5388" s="38"/>
      <c r="C5388" s="39"/>
      <c r="D5388" s="198" t="s">
        <v>393</v>
      </c>
      <c r="E5388" s="39"/>
      <c r="F5388" s="199" t="s">
        <v>4612</v>
      </c>
      <c r="G5388" s="39"/>
      <c r="H5388" s="39"/>
      <c r="I5388" s="200"/>
      <c r="J5388" s="39"/>
      <c r="K5388" s="39"/>
      <c r="L5388" s="42"/>
      <c r="M5388" s="201"/>
      <c r="N5388" s="202"/>
      <c r="O5388" s="67"/>
      <c r="P5388" s="67"/>
      <c r="Q5388" s="67"/>
      <c r="R5388" s="67"/>
      <c r="S5388" s="67"/>
      <c r="T5388" s="68"/>
      <c r="U5388" s="37"/>
      <c r="V5388" s="37"/>
      <c r="W5388" s="37"/>
      <c r="X5388" s="37"/>
      <c r="Y5388" s="37"/>
      <c r="Z5388" s="37"/>
      <c r="AA5388" s="37"/>
      <c r="AB5388" s="37"/>
      <c r="AC5388" s="37"/>
      <c r="AD5388" s="37"/>
      <c r="AE5388" s="37"/>
      <c r="AT5388" s="20" t="s">
        <v>393</v>
      </c>
      <c r="AU5388" s="20" t="s">
        <v>90</v>
      </c>
    </row>
    <row r="5389" spans="1:65" s="14" customFormat="1" ht="10">
      <c r="B5389" s="214"/>
      <c r="C5389" s="215"/>
      <c r="D5389" s="205" t="s">
        <v>395</v>
      </c>
      <c r="E5389" s="216" t="s">
        <v>76</v>
      </c>
      <c r="F5389" s="217" t="s">
        <v>322</v>
      </c>
      <c r="G5389" s="215"/>
      <c r="H5389" s="218">
        <v>19.68</v>
      </c>
      <c r="I5389" s="219"/>
      <c r="J5389" s="215"/>
      <c r="K5389" s="215"/>
      <c r="L5389" s="220"/>
      <c r="M5389" s="221"/>
      <c r="N5389" s="222"/>
      <c r="O5389" s="222"/>
      <c r="P5389" s="222"/>
      <c r="Q5389" s="222"/>
      <c r="R5389" s="222"/>
      <c r="S5389" s="222"/>
      <c r="T5389" s="223"/>
      <c r="AT5389" s="224" t="s">
        <v>395</v>
      </c>
      <c r="AU5389" s="224" t="s">
        <v>90</v>
      </c>
      <c r="AV5389" s="14" t="s">
        <v>90</v>
      </c>
      <c r="AW5389" s="14" t="s">
        <v>36</v>
      </c>
      <c r="AX5389" s="14" t="s">
        <v>78</v>
      </c>
      <c r="AY5389" s="224" t="s">
        <v>386</v>
      </c>
    </row>
    <row r="5390" spans="1:65" s="15" customFormat="1" ht="10">
      <c r="B5390" s="225"/>
      <c r="C5390" s="226"/>
      <c r="D5390" s="205" t="s">
        <v>395</v>
      </c>
      <c r="E5390" s="227" t="s">
        <v>76</v>
      </c>
      <c r="F5390" s="228" t="s">
        <v>398</v>
      </c>
      <c r="G5390" s="226"/>
      <c r="H5390" s="229">
        <v>19.68</v>
      </c>
      <c r="I5390" s="230"/>
      <c r="J5390" s="226"/>
      <c r="K5390" s="226"/>
      <c r="L5390" s="231"/>
      <c r="M5390" s="232"/>
      <c r="N5390" s="233"/>
      <c r="O5390" s="233"/>
      <c r="P5390" s="233"/>
      <c r="Q5390" s="233"/>
      <c r="R5390" s="233"/>
      <c r="S5390" s="233"/>
      <c r="T5390" s="234"/>
      <c r="AT5390" s="235" t="s">
        <v>395</v>
      </c>
      <c r="AU5390" s="235" t="s">
        <v>90</v>
      </c>
      <c r="AV5390" s="15" t="s">
        <v>102</v>
      </c>
      <c r="AW5390" s="15" t="s">
        <v>36</v>
      </c>
      <c r="AX5390" s="15" t="s">
        <v>85</v>
      </c>
      <c r="AY5390" s="235" t="s">
        <v>386</v>
      </c>
    </row>
    <row r="5391" spans="1:65" s="2" customFormat="1" ht="24.15" customHeight="1">
      <c r="A5391" s="37"/>
      <c r="B5391" s="38"/>
      <c r="C5391" s="185" t="s">
        <v>4613</v>
      </c>
      <c r="D5391" s="185" t="s">
        <v>388</v>
      </c>
      <c r="E5391" s="186" t="s">
        <v>4614</v>
      </c>
      <c r="F5391" s="187" t="s">
        <v>4615</v>
      </c>
      <c r="G5391" s="188" t="s">
        <v>127</v>
      </c>
      <c r="H5391" s="189">
        <v>197.99600000000001</v>
      </c>
      <c r="I5391" s="190"/>
      <c r="J5391" s="191">
        <f>ROUND(I5391*H5391,2)</f>
        <v>0</v>
      </c>
      <c r="K5391" s="187" t="s">
        <v>391</v>
      </c>
      <c r="L5391" s="42"/>
      <c r="M5391" s="192" t="s">
        <v>76</v>
      </c>
      <c r="N5391" s="193" t="s">
        <v>49</v>
      </c>
      <c r="O5391" s="67"/>
      <c r="P5391" s="194">
        <f>O5391*H5391</f>
        <v>0</v>
      </c>
      <c r="Q5391" s="194">
        <v>1.5E-3</v>
      </c>
      <c r="R5391" s="194">
        <f>Q5391*H5391</f>
        <v>0.29699400000000004</v>
      </c>
      <c r="S5391" s="194">
        <v>0</v>
      </c>
      <c r="T5391" s="195">
        <f>S5391*H5391</f>
        <v>0</v>
      </c>
      <c r="U5391" s="37"/>
      <c r="V5391" s="37"/>
      <c r="W5391" s="37"/>
      <c r="X5391" s="37"/>
      <c r="Y5391" s="37"/>
      <c r="Z5391" s="37"/>
      <c r="AA5391" s="37"/>
      <c r="AB5391" s="37"/>
      <c r="AC5391" s="37"/>
      <c r="AD5391" s="37"/>
      <c r="AE5391" s="37"/>
      <c r="AR5391" s="196" t="s">
        <v>479</v>
      </c>
      <c r="AT5391" s="196" t="s">
        <v>388</v>
      </c>
      <c r="AU5391" s="196" t="s">
        <v>90</v>
      </c>
      <c r="AY5391" s="20" t="s">
        <v>386</v>
      </c>
      <c r="BE5391" s="197">
        <f>IF(N5391="základní",J5391,0)</f>
        <v>0</v>
      </c>
      <c r="BF5391" s="197">
        <f>IF(N5391="snížená",J5391,0)</f>
        <v>0</v>
      </c>
      <c r="BG5391" s="197">
        <f>IF(N5391="zákl. přenesená",J5391,0)</f>
        <v>0</v>
      </c>
      <c r="BH5391" s="197">
        <f>IF(N5391="sníž. přenesená",J5391,0)</f>
        <v>0</v>
      </c>
      <c r="BI5391" s="197">
        <f>IF(N5391="nulová",J5391,0)</f>
        <v>0</v>
      </c>
      <c r="BJ5391" s="20" t="s">
        <v>90</v>
      </c>
      <c r="BK5391" s="197">
        <f>ROUND(I5391*H5391,2)</f>
        <v>0</v>
      </c>
      <c r="BL5391" s="20" t="s">
        <v>479</v>
      </c>
      <c r="BM5391" s="196" t="s">
        <v>4616</v>
      </c>
    </row>
    <row r="5392" spans="1:65" s="2" customFormat="1" ht="10">
      <c r="A5392" s="37"/>
      <c r="B5392" s="38"/>
      <c r="C5392" s="39"/>
      <c r="D5392" s="198" t="s">
        <v>393</v>
      </c>
      <c r="E5392" s="39"/>
      <c r="F5392" s="199" t="s">
        <v>4617</v>
      </c>
      <c r="G5392" s="39"/>
      <c r="H5392" s="39"/>
      <c r="I5392" s="200"/>
      <c r="J5392" s="39"/>
      <c r="K5392" s="39"/>
      <c r="L5392" s="42"/>
      <c r="M5392" s="201"/>
      <c r="N5392" s="202"/>
      <c r="O5392" s="67"/>
      <c r="P5392" s="67"/>
      <c r="Q5392" s="67"/>
      <c r="R5392" s="67"/>
      <c r="S5392" s="67"/>
      <c r="T5392" s="68"/>
      <c r="U5392" s="37"/>
      <c r="V5392" s="37"/>
      <c r="W5392" s="37"/>
      <c r="X5392" s="37"/>
      <c r="Y5392" s="37"/>
      <c r="Z5392" s="37"/>
      <c r="AA5392" s="37"/>
      <c r="AB5392" s="37"/>
      <c r="AC5392" s="37"/>
      <c r="AD5392" s="37"/>
      <c r="AE5392" s="37"/>
      <c r="AT5392" s="20" t="s">
        <v>393</v>
      </c>
      <c r="AU5392" s="20" t="s">
        <v>90</v>
      </c>
    </row>
    <row r="5393" spans="2:51" s="13" customFormat="1" ht="10">
      <c r="B5393" s="203"/>
      <c r="C5393" s="204"/>
      <c r="D5393" s="205" t="s">
        <v>395</v>
      </c>
      <c r="E5393" s="206" t="s">
        <v>76</v>
      </c>
      <c r="F5393" s="207" t="s">
        <v>403</v>
      </c>
      <c r="G5393" s="204"/>
      <c r="H5393" s="206" t="s">
        <v>76</v>
      </c>
      <c r="I5393" s="208"/>
      <c r="J5393" s="204"/>
      <c r="K5393" s="204"/>
      <c r="L5393" s="209"/>
      <c r="M5393" s="210"/>
      <c r="N5393" s="211"/>
      <c r="O5393" s="211"/>
      <c r="P5393" s="211"/>
      <c r="Q5393" s="211"/>
      <c r="R5393" s="211"/>
      <c r="S5393" s="211"/>
      <c r="T5393" s="212"/>
      <c r="AT5393" s="213" t="s">
        <v>395</v>
      </c>
      <c r="AU5393" s="213" t="s">
        <v>90</v>
      </c>
      <c r="AV5393" s="13" t="s">
        <v>85</v>
      </c>
      <c r="AW5393" s="13" t="s">
        <v>36</v>
      </c>
      <c r="AX5393" s="13" t="s">
        <v>78</v>
      </c>
      <c r="AY5393" s="213" t="s">
        <v>386</v>
      </c>
    </row>
    <row r="5394" spans="2:51" s="13" customFormat="1" ht="10">
      <c r="B5394" s="203"/>
      <c r="C5394" s="204"/>
      <c r="D5394" s="205" t="s">
        <v>395</v>
      </c>
      <c r="E5394" s="206" t="s">
        <v>76</v>
      </c>
      <c r="F5394" s="207" t="s">
        <v>4317</v>
      </c>
      <c r="G5394" s="204"/>
      <c r="H5394" s="206" t="s">
        <v>76</v>
      </c>
      <c r="I5394" s="208"/>
      <c r="J5394" s="204"/>
      <c r="K5394" s="204"/>
      <c r="L5394" s="209"/>
      <c r="M5394" s="210"/>
      <c r="N5394" s="211"/>
      <c r="O5394" s="211"/>
      <c r="P5394" s="211"/>
      <c r="Q5394" s="211"/>
      <c r="R5394" s="211"/>
      <c r="S5394" s="211"/>
      <c r="T5394" s="212"/>
      <c r="AT5394" s="213" t="s">
        <v>395</v>
      </c>
      <c r="AU5394" s="213" t="s">
        <v>90</v>
      </c>
      <c r="AV5394" s="13" t="s">
        <v>85</v>
      </c>
      <c r="AW5394" s="13" t="s">
        <v>36</v>
      </c>
      <c r="AX5394" s="13" t="s">
        <v>78</v>
      </c>
      <c r="AY5394" s="213" t="s">
        <v>386</v>
      </c>
    </row>
    <row r="5395" spans="2:51" s="13" customFormat="1" ht="10">
      <c r="B5395" s="203"/>
      <c r="C5395" s="204"/>
      <c r="D5395" s="205" t="s">
        <v>395</v>
      </c>
      <c r="E5395" s="206" t="s">
        <v>76</v>
      </c>
      <c r="F5395" s="207" t="s">
        <v>1316</v>
      </c>
      <c r="G5395" s="204"/>
      <c r="H5395" s="206" t="s">
        <v>76</v>
      </c>
      <c r="I5395" s="208"/>
      <c r="J5395" s="204"/>
      <c r="K5395" s="204"/>
      <c r="L5395" s="209"/>
      <c r="M5395" s="210"/>
      <c r="N5395" s="211"/>
      <c r="O5395" s="211"/>
      <c r="P5395" s="211"/>
      <c r="Q5395" s="211"/>
      <c r="R5395" s="211"/>
      <c r="S5395" s="211"/>
      <c r="T5395" s="212"/>
      <c r="AT5395" s="213" t="s">
        <v>395</v>
      </c>
      <c r="AU5395" s="213" t="s">
        <v>90</v>
      </c>
      <c r="AV5395" s="13" t="s">
        <v>85</v>
      </c>
      <c r="AW5395" s="13" t="s">
        <v>36</v>
      </c>
      <c r="AX5395" s="13" t="s">
        <v>78</v>
      </c>
      <c r="AY5395" s="213" t="s">
        <v>386</v>
      </c>
    </row>
    <row r="5396" spans="2:51" s="13" customFormat="1" ht="10">
      <c r="B5396" s="203"/>
      <c r="C5396" s="204"/>
      <c r="D5396" s="205" t="s">
        <v>395</v>
      </c>
      <c r="E5396" s="206" t="s">
        <v>76</v>
      </c>
      <c r="F5396" s="207" t="s">
        <v>1057</v>
      </c>
      <c r="G5396" s="204"/>
      <c r="H5396" s="206" t="s">
        <v>76</v>
      </c>
      <c r="I5396" s="208"/>
      <c r="J5396" s="204"/>
      <c r="K5396" s="204"/>
      <c r="L5396" s="209"/>
      <c r="M5396" s="210"/>
      <c r="N5396" s="211"/>
      <c r="O5396" s="211"/>
      <c r="P5396" s="211"/>
      <c r="Q5396" s="211"/>
      <c r="R5396" s="211"/>
      <c r="S5396" s="211"/>
      <c r="T5396" s="212"/>
      <c r="AT5396" s="213" t="s">
        <v>395</v>
      </c>
      <c r="AU5396" s="213" t="s">
        <v>90</v>
      </c>
      <c r="AV5396" s="13" t="s">
        <v>85</v>
      </c>
      <c r="AW5396" s="13" t="s">
        <v>36</v>
      </c>
      <c r="AX5396" s="13" t="s">
        <v>78</v>
      </c>
      <c r="AY5396" s="213" t="s">
        <v>386</v>
      </c>
    </row>
    <row r="5397" spans="2:51" s="13" customFormat="1" ht="10">
      <c r="B5397" s="203"/>
      <c r="C5397" s="204"/>
      <c r="D5397" s="205" t="s">
        <v>395</v>
      </c>
      <c r="E5397" s="206" t="s">
        <v>76</v>
      </c>
      <c r="F5397" s="207" t="s">
        <v>4317</v>
      </c>
      <c r="G5397" s="204"/>
      <c r="H5397" s="206" t="s">
        <v>76</v>
      </c>
      <c r="I5397" s="208"/>
      <c r="J5397" s="204"/>
      <c r="K5397" s="204"/>
      <c r="L5397" s="209"/>
      <c r="M5397" s="210"/>
      <c r="N5397" s="211"/>
      <c r="O5397" s="211"/>
      <c r="P5397" s="211"/>
      <c r="Q5397" s="211"/>
      <c r="R5397" s="211"/>
      <c r="S5397" s="211"/>
      <c r="T5397" s="212"/>
      <c r="AT5397" s="213" t="s">
        <v>395</v>
      </c>
      <c r="AU5397" s="213" t="s">
        <v>90</v>
      </c>
      <c r="AV5397" s="13" t="s">
        <v>85</v>
      </c>
      <c r="AW5397" s="13" t="s">
        <v>36</v>
      </c>
      <c r="AX5397" s="13" t="s">
        <v>78</v>
      </c>
      <c r="AY5397" s="213" t="s">
        <v>386</v>
      </c>
    </row>
    <row r="5398" spans="2:51" s="13" customFormat="1" ht="10">
      <c r="B5398" s="203"/>
      <c r="C5398" s="204"/>
      <c r="D5398" s="205" t="s">
        <v>395</v>
      </c>
      <c r="E5398" s="206" t="s">
        <v>76</v>
      </c>
      <c r="F5398" s="207" t="s">
        <v>462</v>
      </c>
      <c r="G5398" s="204"/>
      <c r="H5398" s="206" t="s">
        <v>76</v>
      </c>
      <c r="I5398" s="208"/>
      <c r="J5398" s="204"/>
      <c r="K5398" s="204"/>
      <c r="L5398" s="209"/>
      <c r="M5398" s="210"/>
      <c r="N5398" s="211"/>
      <c r="O5398" s="211"/>
      <c r="P5398" s="211"/>
      <c r="Q5398" s="211"/>
      <c r="R5398" s="211"/>
      <c r="S5398" s="211"/>
      <c r="T5398" s="212"/>
      <c r="AT5398" s="213" t="s">
        <v>395</v>
      </c>
      <c r="AU5398" s="213" t="s">
        <v>90</v>
      </c>
      <c r="AV5398" s="13" t="s">
        <v>85</v>
      </c>
      <c r="AW5398" s="13" t="s">
        <v>36</v>
      </c>
      <c r="AX5398" s="13" t="s">
        <v>78</v>
      </c>
      <c r="AY5398" s="213" t="s">
        <v>386</v>
      </c>
    </row>
    <row r="5399" spans="2:51" s="13" customFormat="1" ht="10">
      <c r="B5399" s="203"/>
      <c r="C5399" s="204"/>
      <c r="D5399" s="205" t="s">
        <v>395</v>
      </c>
      <c r="E5399" s="206" t="s">
        <v>76</v>
      </c>
      <c r="F5399" s="207" t="s">
        <v>577</v>
      </c>
      <c r="G5399" s="204"/>
      <c r="H5399" s="206" t="s">
        <v>76</v>
      </c>
      <c r="I5399" s="208"/>
      <c r="J5399" s="204"/>
      <c r="K5399" s="204"/>
      <c r="L5399" s="209"/>
      <c r="M5399" s="210"/>
      <c r="N5399" s="211"/>
      <c r="O5399" s="211"/>
      <c r="P5399" s="211"/>
      <c r="Q5399" s="211"/>
      <c r="R5399" s="211"/>
      <c r="S5399" s="211"/>
      <c r="T5399" s="212"/>
      <c r="AT5399" s="213" t="s">
        <v>395</v>
      </c>
      <c r="AU5399" s="213" t="s">
        <v>90</v>
      </c>
      <c r="AV5399" s="13" t="s">
        <v>85</v>
      </c>
      <c r="AW5399" s="13" t="s">
        <v>36</v>
      </c>
      <c r="AX5399" s="13" t="s">
        <v>78</v>
      </c>
      <c r="AY5399" s="213" t="s">
        <v>386</v>
      </c>
    </row>
    <row r="5400" spans="2:51" s="13" customFormat="1" ht="10">
      <c r="B5400" s="203"/>
      <c r="C5400" s="204"/>
      <c r="D5400" s="205" t="s">
        <v>395</v>
      </c>
      <c r="E5400" s="206" t="s">
        <v>76</v>
      </c>
      <c r="F5400" s="207" t="s">
        <v>1000</v>
      </c>
      <c r="G5400" s="204"/>
      <c r="H5400" s="206" t="s">
        <v>76</v>
      </c>
      <c r="I5400" s="208"/>
      <c r="J5400" s="204"/>
      <c r="K5400" s="204"/>
      <c r="L5400" s="209"/>
      <c r="M5400" s="210"/>
      <c r="N5400" s="211"/>
      <c r="O5400" s="211"/>
      <c r="P5400" s="211"/>
      <c r="Q5400" s="211"/>
      <c r="R5400" s="211"/>
      <c r="S5400" s="211"/>
      <c r="T5400" s="212"/>
      <c r="AT5400" s="213" t="s">
        <v>395</v>
      </c>
      <c r="AU5400" s="213" t="s">
        <v>90</v>
      </c>
      <c r="AV5400" s="13" t="s">
        <v>85</v>
      </c>
      <c r="AW5400" s="13" t="s">
        <v>36</v>
      </c>
      <c r="AX5400" s="13" t="s">
        <v>78</v>
      </c>
      <c r="AY5400" s="213" t="s">
        <v>386</v>
      </c>
    </row>
    <row r="5401" spans="2:51" s="14" customFormat="1" ht="10">
      <c r="B5401" s="214"/>
      <c r="C5401" s="215"/>
      <c r="D5401" s="205" t="s">
        <v>395</v>
      </c>
      <c r="E5401" s="216" t="s">
        <v>76</v>
      </c>
      <c r="F5401" s="217" t="s">
        <v>4618</v>
      </c>
      <c r="G5401" s="215"/>
      <c r="H5401" s="218">
        <v>13.76</v>
      </c>
      <c r="I5401" s="219"/>
      <c r="J5401" s="215"/>
      <c r="K5401" s="215"/>
      <c r="L5401" s="220"/>
      <c r="M5401" s="221"/>
      <c r="N5401" s="222"/>
      <c r="O5401" s="222"/>
      <c r="P5401" s="222"/>
      <c r="Q5401" s="222"/>
      <c r="R5401" s="222"/>
      <c r="S5401" s="222"/>
      <c r="T5401" s="223"/>
      <c r="AT5401" s="224" t="s">
        <v>395</v>
      </c>
      <c r="AU5401" s="224" t="s">
        <v>90</v>
      </c>
      <c r="AV5401" s="14" t="s">
        <v>90</v>
      </c>
      <c r="AW5401" s="14" t="s">
        <v>36</v>
      </c>
      <c r="AX5401" s="14" t="s">
        <v>78</v>
      </c>
      <c r="AY5401" s="224" t="s">
        <v>386</v>
      </c>
    </row>
    <row r="5402" spans="2:51" s="14" customFormat="1" ht="10">
      <c r="B5402" s="214"/>
      <c r="C5402" s="215"/>
      <c r="D5402" s="205" t="s">
        <v>395</v>
      </c>
      <c r="E5402" s="216" t="s">
        <v>76</v>
      </c>
      <c r="F5402" s="217" t="s">
        <v>4619</v>
      </c>
      <c r="G5402" s="215"/>
      <c r="H5402" s="218">
        <v>0.5</v>
      </c>
      <c r="I5402" s="219"/>
      <c r="J5402" s="215"/>
      <c r="K5402" s="215"/>
      <c r="L5402" s="220"/>
      <c r="M5402" s="221"/>
      <c r="N5402" s="222"/>
      <c r="O5402" s="222"/>
      <c r="P5402" s="222"/>
      <c r="Q5402" s="222"/>
      <c r="R5402" s="222"/>
      <c r="S5402" s="222"/>
      <c r="T5402" s="223"/>
      <c r="AT5402" s="224" t="s">
        <v>395</v>
      </c>
      <c r="AU5402" s="224" t="s">
        <v>90</v>
      </c>
      <c r="AV5402" s="14" t="s">
        <v>90</v>
      </c>
      <c r="AW5402" s="14" t="s">
        <v>36</v>
      </c>
      <c r="AX5402" s="14" t="s">
        <v>78</v>
      </c>
      <c r="AY5402" s="224" t="s">
        <v>386</v>
      </c>
    </row>
    <row r="5403" spans="2:51" s="14" customFormat="1" ht="10">
      <c r="B5403" s="214"/>
      <c r="C5403" s="215"/>
      <c r="D5403" s="205" t="s">
        <v>395</v>
      </c>
      <c r="E5403" s="216" t="s">
        <v>76</v>
      </c>
      <c r="F5403" s="217" t="s">
        <v>4620</v>
      </c>
      <c r="G5403" s="215"/>
      <c r="H5403" s="218">
        <v>1</v>
      </c>
      <c r="I5403" s="219"/>
      <c r="J5403" s="215"/>
      <c r="K5403" s="215"/>
      <c r="L5403" s="220"/>
      <c r="M5403" s="221"/>
      <c r="N5403" s="222"/>
      <c r="O5403" s="222"/>
      <c r="P5403" s="222"/>
      <c r="Q5403" s="222"/>
      <c r="R5403" s="222"/>
      <c r="S5403" s="222"/>
      <c r="T5403" s="223"/>
      <c r="AT5403" s="224" t="s">
        <v>395</v>
      </c>
      <c r="AU5403" s="224" t="s">
        <v>90</v>
      </c>
      <c r="AV5403" s="14" t="s">
        <v>90</v>
      </c>
      <c r="AW5403" s="14" t="s">
        <v>36</v>
      </c>
      <c r="AX5403" s="14" t="s">
        <v>78</v>
      </c>
      <c r="AY5403" s="224" t="s">
        <v>386</v>
      </c>
    </row>
    <row r="5404" spans="2:51" s="14" customFormat="1" ht="10">
      <c r="B5404" s="214"/>
      <c r="C5404" s="215"/>
      <c r="D5404" s="205" t="s">
        <v>395</v>
      </c>
      <c r="E5404" s="216" t="s">
        <v>76</v>
      </c>
      <c r="F5404" s="217" t="s">
        <v>4621</v>
      </c>
      <c r="G5404" s="215"/>
      <c r="H5404" s="218">
        <v>14.96</v>
      </c>
      <c r="I5404" s="219"/>
      <c r="J5404" s="215"/>
      <c r="K5404" s="215"/>
      <c r="L5404" s="220"/>
      <c r="M5404" s="221"/>
      <c r="N5404" s="222"/>
      <c r="O5404" s="222"/>
      <c r="P5404" s="222"/>
      <c r="Q5404" s="222"/>
      <c r="R5404" s="222"/>
      <c r="S5404" s="222"/>
      <c r="T5404" s="223"/>
      <c r="AT5404" s="224" t="s">
        <v>395</v>
      </c>
      <c r="AU5404" s="224" t="s">
        <v>90</v>
      </c>
      <c r="AV5404" s="14" t="s">
        <v>90</v>
      </c>
      <c r="AW5404" s="14" t="s">
        <v>36</v>
      </c>
      <c r="AX5404" s="14" t="s">
        <v>78</v>
      </c>
      <c r="AY5404" s="224" t="s">
        <v>386</v>
      </c>
    </row>
    <row r="5405" spans="2:51" s="14" customFormat="1" ht="10">
      <c r="B5405" s="214"/>
      <c r="C5405" s="215"/>
      <c r="D5405" s="205" t="s">
        <v>395</v>
      </c>
      <c r="E5405" s="216" t="s">
        <v>76</v>
      </c>
      <c r="F5405" s="217" t="s">
        <v>4622</v>
      </c>
      <c r="G5405" s="215"/>
      <c r="H5405" s="218">
        <v>1.5</v>
      </c>
      <c r="I5405" s="219"/>
      <c r="J5405" s="215"/>
      <c r="K5405" s="215"/>
      <c r="L5405" s="220"/>
      <c r="M5405" s="221"/>
      <c r="N5405" s="222"/>
      <c r="O5405" s="222"/>
      <c r="P5405" s="222"/>
      <c r="Q5405" s="222"/>
      <c r="R5405" s="222"/>
      <c r="S5405" s="222"/>
      <c r="T5405" s="223"/>
      <c r="AT5405" s="224" t="s">
        <v>395</v>
      </c>
      <c r="AU5405" s="224" t="s">
        <v>90</v>
      </c>
      <c r="AV5405" s="14" t="s">
        <v>90</v>
      </c>
      <c r="AW5405" s="14" t="s">
        <v>36</v>
      </c>
      <c r="AX5405" s="14" t="s">
        <v>78</v>
      </c>
      <c r="AY5405" s="224" t="s">
        <v>386</v>
      </c>
    </row>
    <row r="5406" spans="2:51" s="16" customFormat="1" ht="10">
      <c r="B5406" s="246"/>
      <c r="C5406" s="247"/>
      <c r="D5406" s="205" t="s">
        <v>395</v>
      </c>
      <c r="E5406" s="248" t="s">
        <v>76</v>
      </c>
      <c r="F5406" s="249" t="s">
        <v>559</v>
      </c>
      <c r="G5406" s="247"/>
      <c r="H5406" s="250">
        <v>31.72</v>
      </c>
      <c r="I5406" s="251"/>
      <c r="J5406" s="247"/>
      <c r="K5406" s="247"/>
      <c r="L5406" s="252"/>
      <c r="M5406" s="253"/>
      <c r="N5406" s="254"/>
      <c r="O5406" s="254"/>
      <c r="P5406" s="254"/>
      <c r="Q5406" s="254"/>
      <c r="R5406" s="254"/>
      <c r="S5406" s="254"/>
      <c r="T5406" s="255"/>
      <c r="AT5406" s="256" t="s">
        <v>395</v>
      </c>
      <c r="AU5406" s="256" t="s">
        <v>90</v>
      </c>
      <c r="AV5406" s="16" t="s">
        <v>95</v>
      </c>
      <c r="AW5406" s="16" t="s">
        <v>36</v>
      </c>
      <c r="AX5406" s="16" t="s">
        <v>78</v>
      </c>
      <c r="AY5406" s="256" t="s">
        <v>386</v>
      </c>
    </row>
    <row r="5407" spans="2:51" s="13" customFormat="1" ht="10">
      <c r="B5407" s="203"/>
      <c r="C5407" s="204"/>
      <c r="D5407" s="205" t="s">
        <v>395</v>
      </c>
      <c r="E5407" s="206" t="s">
        <v>76</v>
      </c>
      <c r="F5407" s="207" t="s">
        <v>1009</v>
      </c>
      <c r="G5407" s="204"/>
      <c r="H5407" s="206" t="s">
        <v>76</v>
      </c>
      <c r="I5407" s="208"/>
      <c r="J5407" s="204"/>
      <c r="K5407" s="204"/>
      <c r="L5407" s="209"/>
      <c r="M5407" s="210"/>
      <c r="N5407" s="211"/>
      <c r="O5407" s="211"/>
      <c r="P5407" s="211"/>
      <c r="Q5407" s="211"/>
      <c r="R5407" s="211"/>
      <c r="S5407" s="211"/>
      <c r="T5407" s="212"/>
      <c r="AT5407" s="213" t="s">
        <v>395</v>
      </c>
      <c r="AU5407" s="213" t="s">
        <v>90</v>
      </c>
      <c r="AV5407" s="13" t="s">
        <v>85</v>
      </c>
      <c r="AW5407" s="13" t="s">
        <v>36</v>
      </c>
      <c r="AX5407" s="13" t="s">
        <v>78</v>
      </c>
      <c r="AY5407" s="213" t="s">
        <v>386</v>
      </c>
    </row>
    <row r="5408" spans="2:51" s="14" customFormat="1" ht="10">
      <c r="B5408" s="214"/>
      <c r="C5408" s="215"/>
      <c r="D5408" s="205" t="s">
        <v>395</v>
      </c>
      <c r="E5408" s="216" t="s">
        <v>76</v>
      </c>
      <c r="F5408" s="217" t="s">
        <v>4623</v>
      </c>
      <c r="G5408" s="215"/>
      <c r="H5408" s="218">
        <v>9.4499999999999993</v>
      </c>
      <c r="I5408" s="219"/>
      <c r="J5408" s="215"/>
      <c r="K5408" s="215"/>
      <c r="L5408" s="220"/>
      <c r="M5408" s="221"/>
      <c r="N5408" s="222"/>
      <c r="O5408" s="222"/>
      <c r="P5408" s="222"/>
      <c r="Q5408" s="222"/>
      <c r="R5408" s="222"/>
      <c r="S5408" s="222"/>
      <c r="T5408" s="223"/>
      <c r="AT5408" s="224" t="s">
        <v>395</v>
      </c>
      <c r="AU5408" s="224" t="s">
        <v>90</v>
      </c>
      <c r="AV5408" s="14" t="s">
        <v>90</v>
      </c>
      <c r="AW5408" s="14" t="s">
        <v>36</v>
      </c>
      <c r="AX5408" s="14" t="s">
        <v>78</v>
      </c>
      <c r="AY5408" s="224" t="s">
        <v>386</v>
      </c>
    </row>
    <row r="5409" spans="2:51" s="14" customFormat="1" ht="10">
      <c r="B5409" s="214"/>
      <c r="C5409" s="215"/>
      <c r="D5409" s="205" t="s">
        <v>395</v>
      </c>
      <c r="E5409" s="216" t="s">
        <v>76</v>
      </c>
      <c r="F5409" s="217" t="s">
        <v>4624</v>
      </c>
      <c r="G5409" s="215"/>
      <c r="H5409" s="218">
        <v>9.4499999999999993</v>
      </c>
      <c r="I5409" s="219"/>
      <c r="J5409" s="215"/>
      <c r="K5409" s="215"/>
      <c r="L5409" s="220"/>
      <c r="M5409" s="221"/>
      <c r="N5409" s="222"/>
      <c r="O5409" s="222"/>
      <c r="P5409" s="222"/>
      <c r="Q5409" s="222"/>
      <c r="R5409" s="222"/>
      <c r="S5409" s="222"/>
      <c r="T5409" s="223"/>
      <c r="AT5409" s="224" t="s">
        <v>395</v>
      </c>
      <c r="AU5409" s="224" t="s">
        <v>90</v>
      </c>
      <c r="AV5409" s="14" t="s">
        <v>90</v>
      </c>
      <c r="AW5409" s="14" t="s">
        <v>36</v>
      </c>
      <c r="AX5409" s="14" t="s">
        <v>78</v>
      </c>
      <c r="AY5409" s="224" t="s">
        <v>386</v>
      </c>
    </row>
    <row r="5410" spans="2:51" s="14" customFormat="1" ht="10">
      <c r="B5410" s="214"/>
      <c r="C5410" s="215"/>
      <c r="D5410" s="205" t="s">
        <v>395</v>
      </c>
      <c r="E5410" s="216" t="s">
        <v>76</v>
      </c>
      <c r="F5410" s="217" t="s">
        <v>4625</v>
      </c>
      <c r="G5410" s="215"/>
      <c r="H5410" s="218">
        <v>2.85</v>
      </c>
      <c r="I5410" s="219"/>
      <c r="J5410" s="215"/>
      <c r="K5410" s="215"/>
      <c r="L5410" s="220"/>
      <c r="M5410" s="221"/>
      <c r="N5410" s="222"/>
      <c r="O5410" s="222"/>
      <c r="P5410" s="222"/>
      <c r="Q5410" s="222"/>
      <c r="R5410" s="222"/>
      <c r="S5410" s="222"/>
      <c r="T5410" s="223"/>
      <c r="AT5410" s="224" t="s">
        <v>395</v>
      </c>
      <c r="AU5410" s="224" t="s">
        <v>90</v>
      </c>
      <c r="AV5410" s="14" t="s">
        <v>90</v>
      </c>
      <c r="AW5410" s="14" t="s">
        <v>36</v>
      </c>
      <c r="AX5410" s="14" t="s">
        <v>78</v>
      </c>
      <c r="AY5410" s="224" t="s">
        <v>386</v>
      </c>
    </row>
    <row r="5411" spans="2:51" s="14" customFormat="1" ht="10">
      <c r="B5411" s="214"/>
      <c r="C5411" s="215"/>
      <c r="D5411" s="205" t="s">
        <v>395</v>
      </c>
      <c r="E5411" s="216" t="s">
        <v>76</v>
      </c>
      <c r="F5411" s="217" t="s">
        <v>4626</v>
      </c>
      <c r="G5411" s="215"/>
      <c r="H5411" s="218">
        <v>3.2250000000000001</v>
      </c>
      <c r="I5411" s="219"/>
      <c r="J5411" s="215"/>
      <c r="K5411" s="215"/>
      <c r="L5411" s="220"/>
      <c r="M5411" s="221"/>
      <c r="N5411" s="222"/>
      <c r="O5411" s="222"/>
      <c r="P5411" s="222"/>
      <c r="Q5411" s="222"/>
      <c r="R5411" s="222"/>
      <c r="S5411" s="222"/>
      <c r="T5411" s="223"/>
      <c r="AT5411" s="224" t="s">
        <v>395</v>
      </c>
      <c r="AU5411" s="224" t="s">
        <v>90</v>
      </c>
      <c r="AV5411" s="14" t="s">
        <v>90</v>
      </c>
      <c r="AW5411" s="14" t="s">
        <v>36</v>
      </c>
      <c r="AX5411" s="14" t="s">
        <v>78</v>
      </c>
      <c r="AY5411" s="224" t="s">
        <v>386</v>
      </c>
    </row>
    <row r="5412" spans="2:51" s="14" customFormat="1" ht="10">
      <c r="B5412" s="214"/>
      <c r="C5412" s="215"/>
      <c r="D5412" s="205" t="s">
        <v>395</v>
      </c>
      <c r="E5412" s="216" t="s">
        <v>76</v>
      </c>
      <c r="F5412" s="217" t="s">
        <v>4627</v>
      </c>
      <c r="G5412" s="215"/>
      <c r="H5412" s="218">
        <v>9.4499999999999993</v>
      </c>
      <c r="I5412" s="219"/>
      <c r="J5412" s="215"/>
      <c r="K5412" s="215"/>
      <c r="L5412" s="220"/>
      <c r="M5412" s="221"/>
      <c r="N5412" s="222"/>
      <c r="O5412" s="222"/>
      <c r="P5412" s="222"/>
      <c r="Q5412" s="222"/>
      <c r="R5412" s="222"/>
      <c r="S5412" s="222"/>
      <c r="T5412" s="223"/>
      <c r="AT5412" s="224" t="s">
        <v>395</v>
      </c>
      <c r="AU5412" s="224" t="s">
        <v>90</v>
      </c>
      <c r="AV5412" s="14" t="s">
        <v>90</v>
      </c>
      <c r="AW5412" s="14" t="s">
        <v>36</v>
      </c>
      <c r="AX5412" s="14" t="s">
        <v>78</v>
      </c>
      <c r="AY5412" s="224" t="s">
        <v>386</v>
      </c>
    </row>
    <row r="5413" spans="2:51" s="14" customFormat="1" ht="10">
      <c r="B5413" s="214"/>
      <c r="C5413" s="215"/>
      <c r="D5413" s="205" t="s">
        <v>395</v>
      </c>
      <c r="E5413" s="216" t="s">
        <v>76</v>
      </c>
      <c r="F5413" s="217" t="s">
        <v>4628</v>
      </c>
      <c r="G5413" s="215"/>
      <c r="H5413" s="218">
        <v>2.8879999999999999</v>
      </c>
      <c r="I5413" s="219"/>
      <c r="J5413" s="215"/>
      <c r="K5413" s="215"/>
      <c r="L5413" s="220"/>
      <c r="M5413" s="221"/>
      <c r="N5413" s="222"/>
      <c r="O5413" s="222"/>
      <c r="P5413" s="222"/>
      <c r="Q5413" s="222"/>
      <c r="R5413" s="222"/>
      <c r="S5413" s="222"/>
      <c r="T5413" s="223"/>
      <c r="AT5413" s="224" t="s">
        <v>395</v>
      </c>
      <c r="AU5413" s="224" t="s">
        <v>90</v>
      </c>
      <c r="AV5413" s="14" t="s">
        <v>90</v>
      </c>
      <c r="AW5413" s="14" t="s">
        <v>36</v>
      </c>
      <c r="AX5413" s="14" t="s">
        <v>78</v>
      </c>
      <c r="AY5413" s="224" t="s">
        <v>386</v>
      </c>
    </row>
    <row r="5414" spans="2:51" s="14" customFormat="1" ht="10">
      <c r="B5414" s="214"/>
      <c r="C5414" s="215"/>
      <c r="D5414" s="205" t="s">
        <v>395</v>
      </c>
      <c r="E5414" s="216" t="s">
        <v>76</v>
      </c>
      <c r="F5414" s="217" t="s">
        <v>4629</v>
      </c>
      <c r="G5414" s="215"/>
      <c r="H5414" s="218">
        <v>3.375</v>
      </c>
      <c r="I5414" s="219"/>
      <c r="J5414" s="215"/>
      <c r="K5414" s="215"/>
      <c r="L5414" s="220"/>
      <c r="M5414" s="221"/>
      <c r="N5414" s="222"/>
      <c r="O5414" s="222"/>
      <c r="P5414" s="222"/>
      <c r="Q5414" s="222"/>
      <c r="R5414" s="222"/>
      <c r="S5414" s="222"/>
      <c r="T5414" s="223"/>
      <c r="AT5414" s="224" t="s">
        <v>395</v>
      </c>
      <c r="AU5414" s="224" t="s">
        <v>90</v>
      </c>
      <c r="AV5414" s="14" t="s">
        <v>90</v>
      </c>
      <c r="AW5414" s="14" t="s">
        <v>36</v>
      </c>
      <c r="AX5414" s="14" t="s">
        <v>78</v>
      </c>
      <c r="AY5414" s="224" t="s">
        <v>386</v>
      </c>
    </row>
    <row r="5415" spans="2:51" s="14" customFormat="1" ht="10">
      <c r="B5415" s="214"/>
      <c r="C5415" s="215"/>
      <c r="D5415" s="205" t="s">
        <v>395</v>
      </c>
      <c r="E5415" s="216" t="s">
        <v>76</v>
      </c>
      <c r="F5415" s="217" t="s">
        <v>4630</v>
      </c>
      <c r="G5415" s="215"/>
      <c r="H5415" s="218">
        <v>9.4499999999999993</v>
      </c>
      <c r="I5415" s="219"/>
      <c r="J5415" s="215"/>
      <c r="K5415" s="215"/>
      <c r="L5415" s="220"/>
      <c r="M5415" s="221"/>
      <c r="N5415" s="222"/>
      <c r="O5415" s="222"/>
      <c r="P5415" s="222"/>
      <c r="Q5415" s="222"/>
      <c r="R5415" s="222"/>
      <c r="S5415" s="222"/>
      <c r="T5415" s="223"/>
      <c r="AT5415" s="224" t="s">
        <v>395</v>
      </c>
      <c r="AU5415" s="224" t="s">
        <v>90</v>
      </c>
      <c r="AV5415" s="14" t="s">
        <v>90</v>
      </c>
      <c r="AW5415" s="14" t="s">
        <v>36</v>
      </c>
      <c r="AX5415" s="14" t="s">
        <v>78</v>
      </c>
      <c r="AY5415" s="224" t="s">
        <v>386</v>
      </c>
    </row>
    <row r="5416" spans="2:51" s="14" customFormat="1" ht="10">
      <c r="B5416" s="214"/>
      <c r="C5416" s="215"/>
      <c r="D5416" s="205" t="s">
        <v>395</v>
      </c>
      <c r="E5416" s="216" t="s">
        <v>76</v>
      </c>
      <c r="F5416" s="217" t="s">
        <v>4631</v>
      </c>
      <c r="G5416" s="215"/>
      <c r="H5416" s="218">
        <v>9.4499999999999993</v>
      </c>
      <c r="I5416" s="219"/>
      <c r="J5416" s="215"/>
      <c r="K5416" s="215"/>
      <c r="L5416" s="220"/>
      <c r="M5416" s="221"/>
      <c r="N5416" s="222"/>
      <c r="O5416" s="222"/>
      <c r="P5416" s="222"/>
      <c r="Q5416" s="222"/>
      <c r="R5416" s="222"/>
      <c r="S5416" s="222"/>
      <c r="T5416" s="223"/>
      <c r="AT5416" s="224" t="s">
        <v>395</v>
      </c>
      <c r="AU5416" s="224" t="s">
        <v>90</v>
      </c>
      <c r="AV5416" s="14" t="s">
        <v>90</v>
      </c>
      <c r="AW5416" s="14" t="s">
        <v>36</v>
      </c>
      <c r="AX5416" s="14" t="s">
        <v>78</v>
      </c>
      <c r="AY5416" s="224" t="s">
        <v>386</v>
      </c>
    </row>
    <row r="5417" spans="2:51" s="16" customFormat="1" ht="10">
      <c r="B5417" s="246"/>
      <c r="C5417" s="247"/>
      <c r="D5417" s="205" t="s">
        <v>395</v>
      </c>
      <c r="E5417" s="248" t="s">
        <v>76</v>
      </c>
      <c r="F5417" s="249" t="s">
        <v>559</v>
      </c>
      <c r="G5417" s="247"/>
      <c r="H5417" s="250">
        <v>59.588000000000001</v>
      </c>
      <c r="I5417" s="251"/>
      <c r="J5417" s="247"/>
      <c r="K5417" s="247"/>
      <c r="L5417" s="252"/>
      <c r="M5417" s="253"/>
      <c r="N5417" s="254"/>
      <c r="O5417" s="254"/>
      <c r="P5417" s="254"/>
      <c r="Q5417" s="254"/>
      <c r="R5417" s="254"/>
      <c r="S5417" s="254"/>
      <c r="T5417" s="255"/>
      <c r="AT5417" s="256" t="s">
        <v>395</v>
      </c>
      <c r="AU5417" s="256" t="s">
        <v>90</v>
      </c>
      <c r="AV5417" s="16" t="s">
        <v>95</v>
      </c>
      <c r="AW5417" s="16" t="s">
        <v>36</v>
      </c>
      <c r="AX5417" s="16" t="s">
        <v>78</v>
      </c>
      <c r="AY5417" s="256" t="s">
        <v>386</v>
      </c>
    </row>
    <row r="5418" spans="2:51" s="13" customFormat="1" ht="10">
      <c r="B5418" s="203"/>
      <c r="C5418" s="204"/>
      <c r="D5418" s="205" t="s">
        <v>395</v>
      </c>
      <c r="E5418" s="206" t="s">
        <v>76</v>
      </c>
      <c r="F5418" s="207" t="s">
        <v>1088</v>
      </c>
      <c r="G5418" s="204"/>
      <c r="H5418" s="206" t="s">
        <v>76</v>
      </c>
      <c r="I5418" s="208"/>
      <c r="J5418" s="204"/>
      <c r="K5418" s="204"/>
      <c r="L5418" s="209"/>
      <c r="M5418" s="210"/>
      <c r="N5418" s="211"/>
      <c r="O5418" s="211"/>
      <c r="P5418" s="211"/>
      <c r="Q5418" s="211"/>
      <c r="R5418" s="211"/>
      <c r="S5418" s="211"/>
      <c r="T5418" s="212"/>
      <c r="AT5418" s="213" t="s">
        <v>395</v>
      </c>
      <c r="AU5418" s="213" t="s">
        <v>90</v>
      </c>
      <c r="AV5418" s="13" t="s">
        <v>85</v>
      </c>
      <c r="AW5418" s="13" t="s">
        <v>36</v>
      </c>
      <c r="AX5418" s="13" t="s">
        <v>78</v>
      </c>
      <c r="AY5418" s="213" t="s">
        <v>386</v>
      </c>
    </row>
    <row r="5419" spans="2:51" s="14" customFormat="1" ht="10">
      <c r="B5419" s="214"/>
      <c r="C5419" s="215"/>
      <c r="D5419" s="205" t="s">
        <v>395</v>
      </c>
      <c r="E5419" s="216" t="s">
        <v>76</v>
      </c>
      <c r="F5419" s="217" t="s">
        <v>4632</v>
      </c>
      <c r="G5419" s="215"/>
      <c r="H5419" s="218">
        <v>9.4499999999999993</v>
      </c>
      <c r="I5419" s="219"/>
      <c r="J5419" s="215"/>
      <c r="K5419" s="215"/>
      <c r="L5419" s="220"/>
      <c r="M5419" s="221"/>
      <c r="N5419" s="222"/>
      <c r="O5419" s="222"/>
      <c r="P5419" s="222"/>
      <c r="Q5419" s="222"/>
      <c r="R5419" s="222"/>
      <c r="S5419" s="222"/>
      <c r="T5419" s="223"/>
      <c r="AT5419" s="224" t="s">
        <v>395</v>
      </c>
      <c r="AU5419" s="224" t="s">
        <v>90</v>
      </c>
      <c r="AV5419" s="14" t="s">
        <v>90</v>
      </c>
      <c r="AW5419" s="14" t="s">
        <v>36</v>
      </c>
      <c r="AX5419" s="14" t="s">
        <v>78</v>
      </c>
      <c r="AY5419" s="224" t="s">
        <v>386</v>
      </c>
    </row>
    <row r="5420" spans="2:51" s="14" customFormat="1" ht="10">
      <c r="B5420" s="214"/>
      <c r="C5420" s="215"/>
      <c r="D5420" s="205" t="s">
        <v>395</v>
      </c>
      <c r="E5420" s="216" t="s">
        <v>76</v>
      </c>
      <c r="F5420" s="217" t="s">
        <v>4633</v>
      </c>
      <c r="G5420" s="215"/>
      <c r="H5420" s="218">
        <v>9.4499999999999993</v>
      </c>
      <c r="I5420" s="219"/>
      <c r="J5420" s="215"/>
      <c r="K5420" s="215"/>
      <c r="L5420" s="220"/>
      <c r="M5420" s="221"/>
      <c r="N5420" s="222"/>
      <c r="O5420" s="222"/>
      <c r="P5420" s="222"/>
      <c r="Q5420" s="222"/>
      <c r="R5420" s="222"/>
      <c r="S5420" s="222"/>
      <c r="T5420" s="223"/>
      <c r="AT5420" s="224" t="s">
        <v>395</v>
      </c>
      <c r="AU5420" s="224" t="s">
        <v>90</v>
      </c>
      <c r="AV5420" s="14" t="s">
        <v>90</v>
      </c>
      <c r="AW5420" s="14" t="s">
        <v>36</v>
      </c>
      <c r="AX5420" s="14" t="s">
        <v>78</v>
      </c>
      <c r="AY5420" s="224" t="s">
        <v>386</v>
      </c>
    </row>
    <row r="5421" spans="2:51" s="14" customFormat="1" ht="10">
      <c r="B5421" s="214"/>
      <c r="C5421" s="215"/>
      <c r="D5421" s="205" t="s">
        <v>395</v>
      </c>
      <c r="E5421" s="216" t="s">
        <v>76</v>
      </c>
      <c r="F5421" s="217" t="s">
        <v>4634</v>
      </c>
      <c r="G5421" s="215"/>
      <c r="H5421" s="218">
        <v>2.8879999999999999</v>
      </c>
      <c r="I5421" s="219"/>
      <c r="J5421" s="215"/>
      <c r="K5421" s="215"/>
      <c r="L5421" s="220"/>
      <c r="M5421" s="221"/>
      <c r="N5421" s="222"/>
      <c r="O5421" s="222"/>
      <c r="P5421" s="222"/>
      <c r="Q5421" s="222"/>
      <c r="R5421" s="222"/>
      <c r="S5421" s="222"/>
      <c r="T5421" s="223"/>
      <c r="AT5421" s="224" t="s">
        <v>395</v>
      </c>
      <c r="AU5421" s="224" t="s">
        <v>90</v>
      </c>
      <c r="AV5421" s="14" t="s">
        <v>90</v>
      </c>
      <c r="AW5421" s="14" t="s">
        <v>36</v>
      </c>
      <c r="AX5421" s="14" t="s">
        <v>78</v>
      </c>
      <c r="AY5421" s="224" t="s">
        <v>386</v>
      </c>
    </row>
    <row r="5422" spans="2:51" s="14" customFormat="1" ht="10">
      <c r="B5422" s="214"/>
      <c r="C5422" s="215"/>
      <c r="D5422" s="205" t="s">
        <v>395</v>
      </c>
      <c r="E5422" s="216" t="s">
        <v>76</v>
      </c>
      <c r="F5422" s="217" t="s">
        <v>4635</v>
      </c>
      <c r="G5422" s="215"/>
      <c r="H5422" s="218">
        <v>3.2250000000000001</v>
      </c>
      <c r="I5422" s="219"/>
      <c r="J5422" s="215"/>
      <c r="K5422" s="215"/>
      <c r="L5422" s="220"/>
      <c r="M5422" s="221"/>
      <c r="N5422" s="222"/>
      <c r="O5422" s="222"/>
      <c r="P5422" s="222"/>
      <c r="Q5422" s="222"/>
      <c r="R5422" s="222"/>
      <c r="S5422" s="222"/>
      <c r="T5422" s="223"/>
      <c r="AT5422" s="224" t="s">
        <v>395</v>
      </c>
      <c r="AU5422" s="224" t="s">
        <v>90</v>
      </c>
      <c r="AV5422" s="14" t="s">
        <v>90</v>
      </c>
      <c r="AW5422" s="14" t="s">
        <v>36</v>
      </c>
      <c r="AX5422" s="14" t="s">
        <v>78</v>
      </c>
      <c r="AY5422" s="224" t="s">
        <v>386</v>
      </c>
    </row>
    <row r="5423" spans="2:51" s="14" customFormat="1" ht="10">
      <c r="B5423" s="214"/>
      <c r="C5423" s="215"/>
      <c r="D5423" s="205" t="s">
        <v>395</v>
      </c>
      <c r="E5423" s="216" t="s">
        <v>76</v>
      </c>
      <c r="F5423" s="217" t="s">
        <v>4636</v>
      </c>
      <c r="G5423" s="215"/>
      <c r="H5423" s="218">
        <v>9.4499999999999993</v>
      </c>
      <c r="I5423" s="219"/>
      <c r="J5423" s="215"/>
      <c r="K5423" s="215"/>
      <c r="L5423" s="220"/>
      <c r="M5423" s="221"/>
      <c r="N5423" s="222"/>
      <c r="O5423" s="222"/>
      <c r="P5423" s="222"/>
      <c r="Q5423" s="222"/>
      <c r="R5423" s="222"/>
      <c r="S5423" s="222"/>
      <c r="T5423" s="223"/>
      <c r="AT5423" s="224" t="s">
        <v>395</v>
      </c>
      <c r="AU5423" s="224" t="s">
        <v>90</v>
      </c>
      <c r="AV5423" s="14" t="s">
        <v>90</v>
      </c>
      <c r="AW5423" s="14" t="s">
        <v>36</v>
      </c>
      <c r="AX5423" s="14" t="s">
        <v>78</v>
      </c>
      <c r="AY5423" s="224" t="s">
        <v>386</v>
      </c>
    </row>
    <row r="5424" spans="2:51" s="14" customFormat="1" ht="10">
      <c r="B5424" s="214"/>
      <c r="C5424" s="215"/>
      <c r="D5424" s="205" t="s">
        <v>395</v>
      </c>
      <c r="E5424" s="216" t="s">
        <v>76</v>
      </c>
      <c r="F5424" s="217" t="s">
        <v>4637</v>
      </c>
      <c r="G5424" s="215"/>
      <c r="H5424" s="218">
        <v>9.4499999999999993</v>
      </c>
      <c r="I5424" s="219"/>
      <c r="J5424" s="215"/>
      <c r="K5424" s="215"/>
      <c r="L5424" s="220"/>
      <c r="M5424" s="221"/>
      <c r="N5424" s="222"/>
      <c r="O5424" s="222"/>
      <c r="P5424" s="222"/>
      <c r="Q5424" s="222"/>
      <c r="R5424" s="222"/>
      <c r="S5424" s="222"/>
      <c r="T5424" s="223"/>
      <c r="AT5424" s="224" t="s">
        <v>395</v>
      </c>
      <c r="AU5424" s="224" t="s">
        <v>90</v>
      </c>
      <c r="AV5424" s="14" t="s">
        <v>90</v>
      </c>
      <c r="AW5424" s="14" t="s">
        <v>36</v>
      </c>
      <c r="AX5424" s="14" t="s">
        <v>78</v>
      </c>
      <c r="AY5424" s="224" t="s">
        <v>386</v>
      </c>
    </row>
    <row r="5425" spans="1:65" s="14" customFormat="1" ht="10">
      <c r="B5425" s="214"/>
      <c r="C5425" s="215"/>
      <c r="D5425" s="205" t="s">
        <v>395</v>
      </c>
      <c r="E5425" s="216" t="s">
        <v>76</v>
      </c>
      <c r="F5425" s="217" t="s">
        <v>4638</v>
      </c>
      <c r="G5425" s="215"/>
      <c r="H5425" s="218">
        <v>9.4499999999999993</v>
      </c>
      <c r="I5425" s="219"/>
      <c r="J5425" s="215"/>
      <c r="K5425" s="215"/>
      <c r="L5425" s="220"/>
      <c r="M5425" s="221"/>
      <c r="N5425" s="222"/>
      <c r="O5425" s="222"/>
      <c r="P5425" s="222"/>
      <c r="Q5425" s="222"/>
      <c r="R5425" s="222"/>
      <c r="S5425" s="222"/>
      <c r="T5425" s="223"/>
      <c r="AT5425" s="224" t="s">
        <v>395</v>
      </c>
      <c r="AU5425" s="224" t="s">
        <v>90</v>
      </c>
      <c r="AV5425" s="14" t="s">
        <v>90</v>
      </c>
      <c r="AW5425" s="14" t="s">
        <v>36</v>
      </c>
      <c r="AX5425" s="14" t="s">
        <v>78</v>
      </c>
      <c r="AY5425" s="224" t="s">
        <v>386</v>
      </c>
    </row>
    <row r="5426" spans="1:65" s="16" customFormat="1" ht="10">
      <c r="B5426" s="246"/>
      <c r="C5426" s="247"/>
      <c r="D5426" s="205" t="s">
        <v>395</v>
      </c>
      <c r="E5426" s="248" t="s">
        <v>76</v>
      </c>
      <c r="F5426" s="249" t="s">
        <v>559</v>
      </c>
      <c r="G5426" s="247"/>
      <c r="H5426" s="250">
        <v>53.363</v>
      </c>
      <c r="I5426" s="251"/>
      <c r="J5426" s="247"/>
      <c r="K5426" s="247"/>
      <c r="L5426" s="252"/>
      <c r="M5426" s="253"/>
      <c r="N5426" s="254"/>
      <c r="O5426" s="254"/>
      <c r="P5426" s="254"/>
      <c r="Q5426" s="254"/>
      <c r="R5426" s="254"/>
      <c r="S5426" s="254"/>
      <c r="T5426" s="255"/>
      <c r="AT5426" s="256" t="s">
        <v>395</v>
      </c>
      <c r="AU5426" s="256" t="s">
        <v>90</v>
      </c>
      <c r="AV5426" s="16" t="s">
        <v>95</v>
      </c>
      <c r="AW5426" s="16" t="s">
        <v>36</v>
      </c>
      <c r="AX5426" s="16" t="s">
        <v>78</v>
      </c>
      <c r="AY5426" s="256" t="s">
        <v>386</v>
      </c>
    </row>
    <row r="5427" spans="1:65" s="13" customFormat="1" ht="10">
      <c r="B5427" s="203"/>
      <c r="C5427" s="204"/>
      <c r="D5427" s="205" t="s">
        <v>395</v>
      </c>
      <c r="E5427" s="206" t="s">
        <v>76</v>
      </c>
      <c r="F5427" s="207" t="s">
        <v>1101</v>
      </c>
      <c r="G5427" s="204"/>
      <c r="H5427" s="206" t="s">
        <v>76</v>
      </c>
      <c r="I5427" s="208"/>
      <c r="J5427" s="204"/>
      <c r="K5427" s="204"/>
      <c r="L5427" s="209"/>
      <c r="M5427" s="210"/>
      <c r="N5427" s="211"/>
      <c r="O5427" s="211"/>
      <c r="P5427" s="211"/>
      <c r="Q5427" s="211"/>
      <c r="R5427" s="211"/>
      <c r="S5427" s="211"/>
      <c r="T5427" s="212"/>
      <c r="AT5427" s="213" t="s">
        <v>395</v>
      </c>
      <c r="AU5427" s="213" t="s">
        <v>90</v>
      </c>
      <c r="AV5427" s="13" t="s">
        <v>85</v>
      </c>
      <c r="AW5427" s="13" t="s">
        <v>36</v>
      </c>
      <c r="AX5427" s="13" t="s">
        <v>78</v>
      </c>
      <c r="AY5427" s="213" t="s">
        <v>386</v>
      </c>
    </row>
    <row r="5428" spans="1:65" s="14" customFormat="1" ht="10">
      <c r="B5428" s="214"/>
      <c r="C5428" s="215"/>
      <c r="D5428" s="205" t="s">
        <v>395</v>
      </c>
      <c r="E5428" s="216" t="s">
        <v>76</v>
      </c>
      <c r="F5428" s="217" t="s">
        <v>4639</v>
      </c>
      <c r="G5428" s="215"/>
      <c r="H5428" s="218">
        <v>9.4499999999999993</v>
      </c>
      <c r="I5428" s="219"/>
      <c r="J5428" s="215"/>
      <c r="K5428" s="215"/>
      <c r="L5428" s="220"/>
      <c r="M5428" s="221"/>
      <c r="N5428" s="222"/>
      <c r="O5428" s="222"/>
      <c r="P5428" s="222"/>
      <c r="Q5428" s="222"/>
      <c r="R5428" s="222"/>
      <c r="S5428" s="222"/>
      <c r="T5428" s="223"/>
      <c r="AT5428" s="224" t="s">
        <v>395</v>
      </c>
      <c r="AU5428" s="224" t="s">
        <v>90</v>
      </c>
      <c r="AV5428" s="14" t="s">
        <v>90</v>
      </c>
      <c r="AW5428" s="14" t="s">
        <v>36</v>
      </c>
      <c r="AX5428" s="14" t="s">
        <v>78</v>
      </c>
      <c r="AY5428" s="224" t="s">
        <v>386</v>
      </c>
    </row>
    <row r="5429" spans="1:65" s="14" customFormat="1" ht="10">
      <c r="B5429" s="214"/>
      <c r="C5429" s="215"/>
      <c r="D5429" s="205" t="s">
        <v>395</v>
      </c>
      <c r="E5429" s="216" t="s">
        <v>76</v>
      </c>
      <c r="F5429" s="217" t="s">
        <v>4640</v>
      </c>
      <c r="G5429" s="215"/>
      <c r="H5429" s="218">
        <v>9.4499999999999993</v>
      </c>
      <c r="I5429" s="219"/>
      <c r="J5429" s="215"/>
      <c r="K5429" s="215"/>
      <c r="L5429" s="220"/>
      <c r="M5429" s="221"/>
      <c r="N5429" s="222"/>
      <c r="O5429" s="222"/>
      <c r="P5429" s="222"/>
      <c r="Q5429" s="222"/>
      <c r="R5429" s="222"/>
      <c r="S5429" s="222"/>
      <c r="T5429" s="223"/>
      <c r="AT5429" s="224" t="s">
        <v>395</v>
      </c>
      <c r="AU5429" s="224" t="s">
        <v>90</v>
      </c>
      <c r="AV5429" s="14" t="s">
        <v>90</v>
      </c>
      <c r="AW5429" s="14" t="s">
        <v>36</v>
      </c>
      <c r="AX5429" s="14" t="s">
        <v>78</v>
      </c>
      <c r="AY5429" s="224" t="s">
        <v>386</v>
      </c>
    </row>
    <row r="5430" spans="1:65" s="14" customFormat="1" ht="10">
      <c r="B5430" s="214"/>
      <c r="C5430" s="215"/>
      <c r="D5430" s="205" t="s">
        <v>395</v>
      </c>
      <c r="E5430" s="216" t="s">
        <v>76</v>
      </c>
      <c r="F5430" s="217" t="s">
        <v>4641</v>
      </c>
      <c r="G5430" s="215"/>
      <c r="H5430" s="218">
        <v>2.85</v>
      </c>
      <c r="I5430" s="219"/>
      <c r="J5430" s="215"/>
      <c r="K5430" s="215"/>
      <c r="L5430" s="220"/>
      <c r="M5430" s="221"/>
      <c r="N5430" s="222"/>
      <c r="O5430" s="222"/>
      <c r="P5430" s="222"/>
      <c r="Q5430" s="222"/>
      <c r="R5430" s="222"/>
      <c r="S5430" s="222"/>
      <c r="T5430" s="223"/>
      <c r="AT5430" s="224" t="s">
        <v>395</v>
      </c>
      <c r="AU5430" s="224" t="s">
        <v>90</v>
      </c>
      <c r="AV5430" s="14" t="s">
        <v>90</v>
      </c>
      <c r="AW5430" s="14" t="s">
        <v>36</v>
      </c>
      <c r="AX5430" s="14" t="s">
        <v>78</v>
      </c>
      <c r="AY5430" s="224" t="s">
        <v>386</v>
      </c>
    </row>
    <row r="5431" spans="1:65" s="14" customFormat="1" ht="10">
      <c r="B5431" s="214"/>
      <c r="C5431" s="215"/>
      <c r="D5431" s="205" t="s">
        <v>395</v>
      </c>
      <c r="E5431" s="216" t="s">
        <v>76</v>
      </c>
      <c r="F5431" s="217" t="s">
        <v>4642</v>
      </c>
      <c r="G5431" s="215"/>
      <c r="H5431" s="218">
        <v>3.2250000000000001</v>
      </c>
      <c r="I5431" s="219"/>
      <c r="J5431" s="215"/>
      <c r="K5431" s="215"/>
      <c r="L5431" s="220"/>
      <c r="M5431" s="221"/>
      <c r="N5431" s="222"/>
      <c r="O5431" s="222"/>
      <c r="P5431" s="222"/>
      <c r="Q5431" s="222"/>
      <c r="R5431" s="222"/>
      <c r="S5431" s="222"/>
      <c r="T5431" s="223"/>
      <c r="AT5431" s="224" t="s">
        <v>395</v>
      </c>
      <c r="AU5431" s="224" t="s">
        <v>90</v>
      </c>
      <c r="AV5431" s="14" t="s">
        <v>90</v>
      </c>
      <c r="AW5431" s="14" t="s">
        <v>36</v>
      </c>
      <c r="AX5431" s="14" t="s">
        <v>78</v>
      </c>
      <c r="AY5431" s="224" t="s">
        <v>386</v>
      </c>
    </row>
    <row r="5432" spans="1:65" s="14" customFormat="1" ht="10">
      <c r="B5432" s="214"/>
      <c r="C5432" s="215"/>
      <c r="D5432" s="205" t="s">
        <v>395</v>
      </c>
      <c r="E5432" s="216" t="s">
        <v>76</v>
      </c>
      <c r="F5432" s="217" t="s">
        <v>4643</v>
      </c>
      <c r="G5432" s="215"/>
      <c r="H5432" s="218">
        <v>9.4499999999999993</v>
      </c>
      <c r="I5432" s="219"/>
      <c r="J5432" s="215"/>
      <c r="K5432" s="215"/>
      <c r="L5432" s="220"/>
      <c r="M5432" s="221"/>
      <c r="N5432" s="222"/>
      <c r="O5432" s="222"/>
      <c r="P5432" s="222"/>
      <c r="Q5432" s="222"/>
      <c r="R5432" s="222"/>
      <c r="S5432" s="222"/>
      <c r="T5432" s="223"/>
      <c r="AT5432" s="224" t="s">
        <v>395</v>
      </c>
      <c r="AU5432" s="224" t="s">
        <v>90</v>
      </c>
      <c r="AV5432" s="14" t="s">
        <v>90</v>
      </c>
      <c r="AW5432" s="14" t="s">
        <v>36</v>
      </c>
      <c r="AX5432" s="14" t="s">
        <v>78</v>
      </c>
      <c r="AY5432" s="224" t="s">
        <v>386</v>
      </c>
    </row>
    <row r="5433" spans="1:65" s="14" customFormat="1" ht="10">
      <c r="B5433" s="214"/>
      <c r="C5433" s="215"/>
      <c r="D5433" s="205" t="s">
        <v>395</v>
      </c>
      <c r="E5433" s="216" t="s">
        <v>76</v>
      </c>
      <c r="F5433" s="217" t="s">
        <v>4644</v>
      </c>
      <c r="G5433" s="215"/>
      <c r="H5433" s="218">
        <v>9.4499999999999993</v>
      </c>
      <c r="I5433" s="219"/>
      <c r="J5433" s="215"/>
      <c r="K5433" s="215"/>
      <c r="L5433" s="220"/>
      <c r="M5433" s="221"/>
      <c r="N5433" s="222"/>
      <c r="O5433" s="222"/>
      <c r="P5433" s="222"/>
      <c r="Q5433" s="222"/>
      <c r="R5433" s="222"/>
      <c r="S5433" s="222"/>
      <c r="T5433" s="223"/>
      <c r="AT5433" s="224" t="s">
        <v>395</v>
      </c>
      <c r="AU5433" s="224" t="s">
        <v>90</v>
      </c>
      <c r="AV5433" s="14" t="s">
        <v>90</v>
      </c>
      <c r="AW5433" s="14" t="s">
        <v>36</v>
      </c>
      <c r="AX5433" s="14" t="s">
        <v>78</v>
      </c>
      <c r="AY5433" s="224" t="s">
        <v>386</v>
      </c>
    </row>
    <row r="5434" spans="1:65" s="14" customFormat="1" ht="10">
      <c r="B5434" s="214"/>
      <c r="C5434" s="215"/>
      <c r="D5434" s="205" t="s">
        <v>395</v>
      </c>
      <c r="E5434" s="216" t="s">
        <v>76</v>
      </c>
      <c r="F5434" s="217" t="s">
        <v>4645</v>
      </c>
      <c r="G5434" s="215"/>
      <c r="H5434" s="218">
        <v>9.4499999999999993</v>
      </c>
      <c r="I5434" s="219"/>
      <c r="J5434" s="215"/>
      <c r="K5434" s="215"/>
      <c r="L5434" s="220"/>
      <c r="M5434" s="221"/>
      <c r="N5434" s="222"/>
      <c r="O5434" s="222"/>
      <c r="P5434" s="222"/>
      <c r="Q5434" s="222"/>
      <c r="R5434" s="222"/>
      <c r="S5434" s="222"/>
      <c r="T5434" s="223"/>
      <c r="AT5434" s="224" t="s">
        <v>395</v>
      </c>
      <c r="AU5434" s="224" t="s">
        <v>90</v>
      </c>
      <c r="AV5434" s="14" t="s">
        <v>90</v>
      </c>
      <c r="AW5434" s="14" t="s">
        <v>36</v>
      </c>
      <c r="AX5434" s="14" t="s">
        <v>78</v>
      </c>
      <c r="AY5434" s="224" t="s">
        <v>386</v>
      </c>
    </row>
    <row r="5435" spans="1:65" s="16" customFormat="1" ht="10">
      <c r="B5435" s="246"/>
      <c r="C5435" s="247"/>
      <c r="D5435" s="205" t="s">
        <v>395</v>
      </c>
      <c r="E5435" s="248" t="s">
        <v>76</v>
      </c>
      <c r="F5435" s="249" t="s">
        <v>559</v>
      </c>
      <c r="G5435" s="247"/>
      <c r="H5435" s="250">
        <v>53.325000000000003</v>
      </c>
      <c r="I5435" s="251"/>
      <c r="J5435" s="247"/>
      <c r="K5435" s="247"/>
      <c r="L5435" s="252"/>
      <c r="M5435" s="253"/>
      <c r="N5435" s="254"/>
      <c r="O5435" s="254"/>
      <c r="P5435" s="254"/>
      <c r="Q5435" s="254"/>
      <c r="R5435" s="254"/>
      <c r="S5435" s="254"/>
      <c r="T5435" s="255"/>
      <c r="AT5435" s="256" t="s">
        <v>395</v>
      </c>
      <c r="AU5435" s="256" t="s">
        <v>90</v>
      </c>
      <c r="AV5435" s="16" t="s">
        <v>95</v>
      </c>
      <c r="AW5435" s="16" t="s">
        <v>36</v>
      </c>
      <c r="AX5435" s="16" t="s">
        <v>78</v>
      </c>
      <c r="AY5435" s="256" t="s">
        <v>386</v>
      </c>
    </row>
    <row r="5436" spans="1:65" s="15" customFormat="1" ht="10">
      <c r="B5436" s="225"/>
      <c r="C5436" s="226"/>
      <c r="D5436" s="205" t="s">
        <v>395</v>
      </c>
      <c r="E5436" s="227" t="s">
        <v>76</v>
      </c>
      <c r="F5436" s="228" t="s">
        <v>398</v>
      </c>
      <c r="G5436" s="226"/>
      <c r="H5436" s="229">
        <v>197.99600000000001</v>
      </c>
      <c r="I5436" s="230"/>
      <c r="J5436" s="226"/>
      <c r="K5436" s="226"/>
      <c r="L5436" s="231"/>
      <c r="M5436" s="232"/>
      <c r="N5436" s="233"/>
      <c r="O5436" s="233"/>
      <c r="P5436" s="233"/>
      <c r="Q5436" s="233"/>
      <c r="R5436" s="233"/>
      <c r="S5436" s="233"/>
      <c r="T5436" s="234"/>
      <c r="AT5436" s="235" t="s">
        <v>395</v>
      </c>
      <c r="AU5436" s="235" t="s">
        <v>90</v>
      </c>
      <c r="AV5436" s="15" t="s">
        <v>102</v>
      </c>
      <c r="AW5436" s="15" t="s">
        <v>36</v>
      </c>
      <c r="AX5436" s="15" t="s">
        <v>85</v>
      </c>
      <c r="AY5436" s="235" t="s">
        <v>386</v>
      </c>
    </row>
    <row r="5437" spans="1:65" s="2" customFormat="1" ht="24.15" customHeight="1">
      <c r="A5437" s="37"/>
      <c r="B5437" s="38"/>
      <c r="C5437" s="185" t="s">
        <v>4646</v>
      </c>
      <c r="D5437" s="185" t="s">
        <v>388</v>
      </c>
      <c r="E5437" s="186" t="s">
        <v>4647</v>
      </c>
      <c r="F5437" s="187" t="s">
        <v>4648</v>
      </c>
      <c r="G5437" s="188" t="s">
        <v>167</v>
      </c>
      <c r="H5437" s="189">
        <v>45.6</v>
      </c>
      <c r="I5437" s="190"/>
      <c r="J5437" s="191">
        <f>ROUND(I5437*H5437,2)</f>
        <v>0</v>
      </c>
      <c r="K5437" s="187" t="s">
        <v>391</v>
      </c>
      <c r="L5437" s="42"/>
      <c r="M5437" s="192" t="s">
        <v>76</v>
      </c>
      <c r="N5437" s="193" t="s">
        <v>49</v>
      </c>
      <c r="O5437" s="67"/>
      <c r="P5437" s="194">
        <f>O5437*H5437</f>
        <v>0</v>
      </c>
      <c r="Q5437" s="194">
        <v>1.4245E-3</v>
      </c>
      <c r="R5437" s="194">
        <f>Q5437*H5437</f>
        <v>6.4957200000000007E-2</v>
      </c>
      <c r="S5437" s="194">
        <v>0</v>
      </c>
      <c r="T5437" s="195">
        <f>S5437*H5437</f>
        <v>0</v>
      </c>
      <c r="U5437" s="37"/>
      <c r="V5437" s="37"/>
      <c r="W5437" s="37"/>
      <c r="X5437" s="37"/>
      <c r="Y5437" s="37"/>
      <c r="Z5437" s="37"/>
      <c r="AA5437" s="37"/>
      <c r="AB5437" s="37"/>
      <c r="AC5437" s="37"/>
      <c r="AD5437" s="37"/>
      <c r="AE5437" s="37"/>
      <c r="AR5437" s="196" t="s">
        <v>479</v>
      </c>
      <c r="AT5437" s="196" t="s">
        <v>388</v>
      </c>
      <c r="AU5437" s="196" t="s">
        <v>90</v>
      </c>
      <c r="AY5437" s="20" t="s">
        <v>386</v>
      </c>
      <c r="BE5437" s="197">
        <f>IF(N5437="základní",J5437,0)</f>
        <v>0</v>
      </c>
      <c r="BF5437" s="197">
        <f>IF(N5437="snížená",J5437,0)</f>
        <v>0</v>
      </c>
      <c r="BG5437" s="197">
        <f>IF(N5437="zákl. přenesená",J5437,0)</f>
        <v>0</v>
      </c>
      <c r="BH5437" s="197">
        <f>IF(N5437="sníž. přenesená",J5437,0)</f>
        <v>0</v>
      </c>
      <c r="BI5437" s="197">
        <f>IF(N5437="nulová",J5437,0)</f>
        <v>0</v>
      </c>
      <c r="BJ5437" s="20" t="s">
        <v>90</v>
      </c>
      <c r="BK5437" s="197">
        <f>ROUND(I5437*H5437,2)</f>
        <v>0</v>
      </c>
      <c r="BL5437" s="20" t="s">
        <v>479</v>
      </c>
      <c r="BM5437" s="196" t="s">
        <v>4649</v>
      </c>
    </row>
    <row r="5438" spans="1:65" s="2" customFormat="1" ht="10">
      <c r="A5438" s="37"/>
      <c r="B5438" s="38"/>
      <c r="C5438" s="39"/>
      <c r="D5438" s="198" t="s">
        <v>393</v>
      </c>
      <c r="E5438" s="39"/>
      <c r="F5438" s="199" t="s">
        <v>4650</v>
      </c>
      <c r="G5438" s="39"/>
      <c r="H5438" s="39"/>
      <c r="I5438" s="200"/>
      <c r="J5438" s="39"/>
      <c r="K5438" s="39"/>
      <c r="L5438" s="42"/>
      <c r="M5438" s="201"/>
      <c r="N5438" s="202"/>
      <c r="O5438" s="67"/>
      <c r="P5438" s="67"/>
      <c r="Q5438" s="67"/>
      <c r="R5438" s="67"/>
      <c r="S5438" s="67"/>
      <c r="T5438" s="68"/>
      <c r="U5438" s="37"/>
      <c r="V5438" s="37"/>
      <c r="W5438" s="37"/>
      <c r="X5438" s="37"/>
      <c r="Y5438" s="37"/>
      <c r="Z5438" s="37"/>
      <c r="AA5438" s="37"/>
      <c r="AB5438" s="37"/>
      <c r="AC5438" s="37"/>
      <c r="AD5438" s="37"/>
      <c r="AE5438" s="37"/>
      <c r="AT5438" s="20" t="s">
        <v>393</v>
      </c>
      <c r="AU5438" s="20" t="s">
        <v>90</v>
      </c>
    </row>
    <row r="5439" spans="1:65" s="13" customFormat="1" ht="10">
      <c r="B5439" s="203"/>
      <c r="C5439" s="204"/>
      <c r="D5439" s="205" t="s">
        <v>395</v>
      </c>
      <c r="E5439" s="206" t="s">
        <v>76</v>
      </c>
      <c r="F5439" s="207" t="s">
        <v>403</v>
      </c>
      <c r="G5439" s="204"/>
      <c r="H5439" s="206" t="s">
        <v>76</v>
      </c>
      <c r="I5439" s="208"/>
      <c r="J5439" s="204"/>
      <c r="K5439" s="204"/>
      <c r="L5439" s="209"/>
      <c r="M5439" s="210"/>
      <c r="N5439" s="211"/>
      <c r="O5439" s="211"/>
      <c r="P5439" s="211"/>
      <c r="Q5439" s="211"/>
      <c r="R5439" s="211"/>
      <c r="S5439" s="211"/>
      <c r="T5439" s="212"/>
      <c r="AT5439" s="213" t="s">
        <v>395</v>
      </c>
      <c r="AU5439" s="213" t="s">
        <v>90</v>
      </c>
      <c r="AV5439" s="13" t="s">
        <v>85</v>
      </c>
      <c r="AW5439" s="13" t="s">
        <v>36</v>
      </c>
      <c r="AX5439" s="13" t="s">
        <v>78</v>
      </c>
      <c r="AY5439" s="213" t="s">
        <v>386</v>
      </c>
    </row>
    <row r="5440" spans="1:65" s="13" customFormat="1" ht="10">
      <c r="B5440" s="203"/>
      <c r="C5440" s="204"/>
      <c r="D5440" s="205" t="s">
        <v>395</v>
      </c>
      <c r="E5440" s="206" t="s">
        <v>76</v>
      </c>
      <c r="F5440" s="207" t="s">
        <v>4317</v>
      </c>
      <c r="G5440" s="204"/>
      <c r="H5440" s="206" t="s">
        <v>76</v>
      </c>
      <c r="I5440" s="208"/>
      <c r="J5440" s="204"/>
      <c r="K5440" s="204"/>
      <c r="L5440" s="209"/>
      <c r="M5440" s="210"/>
      <c r="N5440" s="211"/>
      <c r="O5440" s="211"/>
      <c r="P5440" s="211"/>
      <c r="Q5440" s="211"/>
      <c r="R5440" s="211"/>
      <c r="S5440" s="211"/>
      <c r="T5440" s="212"/>
      <c r="AT5440" s="213" t="s">
        <v>395</v>
      </c>
      <c r="AU5440" s="213" t="s">
        <v>90</v>
      </c>
      <c r="AV5440" s="13" t="s">
        <v>85</v>
      </c>
      <c r="AW5440" s="13" t="s">
        <v>36</v>
      </c>
      <c r="AX5440" s="13" t="s">
        <v>78</v>
      </c>
      <c r="AY5440" s="213" t="s">
        <v>386</v>
      </c>
    </row>
    <row r="5441" spans="2:51" s="13" customFormat="1" ht="10">
      <c r="B5441" s="203"/>
      <c r="C5441" s="204"/>
      <c r="D5441" s="205" t="s">
        <v>395</v>
      </c>
      <c r="E5441" s="206" t="s">
        <v>76</v>
      </c>
      <c r="F5441" s="207" t="s">
        <v>1316</v>
      </c>
      <c r="G5441" s="204"/>
      <c r="H5441" s="206" t="s">
        <v>76</v>
      </c>
      <c r="I5441" s="208"/>
      <c r="J5441" s="204"/>
      <c r="K5441" s="204"/>
      <c r="L5441" s="209"/>
      <c r="M5441" s="210"/>
      <c r="N5441" s="211"/>
      <c r="O5441" s="211"/>
      <c r="P5441" s="211"/>
      <c r="Q5441" s="211"/>
      <c r="R5441" s="211"/>
      <c r="S5441" s="211"/>
      <c r="T5441" s="212"/>
      <c r="AT5441" s="213" t="s">
        <v>395</v>
      </c>
      <c r="AU5441" s="213" t="s">
        <v>90</v>
      </c>
      <c r="AV5441" s="13" t="s">
        <v>85</v>
      </c>
      <c r="AW5441" s="13" t="s">
        <v>36</v>
      </c>
      <c r="AX5441" s="13" t="s">
        <v>78</v>
      </c>
      <c r="AY5441" s="213" t="s">
        <v>386</v>
      </c>
    </row>
    <row r="5442" spans="2:51" s="13" customFormat="1" ht="10">
      <c r="B5442" s="203"/>
      <c r="C5442" s="204"/>
      <c r="D5442" s="205" t="s">
        <v>395</v>
      </c>
      <c r="E5442" s="206" t="s">
        <v>76</v>
      </c>
      <c r="F5442" s="207" t="s">
        <v>1057</v>
      </c>
      <c r="G5442" s="204"/>
      <c r="H5442" s="206" t="s">
        <v>76</v>
      </c>
      <c r="I5442" s="208"/>
      <c r="J5442" s="204"/>
      <c r="K5442" s="204"/>
      <c r="L5442" s="209"/>
      <c r="M5442" s="210"/>
      <c r="N5442" s="211"/>
      <c r="O5442" s="211"/>
      <c r="P5442" s="211"/>
      <c r="Q5442" s="211"/>
      <c r="R5442" s="211"/>
      <c r="S5442" s="211"/>
      <c r="T5442" s="212"/>
      <c r="AT5442" s="213" t="s">
        <v>395</v>
      </c>
      <c r="AU5442" s="213" t="s">
        <v>90</v>
      </c>
      <c r="AV5442" s="13" t="s">
        <v>85</v>
      </c>
      <c r="AW5442" s="13" t="s">
        <v>36</v>
      </c>
      <c r="AX5442" s="13" t="s">
        <v>78</v>
      </c>
      <c r="AY5442" s="213" t="s">
        <v>386</v>
      </c>
    </row>
    <row r="5443" spans="2:51" s="13" customFormat="1" ht="10">
      <c r="B5443" s="203"/>
      <c r="C5443" s="204"/>
      <c r="D5443" s="205" t="s">
        <v>395</v>
      </c>
      <c r="E5443" s="206" t="s">
        <v>76</v>
      </c>
      <c r="F5443" s="207" t="s">
        <v>4317</v>
      </c>
      <c r="G5443" s="204"/>
      <c r="H5443" s="206" t="s">
        <v>76</v>
      </c>
      <c r="I5443" s="208"/>
      <c r="J5443" s="204"/>
      <c r="K5443" s="204"/>
      <c r="L5443" s="209"/>
      <c r="M5443" s="210"/>
      <c r="N5443" s="211"/>
      <c r="O5443" s="211"/>
      <c r="P5443" s="211"/>
      <c r="Q5443" s="211"/>
      <c r="R5443" s="211"/>
      <c r="S5443" s="211"/>
      <c r="T5443" s="212"/>
      <c r="AT5443" s="213" t="s">
        <v>395</v>
      </c>
      <c r="AU5443" s="213" t="s">
        <v>90</v>
      </c>
      <c r="AV5443" s="13" t="s">
        <v>85</v>
      </c>
      <c r="AW5443" s="13" t="s">
        <v>36</v>
      </c>
      <c r="AX5443" s="13" t="s">
        <v>78</v>
      </c>
      <c r="AY5443" s="213" t="s">
        <v>386</v>
      </c>
    </row>
    <row r="5444" spans="2:51" s="13" customFormat="1" ht="10">
      <c r="B5444" s="203"/>
      <c r="C5444" s="204"/>
      <c r="D5444" s="205" t="s">
        <v>395</v>
      </c>
      <c r="E5444" s="206" t="s">
        <v>76</v>
      </c>
      <c r="F5444" s="207" t="s">
        <v>462</v>
      </c>
      <c r="G5444" s="204"/>
      <c r="H5444" s="206" t="s">
        <v>76</v>
      </c>
      <c r="I5444" s="208"/>
      <c r="J5444" s="204"/>
      <c r="K5444" s="204"/>
      <c r="L5444" s="209"/>
      <c r="M5444" s="210"/>
      <c r="N5444" s="211"/>
      <c r="O5444" s="211"/>
      <c r="P5444" s="211"/>
      <c r="Q5444" s="211"/>
      <c r="R5444" s="211"/>
      <c r="S5444" s="211"/>
      <c r="T5444" s="212"/>
      <c r="AT5444" s="213" t="s">
        <v>395</v>
      </c>
      <c r="AU5444" s="213" t="s">
        <v>90</v>
      </c>
      <c r="AV5444" s="13" t="s">
        <v>85</v>
      </c>
      <c r="AW5444" s="13" t="s">
        <v>36</v>
      </c>
      <c r="AX5444" s="13" t="s">
        <v>78</v>
      </c>
      <c r="AY5444" s="213" t="s">
        <v>386</v>
      </c>
    </row>
    <row r="5445" spans="2:51" s="13" customFormat="1" ht="10">
      <c r="B5445" s="203"/>
      <c r="C5445" s="204"/>
      <c r="D5445" s="205" t="s">
        <v>395</v>
      </c>
      <c r="E5445" s="206" t="s">
        <v>76</v>
      </c>
      <c r="F5445" s="207" t="s">
        <v>577</v>
      </c>
      <c r="G5445" s="204"/>
      <c r="H5445" s="206" t="s">
        <v>76</v>
      </c>
      <c r="I5445" s="208"/>
      <c r="J5445" s="204"/>
      <c r="K5445" s="204"/>
      <c r="L5445" s="209"/>
      <c r="M5445" s="210"/>
      <c r="N5445" s="211"/>
      <c r="O5445" s="211"/>
      <c r="P5445" s="211"/>
      <c r="Q5445" s="211"/>
      <c r="R5445" s="211"/>
      <c r="S5445" s="211"/>
      <c r="T5445" s="212"/>
      <c r="AT5445" s="213" t="s">
        <v>395</v>
      </c>
      <c r="AU5445" s="213" t="s">
        <v>90</v>
      </c>
      <c r="AV5445" s="13" t="s">
        <v>85</v>
      </c>
      <c r="AW5445" s="13" t="s">
        <v>36</v>
      </c>
      <c r="AX5445" s="13" t="s">
        <v>78</v>
      </c>
      <c r="AY5445" s="213" t="s">
        <v>386</v>
      </c>
    </row>
    <row r="5446" spans="2:51" s="13" customFormat="1" ht="10">
      <c r="B5446" s="203"/>
      <c r="C5446" s="204"/>
      <c r="D5446" s="205" t="s">
        <v>395</v>
      </c>
      <c r="E5446" s="206" t="s">
        <v>76</v>
      </c>
      <c r="F5446" s="207" t="s">
        <v>1000</v>
      </c>
      <c r="G5446" s="204"/>
      <c r="H5446" s="206" t="s">
        <v>76</v>
      </c>
      <c r="I5446" s="208"/>
      <c r="J5446" s="204"/>
      <c r="K5446" s="204"/>
      <c r="L5446" s="209"/>
      <c r="M5446" s="210"/>
      <c r="N5446" s="211"/>
      <c r="O5446" s="211"/>
      <c r="P5446" s="211"/>
      <c r="Q5446" s="211"/>
      <c r="R5446" s="211"/>
      <c r="S5446" s="211"/>
      <c r="T5446" s="212"/>
      <c r="AT5446" s="213" t="s">
        <v>395</v>
      </c>
      <c r="AU5446" s="213" t="s">
        <v>90</v>
      </c>
      <c r="AV5446" s="13" t="s">
        <v>85</v>
      </c>
      <c r="AW5446" s="13" t="s">
        <v>36</v>
      </c>
      <c r="AX5446" s="13" t="s">
        <v>78</v>
      </c>
      <c r="AY5446" s="213" t="s">
        <v>386</v>
      </c>
    </row>
    <row r="5447" spans="2:51" s="14" customFormat="1" ht="10">
      <c r="B5447" s="214"/>
      <c r="C5447" s="215"/>
      <c r="D5447" s="205" t="s">
        <v>395</v>
      </c>
      <c r="E5447" s="216" t="s">
        <v>76</v>
      </c>
      <c r="F5447" s="217" t="s">
        <v>4651</v>
      </c>
      <c r="G5447" s="215"/>
      <c r="H5447" s="218">
        <v>4.8</v>
      </c>
      <c r="I5447" s="219"/>
      <c r="J5447" s="215"/>
      <c r="K5447" s="215"/>
      <c r="L5447" s="220"/>
      <c r="M5447" s="221"/>
      <c r="N5447" s="222"/>
      <c r="O5447" s="222"/>
      <c r="P5447" s="222"/>
      <c r="Q5447" s="222"/>
      <c r="R5447" s="222"/>
      <c r="S5447" s="222"/>
      <c r="T5447" s="223"/>
      <c r="AT5447" s="224" t="s">
        <v>395</v>
      </c>
      <c r="AU5447" s="224" t="s">
        <v>90</v>
      </c>
      <c r="AV5447" s="14" t="s">
        <v>90</v>
      </c>
      <c r="AW5447" s="14" t="s">
        <v>36</v>
      </c>
      <c r="AX5447" s="14" t="s">
        <v>78</v>
      </c>
      <c r="AY5447" s="224" t="s">
        <v>386</v>
      </c>
    </row>
    <row r="5448" spans="2:51" s="14" customFormat="1" ht="10">
      <c r="B5448" s="214"/>
      <c r="C5448" s="215"/>
      <c r="D5448" s="205" t="s">
        <v>395</v>
      </c>
      <c r="E5448" s="216" t="s">
        <v>76</v>
      </c>
      <c r="F5448" s="217" t="s">
        <v>4652</v>
      </c>
      <c r="G5448" s="215"/>
      <c r="H5448" s="218">
        <v>4.8</v>
      </c>
      <c r="I5448" s="219"/>
      <c r="J5448" s="215"/>
      <c r="K5448" s="215"/>
      <c r="L5448" s="220"/>
      <c r="M5448" s="221"/>
      <c r="N5448" s="222"/>
      <c r="O5448" s="222"/>
      <c r="P5448" s="222"/>
      <c r="Q5448" s="222"/>
      <c r="R5448" s="222"/>
      <c r="S5448" s="222"/>
      <c r="T5448" s="223"/>
      <c r="AT5448" s="224" t="s">
        <v>395</v>
      </c>
      <c r="AU5448" s="224" t="s">
        <v>90</v>
      </c>
      <c r="AV5448" s="14" t="s">
        <v>90</v>
      </c>
      <c r="AW5448" s="14" t="s">
        <v>36</v>
      </c>
      <c r="AX5448" s="14" t="s">
        <v>78</v>
      </c>
      <c r="AY5448" s="224" t="s">
        <v>386</v>
      </c>
    </row>
    <row r="5449" spans="2:51" s="16" customFormat="1" ht="10">
      <c r="B5449" s="246"/>
      <c r="C5449" s="247"/>
      <c r="D5449" s="205" t="s">
        <v>395</v>
      </c>
      <c r="E5449" s="248" t="s">
        <v>76</v>
      </c>
      <c r="F5449" s="249" t="s">
        <v>559</v>
      </c>
      <c r="G5449" s="247"/>
      <c r="H5449" s="250">
        <v>9.6</v>
      </c>
      <c r="I5449" s="251"/>
      <c r="J5449" s="247"/>
      <c r="K5449" s="247"/>
      <c r="L5449" s="252"/>
      <c r="M5449" s="253"/>
      <c r="N5449" s="254"/>
      <c r="O5449" s="254"/>
      <c r="P5449" s="254"/>
      <c r="Q5449" s="254"/>
      <c r="R5449" s="254"/>
      <c r="S5449" s="254"/>
      <c r="T5449" s="255"/>
      <c r="AT5449" s="256" t="s">
        <v>395</v>
      </c>
      <c r="AU5449" s="256" t="s">
        <v>90</v>
      </c>
      <c r="AV5449" s="16" t="s">
        <v>95</v>
      </c>
      <c r="AW5449" s="16" t="s">
        <v>36</v>
      </c>
      <c r="AX5449" s="16" t="s">
        <v>78</v>
      </c>
      <c r="AY5449" s="256" t="s">
        <v>386</v>
      </c>
    </row>
    <row r="5450" spans="2:51" s="13" customFormat="1" ht="10">
      <c r="B5450" s="203"/>
      <c r="C5450" s="204"/>
      <c r="D5450" s="205" t="s">
        <v>395</v>
      </c>
      <c r="E5450" s="206" t="s">
        <v>76</v>
      </c>
      <c r="F5450" s="207" t="s">
        <v>1009</v>
      </c>
      <c r="G5450" s="204"/>
      <c r="H5450" s="206" t="s">
        <v>76</v>
      </c>
      <c r="I5450" s="208"/>
      <c r="J5450" s="204"/>
      <c r="K5450" s="204"/>
      <c r="L5450" s="209"/>
      <c r="M5450" s="210"/>
      <c r="N5450" s="211"/>
      <c r="O5450" s="211"/>
      <c r="P5450" s="211"/>
      <c r="Q5450" s="211"/>
      <c r="R5450" s="211"/>
      <c r="S5450" s="211"/>
      <c r="T5450" s="212"/>
      <c r="AT5450" s="213" t="s">
        <v>395</v>
      </c>
      <c r="AU5450" s="213" t="s">
        <v>90</v>
      </c>
      <c r="AV5450" s="13" t="s">
        <v>85</v>
      </c>
      <c r="AW5450" s="13" t="s">
        <v>36</v>
      </c>
      <c r="AX5450" s="13" t="s">
        <v>78</v>
      </c>
      <c r="AY5450" s="213" t="s">
        <v>386</v>
      </c>
    </row>
    <row r="5451" spans="2:51" s="14" customFormat="1" ht="10">
      <c r="B5451" s="214"/>
      <c r="C5451" s="215"/>
      <c r="D5451" s="205" t="s">
        <v>395</v>
      </c>
      <c r="E5451" s="216" t="s">
        <v>76</v>
      </c>
      <c r="F5451" s="217" t="s">
        <v>4653</v>
      </c>
      <c r="G5451" s="215"/>
      <c r="H5451" s="218">
        <v>2.4</v>
      </c>
      <c r="I5451" s="219"/>
      <c r="J5451" s="215"/>
      <c r="K5451" s="215"/>
      <c r="L5451" s="220"/>
      <c r="M5451" s="221"/>
      <c r="N5451" s="222"/>
      <c r="O5451" s="222"/>
      <c r="P5451" s="222"/>
      <c r="Q5451" s="222"/>
      <c r="R5451" s="222"/>
      <c r="S5451" s="222"/>
      <c r="T5451" s="223"/>
      <c r="AT5451" s="224" t="s">
        <v>395</v>
      </c>
      <c r="AU5451" s="224" t="s">
        <v>90</v>
      </c>
      <c r="AV5451" s="14" t="s">
        <v>90</v>
      </c>
      <c r="AW5451" s="14" t="s">
        <v>36</v>
      </c>
      <c r="AX5451" s="14" t="s">
        <v>78</v>
      </c>
      <c r="AY5451" s="224" t="s">
        <v>386</v>
      </c>
    </row>
    <row r="5452" spans="2:51" s="14" customFormat="1" ht="10">
      <c r="B5452" s="214"/>
      <c r="C5452" s="215"/>
      <c r="D5452" s="205" t="s">
        <v>395</v>
      </c>
      <c r="E5452" s="216" t="s">
        <v>76</v>
      </c>
      <c r="F5452" s="217" t="s">
        <v>4654</v>
      </c>
      <c r="G5452" s="215"/>
      <c r="H5452" s="218">
        <v>2.4</v>
      </c>
      <c r="I5452" s="219"/>
      <c r="J5452" s="215"/>
      <c r="K5452" s="215"/>
      <c r="L5452" s="220"/>
      <c r="M5452" s="221"/>
      <c r="N5452" s="222"/>
      <c r="O5452" s="222"/>
      <c r="P5452" s="222"/>
      <c r="Q5452" s="222"/>
      <c r="R5452" s="222"/>
      <c r="S5452" s="222"/>
      <c r="T5452" s="223"/>
      <c r="AT5452" s="224" t="s">
        <v>395</v>
      </c>
      <c r="AU5452" s="224" t="s">
        <v>90</v>
      </c>
      <c r="AV5452" s="14" t="s">
        <v>90</v>
      </c>
      <c r="AW5452" s="14" t="s">
        <v>36</v>
      </c>
      <c r="AX5452" s="14" t="s">
        <v>78</v>
      </c>
      <c r="AY5452" s="224" t="s">
        <v>386</v>
      </c>
    </row>
    <row r="5453" spans="2:51" s="14" customFormat="1" ht="10">
      <c r="B5453" s="214"/>
      <c r="C5453" s="215"/>
      <c r="D5453" s="205" t="s">
        <v>395</v>
      </c>
      <c r="E5453" s="216" t="s">
        <v>76</v>
      </c>
      <c r="F5453" s="217" t="s">
        <v>4655</v>
      </c>
      <c r="G5453" s="215"/>
      <c r="H5453" s="218">
        <v>2.4</v>
      </c>
      <c r="I5453" s="219"/>
      <c r="J5453" s="215"/>
      <c r="K5453" s="215"/>
      <c r="L5453" s="220"/>
      <c r="M5453" s="221"/>
      <c r="N5453" s="222"/>
      <c r="O5453" s="222"/>
      <c r="P5453" s="222"/>
      <c r="Q5453" s="222"/>
      <c r="R5453" s="222"/>
      <c r="S5453" s="222"/>
      <c r="T5453" s="223"/>
      <c r="AT5453" s="224" t="s">
        <v>395</v>
      </c>
      <c r="AU5453" s="224" t="s">
        <v>90</v>
      </c>
      <c r="AV5453" s="14" t="s">
        <v>90</v>
      </c>
      <c r="AW5453" s="14" t="s">
        <v>36</v>
      </c>
      <c r="AX5453" s="14" t="s">
        <v>78</v>
      </c>
      <c r="AY5453" s="224" t="s">
        <v>386</v>
      </c>
    </row>
    <row r="5454" spans="2:51" s="14" customFormat="1" ht="10">
      <c r="B5454" s="214"/>
      <c r="C5454" s="215"/>
      <c r="D5454" s="205" t="s">
        <v>395</v>
      </c>
      <c r="E5454" s="216" t="s">
        <v>76</v>
      </c>
      <c r="F5454" s="217" t="s">
        <v>4656</v>
      </c>
      <c r="G5454" s="215"/>
      <c r="H5454" s="218">
        <v>2.4</v>
      </c>
      <c r="I5454" s="219"/>
      <c r="J5454" s="215"/>
      <c r="K5454" s="215"/>
      <c r="L5454" s="220"/>
      <c r="M5454" s="221"/>
      <c r="N5454" s="222"/>
      <c r="O5454" s="222"/>
      <c r="P5454" s="222"/>
      <c r="Q5454" s="222"/>
      <c r="R5454" s="222"/>
      <c r="S5454" s="222"/>
      <c r="T5454" s="223"/>
      <c r="AT5454" s="224" t="s">
        <v>395</v>
      </c>
      <c r="AU5454" s="224" t="s">
        <v>90</v>
      </c>
      <c r="AV5454" s="14" t="s">
        <v>90</v>
      </c>
      <c r="AW5454" s="14" t="s">
        <v>36</v>
      </c>
      <c r="AX5454" s="14" t="s">
        <v>78</v>
      </c>
      <c r="AY5454" s="224" t="s">
        <v>386</v>
      </c>
    </row>
    <row r="5455" spans="2:51" s="14" customFormat="1" ht="10">
      <c r="B5455" s="214"/>
      <c r="C5455" s="215"/>
      <c r="D5455" s="205" t="s">
        <v>395</v>
      </c>
      <c r="E5455" s="216" t="s">
        <v>76</v>
      </c>
      <c r="F5455" s="217" t="s">
        <v>4657</v>
      </c>
      <c r="G5455" s="215"/>
      <c r="H5455" s="218">
        <v>2.4</v>
      </c>
      <c r="I5455" s="219"/>
      <c r="J5455" s="215"/>
      <c r="K5455" s="215"/>
      <c r="L5455" s="220"/>
      <c r="M5455" s="221"/>
      <c r="N5455" s="222"/>
      <c r="O5455" s="222"/>
      <c r="P5455" s="222"/>
      <c r="Q5455" s="222"/>
      <c r="R5455" s="222"/>
      <c r="S5455" s="222"/>
      <c r="T5455" s="223"/>
      <c r="AT5455" s="224" t="s">
        <v>395</v>
      </c>
      <c r="AU5455" s="224" t="s">
        <v>90</v>
      </c>
      <c r="AV5455" s="14" t="s">
        <v>90</v>
      </c>
      <c r="AW5455" s="14" t="s">
        <v>36</v>
      </c>
      <c r="AX5455" s="14" t="s">
        <v>78</v>
      </c>
      <c r="AY5455" s="224" t="s">
        <v>386</v>
      </c>
    </row>
    <row r="5456" spans="2:51" s="16" customFormat="1" ht="10">
      <c r="B5456" s="246"/>
      <c r="C5456" s="247"/>
      <c r="D5456" s="205" t="s">
        <v>395</v>
      </c>
      <c r="E5456" s="248" t="s">
        <v>76</v>
      </c>
      <c r="F5456" s="249" t="s">
        <v>559</v>
      </c>
      <c r="G5456" s="247"/>
      <c r="H5456" s="250">
        <v>12</v>
      </c>
      <c r="I5456" s="251"/>
      <c r="J5456" s="247"/>
      <c r="K5456" s="247"/>
      <c r="L5456" s="252"/>
      <c r="M5456" s="253"/>
      <c r="N5456" s="254"/>
      <c r="O5456" s="254"/>
      <c r="P5456" s="254"/>
      <c r="Q5456" s="254"/>
      <c r="R5456" s="254"/>
      <c r="S5456" s="254"/>
      <c r="T5456" s="255"/>
      <c r="AT5456" s="256" t="s">
        <v>395</v>
      </c>
      <c r="AU5456" s="256" t="s">
        <v>90</v>
      </c>
      <c r="AV5456" s="16" t="s">
        <v>95</v>
      </c>
      <c r="AW5456" s="16" t="s">
        <v>36</v>
      </c>
      <c r="AX5456" s="16" t="s">
        <v>78</v>
      </c>
      <c r="AY5456" s="256" t="s">
        <v>386</v>
      </c>
    </row>
    <row r="5457" spans="1:65" s="13" customFormat="1" ht="10">
      <c r="B5457" s="203"/>
      <c r="C5457" s="204"/>
      <c r="D5457" s="205" t="s">
        <v>395</v>
      </c>
      <c r="E5457" s="206" t="s">
        <v>76</v>
      </c>
      <c r="F5457" s="207" t="s">
        <v>1088</v>
      </c>
      <c r="G5457" s="204"/>
      <c r="H5457" s="206" t="s">
        <v>76</v>
      </c>
      <c r="I5457" s="208"/>
      <c r="J5457" s="204"/>
      <c r="K5457" s="204"/>
      <c r="L5457" s="209"/>
      <c r="M5457" s="210"/>
      <c r="N5457" s="211"/>
      <c r="O5457" s="211"/>
      <c r="P5457" s="211"/>
      <c r="Q5457" s="211"/>
      <c r="R5457" s="211"/>
      <c r="S5457" s="211"/>
      <c r="T5457" s="212"/>
      <c r="AT5457" s="213" t="s">
        <v>395</v>
      </c>
      <c r="AU5457" s="213" t="s">
        <v>90</v>
      </c>
      <c r="AV5457" s="13" t="s">
        <v>85</v>
      </c>
      <c r="AW5457" s="13" t="s">
        <v>36</v>
      </c>
      <c r="AX5457" s="13" t="s">
        <v>78</v>
      </c>
      <c r="AY5457" s="213" t="s">
        <v>386</v>
      </c>
    </row>
    <row r="5458" spans="1:65" s="14" customFormat="1" ht="10">
      <c r="B5458" s="214"/>
      <c r="C5458" s="215"/>
      <c r="D5458" s="205" t="s">
        <v>395</v>
      </c>
      <c r="E5458" s="216" t="s">
        <v>76</v>
      </c>
      <c r="F5458" s="217" t="s">
        <v>4658</v>
      </c>
      <c r="G5458" s="215"/>
      <c r="H5458" s="218">
        <v>2.4</v>
      </c>
      <c r="I5458" s="219"/>
      <c r="J5458" s="215"/>
      <c r="K5458" s="215"/>
      <c r="L5458" s="220"/>
      <c r="M5458" s="221"/>
      <c r="N5458" s="222"/>
      <c r="O5458" s="222"/>
      <c r="P5458" s="222"/>
      <c r="Q5458" s="222"/>
      <c r="R5458" s="222"/>
      <c r="S5458" s="222"/>
      <c r="T5458" s="223"/>
      <c r="AT5458" s="224" t="s">
        <v>395</v>
      </c>
      <c r="AU5458" s="224" t="s">
        <v>90</v>
      </c>
      <c r="AV5458" s="14" t="s">
        <v>90</v>
      </c>
      <c r="AW5458" s="14" t="s">
        <v>36</v>
      </c>
      <c r="AX5458" s="14" t="s">
        <v>78</v>
      </c>
      <c r="AY5458" s="224" t="s">
        <v>386</v>
      </c>
    </row>
    <row r="5459" spans="1:65" s="14" customFormat="1" ht="10">
      <c r="B5459" s="214"/>
      <c r="C5459" s="215"/>
      <c r="D5459" s="205" t="s">
        <v>395</v>
      </c>
      <c r="E5459" s="216" t="s">
        <v>76</v>
      </c>
      <c r="F5459" s="217" t="s">
        <v>4659</v>
      </c>
      <c r="G5459" s="215"/>
      <c r="H5459" s="218">
        <v>2.4</v>
      </c>
      <c r="I5459" s="219"/>
      <c r="J5459" s="215"/>
      <c r="K5459" s="215"/>
      <c r="L5459" s="220"/>
      <c r="M5459" s="221"/>
      <c r="N5459" s="222"/>
      <c r="O5459" s="222"/>
      <c r="P5459" s="222"/>
      <c r="Q5459" s="222"/>
      <c r="R5459" s="222"/>
      <c r="S5459" s="222"/>
      <c r="T5459" s="223"/>
      <c r="AT5459" s="224" t="s">
        <v>395</v>
      </c>
      <c r="AU5459" s="224" t="s">
        <v>90</v>
      </c>
      <c r="AV5459" s="14" t="s">
        <v>90</v>
      </c>
      <c r="AW5459" s="14" t="s">
        <v>36</v>
      </c>
      <c r="AX5459" s="14" t="s">
        <v>78</v>
      </c>
      <c r="AY5459" s="224" t="s">
        <v>386</v>
      </c>
    </row>
    <row r="5460" spans="1:65" s="14" customFormat="1" ht="10">
      <c r="B5460" s="214"/>
      <c r="C5460" s="215"/>
      <c r="D5460" s="205" t="s">
        <v>395</v>
      </c>
      <c r="E5460" s="216" t="s">
        <v>76</v>
      </c>
      <c r="F5460" s="217" t="s">
        <v>4660</v>
      </c>
      <c r="G5460" s="215"/>
      <c r="H5460" s="218">
        <v>2.4</v>
      </c>
      <c r="I5460" s="219"/>
      <c r="J5460" s="215"/>
      <c r="K5460" s="215"/>
      <c r="L5460" s="220"/>
      <c r="M5460" s="221"/>
      <c r="N5460" s="222"/>
      <c r="O5460" s="222"/>
      <c r="P5460" s="222"/>
      <c r="Q5460" s="222"/>
      <c r="R5460" s="222"/>
      <c r="S5460" s="222"/>
      <c r="T5460" s="223"/>
      <c r="AT5460" s="224" t="s">
        <v>395</v>
      </c>
      <c r="AU5460" s="224" t="s">
        <v>90</v>
      </c>
      <c r="AV5460" s="14" t="s">
        <v>90</v>
      </c>
      <c r="AW5460" s="14" t="s">
        <v>36</v>
      </c>
      <c r="AX5460" s="14" t="s">
        <v>78</v>
      </c>
      <c r="AY5460" s="224" t="s">
        <v>386</v>
      </c>
    </row>
    <row r="5461" spans="1:65" s="14" customFormat="1" ht="10">
      <c r="B5461" s="214"/>
      <c r="C5461" s="215"/>
      <c r="D5461" s="205" t="s">
        <v>395</v>
      </c>
      <c r="E5461" s="216" t="s">
        <v>76</v>
      </c>
      <c r="F5461" s="217" t="s">
        <v>4661</v>
      </c>
      <c r="G5461" s="215"/>
      <c r="H5461" s="218">
        <v>2.4</v>
      </c>
      <c r="I5461" s="219"/>
      <c r="J5461" s="215"/>
      <c r="K5461" s="215"/>
      <c r="L5461" s="220"/>
      <c r="M5461" s="221"/>
      <c r="N5461" s="222"/>
      <c r="O5461" s="222"/>
      <c r="P5461" s="222"/>
      <c r="Q5461" s="222"/>
      <c r="R5461" s="222"/>
      <c r="S5461" s="222"/>
      <c r="T5461" s="223"/>
      <c r="AT5461" s="224" t="s">
        <v>395</v>
      </c>
      <c r="AU5461" s="224" t="s">
        <v>90</v>
      </c>
      <c r="AV5461" s="14" t="s">
        <v>90</v>
      </c>
      <c r="AW5461" s="14" t="s">
        <v>36</v>
      </c>
      <c r="AX5461" s="14" t="s">
        <v>78</v>
      </c>
      <c r="AY5461" s="224" t="s">
        <v>386</v>
      </c>
    </row>
    <row r="5462" spans="1:65" s="14" customFormat="1" ht="10">
      <c r="B5462" s="214"/>
      <c r="C5462" s="215"/>
      <c r="D5462" s="205" t="s">
        <v>395</v>
      </c>
      <c r="E5462" s="216" t="s">
        <v>76</v>
      </c>
      <c r="F5462" s="217" t="s">
        <v>4662</v>
      </c>
      <c r="G5462" s="215"/>
      <c r="H5462" s="218">
        <v>2.4</v>
      </c>
      <c r="I5462" s="219"/>
      <c r="J5462" s="215"/>
      <c r="K5462" s="215"/>
      <c r="L5462" s="220"/>
      <c r="M5462" s="221"/>
      <c r="N5462" s="222"/>
      <c r="O5462" s="222"/>
      <c r="P5462" s="222"/>
      <c r="Q5462" s="222"/>
      <c r="R5462" s="222"/>
      <c r="S5462" s="222"/>
      <c r="T5462" s="223"/>
      <c r="AT5462" s="224" t="s">
        <v>395</v>
      </c>
      <c r="AU5462" s="224" t="s">
        <v>90</v>
      </c>
      <c r="AV5462" s="14" t="s">
        <v>90</v>
      </c>
      <c r="AW5462" s="14" t="s">
        <v>36</v>
      </c>
      <c r="AX5462" s="14" t="s">
        <v>78</v>
      </c>
      <c r="AY5462" s="224" t="s">
        <v>386</v>
      </c>
    </row>
    <row r="5463" spans="1:65" s="16" customFormat="1" ht="10">
      <c r="B5463" s="246"/>
      <c r="C5463" s="247"/>
      <c r="D5463" s="205" t="s">
        <v>395</v>
      </c>
      <c r="E5463" s="248" t="s">
        <v>76</v>
      </c>
      <c r="F5463" s="249" t="s">
        <v>559</v>
      </c>
      <c r="G5463" s="247"/>
      <c r="H5463" s="250">
        <v>12</v>
      </c>
      <c r="I5463" s="251"/>
      <c r="J5463" s="247"/>
      <c r="K5463" s="247"/>
      <c r="L5463" s="252"/>
      <c r="M5463" s="253"/>
      <c r="N5463" s="254"/>
      <c r="O5463" s="254"/>
      <c r="P5463" s="254"/>
      <c r="Q5463" s="254"/>
      <c r="R5463" s="254"/>
      <c r="S5463" s="254"/>
      <c r="T5463" s="255"/>
      <c r="AT5463" s="256" t="s">
        <v>395</v>
      </c>
      <c r="AU5463" s="256" t="s">
        <v>90</v>
      </c>
      <c r="AV5463" s="16" t="s">
        <v>95</v>
      </c>
      <c r="AW5463" s="16" t="s">
        <v>36</v>
      </c>
      <c r="AX5463" s="16" t="s">
        <v>78</v>
      </c>
      <c r="AY5463" s="256" t="s">
        <v>386</v>
      </c>
    </row>
    <row r="5464" spans="1:65" s="13" customFormat="1" ht="10">
      <c r="B5464" s="203"/>
      <c r="C5464" s="204"/>
      <c r="D5464" s="205" t="s">
        <v>395</v>
      </c>
      <c r="E5464" s="206" t="s">
        <v>76</v>
      </c>
      <c r="F5464" s="207" t="s">
        <v>1101</v>
      </c>
      <c r="G5464" s="204"/>
      <c r="H5464" s="206" t="s">
        <v>76</v>
      </c>
      <c r="I5464" s="208"/>
      <c r="J5464" s="204"/>
      <c r="K5464" s="204"/>
      <c r="L5464" s="209"/>
      <c r="M5464" s="210"/>
      <c r="N5464" s="211"/>
      <c r="O5464" s="211"/>
      <c r="P5464" s="211"/>
      <c r="Q5464" s="211"/>
      <c r="R5464" s="211"/>
      <c r="S5464" s="211"/>
      <c r="T5464" s="212"/>
      <c r="AT5464" s="213" t="s">
        <v>395</v>
      </c>
      <c r="AU5464" s="213" t="s">
        <v>90</v>
      </c>
      <c r="AV5464" s="13" t="s">
        <v>85</v>
      </c>
      <c r="AW5464" s="13" t="s">
        <v>36</v>
      </c>
      <c r="AX5464" s="13" t="s">
        <v>78</v>
      </c>
      <c r="AY5464" s="213" t="s">
        <v>386</v>
      </c>
    </row>
    <row r="5465" spans="1:65" s="14" customFormat="1" ht="10">
      <c r="B5465" s="214"/>
      <c r="C5465" s="215"/>
      <c r="D5465" s="205" t="s">
        <v>395</v>
      </c>
      <c r="E5465" s="216" t="s">
        <v>76</v>
      </c>
      <c r="F5465" s="217" t="s">
        <v>4663</v>
      </c>
      <c r="G5465" s="215"/>
      <c r="H5465" s="218">
        <v>2.4</v>
      </c>
      <c r="I5465" s="219"/>
      <c r="J5465" s="215"/>
      <c r="K5465" s="215"/>
      <c r="L5465" s="220"/>
      <c r="M5465" s="221"/>
      <c r="N5465" s="222"/>
      <c r="O5465" s="222"/>
      <c r="P5465" s="222"/>
      <c r="Q5465" s="222"/>
      <c r="R5465" s="222"/>
      <c r="S5465" s="222"/>
      <c r="T5465" s="223"/>
      <c r="AT5465" s="224" t="s">
        <v>395</v>
      </c>
      <c r="AU5465" s="224" t="s">
        <v>90</v>
      </c>
      <c r="AV5465" s="14" t="s">
        <v>90</v>
      </c>
      <c r="AW5465" s="14" t="s">
        <v>36</v>
      </c>
      <c r="AX5465" s="14" t="s">
        <v>78</v>
      </c>
      <c r="AY5465" s="224" t="s">
        <v>386</v>
      </c>
    </row>
    <row r="5466" spans="1:65" s="14" customFormat="1" ht="10">
      <c r="B5466" s="214"/>
      <c r="C5466" s="215"/>
      <c r="D5466" s="205" t="s">
        <v>395</v>
      </c>
      <c r="E5466" s="216" t="s">
        <v>76</v>
      </c>
      <c r="F5466" s="217" t="s">
        <v>4664</v>
      </c>
      <c r="G5466" s="215"/>
      <c r="H5466" s="218">
        <v>2.4</v>
      </c>
      <c r="I5466" s="219"/>
      <c r="J5466" s="215"/>
      <c r="K5466" s="215"/>
      <c r="L5466" s="220"/>
      <c r="M5466" s="221"/>
      <c r="N5466" s="222"/>
      <c r="O5466" s="222"/>
      <c r="P5466" s="222"/>
      <c r="Q5466" s="222"/>
      <c r="R5466" s="222"/>
      <c r="S5466" s="222"/>
      <c r="T5466" s="223"/>
      <c r="AT5466" s="224" t="s">
        <v>395</v>
      </c>
      <c r="AU5466" s="224" t="s">
        <v>90</v>
      </c>
      <c r="AV5466" s="14" t="s">
        <v>90</v>
      </c>
      <c r="AW5466" s="14" t="s">
        <v>36</v>
      </c>
      <c r="AX5466" s="14" t="s">
        <v>78</v>
      </c>
      <c r="AY5466" s="224" t="s">
        <v>386</v>
      </c>
    </row>
    <row r="5467" spans="1:65" s="14" customFormat="1" ht="10">
      <c r="B5467" s="214"/>
      <c r="C5467" s="215"/>
      <c r="D5467" s="205" t="s">
        <v>395</v>
      </c>
      <c r="E5467" s="216" t="s">
        <v>76</v>
      </c>
      <c r="F5467" s="217" t="s">
        <v>4665</v>
      </c>
      <c r="G5467" s="215"/>
      <c r="H5467" s="218">
        <v>2.4</v>
      </c>
      <c r="I5467" s="219"/>
      <c r="J5467" s="215"/>
      <c r="K5467" s="215"/>
      <c r="L5467" s="220"/>
      <c r="M5467" s="221"/>
      <c r="N5467" s="222"/>
      <c r="O5467" s="222"/>
      <c r="P5467" s="222"/>
      <c r="Q5467" s="222"/>
      <c r="R5467" s="222"/>
      <c r="S5467" s="222"/>
      <c r="T5467" s="223"/>
      <c r="AT5467" s="224" t="s">
        <v>395</v>
      </c>
      <c r="AU5467" s="224" t="s">
        <v>90</v>
      </c>
      <c r="AV5467" s="14" t="s">
        <v>90</v>
      </c>
      <c r="AW5467" s="14" t="s">
        <v>36</v>
      </c>
      <c r="AX5467" s="14" t="s">
        <v>78</v>
      </c>
      <c r="AY5467" s="224" t="s">
        <v>386</v>
      </c>
    </row>
    <row r="5468" spans="1:65" s="14" customFormat="1" ht="10">
      <c r="B5468" s="214"/>
      <c r="C5468" s="215"/>
      <c r="D5468" s="205" t="s">
        <v>395</v>
      </c>
      <c r="E5468" s="216" t="s">
        <v>76</v>
      </c>
      <c r="F5468" s="217" t="s">
        <v>4666</v>
      </c>
      <c r="G5468" s="215"/>
      <c r="H5468" s="218">
        <v>2.4</v>
      </c>
      <c r="I5468" s="219"/>
      <c r="J5468" s="215"/>
      <c r="K5468" s="215"/>
      <c r="L5468" s="220"/>
      <c r="M5468" s="221"/>
      <c r="N5468" s="222"/>
      <c r="O5468" s="222"/>
      <c r="P5468" s="222"/>
      <c r="Q5468" s="222"/>
      <c r="R5468" s="222"/>
      <c r="S5468" s="222"/>
      <c r="T5468" s="223"/>
      <c r="AT5468" s="224" t="s">
        <v>395</v>
      </c>
      <c r="AU5468" s="224" t="s">
        <v>90</v>
      </c>
      <c r="AV5468" s="14" t="s">
        <v>90</v>
      </c>
      <c r="AW5468" s="14" t="s">
        <v>36</v>
      </c>
      <c r="AX5468" s="14" t="s">
        <v>78</v>
      </c>
      <c r="AY5468" s="224" t="s">
        <v>386</v>
      </c>
    </row>
    <row r="5469" spans="1:65" s="14" customFormat="1" ht="10">
      <c r="B5469" s="214"/>
      <c r="C5469" s="215"/>
      <c r="D5469" s="205" t="s">
        <v>395</v>
      </c>
      <c r="E5469" s="216" t="s">
        <v>76</v>
      </c>
      <c r="F5469" s="217" t="s">
        <v>4667</v>
      </c>
      <c r="G5469" s="215"/>
      <c r="H5469" s="218">
        <v>2.4</v>
      </c>
      <c r="I5469" s="219"/>
      <c r="J5469" s="215"/>
      <c r="K5469" s="215"/>
      <c r="L5469" s="220"/>
      <c r="M5469" s="221"/>
      <c r="N5469" s="222"/>
      <c r="O5469" s="222"/>
      <c r="P5469" s="222"/>
      <c r="Q5469" s="222"/>
      <c r="R5469" s="222"/>
      <c r="S5469" s="222"/>
      <c r="T5469" s="223"/>
      <c r="AT5469" s="224" t="s">
        <v>395</v>
      </c>
      <c r="AU5469" s="224" t="s">
        <v>90</v>
      </c>
      <c r="AV5469" s="14" t="s">
        <v>90</v>
      </c>
      <c r="AW5469" s="14" t="s">
        <v>36</v>
      </c>
      <c r="AX5469" s="14" t="s">
        <v>78</v>
      </c>
      <c r="AY5469" s="224" t="s">
        <v>386</v>
      </c>
    </row>
    <row r="5470" spans="1:65" s="16" customFormat="1" ht="10">
      <c r="B5470" s="246"/>
      <c r="C5470" s="247"/>
      <c r="D5470" s="205" t="s">
        <v>395</v>
      </c>
      <c r="E5470" s="248" t="s">
        <v>76</v>
      </c>
      <c r="F5470" s="249" t="s">
        <v>559</v>
      </c>
      <c r="G5470" s="247"/>
      <c r="H5470" s="250">
        <v>12</v>
      </c>
      <c r="I5470" s="251"/>
      <c r="J5470" s="247"/>
      <c r="K5470" s="247"/>
      <c r="L5470" s="252"/>
      <c r="M5470" s="253"/>
      <c r="N5470" s="254"/>
      <c r="O5470" s="254"/>
      <c r="P5470" s="254"/>
      <c r="Q5470" s="254"/>
      <c r="R5470" s="254"/>
      <c r="S5470" s="254"/>
      <c r="T5470" s="255"/>
      <c r="AT5470" s="256" t="s">
        <v>395</v>
      </c>
      <c r="AU5470" s="256" t="s">
        <v>90</v>
      </c>
      <c r="AV5470" s="16" t="s">
        <v>95</v>
      </c>
      <c r="AW5470" s="16" t="s">
        <v>36</v>
      </c>
      <c r="AX5470" s="16" t="s">
        <v>78</v>
      </c>
      <c r="AY5470" s="256" t="s">
        <v>386</v>
      </c>
    </row>
    <row r="5471" spans="1:65" s="15" customFormat="1" ht="10">
      <c r="B5471" s="225"/>
      <c r="C5471" s="226"/>
      <c r="D5471" s="205" t="s">
        <v>395</v>
      </c>
      <c r="E5471" s="227" t="s">
        <v>76</v>
      </c>
      <c r="F5471" s="228" t="s">
        <v>398</v>
      </c>
      <c r="G5471" s="226"/>
      <c r="H5471" s="229">
        <v>45.6</v>
      </c>
      <c r="I5471" s="230"/>
      <c r="J5471" s="226"/>
      <c r="K5471" s="226"/>
      <c r="L5471" s="231"/>
      <c r="M5471" s="232"/>
      <c r="N5471" s="233"/>
      <c r="O5471" s="233"/>
      <c r="P5471" s="233"/>
      <c r="Q5471" s="233"/>
      <c r="R5471" s="233"/>
      <c r="S5471" s="233"/>
      <c r="T5471" s="234"/>
      <c r="AT5471" s="235" t="s">
        <v>395</v>
      </c>
      <c r="AU5471" s="235" t="s">
        <v>90</v>
      </c>
      <c r="AV5471" s="15" t="s">
        <v>102</v>
      </c>
      <c r="AW5471" s="15" t="s">
        <v>36</v>
      </c>
      <c r="AX5471" s="15" t="s">
        <v>85</v>
      </c>
      <c r="AY5471" s="235" t="s">
        <v>386</v>
      </c>
    </row>
    <row r="5472" spans="1:65" s="2" customFormat="1" ht="37.75" customHeight="1">
      <c r="A5472" s="37"/>
      <c r="B5472" s="38"/>
      <c r="C5472" s="185" t="s">
        <v>4668</v>
      </c>
      <c r="D5472" s="185" t="s">
        <v>388</v>
      </c>
      <c r="E5472" s="186" t="s">
        <v>4669</v>
      </c>
      <c r="F5472" s="187" t="s">
        <v>4670</v>
      </c>
      <c r="G5472" s="188" t="s">
        <v>127</v>
      </c>
      <c r="H5472" s="189">
        <v>19.68</v>
      </c>
      <c r="I5472" s="190"/>
      <c r="J5472" s="191">
        <f>ROUND(I5472*H5472,2)</f>
        <v>0</v>
      </c>
      <c r="K5472" s="187" t="s">
        <v>391</v>
      </c>
      <c r="L5472" s="42"/>
      <c r="M5472" s="192" t="s">
        <v>76</v>
      </c>
      <c r="N5472" s="193" t="s">
        <v>49</v>
      </c>
      <c r="O5472" s="67"/>
      <c r="P5472" s="194">
        <f>O5472*H5472</f>
        <v>0</v>
      </c>
      <c r="Q5472" s="194">
        <v>9.0880000000000006E-3</v>
      </c>
      <c r="R5472" s="194">
        <f>Q5472*H5472</f>
        <v>0.17885184000000001</v>
      </c>
      <c r="S5472" s="194">
        <v>0</v>
      </c>
      <c r="T5472" s="195">
        <f>S5472*H5472</f>
        <v>0</v>
      </c>
      <c r="U5472" s="37"/>
      <c r="V5472" s="37"/>
      <c r="W5472" s="37"/>
      <c r="X5472" s="37"/>
      <c r="Y5472" s="37"/>
      <c r="Z5472" s="37"/>
      <c r="AA5472" s="37"/>
      <c r="AB5472" s="37"/>
      <c r="AC5472" s="37"/>
      <c r="AD5472" s="37"/>
      <c r="AE5472" s="37"/>
      <c r="AR5472" s="196" t="s">
        <v>479</v>
      </c>
      <c r="AT5472" s="196" t="s">
        <v>388</v>
      </c>
      <c r="AU5472" s="196" t="s">
        <v>90</v>
      </c>
      <c r="AY5472" s="20" t="s">
        <v>386</v>
      </c>
      <c r="BE5472" s="197">
        <f>IF(N5472="základní",J5472,0)</f>
        <v>0</v>
      </c>
      <c r="BF5472" s="197">
        <f>IF(N5472="snížená",J5472,0)</f>
        <v>0</v>
      </c>
      <c r="BG5472" s="197">
        <f>IF(N5472="zákl. přenesená",J5472,0)</f>
        <v>0</v>
      </c>
      <c r="BH5472" s="197">
        <f>IF(N5472="sníž. přenesená",J5472,0)</f>
        <v>0</v>
      </c>
      <c r="BI5472" s="197">
        <f>IF(N5472="nulová",J5472,0)</f>
        <v>0</v>
      </c>
      <c r="BJ5472" s="20" t="s">
        <v>90</v>
      </c>
      <c r="BK5472" s="197">
        <f>ROUND(I5472*H5472,2)</f>
        <v>0</v>
      </c>
      <c r="BL5472" s="20" t="s">
        <v>479</v>
      </c>
      <c r="BM5472" s="196" t="s">
        <v>4671</v>
      </c>
    </row>
    <row r="5473" spans="1:65" s="2" customFormat="1" ht="10">
      <c r="A5473" s="37"/>
      <c r="B5473" s="38"/>
      <c r="C5473" s="39"/>
      <c r="D5473" s="198" t="s">
        <v>393</v>
      </c>
      <c r="E5473" s="39"/>
      <c r="F5473" s="199" t="s">
        <v>4672</v>
      </c>
      <c r="G5473" s="39"/>
      <c r="H5473" s="39"/>
      <c r="I5473" s="200"/>
      <c r="J5473" s="39"/>
      <c r="K5473" s="39"/>
      <c r="L5473" s="42"/>
      <c r="M5473" s="201"/>
      <c r="N5473" s="202"/>
      <c r="O5473" s="67"/>
      <c r="P5473" s="67"/>
      <c r="Q5473" s="67"/>
      <c r="R5473" s="67"/>
      <c r="S5473" s="67"/>
      <c r="T5473" s="68"/>
      <c r="U5473" s="37"/>
      <c r="V5473" s="37"/>
      <c r="W5473" s="37"/>
      <c r="X5473" s="37"/>
      <c r="Y5473" s="37"/>
      <c r="Z5473" s="37"/>
      <c r="AA5473" s="37"/>
      <c r="AB5473" s="37"/>
      <c r="AC5473" s="37"/>
      <c r="AD5473" s="37"/>
      <c r="AE5473" s="37"/>
      <c r="AT5473" s="20" t="s">
        <v>393</v>
      </c>
      <c r="AU5473" s="20" t="s">
        <v>90</v>
      </c>
    </row>
    <row r="5474" spans="1:65" s="14" customFormat="1" ht="10">
      <c r="B5474" s="214"/>
      <c r="C5474" s="215"/>
      <c r="D5474" s="205" t="s">
        <v>395</v>
      </c>
      <c r="E5474" s="216" t="s">
        <v>76</v>
      </c>
      <c r="F5474" s="217" t="s">
        <v>322</v>
      </c>
      <c r="G5474" s="215"/>
      <c r="H5474" s="218">
        <v>19.68</v>
      </c>
      <c r="I5474" s="219"/>
      <c r="J5474" s="215"/>
      <c r="K5474" s="215"/>
      <c r="L5474" s="220"/>
      <c r="M5474" s="221"/>
      <c r="N5474" s="222"/>
      <c r="O5474" s="222"/>
      <c r="P5474" s="222"/>
      <c r="Q5474" s="222"/>
      <c r="R5474" s="222"/>
      <c r="S5474" s="222"/>
      <c r="T5474" s="223"/>
      <c r="AT5474" s="224" t="s">
        <v>395</v>
      </c>
      <c r="AU5474" s="224" t="s">
        <v>90</v>
      </c>
      <c r="AV5474" s="14" t="s">
        <v>90</v>
      </c>
      <c r="AW5474" s="14" t="s">
        <v>36</v>
      </c>
      <c r="AX5474" s="14" t="s">
        <v>78</v>
      </c>
      <c r="AY5474" s="224" t="s">
        <v>386</v>
      </c>
    </row>
    <row r="5475" spans="1:65" s="15" customFormat="1" ht="10">
      <c r="B5475" s="225"/>
      <c r="C5475" s="226"/>
      <c r="D5475" s="205" t="s">
        <v>395</v>
      </c>
      <c r="E5475" s="227" t="s">
        <v>76</v>
      </c>
      <c r="F5475" s="228" t="s">
        <v>398</v>
      </c>
      <c r="G5475" s="226"/>
      <c r="H5475" s="229">
        <v>19.68</v>
      </c>
      <c r="I5475" s="230"/>
      <c r="J5475" s="226"/>
      <c r="K5475" s="226"/>
      <c r="L5475" s="231"/>
      <c r="M5475" s="232"/>
      <c r="N5475" s="233"/>
      <c r="O5475" s="233"/>
      <c r="P5475" s="233"/>
      <c r="Q5475" s="233"/>
      <c r="R5475" s="233"/>
      <c r="S5475" s="233"/>
      <c r="T5475" s="234"/>
      <c r="AT5475" s="235" t="s">
        <v>395</v>
      </c>
      <c r="AU5475" s="235" t="s">
        <v>90</v>
      </c>
      <c r="AV5475" s="15" t="s">
        <v>102</v>
      </c>
      <c r="AW5475" s="15" t="s">
        <v>36</v>
      </c>
      <c r="AX5475" s="15" t="s">
        <v>85</v>
      </c>
      <c r="AY5475" s="235" t="s">
        <v>386</v>
      </c>
    </row>
    <row r="5476" spans="1:65" s="2" customFormat="1" ht="24.15" customHeight="1">
      <c r="A5476" s="37"/>
      <c r="B5476" s="38"/>
      <c r="C5476" s="236" t="s">
        <v>4673</v>
      </c>
      <c r="D5476" s="236" t="s">
        <v>453</v>
      </c>
      <c r="E5476" s="237" t="s">
        <v>4674</v>
      </c>
      <c r="F5476" s="238" t="s">
        <v>4675</v>
      </c>
      <c r="G5476" s="239" t="s">
        <v>127</v>
      </c>
      <c r="H5476" s="240">
        <v>22.632000000000001</v>
      </c>
      <c r="I5476" s="241"/>
      <c r="J5476" s="242">
        <f>ROUND(I5476*H5476,2)</f>
        <v>0</v>
      </c>
      <c r="K5476" s="238" t="s">
        <v>391</v>
      </c>
      <c r="L5476" s="243"/>
      <c r="M5476" s="244" t="s">
        <v>76</v>
      </c>
      <c r="N5476" s="245" t="s">
        <v>49</v>
      </c>
      <c r="O5476" s="67"/>
      <c r="P5476" s="194">
        <f>O5476*H5476</f>
        <v>0</v>
      </c>
      <c r="Q5476" s="194">
        <v>1.9E-2</v>
      </c>
      <c r="R5476" s="194">
        <f>Q5476*H5476</f>
        <v>0.430008</v>
      </c>
      <c r="S5476" s="194">
        <v>0</v>
      </c>
      <c r="T5476" s="195">
        <f>S5476*H5476</f>
        <v>0</v>
      </c>
      <c r="U5476" s="37"/>
      <c r="V5476" s="37"/>
      <c r="W5476" s="37"/>
      <c r="X5476" s="37"/>
      <c r="Y5476" s="37"/>
      <c r="Z5476" s="37"/>
      <c r="AA5476" s="37"/>
      <c r="AB5476" s="37"/>
      <c r="AC5476" s="37"/>
      <c r="AD5476" s="37"/>
      <c r="AE5476" s="37"/>
      <c r="AR5476" s="196" t="s">
        <v>597</v>
      </c>
      <c r="AT5476" s="196" t="s">
        <v>453</v>
      </c>
      <c r="AU5476" s="196" t="s">
        <v>90</v>
      </c>
      <c r="AY5476" s="20" t="s">
        <v>386</v>
      </c>
      <c r="BE5476" s="197">
        <f>IF(N5476="základní",J5476,0)</f>
        <v>0</v>
      </c>
      <c r="BF5476" s="197">
        <f>IF(N5476="snížená",J5476,0)</f>
        <v>0</v>
      </c>
      <c r="BG5476" s="197">
        <f>IF(N5476="zákl. přenesená",J5476,0)</f>
        <v>0</v>
      </c>
      <c r="BH5476" s="197">
        <f>IF(N5476="sníž. přenesená",J5476,0)</f>
        <v>0</v>
      </c>
      <c r="BI5476" s="197">
        <f>IF(N5476="nulová",J5476,0)</f>
        <v>0</v>
      </c>
      <c r="BJ5476" s="20" t="s">
        <v>90</v>
      </c>
      <c r="BK5476" s="197">
        <f>ROUND(I5476*H5476,2)</f>
        <v>0</v>
      </c>
      <c r="BL5476" s="20" t="s">
        <v>479</v>
      </c>
      <c r="BM5476" s="196" t="s">
        <v>4676</v>
      </c>
    </row>
    <row r="5477" spans="1:65" s="14" customFormat="1" ht="10">
      <c r="B5477" s="214"/>
      <c r="C5477" s="215"/>
      <c r="D5477" s="205" t="s">
        <v>395</v>
      </c>
      <c r="E5477" s="215"/>
      <c r="F5477" s="217" t="s">
        <v>4677</v>
      </c>
      <c r="G5477" s="215"/>
      <c r="H5477" s="218">
        <v>22.632000000000001</v>
      </c>
      <c r="I5477" s="219"/>
      <c r="J5477" s="215"/>
      <c r="K5477" s="215"/>
      <c r="L5477" s="220"/>
      <c r="M5477" s="221"/>
      <c r="N5477" s="222"/>
      <c r="O5477" s="222"/>
      <c r="P5477" s="222"/>
      <c r="Q5477" s="222"/>
      <c r="R5477" s="222"/>
      <c r="S5477" s="222"/>
      <c r="T5477" s="223"/>
      <c r="AT5477" s="224" t="s">
        <v>395</v>
      </c>
      <c r="AU5477" s="224" t="s">
        <v>90</v>
      </c>
      <c r="AV5477" s="14" t="s">
        <v>90</v>
      </c>
      <c r="AW5477" s="14" t="s">
        <v>4</v>
      </c>
      <c r="AX5477" s="14" t="s">
        <v>85</v>
      </c>
      <c r="AY5477" s="224" t="s">
        <v>386</v>
      </c>
    </row>
    <row r="5478" spans="1:65" s="2" customFormat="1" ht="37.75" customHeight="1">
      <c r="A5478" s="37"/>
      <c r="B5478" s="38"/>
      <c r="C5478" s="185" t="s">
        <v>4678</v>
      </c>
      <c r="D5478" s="185" t="s">
        <v>388</v>
      </c>
      <c r="E5478" s="186" t="s">
        <v>4679</v>
      </c>
      <c r="F5478" s="187" t="s">
        <v>4680</v>
      </c>
      <c r="G5478" s="188" t="s">
        <v>127</v>
      </c>
      <c r="H5478" s="189">
        <v>7.68</v>
      </c>
      <c r="I5478" s="190"/>
      <c r="J5478" s="191">
        <f>ROUND(I5478*H5478,2)</f>
        <v>0</v>
      </c>
      <c r="K5478" s="187" t="s">
        <v>391</v>
      </c>
      <c r="L5478" s="42"/>
      <c r="M5478" s="192" t="s">
        <v>76</v>
      </c>
      <c r="N5478" s="193" t="s">
        <v>49</v>
      </c>
      <c r="O5478" s="67"/>
      <c r="P5478" s="194">
        <f>O5478*H5478</f>
        <v>0</v>
      </c>
      <c r="Q5478" s="194">
        <v>0</v>
      </c>
      <c r="R5478" s="194">
        <f>Q5478*H5478</f>
        <v>0</v>
      </c>
      <c r="S5478" s="194">
        <v>0</v>
      </c>
      <c r="T5478" s="195">
        <f>S5478*H5478</f>
        <v>0</v>
      </c>
      <c r="U5478" s="37"/>
      <c r="V5478" s="37"/>
      <c r="W5478" s="37"/>
      <c r="X5478" s="37"/>
      <c r="Y5478" s="37"/>
      <c r="Z5478" s="37"/>
      <c r="AA5478" s="37"/>
      <c r="AB5478" s="37"/>
      <c r="AC5478" s="37"/>
      <c r="AD5478" s="37"/>
      <c r="AE5478" s="37"/>
      <c r="AR5478" s="196" t="s">
        <v>479</v>
      </c>
      <c r="AT5478" s="196" t="s">
        <v>388</v>
      </c>
      <c r="AU5478" s="196" t="s">
        <v>90</v>
      </c>
      <c r="AY5478" s="20" t="s">
        <v>386</v>
      </c>
      <c r="BE5478" s="197">
        <f>IF(N5478="základní",J5478,0)</f>
        <v>0</v>
      </c>
      <c r="BF5478" s="197">
        <f>IF(N5478="snížená",J5478,0)</f>
        <v>0</v>
      </c>
      <c r="BG5478" s="197">
        <f>IF(N5478="zákl. přenesená",J5478,0)</f>
        <v>0</v>
      </c>
      <c r="BH5478" s="197">
        <f>IF(N5478="sníž. přenesená",J5478,0)</f>
        <v>0</v>
      </c>
      <c r="BI5478" s="197">
        <f>IF(N5478="nulová",J5478,0)</f>
        <v>0</v>
      </c>
      <c r="BJ5478" s="20" t="s">
        <v>90</v>
      </c>
      <c r="BK5478" s="197">
        <f>ROUND(I5478*H5478,2)</f>
        <v>0</v>
      </c>
      <c r="BL5478" s="20" t="s">
        <v>479</v>
      </c>
      <c r="BM5478" s="196" t="s">
        <v>4681</v>
      </c>
    </row>
    <row r="5479" spans="1:65" s="2" customFormat="1" ht="10">
      <c r="A5479" s="37"/>
      <c r="B5479" s="38"/>
      <c r="C5479" s="39"/>
      <c r="D5479" s="198" t="s">
        <v>393</v>
      </c>
      <c r="E5479" s="39"/>
      <c r="F5479" s="199" t="s">
        <v>4682</v>
      </c>
      <c r="G5479" s="39"/>
      <c r="H5479" s="39"/>
      <c r="I5479" s="200"/>
      <c r="J5479" s="39"/>
      <c r="K5479" s="39"/>
      <c r="L5479" s="42"/>
      <c r="M5479" s="201"/>
      <c r="N5479" s="202"/>
      <c r="O5479" s="67"/>
      <c r="P5479" s="67"/>
      <c r="Q5479" s="67"/>
      <c r="R5479" s="67"/>
      <c r="S5479" s="67"/>
      <c r="T5479" s="68"/>
      <c r="U5479" s="37"/>
      <c r="V5479" s="37"/>
      <c r="W5479" s="37"/>
      <c r="X5479" s="37"/>
      <c r="Y5479" s="37"/>
      <c r="Z5479" s="37"/>
      <c r="AA5479" s="37"/>
      <c r="AB5479" s="37"/>
      <c r="AC5479" s="37"/>
      <c r="AD5479" s="37"/>
      <c r="AE5479" s="37"/>
      <c r="AT5479" s="20" t="s">
        <v>393</v>
      </c>
      <c r="AU5479" s="20" t="s">
        <v>90</v>
      </c>
    </row>
    <row r="5480" spans="1:65" s="14" customFormat="1" ht="10">
      <c r="B5480" s="214"/>
      <c r="C5480" s="215"/>
      <c r="D5480" s="205" t="s">
        <v>395</v>
      </c>
      <c r="E5480" s="216" t="s">
        <v>76</v>
      </c>
      <c r="F5480" s="217" t="s">
        <v>4606</v>
      </c>
      <c r="G5480" s="215"/>
      <c r="H5480" s="218">
        <v>7.68</v>
      </c>
      <c r="I5480" s="219"/>
      <c r="J5480" s="215"/>
      <c r="K5480" s="215"/>
      <c r="L5480" s="220"/>
      <c r="M5480" s="221"/>
      <c r="N5480" s="222"/>
      <c r="O5480" s="222"/>
      <c r="P5480" s="222"/>
      <c r="Q5480" s="222"/>
      <c r="R5480" s="222"/>
      <c r="S5480" s="222"/>
      <c r="T5480" s="223"/>
      <c r="AT5480" s="224" t="s">
        <v>395</v>
      </c>
      <c r="AU5480" s="224" t="s">
        <v>90</v>
      </c>
      <c r="AV5480" s="14" t="s">
        <v>90</v>
      </c>
      <c r="AW5480" s="14" t="s">
        <v>36</v>
      </c>
      <c r="AX5480" s="14" t="s">
        <v>78</v>
      </c>
      <c r="AY5480" s="224" t="s">
        <v>386</v>
      </c>
    </row>
    <row r="5481" spans="1:65" s="15" customFormat="1" ht="10">
      <c r="B5481" s="225"/>
      <c r="C5481" s="226"/>
      <c r="D5481" s="205" t="s">
        <v>395</v>
      </c>
      <c r="E5481" s="227" t="s">
        <v>76</v>
      </c>
      <c r="F5481" s="228" t="s">
        <v>398</v>
      </c>
      <c r="G5481" s="226"/>
      <c r="H5481" s="229">
        <v>7.68</v>
      </c>
      <c r="I5481" s="230"/>
      <c r="J5481" s="226"/>
      <c r="K5481" s="226"/>
      <c r="L5481" s="231"/>
      <c r="M5481" s="232"/>
      <c r="N5481" s="233"/>
      <c r="O5481" s="233"/>
      <c r="P5481" s="233"/>
      <c r="Q5481" s="233"/>
      <c r="R5481" s="233"/>
      <c r="S5481" s="233"/>
      <c r="T5481" s="234"/>
      <c r="AT5481" s="235" t="s">
        <v>395</v>
      </c>
      <c r="AU5481" s="235" t="s">
        <v>90</v>
      </c>
      <c r="AV5481" s="15" t="s">
        <v>102</v>
      </c>
      <c r="AW5481" s="15" t="s">
        <v>36</v>
      </c>
      <c r="AX5481" s="15" t="s">
        <v>85</v>
      </c>
      <c r="AY5481" s="235" t="s">
        <v>386</v>
      </c>
    </row>
    <row r="5482" spans="1:65" s="2" customFormat="1" ht="33" customHeight="1">
      <c r="A5482" s="37"/>
      <c r="B5482" s="38"/>
      <c r="C5482" s="185" t="s">
        <v>4683</v>
      </c>
      <c r="D5482" s="185" t="s">
        <v>388</v>
      </c>
      <c r="E5482" s="186" t="s">
        <v>4684</v>
      </c>
      <c r="F5482" s="187" t="s">
        <v>4685</v>
      </c>
      <c r="G5482" s="188" t="s">
        <v>167</v>
      </c>
      <c r="H5482" s="189">
        <v>9.6</v>
      </c>
      <c r="I5482" s="190"/>
      <c r="J5482" s="191">
        <f>ROUND(I5482*H5482,2)</f>
        <v>0</v>
      </c>
      <c r="K5482" s="187" t="s">
        <v>391</v>
      </c>
      <c r="L5482" s="42"/>
      <c r="M5482" s="192" t="s">
        <v>76</v>
      </c>
      <c r="N5482" s="193" t="s">
        <v>49</v>
      </c>
      <c r="O5482" s="67"/>
      <c r="P5482" s="194">
        <f>O5482*H5482</f>
        <v>0</v>
      </c>
      <c r="Q5482" s="194">
        <v>1.8000000000000001E-4</v>
      </c>
      <c r="R5482" s="194">
        <f>Q5482*H5482</f>
        <v>1.7280000000000002E-3</v>
      </c>
      <c r="S5482" s="194">
        <v>0</v>
      </c>
      <c r="T5482" s="195">
        <f>S5482*H5482</f>
        <v>0</v>
      </c>
      <c r="U5482" s="37"/>
      <c r="V5482" s="37"/>
      <c r="W5482" s="37"/>
      <c r="X5482" s="37"/>
      <c r="Y5482" s="37"/>
      <c r="Z5482" s="37"/>
      <c r="AA5482" s="37"/>
      <c r="AB5482" s="37"/>
      <c r="AC5482" s="37"/>
      <c r="AD5482" s="37"/>
      <c r="AE5482" s="37"/>
      <c r="AR5482" s="196" t="s">
        <v>479</v>
      </c>
      <c r="AT5482" s="196" t="s">
        <v>388</v>
      </c>
      <c r="AU5482" s="196" t="s">
        <v>90</v>
      </c>
      <c r="AY5482" s="20" t="s">
        <v>386</v>
      </c>
      <c r="BE5482" s="197">
        <f>IF(N5482="základní",J5482,0)</f>
        <v>0</v>
      </c>
      <c r="BF5482" s="197">
        <f>IF(N5482="snížená",J5482,0)</f>
        <v>0</v>
      </c>
      <c r="BG5482" s="197">
        <f>IF(N5482="zákl. přenesená",J5482,0)</f>
        <v>0</v>
      </c>
      <c r="BH5482" s="197">
        <f>IF(N5482="sníž. přenesená",J5482,0)</f>
        <v>0</v>
      </c>
      <c r="BI5482" s="197">
        <f>IF(N5482="nulová",J5482,0)</f>
        <v>0</v>
      </c>
      <c r="BJ5482" s="20" t="s">
        <v>90</v>
      </c>
      <c r="BK5482" s="197">
        <f>ROUND(I5482*H5482,2)</f>
        <v>0</v>
      </c>
      <c r="BL5482" s="20" t="s">
        <v>479</v>
      </c>
      <c r="BM5482" s="196" t="s">
        <v>4686</v>
      </c>
    </row>
    <row r="5483" spans="1:65" s="2" customFormat="1" ht="10">
      <c r="A5483" s="37"/>
      <c r="B5483" s="38"/>
      <c r="C5483" s="39"/>
      <c r="D5483" s="198" t="s">
        <v>393</v>
      </c>
      <c r="E5483" s="39"/>
      <c r="F5483" s="199" t="s">
        <v>4687</v>
      </c>
      <c r="G5483" s="39"/>
      <c r="H5483" s="39"/>
      <c r="I5483" s="200"/>
      <c r="J5483" s="39"/>
      <c r="K5483" s="39"/>
      <c r="L5483" s="42"/>
      <c r="M5483" s="201"/>
      <c r="N5483" s="202"/>
      <c r="O5483" s="67"/>
      <c r="P5483" s="67"/>
      <c r="Q5483" s="67"/>
      <c r="R5483" s="67"/>
      <c r="S5483" s="67"/>
      <c r="T5483" s="68"/>
      <c r="U5483" s="37"/>
      <c r="V5483" s="37"/>
      <c r="W5483" s="37"/>
      <c r="X5483" s="37"/>
      <c r="Y5483" s="37"/>
      <c r="Z5483" s="37"/>
      <c r="AA5483" s="37"/>
      <c r="AB5483" s="37"/>
      <c r="AC5483" s="37"/>
      <c r="AD5483" s="37"/>
      <c r="AE5483" s="37"/>
      <c r="AT5483" s="20" t="s">
        <v>393</v>
      </c>
      <c r="AU5483" s="20" t="s">
        <v>90</v>
      </c>
    </row>
    <row r="5484" spans="1:65" s="14" customFormat="1" ht="10">
      <c r="B5484" s="214"/>
      <c r="C5484" s="215"/>
      <c r="D5484" s="205" t="s">
        <v>395</v>
      </c>
      <c r="E5484" s="216" t="s">
        <v>76</v>
      </c>
      <c r="F5484" s="217" t="s">
        <v>4688</v>
      </c>
      <c r="G5484" s="215"/>
      <c r="H5484" s="218">
        <v>9.6</v>
      </c>
      <c r="I5484" s="219"/>
      <c r="J5484" s="215"/>
      <c r="K5484" s="215"/>
      <c r="L5484" s="220"/>
      <c r="M5484" s="221"/>
      <c r="N5484" s="222"/>
      <c r="O5484" s="222"/>
      <c r="P5484" s="222"/>
      <c r="Q5484" s="222"/>
      <c r="R5484" s="222"/>
      <c r="S5484" s="222"/>
      <c r="T5484" s="223"/>
      <c r="AT5484" s="224" t="s">
        <v>395</v>
      </c>
      <c r="AU5484" s="224" t="s">
        <v>90</v>
      </c>
      <c r="AV5484" s="14" t="s">
        <v>90</v>
      </c>
      <c r="AW5484" s="14" t="s">
        <v>36</v>
      </c>
      <c r="AX5484" s="14" t="s">
        <v>78</v>
      </c>
      <c r="AY5484" s="224" t="s">
        <v>386</v>
      </c>
    </row>
    <row r="5485" spans="1:65" s="15" customFormat="1" ht="10">
      <c r="B5485" s="225"/>
      <c r="C5485" s="226"/>
      <c r="D5485" s="205" t="s">
        <v>395</v>
      </c>
      <c r="E5485" s="227" t="s">
        <v>76</v>
      </c>
      <c r="F5485" s="228" t="s">
        <v>398</v>
      </c>
      <c r="G5485" s="226"/>
      <c r="H5485" s="229">
        <v>9.6</v>
      </c>
      <c r="I5485" s="230"/>
      <c r="J5485" s="226"/>
      <c r="K5485" s="226"/>
      <c r="L5485" s="231"/>
      <c r="M5485" s="232"/>
      <c r="N5485" s="233"/>
      <c r="O5485" s="233"/>
      <c r="P5485" s="233"/>
      <c r="Q5485" s="233"/>
      <c r="R5485" s="233"/>
      <c r="S5485" s="233"/>
      <c r="T5485" s="234"/>
      <c r="AT5485" s="235" t="s">
        <v>395</v>
      </c>
      <c r="AU5485" s="235" t="s">
        <v>90</v>
      </c>
      <c r="AV5485" s="15" t="s">
        <v>102</v>
      </c>
      <c r="AW5485" s="15" t="s">
        <v>36</v>
      </c>
      <c r="AX5485" s="15" t="s">
        <v>85</v>
      </c>
      <c r="AY5485" s="235" t="s">
        <v>386</v>
      </c>
    </row>
    <row r="5486" spans="1:65" s="2" customFormat="1" ht="16.5" customHeight="1">
      <c r="A5486" s="37"/>
      <c r="B5486" s="38"/>
      <c r="C5486" s="236" t="s">
        <v>4689</v>
      </c>
      <c r="D5486" s="236" t="s">
        <v>453</v>
      </c>
      <c r="E5486" s="237" t="s">
        <v>4690</v>
      </c>
      <c r="F5486" s="238" t="s">
        <v>4691</v>
      </c>
      <c r="G5486" s="239" t="s">
        <v>167</v>
      </c>
      <c r="H5486" s="240">
        <v>10.08</v>
      </c>
      <c r="I5486" s="241"/>
      <c r="J5486" s="242">
        <f>ROUND(I5486*H5486,2)</f>
        <v>0</v>
      </c>
      <c r="K5486" s="238" t="s">
        <v>391</v>
      </c>
      <c r="L5486" s="243"/>
      <c r="M5486" s="244" t="s">
        <v>76</v>
      </c>
      <c r="N5486" s="245" t="s">
        <v>49</v>
      </c>
      <c r="O5486" s="67"/>
      <c r="P5486" s="194">
        <f>O5486*H5486</f>
        <v>0</v>
      </c>
      <c r="Q5486" s="194">
        <v>3.2000000000000003E-4</v>
      </c>
      <c r="R5486" s="194">
        <f>Q5486*H5486</f>
        <v>3.2256000000000003E-3</v>
      </c>
      <c r="S5486" s="194">
        <v>0</v>
      </c>
      <c r="T5486" s="195">
        <f>S5486*H5486</f>
        <v>0</v>
      </c>
      <c r="U5486" s="37"/>
      <c r="V5486" s="37"/>
      <c r="W5486" s="37"/>
      <c r="X5486" s="37"/>
      <c r="Y5486" s="37"/>
      <c r="Z5486" s="37"/>
      <c r="AA5486" s="37"/>
      <c r="AB5486" s="37"/>
      <c r="AC5486" s="37"/>
      <c r="AD5486" s="37"/>
      <c r="AE5486" s="37"/>
      <c r="AR5486" s="196" t="s">
        <v>597</v>
      </c>
      <c r="AT5486" s="196" t="s">
        <v>453</v>
      </c>
      <c r="AU5486" s="196" t="s">
        <v>90</v>
      </c>
      <c r="AY5486" s="20" t="s">
        <v>386</v>
      </c>
      <c r="BE5486" s="197">
        <f>IF(N5486="základní",J5486,0)</f>
        <v>0</v>
      </c>
      <c r="BF5486" s="197">
        <f>IF(N5486="snížená",J5486,0)</f>
        <v>0</v>
      </c>
      <c r="BG5486" s="197">
        <f>IF(N5486="zákl. přenesená",J5486,0)</f>
        <v>0</v>
      </c>
      <c r="BH5486" s="197">
        <f>IF(N5486="sníž. přenesená",J5486,0)</f>
        <v>0</v>
      </c>
      <c r="BI5486" s="197">
        <f>IF(N5486="nulová",J5486,0)</f>
        <v>0</v>
      </c>
      <c r="BJ5486" s="20" t="s">
        <v>90</v>
      </c>
      <c r="BK5486" s="197">
        <f>ROUND(I5486*H5486,2)</f>
        <v>0</v>
      </c>
      <c r="BL5486" s="20" t="s">
        <v>479</v>
      </c>
      <c r="BM5486" s="196" t="s">
        <v>4692</v>
      </c>
    </row>
    <row r="5487" spans="1:65" s="14" customFormat="1" ht="10">
      <c r="B5487" s="214"/>
      <c r="C5487" s="215"/>
      <c r="D5487" s="205" t="s">
        <v>395</v>
      </c>
      <c r="E5487" s="215"/>
      <c r="F5487" s="217" t="s">
        <v>4693</v>
      </c>
      <c r="G5487" s="215"/>
      <c r="H5487" s="218">
        <v>10.08</v>
      </c>
      <c r="I5487" s="219"/>
      <c r="J5487" s="215"/>
      <c r="K5487" s="215"/>
      <c r="L5487" s="220"/>
      <c r="M5487" s="221"/>
      <c r="N5487" s="222"/>
      <c r="O5487" s="222"/>
      <c r="P5487" s="222"/>
      <c r="Q5487" s="222"/>
      <c r="R5487" s="222"/>
      <c r="S5487" s="222"/>
      <c r="T5487" s="223"/>
      <c r="AT5487" s="224" t="s">
        <v>395</v>
      </c>
      <c r="AU5487" s="224" t="s">
        <v>90</v>
      </c>
      <c r="AV5487" s="14" t="s">
        <v>90</v>
      </c>
      <c r="AW5487" s="14" t="s">
        <v>4</v>
      </c>
      <c r="AX5487" s="14" t="s">
        <v>85</v>
      </c>
      <c r="AY5487" s="224" t="s">
        <v>386</v>
      </c>
    </row>
    <row r="5488" spans="1:65" s="2" customFormat="1" ht="24.15" customHeight="1">
      <c r="A5488" s="37"/>
      <c r="B5488" s="38"/>
      <c r="C5488" s="185" t="s">
        <v>4694</v>
      </c>
      <c r="D5488" s="185" t="s">
        <v>388</v>
      </c>
      <c r="E5488" s="186" t="s">
        <v>4695</v>
      </c>
      <c r="F5488" s="187" t="s">
        <v>4696</v>
      </c>
      <c r="G5488" s="188" t="s">
        <v>167</v>
      </c>
      <c r="H5488" s="189">
        <v>15.4</v>
      </c>
      <c r="I5488" s="190"/>
      <c r="J5488" s="191">
        <f>ROUND(I5488*H5488,2)</f>
        <v>0</v>
      </c>
      <c r="K5488" s="187" t="s">
        <v>391</v>
      </c>
      <c r="L5488" s="42"/>
      <c r="M5488" s="192" t="s">
        <v>76</v>
      </c>
      <c r="N5488" s="193" t="s">
        <v>49</v>
      </c>
      <c r="O5488" s="67"/>
      <c r="P5488" s="194">
        <f>O5488*H5488</f>
        <v>0</v>
      </c>
      <c r="Q5488" s="194">
        <v>9.0000000000000006E-5</v>
      </c>
      <c r="R5488" s="194">
        <f>Q5488*H5488</f>
        <v>1.3860000000000001E-3</v>
      </c>
      <c r="S5488" s="194">
        <v>0</v>
      </c>
      <c r="T5488" s="195">
        <f>S5488*H5488</f>
        <v>0</v>
      </c>
      <c r="U5488" s="37"/>
      <c r="V5488" s="37"/>
      <c r="W5488" s="37"/>
      <c r="X5488" s="37"/>
      <c r="Y5488" s="37"/>
      <c r="Z5488" s="37"/>
      <c r="AA5488" s="37"/>
      <c r="AB5488" s="37"/>
      <c r="AC5488" s="37"/>
      <c r="AD5488" s="37"/>
      <c r="AE5488" s="37"/>
      <c r="AR5488" s="196" t="s">
        <v>479</v>
      </c>
      <c r="AT5488" s="196" t="s">
        <v>388</v>
      </c>
      <c r="AU5488" s="196" t="s">
        <v>90</v>
      </c>
      <c r="AY5488" s="20" t="s">
        <v>386</v>
      </c>
      <c r="BE5488" s="197">
        <f>IF(N5488="základní",J5488,0)</f>
        <v>0</v>
      </c>
      <c r="BF5488" s="197">
        <f>IF(N5488="snížená",J5488,0)</f>
        <v>0</v>
      </c>
      <c r="BG5488" s="197">
        <f>IF(N5488="zákl. přenesená",J5488,0)</f>
        <v>0</v>
      </c>
      <c r="BH5488" s="197">
        <f>IF(N5488="sníž. přenesená",J5488,0)</f>
        <v>0</v>
      </c>
      <c r="BI5488" s="197">
        <f>IF(N5488="nulová",J5488,0)</f>
        <v>0</v>
      </c>
      <c r="BJ5488" s="20" t="s">
        <v>90</v>
      </c>
      <c r="BK5488" s="197">
        <f>ROUND(I5488*H5488,2)</f>
        <v>0</v>
      </c>
      <c r="BL5488" s="20" t="s">
        <v>479</v>
      </c>
      <c r="BM5488" s="196" t="s">
        <v>4697</v>
      </c>
    </row>
    <row r="5489" spans="1:65" s="2" customFormat="1" ht="10">
      <c r="A5489" s="37"/>
      <c r="B5489" s="38"/>
      <c r="C5489" s="39"/>
      <c r="D5489" s="198" t="s">
        <v>393</v>
      </c>
      <c r="E5489" s="39"/>
      <c r="F5489" s="199" t="s">
        <v>4698</v>
      </c>
      <c r="G5489" s="39"/>
      <c r="H5489" s="39"/>
      <c r="I5489" s="200"/>
      <c r="J5489" s="39"/>
      <c r="K5489" s="39"/>
      <c r="L5489" s="42"/>
      <c r="M5489" s="201"/>
      <c r="N5489" s="202"/>
      <c r="O5489" s="67"/>
      <c r="P5489" s="67"/>
      <c r="Q5489" s="67"/>
      <c r="R5489" s="67"/>
      <c r="S5489" s="67"/>
      <c r="T5489" s="68"/>
      <c r="U5489" s="37"/>
      <c r="V5489" s="37"/>
      <c r="W5489" s="37"/>
      <c r="X5489" s="37"/>
      <c r="Y5489" s="37"/>
      <c r="Z5489" s="37"/>
      <c r="AA5489" s="37"/>
      <c r="AB5489" s="37"/>
      <c r="AC5489" s="37"/>
      <c r="AD5489" s="37"/>
      <c r="AE5489" s="37"/>
      <c r="AT5489" s="20" t="s">
        <v>393</v>
      </c>
      <c r="AU5489" s="20" t="s">
        <v>90</v>
      </c>
    </row>
    <row r="5490" spans="1:65" s="13" customFormat="1" ht="10">
      <c r="B5490" s="203"/>
      <c r="C5490" s="204"/>
      <c r="D5490" s="205" t="s">
        <v>395</v>
      </c>
      <c r="E5490" s="206" t="s">
        <v>76</v>
      </c>
      <c r="F5490" s="207" t="s">
        <v>403</v>
      </c>
      <c r="G5490" s="204"/>
      <c r="H5490" s="206" t="s">
        <v>76</v>
      </c>
      <c r="I5490" s="208"/>
      <c r="J5490" s="204"/>
      <c r="K5490" s="204"/>
      <c r="L5490" s="209"/>
      <c r="M5490" s="210"/>
      <c r="N5490" s="211"/>
      <c r="O5490" s="211"/>
      <c r="P5490" s="211"/>
      <c r="Q5490" s="211"/>
      <c r="R5490" s="211"/>
      <c r="S5490" s="211"/>
      <c r="T5490" s="212"/>
      <c r="AT5490" s="213" t="s">
        <v>395</v>
      </c>
      <c r="AU5490" s="213" t="s">
        <v>90</v>
      </c>
      <c r="AV5490" s="13" t="s">
        <v>85</v>
      </c>
      <c r="AW5490" s="13" t="s">
        <v>36</v>
      </c>
      <c r="AX5490" s="13" t="s">
        <v>78</v>
      </c>
      <c r="AY5490" s="213" t="s">
        <v>386</v>
      </c>
    </row>
    <row r="5491" spans="1:65" s="13" customFormat="1" ht="10">
      <c r="B5491" s="203"/>
      <c r="C5491" s="204"/>
      <c r="D5491" s="205" t="s">
        <v>395</v>
      </c>
      <c r="E5491" s="206" t="s">
        <v>76</v>
      </c>
      <c r="F5491" s="207" t="s">
        <v>4317</v>
      </c>
      <c r="G5491" s="204"/>
      <c r="H5491" s="206" t="s">
        <v>76</v>
      </c>
      <c r="I5491" s="208"/>
      <c r="J5491" s="204"/>
      <c r="K5491" s="204"/>
      <c r="L5491" s="209"/>
      <c r="M5491" s="210"/>
      <c r="N5491" s="211"/>
      <c r="O5491" s="211"/>
      <c r="P5491" s="211"/>
      <c r="Q5491" s="211"/>
      <c r="R5491" s="211"/>
      <c r="S5491" s="211"/>
      <c r="T5491" s="212"/>
      <c r="AT5491" s="213" t="s">
        <v>395</v>
      </c>
      <c r="AU5491" s="213" t="s">
        <v>90</v>
      </c>
      <c r="AV5491" s="13" t="s">
        <v>85</v>
      </c>
      <c r="AW5491" s="13" t="s">
        <v>36</v>
      </c>
      <c r="AX5491" s="13" t="s">
        <v>78</v>
      </c>
      <c r="AY5491" s="213" t="s">
        <v>386</v>
      </c>
    </row>
    <row r="5492" spans="1:65" s="13" customFormat="1" ht="10">
      <c r="B5492" s="203"/>
      <c r="C5492" s="204"/>
      <c r="D5492" s="205" t="s">
        <v>395</v>
      </c>
      <c r="E5492" s="206" t="s">
        <v>76</v>
      </c>
      <c r="F5492" s="207" t="s">
        <v>462</v>
      </c>
      <c r="G5492" s="204"/>
      <c r="H5492" s="206" t="s">
        <v>76</v>
      </c>
      <c r="I5492" s="208"/>
      <c r="J5492" s="204"/>
      <c r="K5492" s="204"/>
      <c r="L5492" s="209"/>
      <c r="M5492" s="210"/>
      <c r="N5492" s="211"/>
      <c r="O5492" s="211"/>
      <c r="P5492" s="211"/>
      <c r="Q5492" s="211"/>
      <c r="R5492" s="211"/>
      <c r="S5492" s="211"/>
      <c r="T5492" s="212"/>
      <c r="AT5492" s="213" t="s">
        <v>395</v>
      </c>
      <c r="AU5492" s="213" t="s">
        <v>90</v>
      </c>
      <c r="AV5492" s="13" t="s">
        <v>85</v>
      </c>
      <c r="AW5492" s="13" t="s">
        <v>36</v>
      </c>
      <c r="AX5492" s="13" t="s">
        <v>78</v>
      </c>
      <c r="AY5492" s="213" t="s">
        <v>386</v>
      </c>
    </row>
    <row r="5493" spans="1:65" s="13" customFormat="1" ht="10">
      <c r="B5493" s="203"/>
      <c r="C5493" s="204"/>
      <c r="D5493" s="205" t="s">
        <v>395</v>
      </c>
      <c r="E5493" s="206" t="s">
        <v>76</v>
      </c>
      <c r="F5493" s="207" t="s">
        <v>577</v>
      </c>
      <c r="G5493" s="204"/>
      <c r="H5493" s="206" t="s">
        <v>76</v>
      </c>
      <c r="I5493" s="208"/>
      <c r="J5493" s="204"/>
      <c r="K5493" s="204"/>
      <c r="L5493" s="209"/>
      <c r="M5493" s="210"/>
      <c r="N5493" s="211"/>
      <c r="O5493" s="211"/>
      <c r="P5493" s="211"/>
      <c r="Q5493" s="211"/>
      <c r="R5493" s="211"/>
      <c r="S5493" s="211"/>
      <c r="T5493" s="212"/>
      <c r="AT5493" s="213" t="s">
        <v>395</v>
      </c>
      <c r="AU5493" s="213" t="s">
        <v>90</v>
      </c>
      <c r="AV5493" s="13" t="s">
        <v>85</v>
      </c>
      <c r="AW5493" s="13" t="s">
        <v>36</v>
      </c>
      <c r="AX5493" s="13" t="s">
        <v>78</v>
      </c>
      <c r="AY5493" s="213" t="s">
        <v>386</v>
      </c>
    </row>
    <row r="5494" spans="1:65" s="13" customFormat="1" ht="10">
      <c r="B5494" s="203"/>
      <c r="C5494" s="204"/>
      <c r="D5494" s="205" t="s">
        <v>395</v>
      </c>
      <c r="E5494" s="206" t="s">
        <v>76</v>
      </c>
      <c r="F5494" s="207" t="s">
        <v>1000</v>
      </c>
      <c r="G5494" s="204"/>
      <c r="H5494" s="206" t="s">
        <v>76</v>
      </c>
      <c r="I5494" s="208"/>
      <c r="J5494" s="204"/>
      <c r="K5494" s="204"/>
      <c r="L5494" s="209"/>
      <c r="M5494" s="210"/>
      <c r="N5494" s="211"/>
      <c r="O5494" s="211"/>
      <c r="P5494" s="211"/>
      <c r="Q5494" s="211"/>
      <c r="R5494" s="211"/>
      <c r="S5494" s="211"/>
      <c r="T5494" s="212"/>
      <c r="AT5494" s="213" t="s">
        <v>395</v>
      </c>
      <c r="AU5494" s="213" t="s">
        <v>90</v>
      </c>
      <c r="AV5494" s="13" t="s">
        <v>85</v>
      </c>
      <c r="AW5494" s="13" t="s">
        <v>36</v>
      </c>
      <c r="AX5494" s="13" t="s">
        <v>78</v>
      </c>
      <c r="AY5494" s="213" t="s">
        <v>386</v>
      </c>
    </row>
    <row r="5495" spans="1:65" s="14" customFormat="1" ht="10">
      <c r="B5495" s="214"/>
      <c r="C5495" s="215"/>
      <c r="D5495" s="205" t="s">
        <v>395</v>
      </c>
      <c r="E5495" s="216" t="s">
        <v>76</v>
      </c>
      <c r="F5495" s="217" t="s">
        <v>4699</v>
      </c>
      <c r="G5495" s="215"/>
      <c r="H5495" s="218">
        <v>5.6</v>
      </c>
      <c r="I5495" s="219"/>
      <c r="J5495" s="215"/>
      <c r="K5495" s="215"/>
      <c r="L5495" s="220"/>
      <c r="M5495" s="221"/>
      <c r="N5495" s="222"/>
      <c r="O5495" s="222"/>
      <c r="P5495" s="222"/>
      <c r="Q5495" s="222"/>
      <c r="R5495" s="222"/>
      <c r="S5495" s="222"/>
      <c r="T5495" s="223"/>
      <c r="AT5495" s="224" t="s">
        <v>395</v>
      </c>
      <c r="AU5495" s="224" t="s">
        <v>90</v>
      </c>
      <c r="AV5495" s="14" t="s">
        <v>90</v>
      </c>
      <c r="AW5495" s="14" t="s">
        <v>36</v>
      </c>
      <c r="AX5495" s="14" t="s">
        <v>78</v>
      </c>
      <c r="AY5495" s="224" t="s">
        <v>386</v>
      </c>
    </row>
    <row r="5496" spans="1:65" s="14" customFormat="1" ht="10">
      <c r="B5496" s="214"/>
      <c r="C5496" s="215"/>
      <c r="D5496" s="205" t="s">
        <v>395</v>
      </c>
      <c r="E5496" s="216" t="s">
        <v>76</v>
      </c>
      <c r="F5496" s="217" t="s">
        <v>4700</v>
      </c>
      <c r="G5496" s="215"/>
      <c r="H5496" s="218">
        <v>9.8000000000000007</v>
      </c>
      <c r="I5496" s="219"/>
      <c r="J5496" s="215"/>
      <c r="K5496" s="215"/>
      <c r="L5496" s="220"/>
      <c r="M5496" s="221"/>
      <c r="N5496" s="222"/>
      <c r="O5496" s="222"/>
      <c r="P5496" s="222"/>
      <c r="Q5496" s="222"/>
      <c r="R5496" s="222"/>
      <c r="S5496" s="222"/>
      <c r="T5496" s="223"/>
      <c r="AT5496" s="224" t="s">
        <v>395</v>
      </c>
      <c r="AU5496" s="224" t="s">
        <v>90</v>
      </c>
      <c r="AV5496" s="14" t="s">
        <v>90</v>
      </c>
      <c r="AW5496" s="14" t="s">
        <v>36</v>
      </c>
      <c r="AX5496" s="14" t="s">
        <v>78</v>
      </c>
      <c r="AY5496" s="224" t="s">
        <v>386</v>
      </c>
    </row>
    <row r="5497" spans="1:65" s="15" customFormat="1" ht="10">
      <c r="B5497" s="225"/>
      <c r="C5497" s="226"/>
      <c r="D5497" s="205" t="s">
        <v>395</v>
      </c>
      <c r="E5497" s="227" t="s">
        <v>76</v>
      </c>
      <c r="F5497" s="228" t="s">
        <v>398</v>
      </c>
      <c r="G5497" s="226"/>
      <c r="H5497" s="229">
        <v>15.4</v>
      </c>
      <c r="I5497" s="230"/>
      <c r="J5497" s="226"/>
      <c r="K5497" s="226"/>
      <c r="L5497" s="231"/>
      <c r="M5497" s="232"/>
      <c r="N5497" s="233"/>
      <c r="O5497" s="233"/>
      <c r="P5497" s="233"/>
      <c r="Q5497" s="233"/>
      <c r="R5497" s="233"/>
      <c r="S5497" s="233"/>
      <c r="T5497" s="234"/>
      <c r="AT5497" s="235" t="s">
        <v>395</v>
      </c>
      <c r="AU5497" s="235" t="s">
        <v>90</v>
      </c>
      <c r="AV5497" s="15" t="s">
        <v>102</v>
      </c>
      <c r="AW5497" s="15" t="s">
        <v>36</v>
      </c>
      <c r="AX5497" s="15" t="s">
        <v>85</v>
      </c>
      <c r="AY5497" s="235" t="s">
        <v>386</v>
      </c>
    </row>
    <row r="5498" spans="1:65" s="2" customFormat="1" ht="24.15" customHeight="1">
      <c r="A5498" s="37"/>
      <c r="B5498" s="38"/>
      <c r="C5498" s="185" t="s">
        <v>4701</v>
      </c>
      <c r="D5498" s="185" t="s">
        <v>388</v>
      </c>
      <c r="E5498" s="186" t="s">
        <v>4702</v>
      </c>
      <c r="F5498" s="187" t="s">
        <v>4703</v>
      </c>
      <c r="G5498" s="188" t="s">
        <v>624</v>
      </c>
      <c r="H5498" s="189">
        <v>12</v>
      </c>
      <c r="I5498" s="190"/>
      <c r="J5498" s="191">
        <f>ROUND(I5498*H5498,2)</f>
        <v>0</v>
      </c>
      <c r="K5498" s="187" t="s">
        <v>391</v>
      </c>
      <c r="L5498" s="42"/>
      <c r="M5498" s="192" t="s">
        <v>76</v>
      </c>
      <c r="N5498" s="193" t="s">
        <v>49</v>
      </c>
      <c r="O5498" s="67"/>
      <c r="P5498" s="194">
        <f>O5498*H5498</f>
        <v>0</v>
      </c>
      <c r="Q5498" s="194">
        <v>0</v>
      </c>
      <c r="R5498" s="194">
        <f>Q5498*H5498</f>
        <v>0</v>
      </c>
      <c r="S5498" s="194">
        <v>0</v>
      </c>
      <c r="T5498" s="195">
        <f>S5498*H5498</f>
        <v>0</v>
      </c>
      <c r="U5498" s="37"/>
      <c r="V5498" s="37"/>
      <c r="W5498" s="37"/>
      <c r="X5498" s="37"/>
      <c r="Y5498" s="37"/>
      <c r="Z5498" s="37"/>
      <c r="AA5498" s="37"/>
      <c r="AB5498" s="37"/>
      <c r="AC5498" s="37"/>
      <c r="AD5498" s="37"/>
      <c r="AE5498" s="37"/>
      <c r="AR5498" s="196" t="s">
        <v>479</v>
      </c>
      <c r="AT5498" s="196" t="s">
        <v>388</v>
      </c>
      <c r="AU5498" s="196" t="s">
        <v>90</v>
      </c>
      <c r="AY5498" s="20" t="s">
        <v>386</v>
      </c>
      <c r="BE5498" s="197">
        <f>IF(N5498="základní",J5498,0)</f>
        <v>0</v>
      </c>
      <c r="BF5498" s="197">
        <f>IF(N5498="snížená",J5498,0)</f>
        <v>0</v>
      </c>
      <c r="BG5498" s="197">
        <f>IF(N5498="zákl. přenesená",J5498,0)</f>
        <v>0</v>
      </c>
      <c r="BH5498" s="197">
        <f>IF(N5498="sníž. přenesená",J5498,0)</f>
        <v>0</v>
      </c>
      <c r="BI5498" s="197">
        <f>IF(N5498="nulová",J5498,0)</f>
        <v>0</v>
      </c>
      <c r="BJ5498" s="20" t="s">
        <v>90</v>
      </c>
      <c r="BK5498" s="197">
        <f>ROUND(I5498*H5498,2)</f>
        <v>0</v>
      </c>
      <c r="BL5498" s="20" t="s">
        <v>479</v>
      </c>
      <c r="BM5498" s="196" t="s">
        <v>4704</v>
      </c>
    </row>
    <row r="5499" spans="1:65" s="2" customFormat="1" ht="10">
      <c r="A5499" s="37"/>
      <c r="B5499" s="38"/>
      <c r="C5499" s="39"/>
      <c r="D5499" s="198" t="s">
        <v>393</v>
      </c>
      <c r="E5499" s="39"/>
      <c r="F5499" s="199" t="s">
        <v>4705</v>
      </c>
      <c r="G5499" s="39"/>
      <c r="H5499" s="39"/>
      <c r="I5499" s="200"/>
      <c r="J5499" s="39"/>
      <c r="K5499" s="39"/>
      <c r="L5499" s="42"/>
      <c r="M5499" s="201"/>
      <c r="N5499" s="202"/>
      <c r="O5499" s="67"/>
      <c r="P5499" s="67"/>
      <c r="Q5499" s="67"/>
      <c r="R5499" s="67"/>
      <c r="S5499" s="67"/>
      <c r="T5499" s="68"/>
      <c r="U5499" s="37"/>
      <c r="V5499" s="37"/>
      <c r="W5499" s="37"/>
      <c r="X5499" s="37"/>
      <c r="Y5499" s="37"/>
      <c r="Z5499" s="37"/>
      <c r="AA5499" s="37"/>
      <c r="AB5499" s="37"/>
      <c r="AC5499" s="37"/>
      <c r="AD5499" s="37"/>
      <c r="AE5499" s="37"/>
      <c r="AT5499" s="20" t="s">
        <v>393</v>
      </c>
      <c r="AU5499" s="20" t="s">
        <v>90</v>
      </c>
    </row>
    <row r="5500" spans="1:65" s="2" customFormat="1" ht="24.15" customHeight="1">
      <c r="A5500" s="37"/>
      <c r="B5500" s="38"/>
      <c r="C5500" s="185" t="s">
        <v>4706</v>
      </c>
      <c r="D5500" s="185" t="s">
        <v>388</v>
      </c>
      <c r="E5500" s="186" t="s">
        <v>4707</v>
      </c>
      <c r="F5500" s="187" t="s">
        <v>4708</v>
      </c>
      <c r="G5500" s="188" t="s">
        <v>127</v>
      </c>
      <c r="H5500" s="189">
        <v>19.68</v>
      </c>
      <c r="I5500" s="190"/>
      <c r="J5500" s="191">
        <f>ROUND(I5500*H5500,2)</f>
        <v>0</v>
      </c>
      <c r="K5500" s="187" t="s">
        <v>391</v>
      </c>
      <c r="L5500" s="42"/>
      <c r="M5500" s="192" t="s">
        <v>76</v>
      </c>
      <c r="N5500" s="193" t="s">
        <v>49</v>
      </c>
      <c r="O5500" s="67"/>
      <c r="P5500" s="194">
        <f>O5500*H5500</f>
        <v>0</v>
      </c>
      <c r="Q5500" s="194">
        <v>4.5000000000000003E-5</v>
      </c>
      <c r="R5500" s="194">
        <f>Q5500*H5500</f>
        <v>8.8560000000000006E-4</v>
      </c>
      <c r="S5500" s="194">
        <v>0</v>
      </c>
      <c r="T5500" s="195">
        <f>S5500*H5500</f>
        <v>0</v>
      </c>
      <c r="U5500" s="37"/>
      <c r="V5500" s="37"/>
      <c r="W5500" s="37"/>
      <c r="X5500" s="37"/>
      <c r="Y5500" s="37"/>
      <c r="Z5500" s="37"/>
      <c r="AA5500" s="37"/>
      <c r="AB5500" s="37"/>
      <c r="AC5500" s="37"/>
      <c r="AD5500" s="37"/>
      <c r="AE5500" s="37"/>
      <c r="AR5500" s="196" t="s">
        <v>479</v>
      </c>
      <c r="AT5500" s="196" t="s">
        <v>388</v>
      </c>
      <c r="AU5500" s="196" t="s">
        <v>90</v>
      </c>
      <c r="AY5500" s="20" t="s">
        <v>386</v>
      </c>
      <c r="BE5500" s="197">
        <f>IF(N5500="základní",J5500,0)</f>
        <v>0</v>
      </c>
      <c r="BF5500" s="197">
        <f>IF(N5500="snížená",J5500,0)</f>
        <v>0</v>
      </c>
      <c r="BG5500" s="197">
        <f>IF(N5500="zákl. přenesená",J5500,0)</f>
        <v>0</v>
      </c>
      <c r="BH5500" s="197">
        <f>IF(N5500="sníž. přenesená",J5500,0)</f>
        <v>0</v>
      </c>
      <c r="BI5500" s="197">
        <f>IF(N5500="nulová",J5500,0)</f>
        <v>0</v>
      </c>
      <c r="BJ5500" s="20" t="s">
        <v>90</v>
      </c>
      <c r="BK5500" s="197">
        <f>ROUND(I5500*H5500,2)</f>
        <v>0</v>
      </c>
      <c r="BL5500" s="20" t="s">
        <v>479</v>
      </c>
      <c r="BM5500" s="196" t="s">
        <v>4709</v>
      </c>
    </row>
    <row r="5501" spans="1:65" s="2" customFormat="1" ht="10">
      <c r="A5501" s="37"/>
      <c r="B5501" s="38"/>
      <c r="C5501" s="39"/>
      <c r="D5501" s="198" t="s">
        <v>393</v>
      </c>
      <c r="E5501" s="39"/>
      <c r="F5501" s="199" t="s">
        <v>4710</v>
      </c>
      <c r="G5501" s="39"/>
      <c r="H5501" s="39"/>
      <c r="I5501" s="200"/>
      <c r="J5501" s="39"/>
      <c r="K5501" s="39"/>
      <c r="L5501" s="42"/>
      <c r="M5501" s="201"/>
      <c r="N5501" s="202"/>
      <c r="O5501" s="67"/>
      <c r="P5501" s="67"/>
      <c r="Q5501" s="67"/>
      <c r="R5501" s="67"/>
      <c r="S5501" s="67"/>
      <c r="T5501" s="68"/>
      <c r="U5501" s="37"/>
      <c r="V5501" s="37"/>
      <c r="W5501" s="37"/>
      <c r="X5501" s="37"/>
      <c r="Y5501" s="37"/>
      <c r="Z5501" s="37"/>
      <c r="AA5501" s="37"/>
      <c r="AB5501" s="37"/>
      <c r="AC5501" s="37"/>
      <c r="AD5501" s="37"/>
      <c r="AE5501" s="37"/>
      <c r="AT5501" s="20" t="s">
        <v>393</v>
      </c>
      <c r="AU5501" s="20" t="s">
        <v>90</v>
      </c>
    </row>
    <row r="5502" spans="1:65" s="14" customFormat="1" ht="10">
      <c r="B5502" s="214"/>
      <c r="C5502" s="215"/>
      <c r="D5502" s="205" t="s">
        <v>395</v>
      </c>
      <c r="E5502" s="216" t="s">
        <v>76</v>
      </c>
      <c r="F5502" s="217" t="s">
        <v>322</v>
      </c>
      <c r="G5502" s="215"/>
      <c r="H5502" s="218">
        <v>19.68</v>
      </c>
      <c r="I5502" s="219"/>
      <c r="J5502" s="215"/>
      <c r="K5502" s="215"/>
      <c r="L5502" s="220"/>
      <c r="M5502" s="221"/>
      <c r="N5502" s="222"/>
      <c r="O5502" s="222"/>
      <c r="P5502" s="222"/>
      <c r="Q5502" s="222"/>
      <c r="R5502" s="222"/>
      <c r="S5502" s="222"/>
      <c r="T5502" s="223"/>
      <c r="AT5502" s="224" t="s">
        <v>395</v>
      </c>
      <c r="AU5502" s="224" t="s">
        <v>90</v>
      </c>
      <c r="AV5502" s="14" t="s">
        <v>90</v>
      </c>
      <c r="AW5502" s="14" t="s">
        <v>36</v>
      </c>
      <c r="AX5502" s="14" t="s">
        <v>78</v>
      </c>
      <c r="AY5502" s="224" t="s">
        <v>386</v>
      </c>
    </row>
    <row r="5503" spans="1:65" s="15" customFormat="1" ht="10">
      <c r="B5503" s="225"/>
      <c r="C5503" s="226"/>
      <c r="D5503" s="205" t="s">
        <v>395</v>
      </c>
      <c r="E5503" s="227" t="s">
        <v>76</v>
      </c>
      <c r="F5503" s="228" t="s">
        <v>398</v>
      </c>
      <c r="G5503" s="226"/>
      <c r="H5503" s="229">
        <v>19.68</v>
      </c>
      <c r="I5503" s="230"/>
      <c r="J5503" s="226"/>
      <c r="K5503" s="226"/>
      <c r="L5503" s="231"/>
      <c r="M5503" s="232"/>
      <c r="N5503" s="233"/>
      <c r="O5503" s="233"/>
      <c r="P5503" s="233"/>
      <c r="Q5503" s="233"/>
      <c r="R5503" s="233"/>
      <c r="S5503" s="233"/>
      <c r="T5503" s="234"/>
      <c r="AT5503" s="235" t="s">
        <v>395</v>
      </c>
      <c r="AU5503" s="235" t="s">
        <v>90</v>
      </c>
      <c r="AV5503" s="15" t="s">
        <v>102</v>
      </c>
      <c r="AW5503" s="15" t="s">
        <v>36</v>
      </c>
      <c r="AX5503" s="15" t="s">
        <v>85</v>
      </c>
      <c r="AY5503" s="235" t="s">
        <v>386</v>
      </c>
    </row>
    <row r="5504" spans="1:65" s="2" customFormat="1" ht="49" customHeight="1">
      <c r="A5504" s="37"/>
      <c r="B5504" s="38"/>
      <c r="C5504" s="185" t="s">
        <v>4711</v>
      </c>
      <c r="D5504" s="185" t="s">
        <v>388</v>
      </c>
      <c r="E5504" s="186" t="s">
        <v>4712</v>
      </c>
      <c r="F5504" s="187" t="s">
        <v>4713</v>
      </c>
      <c r="G5504" s="188" t="s">
        <v>2321</v>
      </c>
      <c r="H5504" s="257"/>
      <c r="I5504" s="190"/>
      <c r="J5504" s="191">
        <f>ROUND(I5504*H5504,2)</f>
        <v>0</v>
      </c>
      <c r="K5504" s="187" t="s">
        <v>391</v>
      </c>
      <c r="L5504" s="42"/>
      <c r="M5504" s="192" t="s">
        <v>76</v>
      </c>
      <c r="N5504" s="193" t="s">
        <v>49</v>
      </c>
      <c r="O5504" s="67"/>
      <c r="P5504" s="194">
        <f>O5504*H5504</f>
        <v>0</v>
      </c>
      <c r="Q5504" s="194">
        <v>0</v>
      </c>
      <c r="R5504" s="194">
        <f>Q5504*H5504</f>
        <v>0</v>
      </c>
      <c r="S5504" s="194">
        <v>0</v>
      </c>
      <c r="T5504" s="195">
        <f>S5504*H5504</f>
        <v>0</v>
      </c>
      <c r="U5504" s="37"/>
      <c r="V5504" s="37"/>
      <c r="W5504" s="37"/>
      <c r="X5504" s="37"/>
      <c r="Y5504" s="37"/>
      <c r="Z5504" s="37"/>
      <c r="AA5504" s="37"/>
      <c r="AB5504" s="37"/>
      <c r="AC5504" s="37"/>
      <c r="AD5504" s="37"/>
      <c r="AE5504" s="37"/>
      <c r="AR5504" s="196" t="s">
        <v>479</v>
      </c>
      <c r="AT5504" s="196" t="s">
        <v>388</v>
      </c>
      <c r="AU5504" s="196" t="s">
        <v>90</v>
      </c>
      <c r="AY5504" s="20" t="s">
        <v>386</v>
      </c>
      <c r="BE5504" s="197">
        <f>IF(N5504="základní",J5504,0)</f>
        <v>0</v>
      </c>
      <c r="BF5504" s="197">
        <f>IF(N5504="snížená",J5504,0)</f>
        <v>0</v>
      </c>
      <c r="BG5504" s="197">
        <f>IF(N5504="zákl. přenesená",J5504,0)</f>
        <v>0</v>
      </c>
      <c r="BH5504" s="197">
        <f>IF(N5504="sníž. přenesená",J5504,0)</f>
        <v>0</v>
      </c>
      <c r="BI5504" s="197">
        <f>IF(N5504="nulová",J5504,0)</f>
        <v>0</v>
      </c>
      <c r="BJ5504" s="20" t="s">
        <v>90</v>
      </c>
      <c r="BK5504" s="197">
        <f>ROUND(I5504*H5504,2)</f>
        <v>0</v>
      </c>
      <c r="BL5504" s="20" t="s">
        <v>479</v>
      </c>
      <c r="BM5504" s="196" t="s">
        <v>4714</v>
      </c>
    </row>
    <row r="5505" spans="1:65" s="2" customFormat="1" ht="10">
      <c r="A5505" s="37"/>
      <c r="B5505" s="38"/>
      <c r="C5505" s="39"/>
      <c r="D5505" s="198" t="s">
        <v>393</v>
      </c>
      <c r="E5505" s="39"/>
      <c r="F5505" s="199" t="s">
        <v>4715</v>
      </c>
      <c r="G5505" s="39"/>
      <c r="H5505" s="39"/>
      <c r="I5505" s="200"/>
      <c r="J5505" s="39"/>
      <c r="K5505" s="39"/>
      <c r="L5505" s="42"/>
      <c r="M5505" s="201"/>
      <c r="N5505" s="202"/>
      <c r="O5505" s="67"/>
      <c r="P5505" s="67"/>
      <c r="Q5505" s="67"/>
      <c r="R5505" s="67"/>
      <c r="S5505" s="67"/>
      <c r="T5505" s="68"/>
      <c r="U5505" s="37"/>
      <c r="V5505" s="37"/>
      <c r="W5505" s="37"/>
      <c r="X5505" s="37"/>
      <c r="Y5505" s="37"/>
      <c r="Z5505" s="37"/>
      <c r="AA5505" s="37"/>
      <c r="AB5505" s="37"/>
      <c r="AC5505" s="37"/>
      <c r="AD5505" s="37"/>
      <c r="AE5505" s="37"/>
      <c r="AT5505" s="20" t="s">
        <v>393</v>
      </c>
      <c r="AU5505" s="20" t="s">
        <v>90</v>
      </c>
    </row>
    <row r="5506" spans="1:65" s="12" customFormat="1" ht="22.75" customHeight="1">
      <c r="B5506" s="169"/>
      <c r="C5506" s="170"/>
      <c r="D5506" s="171" t="s">
        <v>77</v>
      </c>
      <c r="E5506" s="183" t="s">
        <v>4716</v>
      </c>
      <c r="F5506" s="183" t="s">
        <v>4717</v>
      </c>
      <c r="G5506" s="170"/>
      <c r="H5506" s="170"/>
      <c r="I5506" s="173"/>
      <c r="J5506" s="184">
        <f>BK5506</f>
        <v>0</v>
      </c>
      <c r="K5506" s="170"/>
      <c r="L5506" s="175"/>
      <c r="M5506" s="176"/>
      <c r="N5506" s="177"/>
      <c r="O5506" s="177"/>
      <c r="P5506" s="178">
        <f>SUM(P5507:P5509)</f>
        <v>0</v>
      </c>
      <c r="Q5506" s="177"/>
      <c r="R5506" s="178">
        <f>SUM(R5507:R5509)</f>
        <v>3.4200000000000003E-3</v>
      </c>
      <c r="S5506" s="177"/>
      <c r="T5506" s="179">
        <f>SUM(T5507:T5509)</f>
        <v>0</v>
      </c>
      <c r="AR5506" s="180" t="s">
        <v>90</v>
      </c>
      <c r="AT5506" s="181" t="s">
        <v>77</v>
      </c>
      <c r="AU5506" s="181" t="s">
        <v>85</v>
      </c>
      <c r="AY5506" s="180" t="s">
        <v>386</v>
      </c>
      <c r="BK5506" s="182">
        <f>SUM(BK5507:BK5509)</f>
        <v>0</v>
      </c>
    </row>
    <row r="5507" spans="1:65" s="2" customFormat="1" ht="24.15" customHeight="1">
      <c r="A5507" s="37"/>
      <c r="B5507" s="38"/>
      <c r="C5507" s="185" t="s">
        <v>4718</v>
      </c>
      <c r="D5507" s="185" t="s">
        <v>388</v>
      </c>
      <c r="E5507" s="186" t="s">
        <v>4719</v>
      </c>
      <c r="F5507" s="187" t="s">
        <v>4720</v>
      </c>
      <c r="G5507" s="188" t="s">
        <v>127</v>
      </c>
      <c r="H5507" s="189">
        <v>17.100000000000001</v>
      </c>
      <c r="I5507" s="190"/>
      <c r="J5507" s="191">
        <f>ROUND(I5507*H5507,2)</f>
        <v>0</v>
      </c>
      <c r="K5507" s="187" t="s">
        <v>76</v>
      </c>
      <c r="L5507" s="42"/>
      <c r="M5507" s="192" t="s">
        <v>76</v>
      </c>
      <c r="N5507" s="193" t="s">
        <v>49</v>
      </c>
      <c r="O5507" s="67"/>
      <c r="P5507" s="194">
        <f>O5507*H5507</f>
        <v>0</v>
      </c>
      <c r="Q5507" s="194">
        <v>2.0000000000000001E-4</v>
      </c>
      <c r="R5507" s="194">
        <f>Q5507*H5507</f>
        <v>3.4200000000000003E-3</v>
      </c>
      <c r="S5507" s="194">
        <v>0</v>
      </c>
      <c r="T5507" s="195">
        <f>S5507*H5507</f>
        <v>0</v>
      </c>
      <c r="U5507" s="37"/>
      <c r="V5507" s="37"/>
      <c r="W5507" s="37"/>
      <c r="X5507" s="37"/>
      <c r="Y5507" s="37"/>
      <c r="Z5507" s="37"/>
      <c r="AA5507" s="37"/>
      <c r="AB5507" s="37"/>
      <c r="AC5507" s="37"/>
      <c r="AD5507" s="37"/>
      <c r="AE5507" s="37"/>
      <c r="AR5507" s="196" t="s">
        <v>479</v>
      </c>
      <c r="AT5507" s="196" t="s">
        <v>388</v>
      </c>
      <c r="AU5507" s="196" t="s">
        <v>90</v>
      </c>
      <c r="AY5507" s="20" t="s">
        <v>386</v>
      </c>
      <c r="BE5507" s="197">
        <f>IF(N5507="základní",J5507,0)</f>
        <v>0</v>
      </c>
      <c r="BF5507" s="197">
        <f>IF(N5507="snížená",J5507,0)</f>
        <v>0</v>
      </c>
      <c r="BG5507" s="197">
        <f>IF(N5507="zákl. přenesená",J5507,0)</f>
        <v>0</v>
      </c>
      <c r="BH5507" s="197">
        <f>IF(N5507="sníž. přenesená",J5507,0)</f>
        <v>0</v>
      </c>
      <c r="BI5507" s="197">
        <f>IF(N5507="nulová",J5507,0)</f>
        <v>0</v>
      </c>
      <c r="BJ5507" s="20" t="s">
        <v>90</v>
      </c>
      <c r="BK5507" s="197">
        <f>ROUND(I5507*H5507,2)</f>
        <v>0</v>
      </c>
      <c r="BL5507" s="20" t="s">
        <v>479</v>
      </c>
      <c r="BM5507" s="196" t="s">
        <v>4721</v>
      </c>
    </row>
    <row r="5508" spans="1:65" s="14" customFormat="1" ht="10">
      <c r="B5508" s="214"/>
      <c r="C5508" s="215"/>
      <c r="D5508" s="205" t="s">
        <v>395</v>
      </c>
      <c r="E5508" s="216" t="s">
        <v>76</v>
      </c>
      <c r="F5508" s="217" t="s">
        <v>4722</v>
      </c>
      <c r="G5508" s="215"/>
      <c r="H5508" s="218">
        <v>17.100000000000001</v>
      </c>
      <c r="I5508" s="219"/>
      <c r="J5508" s="215"/>
      <c r="K5508" s="215"/>
      <c r="L5508" s="220"/>
      <c r="M5508" s="221"/>
      <c r="N5508" s="222"/>
      <c r="O5508" s="222"/>
      <c r="P5508" s="222"/>
      <c r="Q5508" s="222"/>
      <c r="R5508" s="222"/>
      <c r="S5508" s="222"/>
      <c r="T5508" s="223"/>
      <c r="AT5508" s="224" t="s">
        <v>395</v>
      </c>
      <c r="AU5508" s="224" t="s">
        <v>90</v>
      </c>
      <c r="AV5508" s="14" t="s">
        <v>90</v>
      </c>
      <c r="AW5508" s="14" t="s">
        <v>36</v>
      </c>
      <c r="AX5508" s="14" t="s">
        <v>78</v>
      </c>
      <c r="AY5508" s="224" t="s">
        <v>386</v>
      </c>
    </row>
    <row r="5509" spans="1:65" s="15" customFormat="1" ht="10">
      <c r="B5509" s="225"/>
      <c r="C5509" s="226"/>
      <c r="D5509" s="205" t="s">
        <v>395</v>
      </c>
      <c r="E5509" s="227" t="s">
        <v>76</v>
      </c>
      <c r="F5509" s="228" t="s">
        <v>398</v>
      </c>
      <c r="G5509" s="226"/>
      <c r="H5509" s="229">
        <v>17.100000000000001</v>
      </c>
      <c r="I5509" s="230"/>
      <c r="J5509" s="226"/>
      <c r="K5509" s="226"/>
      <c r="L5509" s="231"/>
      <c r="M5509" s="232"/>
      <c r="N5509" s="233"/>
      <c r="O5509" s="233"/>
      <c r="P5509" s="233"/>
      <c r="Q5509" s="233"/>
      <c r="R5509" s="233"/>
      <c r="S5509" s="233"/>
      <c r="T5509" s="234"/>
      <c r="AT5509" s="235" t="s">
        <v>395</v>
      </c>
      <c r="AU5509" s="235" t="s">
        <v>90</v>
      </c>
      <c r="AV5509" s="15" t="s">
        <v>102</v>
      </c>
      <c r="AW5509" s="15" t="s">
        <v>36</v>
      </c>
      <c r="AX5509" s="15" t="s">
        <v>85</v>
      </c>
      <c r="AY5509" s="235" t="s">
        <v>386</v>
      </c>
    </row>
    <row r="5510" spans="1:65" s="12" customFormat="1" ht="22.75" customHeight="1">
      <c r="B5510" s="169"/>
      <c r="C5510" s="170"/>
      <c r="D5510" s="171" t="s">
        <v>77</v>
      </c>
      <c r="E5510" s="183" t="s">
        <v>191</v>
      </c>
      <c r="F5510" s="183" t="s">
        <v>4723</v>
      </c>
      <c r="G5510" s="170"/>
      <c r="H5510" s="170"/>
      <c r="I5510" s="173"/>
      <c r="J5510" s="184">
        <f>BK5510</f>
        <v>0</v>
      </c>
      <c r="K5510" s="170"/>
      <c r="L5510" s="175"/>
      <c r="M5510" s="176"/>
      <c r="N5510" s="177"/>
      <c r="O5510" s="177"/>
      <c r="P5510" s="178">
        <f>SUM(P5511:P5674)</f>
        <v>0</v>
      </c>
      <c r="Q5510" s="177"/>
      <c r="R5510" s="178">
        <f>SUM(R5511:R5674)</f>
        <v>2.3590400699999998</v>
      </c>
      <c r="S5510" s="177"/>
      <c r="T5510" s="179">
        <f>SUM(T5511:T5674)</f>
        <v>0</v>
      </c>
      <c r="AR5510" s="180" t="s">
        <v>90</v>
      </c>
      <c r="AT5510" s="181" t="s">
        <v>77</v>
      </c>
      <c r="AU5510" s="181" t="s">
        <v>85</v>
      </c>
      <c r="AY5510" s="180" t="s">
        <v>386</v>
      </c>
      <c r="BK5510" s="182">
        <f>SUM(BK5511:BK5674)</f>
        <v>0</v>
      </c>
    </row>
    <row r="5511" spans="1:65" s="2" customFormat="1" ht="24.15" customHeight="1">
      <c r="A5511" s="37"/>
      <c r="B5511" s="38"/>
      <c r="C5511" s="185" t="s">
        <v>4724</v>
      </c>
      <c r="D5511" s="185" t="s">
        <v>388</v>
      </c>
      <c r="E5511" s="186" t="s">
        <v>4725</v>
      </c>
      <c r="F5511" s="187" t="s">
        <v>4726</v>
      </c>
      <c r="G5511" s="188" t="s">
        <v>127</v>
      </c>
      <c r="H5511" s="189">
        <v>4921.0870000000004</v>
      </c>
      <c r="I5511" s="190"/>
      <c r="J5511" s="191">
        <f>ROUND(I5511*H5511,2)</f>
        <v>0</v>
      </c>
      <c r="K5511" s="187" t="s">
        <v>391</v>
      </c>
      <c r="L5511" s="42"/>
      <c r="M5511" s="192" t="s">
        <v>76</v>
      </c>
      <c r="N5511" s="193" t="s">
        <v>49</v>
      </c>
      <c r="O5511" s="67"/>
      <c r="P5511" s="194">
        <f>O5511*H5511</f>
        <v>0</v>
      </c>
      <c r="Q5511" s="194">
        <v>0</v>
      </c>
      <c r="R5511" s="194">
        <f>Q5511*H5511</f>
        <v>0</v>
      </c>
      <c r="S5511" s="194">
        <v>0</v>
      </c>
      <c r="T5511" s="195">
        <f>S5511*H5511</f>
        <v>0</v>
      </c>
      <c r="U5511" s="37"/>
      <c r="V5511" s="37"/>
      <c r="W5511" s="37"/>
      <c r="X5511" s="37"/>
      <c r="Y5511" s="37"/>
      <c r="Z5511" s="37"/>
      <c r="AA5511" s="37"/>
      <c r="AB5511" s="37"/>
      <c r="AC5511" s="37"/>
      <c r="AD5511" s="37"/>
      <c r="AE5511" s="37"/>
      <c r="AR5511" s="196" t="s">
        <v>479</v>
      </c>
      <c r="AT5511" s="196" t="s">
        <v>388</v>
      </c>
      <c r="AU5511" s="196" t="s">
        <v>90</v>
      </c>
      <c r="AY5511" s="20" t="s">
        <v>386</v>
      </c>
      <c r="BE5511" s="197">
        <f>IF(N5511="základní",J5511,0)</f>
        <v>0</v>
      </c>
      <c r="BF5511" s="197">
        <f>IF(N5511="snížená",J5511,0)</f>
        <v>0</v>
      </c>
      <c r="BG5511" s="197">
        <f>IF(N5511="zákl. přenesená",J5511,0)</f>
        <v>0</v>
      </c>
      <c r="BH5511" s="197">
        <f>IF(N5511="sníž. přenesená",J5511,0)</f>
        <v>0</v>
      </c>
      <c r="BI5511" s="197">
        <f>IF(N5511="nulová",J5511,0)</f>
        <v>0</v>
      </c>
      <c r="BJ5511" s="20" t="s">
        <v>90</v>
      </c>
      <c r="BK5511" s="197">
        <f>ROUND(I5511*H5511,2)</f>
        <v>0</v>
      </c>
      <c r="BL5511" s="20" t="s">
        <v>479</v>
      </c>
      <c r="BM5511" s="196" t="s">
        <v>4727</v>
      </c>
    </row>
    <row r="5512" spans="1:65" s="2" customFormat="1" ht="10">
      <c r="A5512" s="37"/>
      <c r="B5512" s="38"/>
      <c r="C5512" s="39"/>
      <c r="D5512" s="198" t="s">
        <v>393</v>
      </c>
      <c r="E5512" s="39"/>
      <c r="F5512" s="199" t="s">
        <v>4728</v>
      </c>
      <c r="G5512" s="39"/>
      <c r="H5512" s="39"/>
      <c r="I5512" s="200"/>
      <c r="J5512" s="39"/>
      <c r="K5512" s="39"/>
      <c r="L5512" s="42"/>
      <c r="M5512" s="201"/>
      <c r="N5512" s="202"/>
      <c r="O5512" s="67"/>
      <c r="P5512" s="67"/>
      <c r="Q5512" s="67"/>
      <c r="R5512" s="67"/>
      <c r="S5512" s="67"/>
      <c r="T5512" s="68"/>
      <c r="U5512" s="37"/>
      <c r="V5512" s="37"/>
      <c r="W5512" s="37"/>
      <c r="X5512" s="37"/>
      <c r="Y5512" s="37"/>
      <c r="Z5512" s="37"/>
      <c r="AA5512" s="37"/>
      <c r="AB5512" s="37"/>
      <c r="AC5512" s="37"/>
      <c r="AD5512" s="37"/>
      <c r="AE5512" s="37"/>
      <c r="AT5512" s="20" t="s">
        <v>393</v>
      </c>
      <c r="AU5512" s="20" t="s">
        <v>90</v>
      </c>
    </row>
    <row r="5513" spans="1:65" s="13" customFormat="1" ht="10">
      <c r="B5513" s="203"/>
      <c r="C5513" s="204"/>
      <c r="D5513" s="205" t="s">
        <v>395</v>
      </c>
      <c r="E5513" s="206" t="s">
        <v>76</v>
      </c>
      <c r="F5513" s="207" t="s">
        <v>403</v>
      </c>
      <c r="G5513" s="204"/>
      <c r="H5513" s="206" t="s">
        <v>76</v>
      </c>
      <c r="I5513" s="208"/>
      <c r="J5513" s="204"/>
      <c r="K5513" s="204"/>
      <c r="L5513" s="209"/>
      <c r="M5513" s="210"/>
      <c r="N5513" s="211"/>
      <c r="O5513" s="211"/>
      <c r="P5513" s="211"/>
      <c r="Q5513" s="211"/>
      <c r="R5513" s="211"/>
      <c r="S5513" s="211"/>
      <c r="T5513" s="212"/>
      <c r="AT5513" s="213" t="s">
        <v>395</v>
      </c>
      <c r="AU5513" s="213" t="s">
        <v>90</v>
      </c>
      <c r="AV5513" s="13" t="s">
        <v>85</v>
      </c>
      <c r="AW5513" s="13" t="s">
        <v>36</v>
      </c>
      <c r="AX5513" s="13" t="s">
        <v>78</v>
      </c>
      <c r="AY5513" s="213" t="s">
        <v>386</v>
      </c>
    </row>
    <row r="5514" spans="1:65" s="13" customFormat="1" ht="10">
      <c r="B5514" s="203"/>
      <c r="C5514" s="204"/>
      <c r="D5514" s="205" t="s">
        <v>395</v>
      </c>
      <c r="E5514" s="206" t="s">
        <v>76</v>
      </c>
      <c r="F5514" s="207" t="s">
        <v>1057</v>
      </c>
      <c r="G5514" s="204"/>
      <c r="H5514" s="206" t="s">
        <v>76</v>
      </c>
      <c r="I5514" s="208"/>
      <c r="J5514" s="204"/>
      <c r="K5514" s="204"/>
      <c r="L5514" s="209"/>
      <c r="M5514" s="210"/>
      <c r="N5514" s="211"/>
      <c r="O5514" s="211"/>
      <c r="P5514" s="211"/>
      <c r="Q5514" s="211"/>
      <c r="R5514" s="211"/>
      <c r="S5514" s="211"/>
      <c r="T5514" s="212"/>
      <c r="AT5514" s="213" t="s">
        <v>395</v>
      </c>
      <c r="AU5514" s="213" t="s">
        <v>90</v>
      </c>
      <c r="AV5514" s="13" t="s">
        <v>85</v>
      </c>
      <c r="AW5514" s="13" t="s">
        <v>36</v>
      </c>
      <c r="AX5514" s="13" t="s">
        <v>78</v>
      </c>
      <c r="AY5514" s="213" t="s">
        <v>386</v>
      </c>
    </row>
    <row r="5515" spans="1:65" s="13" customFormat="1" ht="10">
      <c r="B5515" s="203"/>
      <c r="C5515" s="204"/>
      <c r="D5515" s="205" t="s">
        <v>395</v>
      </c>
      <c r="E5515" s="206" t="s">
        <v>76</v>
      </c>
      <c r="F5515" s="207" t="s">
        <v>1058</v>
      </c>
      <c r="G5515" s="204"/>
      <c r="H5515" s="206" t="s">
        <v>76</v>
      </c>
      <c r="I5515" s="208"/>
      <c r="J5515" s="204"/>
      <c r="K5515" s="204"/>
      <c r="L5515" s="209"/>
      <c r="M5515" s="210"/>
      <c r="N5515" s="211"/>
      <c r="O5515" s="211"/>
      <c r="P5515" s="211"/>
      <c r="Q5515" s="211"/>
      <c r="R5515" s="211"/>
      <c r="S5515" s="211"/>
      <c r="T5515" s="212"/>
      <c r="AT5515" s="213" t="s">
        <v>395</v>
      </c>
      <c r="AU5515" s="213" t="s">
        <v>90</v>
      </c>
      <c r="AV5515" s="13" t="s">
        <v>85</v>
      </c>
      <c r="AW5515" s="13" t="s">
        <v>36</v>
      </c>
      <c r="AX5515" s="13" t="s">
        <v>78</v>
      </c>
      <c r="AY5515" s="213" t="s">
        <v>386</v>
      </c>
    </row>
    <row r="5516" spans="1:65" s="13" customFormat="1" ht="10">
      <c r="B5516" s="203"/>
      <c r="C5516" s="204"/>
      <c r="D5516" s="205" t="s">
        <v>395</v>
      </c>
      <c r="E5516" s="206" t="s">
        <v>76</v>
      </c>
      <c r="F5516" s="207" t="s">
        <v>462</v>
      </c>
      <c r="G5516" s="204"/>
      <c r="H5516" s="206" t="s">
        <v>76</v>
      </c>
      <c r="I5516" s="208"/>
      <c r="J5516" s="204"/>
      <c r="K5516" s="204"/>
      <c r="L5516" s="209"/>
      <c r="M5516" s="210"/>
      <c r="N5516" s="211"/>
      <c r="O5516" s="211"/>
      <c r="P5516" s="211"/>
      <c r="Q5516" s="211"/>
      <c r="R5516" s="211"/>
      <c r="S5516" s="211"/>
      <c r="T5516" s="212"/>
      <c r="AT5516" s="213" t="s">
        <v>395</v>
      </c>
      <c r="AU5516" s="213" t="s">
        <v>90</v>
      </c>
      <c r="AV5516" s="13" t="s">
        <v>85</v>
      </c>
      <c r="AW5516" s="13" t="s">
        <v>36</v>
      </c>
      <c r="AX5516" s="13" t="s">
        <v>78</v>
      </c>
      <c r="AY5516" s="213" t="s">
        <v>386</v>
      </c>
    </row>
    <row r="5517" spans="1:65" s="14" customFormat="1" ht="10">
      <c r="B5517" s="214"/>
      <c r="C5517" s="215"/>
      <c r="D5517" s="205" t="s">
        <v>395</v>
      </c>
      <c r="E5517" s="216" t="s">
        <v>76</v>
      </c>
      <c r="F5517" s="217" t="s">
        <v>4729</v>
      </c>
      <c r="G5517" s="215"/>
      <c r="H5517" s="218">
        <v>89</v>
      </c>
      <c r="I5517" s="219"/>
      <c r="J5517" s="215"/>
      <c r="K5517" s="215"/>
      <c r="L5517" s="220"/>
      <c r="M5517" s="221"/>
      <c r="N5517" s="222"/>
      <c r="O5517" s="222"/>
      <c r="P5517" s="222"/>
      <c r="Q5517" s="222"/>
      <c r="R5517" s="222"/>
      <c r="S5517" s="222"/>
      <c r="T5517" s="223"/>
      <c r="AT5517" s="224" t="s">
        <v>395</v>
      </c>
      <c r="AU5517" s="224" t="s">
        <v>90</v>
      </c>
      <c r="AV5517" s="14" t="s">
        <v>90</v>
      </c>
      <c r="AW5517" s="14" t="s">
        <v>36</v>
      </c>
      <c r="AX5517" s="14" t="s">
        <v>78</v>
      </c>
      <c r="AY5517" s="224" t="s">
        <v>386</v>
      </c>
    </row>
    <row r="5518" spans="1:65" s="14" customFormat="1" ht="10">
      <c r="B5518" s="214"/>
      <c r="C5518" s="215"/>
      <c r="D5518" s="205" t="s">
        <v>395</v>
      </c>
      <c r="E5518" s="216" t="s">
        <v>76</v>
      </c>
      <c r="F5518" s="217" t="s">
        <v>330</v>
      </c>
      <c r="G5518" s="215"/>
      <c r="H5518" s="218">
        <v>141.24799999999999</v>
      </c>
      <c r="I5518" s="219"/>
      <c r="J5518" s="215"/>
      <c r="K5518" s="215"/>
      <c r="L5518" s="220"/>
      <c r="M5518" s="221"/>
      <c r="N5518" s="222"/>
      <c r="O5518" s="222"/>
      <c r="P5518" s="222"/>
      <c r="Q5518" s="222"/>
      <c r="R5518" s="222"/>
      <c r="S5518" s="222"/>
      <c r="T5518" s="223"/>
      <c r="AT5518" s="224" t="s">
        <v>395</v>
      </c>
      <c r="AU5518" s="224" t="s">
        <v>90</v>
      </c>
      <c r="AV5518" s="14" t="s">
        <v>90</v>
      </c>
      <c r="AW5518" s="14" t="s">
        <v>36</v>
      </c>
      <c r="AX5518" s="14" t="s">
        <v>78</v>
      </c>
      <c r="AY5518" s="224" t="s">
        <v>386</v>
      </c>
    </row>
    <row r="5519" spans="1:65" s="14" customFormat="1" ht="10">
      <c r="B5519" s="214"/>
      <c r="C5519" s="215"/>
      <c r="D5519" s="205" t="s">
        <v>395</v>
      </c>
      <c r="E5519" s="216" t="s">
        <v>76</v>
      </c>
      <c r="F5519" s="217" t="s">
        <v>298</v>
      </c>
      <c r="G5519" s="215"/>
      <c r="H5519" s="218">
        <v>39.463999999999999</v>
      </c>
      <c r="I5519" s="219"/>
      <c r="J5519" s="215"/>
      <c r="K5519" s="215"/>
      <c r="L5519" s="220"/>
      <c r="M5519" s="221"/>
      <c r="N5519" s="222"/>
      <c r="O5519" s="222"/>
      <c r="P5519" s="222"/>
      <c r="Q5519" s="222"/>
      <c r="R5519" s="222"/>
      <c r="S5519" s="222"/>
      <c r="T5519" s="223"/>
      <c r="AT5519" s="224" t="s">
        <v>395</v>
      </c>
      <c r="AU5519" s="224" t="s">
        <v>90</v>
      </c>
      <c r="AV5519" s="14" t="s">
        <v>90</v>
      </c>
      <c r="AW5519" s="14" t="s">
        <v>36</v>
      </c>
      <c r="AX5519" s="14" t="s">
        <v>78</v>
      </c>
      <c r="AY5519" s="224" t="s">
        <v>386</v>
      </c>
    </row>
    <row r="5520" spans="1:65" s="14" customFormat="1" ht="10">
      <c r="B5520" s="214"/>
      <c r="C5520" s="215"/>
      <c r="D5520" s="205" t="s">
        <v>395</v>
      </c>
      <c r="E5520" s="216" t="s">
        <v>76</v>
      </c>
      <c r="F5520" s="217" t="s">
        <v>227</v>
      </c>
      <c r="G5520" s="215"/>
      <c r="H5520" s="218">
        <v>721.97</v>
      </c>
      <c r="I5520" s="219"/>
      <c r="J5520" s="215"/>
      <c r="K5520" s="215"/>
      <c r="L5520" s="220"/>
      <c r="M5520" s="221"/>
      <c r="N5520" s="222"/>
      <c r="O5520" s="222"/>
      <c r="P5520" s="222"/>
      <c r="Q5520" s="222"/>
      <c r="R5520" s="222"/>
      <c r="S5520" s="222"/>
      <c r="T5520" s="223"/>
      <c r="AT5520" s="224" t="s">
        <v>395</v>
      </c>
      <c r="AU5520" s="224" t="s">
        <v>90</v>
      </c>
      <c r="AV5520" s="14" t="s">
        <v>90</v>
      </c>
      <c r="AW5520" s="14" t="s">
        <v>36</v>
      </c>
      <c r="AX5520" s="14" t="s">
        <v>78</v>
      </c>
      <c r="AY5520" s="224" t="s">
        <v>386</v>
      </c>
    </row>
    <row r="5521" spans="2:51" s="14" customFormat="1" ht="10">
      <c r="B5521" s="214"/>
      <c r="C5521" s="215"/>
      <c r="D5521" s="205" t="s">
        <v>395</v>
      </c>
      <c r="E5521" s="216" t="s">
        <v>76</v>
      </c>
      <c r="F5521" s="217" t="s">
        <v>224</v>
      </c>
      <c r="G5521" s="215"/>
      <c r="H5521" s="218">
        <v>93.95</v>
      </c>
      <c r="I5521" s="219"/>
      <c r="J5521" s="215"/>
      <c r="K5521" s="215"/>
      <c r="L5521" s="220"/>
      <c r="M5521" s="221"/>
      <c r="N5521" s="222"/>
      <c r="O5521" s="222"/>
      <c r="P5521" s="222"/>
      <c r="Q5521" s="222"/>
      <c r="R5521" s="222"/>
      <c r="S5521" s="222"/>
      <c r="T5521" s="223"/>
      <c r="AT5521" s="224" t="s">
        <v>395</v>
      </c>
      <c r="AU5521" s="224" t="s">
        <v>90</v>
      </c>
      <c r="AV5521" s="14" t="s">
        <v>90</v>
      </c>
      <c r="AW5521" s="14" t="s">
        <v>36</v>
      </c>
      <c r="AX5521" s="14" t="s">
        <v>78</v>
      </c>
      <c r="AY5521" s="224" t="s">
        <v>386</v>
      </c>
    </row>
    <row r="5522" spans="2:51" s="14" customFormat="1" ht="10">
      <c r="B5522" s="214"/>
      <c r="C5522" s="215"/>
      <c r="D5522" s="205" t="s">
        <v>395</v>
      </c>
      <c r="E5522" s="216" t="s">
        <v>76</v>
      </c>
      <c r="F5522" s="217" t="s">
        <v>221</v>
      </c>
      <c r="G5522" s="215"/>
      <c r="H5522" s="218">
        <v>181.643</v>
      </c>
      <c r="I5522" s="219"/>
      <c r="J5522" s="215"/>
      <c r="K5522" s="215"/>
      <c r="L5522" s="220"/>
      <c r="M5522" s="221"/>
      <c r="N5522" s="222"/>
      <c r="O5522" s="222"/>
      <c r="P5522" s="222"/>
      <c r="Q5522" s="222"/>
      <c r="R5522" s="222"/>
      <c r="S5522" s="222"/>
      <c r="T5522" s="223"/>
      <c r="AT5522" s="224" t="s">
        <v>395</v>
      </c>
      <c r="AU5522" s="224" t="s">
        <v>90</v>
      </c>
      <c r="AV5522" s="14" t="s">
        <v>90</v>
      </c>
      <c r="AW5522" s="14" t="s">
        <v>36</v>
      </c>
      <c r="AX5522" s="14" t="s">
        <v>78</v>
      </c>
      <c r="AY5522" s="224" t="s">
        <v>386</v>
      </c>
    </row>
    <row r="5523" spans="2:51" s="16" customFormat="1" ht="10">
      <c r="B5523" s="246"/>
      <c r="C5523" s="247"/>
      <c r="D5523" s="205" t="s">
        <v>395</v>
      </c>
      <c r="E5523" s="248" t="s">
        <v>76</v>
      </c>
      <c r="F5523" s="249" t="s">
        <v>559</v>
      </c>
      <c r="G5523" s="247"/>
      <c r="H5523" s="250">
        <v>1267.2750000000001</v>
      </c>
      <c r="I5523" s="251"/>
      <c r="J5523" s="247"/>
      <c r="K5523" s="247"/>
      <c r="L5523" s="252"/>
      <c r="M5523" s="253"/>
      <c r="N5523" s="254"/>
      <c r="O5523" s="254"/>
      <c r="P5523" s="254"/>
      <c r="Q5523" s="254"/>
      <c r="R5523" s="254"/>
      <c r="S5523" s="254"/>
      <c r="T5523" s="255"/>
      <c r="AT5523" s="256" t="s">
        <v>395</v>
      </c>
      <c r="AU5523" s="256" t="s">
        <v>90</v>
      </c>
      <c r="AV5523" s="16" t="s">
        <v>95</v>
      </c>
      <c r="AW5523" s="16" t="s">
        <v>36</v>
      </c>
      <c r="AX5523" s="16" t="s">
        <v>78</v>
      </c>
      <c r="AY5523" s="256" t="s">
        <v>386</v>
      </c>
    </row>
    <row r="5524" spans="2:51" s="13" customFormat="1" ht="10">
      <c r="B5524" s="203"/>
      <c r="C5524" s="204"/>
      <c r="D5524" s="205" t="s">
        <v>395</v>
      </c>
      <c r="E5524" s="206" t="s">
        <v>76</v>
      </c>
      <c r="F5524" s="207" t="s">
        <v>396</v>
      </c>
      <c r="G5524" s="204"/>
      <c r="H5524" s="206" t="s">
        <v>76</v>
      </c>
      <c r="I5524" s="208"/>
      <c r="J5524" s="204"/>
      <c r="K5524" s="204"/>
      <c r="L5524" s="209"/>
      <c r="M5524" s="210"/>
      <c r="N5524" s="211"/>
      <c r="O5524" s="211"/>
      <c r="P5524" s="211"/>
      <c r="Q5524" s="211"/>
      <c r="R5524" s="211"/>
      <c r="S5524" s="211"/>
      <c r="T5524" s="212"/>
      <c r="AT5524" s="213" t="s">
        <v>395</v>
      </c>
      <c r="AU5524" s="213" t="s">
        <v>90</v>
      </c>
      <c r="AV5524" s="13" t="s">
        <v>85</v>
      </c>
      <c r="AW5524" s="13" t="s">
        <v>36</v>
      </c>
      <c r="AX5524" s="13" t="s">
        <v>78</v>
      </c>
      <c r="AY5524" s="213" t="s">
        <v>386</v>
      </c>
    </row>
    <row r="5525" spans="2:51" s="14" customFormat="1" ht="10">
      <c r="B5525" s="214"/>
      <c r="C5525" s="215"/>
      <c r="D5525" s="205" t="s">
        <v>395</v>
      </c>
      <c r="E5525" s="216" t="s">
        <v>76</v>
      </c>
      <c r="F5525" s="217" t="s">
        <v>4730</v>
      </c>
      <c r="G5525" s="215"/>
      <c r="H5525" s="218">
        <v>113.593</v>
      </c>
      <c r="I5525" s="219"/>
      <c r="J5525" s="215"/>
      <c r="K5525" s="215"/>
      <c r="L5525" s="220"/>
      <c r="M5525" s="221"/>
      <c r="N5525" s="222"/>
      <c r="O5525" s="222"/>
      <c r="P5525" s="222"/>
      <c r="Q5525" s="222"/>
      <c r="R5525" s="222"/>
      <c r="S5525" s="222"/>
      <c r="T5525" s="223"/>
      <c r="AT5525" s="224" t="s">
        <v>395</v>
      </c>
      <c r="AU5525" s="224" t="s">
        <v>90</v>
      </c>
      <c r="AV5525" s="14" t="s">
        <v>90</v>
      </c>
      <c r="AW5525" s="14" t="s">
        <v>36</v>
      </c>
      <c r="AX5525" s="14" t="s">
        <v>78</v>
      </c>
      <c r="AY5525" s="224" t="s">
        <v>386</v>
      </c>
    </row>
    <row r="5526" spans="2:51" s="14" customFormat="1" ht="10">
      <c r="B5526" s="214"/>
      <c r="C5526" s="215"/>
      <c r="D5526" s="205" t="s">
        <v>395</v>
      </c>
      <c r="E5526" s="216" t="s">
        <v>76</v>
      </c>
      <c r="F5526" s="217" t="s">
        <v>4731</v>
      </c>
      <c r="G5526" s="215"/>
      <c r="H5526" s="218">
        <v>24.431999999999999</v>
      </c>
      <c r="I5526" s="219"/>
      <c r="J5526" s="215"/>
      <c r="K5526" s="215"/>
      <c r="L5526" s="220"/>
      <c r="M5526" s="221"/>
      <c r="N5526" s="222"/>
      <c r="O5526" s="222"/>
      <c r="P5526" s="222"/>
      <c r="Q5526" s="222"/>
      <c r="R5526" s="222"/>
      <c r="S5526" s="222"/>
      <c r="T5526" s="223"/>
      <c r="AT5526" s="224" t="s">
        <v>395</v>
      </c>
      <c r="AU5526" s="224" t="s">
        <v>90</v>
      </c>
      <c r="AV5526" s="14" t="s">
        <v>90</v>
      </c>
      <c r="AW5526" s="14" t="s">
        <v>36</v>
      </c>
      <c r="AX5526" s="14" t="s">
        <v>78</v>
      </c>
      <c r="AY5526" s="224" t="s">
        <v>386</v>
      </c>
    </row>
    <row r="5527" spans="2:51" s="14" customFormat="1" ht="20">
      <c r="B5527" s="214"/>
      <c r="C5527" s="215"/>
      <c r="D5527" s="205" t="s">
        <v>395</v>
      </c>
      <c r="E5527" s="216" t="s">
        <v>76</v>
      </c>
      <c r="F5527" s="217" t="s">
        <v>4732</v>
      </c>
      <c r="G5527" s="215"/>
      <c r="H5527" s="218">
        <v>154.892</v>
      </c>
      <c r="I5527" s="219"/>
      <c r="J5527" s="215"/>
      <c r="K5527" s="215"/>
      <c r="L5527" s="220"/>
      <c r="M5527" s="221"/>
      <c r="N5527" s="222"/>
      <c r="O5527" s="222"/>
      <c r="P5527" s="222"/>
      <c r="Q5527" s="222"/>
      <c r="R5527" s="222"/>
      <c r="S5527" s="222"/>
      <c r="T5527" s="223"/>
      <c r="AT5527" s="224" t="s">
        <v>395</v>
      </c>
      <c r="AU5527" s="224" t="s">
        <v>90</v>
      </c>
      <c r="AV5527" s="14" t="s">
        <v>90</v>
      </c>
      <c r="AW5527" s="14" t="s">
        <v>36</v>
      </c>
      <c r="AX5527" s="14" t="s">
        <v>78</v>
      </c>
      <c r="AY5527" s="224" t="s">
        <v>386</v>
      </c>
    </row>
    <row r="5528" spans="2:51" s="14" customFormat="1" ht="20">
      <c r="B5528" s="214"/>
      <c r="C5528" s="215"/>
      <c r="D5528" s="205" t="s">
        <v>395</v>
      </c>
      <c r="E5528" s="216" t="s">
        <v>76</v>
      </c>
      <c r="F5528" s="217" t="s">
        <v>4733</v>
      </c>
      <c r="G5528" s="215"/>
      <c r="H5528" s="218">
        <v>39.052</v>
      </c>
      <c r="I5528" s="219"/>
      <c r="J5528" s="215"/>
      <c r="K5528" s="215"/>
      <c r="L5528" s="220"/>
      <c r="M5528" s="221"/>
      <c r="N5528" s="222"/>
      <c r="O5528" s="222"/>
      <c r="P5528" s="222"/>
      <c r="Q5528" s="222"/>
      <c r="R5528" s="222"/>
      <c r="S5528" s="222"/>
      <c r="T5528" s="223"/>
      <c r="AT5528" s="224" t="s">
        <v>395</v>
      </c>
      <c r="AU5528" s="224" t="s">
        <v>90</v>
      </c>
      <c r="AV5528" s="14" t="s">
        <v>90</v>
      </c>
      <c r="AW5528" s="14" t="s">
        <v>36</v>
      </c>
      <c r="AX5528" s="14" t="s">
        <v>78</v>
      </c>
      <c r="AY5528" s="224" t="s">
        <v>386</v>
      </c>
    </row>
    <row r="5529" spans="2:51" s="14" customFormat="1" ht="10">
      <c r="B5529" s="214"/>
      <c r="C5529" s="215"/>
      <c r="D5529" s="205" t="s">
        <v>395</v>
      </c>
      <c r="E5529" s="216" t="s">
        <v>76</v>
      </c>
      <c r="F5529" s="217" t="s">
        <v>4734</v>
      </c>
      <c r="G5529" s="215"/>
      <c r="H5529" s="218">
        <v>47.517000000000003</v>
      </c>
      <c r="I5529" s="219"/>
      <c r="J5529" s="215"/>
      <c r="K5529" s="215"/>
      <c r="L5529" s="220"/>
      <c r="M5529" s="221"/>
      <c r="N5529" s="222"/>
      <c r="O5529" s="222"/>
      <c r="P5529" s="222"/>
      <c r="Q5529" s="222"/>
      <c r="R5529" s="222"/>
      <c r="S5529" s="222"/>
      <c r="T5529" s="223"/>
      <c r="AT5529" s="224" t="s">
        <v>395</v>
      </c>
      <c r="AU5529" s="224" t="s">
        <v>90</v>
      </c>
      <c r="AV5529" s="14" t="s">
        <v>90</v>
      </c>
      <c r="AW5529" s="14" t="s">
        <v>36</v>
      </c>
      <c r="AX5529" s="14" t="s">
        <v>78</v>
      </c>
      <c r="AY5529" s="224" t="s">
        <v>386</v>
      </c>
    </row>
    <row r="5530" spans="2:51" s="14" customFormat="1" ht="10">
      <c r="B5530" s="214"/>
      <c r="C5530" s="215"/>
      <c r="D5530" s="205" t="s">
        <v>395</v>
      </c>
      <c r="E5530" s="216" t="s">
        <v>76</v>
      </c>
      <c r="F5530" s="217" t="s">
        <v>4735</v>
      </c>
      <c r="G5530" s="215"/>
      <c r="H5530" s="218">
        <v>51.856999999999999</v>
      </c>
      <c r="I5530" s="219"/>
      <c r="J5530" s="215"/>
      <c r="K5530" s="215"/>
      <c r="L5530" s="220"/>
      <c r="M5530" s="221"/>
      <c r="N5530" s="222"/>
      <c r="O5530" s="222"/>
      <c r="P5530" s="222"/>
      <c r="Q5530" s="222"/>
      <c r="R5530" s="222"/>
      <c r="S5530" s="222"/>
      <c r="T5530" s="223"/>
      <c r="AT5530" s="224" t="s">
        <v>395</v>
      </c>
      <c r="AU5530" s="224" t="s">
        <v>90</v>
      </c>
      <c r="AV5530" s="14" t="s">
        <v>90</v>
      </c>
      <c r="AW5530" s="14" t="s">
        <v>36</v>
      </c>
      <c r="AX5530" s="14" t="s">
        <v>78</v>
      </c>
      <c r="AY5530" s="224" t="s">
        <v>386</v>
      </c>
    </row>
    <row r="5531" spans="2:51" s="14" customFormat="1" ht="10">
      <c r="B5531" s="214"/>
      <c r="C5531" s="215"/>
      <c r="D5531" s="205" t="s">
        <v>395</v>
      </c>
      <c r="E5531" s="216" t="s">
        <v>76</v>
      </c>
      <c r="F5531" s="217" t="s">
        <v>4736</v>
      </c>
      <c r="G5531" s="215"/>
      <c r="H5531" s="218">
        <v>45.521000000000001</v>
      </c>
      <c r="I5531" s="219"/>
      <c r="J5531" s="215"/>
      <c r="K5531" s="215"/>
      <c r="L5531" s="220"/>
      <c r="M5531" s="221"/>
      <c r="N5531" s="222"/>
      <c r="O5531" s="222"/>
      <c r="P5531" s="222"/>
      <c r="Q5531" s="222"/>
      <c r="R5531" s="222"/>
      <c r="S5531" s="222"/>
      <c r="T5531" s="223"/>
      <c r="AT5531" s="224" t="s">
        <v>395</v>
      </c>
      <c r="AU5531" s="224" t="s">
        <v>90</v>
      </c>
      <c r="AV5531" s="14" t="s">
        <v>90</v>
      </c>
      <c r="AW5531" s="14" t="s">
        <v>36</v>
      </c>
      <c r="AX5531" s="14" t="s">
        <v>78</v>
      </c>
      <c r="AY5531" s="224" t="s">
        <v>386</v>
      </c>
    </row>
    <row r="5532" spans="2:51" s="14" customFormat="1" ht="10">
      <c r="B5532" s="214"/>
      <c r="C5532" s="215"/>
      <c r="D5532" s="205" t="s">
        <v>395</v>
      </c>
      <c r="E5532" s="216" t="s">
        <v>76</v>
      </c>
      <c r="F5532" s="217" t="s">
        <v>4737</v>
      </c>
      <c r="G5532" s="215"/>
      <c r="H5532" s="218">
        <v>27.594999999999999</v>
      </c>
      <c r="I5532" s="219"/>
      <c r="J5532" s="215"/>
      <c r="K5532" s="215"/>
      <c r="L5532" s="220"/>
      <c r="M5532" s="221"/>
      <c r="N5532" s="222"/>
      <c r="O5532" s="222"/>
      <c r="P5532" s="222"/>
      <c r="Q5532" s="222"/>
      <c r="R5532" s="222"/>
      <c r="S5532" s="222"/>
      <c r="T5532" s="223"/>
      <c r="AT5532" s="224" t="s">
        <v>395</v>
      </c>
      <c r="AU5532" s="224" t="s">
        <v>90</v>
      </c>
      <c r="AV5532" s="14" t="s">
        <v>90</v>
      </c>
      <c r="AW5532" s="14" t="s">
        <v>36</v>
      </c>
      <c r="AX5532" s="14" t="s">
        <v>78</v>
      </c>
      <c r="AY5532" s="224" t="s">
        <v>386</v>
      </c>
    </row>
    <row r="5533" spans="2:51" s="14" customFormat="1" ht="10">
      <c r="B5533" s="214"/>
      <c r="C5533" s="215"/>
      <c r="D5533" s="205" t="s">
        <v>395</v>
      </c>
      <c r="E5533" s="216" t="s">
        <v>76</v>
      </c>
      <c r="F5533" s="217" t="s">
        <v>4738</v>
      </c>
      <c r="G5533" s="215"/>
      <c r="H5533" s="218">
        <v>19.997</v>
      </c>
      <c r="I5533" s="219"/>
      <c r="J5533" s="215"/>
      <c r="K5533" s="215"/>
      <c r="L5533" s="220"/>
      <c r="M5533" s="221"/>
      <c r="N5533" s="222"/>
      <c r="O5533" s="222"/>
      <c r="P5533" s="222"/>
      <c r="Q5533" s="222"/>
      <c r="R5533" s="222"/>
      <c r="S5533" s="222"/>
      <c r="T5533" s="223"/>
      <c r="AT5533" s="224" t="s">
        <v>395</v>
      </c>
      <c r="AU5533" s="224" t="s">
        <v>90</v>
      </c>
      <c r="AV5533" s="14" t="s">
        <v>90</v>
      </c>
      <c r="AW5533" s="14" t="s">
        <v>36</v>
      </c>
      <c r="AX5533" s="14" t="s">
        <v>78</v>
      </c>
      <c r="AY5533" s="224" t="s">
        <v>386</v>
      </c>
    </row>
    <row r="5534" spans="2:51" s="14" customFormat="1" ht="10">
      <c r="B5534" s="214"/>
      <c r="C5534" s="215"/>
      <c r="D5534" s="205" t="s">
        <v>395</v>
      </c>
      <c r="E5534" s="216" t="s">
        <v>76</v>
      </c>
      <c r="F5534" s="217" t="s">
        <v>4739</v>
      </c>
      <c r="G5534" s="215"/>
      <c r="H5534" s="218">
        <v>18.748000000000001</v>
      </c>
      <c r="I5534" s="219"/>
      <c r="J5534" s="215"/>
      <c r="K5534" s="215"/>
      <c r="L5534" s="220"/>
      <c r="M5534" s="221"/>
      <c r="N5534" s="222"/>
      <c r="O5534" s="222"/>
      <c r="P5534" s="222"/>
      <c r="Q5534" s="222"/>
      <c r="R5534" s="222"/>
      <c r="S5534" s="222"/>
      <c r="T5534" s="223"/>
      <c r="AT5534" s="224" t="s">
        <v>395</v>
      </c>
      <c r="AU5534" s="224" t="s">
        <v>90</v>
      </c>
      <c r="AV5534" s="14" t="s">
        <v>90</v>
      </c>
      <c r="AW5534" s="14" t="s">
        <v>36</v>
      </c>
      <c r="AX5534" s="14" t="s">
        <v>78</v>
      </c>
      <c r="AY5534" s="224" t="s">
        <v>386</v>
      </c>
    </row>
    <row r="5535" spans="2:51" s="14" customFormat="1" ht="10">
      <c r="B5535" s="214"/>
      <c r="C5535" s="215"/>
      <c r="D5535" s="205" t="s">
        <v>395</v>
      </c>
      <c r="E5535" s="216" t="s">
        <v>76</v>
      </c>
      <c r="F5535" s="217" t="s">
        <v>4740</v>
      </c>
      <c r="G5535" s="215"/>
      <c r="H5535" s="218">
        <v>19.276</v>
      </c>
      <c r="I5535" s="219"/>
      <c r="J5535" s="215"/>
      <c r="K5535" s="215"/>
      <c r="L5535" s="220"/>
      <c r="M5535" s="221"/>
      <c r="N5535" s="222"/>
      <c r="O5535" s="222"/>
      <c r="P5535" s="222"/>
      <c r="Q5535" s="222"/>
      <c r="R5535" s="222"/>
      <c r="S5535" s="222"/>
      <c r="T5535" s="223"/>
      <c r="AT5535" s="224" t="s">
        <v>395</v>
      </c>
      <c r="AU5535" s="224" t="s">
        <v>90</v>
      </c>
      <c r="AV5535" s="14" t="s">
        <v>90</v>
      </c>
      <c r="AW5535" s="14" t="s">
        <v>36</v>
      </c>
      <c r="AX5535" s="14" t="s">
        <v>78</v>
      </c>
      <c r="AY5535" s="224" t="s">
        <v>386</v>
      </c>
    </row>
    <row r="5536" spans="2:51" s="14" customFormat="1" ht="20">
      <c r="B5536" s="214"/>
      <c r="C5536" s="215"/>
      <c r="D5536" s="205" t="s">
        <v>395</v>
      </c>
      <c r="E5536" s="216" t="s">
        <v>76</v>
      </c>
      <c r="F5536" s="217" t="s">
        <v>4741</v>
      </c>
      <c r="G5536" s="215"/>
      <c r="H5536" s="218">
        <v>43.664000000000001</v>
      </c>
      <c r="I5536" s="219"/>
      <c r="J5536" s="215"/>
      <c r="K5536" s="215"/>
      <c r="L5536" s="220"/>
      <c r="M5536" s="221"/>
      <c r="N5536" s="222"/>
      <c r="O5536" s="222"/>
      <c r="P5536" s="222"/>
      <c r="Q5536" s="222"/>
      <c r="R5536" s="222"/>
      <c r="S5536" s="222"/>
      <c r="T5536" s="223"/>
      <c r="AT5536" s="224" t="s">
        <v>395</v>
      </c>
      <c r="AU5536" s="224" t="s">
        <v>90</v>
      </c>
      <c r="AV5536" s="14" t="s">
        <v>90</v>
      </c>
      <c r="AW5536" s="14" t="s">
        <v>36</v>
      </c>
      <c r="AX5536" s="14" t="s">
        <v>78</v>
      </c>
      <c r="AY5536" s="224" t="s">
        <v>386</v>
      </c>
    </row>
    <row r="5537" spans="2:51" s="14" customFormat="1" ht="10">
      <c r="B5537" s="214"/>
      <c r="C5537" s="215"/>
      <c r="D5537" s="205" t="s">
        <v>395</v>
      </c>
      <c r="E5537" s="216" t="s">
        <v>76</v>
      </c>
      <c r="F5537" s="217" t="s">
        <v>4742</v>
      </c>
      <c r="G5537" s="215"/>
      <c r="H5537" s="218">
        <v>57.177999999999997</v>
      </c>
      <c r="I5537" s="219"/>
      <c r="J5537" s="215"/>
      <c r="K5537" s="215"/>
      <c r="L5537" s="220"/>
      <c r="M5537" s="221"/>
      <c r="N5537" s="222"/>
      <c r="O5537" s="222"/>
      <c r="P5537" s="222"/>
      <c r="Q5537" s="222"/>
      <c r="R5537" s="222"/>
      <c r="S5537" s="222"/>
      <c r="T5537" s="223"/>
      <c r="AT5537" s="224" t="s">
        <v>395</v>
      </c>
      <c r="AU5537" s="224" t="s">
        <v>90</v>
      </c>
      <c r="AV5537" s="14" t="s">
        <v>90</v>
      </c>
      <c r="AW5537" s="14" t="s">
        <v>36</v>
      </c>
      <c r="AX5537" s="14" t="s">
        <v>78</v>
      </c>
      <c r="AY5537" s="224" t="s">
        <v>386</v>
      </c>
    </row>
    <row r="5538" spans="2:51" s="14" customFormat="1" ht="10">
      <c r="B5538" s="214"/>
      <c r="C5538" s="215"/>
      <c r="D5538" s="205" t="s">
        <v>395</v>
      </c>
      <c r="E5538" s="216" t="s">
        <v>76</v>
      </c>
      <c r="F5538" s="217" t="s">
        <v>4743</v>
      </c>
      <c r="G5538" s="215"/>
      <c r="H5538" s="218">
        <v>51.645000000000003</v>
      </c>
      <c r="I5538" s="219"/>
      <c r="J5538" s="215"/>
      <c r="K5538" s="215"/>
      <c r="L5538" s="220"/>
      <c r="M5538" s="221"/>
      <c r="N5538" s="222"/>
      <c r="O5538" s="222"/>
      <c r="P5538" s="222"/>
      <c r="Q5538" s="222"/>
      <c r="R5538" s="222"/>
      <c r="S5538" s="222"/>
      <c r="T5538" s="223"/>
      <c r="AT5538" s="224" t="s">
        <v>395</v>
      </c>
      <c r="AU5538" s="224" t="s">
        <v>90</v>
      </c>
      <c r="AV5538" s="14" t="s">
        <v>90</v>
      </c>
      <c r="AW5538" s="14" t="s">
        <v>36</v>
      </c>
      <c r="AX5538" s="14" t="s">
        <v>78</v>
      </c>
      <c r="AY5538" s="224" t="s">
        <v>386</v>
      </c>
    </row>
    <row r="5539" spans="2:51" s="14" customFormat="1" ht="10">
      <c r="B5539" s="214"/>
      <c r="C5539" s="215"/>
      <c r="D5539" s="205" t="s">
        <v>395</v>
      </c>
      <c r="E5539" s="216" t="s">
        <v>76</v>
      </c>
      <c r="F5539" s="217" t="s">
        <v>4744</v>
      </c>
      <c r="G5539" s="215"/>
      <c r="H5539" s="218">
        <v>37.673000000000002</v>
      </c>
      <c r="I5539" s="219"/>
      <c r="J5539" s="215"/>
      <c r="K5539" s="215"/>
      <c r="L5539" s="220"/>
      <c r="M5539" s="221"/>
      <c r="N5539" s="222"/>
      <c r="O5539" s="222"/>
      <c r="P5539" s="222"/>
      <c r="Q5539" s="222"/>
      <c r="R5539" s="222"/>
      <c r="S5539" s="222"/>
      <c r="T5539" s="223"/>
      <c r="AT5539" s="224" t="s">
        <v>395</v>
      </c>
      <c r="AU5539" s="224" t="s">
        <v>90</v>
      </c>
      <c r="AV5539" s="14" t="s">
        <v>90</v>
      </c>
      <c r="AW5539" s="14" t="s">
        <v>36</v>
      </c>
      <c r="AX5539" s="14" t="s">
        <v>78</v>
      </c>
      <c r="AY5539" s="224" t="s">
        <v>386</v>
      </c>
    </row>
    <row r="5540" spans="2:51" s="14" customFormat="1" ht="10">
      <c r="B5540" s="214"/>
      <c r="C5540" s="215"/>
      <c r="D5540" s="205" t="s">
        <v>395</v>
      </c>
      <c r="E5540" s="216" t="s">
        <v>76</v>
      </c>
      <c r="F5540" s="217" t="s">
        <v>4745</v>
      </c>
      <c r="G5540" s="215"/>
      <c r="H5540" s="218">
        <v>31.393999999999998</v>
      </c>
      <c r="I5540" s="219"/>
      <c r="J5540" s="215"/>
      <c r="K5540" s="215"/>
      <c r="L5540" s="220"/>
      <c r="M5540" s="221"/>
      <c r="N5540" s="222"/>
      <c r="O5540" s="222"/>
      <c r="P5540" s="222"/>
      <c r="Q5540" s="222"/>
      <c r="R5540" s="222"/>
      <c r="S5540" s="222"/>
      <c r="T5540" s="223"/>
      <c r="AT5540" s="224" t="s">
        <v>395</v>
      </c>
      <c r="AU5540" s="224" t="s">
        <v>90</v>
      </c>
      <c r="AV5540" s="14" t="s">
        <v>90</v>
      </c>
      <c r="AW5540" s="14" t="s">
        <v>36</v>
      </c>
      <c r="AX5540" s="14" t="s">
        <v>78</v>
      </c>
      <c r="AY5540" s="224" t="s">
        <v>386</v>
      </c>
    </row>
    <row r="5541" spans="2:51" s="14" customFormat="1" ht="10">
      <c r="B5541" s="214"/>
      <c r="C5541" s="215"/>
      <c r="D5541" s="205" t="s">
        <v>395</v>
      </c>
      <c r="E5541" s="216" t="s">
        <v>76</v>
      </c>
      <c r="F5541" s="217" t="s">
        <v>4746</v>
      </c>
      <c r="G5541" s="215"/>
      <c r="H5541" s="218">
        <v>44.878</v>
      </c>
      <c r="I5541" s="219"/>
      <c r="J5541" s="215"/>
      <c r="K5541" s="215"/>
      <c r="L5541" s="220"/>
      <c r="M5541" s="221"/>
      <c r="N5541" s="222"/>
      <c r="O5541" s="222"/>
      <c r="P5541" s="222"/>
      <c r="Q5541" s="222"/>
      <c r="R5541" s="222"/>
      <c r="S5541" s="222"/>
      <c r="T5541" s="223"/>
      <c r="AT5541" s="224" t="s">
        <v>395</v>
      </c>
      <c r="AU5541" s="224" t="s">
        <v>90</v>
      </c>
      <c r="AV5541" s="14" t="s">
        <v>90</v>
      </c>
      <c r="AW5541" s="14" t="s">
        <v>36</v>
      </c>
      <c r="AX5541" s="14" t="s">
        <v>78</v>
      </c>
      <c r="AY5541" s="224" t="s">
        <v>386</v>
      </c>
    </row>
    <row r="5542" spans="2:51" s="14" customFormat="1" ht="10">
      <c r="B5542" s="214"/>
      <c r="C5542" s="215"/>
      <c r="D5542" s="205" t="s">
        <v>395</v>
      </c>
      <c r="E5542" s="216" t="s">
        <v>76</v>
      </c>
      <c r="F5542" s="217" t="s">
        <v>4747</v>
      </c>
      <c r="G5542" s="215"/>
      <c r="H5542" s="218">
        <v>78.212999999999994</v>
      </c>
      <c r="I5542" s="219"/>
      <c r="J5542" s="215"/>
      <c r="K5542" s="215"/>
      <c r="L5542" s="220"/>
      <c r="M5542" s="221"/>
      <c r="N5542" s="222"/>
      <c r="O5542" s="222"/>
      <c r="P5542" s="222"/>
      <c r="Q5542" s="222"/>
      <c r="R5542" s="222"/>
      <c r="S5542" s="222"/>
      <c r="T5542" s="223"/>
      <c r="AT5542" s="224" t="s">
        <v>395</v>
      </c>
      <c r="AU5542" s="224" t="s">
        <v>90</v>
      </c>
      <c r="AV5542" s="14" t="s">
        <v>90</v>
      </c>
      <c r="AW5542" s="14" t="s">
        <v>36</v>
      </c>
      <c r="AX5542" s="14" t="s">
        <v>78</v>
      </c>
      <c r="AY5542" s="224" t="s">
        <v>386</v>
      </c>
    </row>
    <row r="5543" spans="2:51" s="14" customFormat="1" ht="10">
      <c r="B5543" s="214"/>
      <c r="C5543" s="215"/>
      <c r="D5543" s="205" t="s">
        <v>395</v>
      </c>
      <c r="E5543" s="216" t="s">
        <v>76</v>
      </c>
      <c r="F5543" s="217" t="s">
        <v>4748</v>
      </c>
      <c r="G5543" s="215"/>
      <c r="H5543" s="218">
        <v>17.024999999999999</v>
      </c>
      <c r="I5543" s="219"/>
      <c r="J5543" s="215"/>
      <c r="K5543" s="215"/>
      <c r="L5543" s="220"/>
      <c r="M5543" s="221"/>
      <c r="N5543" s="222"/>
      <c r="O5543" s="222"/>
      <c r="P5543" s="222"/>
      <c r="Q5543" s="222"/>
      <c r="R5543" s="222"/>
      <c r="S5543" s="222"/>
      <c r="T5543" s="223"/>
      <c r="AT5543" s="224" t="s">
        <v>395</v>
      </c>
      <c r="AU5543" s="224" t="s">
        <v>90</v>
      </c>
      <c r="AV5543" s="14" t="s">
        <v>90</v>
      </c>
      <c r="AW5543" s="14" t="s">
        <v>36</v>
      </c>
      <c r="AX5543" s="14" t="s">
        <v>78</v>
      </c>
      <c r="AY5543" s="224" t="s">
        <v>386</v>
      </c>
    </row>
    <row r="5544" spans="2:51" s="14" customFormat="1" ht="10">
      <c r="B5544" s="214"/>
      <c r="C5544" s="215"/>
      <c r="D5544" s="205" t="s">
        <v>395</v>
      </c>
      <c r="E5544" s="216" t="s">
        <v>76</v>
      </c>
      <c r="F5544" s="217" t="s">
        <v>4749</v>
      </c>
      <c r="G5544" s="215"/>
      <c r="H5544" s="218">
        <v>30.184000000000001</v>
      </c>
      <c r="I5544" s="219"/>
      <c r="J5544" s="215"/>
      <c r="K5544" s="215"/>
      <c r="L5544" s="220"/>
      <c r="M5544" s="221"/>
      <c r="N5544" s="222"/>
      <c r="O5544" s="222"/>
      <c r="P5544" s="222"/>
      <c r="Q5544" s="222"/>
      <c r="R5544" s="222"/>
      <c r="S5544" s="222"/>
      <c r="T5544" s="223"/>
      <c r="AT5544" s="224" t="s">
        <v>395</v>
      </c>
      <c r="AU5544" s="224" t="s">
        <v>90</v>
      </c>
      <c r="AV5544" s="14" t="s">
        <v>90</v>
      </c>
      <c r="AW5544" s="14" t="s">
        <v>36</v>
      </c>
      <c r="AX5544" s="14" t="s">
        <v>78</v>
      </c>
      <c r="AY5544" s="224" t="s">
        <v>386</v>
      </c>
    </row>
    <row r="5545" spans="2:51" s="16" customFormat="1" ht="10">
      <c r="B5545" s="246"/>
      <c r="C5545" s="247"/>
      <c r="D5545" s="205" t="s">
        <v>395</v>
      </c>
      <c r="E5545" s="248" t="s">
        <v>76</v>
      </c>
      <c r="F5545" s="249" t="s">
        <v>559</v>
      </c>
      <c r="G5545" s="247"/>
      <c r="H5545" s="250">
        <v>954.33399999999995</v>
      </c>
      <c r="I5545" s="251"/>
      <c r="J5545" s="247"/>
      <c r="K5545" s="247"/>
      <c r="L5545" s="252"/>
      <c r="M5545" s="253"/>
      <c r="N5545" s="254"/>
      <c r="O5545" s="254"/>
      <c r="P5545" s="254"/>
      <c r="Q5545" s="254"/>
      <c r="R5545" s="254"/>
      <c r="S5545" s="254"/>
      <c r="T5545" s="255"/>
      <c r="AT5545" s="256" t="s">
        <v>395</v>
      </c>
      <c r="AU5545" s="256" t="s">
        <v>90</v>
      </c>
      <c r="AV5545" s="16" t="s">
        <v>95</v>
      </c>
      <c r="AW5545" s="16" t="s">
        <v>36</v>
      </c>
      <c r="AX5545" s="16" t="s">
        <v>78</v>
      </c>
      <c r="AY5545" s="256" t="s">
        <v>386</v>
      </c>
    </row>
    <row r="5546" spans="2:51" s="13" customFormat="1" ht="10">
      <c r="B5546" s="203"/>
      <c r="C5546" s="204"/>
      <c r="D5546" s="205" t="s">
        <v>395</v>
      </c>
      <c r="E5546" s="206" t="s">
        <v>76</v>
      </c>
      <c r="F5546" s="207" t="s">
        <v>1130</v>
      </c>
      <c r="G5546" s="204"/>
      <c r="H5546" s="206" t="s">
        <v>76</v>
      </c>
      <c r="I5546" s="208"/>
      <c r="J5546" s="204"/>
      <c r="K5546" s="204"/>
      <c r="L5546" s="209"/>
      <c r="M5546" s="210"/>
      <c r="N5546" s="211"/>
      <c r="O5546" s="211"/>
      <c r="P5546" s="211"/>
      <c r="Q5546" s="211"/>
      <c r="R5546" s="211"/>
      <c r="S5546" s="211"/>
      <c r="T5546" s="212"/>
      <c r="AT5546" s="213" t="s">
        <v>395</v>
      </c>
      <c r="AU5546" s="213" t="s">
        <v>90</v>
      </c>
      <c r="AV5546" s="13" t="s">
        <v>85</v>
      </c>
      <c r="AW5546" s="13" t="s">
        <v>36</v>
      </c>
      <c r="AX5546" s="13" t="s">
        <v>78</v>
      </c>
      <c r="AY5546" s="213" t="s">
        <v>386</v>
      </c>
    </row>
    <row r="5547" spans="2:51" s="14" customFormat="1" ht="30">
      <c r="B5547" s="214"/>
      <c r="C5547" s="215"/>
      <c r="D5547" s="205" t="s">
        <v>395</v>
      </c>
      <c r="E5547" s="216" t="s">
        <v>76</v>
      </c>
      <c r="F5547" s="217" t="s">
        <v>4750</v>
      </c>
      <c r="G5547" s="215"/>
      <c r="H5547" s="218">
        <v>110.012</v>
      </c>
      <c r="I5547" s="219"/>
      <c r="J5547" s="215"/>
      <c r="K5547" s="215"/>
      <c r="L5547" s="220"/>
      <c r="M5547" s="221"/>
      <c r="N5547" s="222"/>
      <c r="O5547" s="222"/>
      <c r="P5547" s="222"/>
      <c r="Q5547" s="222"/>
      <c r="R5547" s="222"/>
      <c r="S5547" s="222"/>
      <c r="T5547" s="223"/>
      <c r="AT5547" s="224" t="s">
        <v>395</v>
      </c>
      <c r="AU5547" s="224" t="s">
        <v>90</v>
      </c>
      <c r="AV5547" s="14" t="s">
        <v>90</v>
      </c>
      <c r="AW5547" s="14" t="s">
        <v>36</v>
      </c>
      <c r="AX5547" s="14" t="s">
        <v>78</v>
      </c>
      <c r="AY5547" s="224" t="s">
        <v>386</v>
      </c>
    </row>
    <row r="5548" spans="2:51" s="14" customFormat="1" ht="10">
      <c r="B5548" s="214"/>
      <c r="C5548" s="215"/>
      <c r="D5548" s="205" t="s">
        <v>395</v>
      </c>
      <c r="E5548" s="216" t="s">
        <v>76</v>
      </c>
      <c r="F5548" s="217" t="s">
        <v>4751</v>
      </c>
      <c r="G5548" s="215"/>
      <c r="H5548" s="218">
        <v>24.439</v>
      </c>
      <c r="I5548" s="219"/>
      <c r="J5548" s="215"/>
      <c r="K5548" s="215"/>
      <c r="L5548" s="220"/>
      <c r="M5548" s="221"/>
      <c r="N5548" s="222"/>
      <c r="O5548" s="222"/>
      <c r="P5548" s="222"/>
      <c r="Q5548" s="222"/>
      <c r="R5548" s="222"/>
      <c r="S5548" s="222"/>
      <c r="T5548" s="223"/>
      <c r="AT5548" s="224" t="s">
        <v>395</v>
      </c>
      <c r="AU5548" s="224" t="s">
        <v>90</v>
      </c>
      <c r="AV5548" s="14" t="s">
        <v>90</v>
      </c>
      <c r="AW5548" s="14" t="s">
        <v>36</v>
      </c>
      <c r="AX5548" s="14" t="s">
        <v>78</v>
      </c>
      <c r="AY5548" s="224" t="s">
        <v>386</v>
      </c>
    </row>
    <row r="5549" spans="2:51" s="14" customFormat="1" ht="20">
      <c r="B5549" s="214"/>
      <c r="C5549" s="215"/>
      <c r="D5549" s="205" t="s">
        <v>395</v>
      </c>
      <c r="E5549" s="216" t="s">
        <v>76</v>
      </c>
      <c r="F5549" s="217" t="s">
        <v>4752</v>
      </c>
      <c r="G5549" s="215"/>
      <c r="H5549" s="218">
        <v>131.405</v>
      </c>
      <c r="I5549" s="219"/>
      <c r="J5549" s="215"/>
      <c r="K5549" s="215"/>
      <c r="L5549" s="220"/>
      <c r="M5549" s="221"/>
      <c r="N5549" s="222"/>
      <c r="O5549" s="222"/>
      <c r="P5549" s="222"/>
      <c r="Q5549" s="222"/>
      <c r="R5549" s="222"/>
      <c r="S5549" s="222"/>
      <c r="T5549" s="223"/>
      <c r="AT5549" s="224" t="s">
        <v>395</v>
      </c>
      <c r="AU5549" s="224" t="s">
        <v>90</v>
      </c>
      <c r="AV5549" s="14" t="s">
        <v>90</v>
      </c>
      <c r="AW5549" s="14" t="s">
        <v>36</v>
      </c>
      <c r="AX5549" s="14" t="s">
        <v>78</v>
      </c>
      <c r="AY5549" s="224" t="s">
        <v>386</v>
      </c>
    </row>
    <row r="5550" spans="2:51" s="14" customFormat="1" ht="10">
      <c r="B5550" s="214"/>
      <c r="C5550" s="215"/>
      <c r="D5550" s="205" t="s">
        <v>395</v>
      </c>
      <c r="E5550" s="216" t="s">
        <v>76</v>
      </c>
      <c r="F5550" s="217" t="s">
        <v>4753</v>
      </c>
      <c r="G5550" s="215"/>
      <c r="H5550" s="218">
        <v>17.852</v>
      </c>
      <c r="I5550" s="219"/>
      <c r="J5550" s="215"/>
      <c r="K5550" s="215"/>
      <c r="L5550" s="220"/>
      <c r="M5550" s="221"/>
      <c r="N5550" s="222"/>
      <c r="O5550" s="222"/>
      <c r="P5550" s="222"/>
      <c r="Q5550" s="222"/>
      <c r="R5550" s="222"/>
      <c r="S5550" s="222"/>
      <c r="T5550" s="223"/>
      <c r="AT5550" s="224" t="s">
        <v>395</v>
      </c>
      <c r="AU5550" s="224" t="s">
        <v>90</v>
      </c>
      <c r="AV5550" s="14" t="s">
        <v>90</v>
      </c>
      <c r="AW5550" s="14" t="s">
        <v>36</v>
      </c>
      <c r="AX5550" s="14" t="s">
        <v>78</v>
      </c>
      <c r="AY5550" s="224" t="s">
        <v>386</v>
      </c>
    </row>
    <row r="5551" spans="2:51" s="14" customFormat="1" ht="30">
      <c r="B5551" s="214"/>
      <c r="C5551" s="215"/>
      <c r="D5551" s="205" t="s">
        <v>395</v>
      </c>
      <c r="E5551" s="216" t="s">
        <v>76</v>
      </c>
      <c r="F5551" s="217" t="s">
        <v>4754</v>
      </c>
      <c r="G5551" s="215"/>
      <c r="H5551" s="218">
        <v>59.08</v>
      </c>
      <c r="I5551" s="219"/>
      <c r="J5551" s="215"/>
      <c r="K5551" s="215"/>
      <c r="L5551" s="220"/>
      <c r="M5551" s="221"/>
      <c r="N5551" s="222"/>
      <c r="O5551" s="222"/>
      <c r="P5551" s="222"/>
      <c r="Q5551" s="222"/>
      <c r="R5551" s="222"/>
      <c r="S5551" s="222"/>
      <c r="T5551" s="223"/>
      <c r="AT5551" s="224" t="s">
        <v>395</v>
      </c>
      <c r="AU5551" s="224" t="s">
        <v>90</v>
      </c>
      <c r="AV5551" s="14" t="s">
        <v>90</v>
      </c>
      <c r="AW5551" s="14" t="s">
        <v>36</v>
      </c>
      <c r="AX5551" s="14" t="s">
        <v>78</v>
      </c>
      <c r="AY5551" s="224" t="s">
        <v>386</v>
      </c>
    </row>
    <row r="5552" spans="2:51" s="14" customFormat="1" ht="10">
      <c r="B5552" s="214"/>
      <c r="C5552" s="215"/>
      <c r="D5552" s="205" t="s">
        <v>395</v>
      </c>
      <c r="E5552" s="216" t="s">
        <v>76</v>
      </c>
      <c r="F5552" s="217" t="s">
        <v>4755</v>
      </c>
      <c r="G5552" s="215"/>
      <c r="H5552" s="218">
        <v>20.292000000000002</v>
      </c>
      <c r="I5552" s="219"/>
      <c r="J5552" s="215"/>
      <c r="K5552" s="215"/>
      <c r="L5552" s="220"/>
      <c r="M5552" s="221"/>
      <c r="N5552" s="222"/>
      <c r="O5552" s="222"/>
      <c r="P5552" s="222"/>
      <c r="Q5552" s="222"/>
      <c r="R5552" s="222"/>
      <c r="S5552" s="222"/>
      <c r="T5552" s="223"/>
      <c r="AT5552" s="224" t="s">
        <v>395</v>
      </c>
      <c r="AU5552" s="224" t="s">
        <v>90</v>
      </c>
      <c r="AV5552" s="14" t="s">
        <v>90</v>
      </c>
      <c r="AW5552" s="14" t="s">
        <v>36</v>
      </c>
      <c r="AX5552" s="14" t="s">
        <v>78</v>
      </c>
      <c r="AY5552" s="224" t="s">
        <v>386</v>
      </c>
    </row>
    <row r="5553" spans="2:51" s="14" customFormat="1" ht="10">
      <c r="B5553" s="214"/>
      <c r="C5553" s="215"/>
      <c r="D5553" s="205" t="s">
        <v>395</v>
      </c>
      <c r="E5553" s="216" t="s">
        <v>76</v>
      </c>
      <c r="F5553" s="217" t="s">
        <v>4756</v>
      </c>
      <c r="G5553" s="215"/>
      <c r="H5553" s="218">
        <v>19.887</v>
      </c>
      <c r="I5553" s="219"/>
      <c r="J5553" s="215"/>
      <c r="K5553" s="215"/>
      <c r="L5553" s="220"/>
      <c r="M5553" s="221"/>
      <c r="N5553" s="222"/>
      <c r="O5553" s="222"/>
      <c r="P5553" s="222"/>
      <c r="Q5553" s="222"/>
      <c r="R5553" s="222"/>
      <c r="S5553" s="222"/>
      <c r="T5553" s="223"/>
      <c r="AT5553" s="224" t="s">
        <v>395</v>
      </c>
      <c r="AU5553" s="224" t="s">
        <v>90</v>
      </c>
      <c r="AV5553" s="14" t="s">
        <v>90</v>
      </c>
      <c r="AW5553" s="14" t="s">
        <v>36</v>
      </c>
      <c r="AX5553" s="14" t="s">
        <v>78</v>
      </c>
      <c r="AY5553" s="224" t="s">
        <v>386</v>
      </c>
    </row>
    <row r="5554" spans="2:51" s="14" customFormat="1" ht="10">
      <c r="B5554" s="214"/>
      <c r="C5554" s="215"/>
      <c r="D5554" s="205" t="s">
        <v>395</v>
      </c>
      <c r="E5554" s="216" t="s">
        <v>76</v>
      </c>
      <c r="F5554" s="217" t="s">
        <v>4757</v>
      </c>
      <c r="G5554" s="215"/>
      <c r="H5554" s="218">
        <v>5.657</v>
      </c>
      <c r="I5554" s="219"/>
      <c r="J5554" s="215"/>
      <c r="K5554" s="215"/>
      <c r="L5554" s="220"/>
      <c r="M5554" s="221"/>
      <c r="N5554" s="222"/>
      <c r="O5554" s="222"/>
      <c r="P5554" s="222"/>
      <c r="Q5554" s="222"/>
      <c r="R5554" s="222"/>
      <c r="S5554" s="222"/>
      <c r="T5554" s="223"/>
      <c r="AT5554" s="224" t="s">
        <v>395</v>
      </c>
      <c r="AU5554" s="224" t="s">
        <v>90</v>
      </c>
      <c r="AV5554" s="14" t="s">
        <v>90</v>
      </c>
      <c r="AW5554" s="14" t="s">
        <v>36</v>
      </c>
      <c r="AX5554" s="14" t="s">
        <v>78</v>
      </c>
      <c r="AY5554" s="224" t="s">
        <v>386</v>
      </c>
    </row>
    <row r="5555" spans="2:51" s="14" customFormat="1" ht="20">
      <c r="B5555" s="214"/>
      <c r="C5555" s="215"/>
      <c r="D5555" s="205" t="s">
        <v>395</v>
      </c>
      <c r="E5555" s="216" t="s">
        <v>76</v>
      </c>
      <c r="F5555" s="217" t="s">
        <v>4758</v>
      </c>
      <c r="G5555" s="215"/>
      <c r="H5555" s="218">
        <v>52.99</v>
      </c>
      <c r="I5555" s="219"/>
      <c r="J5555" s="215"/>
      <c r="K5555" s="215"/>
      <c r="L5555" s="220"/>
      <c r="M5555" s="221"/>
      <c r="N5555" s="222"/>
      <c r="O5555" s="222"/>
      <c r="P5555" s="222"/>
      <c r="Q5555" s="222"/>
      <c r="R5555" s="222"/>
      <c r="S5555" s="222"/>
      <c r="T5555" s="223"/>
      <c r="AT5555" s="224" t="s">
        <v>395</v>
      </c>
      <c r="AU5555" s="224" t="s">
        <v>90</v>
      </c>
      <c r="AV5555" s="14" t="s">
        <v>90</v>
      </c>
      <c r="AW5555" s="14" t="s">
        <v>36</v>
      </c>
      <c r="AX5555" s="14" t="s">
        <v>78</v>
      </c>
      <c r="AY5555" s="224" t="s">
        <v>386</v>
      </c>
    </row>
    <row r="5556" spans="2:51" s="14" customFormat="1" ht="10">
      <c r="B5556" s="214"/>
      <c r="C5556" s="215"/>
      <c r="D5556" s="205" t="s">
        <v>395</v>
      </c>
      <c r="E5556" s="216" t="s">
        <v>76</v>
      </c>
      <c r="F5556" s="217" t="s">
        <v>4759</v>
      </c>
      <c r="G5556" s="215"/>
      <c r="H5556" s="218">
        <v>49.509</v>
      </c>
      <c r="I5556" s="219"/>
      <c r="J5556" s="215"/>
      <c r="K5556" s="215"/>
      <c r="L5556" s="220"/>
      <c r="M5556" s="221"/>
      <c r="N5556" s="222"/>
      <c r="O5556" s="222"/>
      <c r="P5556" s="222"/>
      <c r="Q5556" s="222"/>
      <c r="R5556" s="222"/>
      <c r="S5556" s="222"/>
      <c r="T5556" s="223"/>
      <c r="AT5556" s="224" t="s">
        <v>395</v>
      </c>
      <c r="AU5556" s="224" t="s">
        <v>90</v>
      </c>
      <c r="AV5556" s="14" t="s">
        <v>90</v>
      </c>
      <c r="AW5556" s="14" t="s">
        <v>36</v>
      </c>
      <c r="AX5556" s="14" t="s">
        <v>78</v>
      </c>
      <c r="AY5556" s="224" t="s">
        <v>386</v>
      </c>
    </row>
    <row r="5557" spans="2:51" s="14" customFormat="1" ht="10">
      <c r="B5557" s="214"/>
      <c r="C5557" s="215"/>
      <c r="D5557" s="205" t="s">
        <v>395</v>
      </c>
      <c r="E5557" s="216" t="s">
        <v>76</v>
      </c>
      <c r="F5557" s="217" t="s">
        <v>4760</v>
      </c>
      <c r="G5557" s="215"/>
      <c r="H5557" s="218">
        <v>15.972</v>
      </c>
      <c r="I5557" s="219"/>
      <c r="J5557" s="215"/>
      <c r="K5557" s="215"/>
      <c r="L5557" s="220"/>
      <c r="M5557" s="221"/>
      <c r="N5557" s="222"/>
      <c r="O5557" s="222"/>
      <c r="P5557" s="222"/>
      <c r="Q5557" s="222"/>
      <c r="R5557" s="222"/>
      <c r="S5557" s="222"/>
      <c r="T5557" s="223"/>
      <c r="AT5557" s="224" t="s">
        <v>395</v>
      </c>
      <c r="AU5557" s="224" t="s">
        <v>90</v>
      </c>
      <c r="AV5557" s="14" t="s">
        <v>90</v>
      </c>
      <c r="AW5557" s="14" t="s">
        <v>36</v>
      </c>
      <c r="AX5557" s="14" t="s">
        <v>78</v>
      </c>
      <c r="AY5557" s="224" t="s">
        <v>386</v>
      </c>
    </row>
    <row r="5558" spans="2:51" s="14" customFormat="1" ht="10">
      <c r="B5558" s="214"/>
      <c r="C5558" s="215"/>
      <c r="D5558" s="205" t="s">
        <v>395</v>
      </c>
      <c r="E5558" s="216" t="s">
        <v>76</v>
      </c>
      <c r="F5558" s="217" t="s">
        <v>4761</v>
      </c>
      <c r="G5558" s="215"/>
      <c r="H5558" s="218">
        <v>16.646999999999998</v>
      </c>
      <c r="I5558" s="219"/>
      <c r="J5558" s="215"/>
      <c r="K5558" s="215"/>
      <c r="L5558" s="220"/>
      <c r="M5558" s="221"/>
      <c r="N5558" s="222"/>
      <c r="O5558" s="222"/>
      <c r="P5558" s="222"/>
      <c r="Q5558" s="222"/>
      <c r="R5558" s="222"/>
      <c r="S5558" s="222"/>
      <c r="T5558" s="223"/>
      <c r="AT5558" s="224" t="s">
        <v>395</v>
      </c>
      <c r="AU5558" s="224" t="s">
        <v>90</v>
      </c>
      <c r="AV5558" s="14" t="s">
        <v>90</v>
      </c>
      <c r="AW5558" s="14" t="s">
        <v>36</v>
      </c>
      <c r="AX5558" s="14" t="s">
        <v>78</v>
      </c>
      <c r="AY5558" s="224" t="s">
        <v>386</v>
      </c>
    </row>
    <row r="5559" spans="2:51" s="14" customFormat="1" ht="10">
      <c r="B5559" s="214"/>
      <c r="C5559" s="215"/>
      <c r="D5559" s="205" t="s">
        <v>395</v>
      </c>
      <c r="E5559" s="216" t="s">
        <v>76</v>
      </c>
      <c r="F5559" s="217" t="s">
        <v>4762</v>
      </c>
      <c r="G5559" s="215"/>
      <c r="H5559" s="218">
        <v>14.601000000000001</v>
      </c>
      <c r="I5559" s="219"/>
      <c r="J5559" s="215"/>
      <c r="K5559" s="215"/>
      <c r="L5559" s="220"/>
      <c r="M5559" s="221"/>
      <c r="N5559" s="222"/>
      <c r="O5559" s="222"/>
      <c r="P5559" s="222"/>
      <c r="Q5559" s="222"/>
      <c r="R5559" s="222"/>
      <c r="S5559" s="222"/>
      <c r="T5559" s="223"/>
      <c r="AT5559" s="224" t="s">
        <v>395</v>
      </c>
      <c r="AU5559" s="224" t="s">
        <v>90</v>
      </c>
      <c r="AV5559" s="14" t="s">
        <v>90</v>
      </c>
      <c r="AW5559" s="14" t="s">
        <v>36</v>
      </c>
      <c r="AX5559" s="14" t="s">
        <v>78</v>
      </c>
      <c r="AY5559" s="224" t="s">
        <v>386</v>
      </c>
    </row>
    <row r="5560" spans="2:51" s="14" customFormat="1" ht="10">
      <c r="B5560" s="214"/>
      <c r="C5560" s="215"/>
      <c r="D5560" s="205" t="s">
        <v>395</v>
      </c>
      <c r="E5560" s="216" t="s">
        <v>76</v>
      </c>
      <c r="F5560" s="217" t="s">
        <v>4763</v>
      </c>
      <c r="G5560" s="215"/>
      <c r="H5560" s="218">
        <v>50.252000000000002</v>
      </c>
      <c r="I5560" s="219"/>
      <c r="J5560" s="215"/>
      <c r="K5560" s="215"/>
      <c r="L5560" s="220"/>
      <c r="M5560" s="221"/>
      <c r="N5560" s="222"/>
      <c r="O5560" s="222"/>
      <c r="P5560" s="222"/>
      <c r="Q5560" s="222"/>
      <c r="R5560" s="222"/>
      <c r="S5560" s="222"/>
      <c r="T5560" s="223"/>
      <c r="AT5560" s="224" t="s">
        <v>395</v>
      </c>
      <c r="AU5560" s="224" t="s">
        <v>90</v>
      </c>
      <c r="AV5560" s="14" t="s">
        <v>90</v>
      </c>
      <c r="AW5560" s="14" t="s">
        <v>36</v>
      </c>
      <c r="AX5560" s="14" t="s">
        <v>78</v>
      </c>
      <c r="AY5560" s="224" t="s">
        <v>386</v>
      </c>
    </row>
    <row r="5561" spans="2:51" s="14" customFormat="1" ht="10">
      <c r="B5561" s="214"/>
      <c r="C5561" s="215"/>
      <c r="D5561" s="205" t="s">
        <v>395</v>
      </c>
      <c r="E5561" s="216" t="s">
        <v>76</v>
      </c>
      <c r="F5561" s="217" t="s">
        <v>4764</v>
      </c>
      <c r="G5561" s="215"/>
      <c r="H5561" s="218">
        <v>14.57</v>
      </c>
      <c r="I5561" s="219"/>
      <c r="J5561" s="215"/>
      <c r="K5561" s="215"/>
      <c r="L5561" s="220"/>
      <c r="M5561" s="221"/>
      <c r="N5561" s="222"/>
      <c r="O5561" s="222"/>
      <c r="P5561" s="222"/>
      <c r="Q5561" s="222"/>
      <c r="R5561" s="222"/>
      <c r="S5561" s="222"/>
      <c r="T5561" s="223"/>
      <c r="AT5561" s="224" t="s">
        <v>395</v>
      </c>
      <c r="AU5561" s="224" t="s">
        <v>90</v>
      </c>
      <c r="AV5561" s="14" t="s">
        <v>90</v>
      </c>
      <c r="AW5561" s="14" t="s">
        <v>36</v>
      </c>
      <c r="AX5561" s="14" t="s">
        <v>78</v>
      </c>
      <c r="AY5561" s="224" t="s">
        <v>386</v>
      </c>
    </row>
    <row r="5562" spans="2:51" s="14" customFormat="1" ht="10">
      <c r="B5562" s="214"/>
      <c r="C5562" s="215"/>
      <c r="D5562" s="205" t="s">
        <v>395</v>
      </c>
      <c r="E5562" s="216" t="s">
        <v>76</v>
      </c>
      <c r="F5562" s="217" t="s">
        <v>4765</v>
      </c>
      <c r="G5562" s="215"/>
      <c r="H5562" s="218">
        <v>18.169</v>
      </c>
      <c r="I5562" s="219"/>
      <c r="J5562" s="215"/>
      <c r="K5562" s="215"/>
      <c r="L5562" s="220"/>
      <c r="M5562" s="221"/>
      <c r="N5562" s="222"/>
      <c r="O5562" s="222"/>
      <c r="P5562" s="222"/>
      <c r="Q5562" s="222"/>
      <c r="R5562" s="222"/>
      <c r="S5562" s="222"/>
      <c r="T5562" s="223"/>
      <c r="AT5562" s="224" t="s">
        <v>395</v>
      </c>
      <c r="AU5562" s="224" t="s">
        <v>90</v>
      </c>
      <c r="AV5562" s="14" t="s">
        <v>90</v>
      </c>
      <c r="AW5562" s="14" t="s">
        <v>36</v>
      </c>
      <c r="AX5562" s="14" t="s">
        <v>78</v>
      </c>
      <c r="AY5562" s="224" t="s">
        <v>386</v>
      </c>
    </row>
    <row r="5563" spans="2:51" s="14" customFormat="1" ht="20">
      <c r="B5563" s="214"/>
      <c r="C5563" s="215"/>
      <c r="D5563" s="205" t="s">
        <v>395</v>
      </c>
      <c r="E5563" s="216" t="s">
        <v>76</v>
      </c>
      <c r="F5563" s="217" t="s">
        <v>4766</v>
      </c>
      <c r="G5563" s="215"/>
      <c r="H5563" s="218">
        <v>31.948</v>
      </c>
      <c r="I5563" s="219"/>
      <c r="J5563" s="215"/>
      <c r="K5563" s="215"/>
      <c r="L5563" s="220"/>
      <c r="M5563" s="221"/>
      <c r="N5563" s="222"/>
      <c r="O5563" s="222"/>
      <c r="P5563" s="222"/>
      <c r="Q5563" s="222"/>
      <c r="R5563" s="222"/>
      <c r="S5563" s="222"/>
      <c r="T5563" s="223"/>
      <c r="AT5563" s="224" t="s">
        <v>395</v>
      </c>
      <c r="AU5563" s="224" t="s">
        <v>90</v>
      </c>
      <c r="AV5563" s="14" t="s">
        <v>90</v>
      </c>
      <c r="AW5563" s="14" t="s">
        <v>36</v>
      </c>
      <c r="AX5563" s="14" t="s">
        <v>78</v>
      </c>
      <c r="AY5563" s="224" t="s">
        <v>386</v>
      </c>
    </row>
    <row r="5564" spans="2:51" s="14" customFormat="1" ht="10">
      <c r="B5564" s="214"/>
      <c r="C5564" s="215"/>
      <c r="D5564" s="205" t="s">
        <v>395</v>
      </c>
      <c r="E5564" s="216" t="s">
        <v>76</v>
      </c>
      <c r="F5564" s="217" t="s">
        <v>4767</v>
      </c>
      <c r="G5564" s="215"/>
      <c r="H5564" s="218">
        <v>17.902999999999999</v>
      </c>
      <c r="I5564" s="219"/>
      <c r="J5564" s="215"/>
      <c r="K5564" s="215"/>
      <c r="L5564" s="220"/>
      <c r="M5564" s="221"/>
      <c r="N5564" s="222"/>
      <c r="O5564" s="222"/>
      <c r="P5564" s="222"/>
      <c r="Q5564" s="222"/>
      <c r="R5564" s="222"/>
      <c r="S5564" s="222"/>
      <c r="T5564" s="223"/>
      <c r="AT5564" s="224" t="s">
        <v>395</v>
      </c>
      <c r="AU5564" s="224" t="s">
        <v>90</v>
      </c>
      <c r="AV5564" s="14" t="s">
        <v>90</v>
      </c>
      <c r="AW5564" s="14" t="s">
        <v>36</v>
      </c>
      <c r="AX5564" s="14" t="s">
        <v>78</v>
      </c>
      <c r="AY5564" s="224" t="s">
        <v>386</v>
      </c>
    </row>
    <row r="5565" spans="2:51" s="14" customFormat="1" ht="10">
      <c r="B5565" s="214"/>
      <c r="C5565" s="215"/>
      <c r="D5565" s="205" t="s">
        <v>395</v>
      </c>
      <c r="E5565" s="216" t="s">
        <v>76</v>
      </c>
      <c r="F5565" s="217" t="s">
        <v>4768</v>
      </c>
      <c r="G5565" s="215"/>
      <c r="H5565" s="218">
        <v>42.466000000000001</v>
      </c>
      <c r="I5565" s="219"/>
      <c r="J5565" s="215"/>
      <c r="K5565" s="215"/>
      <c r="L5565" s="220"/>
      <c r="M5565" s="221"/>
      <c r="N5565" s="222"/>
      <c r="O5565" s="222"/>
      <c r="P5565" s="222"/>
      <c r="Q5565" s="222"/>
      <c r="R5565" s="222"/>
      <c r="S5565" s="222"/>
      <c r="T5565" s="223"/>
      <c r="AT5565" s="224" t="s">
        <v>395</v>
      </c>
      <c r="AU5565" s="224" t="s">
        <v>90</v>
      </c>
      <c r="AV5565" s="14" t="s">
        <v>90</v>
      </c>
      <c r="AW5565" s="14" t="s">
        <v>36</v>
      </c>
      <c r="AX5565" s="14" t="s">
        <v>78</v>
      </c>
      <c r="AY5565" s="224" t="s">
        <v>386</v>
      </c>
    </row>
    <row r="5566" spans="2:51" s="14" customFormat="1" ht="10">
      <c r="B5566" s="214"/>
      <c r="C5566" s="215"/>
      <c r="D5566" s="205" t="s">
        <v>395</v>
      </c>
      <c r="E5566" s="216" t="s">
        <v>76</v>
      </c>
      <c r="F5566" s="217" t="s">
        <v>4769</v>
      </c>
      <c r="G5566" s="215"/>
      <c r="H5566" s="218">
        <v>21.065000000000001</v>
      </c>
      <c r="I5566" s="219"/>
      <c r="J5566" s="215"/>
      <c r="K5566" s="215"/>
      <c r="L5566" s="220"/>
      <c r="M5566" s="221"/>
      <c r="N5566" s="222"/>
      <c r="O5566" s="222"/>
      <c r="P5566" s="222"/>
      <c r="Q5566" s="222"/>
      <c r="R5566" s="222"/>
      <c r="S5566" s="222"/>
      <c r="T5566" s="223"/>
      <c r="AT5566" s="224" t="s">
        <v>395</v>
      </c>
      <c r="AU5566" s="224" t="s">
        <v>90</v>
      </c>
      <c r="AV5566" s="14" t="s">
        <v>90</v>
      </c>
      <c r="AW5566" s="14" t="s">
        <v>36</v>
      </c>
      <c r="AX5566" s="14" t="s">
        <v>78</v>
      </c>
      <c r="AY5566" s="224" t="s">
        <v>386</v>
      </c>
    </row>
    <row r="5567" spans="2:51" s="14" customFormat="1" ht="20">
      <c r="B5567" s="214"/>
      <c r="C5567" s="215"/>
      <c r="D5567" s="205" t="s">
        <v>395</v>
      </c>
      <c r="E5567" s="216" t="s">
        <v>76</v>
      </c>
      <c r="F5567" s="217" t="s">
        <v>4770</v>
      </c>
      <c r="G5567" s="215"/>
      <c r="H5567" s="218">
        <v>49.482999999999997</v>
      </c>
      <c r="I5567" s="219"/>
      <c r="J5567" s="215"/>
      <c r="K5567" s="215"/>
      <c r="L5567" s="220"/>
      <c r="M5567" s="221"/>
      <c r="N5567" s="222"/>
      <c r="O5567" s="222"/>
      <c r="P5567" s="222"/>
      <c r="Q5567" s="222"/>
      <c r="R5567" s="222"/>
      <c r="S5567" s="222"/>
      <c r="T5567" s="223"/>
      <c r="AT5567" s="224" t="s">
        <v>395</v>
      </c>
      <c r="AU5567" s="224" t="s">
        <v>90</v>
      </c>
      <c r="AV5567" s="14" t="s">
        <v>90</v>
      </c>
      <c r="AW5567" s="14" t="s">
        <v>36</v>
      </c>
      <c r="AX5567" s="14" t="s">
        <v>78</v>
      </c>
      <c r="AY5567" s="224" t="s">
        <v>386</v>
      </c>
    </row>
    <row r="5568" spans="2:51" s="16" customFormat="1" ht="10">
      <c r="B5568" s="246"/>
      <c r="C5568" s="247"/>
      <c r="D5568" s="205" t="s">
        <v>395</v>
      </c>
      <c r="E5568" s="248" t="s">
        <v>76</v>
      </c>
      <c r="F5568" s="249" t="s">
        <v>559</v>
      </c>
      <c r="G5568" s="247"/>
      <c r="H5568" s="250">
        <v>784.19899999999996</v>
      </c>
      <c r="I5568" s="251"/>
      <c r="J5568" s="247"/>
      <c r="K5568" s="247"/>
      <c r="L5568" s="252"/>
      <c r="M5568" s="253"/>
      <c r="N5568" s="254"/>
      <c r="O5568" s="254"/>
      <c r="P5568" s="254"/>
      <c r="Q5568" s="254"/>
      <c r="R5568" s="254"/>
      <c r="S5568" s="254"/>
      <c r="T5568" s="255"/>
      <c r="AT5568" s="256" t="s">
        <v>395</v>
      </c>
      <c r="AU5568" s="256" t="s">
        <v>90</v>
      </c>
      <c r="AV5568" s="16" t="s">
        <v>95</v>
      </c>
      <c r="AW5568" s="16" t="s">
        <v>36</v>
      </c>
      <c r="AX5568" s="16" t="s">
        <v>78</v>
      </c>
      <c r="AY5568" s="256" t="s">
        <v>386</v>
      </c>
    </row>
    <row r="5569" spans="2:51" s="13" customFormat="1" ht="10">
      <c r="B5569" s="203"/>
      <c r="C5569" s="204"/>
      <c r="D5569" s="205" t="s">
        <v>395</v>
      </c>
      <c r="E5569" s="206" t="s">
        <v>76</v>
      </c>
      <c r="F5569" s="207" t="s">
        <v>1153</v>
      </c>
      <c r="G5569" s="204"/>
      <c r="H5569" s="206" t="s">
        <v>76</v>
      </c>
      <c r="I5569" s="208"/>
      <c r="J5569" s="204"/>
      <c r="K5569" s="204"/>
      <c r="L5569" s="209"/>
      <c r="M5569" s="210"/>
      <c r="N5569" s="211"/>
      <c r="O5569" s="211"/>
      <c r="P5569" s="211"/>
      <c r="Q5569" s="211"/>
      <c r="R5569" s="211"/>
      <c r="S5569" s="211"/>
      <c r="T5569" s="212"/>
      <c r="AT5569" s="213" t="s">
        <v>395</v>
      </c>
      <c r="AU5569" s="213" t="s">
        <v>90</v>
      </c>
      <c r="AV5569" s="13" t="s">
        <v>85</v>
      </c>
      <c r="AW5569" s="13" t="s">
        <v>36</v>
      </c>
      <c r="AX5569" s="13" t="s">
        <v>78</v>
      </c>
      <c r="AY5569" s="213" t="s">
        <v>386</v>
      </c>
    </row>
    <row r="5570" spans="2:51" s="14" customFormat="1" ht="30">
      <c r="B5570" s="214"/>
      <c r="C5570" s="215"/>
      <c r="D5570" s="205" t="s">
        <v>395</v>
      </c>
      <c r="E5570" s="216" t="s">
        <v>76</v>
      </c>
      <c r="F5570" s="217" t="s">
        <v>4771</v>
      </c>
      <c r="G5570" s="215"/>
      <c r="H5570" s="218">
        <v>110.203</v>
      </c>
      <c r="I5570" s="219"/>
      <c r="J5570" s="215"/>
      <c r="K5570" s="215"/>
      <c r="L5570" s="220"/>
      <c r="M5570" s="221"/>
      <c r="N5570" s="222"/>
      <c r="O5570" s="222"/>
      <c r="P5570" s="222"/>
      <c r="Q5570" s="222"/>
      <c r="R5570" s="222"/>
      <c r="S5570" s="222"/>
      <c r="T5570" s="223"/>
      <c r="AT5570" s="224" t="s">
        <v>395</v>
      </c>
      <c r="AU5570" s="224" t="s">
        <v>90</v>
      </c>
      <c r="AV5570" s="14" t="s">
        <v>90</v>
      </c>
      <c r="AW5570" s="14" t="s">
        <v>36</v>
      </c>
      <c r="AX5570" s="14" t="s">
        <v>78</v>
      </c>
      <c r="AY5570" s="224" t="s">
        <v>386</v>
      </c>
    </row>
    <row r="5571" spans="2:51" s="14" customFormat="1" ht="10">
      <c r="B5571" s="214"/>
      <c r="C5571" s="215"/>
      <c r="D5571" s="205" t="s">
        <v>395</v>
      </c>
      <c r="E5571" s="216" t="s">
        <v>76</v>
      </c>
      <c r="F5571" s="217" t="s">
        <v>4772</v>
      </c>
      <c r="G5571" s="215"/>
      <c r="H5571" s="218">
        <v>24.439</v>
      </c>
      <c r="I5571" s="219"/>
      <c r="J5571" s="215"/>
      <c r="K5571" s="215"/>
      <c r="L5571" s="220"/>
      <c r="M5571" s="221"/>
      <c r="N5571" s="222"/>
      <c r="O5571" s="222"/>
      <c r="P5571" s="222"/>
      <c r="Q5571" s="222"/>
      <c r="R5571" s="222"/>
      <c r="S5571" s="222"/>
      <c r="T5571" s="223"/>
      <c r="AT5571" s="224" t="s">
        <v>395</v>
      </c>
      <c r="AU5571" s="224" t="s">
        <v>90</v>
      </c>
      <c r="AV5571" s="14" t="s">
        <v>90</v>
      </c>
      <c r="AW5571" s="14" t="s">
        <v>36</v>
      </c>
      <c r="AX5571" s="14" t="s">
        <v>78</v>
      </c>
      <c r="AY5571" s="224" t="s">
        <v>386</v>
      </c>
    </row>
    <row r="5572" spans="2:51" s="14" customFormat="1" ht="20">
      <c r="B5572" s="214"/>
      <c r="C5572" s="215"/>
      <c r="D5572" s="205" t="s">
        <v>395</v>
      </c>
      <c r="E5572" s="216" t="s">
        <v>76</v>
      </c>
      <c r="F5572" s="217" t="s">
        <v>4773</v>
      </c>
      <c r="G5572" s="215"/>
      <c r="H5572" s="218">
        <v>131.405</v>
      </c>
      <c r="I5572" s="219"/>
      <c r="J5572" s="215"/>
      <c r="K5572" s="215"/>
      <c r="L5572" s="220"/>
      <c r="M5572" s="221"/>
      <c r="N5572" s="222"/>
      <c r="O5572" s="222"/>
      <c r="P5572" s="222"/>
      <c r="Q5572" s="222"/>
      <c r="R5572" s="222"/>
      <c r="S5572" s="222"/>
      <c r="T5572" s="223"/>
      <c r="AT5572" s="224" t="s">
        <v>395</v>
      </c>
      <c r="AU5572" s="224" t="s">
        <v>90</v>
      </c>
      <c r="AV5572" s="14" t="s">
        <v>90</v>
      </c>
      <c r="AW5572" s="14" t="s">
        <v>36</v>
      </c>
      <c r="AX5572" s="14" t="s">
        <v>78</v>
      </c>
      <c r="AY5572" s="224" t="s">
        <v>386</v>
      </c>
    </row>
    <row r="5573" spans="2:51" s="14" customFormat="1" ht="10">
      <c r="B5573" s="214"/>
      <c r="C5573" s="215"/>
      <c r="D5573" s="205" t="s">
        <v>395</v>
      </c>
      <c r="E5573" s="216" t="s">
        <v>76</v>
      </c>
      <c r="F5573" s="217" t="s">
        <v>4774</v>
      </c>
      <c r="G5573" s="215"/>
      <c r="H5573" s="218">
        <v>17.852</v>
      </c>
      <c r="I5573" s="219"/>
      <c r="J5573" s="215"/>
      <c r="K5573" s="215"/>
      <c r="L5573" s="220"/>
      <c r="M5573" s="221"/>
      <c r="N5573" s="222"/>
      <c r="O5573" s="222"/>
      <c r="P5573" s="222"/>
      <c r="Q5573" s="222"/>
      <c r="R5573" s="222"/>
      <c r="S5573" s="222"/>
      <c r="T5573" s="223"/>
      <c r="AT5573" s="224" t="s">
        <v>395</v>
      </c>
      <c r="AU5573" s="224" t="s">
        <v>90</v>
      </c>
      <c r="AV5573" s="14" t="s">
        <v>90</v>
      </c>
      <c r="AW5573" s="14" t="s">
        <v>36</v>
      </c>
      <c r="AX5573" s="14" t="s">
        <v>78</v>
      </c>
      <c r="AY5573" s="224" t="s">
        <v>386</v>
      </c>
    </row>
    <row r="5574" spans="2:51" s="14" customFormat="1" ht="30">
      <c r="B5574" s="214"/>
      <c r="C5574" s="215"/>
      <c r="D5574" s="205" t="s">
        <v>395</v>
      </c>
      <c r="E5574" s="216" t="s">
        <v>76</v>
      </c>
      <c r="F5574" s="217" t="s">
        <v>4775</v>
      </c>
      <c r="G5574" s="215"/>
      <c r="H5574" s="218">
        <v>58.993000000000002</v>
      </c>
      <c r="I5574" s="219"/>
      <c r="J5574" s="215"/>
      <c r="K5574" s="215"/>
      <c r="L5574" s="220"/>
      <c r="M5574" s="221"/>
      <c r="N5574" s="222"/>
      <c r="O5574" s="222"/>
      <c r="P5574" s="222"/>
      <c r="Q5574" s="222"/>
      <c r="R5574" s="222"/>
      <c r="S5574" s="222"/>
      <c r="T5574" s="223"/>
      <c r="AT5574" s="224" t="s">
        <v>395</v>
      </c>
      <c r="AU5574" s="224" t="s">
        <v>90</v>
      </c>
      <c r="AV5574" s="14" t="s">
        <v>90</v>
      </c>
      <c r="AW5574" s="14" t="s">
        <v>36</v>
      </c>
      <c r="AX5574" s="14" t="s">
        <v>78</v>
      </c>
      <c r="AY5574" s="224" t="s">
        <v>386</v>
      </c>
    </row>
    <row r="5575" spans="2:51" s="14" customFormat="1" ht="10">
      <c r="B5575" s="214"/>
      <c r="C5575" s="215"/>
      <c r="D5575" s="205" t="s">
        <v>395</v>
      </c>
      <c r="E5575" s="216" t="s">
        <v>76</v>
      </c>
      <c r="F5575" s="217" t="s">
        <v>4776</v>
      </c>
      <c r="G5575" s="215"/>
      <c r="H5575" s="218">
        <v>20.292000000000002</v>
      </c>
      <c r="I5575" s="219"/>
      <c r="J5575" s="215"/>
      <c r="K5575" s="215"/>
      <c r="L5575" s="220"/>
      <c r="M5575" s="221"/>
      <c r="N5575" s="222"/>
      <c r="O5575" s="222"/>
      <c r="P5575" s="222"/>
      <c r="Q5575" s="222"/>
      <c r="R5575" s="222"/>
      <c r="S5575" s="222"/>
      <c r="T5575" s="223"/>
      <c r="AT5575" s="224" t="s">
        <v>395</v>
      </c>
      <c r="AU5575" s="224" t="s">
        <v>90</v>
      </c>
      <c r="AV5575" s="14" t="s">
        <v>90</v>
      </c>
      <c r="AW5575" s="14" t="s">
        <v>36</v>
      </c>
      <c r="AX5575" s="14" t="s">
        <v>78</v>
      </c>
      <c r="AY5575" s="224" t="s">
        <v>386</v>
      </c>
    </row>
    <row r="5576" spans="2:51" s="14" customFormat="1" ht="10">
      <c r="B5576" s="214"/>
      <c r="C5576" s="215"/>
      <c r="D5576" s="205" t="s">
        <v>395</v>
      </c>
      <c r="E5576" s="216" t="s">
        <v>76</v>
      </c>
      <c r="F5576" s="217" t="s">
        <v>4777</v>
      </c>
      <c r="G5576" s="215"/>
      <c r="H5576" s="218">
        <v>19.887</v>
      </c>
      <c r="I5576" s="219"/>
      <c r="J5576" s="215"/>
      <c r="K5576" s="215"/>
      <c r="L5576" s="220"/>
      <c r="M5576" s="221"/>
      <c r="N5576" s="222"/>
      <c r="O5576" s="222"/>
      <c r="P5576" s="222"/>
      <c r="Q5576" s="222"/>
      <c r="R5576" s="222"/>
      <c r="S5576" s="222"/>
      <c r="T5576" s="223"/>
      <c r="AT5576" s="224" t="s">
        <v>395</v>
      </c>
      <c r="AU5576" s="224" t="s">
        <v>90</v>
      </c>
      <c r="AV5576" s="14" t="s">
        <v>90</v>
      </c>
      <c r="AW5576" s="14" t="s">
        <v>36</v>
      </c>
      <c r="AX5576" s="14" t="s">
        <v>78</v>
      </c>
      <c r="AY5576" s="224" t="s">
        <v>386</v>
      </c>
    </row>
    <row r="5577" spans="2:51" s="14" customFormat="1" ht="10">
      <c r="B5577" s="214"/>
      <c r="C5577" s="215"/>
      <c r="D5577" s="205" t="s">
        <v>395</v>
      </c>
      <c r="E5577" s="216" t="s">
        <v>76</v>
      </c>
      <c r="F5577" s="217" t="s">
        <v>4778</v>
      </c>
      <c r="G5577" s="215"/>
      <c r="H5577" s="218">
        <v>5.657</v>
      </c>
      <c r="I5577" s="219"/>
      <c r="J5577" s="215"/>
      <c r="K5577" s="215"/>
      <c r="L5577" s="220"/>
      <c r="M5577" s="221"/>
      <c r="N5577" s="222"/>
      <c r="O5577" s="222"/>
      <c r="P5577" s="222"/>
      <c r="Q5577" s="222"/>
      <c r="R5577" s="222"/>
      <c r="S5577" s="222"/>
      <c r="T5577" s="223"/>
      <c r="AT5577" s="224" t="s">
        <v>395</v>
      </c>
      <c r="AU5577" s="224" t="s">
        <v>90</v>
      </c>
      <c r="AV5577" s="14" t="s">
        <v>90</v>
      </c>
      <c r="AW5577" s="14" t="s">
        <v>36</v>
      </c>
      <c r="AX5577" s="14" t="s">
        <v>78</v>
      </c>
      <c r="AY5577" s="224" t="s">
        <v>386</v>
      </c>
    </row>
    <row r="5578" spans="2:51" s="14" customFormat="1" ht="20">
      <c r="B5578" s="214"/>
      <c r="C5578" s="215"/>
      <c r="D5578" s="205" t="s">
        <v>395</v>
      </c>
      <c r="E5578" s="216" t="s">
        <v>76</v>
      </c>
      <c r="F5578" s="217" t="s">
        <v>4779</v>
      </c>
      <c r="G5578" s="215"/>
      <c r="H5578" s="218">
        <v>52.99</v>
      </c>
      <c r="I5578" s="219"/>
      <c r="J5578" s="215"/>
      <c r="K5578" s="215"/>
      <c r="L5578" s="220"/>
      <c r="M5578" s="221"/>
      <c r="N5578" s="222"/>
      <c r="O5578" s="222"/>
      <c r="P5578" s="222"/>
      <c r="Q5578" s="222"/>
      <c r="R5578" s="222"/>
      <c r="S5578" s="222"/>
      <c r="T5578" s="223"/>
      <c r="AT5578" s="224" t="s">
        <v>395</v>
      </c>
      <c r="AU5578" s="224" t="s">
        <v>90</v>
      </c>
      <c r="AV5578" s="14" t="s">
        <v>90</v>
      </c>
      <c r="AW5578" s="14" t="s">
        <v>36</v>
      </c>
      <c r="AX5578" s="14" t="s">
        <v>78</v>
      </c>
      <c r="AY5578" s="224" t="s">
        <v>386</v>
      </c>
    </row>
    <row r="5579" spans="2:51" s="14" customFormat="1" ht="10">
      <c r="B5579" s="214"/>
      <c r="C5579" s="215"/>
      <c r="D5579" s="205" t="s">
        <v>395</v>
      </c>
      <c r="E5579" s="216" t="s">
        <v>76</v>
      </c>
      <c r="F5579" s="217" t="s">
        <v>4780</v>
      </c>
      <c r="G5579" s="215"/>
      <c r="H5579" s="218">
        <v>49.509</v>
      </c>
      <c r="I5579" s="219"/>
      <c r="J5579" s="215"/>
      <c r="K5579" s="215"/>
      <c r="L5579" s="220"/>
      <c r="M5579" s="221"/>
      <c r="N5579" s="222"/>
      <c r="O5579" s="222"/>
      <c r="P5579" s="222"/>
      <c r="Q5579" s="222"/>
      <c r="R5579" s="222"/>
      <c r="S5579" s="222"/>
      <c r="T5579" s="223"/>
      <c r="AT5579" s="224" t="s">
        <v>395</v>
      </c>
      <c r="AU5579" s="224" t="s">
        <v>90</v>
      </c>
      <c r="AV5579" s="14" t="s">
        <v>90</v>
      </c>
      <c r="AW5579" s="14" t="s">
        <v>36</v>
      </c>
      <c r="AX5579" s="14" t="s">
        <v>78</v>
      </c>
      <c r="AY5579" s="224" t="s">
        <v>386</v>
      </c>
    </row>
    <row r="5580" spans="2:51" s="14" customFormat="1" ht="10">
      <c r="B5580" s="214"/>
      <c r="C5580" s="215"/>
      <c r="D5580" s="205" t="s">
        <v>395</v>
      </c>
      <c r="E5580" s="216" t="s">
        <v>76</v>
      </c>
      <c r="F5580" s="217" t="s">
        <v>4781</v>
      </c>
      <c r="G5580" s="215"/>
      <c r="H5580" s="218">
        <v>49.509</v>
      </c>
      <c r="I5580" s="219"/>
      <c r="J5580" s="215"/>
      <c r="K5580" s="215"/>
      <c r="L5580" s="220"/>
      <c r="M5580" s="221"/>
      <c r="N5580" s="222"/>
      <c r="O5580" s="222"/>
      <c r="P5580" s="222"/>
      <c r="Q5580" s="222"/>
      <c r="R5580" s="222"/>
      <c r="S5580" s="222"/>
      <c r="T5580" s="223"/>
      <c r="AT5580" s="224" t="s">
        <v>395</v>
      </c>
      <c r="AU5580" s="224" t="s">
        <v>90</v>
      </c>
      <c r="AV5580" s="14" t="s">
        <v>90</v>
      </c>
      <c r="AW5580" s="14" t="s">
        <v>36</v>
      </c>
      <c r="AX5580" s="14" t="s">
        <v>78</v>
      </c>
      <c r="AY5580" s="224" t="s">
        <v>386</v>
      </c>
    </row>
    <row r="5581" spans="2:51" s="14" customFormat="1" ht="10">
      <c r="B5581" s="214"/>
      <c r="C5581" s="215"/>
      <c r="D5581" s="205" t="s">
        <v>395</v>
      </c>
      <c r="E5581" s="216" t="s">
        <v>76</v>
      </c>
      <c r="F5581" s="217" t="s">
        <v>4782</v>
      </c>
      <c r="G5581" s="215"/>
      <c r="H5581" s="218">
        <v>16.646999999999998</v>
      </c>
      <c r="I5581" s="219"/>
      <c r="J5581" s="215"/>
      <c r="K5581" s="215"/>
      <c r="L5581" s="220"/>
      <c r="M5581" s="221"/>
      <c r="N5581" s="222"/>
      <c r="O5581" s="222"/>
      <c r="P5581" s="222"/>
      <c r="Q5581" s="222"/>
      <c r="R5581" s="222"/>
      <c r="S5581" s="222"/>
      <c r="T5581" s="223"/>
      <c r="AT5581" s="224" t="s">
        <v>395</v>
      </c>
      <c r="AU5581" s="224" t="s">
        <v>90</v>
      </c>
      <c r="AV5581" s="14" t="s">
        <v>90</v>
      </c>
      <c r="AW5581" s="14" t="s">
        <v>36</v>
      </c>
      <c r="AX5581" s="14" t="s">
        <v>78</v>
      </c>
      <c r="AY5581" s="224" t="s">
        <v>386</v>
      </c>
    </row>
    <row r="5582" spans="2:51" s="14" customFormat="1" ht="10">
      <c r="B5582" s="214"/>
      <c r="C5582" s="215"/>
      <c r="D5582" s="205" t="s">
        <v>395</v>
      </c>
      <c r="E5582" s="216" t="s">
        <v>76</v>
      </c>
      <c r="F5582" s="217" t="s">
        <v>4783</v>
      </c>
      <c r="G5582" s="215"/>
      <c r="H5582" s="218">
        <v>14.79</v>
      </c>
      <c r="I5582" s="219"/>
      <c r="J5582" s="215"/>
      <c r="K5582" s="215"/>
      <c r="L5582" s="220"/>
      <c r="M5582" s="221"/>
      <c r="N5582" s="222"/>
      <c r="O5582" s="222"/>
      <c r="P5582" s="222"/>
      <c r="Q5582" s="222"/>
      <c r="R5582" s="222"/>
      <c r="S5582" s="222"/>
      <c r="T5582" s="223"/>
      <c r="AT5582" s="224" t="s">
        <v>395</v>
      </c>
      <c r="AU5582" s="224" t="s">
        <v>90</v>
      </c>
      <c r="AV5582" s="14" t="s">
        <v>90</v>
      </c>
      <c r="AW5582" s="14" t="s">
        <v>36</v>
      </c>
      <c r="AX5582" s="14" t="s">
        <v>78</v>
      </c>
      <c r="AY5582" s="224" t="s">
        <v>386</v>
      </c>
    </row>
    <row r="5583" spans="2:51" s="14" customFormat="1" ht="10">
      <c r="B5583" s="214"/>
      <c r="C5583" s="215"/>
      <c r="D5583" s="205" t="s">
        <v>395</v>
      </c>
      <c r="E5583" s="216" t="s">
        <v>76</v>
      </c>
      <c r="F5583" s="217" t="s">
        <v>4784</v>
      </c>
      <c r="G5583" s="215"/>
      <c r="H5583" s="218">
        <v>19</v>
      </c>
      <c r="I5583" s="219"/>
      <c r="J5583" s="215"/>
      <c r="K5583" s="215"/>
      <c r="L5583" s="220"/>
      <c r="M5583" s="221"/>
      <c r="N5583" s="222"/>
      <c r="O5583" s="222"/>
      <c r="P5583" s="222"/>
      <c r="Q5583" s="222"/>
      <c r="R5583" s="222"/>
      <c r="S5583" s="222"/>
      <c r="T5583" s="223"/>
      <c r="AT5583" s="224" t="s">
        <v>395</v>
      </c>
      <c r="AU5583" s="224" t="s">
        <v>90</v>
      </c>
      <c r="AV5583" s="14" t="s">
        <v>90</v>
      </c>
      <c r="AW5583" s="14" t="s">
        <v>36</v>
      </c>
      <c r="AX5583" s="14" t="s">
        <v>78</v>
      </c>
      <c r="AY5583" s="224" t="s">
        <v>386</v>
      </c>
    </row>
    <row r="5584" spans="2:51" s="14" customFormat="1" ht="10">
      <c r="B5584" s="214"/>
      <c r="C5584" s="215"/>
      <c r="D5584" s="205" t="s">
        <v>395</v>
      </c>
      <c r="E5584" s="216" t="s">
        <v>76</v>
      </c>
      <c r="F5584" s="217" t="s">
        <v>4785</v>
      </c>
      <c r="G5584" s="215"/>
      <c r="H5584" s="218">
        <v>14.57</v>
      </c>
      <c r="I5584" s="219"/>
      <c r="J5584" s="215"/>
      <c r="K5584" s="215"/>
      <c r="L5584" s="220"/>
      <c r="M5584" s="221"/>
      <c r="N5584" s="222"/>
      <c r="O5584" s="222"/>
      <c r="P5584" s="222"/>
      <c r="Q5584" s="222"/>
      <c r="R5584" s="222"/>
      <c r="S5584" s="222"/>
      <c r="T5584" s="223"/>
      <c r="AT5584" s="224" t="s">
        <v>395</v>
      </c>
      <c r="AU5584" s="224" t="s">
        <v>90</v>
      </c>
      <c r="AV5584" s="14" t="s">
        <v>90</v>
      </c>
      <c r="AW5584" s="14" t="s">
        <v>36</v>
      </c>
      <c r="AX5584" s="14" t="s">
        <v>78</v>
      </c>
      <c r="AY5584" s="224" t="s">
        <v>386</v>
      </c>
    </row>
    <row r="5585" spans="2:51" s="14" customFormat="1" ht="10">
      <c r="B5585" s="214"/>
      <c r="C5585" s="215"/>
      <c r="D5585" s="205" t="s">
        <v>395</v>
      </c>
      <c r="E5585" s="216" t="s">
        <v>76</v>
      </c>
      <c r="F5585" s="217" t="s">
        <v>4786</v>
      </c>
      <c r="G5585" s="215"/>
      <c r="H5585" s="218">
        <v>18.169</v>
      </c>
      <c r="I5585" s="219"/>
      <c r="J5585" s="215"/>
      <c r="K5585" s="215"/>
      <c r="L5585" s="220"/>
      <c r="M5585" s="221"/>
      <c r="N5585" s="222"/>
      <c r="O5585" s="222"/>
      <c r="P5585" s="222"/>
      <c r="Q5585" s="222"/>
      <c r="R5585" s="222"/>
      <c r="S5585" s="222"/>
      <c r="T5585" s="223"/>
      <c r="AT5585" s="224" t="s">
        <v>395</v>
      </c>
      <c r="AU5585" s="224" t="s">
        <v>90</v>
      </c>
      <c r="AV5585" s="14" t="s">
        <v>90</v>
      </c>
      <c r="AW5585" s="14" t="s">
        <v>36</v>
      </c>
      <c r="AX5585" s="14" t="s">
        <v>78</v>
      </c>
      <c r="AY5585" s="224" t="s">
        <v>386</v>
      </c>
    </row>
    <row r="5586" spans="2:51" s="14" customFormat="1" ht="20">
      <c r="B5586" s="214"/>
      <c r="C5586" s="215"/>
      <c r="D5586" s="205" t="s">
        <v>395</v>
      </c>
      <c r="E5586" s="216" t="s">
        <v>76</v>
      </c>
      <c r="F5586" s="217" t="s">
        <v>4787</v>
      </c>
      <c r="G5586" s="215"/>
      <c r="H5586" s="218">
        <v>24.122</v>
      </c>
      <c r="I5586" s="219"/>
      <c r="J5586" s="215"/>
      <c r="K5586" s="215"/>
      <c r="L5586" s="220"/>
      <c r="M5586" s="221"/>
      <c r="N5586" s="222"/>
      <c r="O5586" s="222"/>
      <c r="P5586" s="222"/>
      <c r="Q5586" s="222"/>
      <c r="R5586" s="222"/>
      <c r="S5586" s="222"/>
      <c r="T5586" s="223"/>
      <c r="AT5586" s="224" t="s">
        <v>395</v>
      </c>
      <c r="AU5586" s="224" t="s">
        <v>90</v>
      </c>
      <c r="AV5586" s="14" t="s">
        <v>90</v>
      </c>
      <c r="AW5586" s="14" t="s">
        <v>36</v>
      </c>
      <c r="AX5586" s="14" t="s">
        <v>78</v>
      </c>
      <c r="AY5586" s="224" t="s">
        <v>386</v>
      </c>
    </row>
    <row r="5587" spans="2:51" s="14" customFormat="1" ht="10">
      <c r="B5587" s="214"/>
      <c r="C5587" s="215"/>
      <c r="D5587" s="205" t="s">
        <v>395</v>
      </c>
      <c r="E5587" s="216" t="s">
        <v>76</v>
      </c>
      <c r="F5587" s="217" t="s">
        <v>4788</v>
      </c>
      <c r="G5587" s="215"/>
      <c r="H5587" s="218">
        <v>17.902999999999999</v>
      </c>
      <c r="I5587" s="219"/>
      <c r="J5587" s="215"/>
      <c r="K5587" s="215"/>
      <c r="L5587" s="220"/>
      <c r="M5587" s="221"/>
      <c r="N5587" s="222"/>
      <c r="O5587" s="222"/>
      <c r="P5587" s="222"/>
      <c r="Q5587" s="222"/>
      <c r="R5587" s="222"/>
      <c r="S5587" s="222"/>
      <c r="T5587" s="223"/>
      <c r="AT5587" s="224" t="s">
        <v>395</v>
      </c>
      <c r="AU5587" s="224" t="s">
        <v>90</v>
      </c>
      <c r="AV5587" s="14" t="s">
        <v>90</v>
      </c>
      <c r="AW5587" s="14" t="s">
        <v>36</v>
      </c>
      <c r="AX5587" s="14" t="s">
        <v>78</v>
      </c>
      <c r="AY5587" s="224" t="s">
        <v>386</v>
      </c>
    </row>
    <row r="5588" spans="2:51" s="14" customFormat="1" ht="10">
      <c r="B5588" s="214"/>
      <c r="C5588" s="215"/>
      <c r="D5588" s="205" t="s">
        <v>395</v>
      </c>
      <c r="E5588" s="216" t="s">
        <v>76</v>
      </c>
      <c r="F5588" s="217" t="s">
        <v>4789</v>
      </c>
      <c r="G5588" s="215"/>
      <c r="H5588" s="218">
        <v>42.314</v>
      </c>
      <c r="I5588" s="219"/>
      <c r="J5588" s="215"/>
      <c r="K5588" s="215"/>
      <c r="L5588" s="220"/>
      <c r="M5588" s="221"/>
      <c r="N5588" s="222"/>
      <c r="O5588" s="222"/>
      <c r="P5588" s="222"/>
      <c r="Q5588" s="222"/>
      <c r="R5588" s="222"/>
      <c r="S5588" s="222"/>
      <c r="T5588" s="223"/>
      <c r="AT5588" s="224" t="s">
        <v>395</v>
      </c>
      <c r="AU5588" s="224" t="s">
        <v>90</v>
      </c>
      <c r="AV5588" s="14" t="s">
        <v>90</v>
      </c>
      <c r="AW5588" s="14" t="s">
        <v>36</v>
      </c>
      <c r="AX5588" s="14" t="s">
        <v>78</v>
      </c>
      <c r="AY5588" s="224" t="s">
        <v>386</v>
      </c>
    </row>
    <row r="5589" spans="2:51" s="14" customFormat="1" ht="10">
      <c r="B5589" s="214"/>
      <c r="C5589" s="215"/>
      <c r="D5589" s="205" t="s">
        <v>395</v>
      </c>
      <c r="E5589" s="216" t="s">
        <v>76</v>
      </c>
      <c r="F5589" s="217" t="s">
        <v>4790</v>
      </c>
      <c r="G5589" s="215"/>
      <c r="H5589" s="218">
        <v>21.065000000000001</v>
      </c>
      <c r="I5589" s="219"/>
      <c r="J5589" s="215"/>
      <c r="K5589" s="215"/>
      <c r="L5589" s="220"/>
      <c r="M5589" s="221"/>
      <c r="N5589" s="222"/>
      <c r="O5589" s="222"/>
      <c r="P5589" s="222"/>
      <c r="Q5589" s="222"/>
      <c r="R5589" s="222"/>
      <c r="S5589" s="222"/>
      <c r="T5589" s="223"/>
      <c r="AT5589" s="224" t="s">
        <v>395</v>
      </c>
      <c r="AU5589" s="224" t="s">
        <v>90</v>
      </c>
      <c r="AV5589" s="14" t="s">
        <v>90</v>
      </c>
      <c r="AW5589" s="14" t="s">
        <v>36</v>
      </c>
      <c r="AX5589" s="14" t="s">
        <v>78</v>
      </c>
      <c r="AY5589" s="224" t="s">
        <v>386</v>
      </c>
    </row>
    <row r="5590" spans="2:51" s="14" customFormat="1" ht="20">
      <c r="B5590" s="214"/>
      <c r="C5590" s="215"/>
      <c r="D5590" s="205" t="s">
        <v>395</v>
      </c>
      <c r="E5590" s="216" t="s">
        <v>76</v>
      </c>
      <c r="F5590" s="217" t="s">
        <v>4791</v>
      </c>
      <c r="G5590" s="215"/>
      <c r="H5590" s="218">
        <v>49.482999999999997</v>
      </c>
      <c r="I5590" s="219"/>
      <c r="J5590" s="215"/>
      <c r="K5590" s="215"/>
      <c r="L5590" s="220"/>
      <c r="M5590" s="221"/>
      <c r="N5590" s="222"/>
      <c r="O5590" s="222"/>
      <c r="P5590" s="222"/>
      <c r="Q5590" s="222"/>
      <c r="R5590" s="222"/>
      <c r="S5590" s="222"/>
      <c r="T5590" s="223"/>
      <c r="AT5590" s="224" t="s">
        <v>395</v>
      </c>
      <c r="AU5590" s="224" t="s">
        <v>90</v>
      </c>
      <c r="AV5590" s="14" t="s">
        <v>90</v>
      </c>
      <c r="AW5590" s="14" t="s">
        <v>36</v>
      </c>
      <c r="AX5590" s="14" t="s">
        <v>78</v>
      </c>
      <c r="AY5590" s="224" t="s">
        <v>386</v>
      </c>
    </row>
    <row r="5591" spans="2:51" s="14" customFormat="1" ht="10">
      <c r="B5591" s="214"/>
      <c r="C5591" s="215"/>
      <c r="D5591" s="205" t="s">
        <v>395</v>
      </c>
      <c r="E5591" s="216" t="s">
        <v>76</v>
      </c>
      <c r="F5591" s="217" t="s">
        <v>4792</v>
      </c>
      <c r="G5591" s="215"/>
      <c r="H5591" s="218">
        <v>44.722000000000001</v>
      </c>
      <c r="I5591" s="219"/>
      <c r="J5591" s="215"/>
      <c r="K5591" s="215"/>
      <c r="L5591" s="220"/>
      <c r="M5591" s="221"/>
      <c r="N5591" s="222"/>
      <c r="O5591" s="222"/>
      <c r="P5591" s="222"/>
      <c r="Q5591" s="222"/>
      <c r="R5591" s="222"/>
      <c r="S5591" s="222"/>
      <c r="T5591" s="223"/>
      <c r="AT5591" s="224" t="s">
        <v>395</v>
      </c>
      <c r="AU5591" s="224" t="s">
        <v>90</v>
      </c>
      <c r="AV5591" s="14" t="s">
        <v>90</v>
      </c>
      <c r="AW5591" s="14" t="s">
        <v>36</v>
      </c>
      <c r="AX5591" s="14" t="s">
        <v>78</v>
      </c>
      <c r="AY5591" s="224" t="s">
        <v>386</v>
      </c>
    </row>
    <row r="5592" spans="2:51" s="16" customFormat="1" ht="10">
      <c r="B5592" s="246"/>
      <c r="C5592" s="247"/>
      <c r="D5592" s="205" t="s">
        <v>395</v>
      </c>
      <c r="E5592" s="248" t="s">
        <v>76</v>
      </c>
      <c r="F5592" s="249" t="s">
        <v>559</v>
      </c>
      <c r="G5592" s="247"/>
      <c r="H5592" s="250">
        <v>823.52099999999996</v>
      </c>
      <c r="I5592" s="251"/>
      <c r="J5592" s="247"/>
      <c r="K5592" s="247"/>
      <c r="L5592" s="252"/>
      <c r="M5592" s="253"/>
      <c r="N5592" s="254"/>
      <c r="O5592" s="254"/>
      <c r="P5592" s="254"/>
      <c r="Q5592" s="254"/>
      <c r="R5592" s="254"/>
      <c r="S5592" s="254"/>
      <c r="T5592" s="255"/>
      <c r="AT5592" s="256" t="s">
        <v>395</v>
      </c>
      <c r="AU5592" s="256" t="s">
        <v>90</v>
      </c>
      <c r="AV5592" s="16" t="s">
        <v>95</v>
      </c>
      <c r="AW5592" s="16" t="s">
        <v>36</v>
      </c>
      <c r="AX5592" s="16" t="s">
        <v>78</v>
      </c>
      <c r="AY5592" s="256" t="s">
        <v>386</v>
      </c>
    </row>
    <row r="5593" spans="2:51" s="13" customFormat="1" ht="10">
      <c r="B5593" s="203"/>
      <c r="C5593" s="204"/>
      <c r="D5593" s="205" t="s">
        <v>395</v>
      </c>
      <c r="E5593" s="206" t="s">
        <v>76</v>
      </c>
      <c r="F5593" s="207" t="s">
        <v>1171</v>
      </c>
      <c r="G5593" s="204"/>
      <c r="H5593" s="206" t="s">
        <v>76</v>
      </c>
      <c r="I5593" s="208"/>
      <c r="J5593" s="204"/>
      <c r="K5593" s="204"/>
      <c r="L5593" s="209"/>
      <c r="M5593" s="210"/>
      <c r="N5593" s="211"/>
      <c r="O5593" s="211"/>
      <c r="P5593" s="211"/>
      <c r="Q5593" s="211"/>
      <c r="R5593" s="211"/>
      <c r="S5593" s="211"/>
      <c r="T5593" s="212"/>
      <c r="AT5593" s="213" t="s">
        <v>395</v>
      </c>
      <c r="AU5593" s="213" t="s">
        <v>90</v>
      </c>
      <c r="AV5593" s="13" t="s">
        <v>85</v>
      </c>
      <c r="AW5593" s="13" t="s">
        <v>36</v>
      </c>
      <c r="AX5593" s="13" t="s">
        <v>78</v>
      </c>
      <c r="AY5593" s="213" t="s">
        <v>386</v>
      </c>
    </row>
    <row r="5594" spans="2:51" s="14" customFormat="1" ht="20">
      <c r="B5594" s="214"/>
      <c r="C5594" s="215"/>
      <c r="D5594" s="205" t="s">
        <v>395</v>
      </c>
      <c r="E5594" s="216" t="s">
        <v>76</v>
      </c>
      <c r="F5594" s="217" t="s">
        <v>4793</v>
      </c>
      <c r="G5594" s="215"/>
      <c r="H5594" s="218">
        <v>102.663</v>
      </c>
      <c r="I5594" s="219"/>
      <c r="J5594" s="215"/>
      <c r="K5594" s="215"/>
      <c r="L5594" s="220"/>
      <c r="M5594" s="221"/>
      <c r="N5594" s="222"/>
      <c r="O5594" s="222"/>
      <c r="P5594" s="222"/>
      <c r="Q5594" s="222"/>
      <c r="R5594" s="222"/>
      <c r="S5594" s="222"/>
      <c r="T5594" s="223"/>
      <c r="AT5594" s="224" t="s">
        <v>395</v>
      </c>
      <c r="AU5594" s="224" t="s">
        <v>90</v>
      </c>
      <c r="AV5594" s="14" t="s">
        <v>90</v>
      </c>
      <c r="AW5594" s="14" t="s">
        <v>36</v>
      </c>
      <c r="AX5594" s="14" t="s">
        <v>78</v>
      </c>
      <c r="AY5594" s="224" t="s">
        <v>386</v>
      </c>
    </row>
    <row r="5595" spans="2:51" s="14" customFormat="1" ht="10">
      <c r="B5595" s="214"/>
      <c r="C5595" s="215"/>
      <c r="D5595" s="205" t="s">
        <v>395</v>
      </c>
      <c r="E5595" s="216" t="s">
        <v>76</v>
      </c>
      <c r="F5595" s="217" t="s">
        <v>4794</v>
      </c>
      <c r="G5595" s="215"/>
      <c r="H5595" s="218">
        <v>10.374000000000001</v>
      </c>
      <c r="I5595" s="219"/>
      <c r="J5595" s="215"/>
      <c r="K5595" s="215"/>
      <c r="L5595" s="220"/>
      <c r="M5595" s="221"/>
      <c r="N5595" s="222"/>
      <c r="O5595" s="222"/>
      <c r="P5595" s="222"/>
      <c r="Q5595" s="222"/>
      <c r="R5595" s="222"/>
      <c r="S5595" s="222"/>
      <c r="T5595" s="223"/>
      <c r="AT5595" s="224" t="s">
        <v>395</v>
      </c>
      <c r="AU5595" s="224" t="s">
        <v>90</v>
      </c>
      <c r="AV5595" s="14" t="s">
        <v>90</v>
      </c>
      <c r="AW5595" s="14" t="s">
        <v>36</v>
      </c>
      <c r="AX5595" s="14" t="s">
        <v>78</v>
      </c>
      <c r="AY5595" s="224" t="s">
        <v>386</v>
      </c>
    </row>
    <row r="5596" spans="2:51" s="14" customFormat="1" ht="30">
      <c r="B5596" s="214"/>
      <c r="C5596" s="215"/>
      <c r="D5596" s="205" t="s">
        <v>395</v>
      </c>
      <c r="E5596" s="216" t="s">
        <v>76</v>
      </c>
      <c r="F5596" s="217" t="s">
        <v>4795</v>
      </c>
      <c r="G5596" s="215"/>
      <c r="H5596" s="218">
        <v>164.75700000000001</v>
      </c>
      <c r="I5596" s="219"/>
      <c r="J5596" s="215"/>
      <c r="K5596" s="215"/>
      <c r="L5596" s="220"/>
      <c r="M5596" s="221"/>
      <c r="N5596" s="222"/>
      <c r="O5596" s="222"/>
      <c r="P5596" s="222"/>
      <c r="Q5596" s="222"/>
      <c r="R5596" s="222"/>
      <c r="S5596" s="222"/>
      <c r="T5596" s="223"/>
      <c r="AT5596" s="224" t="s">
        <v>395</v>
      </c>
      <c r="AU5596" s="224" t="s">
        <v>90</v>
      </c>
      <c r="AV5596" s="14" t="s">
        <v>90</v>
      </c>
      <c r="AW5596" s="14" t="s">
        <v>36</v>
      </c>
      <c r="AX5596" s="14" t="s">
        <v>78</v>
      </c>
      <c r="AY5596" s="224" t="s">
        <v>386</v>
      </c>
    </row>
    <row r="5597" spans="2:51" s="14" customFormat="1" ht="10">
      <c r="B5597" s="214"/>
      <c r="C5597" s="215"/>
      <c r="D5597" s="205" t="s">
        <v>395</v>
      </c>
      <c r="E5597" s="216" t="s">
        <v>76</v>
      </c>
      <c r="F5597" s="217" t="s">
        <v>4796</v>
      </c>
      <c r="G5597" s="215"/>
      <c r="H5597" s="218">
        <v>23.553000000000001</v>
      </c>
      <c r="I5597" s="219"/>
      <c r="J5597" s="215"/>
      <c r="K5597" s="215"/>
      <c r="L5597" s="220"/>
      <c r="M5597" s="221"/>
      <c r="N5597" s="222"/>
      <c r="O5597" s="222"/>
      <c r="P5597" s="222"/>
      <c r="Q5597" s="222"/>
      <c r="R5597" s="222"/>
      <c r="S5597" s="222"/>
      <c r="T5597" s="223"/>
      <c r="AT5597" s="224" t="s">
        <v>395</v>
      </c>
      <c r="AU5597" s="224" t="s">
        <v>90</v>
      </c>
      <c r="AV5597" s="14" t="s">
        <v>90</v>
      </c>
      <c r="AW5597" s="14" t="s">
        <v>36</v>
      </c>
      <c r="AX5597" s="14" t="s">
        <v>78</v>
      </c>
      <c r="AY5597" s="224" t="s">
        <v>386</v>
      </c>
    </row>
    <row r="5598" spans="2:51" s="14" customFormat="1" ht="30">
      <c r="B5598" s="214"/>
      <c r="C5598" s="215"/>
      <c r="D5598" s="205" t="s">
        <v>395</v>
      </c>
      <c r="E5598" s="216" t="s">
        <v>76</v>
      </c>
      <c r="F5598" s="217" t="s">
        <v>4797</v>
      </c>
      <c r="G5598" s="215"/>
      <c r="H5598" s="218">
        <v>64.572999999999993</v>
      </c>
      <c r="I5598" s="219"/>
      <c r="J5598" s="215"/>
      <c r="K5598" s="215"/>
      <c r="L5598" s="220"/>
      <c r="M5598" s="221"/>
      <c r="N5598" s="222"/>
      <c r="O5598" s="222"/>
      <c r="P5598" s="222"/>
      <c r="Q5598" s="222"/>
      <c r="R5598" s="222"/>
      <c r="S5598" s="222"/>
      <c r="T5598" s="223"/>
      <c r="AT5598" s="224" t="s">
        <v>395</v>
      </c>
      <c r="AU5598" s="224" t="s">
        <v>90</v>
      </c>
      <c r="AV5598" s="14" t="s">
        <v>90</v>
      </c>
      <c r="AW5598" s="14" t="s">
        <v>36</v>
      </c>
      <c r="AX5598" s="14" t="s">
        <v>78</v>
      </c>
      <c r="AY5598" s="224" t="s">
        <v>386</v>
      </c>
    </row>
    <row r="5599" spans="2:51" s="14" customFormat="1" ht="10">
      <c r="B5599" s="214"/>
      <c r="C5599" s="215"/>
      <c r="D5599" s="205" t="s">
        <v>395</v>
      </c>
      <c r="E5599" s="216" t="s">
        <v>76</v>
      </c>
      <c r="F5599" s="217" t="s">
        <v>4798</v>
      </c>
      <c r="G5599" s="215"/>
      <c r="H5599" s="218">
        <v>21.372</v>
      </c>
      <c r="I5599" s="219"/>
      <c r="J5599" s="215"/>
      <c r="K5599" s="215"/>
      <c r="L5599" s="220"/>
      <c r="M5599" s="221"/>
      <c r="N5599" s="222"/>
      <c r="O5599" s="222"/>
      <c r="P5599" s="222"/>
      <c r="Q5599" s="222"/>
      <c r="R5599" s="222"/>
      <c r="S5599" s="222"/>
      <c r="T5599" s="223"/>
      <c r="AT5599" s="224" t="s">
        <v>395</v>
      </c>
      <c r="AU5599" s="224" t="s">
        <v>90</v>
      </c>
      <c r="AV5599" s="14" t="s">
        <v>90</v>
      </c>
      <c r="AW5599" s="14" t="s">
        <v>36</v>
      </c>
      <c r="AX5599" s="14" t="s">
        <v>78</v>
      </c>
      <c r="AY5599" s="224" t="s">
        <v>386</v>
      </c>
    </row>
    <row r="5600" spans="2:51" s="14" customFormat="1" ht="10">
      <c r="B5600" s="214"/>
      <c r="C5600" s="215"/>
      <c r="D5600" s="205" t="s">
        <v>395</v>
      </c>
      <c r="E5600" s="216" t="s">
        <v>76</v>
      </c>
      <c r="F5600" s="217" t="s">
        <v>4799</v>
      </c>
      <c r="G5600" s="215"/>
      <c r="H5600" s="218">
        <v>20.966999999999999</v>
      </c>
      <c r="I5600" s="219"/>
      <c r="J5600" s="215"/>
      <c r="K5600" s="215"/>
      <c r="L5600" s="220"/>
      <c r="M5600" s="221"/>
      <c r="N5600" s="222"/>
      <c r="O5600" s="222"/>
      <c r="P5600" s="222"/>
      <c r="Q5600" s="222"/>
      <c r="R5600" s="222"/>
      <c r="S5600" s="222"/>
      <c r="T5600" s="223"/>
      <c r="AT5600" s="224" t="s">
        <v>395</v>
      </c>
      <c r="AU5600" s="224" t="s">
        <v>90</v>
      </c>
      <c r="AV5600" s="14" t="s">
        <v>90</v>
      </c>
      <c r="AW5600" s="14" t="s">
        <v>36</v>
      </c>
      <c r="AX5600" s="14" t="s">
        <v>78</v>
      </c>
      <c r="AY5600" s="224" t="s">
        <v>386</v>
      </c>
    </row>
    <row r="5601" spans="2:51" s="14" customFormat="1" ht="10">
      <c r="B5601" s="214"/>
      <c r="C5601" s="215"/>
      <c r="D5601" s="205" t="s">
        <v>395</v>
      </c>
      <c r="E5601" s="216" t="s">
        <v>76</v>
      </c>
      <c r="F5601" s="217" t="s">
        <v>4800</v>
      </c>
      <c r="G5601" s="215"/>
      <c r="H5601" s="218">
        <v>21.573</v>
      </c>
      <c r="I5601" s="219"/>
      <c r="J5601" s="215"/>
      <c r="K5601" s="215"/>
      <c r="L5601" s="220"/>
      <c r="M5601" s="221"/>
      <c r="N5601" s="222"/>
      <c r="O5601" s="222"/>
      <c r="P5601" s="222"/>
      <c r="Q5601" s="222"/>
      <c r="R5601" s="222"/>
      <c r="S5601" s="222"/>
      <c r="T5601" s="223"/>
      <c r="AT5601" s="224" t="s">
        <v>395</v>
      </c>
      <c r="AU5601" s="224" t="s">
        <v>90</v>
      </c>
      <c r="AV5601" s="14" t="s">
        <v>90</v>
      </c>
      <c r="AW5601" s="14" t="s">
        <v>36</v>
      </c>
      <c r="AX5601" s="14" t="s">
        <v>78</v>
      </c>
      <c r="AY5601" s="224" t="s">
        <v>386</v>
      </c>
    </row>
    <row r="5602" spans="2:51" s="14" customFormat="1" ht="20">
      <c r="B5602" s="214"/>
      <c r="C5602" s="215"/>
      <c r="D5602" s="205" t="s">
        <v>395</v>
      </c>
      <c r="E5602" s="216" t="s">
        <v>76</v>
      </c>
      <c r="F5602" s="217" t="s">
        <v>4801</v>
      </c>
      <c r="G5602" s="215"/>
      <c r="H5602" s="218">
        <v>51.762999999999998</v>
      </c>
      <c r="I5602" s="219"/>
      <c r="J5602" s="215"/>
      <c r="K5602" s="215"/>
      <c r="L5602" s="220"/>
      <c r="M5602" s="221"/>
      <c r="N5602" s="222"/>
      <c r="O5602" s="222"/>
      <c r="P5602" s="222"/>
      <c r="Q5602" s="222"/>
      <c r="R5602" s="222"/>
      <c r="S5602" s="222"/>
      <c r="T5602" s="223"/>
      <c r="AT5602" s="224" t="s">
        <v>395</v>
      </c>
      <c r="AU5602" s="224" t="s">
        <v>90</v>
      </c>
      <c r="AV5602" s="14" t="s">
        <v>90</v>
      </c>
      <c r="AW5602" s="14" t="s">
        <v>36</v>
      </c>
      <c r="AX5602" s="14" t="s">
        <v>78</v>
      </c>
      <c r="AY5602" s="224" t="s">
        <v>386</v>
      </c>
    </row>
    <row r="5603" spans="2:51" s="14" customFormat="1" ht="10">
      <c r="B5603" s="214"/>
      <c r="C5603" s="215"/>
      <c r="D5603" s="205" t="s">
        <v>395</v>
      </c>
      <c r="E5603" s="216" t="s">
        <v>76</v>
      </c>
      <c r="F5603" s="217" t="s">
        <v>4802</v>
      </c>
      <c r="G5603" s="215"/>
      <c r="H5603" s="218">
        <v>49.417000000000002</v>
      </c>
      <c r="I5603" s="219"/>
      <c r="J5603" s="215"/>
      <c r="K5603" s="215"/>
      <c r="L5603" s="220"/>
      <c r="M5603" s="221"/>
      <c r="N5603" s="222"/>
      <c r="O5603" s="222"/>
      <c r="P5603" s="222"/>
      <c r="Q5603" s="222"/>
      <c r="R5603" s="222"/>
      <c r="S5603" s="222"/>
      <c r="T5603" s="223"/>
      <c r="AT5603" s="224" t="s">
        <v>395</v>
      </c>
      <c r="AU5603" s="224" t="s">
        <v>90</v>
      </c>
      <c r="AV5603" s="14" t="s">
        <v>90</v>
      </c>
      <c r="AW5603" s="14" t="s">
        <v>36</v>
      </c>
      <c r="AX5603" s="14" t="s">
        <v>78</v>
      </c>
      <c r="AY5603" s="224" t="s">
        <v>386</v>
      </c>
    </row>
    <row r="5604" spans="2:51" s="14" customFormat="1" ht="10">
      <c r="B5604" s="214"/>
      <c r="C5604" s="215"/>
      <c r="D5604" s="205" t="s">
        <v>395</v>
      </c>
      <c r="E5604" s="216" t="s">
        <v>76</v>
      </c>
      <c r="F5604" s="217" t="s">
        <v>4803</v>
      </c>
      <c r="G5604" s="215"/>
      <c r="H5604" s="218">
        <v>17.052</v>
      </c>
      <c r="I5604" s="219"/>
      <c r="J5604" s="215"/>
      <c r="K5604" s="215"/>
      <c r="L5604" s="220"/>
      <c r="M5604" s="221"/>
      <c r="N5604" s="222"/>
      <c r="O5604" s="222"/>
      <c r="P5604" s="222"/>
      <c r="Q5604" s="222"/>
      <c r="R5604" s="222"/>
      <c r="S5604" s="222"/>
      <c r="T5604" s="223"/>
      <c r="AT5604" s="224" t="s">
        <v>395</v>
      </c>
      <c r="AU5604" s="224" t="s">
        <v>90</v>
      </c>
      <c r="AV5604" s="14" t="s">
        <v>90</v>
      </c>
      <c r="AW5604" s="14" t="s">
        <v>36</v>
      </c>
      <c r="AX5604" s="14" t="s">
        <v>78</v>
      </c>
      <c r="AY5604" s="224" t="s">
        <v>386</v>
      </c>
    </row>
    <row r="5605" spans="2:51" s="14" customFormat="1" ht="10">
      <c r="B5605" s="214"/>
      <c r="C5605" s="215"/>
      <c r="D5605" s="205" t="s">
        <v>395</v>
      </c>
      <c r="E5605" s="216" t="s">
        <v>76</v>
      </c>
      <c r="F5605" s="217" t="s">
        <v>4804</v>
      </c>
      <c r="G5605" s="215"/>
      <c r="H5605" s="218">
        <v>17.727</v>
      </c>
      <c r="I5605" s="219"/>
      <c r="J5605" s="215"/>
      <c r="K5605" s="215"/>
      <c r="L5605" s="220"/>
      <c r="M5605" s="221"/>
      <c r="N5605" s="222"/>
      <c r="O5605" s="222"/>
      <c r="P5605" s="222"/>
      <c r="Q5605" s="222"/>
      <c r="R5605" s="222"/>
      <c r="S5605" s="222"/>
      <c r="T5605" s="223"/>
      <c r="AT5605" s="224" t="s">
        <v>395</v>
      </c>
      <c r="AU5605" s="224" t="s">
        <v>90</v>
      </c>
      <c r="AV5605" s="14" t="s">
        <v>90</v>
      </c>
      <c r="AW5605" s="14" t="s">
        <v>36</v>
      </c>
      <c r="AX5605" s="14" t="s">
        <v>78</v>
      </c>
      <c r="AY5605" s="224" t="s">
        <v>386</v>
      </c>
    </row>
    <row r="5606" spans="2:51" s="14" customFormat="1" ht="10">
      <c r="B5606" s="214"/>
      <c r="C5606" s="215"/>
      <c r="D5606" s="205" t="s">
        <v>395</v>
      </c>
      <c r="E5606" s="216" t="s">
        <v>76</v>
      </c>
      <c r="F5606" s="217" t="s">
        <v>4805</v>
      </c>
      <c r="G5606" s="215"/>
      <c r="H5606" s="218">
        <v>39.36</v>
      </c>
      <c r="I5606" s="219"/>
      <c r="J5606" s="215"/>
      <c r="K5606" s="215"/>
      <c r="L5606" s="220"/>
      <c r="M5606" s="221"/>
      <c r="N5606" s="222"/>
      <c r="O5606" s="222"/>
      <c r="P5606" s="222"/>
      <c r="Q5606" s="222"/>
      <c r="R5606" s="222"/>
      <c r="S5606" s="222"/>
      <c r="T5606" s="223"/>
      <c r="AT5606" s="224" t="s">
        <v>395</v>
      </c>
      <c r="AU5606" s="224" t="s">
        <v>90</v>
      </c>
      <c r="AV5606" s="14" t="s">
        <v>90</v>
      </c>
      <c r="AW5606" s="14" t="s">
        <v>36</v>
      </c>
      <c r="AX5606" s="14" t="s">
        <v>78</v>
      </c>
      <c r="AY5606" s="224" t="s">
        <v>386</v>
      </c>
    </row>
    <row r="5607" spans="2:51" s="14" customFormat="1" ht="20">
      <c r="B5607" s="214"/>
      <c r="C5607" s="215"/>
      <c r="D5607" s="205" t="s">
        <v>395</v>
      </c>
      <c r="E5607" s="216" t="s">
        <v>76</v>
      </c>
      <c r="F5607" s="217" t="s">
        <v>4806</v>
      </c>
      <c r="G5607" s="215"/>
      <c r="H5607" s="218">
        <v>47.145000000000003</v>
      </c>
      <c r="I5607" s="219"/>
      <c r="J5607" s="215"/>
      <c r="K5607" s="215"/>
      <c r="L5607" s="220"/>
      <c r="M5607" s="221"/>
      <c r="N5607" s="222"/>
      <c r="O5607" s="222"/>
      <c r="P5607" s="222"/>
      <c r="Q5607" s="222"/>
      <c r="R5607" s="222"/>
      <c r="S5607" s="222"/>
      <c r="T5607" s="223"/>
      <c r="AT5607" s="224" t="s">
        <v>395</v>
      </c>
      <c r="AU5607" s="224" t="s">
        <v>90</v>
      </c>
      <c r="AV5607" s="14" t="s">
        <v>90</v>
      </c>
      <c r="AW5607" s="14" t="s">
        <v>36</v>
      </c>
      <c r="AX5607" s="14" t="s">
        <v>78</v>
      </c>
      <c r="AY5607" s="224" t="s">
        <v>386</v>
      </c>
    </row>
    <row r="5608" spans="2:51" s="14" customFormat="1" ht="10">
      <c r="B5608" s="214"/>
      <c r="C5608" s="215"/>
      <c r="D5608" s="205" t="s">
        <v>395</v>
      </c>
      <c r="E5608" s="216" t="s">
        <v>76</v>
      </c>
      <c r="F5608" s="217" t="s">
        <v>4807</v>
      </c>
      <c r="G5608" s="215"/>
      <c r="H5608" s="218">
        <v>42.095999999999997</v>
      </c>
      <c r="I5608" s="219"/>
      <c r="J5608" s="215"/>
      <c r="K5608" s="215"/>
      <c r="L5608" s="220"/>
      <c r="M5608" s="221"/>
      <c r="N5608" s="222"/>
      <c r="O5608" s="222"/>
      <c r="P5608" s="222"/>
      <c r="Q5608" s="222"/>
      <c r="R5608" s="222"/>
      <c r="S5608" s="222"/>
      <c r="T5608" s="223"/>
      <c r="AT5608" s="224" t="s">
        <v>395</v>
      </c>
      <c r="AU5608" s="224" t="s">
        <v>90</v>
      </c>
      <c r="AV5608" s="14" t="s">
        <v>90</v>
      </c>
      <c r="AW5608" s="14" t="s">
        <v>36</v>
      </c>
      <c r="AX5608" s="14" t="s">
        <v>78</v>
      </c>
      <c r="AY5608" s="224" t="s">
        <v>386</v>
      </c>
    </row>
    <row r="5609" spans="2:51" s="14" customFormat="1" ht="10">
      <c r="B5609" s="214"/>
      <c r="C5609" s="215"/>
      <c r="D5609" s="205" t="s">
        <v>395</v>
      </c>
      <c r="E5609" s="216" t="s">
        <v>76</v>
      </c>
      <c r="F5609" s="217" t="s">
        <v>4808</v>
      </c>
      <c r="G5609" s="215"/>
      <c r="H5609" s="218">
        <v>15.895</v>
      </c>
      <c r="I5609" s="219"/>
      <c r="J5609" s="215"/>
      <c r="K5609" s="215"/>
      <c r="L5609" s="220"/>
      <c r="M5609" s="221"/>
      <c r="N5609" s="222"/>
      <c r="O5609" s="222"/>
      <c r="P5609" s="222"/>
      <c r="Q5609" s="222"/>
      <c r="R5609" s="222"/>
      <c r="S5609" s="222"/>
      <c r="T5609" s="223"/>
      <c r="AT5609" s="224" t="s">
        <v>395</v>
      </c>
      <c r="AU5609" s="224" t="s">
        <v>90</v>
      </c>
      <c r="AV5609" s="14" t="s">
        <v>90</v>
      </c>
      <c r="AW5609" s="14" t="s">
        <v>36</v>
      </c>
      <c r="AX5609" s="14" t="s">
        <v>78</v>
      </c>
      <c r="AY5609" s="224" t="s">
        <v>386</v>
      </c>
    </row>
    <row r="5610" spans="2:51" s="14" customFormat="1" ht="10">
      <c r="B5610" s="214"/>
      <c r="C5610" s="215"/>
      <c r="D5610" s="205" t="s">
        <v>395</v>
      </c>
      <c r="E5610" s="216" t="s">
        <v>76</v>
      </c>
      <c r="F5610" s="217" t="s">
        <v>4809</v>
      </c>
      <c r="G5610" s="215"/>
      <c r="H5610" s="218">
        <v>18.574000000000002</v>
      </c>
      <c r="I5610" s="219"/>
      <c r="J5610" s="215"/>
      <c r="K5610" s="215"/>
      <c r="L5610" s="220"/>
      <c r="M5610" s="221"/>
      <c r="N5610" s="222"/>
      <c r="O5610" s="222"/>
      <c r="P5610" s="222"/>
      <c r="Q5610" s="222"/>
      <c r="R5610" s="222"/>
      <c r="S5610" s="222"/>
      <c r="T5610" s="223"/>
      <c r="AT5610" s="224" t="s">
        <v>395</v>
      </c>
      <c r="AU5610" s="224" t="s">
        <v>90</v>
      </c>
      <c r="AV5610" s="14" t="s">
        <v>90</v>
      </c>
      <c r="AW5610" s="14" t="s">
        <v>36</v>
      </c>
      <c r="AX5610" s="14" t="s">
        <v>78</v>
      </c>
      <c r="AY5610" s="224" t="s">
        <v>386</v>
      </c>
    </row>
    <row r="5611" spans="2:51" s="14" customFormat="1" ht="10">
      <c r="B5611" s="214"/>
      <c r="C5611" s="215"/>
      <c r="D5611" s="205" t="s">
        <v>395</v>
      </c>
      <c r="E5611" s="216" t="s">
        <v>76</v>
      </c>
      <c r="F5611" s="217" t="s">
        <v>4810</v>
      </c>
      <c r="G5611" s="215"/>
      <c r="H5611" s="218">
        <v>24.116</v>
      </c>
      <c r="I5611" s="219"/>
      <c r="J5611" s="215"/>
      <c r="K5611" s="215"/>
      <c r="L5611" s="220"/>
      <c r="M5611" s="221"/>
      <c r="N5611" s="222"/>
      <c r="O5611" s="222"/>
      <c r="P5611" s="222"/>
      <c r="Q5611" s="222"/>
      <c r="R5611" s="222"/>
      <c r="S5611" s="222"/>
      <c r="T5611" s="223"/>
      <c r="AT5611" s="224" t="s">
        <v>395</v>
      </c>
      <c r="AU5611" s="224" t="s">
        <v>90</v>
      </c>
      <c r="AV5611" s="14" t="s">
        <v>90</v>
      </c>
      <c r="AW5611" s="14" t="s">
        <v>36</v>
      </c>
      <c r="AX5611" s="14" t="s">
        <v>78</v>
      </c>
      <c r="AY5611" s="224" t="s">
        <v>386</v>
      </c>
    </row>
    <row r="5612" spans="2:51" s="14" customFormat="1" ht="10">
      <c r="B5612" s="214"/>
      <c r="C5612" s="215"/>
      <c r="D5612" s="205" t="s">
        <v>395</v>
      </c>
      <c r="E5612" s="216" t="s">
        <v>76</v>
      </c>
      <c r="F5612" s="217" t="s">
        <v>4811</v>
      </c>
      <c r="G5612" s="215"/>
      <c r="H5612" s="218">
        <v>18.260999999999999</v>
      </c>
      <c r="I5612" s="219"/>
      <c r="J5612" s="215"/>
      <c r="K5612" s="215"/>
      <c r="L5612" s="220"/>
      <c r="M5612" s="221"/>
      <c r="N5612" s="222"/>
      <c r="O5612" s="222"/>
      <c r="P5612" s="222"/>
      <c r="Q5612" s="222"/>
      <c r="R5612" s="222"/>
      <c r="S5612" s="222"/>
      <c r="T5612" s="223"/>
      <c r="AT5612" s="224" t="s">
        <v>395</v>
      </c>
      <c r="AU5612" s="224" t="s">
        <v>90</v>
      </c>
      <c r="AV5612" s="14" t="s">
        <v>90</v>
      </c>
      <c r="AW5612" s="14" t="s">
        <v>36</v>
      </c>
      <c r="AX5612" s="14" t="s">
        <v>78</v>
      </c>
      <c r="AY5612" s="224" t="s">
        <v>386</v>
      </c>
    </row>
    <row r="5613" spans="2:51" s="14" customFormat="1" ht="20">
      <c r="B5613" s="214"/>
      <c r="C5613" s="215"/>
      <c r="D5613" s="205" t="s">
        <v>395</v>
      </c>
      <c r="E5613" s="216" t="s">
        <v>76</v>
      </c>
      <c r="F5613" s="217" t="s">
        <v>4812</v>
      </c>
      <c r="G5613" s="215"/>
      <c r="H5613" s="218">
        <v>39.521999999999998</v>
      </c>
      <c r="I5613" s="219"/>
      <c r="J5613" s="215"/>
      <c r="K5613" s="215"/>
      <c r="L5613" s="220"/>
      <c r="M5613" s="221"/>
      <c r="N5613" s="222"/>
      <c r="O5613" s="222"/>
      <c r="P5613" s="222"/>
      <c r="Q5613" s="222"/>
      <c r="R5613" s="222"/>
      <c r="S5613" s="222"/>
      <c r="T5613" s="223"/>
      <c r="AT5613" s="224" t="s">
        <v>395</v>
      </c>
      <c r="AU5613" s="224" t="s">
        <v>90</v>
      </c>
      <c r="AV5613" s="14" t="s">
        <v>90</v>
      </c>
      <c r="AW5613" s="14" t="s">
        <v>36</v>
      </c>
      <c r="AX5613" s="14" t="s">
        <v>78</v>
      </c>
      <c r="AY5613" s="224" t="s">
        <v>386</v>
      </c>
    </row>
    <row r="5614" spans="2:51" s="14" customFormat="1" ht="10">
      <c r="B5614" s="214"/>
      <c r="C5614" s="215"/>
      <c r="D5614" s="205" t="s">
        <v>395</v>
      </c>
      <c r="E5614" s="216" t="s">
        <v>76</v>
      </c>
      <c r="F5614" s="217" t="s">
        <v>4813</v>
      </c>
      <c r="G5614" s="215"/>
      <c r="H5614" s="218">
        <v>18.260999999999999</v>
      </c>
      <c r="I5614" s="219"/>
      <c r="J5614" s="215"/>
      <c r="K5614" s="215"/>
      <c r="L5614" s="220"/>
      <c r="M5614" s="221"/>
      <c r="N5614" s="222"/>
      <c r="O5614" s="222"/>
      <c r="P5614" s="222"/>
      <c r="Q5614" s="222"/>
      <c r="R5614" s="222"/>
      <c r="S5614" s="222"/>
      <c r="T5614" s="223"/>
      <c r="AT5614" s="224" t="s">
        <v>395</v>
      </c>
      <c r="AU5614" s="224" t="s">
        <v>90</v>
      </c>
      <c r="AV5614" s="14" t="s">
        <v>90</v>
      </c>
      <c r="AW5614" s="14" t="s">
        <v>36</v>
      </c>
      <c r="AX5614" s="14" t="s">
        <v>78</v>
      </c>
      <c r="AY5614" s="224" t="s">
        <v>386</v>
      </c>
    </row>
    <row r="5615" spans="2:51" s="14" customFormat="1" ht="20">
      <c r="B5615" s="214"/>
      <c r="C5615" s="215"/>
      <c r="D5615" s="205" t="s">
        <v>395</v>
      </c>
      <c r="E5615" s="216" t="s">
        <v>76</v>
      </c>
      <c r="F5615" s="217" t="s">
        <v>4814</v>
      </c>
      <c r="G5615" s="215"/>
      <c r="H5615" s="218">
        <v>45.603999999999999</v>
      </c>
      <c r="I5615" s="219"/>
      <c r="J5615" s="215"/>
      <c r="K5615" s="215"/>
      <c r="L5615" s="220"/>
      <c r="M5615" s="221"/>
      <c r="N5615" s="222"/>
      <c r="O5615" s="222"/>
      <c r="P5615" s="222"/>
      <c r="Q5615" s="222"/>
      <c r="R5615" s="222"/>
      <c r="S5615" s="222"/>
      <c r="T5615" s="223"/>
      <c r="AT5615" s="224" t="s">
        <v>395</v>
      </c>
      <c r="AU5615" s="224" t="s">
        <v>90</v>
      </c>
      <c r="AV5615" s="14" t="s">
        <v>90</v>
      </c>
      <c r="AW5615" s="14" t="s">
        <v>36</v>
      </c>
      <c r="AX5615" s="14" t="s">
        <v>78</v>
      </c>
      <c r="AY5615" s="224" t="s">
        <v>386</v>
      </c>
    </row>
    <row r="5616" spans="2:51" s="14" customFormat="1" ht="10">
      <c r="B5616" s="214"/>
      <c r="C5616" s="215"/>
      <c r="D5616" s="205" t="s">
        <v>395</v>
      </c>
      <c r="E5616" s="216" t="s">
        <v>76</v>
      </c>
      <c r="F5616" s="217" t="s">
        <v>4815</v>
      </c>
      <c r="G5616" s="215"/>
      <c r="H5616" s="218">
        <v>16.436</v>
      </c>
      <c r="I5616" s="219"/>
      <c r="J5616" s="215"/>
      <c r="K5616" s="215"/>
      <c r="L5616" s="220"/>
      <c r="M5616" s="221"/>
      <c r="N5616" s="222"/>
      <c r="O5616" s="222"/>
      <c r="P5616" s="222"/>
      <c r="Q5616" s="222"/>
      <c r="R5616" s="222"/>
      <c r="S5616" s="222"/>
      <c r="T5616" s="223"/>
      <c r="AT5616" s="224" t="s">
        <v>395</v>
      </c>
      <c r="AU5616" s="224" t="s">
        <v>90</v>
      </c>
      <c r="AV5616" s="14" t="s">
        <v>90</v>
      </c>
      <c r="AW5616" s="14" t="s">
        <v>36</v>
      </c>
      <c r="AX5616" s="14" t="s">
        <v>78</v>
      </c>
      <c r="AY5616" s="224" t="s">
        <v>386</v>
      </c>
    </row>
    <row r="5617" spans="1:65" s="14" customFormat="1" ht="20">
      <c r="B5617" s="214"/>
      <c r="C5617" s="215"/>
      <c r="D5617" s="205" t="s">
        <v>395</v>
      </c>
      <c r="E5617" s="216" t="s">
        <v>76</v>
      </c>
      <c r="F5617" s="217" t="s">
        <v>4816</v>
      </c>
      <c r="G5617" s="215"/>
      <c r="H5617" s="218">
        <v>21.552</v>
      </c>
      <c r="I5617" s="219"/>
      <c r="J5617" s="215"/>
      <c r="K5617" s="215"/>
      <c r="L5617" s="220"/>
      <c r="M5617" s="221"/>
      <c r="N5617" s="222"/>
      <c r="O5617" s="222"/>
      <c r="P5617" s="222"/>
      <c r="Q5617" s="222"/>
      <c r="R5617" s="222"/>
      <c r="S5617" s="222"/>
      <c r="T5617" s="223"/>
      <c r="AT5617" s="224" t="s">
        <v>395</v>
      </c>
      <c r="AU5617" s="224" t="s">
        <v>90</v>
      </c>
      <c r="AV5617" s="14" t="s">
        <v>90</v>
      </c>
      <c r="AW5617" s="14" t="s">
        <v>36</v>
      </c>
      <c r="AX5617" s="14" t="s">
        <v>78</v>
      </c>
      <c r="AY5617" s="224" t="s">
        <v>386</v>
      </c>
    </row>
    <row r="5618" spans="1:65" s="14" customFormat="1" ht="20">
      <c r="B5618" s="214"/>
      <c r="C5618" s="215"/>
      <c r="D5618" s="205" t="s">
        <v>395</v>
      </c>
      <c r="E5618" s="216" t="s">
        <v>76</v>
      </c>
      <c r="F5618" s="217" t="s">
        <v>4817</v>
      </c>
      <c r="G5618" s="215"/>
      <c r="H5618" s="218">
        <v>35.890999999999998</v>
      </c>
      <c r="I5618" s="219"/>
      <c r="J5618" s="215"/>
      <c r="K5618" s="215"/>
      <c r="L5618" s="220"/>
      <c r="M5618" s="221"/>
      <c r="N5618" s="222"/>
      <c r="O5618" s="222"/>
      <c r="P5618" s="222"/>
      <c r="Q5618" s="222"/>
      <c r="R5618" s="222"/>
      <c r="S5618" s="222"/>
      <c r="T5618" s="223"/>
      <c r="AT5618" s="224" t="s">
        <v>395</v>
      </c>
      <c r="AU5618" s="224" t="s">
        <v>90</v>
      </c>
      <c r="AV5618" s="14" t="s">
        <v>90</v>
      </c>
      <c r="AW5618" s="14" t="s">
        <v>36</v>
      </c>
      <c r="AX5618" s="14" t="s">
        <v>78</v>
      </c>
      <c r="AY5618" s="224" t="s">
        <v>386</v>
      </c>
    </row>
    <row r="5619" spans="1:65" s="14" customFormat="1" ht="20">
      <c r="B5619" s="214"/>
      <c r="C5619" s="215"/>
      <c r="D5619" s="205" t="s">
        <v>395</v>
      </c>
      <c r="E5619" s="216" t="s">
        <v>76</v>
      </c>
      <c r="F5619" s="217" t="s">
        <v>4818</v>
      </c>
      <c r="G5619" s="215"/>
      <c r="H5619" s="218">
        <v>41.895000000000003</v>
      </c>
      <c r="I5619" s="219"/>
      <c r="J5619" s="215"/>
      <c r="K5619" s="215"/>
      <c r="L5619" s="220"/>
      <c r="M5619" s="221"/>
      <c r="N5619" s="222"/>
      <c r="O5619" s="222"/>
      <c r="P5619" s="222"/>
      <c r="Q5619" s="222"/>
      <c r="R5619" s="222"/>
      <c r="S5619" s="222"/>
      <c r="T5619" s="223"/>
      <c r="AT5619" s="224" t="s">
        <v>395</v>
      </c>
      <c r="AU5619" s="224" t="s">
        <v>90</v>
      </c>
      <c r="AV5619" s="14" t="s">
        <v>90</v>
      </c>
      <c r="AW5619" s="14" t="s">
        <v>36</v>
      </c>
      <c r="AX5619" s="14" t="s">
        <v>78</v>
      </c>
      <c r="AY5619" s="224" t="s">
        <v>386</v>
      </c>
    </row>
    <row r="5620" spans="1:65" s="14" customFormat="1" ht="20">
      <c r="B5620" s="214"/>
      <c r="C5620" s="215"/>
      <c r="D5620" s="205" t="s">
        <v>395</v>
      </c>
      <c r="E5620" s="216" t="s">
        <v>76</v>
      </c>
      <c r="F5620" s="217" t="s">
        <v>4819</v>
      </c>
      <c r="G5620" s="215"/>
      <c r="H5620" s="218">
        <v>41.895000000000003</v>
      </c>
      <c r="I5620" s="219"/>
      <c r="J5620" s="215"/>
      <c r="K5620" s="215"/>
      <c r="L5620" s="220"/>
      <c r="M5620" s="221"/>
      <c r="N5620" s="222"/>
      <c r="O5620" s="222"/>
      <c r="P5620" s="222"/>
      <c r="Q5620" s="222"/>
      <c r="R5620" s="222"/>
      <c r="S5620" s="222"/>
      <c r="T5620" s="223"/>
      <c r="AT5620" s="224" t="s">
        <v>395</v>
      </c>
      <c r="AU5620" s="224" t="s">
        <v>90</v>
      </c>
      <c r="AV5620" s="14" t="s">
        <v>90</v>
      </c>
      <c r="AW5620" s="14" t="s">
        <v>36</v>
      </c>
      <c r="AX5620" s="14" t="s">
        <v>78</v>
      </c>
      <c r="AY5620" s="224" t="s">
        <v>386</v>
      </c>
    </row>
    <row r="5621" spans="1:65" s="14" customFormat="1" ht="20">
      <c r="B5621" s="214"/>
      <c r="C5621" s="215"/>
      <c r="D5621" s="205" t="s">
        <v>395</v>
      </c>
      <c r="E5621" s="216" t="s">
        <v>76</v>
      </c>
      <c r="F5621" s="217" t="s">
        <v>4820</v>
      </c>
      <c r="G5621" s="215"/>
      <c r="H5621" s="218">
        <v>59.463999999999999</v>
      </c>
      <c r="I5621" s="219"/>
      <c r="J5621" s="215"/>
      <c r="K5621" s="215"/>
      <c r="L5621" s="220"/>
      <c r="M5621" s="221"/>
      <c r="N5621" s="222"/>
      <c r="O5621" s="222"/>
      <c r="P5621" s="222"/>
      <c r="Q5621" s="222"/>
      <c r="R5621" s="222"/>
      <c r="S5621" s="222"/>
      <c r="T5621" s="223"/>
      <c r="AT5621" s="224" t="s">
        <v>395</v>
      </c>
      <c r="AU5621" s="224" t="s">
        <v>90</v>
      </c>
      <c r="AV5621" s="14" t="s">
        <v>90</v>
      </c>
      <c r="AW5621" s="14" t="s">
        <v>36</v>
      </c>
      <c r="AX5621" s="14" t="s">
        <v>78</v>
      </c>
      <c r="AY5621" s="224" t="s">
        <v>386</v>
      </c>
    </row>
    <row r="5622" spans="1:65" s="16" customFormat="1" ht="10">
      <c r="B5622" s="246"/>
      <c r="C5622" s="247"/>
      <c r="D5622" s="205" t="s">
        <v>395</v>
      </c>
      <c r="E5622" s="248" t="s">
        <v>76</v>
      </c>
      <c r="F5622" s="249" t="s">
        <v>559</v>
      </c>
      <c r="G5622" s="247"/>
      <c r="H5622" s="250">
        <v>1091.758</v>
      </c>
      <c r="I5622" s="251"/>
      <c r="J5622" s="247"/>
      <c r="K5622" s="247"/>
      <c r="L5622" s="252"/>
      <c r="M5622" s="253"/>
      <c r="N5622" s="254"/>
      <c r="O5622" s="254"/>
      <c r="P5622" s="254"/>
      <c r="Q5622" s="254"/>
      <c r="R5622" s="254"/>
      <c r="S5622" s="254"/>
      <c r="T5622" s="255"/>
      <c r="AT5622" s="256" t="s">
        <v>395</v>
      </c>
      <c r="AU5622" s="256" t="s">
        <v>90</v>
      </c>
      <c r="AV5622" s="16" t="s">
        <v>95</v>
      </c>
      <c r="AW5622" s="16" t="s">
        <v>36</v>
      </c>
      <c r="AX5622" s="16" t="s">
        <v>78</v>
      </c>
      <c r="AY5622" s="256" t="s">
        <v>386</v>
      </c>
    </row>
    <row r="5623" spans="1:65" s="15" customFormat="1" ht="10">
      <c r="B5623" s="225"/>
      <c r="C5623" s="226"/>
      <c r="D5623" s="205" t="s">
        <v>395</v>
      </c>
      <c r="E5623" s="227" t="s">
        <v>192</v>
      </c>
      <c r="F5623" s="228" t="s">
        <v>398</v>
      </c>
      <c r="G5623" s="226"/>
      <c r="H5623" s="229">
        <v>4921.0870000000004</v>
      </c>
      <c r="I5623" s="230"/>
      <c r="J5623" s="226"/>
      <c r="K5623" s="226"/>
      <c r="L5623" s="231"/>
      <c r="M5623" s="232"/>
      <c r="N5623" s="233"/>
      <c r="O5623" s="233"/>
      <c r="P5623" s="233"/>
      <c r="Q5623" s="233"/>
      <c r="R5623" s="233"/>
      <c r="S5623" s="233"/>
      <c r="T5623" s="234"/>
      <c r="AT5623" s="235" t="s">
        <v>395</v>
      </c>
      <c r="AU5623" s="235" t="s">
        <v>90</v>
      </c>
      <c r="AV5623" s="15" t="s">
        <v>102</v>
      </c>
      <c r="AW5623" s="15" t="s">
        <v>36</v>
      </c>
      <c r="AX5623" s="15" t="s">
        <v>85</v>
      </c>
      <c r="AY5623" s="235" t="s">
        <v>386</v>
      </c>
    </row>
    <row r="5624" spans="1:65" s="2" customFormat="1" ht="33" customHeight="1">
      <c r="A5624" s="37"/>
      <c r="B5624" s="38"/>
      <c r="C5624" s="185" t="s">
        <v>4821</v>
      </c>
      <c r="D5624" s="185" t="s">
        <v>388</v>
      </c>
      <c r="E5624" s="186" t="s">
        <v>4822</v>
      </c>
      <c r="F5624" s="187" t="s">
        <v>4823</v>
      </c>
      <c r="G5624" s="188" t="s">
        <v>127</v>
      </c>
      <c r="H5624" s="189">
        <v>4921.0870000000004</v>
      </c>
      <c r="I5624" s="190"/>
      <c r="J5624" s="191">
        <f>ROUND(I5624*H5624,2)</f>
        <v>0</v>
      </c>
      <c r="K5624" s="187" t="s">
        <v>391</v>
      </c>
      <c r="L5624" s="42"/>
      <c r="M5624" s="192" t="s">
        <v>76</v>
      </c>
      <c r="N5624" s="193" t="s">
        <v>49</v>
      </c>
      <c r="O5624" s="67"/>
      <c r="P5624" s="194">
        <f>O5624*H5624</f>
        <v>0</v>
      </c>
      <c r="Q5624" s="194">
        <v>2.0000000000000001E-4</v>
      </c>
      <c r="R5624" s="194">
        <f>Q5624*H5624</f>
        <v>0.98421740000000013</v>
      </c>
      <c r="S5624" s="194">
        <v>0</v>
      </c>
      <c r="T5624" s="195">
        <f>S5624*H5624</f>
        <v>0</v>
      </c>
      <c r="U5624" s="37"/>
      <c r="V5624" s="37"/>
      <c r="W5624" s="37"/>
      <c r="X5624" s="37"/>
      <c r="Y5624" s="37"/>
      <c r="Z5624" s="37"/>
      <c r="AA5624" s="37"/>
      <c r="AB5624" s="37"/>
      <c r="AC5624" s="37"/>
      <c r="AD5624" s="37"/>
      <c r="AE5624" s="37"/>
      <c r="AR5624" s="196" t="s">
        <v>479</v>
      </c>
      <c r="AT5624" s="196" t="s">
        <v>388</v>
      </c>
      <c r="AU5624" s="196" t="s">
        <v>90</v>
      </c>
      <c r="AY5624" s="20" t="s">
        <v>386</v>
      </c>
      <c r="BE5624" s="197">
        <f>IF(N5624="základní",J5624,0)</f>
        <v>0</v>
      </c>
      <c r="BF5624" s="197">
        <f>IF(N5624="snížená",J5624,0)</f>
        <v>0</v>
      </c>
      <c r="BG5624" s="197">
        <f>IF(N5624="zákl. přenesená",J5624,0)</f>
        <v>0</v>
      </c>
      <c r="BH5624" s="197">
        <f>IF(N5624="sníž. přenesená",J5624,0)</f>
        <v>0</v>
      </c>
      <c r="BI5624" s="197">
        <f>IF(N5624="nulová",J5624,0)</f>
        <v>0</v>
      </c>
      <c r="BJ5624" s="20" t="s">
        <v>90</v>
      </c>
      <c r="BK5624" s="197">
        <f>ROUND(I5624*H5624,2)</f>
        <v>0</v>
      </c>
      <c r="BL5624" s="20" t="s">
        <v>479</v>
      </c>
      <c r="BM5624" s="196" t="s">
        <v>4824</v>
      </c>
    </row>
    <row r="5625" spans="1:65" s="2" customFormat="1" ht="10">
      <c r="A5625" s="37"/>
      <c r="B5625" s="38"/>
      <c r="C5625" s="39"/>
      <c r="D5625" s="198" t="s">
        <v>393</v>
      </c>
      <c r="E5625" s="39"/>
      <c r="F5625" s="199" t="s">
        <v>4825</v>
      </c>
      <c r="G5625" s="39"/>
      <c r="H5625" s="39"/>
      <c r="I5625" s="200"/>
      <c r="J5625" s="39"/>
      <c r="K5625" s="39"/>
      <c r="L5625" s="42"/>
      <c r="M5625" s="201"/>
      <c r="N5625" s="202"/>
      <c r="O5625" s="67"/>
      <c r="P5625" s="67"/>
      <c r="Q5625" s="67"/>
      <c r="R5625" s="67"/>
      <c r="S5625" s="67"/>
      <c r="T5625" s="68"/>
      <c r="U5625" s="37"/>
      <c r="V5625" s="37"/>
      <c r="W5625" s="37"/>
      <c r="X5625" s="37"/>
      <c r="Y5625" s="37"/>
      <c r="Z5625" s="37"/>
      <c r="AA5625" s="37"/>
      <c r="AB5625" s="37"/>
      <c r="AC5625" s="37"/>
      <c r="AD5625" s="37"/>
      <c r="AE5625" s="37"/>
      <c r="AT5625" s="20" t="s">
        <v>393</v>
      </c>
      <c r="AU5625" s="20" t="s">
        <v>90</v>
      </c>
    </row>
    <row r="5626" spans="1:65" s="14" customFormat="1" ht="10">
      <c r="B5626" s="214"/>
      <c r="C5626" s="215"/>
      <c r="D5626" s="205" t="s">
        <v>395</v>
      </c>
      <c r="E5626" s="216" t="s">
        <v>76</v>
      </c>
      <c r="F5626" s="217" t="s">
        <v>192</v>
      </c>
      <c r="G5626" s="215"/>
      <c r="H5626" s="218">
        <v>4921.0870000000004</v>
      </c>
      <c r="I5626" s="219"/>
      <c r="J5626" s="215"/>
      <c r="K5626" s="215"/>
      <c r="L5626" s="220"/>
      <c r="M5626" s="221"/>
      <c r="N5626" s="222"/>
      <c r="O5626" s="222"/>
      <c r="P5626" s="222"/>
      <c r="Q5626" s="222"/>
      <c r="R5626" s="222"/>
      <c r="S5626" s="222"/>
      <c r="T5626" s="223"/>
      <c r="AT5626" s="224" t="s">
        <v>395</v>
      </c>
      <c r="AU5626" s="224" t="s">
        <v>90</v>
      </c>
      <c r="AV5626" s="14" t="s">
        <v>90</v>
      </c>
      <c r="AW5626" s="14" t="s">
        <v>36</v>
      </c>
      <c r="AX5626" s="14" t="s">
        <v>78</v>
      </c>
      <c r="AY5626" s="224" t="s">
        <v>386</v>
      </c>
    </row>
    <row r="5627" spans="1:65" s="15" customFormat="1" ht="10">
      <c r="B5627" s="225"/>
      <c r="C5627" s="226"/>
      <c r="D5627" s="205" t="s">
        <v>395</v>
      </c>
      <c r="E5627" s="227" t="s">
        <v>76</v>
      </c>
      <c r="F5627" s="228" t="s">
        <v>398</v>
      </c>
      <c r="G5627" s="226"/>
      <c r="H5627" s="229">
        <v>4921.0870000000004</v>
      </c>
      <c r="I5627" s="230"/>
      <c r="J5627" s="226"/>
      <c r="K5627" s="226"/>
      <c r="L5627" s="231"/>
      <c r="M5627" s="232"/>
      <c r="N5627" s="233"/>
      <c r="O5627" s="233"/>
      <c r="P5627" s="233"/>
      <c r="Q5627" s="233"/>
      <c r="R5627" s="233"/>
      <c r="S5627" s="233"/>
      <c r="T5627" s="234"/>
      <c r="AT5627" s="235" t="s">
        <v>395</v>
      </c>
      <c r="AU5627" s="235" t="s">
        <v>90</v>
      </c>
      <c r="AV5627" s="15" t="s">
        <v>102</v>
      </c>
      <c r="AW5627" s="15" t="s">
        <v>36</v>
      </c>
      <c r="AX5627" s="15" t="s">
        <v>85</v>
      </c>
      <c r="AY5627" s="235" t="s">
        <v>386</v>
      </c>
    </row>
    <row r="5628" spans="1:65" s="2" customFormat="1" ht="49" customHeight="1">
      <c r="A5628" s="37"/>
      <c r="B5628" s="38"/>
      <c r="C5628" s="185" t="s">
        <v>4826</v>
      </c>
      <c r="D5628" s="185" t="s">
        <v>388</v>
      </c>
      <c r="E5628" s="186" t="s">
        <v>4827</v>
      </c>
      <c r="F5628" s="187" t="s">
        <v>4828</v>
      </c>
      <c r="G5628" s="188" t="s">
        <v>127</v>
      </c>
      <c r="H5628" s="189">
        <v>4921.0870000000004</v>
      </c>
      <c r="I5628" s="190"/>
      <c r="J5628" s="191">
        <f>ROUND(I5628*H5628,2)</f>
        <v>0</v>
      </c>
      <c r="K5628" s="187" t="s">
        <v>76</v>
      </c>
      <c r="L5628" s="42"/>
      <c r="M5628" s="192" t="s">
        <v>76</v>
      </c>
      <c r="N5628" s="193" t="s">
        <v>49</v>
      </c>
      <c r="O5628" s="67"/>
      <c r="P5628" s="194">
        <f>O5628*H5628</f>
        <v>0</v>
      </c>
      <c r="Q5628" s="194">
        <v>2.5999999999999998E-4</v>
      </c>
      <c r="R5628" s="194">
        <f>Q5628*H5628</f>
        <v>1.27948262</v>
      </c>
      <c r="S5628" s="194">
        <v>0</v>
      </c>
      <c r="T5628" s="195">
        <f>S5628*H5628</f>
        <v>0</v>
      </c>
      <c r="U5628" s="37"/>
      <c r="V5628" s="37"/>
      <c r="W5628" s="37"/>
      <c r="X5628" s="37"/>
      <c r="Y5628" s="37"/>
      <c r="Z5628" s="37"/>
      <c r="AA5628" s="37"/>
      <c r="AB5628" s="37"/>
      <c r="AC5628" s="37"/>
      <c r="AD5628" s="37"/>
      <c r="AE5628" s="37"/>
      <c r="AR5628" s="196" t="s">
        <v>479</v>
      </c>
      <c r="AT5628" s="196" t="s">
        <v>388</v>
      </c>
      <c r="AU5628" s="196" t="s">
        <v>90</v>
      </c>
      <c r="AY5628" s="20" t="s">
        <v>386</v>
      </c>
      <c r="BE5628" s="197">
        <f>IF(N5628="základní",J5628,0)</f>
        <v>0</v>
      </c>
      <c r="BF5628" s="197">
        <f>IF(N5628="snížená",J5628,0)</f>
        <v>0</v>
      </c>
      <c r="BG5628" s="197">
        <f>IF(N5628="zákl. přenesená",J5628,0)</f>
        <v>0</v>
      </c>
      <c r="BH5628" s="197">
        <f>IF(N5628="sníž. přenesená",J5628,0)</f>
        <v>0</v>
      </c>
      <c r="BI5628" s="197">
        <f>IF(N5628="nulová",J5628,0)</f>
        <v>0</v>
      </c>
      <c r="BJ5628" s="20" t="s">
        <v>90</v>
      </c>
      <c r="BK5628" s="197">
        <f>ROUND(I5628*H5628,2)</f>
        <v>0</v>
      </c>
      <c r="BL5628" s="20" t="s">
        <v>479</v>
      </c>
      <c r="BM5628" s="196" t="s">
        <v>4829</v>
      </c>
    </row>
    <row r="5629" spans="1:65" s="14" customFormat="1" ht="10">
      <c r="B5629" s="214"/>
      <c r="C5629" s="215"/>
      <c r="D5629" s="205" t="s">
        <v>395</v>
      </c>
      <c r="E5629" s="216" t="s">
        <v>76</v>
      </c>
      <c r="F5629" s="217" t="s">
        <v>192</v>
      </c>
      <c r="G5629" s="215"/>
      <c r="H5629" s="218">
        <v>4921.0870000000004</v>
      </c>
      <c r="I5629" s="219"/>
      <c r="J5629" s="215"/>
      <c r="K5629" s="215"/>
      <c r="L5629" s="220"/>
      <c r="M5629" s="221"/>
      <c r="N5629" s="222"/>
      <c r="O5629" s="222"/>
      <c r="P5629" s="222"/>
      <c r="Q5629" s="222"/>
      <c r="R5629" s="222"/>
      <c r="S5629" s="222"/>
      <c r="T5629" s="223"/>
      <c r="AT5629" s="224" t="s">
        <v>395</v>
      </c>
      <c r="AU5629" s="224" t="s">
        <v>90</v>
      </c>
      <c r="AV5629" s="14" t="s">
        <v>90</v>
      </c>
      <c r="AW5629" s="14" t="s">
        <v>36</v>
      </c>
      <c r="AX5629" s="14" t="s">
        <v>78</v>
      </c>
      <c r="AY5629" s="224" t="s">
        <v>386</v>
      </c>
    </row>
    <row r="5630" spans="1:65" s="15" customFormat="1" ht="10">
      <c r="B5630" s="225"/>
      <c r="C5630" s="226"/>
      <c r="D5630" s="205" t="s">
        <v>395</v>
      </c>
      <c r="E5630" s="227" t="s">
        <v>76</v>
      </c>
      <c r="F5630" s="228" t="s">
        <v>398</v>
      </c>
      <c r="G5630" s="226"/>
      <c r="H5630" s="229">
        <v>4921.0870000000004</v>
      </c>
      <c r="I5630" s="230"/>
      <c r="J5630" s="226"/>
      <c r="K5630" s="226"/>
      <c r="L5630" s="231"/>
      <c r="M5630" s="232"/>
      <c r="N5630" s="233"/>
      <c r="O5630" s="233"/>
      <c r="P5630" s="233"/>
      <c r="Q5630" s="233"/>
      <c r="R5630" s="233"/>
      <c r="S5630" s="233"/>
      <c r="T5630" s="234"/>
      <c r="AT5630" s="235" t="s">
        <v>395</v>
      </c>
      <c r="AU5630" s="235" t="s">
        <v>90</v>
      </c>
      <c r="AV5630" s="15" t="s">
        <v>102</v>
      </c>
      <c r="AW5630" s="15" t="s">
        <v>36</v>
      </c>
      <c r="AX5630" s="15" t="s">
        <v>85</v>
      </c>
      <c r="AY5630" s="235" t="s">
        <v>386</v>
      </c>
    </row>
    <row r="5631" spans="1:65" s="2" customFormat="1" ht="16.5" customHeight="1">
      <c r="A5631" s="37"/>
      <c r="B5631" s="38"/>
      <c r="C5631" s="185" t="s">
        <v>4830</v>
      </c>
      <c r="D5631" s="185" t="s">
        <v>388</v>
      </c>
      <c r="E5631" s="186" t="s">
        <v>4831</v>
      </c>
      <c r="F5631" s="187" t="s">
        <v>4832</v>
      </c>
      <c r="G5631" s="188" t="s">
        <v>127</v>
      </c>
      <c r="H5631" s="189">
        <v>733.38499999999999</v>
      </c>
      <c r="I5631" s="190"/>
      <c r="J5631" s="191">
        <f>ROUND(I5631*H5631,2)</f>
        <v>0</v>
      </c>
      <c r="K5631" s="187" t="s">
        <v>76</v>
      </c>
      <c r="L5631" s="42"/>
      <c r="M5631" s="192" t="s">
        <v>76</v>
      </c>
      <c r="N5631" s="193" t="s">
        <v>49</v>
      </c>
      <c r="O5631" s="67"/>
      <c r="P5631" s="194">
        <f>O5631*H5631</f>
        <v>0</v>
      </c>
      <c r="Q5631" s="194">
        <v>1.2999999999999999E-4</v>
      </c>
      <c r="R5631" s="194">
        <f>Q5631*H5631</f>
        <v>9.5340049999999996E-2</v>
      </c>
      <c r="S5631" s="194">
        <v>0</v>
      </c>
      <c r="T5631" s="195">
        <f>S5631*H5631</f>
        <v>0</v>
      </c>
      <c r="U5631" s="37"/>
      <c r="V5631" s="37"/>
      <c r="W5631" s="37"/>
      <c r="X5631" s="37"/>
      <c r="Y5631" s="37"/>
      <c r="Z5631" s="37"/>
      <c r="AA5631" s="37"/>
      <c r="AB5631" s="37"/>
      <c r="AC5631" s="37"/>
      <c r="AD5631" s="37"/>
      <c r="AE5631" s="37"/>
      <c r="AR5631" s="196" t="s">
        <v>479</v>
      </c>
      <c r="AT5631" s="196" t="s">
        <v>388</v>
      </c>
      <c r="AU5631" s="196" t="s">
        <v>90</v>
      </c>
      <c r="AY5631" s="20" t="s">
        <v>386</v>
      </c>
      <c r="BE5631" s="197">
        <f>IF(N5631="základní",J5631,0)</f>
        <v>0</v>
      </c>
      <c r="BF5631" s="197">
        <f>IF(N5631="snížená",J5631,0)</f>
        <v>0</v>
      </c>
      <c r="BG5631" s="197">
        <f>IF(N5631="zákl. přenesená",J5631,0)</f>
        <v>0</v>
      </c>
      <c r="BH5631" s="197">
        <f>IF(N5631="sníž. přenesená",J5631,0)</f>
        <v>0</v>
      </c>
      <c r="BI5631" s="197">
        <f>IF(N5631="nulová",J5631,0)</f>
        <v>0</v>
      </c>
      <c r="BJ5631" s="20" t="s">
        <v>90</v>
      </c>
      <c r="BK5631" s="197">
        <f>ROUND(I5631*H5631,2)</f>
        <v>0</v>
      </c>
      <c r="BL5631" s="20" t="s">
        <v>479</v>
      </c>
      <c r="BM5631" s="196" t="s">
        <v>4833</v>
      </c>
    </row>
    <row r="5632" spans="1:65" s="13" customFormat="1" ht="10">
      <c r="B5632" s="203"/>
      <c r="C5632" s="204"/>
      <c r="D5632" s="205" t="s">
        <v>395</v>
      </c>
      <c r="E5632" s="206" t="s">
        <v>76</v>
      </c>
      <c r="F5632" s="207" t="s">
        <v>403</v>
      </c>
      <c r="G5632" s="204"/>
      <c r="H5632" s="206" t="s">
        <v>76</v>
      </c>
      <c r="I5632" s="208"/>
      <c r="J5632" s="204"/>
      <c r="K5632" s="204"/>
      <c r="L5632" s="209"/>
      <c r="M5632" s="210"/>
      <c r="N5632" s="211"/>
      <c r="O5632" s="211"/>
      <c r="P5632" s="211"/>
      <c r="Q5632" s="211"/>
      <c r="R5632" s="211"/>
      <c r="S5632" s="211"/>
      <c r="T5632" s="212"/>
      <c r="AT5632" s="213" t="s">
        <v>395</v>
      </c>
      <c r="AU5632" s="213" t="s">
        <v>90</v>
      </c>
      <c r="AV5632" s="13" t="s">
        <v>85</v>
      </c>
      <c r="AW5632" s="13" t="s">
        <v>36</v>
      </c>
      <c r="AX5632" s="13" t="s">
        <v>78</v>
      </c>
      <c r="AY5632" s="213" t="s">
        <v>386</v>
      </c>
    </row>
    <row r="5633" spans="2:51" s="13" customFormat="1" ht="10">
      <c r="B5633" s="203"/>
      <c r="C5633" s="204"/>
      <c r="D5633" s="205" t="s">
        <v>395</v>
      </c>
      <c r="E5633" s="206" t="s">
        <v>76</v>
      </c>
      <c r="F5633" s="207" t="s">
        <v>4834</v>
      </c>
      <c r="G5633" s="204"/>
      <c r="H5633" s="206" t="s">
        <v>76</v>
      </c>
      <c r="I5633" s="208"/>
      <c r="J5633" s="204"/>
      <c r="K5633" s="204"/>
      <c r="L5633" s="209"/>
      <c r="M5633" s="210"/>
      <c r="N5633" s="211"/>
      <c r="O5633" s="211"/>
      <c r="P5633" s="211"/>
      <c r="Q5633" s="211"/>
      <c r="R5633" s="211"/>
      <c r="S5633" s="211"/>
      <c r="T5633" s="212"/>
      <c r="AT5633" s="213" t="s">
        <v>395</v>
      </c>
      <c r="AU5633" s="213" t="s">
        <v>90</v>
      </c>
      <c r="AV5633" s="13" t="s">
        <v>85</v>
      </c>
      <c r="AW5633" s="13" t="s">
        <v>36</v>
      </c>
      <c r="AX5633" s="13" t="s">
        <v>78</v>
      </c>
      <c r="AY5633" s="213" t="s">
        <v>386</v>
      </c>
    </row>
    <row r="5634" spans="2:51" s="13" customFormat="1" ht="10">
      <c r="B5634" s="203"/>
      <c r="C5634" s="204"/>
      <c r="D5634" s="205" t="s">
        <v>395</v>
      </c>
      <c r="E5634" s="206" t="s">
        <v>76</v>
      </c>
      <c r="F5634" s="207" t="s">
        <v>1000</v>
      </c>
      <c r="G5634" s="204"/>
      <c r="H5634" s="206" t="s">
        <v>76</v>
      </c>
      <c r="I5634" s="208"/>
      <c r="J5634" s="204"/>
      <c r="K5634" s="204"/>
      <c r="L5634" s="209"/>
      <c r="M5634" s="210"/>
      <c r="N5634" s="211"/>
      <c r="O5634" s="211"/>
      <c r="P5634" s="211"/>
      <c r="Q5634" s="211"/>
      <c r="R5634" s="211"/>
      <c r="S5634" s="211"/>
      <c r="T5634" s="212"/>
      <c r="AT5634" s="213" t="s">
        <v>395</v>
      </c>
      <c r="AU5634" s="213" t="s">
        <v>90</v>
      </c>
      <c r="AV5634" s="13" t="s">
        <v>85</v>
      </c>
      <c r="AW5634" s="13" t="s">
        <v>36</v>
      </c>
      <c r="AX5634" s="13" t="s">
        <v>78</v>
      </c>
      <c r="AY5634" s="213" t="s">
        <v>386</v>
      </c>
    </row>
    <row r="5635" spans="2:51" s="14" customFormat="1" ht="10">
      <c r="B5635" s="214"/>
      <c r="C5635" s="215"/>
      <c r="D5635" s="205" t="s">
        <v>395</v>
      </c>
      <c r="E5635" s="216" t="s">
        <v>76</v>
      </c>
      <c r="F5635" s="217" t="s">
        <v>4835</v>
      </c>
      <c r="G5635" s="215"/>
      <c r="H5635" s="218">
        <v>55.9</v>
      </c>
      <c r="I5635" s="219"/>
      <c r="J5635" s="215"/>
      <c r="K5635" s="215"/>
      <c r="L5635" s="220"/>
      <c r="M5635" s="221"/>
      <c r="N5635" s="222"/>
      <c r="O5635" s="222"/>
      <c r="P5635" s="222"/>
      <c r="Q5635" s="222"/>
      <c r="R5635" s="222"/>
      <c r="S5635" s="222"/>
      <c r="T5635" s="223"/>
      <c r="AT5635" s="224" t="s">
        <v>395</v>
      </c>
      <c r="AU5635" s="224" t="s">
        <v>90</v>
      </c>
      <c r="AV5635" s="14" t="s">
        <v>90</v>
      </c>
      <c r="AW5635" s="14" t="s">
        <v>36</v>
      </c>
      <c r="AX5635" s="14" t="s">
        <v>78</v>
      </c>
      <c r="AY5635" s="224" t="s">
        <v>386</v>
      </c>
    </row>
    <row r="5636" spans="2:51" s="14" customFormat="1" ht="10">
      <c r="B5636" s="214"/>
      <c r="C5636" s="215"/>
      <c r="D5636" s="205" t="s">
        <v>395</v>
      </c>
      <c r="E5636" s="216" t="s">
        <v>76</v>
      </c>
      <c r="F5636" s="217" t="s">
        <v>4836</v>
      </c>
      <c r="G5636" s="215"/>
      <c r="H5636" s="218">
        <v>69.680000000000007</v>
      </c>
      <c r="I5636" s="219"/>
      <c r="J5636" s="215"/>
      <c r="K5636" s="215"/>
      <c r="L5636" s="220"/>
      <c r="M5636" s="221"/>
      <c r="N5636" s="222"/>
      <c r="O5636" s="222"/>
      <c r="P5636" s="222"/>
      <c r="Q5636" s="222"/>
      <c r="R5636" s="222"/>
      <c r="S5636" s="222"/>
      <c r="T5636" s="223"/>
      <c r="AT5636" s="224" t="s">
        <v>395</v>
      </c>
      <c r="AU5636" s="224" t="s">
        <v>90</v>
      </c>
      <c r="AV5636" s="14" t="s">
        <v>90</v>
      </c>
      <c r="AW5636" s="14" t="s">
        <v>36</v>
      </c>
      <c r="AX5636" s="14" t="s">
        <v>78</v>
      </c>
      <c r="AY5636" s="224" t="s">
        <v>386</v>
      </c>
    </row>
    <row r="5637" spans="2:51" s="14" customFormat="1" ht="10">
      <c r="B5637" s="214"/>
      <c r="C5637" s="215"/>
      <c r="D5637" s="205" t="s">
        <v>395</v>
      </c>
      <c r="E5637" s="216" t="s">
        <v>76</v>
      </c>
      <c r="F5637" s="217" t="s">
        <v>4837</v>
      </c>
      <c r="G5637" s="215"/>
      <c r="H5637" s="218">
        <v>21.45</v>
      </c>
      <c r="I5637" s="219"/>
      <c r="J5637" s="215"/>
      <c r="K5637" s="215"/>
      <c r="L5637" s="220"/>
      <c r="M5637" s="221"/>
      <c r="N5637" s="222"/>
      <c r="O5637" s="222"/>
      <c r="P5637" s="222"/>
      <c r="Q5637" s="222"/>
      <c r="R5637" s="222"/>
      <c r="S5637" s="222"/>
      <c r="T5637" s="223"/>
      <c r="AT5637" s="224" t="s">
        <v>395</v>
      </c>
      <c r="AU5637" s="224" t="s">
        <v>90</v>
      </c>
      <c r="AV5637" s="14" t="s">
        <v>90</v>
      </c>
      <c r="AW5637" s="14" t="s">
        <v>36</v>
      </c>
      <c r="AX5637" s="14" t="s">
        <v>78</v>
      </c>
      <c r="AY5637" s="224" t="s">
        <v>386</v>
      </c>
    </row>
    <row r="5638" spans="2:51" s="14" customFormat="1" ht="10">
      <c r="B5638" s="214"/>
      <c r="C5638" s="215"/>
      <c r="D5638" s="205" t="s">
        <v>395</v>
      </c>
      <c r="E5638" s="216" t="s">
        <v>76</v>
      </c>
      <c r="F5638" s="217" t="s">
        <v>4838</v>
      </c>
      <c r="G5638" s="215"/>
      <c r="H5638" s="218">
        <v>19.920000000000002</v>
      </c>
      <c r="I5638" s="219"/>
      <c r="J5638" s="215"/>
      <c r="K5638" s="215"/>
      <c r="L5638" s="220"/>
      <c r="M5638" s="221"/>
      <c r="N5638" s="222"/>
      <c r="O5638" s="222"/>
      <c r="P5638" s="222"/>
      <c r="Q5638" s="222"/>
      <c r="R5638" s="222"/>
      <c r="S5638" s="222"/>
      <c r="T5638" s="223"/>
      <c r="AT5638" s="224" t="s">
        <v>395</v>
      </c>
      <c r="AU5638" s="224" t="s">
        <v>90</v>
      </c>
      <c r="AV5638" s="14" t="s">
        <v>90</v>
      </c>
      <c r="AW5638" s="14" t="s">
        <v>36</v>
      </c>
      <c r="AX5638" s="14" t="s">
        <v>78</v>
      </c>
      <c r="AY5638" s="224" t="s">
        <v>386</v>
      </c>
    </row>
    <row r="5639" spans="2:51" s="14" customFormat="1" ht="10">
      <c r="B5639" s="214"/>
      <c r="C5639" s="215"/>
      <c r="D5639" s="205" t="s">
        <v>395</v>
      </c>
      <c r="E5639" s="216" t="s">
        <v>76</v>
      </c>
      <c r="F5639" s="217" t="s">
        <v>4839</v>
      </c>
      <c r="G5639" s="215"/>
      <c r="H5639" s="218">
        <v>11.475</v>
      </c>
      <c r="I5639" s="219"/>
      <c r="J5639" s="215"/>
      <c r="K5639" s="215"/>
      <c r="L5639" s="220"/>
      <c r="M5639" s="221"/>
      <c r="N5639" s="222"/>
      <c r="O5639" s="222"/>
      <c r="P5639" s="222"/>
      <c r="Q5639" s="222"/>
      <c r="R5639" s="222"/>
      <c r="S5639" s="222"/>
      <c r="T5639" s="223"/>
      <c r="AT5639" s="224" t="s">
        <v>395</v>
      </c>
      <c r="AU5639" s="224" t="s">
        <v>90</v>
      </c>
      <c r="AV5639" s="14" t="s">
        <v>90</v>
      </c>
      <c r="AW5639" s="14" t="s">
        <v>36</v>
      </c>
      <c r="AX5639" s="14" t="s">
        <v>78</v>
      </c>
      <c r="AY5639" s="224" t="s">
        <v>386</v>
      </c>
    </row>
    <row r="5640" spans="2:51" s="14" customFormat="1" ht="10">
      <c r="B5640" s="214"/>
      <c r="C5640" s="215"/>
      <c r="D5640" s="205" t="s">
        <v>395</v>
      </c>
      <c r="E5640" s="216" t="s">
        <v>76</v>
      </c>
      <c r="F5640" s="217" t="s">
        <v>4840</v>
      </c>
      <c r="G5640" s="215"/>
      <c r="H5640" s="218">
        <v>4.8899999999999997</v>
      </c>
      <c r="I5640" s="219"/>
      <c r="J5640" s="215"/>
      <c r="K5640" s="215"/>
      <c r="L5640" s="220"/>
      <c r="M5640" s="221"/>
      <c r="N5640" s="222"/>
      <c r="O5640" s="222"/>
      <c r="P5640" s="222"/>
      <c r="Q5640" s="222"/>
      <c r="R5640" s="222"/>
      <c r="S5640" s="222"/>
      <c r="T5640" s="223"/>
      <c r="AT5640" s="224" t="s">
        <v>395</v>
      </c>
      <c r="AU5640" s="224" t="s">
        <v>90</v>
      </c>
      <c r="AV5640" s="14" t="s">
        <v>90</v>
      </c>
      <c r="AW5640" s="14" t="s">
        <v>36</v>
      </c>
      <c r="AX5640" s="14" t="s">
        <v>78</v>
      </c>
      <c r="AY5640" s="224" t="s">
        <v>386</v>
      </c>
    </row>
    <row r="5641" spans="2:51" s="14" customFormat="1" ht="10">
      <c r="B5641" s="214"/>
      <c r="C5641" s="215"/>
      <c r="D5641" s="205" t="s">
        <v>395</v>
      </c>
      <c r="E5641" s="216" t="s">
        <v>76</v>
      </c>
      <c r="F5641" s="217" t="s">
        <v>4841</v>
      </c>
      <c r="G5641" s="215"/>
      <c r="H5641" s="218">
        <v>23.22</v>
      </c>
      <c r="I5641" s="219"/>
      <c r="J5641" s="215"/>
      <c r="K5641" s="215"/>
      <c r="L5641" s="220"/>
      <c r="M5641" s="221"/>
      <c r="N5641" s="222"/>
      <c r="O5641" s="222"/>
      <c r="P5641" s="222"/>
      <c r="Q5641" s="222"/>
      <c r="R5641" s="222"/>
      <c r="S5641" s="222"/>
      <c r="T5641" s="223"/>
      <c r="AT5641" s="224" t="s">
        <v>395</v>
      </c>
      <c r="AU5641" s="224" t="s">
        <v>90</v>
      </c>
      <c r="AV5641" s="14" t="s">
        <v>90</v>
      </c>
      <c r="AW5641" s="14" t="s">
        <v>36</v>
      </c>
      <c r="AX5641" s="14" t="s">
        <v>78</v>
      </c>
      <c r="AY5641" s="224" t="s">
        <v>386</v>
      </c>
    </row>
    <row r="5642" spans="2:51" s="14" customFormat="1" ht="10">
      <c r="B5642" s="214"/>
      <c r="C5642" s="215"/>
      <c r="D5642" s="205" t="s">
        <v>395</v>
      </c>
      <c r="E5642" s="216" t="s">
        <v>76</v>
      </c>
      <c r="F5642" s="217" t="s">
        <v>4842</v>
      </c>
      <c r="G5642" s="215"/>
      <c r="H5642" s="218">
        <v>20.16</v>
      </c>
      <c r="I5642" s="219"/>
      <c r="J5642" s="215"/>
      <c r="K5642" s="215"/>
      <c r="L5642" s="220"/>
      <c r="M5642" s="221"/>
      <c r="N5642" s="222"/>
      <c r="O5642" s="222"/>
      <c r="P5642" s="222"/>
      <c r="Q5642" s="222"/>
      <c r="R5642" s="222"/>
      <c r="S5642" s="222"/>
      <c r="T5642" s="223"/>
      <c r="AT5642" s="224" t="s">
        <v>395</v>
      </c>
      <c r="AU5642" s="224" t="s">
        <v>90</v>
      </c>
      <c r="AV5642" s="14" t="s">
        <v>90</v>
      </c>
      <c r="AW5642" s="14" t="s">
        <v>36</v>
      </c>
      <c r="AX5642" s="14" t="s">
        <v>78</v>
      </c>
      <c r="AY5642" s="224" t="s">
        <v>386</v>
      </c>
    </row>
    <row r="5643" spans="2:51" s="14" customFormat="1" ht="10">
      <c r="B5643" s="214"/>
      <c r="C5643" s="215"/>
      <c r="D5643" s="205" t="s">
        <v>395</v>
      </c>
      <c r="E5643" s="216" t="s">
        <v>76</v>
      </c>
      <c r="F5643" s="217" t="s">
        <v>4843</v>
      </c>
      <c r="G5643" s="215"/>
      <c r="H5643" s="218">
        <v>18.98</v>
      </c>
      <c r="I5643" s="219"/>
      <c r="J5643" s="215"/>
      <c r="K5643" s="215"/>
      <c r="L5643" s="220"/>
      <c r="M5643" s="221"/>
      <c r="N5643" s="222"/>
      <c r="O5643" s="222"/>
      <c r="P5643" s="222"/>
      <c r="Q5643" s="222"/>
      <c r="R5643" s="222"/>
      <c r="S5643" s="222"/>
      <c r="T5643" s="223"/>
      <c r="AT5643" s="224" t="s">
        <v>395</v>
      </c>
      <c r="AU5643" s="224" t="s">
        <v>90</v>
      </c>
      <c r="AV5643" s="14" t="s">
        <v>90</v>
      </c>
      <c r="AW5643" s="14" t="s">
        <v>36</v>
      </c>
      <c r="AX5643" s="14" t="s">
        <v>78</v>
      </c>
      <c r="AY5643" s="224" t="s">
        <v>386</v>
      </c>
    </row>
    <row r="5644" spans="2:51" s="14" customFormat="1" ht="10">
      <c r="B5644" s="214"/>
      <c r="C5644" s="215"/>
      <c r="D5644" s="205" t="s">
        <v>395</v>
      </c>
      <c r="E5644" s="216" t="s">
        <v>76</v>
      </c>
      <c r="F5644" s="217" t="s">
        <v>4844</v>
      </c>
      <c r="G5644" s="215"/>
      <c r="H5644" s="218">
        <v>17.28</v>
      </c>
      <c r="I5644" s="219"/>
      <c r="J5644" s="215"/>
      <c r="K5644" s="215"/>
      <c r="L5644" s="220"/>
      <c r="M5644" s="221"/>
      <c r="N5644" s="222"/>
      <c r="O5644" s="222"/>
      <c r="P5644" s="222"/>
      <c r="Q5644" s="222"/>
      <c r="R5644" s="222"/>
      <c r="S5644" s="222"/>
      <c r="T5644" s="223"/>
      <c r="AT5644" s="224" t="s">
        <v>395</v>
      </c>
      <c r="AU5644" s="224" t="s">
        <v>90</v>
      </c>
      <c r="AV5644" s="14" t="s">
        <v>90</v>
      </c>
      <c r="AW5644" s="14" t="s">
        <v>36</v>
      </c>
      <c r="AX5644" s="14" t="s">
        <v>78</v>
      </c>
      <c r="AY5644" s="224" t="s">
        <v>386</v>
      </c>
    </row>
    <row r="5645" spans="2:51" s="14" customFormat="1" ht="10">
      <c r="B5645" s="214"/>
      <c r="C5645" s="215"/>
      <c r="D5645" s="205" t="s">
        <v>395</v>
      </c>
      <c r="E5645" s="216" t="s">
        <v>76</v>
      </c>
      <c r="F5645" s="217" t="s">
        <v>4845</v>
      </c>
      <c r="G5645" s="215"/>
      <c r="H5645" s="218">
        <v>26.495999999999999</v>
      </c>
      <c r="I5645" s="219"/>
      <c r="J5645" s="215"/>
      <c r="K5645" s="215"/>
      <c r="L5645" s="220"/>
      <c r="M5645" s="221"/>
      <c r="N5645" s="222"/>
      <c r="O5645" s="222"/>
      <c r="P5645" s="222"/>
      <c r="Q5645" s="222"/>
      <c r="R5645" s="222"/>
      <c r="S5645" s="222"/>
      <c r="T5645" s="223"/>
      <c r="AT5645" s="224" t="s">
        <v>395</v>
      </c>
      <c r="AU5645" s="224" t="s">
        <v>90</v>
      </c>
      <c r="AV5645" s="14" t="s">
        <v>90</v>
      </c>
      <c r="AW5645" s="14" t="s">
        <v>36</v>
      </c>
      <c r="AX5645" s="14" t="s">
        <v>78</v>
      </c>
      <c r="AY5645" s="224" t="s">
        <v>386</v>
      </c>
    </row>
    <row r="5646" spans="2:51" s="16" customFormat="1" ht="10">
      <c r="B5646" s="246"/>
      <c r="C5646" s="247"/>
      <c r="D5646" s="205" t="s">
        <v>395</v>
      </c>
      <c r="E5646" s="248" t="s">
        <v>76</v>
      </c>
      <c r="F5646" s="249" t="s">
        <v>559</v>
      </c>
      <c r="G5646" s="247"/>
      <c r="H5646" s="250">
        <v>289.45099999999991</v>
      </c>
      <c r="I5646" s="251"/>
      <c r="J5646" s="247"/>
      <c r="K5646" s="247"/>
      <c r="L5646" s="252"/>
      <c r="M5646" s="253"/>
      <c r="N5646" s="254"/>
      <c r="O5646" s="254"/>
      <c r="P5646" s="254"/>
      <c r="Q5646" s="254"/>
      <c r="R5646" s="254"/>
      <c r="S5646" s="254"/>
      <c r="T5646" s="255"/>
      <c r="AT5646" s="256" t="s">
        <v>395</v>
      </c>
      <c r="AU5646" s="256" t="s">
        <v>90</v>
      </c>
      <c r="AV5646" s="16" t="s">
        <v>95</v>
      </c>
      <c r="AW5646" s="16" t="s">
        <v>36</v>
      </c>
      <c r="AX5646" s="16" t="s">
        <v>78</v>
      </c>
      <c r="AY5646" s="256" t="s">
        <v>386</v>
      </c>
    </row>
    <row r="5647" spans="2:51" s="13" customFormat="1" ht="10">
      <c r="B5647" s="203"/>
      <c r="C5647" s="204"/>
      <c r="D5647" s="205" t="s">
        <v>395</v>
      </c>
      <c r="E5647" s="206" t="s">
        <v>76</v>
      </c>
      <c r="F5647" s="207" t="s">
        <v>1009</v>
      </c>
      <c r="G5647" s="204"/>
      <c r="H5647" s="206" t="s">
        <v>76</v>
      </c>
      <c r="I5647" s="208"/>
      <c r="J5647" s="204"/>
      <c r="K5647" s="204"/>
      <c r="L5647" s="209"/>
      <c r="M5647" s="210"/>
      <c r="N5647" s="211"/>
      <c r="O5647" s="211"/>
      <c r="P5647" s="211"/>
      <c r="Q5647" s="211"/>
      <c r="R5647" s="211"/>
      <c r="S5647" s="211"/>
      <c r="T5647" s="212"/>
      <c r="AT5647" s="213" t="s">
        <v>395</v>
      </c>
      <c r="AU5647" s="213" t="s">
        <v>90</v>
      </c>
      <c r="AV5647" s="13" t="s">
        <v>85</v>
      </c>
      <c r="AW5647" s="13" t="s">
        <v>36</v>
      </c>
      <c r="AX5647" s="13" t="s">
        <v>78</v>
      </c>
      <c r="AY5647" s="213" t="s">
        <v>386</v>
      </c>
    </row>
    <row r="5648" spans="2:51" s="14" customFormat="1" ht="10">
      <c r="B5648" s="214"/>
      <c r="C5648" s="215"/>
      <c r="D5648" s="205" t="s">
        <v>395</v>
      </c>
      <c r="E5648" s="216" t="s">
        <v>76</v>
      </c>
      <c r="F5648" s="217" t="s">
        <v>4846</v>
      </c>
      <c r="G5648" s="215"/>
      <c r="H5648" s="218">
        <v>44.59</v>
      </c>
      <c r="I5648" s="219"/>
      <c r="J5648" s="215"/>
      <c r="K5648" s="215"/>
      <c r="L5648" s="220"/>
      <c r="M5648" s="221"/>
      <c r="N5648" s="222"/>
      <c r="O5648" s="222"/>
      <c r="P5648" s="222"/>
      <c r="Q5648" s="222"/>
      <c r="R5648" s="222"/>
      <c r="S5648" s="222"/>
      <c r="T5648" s="223"/>
      <c r="AT5648" s="224" t="s">
        <v>395</v>
      </c>
      <c r="AU5648" s="224" t="s">
        <v>90</v>
      </c>
      <c r="AV5648" s="14" t="s">
        <v>90</v>
      </c>
      <c r="AW5648" s="14" t="s">
        <v>36</v>
      </c>
      <c r="AX5648" s="14" t="s">
        <v>78</v>
      </c>
      <c r="AY5648" s="224" t="s">
        <v>386</v>
      </c>
    </row>
    <row r="5649" spans="2:51" s="14" customFormat="1" ht="10">
      <c r="B5649" s="214"/>
      <c r="C5649" s="215"/>
      <c r="D5649" s="205" t="s">
        <v>395</v>
      </c>
      <c r="E5649" s="216" t="s">
        <v>76</v>
      </c>
      <c r="F5649" s="217" t="s">
        <v>4847</v>
      </c>
      <c r="G5649" s="215"/>
      <c r="H5649" s="218">
        <v>74.62</v>
      </c>
      <c r="I5649" s="219"/>
      <c r="J5649" s="215"/>
      <c r="K5649" s="215"/>
      <c r="L5649" s="220"/>
      <c r="M5649" s="221"/>
      <c r="N5649" s="222"/>
      <c r="O5649" s="222"/>
      <c r="P5649" s="222"/>
      <c r="Q5649" s="222"/>
      <c r="R5649" s="222"/>
      <c r="S5649" s="222"/>
      <c r="T5649" s="223"/>
      <c r="AT5649" s="224" t="s">
        <v>395</v>
      </c>
      <c r="AU5649" s="224" t="s">
        <v>90</v>
      </c>
      <c r="AV5649" s="14" t="s">
        <v>90</v>
      </c>
      <c r="AW5649" s="14" t="s">
        <v>36</v>
      </c>
      <c r="AX5649" s="14" t="s">
        <v>78</v>
      </c>
      <c r="AY5649" s="224" t="s">
        <v>386</v>
      </c>
    </row>
    <row r="5650" spans="2:51" s="14" customFormat="1" ht="10">
      <c r="B5650" s="214"/>
      <c r="C5650" s="215"/>
      <c r="D5650" s="205" t="s">
        <v>395</v>
      </c>
      <c r="E5650" s="216" t="s">
        <v>76</v>
      </c>
      <c r="F5650" s="217" t="s">
        <v>4848</v>
      </c>
      <c r="G5650" s="215"/>
      <c r="H5650" s="218">
        <v>4.08</v>
      </c>
      <c r="I5650" s="219"/>
      <c r="J5650" s="215"/>
      <c r="K5650" s="215"/>
      <c r="L5650" s="220"/>
      <c r="M5650" s="221"/>
      <c r="N5650" s="222"/>
      <c r="O5650" s="222"/>
      <c r="P5650" s="222"/>
      <c r="Q5650" s="222"/>
      <c r="R5650" s="222"/>
      <c r="S5650" s="222"/>
      <c r="T5650" s="223"/>
      <c r="AT5650" s="224" t="s">
        <v>395</v>
      </c>
      <c r="AU5650" s="224" t="s">
        <v>90</v>
      </c>
      <c r="AV5650" s="14" t="s">
        <v>90</v>
      </c>
      <c r="AW5650" s="14" t="s">
        <v>36</v>
      </c>
      <c r="AX5650" s="14" t="s">
        <v>78</v>
      </c>
      <c r="AY5650" s="224" t="s">
        <v>386</v>
      </c>
    </row>
    <row r="5651" spans="2:51" s="14" customFormat="1" ht="10">
      <c r="B5651" s="214"/>
      <c r="C5651" s="215"/>
      <c r="D5651" s="205" t="s">
        <v>395</v>
      </c>
      <c r="E5651" s="216" t="s">
        <v>76</v>
      </c>
      <c r="F5651" s="217" t="s">
        <v>4849</v>
      </c>
      <c r="G5651" s="215"/>
      <c r="H5651" s="218">
        <v>5.258</v>
      </c>
      <c r="I5651" s="219"/>
      <c r="J5651" s="215"/>
      <c r="K5651" s="215"/>
      <c r="L5651" s="220"/>
      <c r="M5651" s="221"/>
      <c r="N5651" s="222"/>
      <c r="O5651" s="222"/>
      <c r="P5651" s="222"/>
      <c r="Q5651" s="222"/>
      <c r="R5651" s="222"/>
      <c r="S5651" s="222"/>
      <c r="T5651" s="223"/>
      <c r="AT5651" s="224" t="s">
        <v>395</v>
      </c>
      <c r="AU5651" s="224" t="s">
        <v>90</v>
      </c>
      <c r="AV5651" s="14" t="s">
        <v>90</v>
      </c>
      <c r="AW5651" s="14" t="s">
        <v>36</v>
      </c>
      <c r="AX5651" s="14" t="s">
        <v>78</v>
      </c>
      <c r="AY5651" s="224" t="s">
        <v>386</v>
      </c>
    </row>
    <row r="5652" spans="2:51" s="14" customFormat="1" ht="10">
      <c r="B5652" s="214"/>
      <c r="C5652" s="215"/>
      <c r="D5652" s="205" t="s">
        <v>395</v>
      </c>
      <c r="E5652" s="216" t="s">
        <v>76</v>
      </c>
      <c r="F5652" s="217" t="s">
        <v>4850</v>
      </c>
      <c r="G5652" s="215"/>
      <c r="H5652" s="218">
        <v>2.25</v>
      </c>
      <c r="I5652" s="219"/>
      <c r="J5652" s="215"/>
      <c r="K5652" s="215"/>
      <c r="L5652" s="220"/>
      <c r="M5652" s="221"/>
      <c r="N5652" s="222"/>
      <c r="O5652" s="222"/>
      <c r="P5652" s="222"/>
      <c r="Q5652" s="222"/>
      <c r="R5652" s="222"/>
      <c r="S5652" s="222"/>
      <c r="T5652" s="223"/>
      <c r="AT5652" s="224" t="s">
        <v>395</v>
      </c>
      <c r="AU5652" s="224" t="s">
        <v>90</v>
      </c>
      <c r="AV5652" s="14" t="s">
        <v>90</v>
      </c>
      <c r="AW5652" s="14" t="s">
        <v>36</v>
      </c>
      <c r="AX5652" s="14" t="s">
        <v>78</v>
      </c>
      <c r="AY5652" s="224" t="s">
        <v>386</v>
      </c>
    </row>
    <row r="5653" spans="2:51" s="14" customFormat="1" ht="10">
      <c r="B5653" s="214"/>
      <c r="C5653" s="215"/>
      <c r="D5653" s="205" t="s">
        <v>395</v>
      </c>
      <c r="E5653" s="216" t="s">
        <v>76</v>
      </c>
      <c r="F5653" s="217" t="s">
        <v>4851</v>
      </c>
      <c r="G5653" s="215"/>
      <c r="H5653" s="218">
        <v>4.95</v>
      </c>
      <c r="I5653" s="219"/>
      <c r="J5653" s="215"/>
      <c r="K5653" s="215"/>
      <c r="L5653" s="220"/>
      <c r="M5653" s="221"/>
      <c r="N5653" s="222"/>
      <c r="O5653" s="222"/>
      <c r="P5653" s="222"/>
      <c r="Q5653" s="222"/>
      <c r="R5653" s="222"/>
      <c r="S5653" s="222"/>
      <c r="T5653" s="223"/>
      <c r="AT5653" s="224" t="s">
        <v>395</v>
      </c>
      <c r="AU5653" s="224" t="s">
        <v>90</v>
      </c>
      <c r="AV5653" s="14" t="s">
        <v>90</v>
      </c>
      <c r="AW5653" s="14" t="s">
        <v>36</v>
      </c>
      <c r="AX5653" s="14" t="s">
        <v>78</v>
      </c>
      <c r="AY5653" s="224" t="s">
        <v>386</v>
      </c>
    </row>
    <row r="5654" spans="2:51" s="14" customFormat="1" ht="10">
      <c r="B5654" s="214"/>
      <c r="C5654" s="215"/>
      <c r="D5654" s="205" t="s">
        <v>395</v>
      </c>
      <c r="E5654" s="216" t="s">
        <v>76</v>
      </c>
      <c r="F5654" s="217" t="s">
        <v>4852</v>
      </c>
      <c r="G5654" s="215"/>
      <c r="H5654" s="218">
        <v>5.6</v>
      </c>
      <c r="I5654" s="219"/>
      <c r="J5654" s="215"/>
      <c r="K5654" s="215"/>
      <c r="L5654" s="220"/>
      <c r="M5654" s="221"/>
      <c r="N5654" s="222"/>
      <c r="O5654" s="222"/>
      <c r="P5654" s="222"/>
      <c r="Q5654" s="222"/>
      <c r="R5654" s="222"/>
      <c r="S5654" s="222"/>
      <c r="T5654" s="223"/>
      <c r="AT5654" s="224" t="s">
        <v>395</v>
      </c>
      <c r="AU5654" s="224" t="s">
        <v>90</v>
      </c>
      <c r="AV5654" s="14" t="s">
        <v>90</v>
      </c>
      <c r="AW5654" s="14" t="s">
        <v>36</v>
      </c>
      <c r="AX5654" s="14" t="s">
        <v>78</v>
      </c>
      <c r="AY5654" s="224" t="s">
        <v>386</v>
      </c>
    </row>
    <row r="5655" spans="2:51" s="16" customFormat="1" ht="10">
      <c r="B5655" s="246"/>
      <c r="C5655" s="247"/>
      <c r="D5655" s="205" t="s">
        <v>395</v>
      </c>
      <c r="E5655" s="248" t="s">
        <v>76</v>
      </c>
      <c r="F5655" s="249" t="s">
        <v>559</v>
      </c>
      <c r="G5655" s="247"/>
      <c r="H5655" s="250">
        <v>141.34799999999998</v>
      </c>
      <c r="I5655" s="251"/>
      <c r="J5655" s="247"/>
      <c r="K5655" s="247"/>
      <c r="L5655" s="252"/>
      <c r="M5655" s="253"/>
      <c r="N5655" s="254"/>
      <c r="O5655" s="254"/>
      <c r="P5655" s="254"/>
      <c r="Q5655" s="254"/>
      <c r="R5655" s="254"/>
      <c r="S5655" s="254"/>
      <c r="T5655" s="255"/>
      <c r="AT5655" s="256" t="s">
        <v>395</v>
      </c>
      <c r="AU5655" s="256" t="s">
        <v>90</v>
      </c>
      <c r="AV5655" s="16" t="s">
        <v>95</v>
      </c>
      <c r="AW5655" s="16" t="s">
        <v>36</v>
      </c>
      <c r="AX5655" s="16" t="s">
        <v>78</v>
      </c>
      <c r="AY5655" s="256" t="s">
        <v>386</v>
      </c>
    </row>
    <row r="5656" spans="2:51" s="13" customFormat="1" ht="10">
      <c r="B5656" s="203"/>
      <c r="C5656" s="204"/>
      <c r="D5656" s="205" t="s">
        <v>395</v>
      </c>
      <c r="E5656" s="206" t="s">
        <v>76</v>
      </c>
      <c r="F5656" s="207" t="s">
        <v>1088</v>
      </c>
      <c r="G5656" s="204"/>
      <c r="H5656" s="206" t="s">
        <v>76</v>
      </c>
      <c r="I5656" s="208"/>
      <c r="J5656" s="204"/>
      <c r="K5656" s="204"/>
      <c r="L5656" s="209"/>
      <c r="M5656" s="210"/>
      <c r="N5656" s="211"/>
      <c r="O5656" s="211"/>
      <c r="P5656" s="211"/>
      <c r="Q5656" s="211"/>
      <c r="R5656" s="211"/>
      <c r="S5656" s="211"/>
      <c r="T5656" s="212"/>
      <c r="AT5656" s="213" t="s">
        <v>395</v>
      </c>
      <c r="AU5656" s="213" t="s">
        <v>90</v>
      </c>
      <c r="AV5656" s="13" t="s">
        <v>85</v>
      </c>
      <c r="AW5656" s="13" t="s">
        <v>36</v>
      </c>
      <c r="AX5656" s="13" t="s">
        <v>78</v>
      </c>
      <c r="AY5656" s="213" t="s">
        <v>386</v>
      </c>
    </row>
    <row r="5657" spans="2:51" s="14" customFormat="1" ht="10">
      <c r="B5657" s="214"/>
      <c r="C5657" s="215"/>
      <c r="D5657" s="205" t="s">
        <v>395</v>
      </c>
      <c r="E5657" s="216" t="s">
        <v>76</v>
      </c>
      <c r="F5657" s="217" t="s">
        <v>4853</v>
      </c>
      <c r="G5657" s="215"/>
      <c r="H5657" s="218">
        <v>44.59</v>
      </c>
      <c r="I5657" s="219"/>
      <c r="J5657" s="215"/>
      <c r="K5657" s="215"/>
      <c r="L5657" s="220"/>
      <c r="M5657" s="221"/>
      <c r="N5657" s="222"/>
      <c r="O5657" s="222"/>
      <c r="P5657" s="222"/>
      <c r="Q5657" s="222"/>
      <c r="R5657" s="222"/>
      <c r="S5657" s="222"/>
      <c r="T5657" s="223"/>
      <c r="AT5657" s="224" t="s">
        <v>395</v>
      </c>
      <c r="AU5657" s="224" t="s">
        <v>90</v>
      </c>
      <c r="AV5657" s="14" t="s">
        <v>90</v>
      </c>
      <c r="AW5657" s="14" t="s">
        <v>36</v>
      </c>
      <c r="AX5657" s="14" t="s">
        <v>78</v>
      </c>
      <c r="AY5657" s="224" t="s">
        <v>386</v>
      </c>
    </row>
    <row r="5658" spans="2:51" s="14" customFormat="1" ht="10">
      <c r="B5658" s="214"/>
      <c r="C5658" s="215"/>
      <c r="D5658" s="205" t="s">
        <v>395</v>
      </c>
      <c r="E5658" s="216" t="s">
        <v>76</v>
      </c>
      <c r="F5658" s="217" t="s">
        <v>4854</v>
      </c>
      <c r="G5658" s="215"/>
      <c r="H5658" s="218">
        <v>74.62</v>
      </c>
      <c r="I5658" s="219"/>
      <c r="J5658" s="215"/>
      <c r="K5658" s="215"/>
      <c r="L5658" s="220"/>
      <c r="M5658" s="221"/>
      <c r="N5658" s="222"/>
      <c r="O5658" s="222"/>
      <c r="P5658" s="222"/>
      <c r="Q5658" s="222"/>
      <c r="R5658" s="222"/>
      <c r="S5658" s="222"/>
      <c r="T5658" s="223"/>
      <c r="AT5658" s="224" t="s">
        <v>395</v>
      </c>
      <c r="AU5658" s="224" t="s">
        <v>90</v>
      </c>
      <c r="AV5658" s="14" t="s">
        <v>90</v>
      </c>
      <c r="AW5658" s="14" t="s">
        <v>36</v>
      </c>
      <c r="AX5658" s="14" t="s">
        <v>78</v>
      </c>
      <c r="AY5658" s="224" t="s">
        <v>386</v>
      </c>
    </row>
    <row r="5659" spans="2:51" s="14" customFormat="1" ht="10">
      <c r="B5659" s="214"/>
      <c r="C5659" s="215"/>
      <c r="D5659" s="205" t="s">
        <v>395</v>
      </c>
      <c r="E5659" s="216" t="s">
        <v>76</v>
      </c>
      <c r="F5659" s="217" t="s">
        <v>4855</v>
      </c>
      <c r="G5659" s="215"/>
      <c r="H5659" s="218">
        <v>4.08</v>
      </c>
      <c r="I5659" s="219"/>
      <c r="J5659" s="215"/>
      <c r="K5659" s="215"/>
      <c r="L5659" s="220"/>
      <c r="M5659" s="221"/>
      <c r="N5659" s="222"/>
      <c r="O5659" s="222"/>
      <c r="P5659" s="222"/>
      <c r="Q5659" s="222"/>
      <c r="R5659" s="222"/>
      <c r="S5659" s="222"/>
      <c r="T5659" s="223"/>
      <c r="AT5659" s="224" t="s">
        <v>395</v>
      </c>
      <c r="AU5659" s="224" t="s">
        <v>90</v>
      </c>
      <c r="AV5659" s="14" t="s">
        <v>90</v>
      </c>
      <c r="AW5659" s="14" t="s">
        <v>36</v>
      </c>
      <c r="AX5659" s="14" t="s">
        <v>78</v>
      </c>
      <c r="AY5659" s="224" t="s">
        <v>386</v>
      </c>
    </row>
    <row r="5660" spans="2:51" s="14" customFormat="1" ht="10">
      <c r="B5660" s="214"/>
      <c r="C5660" s="215"/>
      <c r="D5660" s="205" t="s">
        <v>395</v>
      </c>
      <c r="E5660" s="216" t="s">
        <v>76</v>
      </c>
      <c r="F5660" s="217" t="s">
        <v>4856</v>
      </c>
      <c r="G5660" s="215"/>
      <c r="H5660" s="218">
        <v>5.258</v>
      </c>
      <c r="I5660" s="219"/>
      <c r="J5660" s="215"/>
      <c r="K5660" s="215"/>
      <c r="L5660" s="220"/>
      <c r="M5660" s="221"/>
      <c r="N5660" s="222"/>
      <c r="O5660" s="222"/>
      <c r="P5660" s="222"/>
      <c r="Q5660" s="222"/>
      <c r="R5660" s="222"/>
      <c r="S5660" s="222"/>
      <c r="T5660" s="223"/>
      <c r="AT5660" s="224" t="s">
        <v>395</v>
      </c>
      <c r="AU5660" s="224" t="s">
        <v>90</v>
      </c>
      <c r="AV5660" s="14" t="s">
        <v>90</v>
      </c>
      <c r="AW5660" s="14" t="s">
        <v>36</v>
      </c>
      <c r="AX5660" s="14" t="s">
        <v>78</v>
      </c>
      <c r="AY5660" s="224" t="s">
        <v>386</v>
      </c>
    </row>
    <row r="5661" spans="2:51" s="14" customFormat="1" ht="10">
      <c r="B5661" s="214"/>
      <c r="C5661" s="215"/>
      <c r="D5661" s="205" t="s">
        <v>395</v>
      </c>
      <c r="E5661" s="216" t="s">
        <v>76</v>
      </c>
      <c r="F5661" s="217" t="s">
        <v>4857</v>
      </c>
      <c r="G5661" s="215"/>
      <c r="H5661" s="218">
        <v>2.25</v>
      </c>
      <c r="I5661" s="219"/>
      <c r="J5661" s="215"/>
      <c r="K5661" s="215"/>
      <c r="L5661" s="220"/>
      <c r="M5661" s="221"/>
      <c r="N5661" s="222"/>
      <c r="O5661" s="222"/>
      <c r="P5661" s="222"/>
      <c r="Q5661" s="222"/>
      <c r="R5661" s="222"/>
      <c r="S5661" s="222"/>
      <c r="T5661" s="223"/>
      <c r="AT5661" s="224" t="s">
        <v>395</v>
      </c>
      <c r="AU5661" s="224" t="s">
        <v>90</v>
      </c>
      <c r="AV5661" s="14" t="s">
        <v>90</v>
      </c>
      <c r="AW5661" s="14" t="s">
        <v>36</v>
      </c>
      <c r="AX5661" s="14" t="s">
        <v>78</v>
      </c>
      <c r="AY5661" s="224" t="s">
        <v>386</v>
      </c>
    </row>
    <row r="5662" spans="2:51" s="14" customFormat="1" ht="10">
      <c r="B5662" s="214"/>
      <c r="C5662" s="215"/>
      <c r="D5662" s="205" t="s">
        <v>395</v>
      </c>
      <c r="E5662" s="216" t="s">
        <v>76</v>
      </c>
      <c r="F5662" s="217" t="s">
        <v>4858</v>
      </c>
      <c r="G5662" s="215"/>
      <c r="H5662" s="218">
        <v>4.95</v>
      </c>
      <c r="I5662" s="219"/>
      <c r="J5662" s="215"/>
      <c r="K5662" s="215"/>
      <c r="L5662" s="220"/>
      <c r="M5662" s="221"/>
      <c r="N5662" s="222"/>
      <c r="O5662" s="222"/>
      <c r="P5662" s="222"/>
      <c r="Q5662" s="222"/>
      <c r="R5662" s="222"/>
      <c r="S5662" s="222"/>
      <c r="T5662" s="223"/>
      <c r="AT5662" s="224" t="s">
        <v>395</v>
      </c>
      <c r="AU5662" s="224" t="s">
        <v>90</v>
      </c>
      <c r="AV5662" s="14" t="s">
        <v>90</v>
      </c>
      <c r="AW5662" s="14" t="s">
        <v>36</v>
      </c>
      <c r="AX5662" s="14" t="s">
        <v>78</v>
      </c>
      <c r="AY5662" s="224" t="s">
        <v>386</v>
      </c>
    </row>
    <row r="5663" spans="2:51" s="14" customFormat="1" ht="10">
      <c r="B5663" s="214"/>
      <c r="C5663" s="215"/>
      <c r="D5663" s="205" t="s">
        <v>395</v>
      </c>
      <c r="E5663" s="216" t="s">
        <v>76</v>
      </c>
      <c r="F5663" s="217" t="s">
        <v>4859</v>
      </c>
      <c r="G5663" s="215"/>
      <c r="H5663" s="218">
        <v>5.6</v>
      </c>
      <c r="I5663" s="219"/>
      <c r="J5663" s="215"/>
      <c r="K5663" s="215"/>
      <c r="L5663" s="220"/>
      <c r="M5663" s="221"/>
      <c r="N5663" s="222"/>
      <c r="O5663" s="222"/>
      <c r="P5663" s="222"/>
      <c r="Q5663" s="222"/>
      <c r="R5663" s="222"/>
      <c r="S5663" s="222"/>
      <c r="T5663" s="223"/>
      <c r="AT5663" s="224" t="s">
        <v>395</v>
      </c>
      <c r="AU5663" s="224" t="s">
        <v>90</v>
      </c>
      <c r="AV5663" s="14" t="s">
        <v>90</v>
      </c>
      <c r="AW5663" s="14" t="s">
        <v>36</v>
      </c>
      <c r="AX5663" s="14" t="s">
        <v>78</v>
      </c>
      <c r="AY5663" s="224" t="s">
        <v>386</v>
      </c>
    </row>
    <row r="5664" spans="2:51" s="16" customFormat="1" ht="10">
      <c r="B5664" s="246"/>
      <c r="C5664" s="247"/>
      <c r="D5664" s="205" t="s">
        <v>395</v>
      </c>
      <c r="E5664" s="248" t="s">
        <v>76</v>
      </c>
      <c r="F5664" s="249" t="s">
        <v>559</v>
      </c>
      <c r="G5664" s="247"/>
      <c r="H5664" s="250">
        <v>141.34799999999998</v>
      </c>
      <c r="I5664" s="251"/>
      <c r="J5664" s="247"/>
      <c r="K5664" s="247"/>
      <c r="L5664" s="252"/>
      <c r="M5664" s="253"/>
      <c r="N5664" s="254"/>
      <c r="O5664" s="254"/>
      <c r="P5664" s="254"/>
      <c r="Q5664" s="254"/>
      <c r="R5664" s="254"/>
      <c r="S5664" s="254"/>
      <c r="T5664" s="255"/>
      <c r="AT5664" s="256" t="s">
        <v>395</v>
      </c>
      <c r="AU5664" s="256" t="s">
        <v>90</v>
      </c>
      <c r="AV5664" s="16" t="s">
        <v>95</v>
      </c>
      <c r="AW5664" s="16" t="s">
        <v>36</v>
      </c>
      <c r="AX5664" s="16" t="s">
        <v>78</v>
      </c>
      <c r="AY5664" s="256" t="s">
        <v>386</v>
      </c>
    </row>
    <row r="5665" spans="1:65" s="13" customFormat="1" ht="10">
      <c r="B5665" s="203"/>
      <c r="C5665" s="204"/>
      <c r="D5665" s="205" t="s">
        <v>395</v>
      </c>
      <c r="E5665" s="206" t="s">
        <v>76</v>
      </c>
      <c r="F5665" s="207" t="s">
        <v>1101</v>
      </c>
      <c r="G5665" s="204"/>
      <c r="H5665" s="206" t="s">
        <v>76</v>
      </c>
      <c r="I5665" s="208"/>
      <c r="J5665" s="204"/>
      <c r="K5665" s="204"/>
      <c r="L5665" s="209"/>
      <c r="M5665" s="210"/>
      <c r="N5665" s="211"/>
      <c r="O5665" s="211"/>
      <c r="P5665" s="211"/>
      <c r="Q5665" s="211"/>
      <c r="R5665" s="211"/>
      <c r="S5665" s="211"/>
      <c r="T5665" s="212"/>
      <c r="AT5665" s="213" t="s">
        <v>395</v>
      </c>
      <c r="AU5665" s="213" t="s">
        <v>90</v>
      </c>
      <c r="AV5665" s="13" t="s">
        <v>85</v>
      </c>
      <c r="AW5665" s="13" t="s">
        <v>36</v>
      </c>
      <c r="AX5665" s="13" t="s">
        <v>78</v>
      </c>
      <c r="AY5665" s="213" t="s">
        <v>386</v>
      </c>
    </row>
    <row r="5666" spans="1:65" s="14" customFormat="1" ht="10">
      <c r="B5666" s="214"/>
      <c r="C5666" s="215"/>
      <c r="D5666" s="205" t="s">
        <v>395</v>
      </c>
      <c r="E5666" s="216" t="s">
        <v>76</v>
      </c>
      <c r="F5666" s="217" t="s">
        <v>4860</v>
      </c>
      <c r="G5666" s="215"/>
      <c r="H5666" s="218">
        <v>44.59</v>
      </c>
      <c r="I5666" s="219"/>
      <c r="J5666" s="215"/>
      <c r="K5666" s="215"/>
      <c r="L5666" s="220"/>
      <c r="M5666" s="221"/>
      <c r="N5666" s="222"/>
      <c r="O5666" s="222"/>
      <c r="P5666" s="222"/>
      <c r="Q5666" s="222"/>
      <c r="R5666" s="222"/>
      <c r="S5666" s="222"/>
      <c r="T5666" s="223"/>
      <c r="AT5666" s="224" t="s">
        <v>395</v>
      </c>
      <c r="AU5666" s="224" t="s">
        <v>90</v>
      </c>
      <c r="AV5666" s="14" t="s">
        <v>90</v>
      </c>
      <c r="AW5666" s="14" t="s">
        <v>36</v>
      </c>
      <c r="AX5666" s="14" t="s">
        <v>78</v>
      </c>
      <c r="AY5666" s="224" t="s">
        <v>386</v>
      </c>
    </row>
    <row r="5667" spans="1:65" s="14" customFormat="1" ht="10">
      <c r="B5667" s="214"/>
      <c r="C5667" s="215"/>
      <c r="D5667" s="205" t="s">
        <v>395</v>
      </c>
      <c r="E5667" s="216" t="s">
        <v>76</v>
      </c>
      <c r="F5667" s="217" t="s">
        <v>4861</v>
      </c>
      <c r="G5667" s="215"/>
      <c r="H5667" s="218">
        <v>94.51</v>
      </c>
      <c r="I5667" s="219"/>
      <c r="J5667" s="215"/>
      <c r="K5667" s="215"/>
      <c r="L5667" s="220"/>
      <c r="M5667" s="221"/>
      <c r="N5667" s="222"/>
      <c r="O5667" s="222"/>
      <c r="P5667" s="222"/>
      <c r="Q5667" s="222"/>
      <c r="R5667" s="222"/>
      <c r="S5667" s="222"/>
      <c r="T5667" s="223"/>
      <c r="AT5667" s="224" t="s">
        <v>395</v>
      </c>
      <c r="AU5667" s="224" t="s">
        <v>90</v>
      </c>
      <c r="AV5667" s="14" t="s">
        <v>90</v>
      </c>
      <c r="AW5667" s="14" t="s">
        <v>36</v>
      </c>
      <c r="AX5667" s="14" t="s">
        <v>78</v>
      </c>
      <c r="AY5667" s="224" t="s">
        <v>386</v>
      </c>
    </row>
    <row r="5668" spans="1:65" s="14" customFormat="1" ht="10">
      <c r="B5668" s="214"/>
      <c r="C5668" s="215"/>
      <c r="D5668" s="205" t="s">
        <v>395</v>
      </c>
      <c r="E5668" s="216" t="s">
        <v>76</v>
      </c>
      <c r="F5668" s="217" t="s">
        <v>4862</v>
      </c>
      <c r="G5668" s="215"/>
      <c r="H5668" s="218">
        <v>4.08</v>
      </c>
      <c r="I5668" s="219"/>
      <c r="J5668" s="215"/>
      <c r="K5668" s="215"/>
      <c r="L5668" s="220"/>
      <c r="M5668" s="221"/>
      <c r="N5668" s="222"/>
      <c r="O5668" s="222"/>
      <c r="P5668" s="222"/>
      <c r="Q5668" s="222"/>
      <c r="R5668" s="222"/>
      <c r="S5668" s="222"/>
      <c r="T5668" s="223"/>
      <c r="AT5668" s="224" t="s">
        <v>395</v>
      </c>
      <c r="AU5668" s="224" t="s">
        <v>90</v>
      </c>
      <c r="AV5668" s="14" t="s">
        <v>90</v>
      </c>
      <c r="AW5668" s="14" t="s">
        <v>36</v>
      </c>
      <c r="AX5668" s="14" t="s">
        <v>78</v>
      </c>
      <c r="AY5668" s="224" t="s">
        <v>386</v>
      </c>
    </row>
    <row r="5669" spans="1:65" s="14" customFormat="1" ht="10">
      <c r="B5669" s="214"/>
      <c r="C5669" s="215"/>
      <c r="D5669" s="205" t="s">
        <v>395</v>
      </c>
      <c r="E5669" s="216" t="s">
        <v>76</v>
      </c>
      <c r="F5669" s="217" t="s">
        <v>4863</v>
      </c>
      <c r="G5669" s="215"/>
      <c r="H5669" s="218">
        <v>5.258</v>
      </c>
      <c r="I5669" s="219"/>
      <c r="J5669" s="215"/>
      <c r="K5669" s="215"/>
      <c r="L5669" s="220"/>
      <c r="M5669" s="221"/>
      <c r="N5669" s="222"/>
      <c r="O5669" s="222"/>
      <c r="P5669" s="222"/>
      <c r="Q5669" s="222"/>
      <c r="R5669" s="222"/>
      <c r="S5669" s="222"/>
      <c r="T5669" s="223"/>
      <c r="AT5669" s="224" t="s">
        <v>395</v>
      </c>
      <c r="AU5669" s="224" t="s">
        <v>90</v>
      </c>
      <c r="AV5669" s="14" t="s">
        <v>90</v>
      </c>
      <c r="AW5669" s="14" t="s">
        <v>36</v>
      </c>
      <c r="AX5669" s="14" t="s">
        <v>78</v>
      </c>
      <c r="AY5669" s="224" t="s">
        <v>386</v>
      </c>
    </row>
    <row r="5670" spans="1:65" s="14" customFormat="1" ht="10">
      <c r="B5670" s="214"/>
      <c r="C5670" s="215"/>
      <c r="D5670" s="205" t="s">
        <v>395</v>
      </c>
      <c r="E5670" s="216" t="s">
        <v>76</v>
      </c>
      <c r="F5670" s="217" t="s">
        <v>4864</v>
      </c>
      <c r="G5670" s="215"/>
      <c r="H5670" s="218">
        <v>2.25</v>
      </c>
      <c r="I5670" s="219"/>
      <c r="J5670" s="215"/>
      <c r="K5670" s="215"/>
      <c r="L5670" s="220"/>
      <c r="M5670" s="221"/>
      <c r="N5670" s="222"/>
      <c r="O5670" s="222"/>
      <c r="P5670" s="222"/>
      <c r="Q5670" s="222"/>
      <c r="R5670" s="222"/>
      <c r="S5670" s="222"/>
      <c r="T5670" s="223"/>
      <c r="AT5670" s="224" t="s">
        <v>395</v>
      </c>
      <c r="AU5670" s="224" t="s">
        <v>90</v>
      </c>
      <c r="AV5670" s="14" t="s">
        <v>90</v>
      </c>
      <c r="AW5670" s="14" t="s">
        <v>36</v>
      </c>
      <c r="AX5670" s="14" t="s">
        <v>78</v>
      </c>
      <c r="AY5670" s="224" t="s">
        <v>386</v>
      </c>
    </row>
    <row r="5671" spans="1:65" s="14" customFormat="1" ht="10">
      <c r="B5671" s="214"/>
      <c r="C5671" s="215"/>
      <c r="D5671" s="205" t="s">
        <v>395</v>
      </c>
      <c r="E5671" s="216" t="s">
        <v>76</v>
      </c>
      <c r="F5671" s="217" t="s">
        <v>4865</v>
      </c>
      <c r="G5671" s="215"/>
      <c r="H5671" s="218">
        <v>4.95</v>
      </c>
      <c r="I5671" s="219"/>
      <c r="J5671" s="215"/>
      <c r="K5671" s="215"/>
      <c r="L5671" s="220"/>
      <c r="M5671" s="221"/>
      <c r="N5671" s="222"/>
      <c r="O5671" s="222"/>
      <c r="P5671" s="222"/>
      <c r="Q5671" s="222"/>
      <c r="R5671" s="222"/>
      <c r="S5671" s="222"/>
      <c r="T5671" s="223"/>
      <c r="AT5671" s="224" t="s">
        <v>395</v>
      </c>
      <c r="AU5671" s="224" t="s">
        <v>90</v>
      </c>
      <c r="AV5671" s="14" t="s">
        <v>90</v>
      </c>
      <c r="AW5671" s="14" t="s">
        <v>36</v>
      </c>
      <c r="AX5671" s="14" t="s">
        <v>78</v>
      </c>
      <c r="AY5671" s="224" t="s">
        <v>386</v>
      </c>
    </row>
    <row r="5672" spans="1:65" s="14" customFormat="1" ht="10">
      <c r="B5672" s="214"/>
      <c r="C5672" s="215"/>
      <c r="D5672" s="205" t="s">
        <v>395</v>
      </c>
      <c r="E5672" s="216" t="s">
        <v>76</v>
      </c>
      <c r="F5672" s="217" t="s">
        <v>4866</v>
      </c>
      <c r="G5672" s="215"/>
      <c r="H5672" s="218">
        <v>5.6</v>
      </c>
      <c r="I5672" s="219"/>
      <c r="J5672" s="215"/>
      <c r="K5672" s="215"/>
      <c r="L5672" s="220"/>
      <c r="M5672" s="221"/>
      <c r="N5672" s="222"/>
      <c r="O5672" s="222"/>
      <c r="P5672" s="222"/>
      <c r="Q5672" s="222"/>
      <c r="R5672" s="222"/>
      <c r="S5672" s="222"/>
      <c r="T5672" s="223"/>
      <c r="AT5672" s="224" t="s">
        <v>395</v>
      </c>
      <c r="AU5672" s="224" t="s">
        <v>90</v>
      </c>
      <c r="AV5672" s="14" t="s">
        <v>90</v>
      </c>
      <c r="AW5672" s="14" t="s">
        <v>36</v>
      </c>
      <c r="AX5672" s="14" t="s">
        <v>78</v>
      </c>
      <c r="AY5672" s="224" t="s">
        <v>386</v>
      </c>
    </row>
    <row r="5673" spans="1:65" s="16" customFormat="1" ht="10">
      <c r="B5673" s="246"/>
      <c r="C5673" s="247"/>
      <c r="D5673" s="205" t="s">
        <v>395</v>
      </c>
      <c r="E5673" s="248" t="s">
        <v>76</v>
      </c>
      <c r="F5673" s="249" t="s">
        <v>559</v>
      </c>
      <c r="G5673" s="247"/>
      <c r="H5673" s="250">
        <v>161.23800000000003</v>
      </c>
      <c r="I5673" s="251"/>
      <c r="J5673" s="247"/>
      <c r="K5673" s="247"/>
      <c r="L5673" s="252"/>
      <c r="M5673" s="253"/>
      <c r="N5673" s="254"/>
      <c r="O5673" s="254"/>
      <c r="P5673" s="254"/>
      <c r="Q5673" s="254"/>
      <c r="R5673" s="254"/>
      <c r="S5673" s="254"/>
      <c r="T5673" s="255"/>
      <c r="AT5673" s="256" t="s">
        <v>395</v>
      </c>
      <c r="AU5673" s="256" t="s">
        <v>90</v>
      </c>
      <c r="AV5673" s="16" t="s">
        <v>95</v>
      </c>
      <c r="AW5673" s="16" t="s">
        <v>36</v>
      </c>
      <c r="AX5673" s="16" t="s">
        <v>78</v>
      </c>
      <c r="AY5673" s="256" t="s">
        <v>386</v>
      </c>
    </row>
    <row r="5674" spans="1:65" s="15" customFormat="1" ht="10">
      <c r="B5674" s="225"/>
      <c r="C5674" s="226"/>
      <c r="D5674" s="205" t="s">
        <v>395</v>
      </c>
      <c r="E5674" s="227" t="s">
        <v>76</v>
      </c>
      <c r="F5674" s="228" t="s">
        <v>398</v>
      </c>
      <c r="G5674" s="226"/>
      <c r="H5674" s="229">
        <v>733.38500000000022</v>
      </c>
      <c r="I5674" s="230"/>
      <c r="J5674" s="226"/>
      <c r="K5674" s="226"/>
      <c r="L5674" s="231"/>
      <c r="M5674" s="232"/>
      <c r="N5674" s="233"/>
      <c r="O5674" s="233"/>
      <c r="P5674" s="233"/>
      <c r="Q5674" s="233"/>
      <c r="R5674" s="233"/>
      <c r="S5674" s="233"/>
      <c r="T5674" s="234"/>
      <c r="AT5674" s="235" t="s">
        <v>395</v>
      </c>
      <c r="AU5674" s="235" t="s">
        <v>90</v>
      </c>
      <c r="AV5674" s="15" t="s">
        <v>102</v>
      </c>
      <c r="AW5674" s="15" t="s">
        <v>36</v>
      </c>
      <c r="AX5674" s="15" t="s">
        <v>85</v>
      </c>
      <c r="AY5674" s="235" t="s">
        <v>386</v>
      </c>
    </row>
    <row r="5675" spans="1:65" s="12" customFormat="1" ht="22.75" customHeight="1">
      <c r="B5675" s="169"/>
      <c r="C5675" s="170"/>
      <c r="D5675" s="171" t="s">
        <v>77</v>
      </c>
      <c r="E5675" s="183" t="s">
        <v>4867</v>
      </c>
      <c r="F5675" s="183" t="s">
        <v>4868</v>
      </c>
      <c r="G5675" s="170"/>
      <c r="H5675" s="170"/>
      <c r="I5675" s="173"/>
      <c r="J5675" s="184">
        <f>BK5675</f>
        <v>0</v>
      </c>
      <c r="K5675" s="170"/>
      <c r="L5675" s="175"/>
      <c r="M5675" s="176"/>
      <c r="N5675" s="177"/>
      <c r="O5675" s="177"/>
      <c r="P5675" s="178">
        <f>SUM(P5676:P5709)</f>
        <v>0</v>
      </c>
      <c r="Q5675" s="177"/>
      <c r="R5675" s="178">
        <f>SUM(R5676:R5709)</f>
        <v>0</v>
      </c>
      <c r="S5675" s="177"/>
      <c r="T5675" s="179">
        <f>SUM(T5676:T5709)</f>
        <v>0</v>
      </c>
      <c r="AR5675" s="180" t="s">
        <v>90</v>
      </c>
      <c r="AT5675" s="181" t="s">
        <v>77</v>
      </c>
      <c r="AU5675" s="181" t="s">
        <v>85</v>
      </c>
      <c r="AY5675" s="180" t="s">
        <v>386</v>
      </c>
      <c r="BK5675" s="182">
        <f>SUM(BK5676:BK5709)</f>
        <v>0</v>
      </c>
    </row>
    <row r="5676" spans="1:65" s="2" customFormat="1" ht="37.75" customHeight="1">
      <c r="A5676" s="37"/>
      <c r="B5676" s="38"/>
      <c r="C5676" s="185" t="s">
        <v>4869</v>
      </c>
      <c r="D5676" s="185" t="s">
        <v>388</v>
      </c>
      <c r="E5676" s="186" t="s">
        <v>4870</v>
      </c>
      <c r="F5676" s="187" t="s">
        <v>4871</v>
      </c>
      <c r="G5676" s="188" t="s">
        <v>624</v>
      </c>
      <c r="H5676" s="189">
        <v>6</v>
      </c>
      <c r="I5676" s="190"/>
      <c r="J5676" s="191">
        <f>ROUND(I5676*H5676,2)</f>
        <v>0</v>
      </c>
      <c r="K5676" s="187" t="s">
        <v>76</v>
      </c>
      <c r="L5676" s="42"/>
      <c r="M5676" s="192" t="s">
        <v>76</v>
      </c>
      <c r="N5676" s="193" t="s">
        <v>49</v>
      </c>
      <c r="O5676" s="67"/>
      <c r="P5676" s="194">
        <f>O5676*H5676</f>
        <v>0</v>
      </c>
      <c r="Q5676" s="194">
        <v>0</v>
      </c>
      <c r="R5676" s="194">
        <f>Q5676*H5676</f>
        <v>0</v>
      </c>
      <c r="S5676" s="194">
        <v>0</v>
      </c>
      <c r="T5676" s="195">
        <f>S5676*H5676</f>
        <v>0</v>
      </c>
      <c r="U5676" s="37"/>
      <c r="V5676" s="37"/>
      <c r="W5676" s="37"/>
      <c r="X5676" s="37"/>
      <c r="Y5676" s="37"/>
      <c r="Z5676" s="37"/>
      <c r="AA5676" s="37"/>
      <c r="AB5676" s="37"/>
      <c r="AC5676" s="37"/>
      <c r="AD5676" s="37"/>
      <c r="AE5676" s="37"/>
      <c r="AR5676" s="196" t="s">
        <v>479</v>
      </c>
      <c r="AT5676" s="196" t="s">
        <v>388</v>
      </c>
      <c r="AU5676" s="196" t="s">
        <v>90</v>
      </c>
      <c r="AY5676" s="20" t="s">
        <v>386</v>
      </c>
      <c r="BE5676" s="197">
        <f>IF(N5676="základní",J5676,0)</f>
        <v>0</v>
      </c>
      <c r="BF5676" s="197">
        <f>IF(N5676="snížená",J5676,0)</f>
        <v>0</v>
      </c>
      <c r="BG5676" s="197">
        <f>IF(N5676="zákl. přenesená",J5676,0)</f>
        <v>0</v>
      </c>
      <c r="BH5676" s="197">
        <f>IF(N5676="sníž. přenesená",J5676,0)</f>
        <v>0</v>
      </c>
      <c r="BI5676" s="197">
        <f>IF(N5676="nulová",J5676,0)</f>
        <v>0</v>
      </c>
      <c r="BJ5676" s="20" t="s">
        <v>90</v>
      </c>
      <c r="BK5676" s="197">
        <f>ROUND(I5676*H5676,2)</f>
        <v>0</v>
      </c>
      <c r="BL5676" s="20" t="s">
        <v>479</v>
      </c>
      <c r="BM5676" s="196" t="s">
        <v>4872</v>
      </c>
    </row>
    <row r="5677" spans="1:65" s="13" customFormat="1" ht="10">
      <c r="B5677" s="203"/>
      <c r="C5677" s="204"/>
      <c r="D5677" s="205" t="s">
        <v>395</v>
      </c>
      <c r="E5677" s="206" t="s">
        <v>76</v>
      </c>
      <c r="F5677" s="207" t="s">
        <v>1722</v>
      </c>
      <c r="G5677" s="204"/>
      <c r="H5677" s="206" t="s">
        <v>76</v>
      </c>
      <c r="I5677" s="208"/>
      <c r="J5677" s="204"/>
      <c r="K5677" s="204"/>
      <c r="L5677" s="209"/>
      <c r="M5677" s="210"/>
      <c r="N5677" s="211"/>
      <c r="O5677" s="211"/>
      <c r="P5677" s="211"/>
      <c r="Q5677" s="211"/>
      <c r="R5677" s="211"/>
      <c r="S5677" s="211"/>
      <c r="T5677" s="212"/>
      <c r="AT5677" s="213" t="s">
        <v>395</v>
      </c>
      <c r="AU5677" s="213" t="s">
        <v>90</v>
      </c>
      <c r="AV5677" s="13" t="s">
        <v>85</v>
      </c>
      <c r="AW5677" s="13" t="s">
        <v>36</v>
      </c>
      <c r="AX5677" s="13" t="s">
        <v>78</v>
      </c>
      <c r="AY5677" s="213" t="s">
        <v>386</v>
      </c>
    </row>
    <row r="5678" spans="1:65" s="14" customFormat="1" ht="10">
      <c r="B5678" s="214"/>
      <c r="C5678" s="215"/>
      <c r="D5678" s="205" t="s">
        <v>395</v>
      </c>
      <c r="E5678" s="216" t="s">
        <v>76</v>
      </c>
      <c r="F5678" s="217" t="s">
        <v>4873</v>
      </c>
      <c r="G5678" s="215"/>
      <c r="H5678" s="218">
        <v>6</v>
      </c>
      <c r="I5678" s="219"/>
      <c r="J5678" s="215"/>
      <c r="K5678" s="215"/>
      <c r="L5678" s="220"/>
      <c r="M5678" s="221"/>
      <c r="N5678" s="222"/>
      <c r="O5678" s="222"/>
      <c r="P5678" s="222"/>
      <c r="Q5678" s="222"/>
      <c r="R5678" s="222"/>
      <c r="S5678" s="222"/>
      <c r="T5678" s="223"/>
      <c r="AT5678" s="224" t="s">
        <v>395</v>
      </c>
      <c r="AU5678" s="224" t="s">
        <v>90</v>
      </c>
      <c r="AV5678" s="14" t="s">
        <v>90</v>
      </c>
      <c r="AW5678" s="14" t="s">
        <v>36</v>
      </c>
      <c r="AX5678" s="14" t="s">
        <v>78</v>
      </c>
      <c r="AY5678" s="224" t="s">
        <v>386</v>
      </c>
    </row>
    <row r="5679" spans="1:65" s="15" customFormat="1" ht="10">
      <c r="B5679" s="225"/>
      <c r="C5679" s="226"/>
      <c r="D5679" s="205" t="s">
        <v>395</v>
      </c>
      <c r="E5679" s="227" t="s">
        <v>76</v>
      </c>
      <c r="F5679" s="228" t="s">
        <v>398</v>
      </c>
      <c r="G5679" s="226"/>
      <c r="H5679" s="229">
        <v>6</v>
      </c>
      <c r="I5679" s="230"/>
      <c r="J5679" s="226"/>
      <c r="K5679" s="226"/>
      <c r="L5679" s="231"/>
      <c r="M5679" s="232"/>
      <c r="N5679" s="233"/>
      <c r="O5679" s="233"/>
      <c r="P5679" s="233"/>
      <c r="Q5679" s="233"/>
      <c r="R5679" s="233"/>
      <c r="S5679" s="233"/>
      <c r="T5679" s="234"/>
      <c r="AT5679" s="235" t="s">
        <v>395</v>
      </c>
      <c r="AU5679" s="235" t="s">
        <v>90</v>
      </c>
      <c r="AV5679" s="15" t="s">
        <v>102</v>
      </c>
      <c r="AW5679" s="15" t="s">
        <v>36</v>
      </c>
      <c r="AX5679" s="15" t="s">
        <v>85</v>
      </c>
      <c r="AY5679" s="235" t="s">
        <v>386</v>
      </c>
    </row>
    <row r="5680" spans="1:65" s="2" customFormat="1" ht="37.75" customHeight="1">
      <c r="A5680" s="37"/>
      <c r="B5680" s="38"/>
      <c r="C5680" s="185" t="s">
        <v>4874</v>
      </c>
      <c r="D5680" s="185" t="s">
        <v>388</v>
      </c>
      <c r="E5680" s="186" t="s">
        <v>4875</v>
      </c>
      <c r="F5680" s="187" t="s">
        <v>4876</v>
      </c>
      <c r="G5680" s="188" t="s">
        <v>624</v>
      </c>
      <c r="H5680" s="189">
        <v>3</v>
      </c>
      <c r="I5680" s="190"/>
      <c r="J5680" s="191">
        <f>ROUND(I5680*H5680,2)</f>
        <v>0</v>
      </c>
      <c r="K5680" s="187" t="s">
        <v>76</v>
      </c>
      <c r="L5680" s="42"/>
      <c r="M5680" s="192" t="s">
        <v>76</v>
      </c>
      <c r="N5680" s="193" t="s">
        <v>49</v>
      </c>
      <c r="O5680" s="67"/>
      <c r="P5680" s="194">
        <f>O5680*H5680</f>
        <v>0</v>
      </c>
      <c r="Q5680" s="194">
        <v>0</v>
      </c>
      <c r="R5680" s="194">
        <f>Q5680*H5680</f>
        <v>0</v>
      </c>
      <c r="S5680" s="194">
        <v>0</v>
      </c>
      <c r="T5680" s="195">
        <f>S5680*H5680</f>
        <v>0</v>
      </c>
      <c r="U5680" s="37"/>
      <c r="V5680" s="37"/>
      <c r="W5680" s="37"/>
      <c r="X5680" s="37"/>
      <c r="Y5680" s="37"/>
      <c r="Z5680" s="37"/>
      <c r="AA5680" s="37"/>
      <c r="AB5680" s="37"/>
      <c r="AC5680" s="37"/>
      <c r="AD5680" s="37"/>
      <c r="AE5680" s="37"/>
      <c r="AR5680" s="196" t="s">
        <v>479</v>
      </c>
      <c r="AT5680" s="196" t="s">
        <v>388</v>
      </c>
      <c r="AU5680" s="196" t="s">
        <v>90</v>
      </c>
      <c r="AY5680" s="20" t="s">
        <v>386</v>
      </c>
      <c r="BE5680" s="197">
        <f>IF(N5680="základní",J5680,0)</f>
        <v>0</v>
      </c>
      <c r="BF5680" s="197">
        <f>IF(N5680="snížená",J5680,0)</f>
        <v>0</v>
      </c>
      <c r="BG5680" s="197">
        <f>IF(N5680="zákl. přenesená",J5680,0)</f>
        <v>0</v>
      </c>
      <c r="BH5680" s="197">
        <f>IF(N5680="sníž. přenesená",J5680,0)</f>
        <v>0</v>
      </c>
      <c r="BI5680" s="197">
        <f>IF(N5680="nulová",J5680,0)</f>
        <v>0</v>
      </c>
      <c r="BJ5680" s="20" t="s">
        <v>90</v>
      </c>
      <c r="BK5680" s="197">
        <f>ROUND(I5680*H5680,2)</f>
        <v>0</v>
      </c>
      <c r="BL5680" s="20" t="s">
        <v>479</v>
      </c>
      <c r="BM5680" s="196" t="s">
        <v>4877</v>
      </c>
    </row>
    <row r="5681" spans="1:65" s="13" customFormat="1" ht="10">
      <c r="B5681" s="203"/>
      <c r="C5681" s="204"/>
      <c r="D5681" s="205" t="s">
        <v>395</v>
      </c>
      <c r="E5681" s="206" t="s">
        <v>76</v>
      </c>
      <c r="F5681" s="207" t="s">
        <v>1722</v>
      </c>
      <c r="G5681" s="204"/>
      <c r="H5681" s="206" t="s">
        <v>76</v>
      </c>
      <c r="I5681" s="208"/>
      <c r="J5681" s="204"/>
      <c r="K5681" s="204"/>
      <c r="L5681" s="209"/>
      <c r="M5681" s="210"/>
      <c r="N5681" s="211"/>
      <c r="O5681" s="211"/>
      <c r="P5681" s="211"/>
      <c r="Q5681" s="211"/>
      <c r="R5681" s="211"/>
      <c r="S5681" s="211"/>
      <c r="T5681" s="212"/>
      <c r="AT5681" s="213" t="s">
        <v>395</v>
      </c>
      <c r="AU5681" s="213" t="s">
        <v>90</v>
      </c>
      <c r="AV5681" s="13" t="s">
        <v>85</v>
      </c>
      <c r="AW5681" s="13" t="s">
        <v>36</v>
      </c>
      <c r="AX5681" s="13" t="s">
        <v>78</v>
      </c>
      <c r="AY5681" s="213" t="s">
        <v>386</v>
      </c>
    </row>
    <row r="5682" spans="1:65" s="14" customFormat="1" ht="10">
      <c r="B5682" s="214"/>
      <c r="C5682" s="215"/>
      <c r="D5682" s="205" t="s">
        <v>395</v>
      </c>
      <c r="E5682" s="216" t="s">
        <v>76</v>
      </c>
      <c r="F5682" s="217" t="s">
        <v>4878</v>
      </c>
      <c r="G5682" s="215"/>
      <c r="H5682" s="218">
        <v>3</v>
      </c>
      <c r="I5682" s="219"/>
      <c r="J5682" s="215"/>
      <c r="K5682" s="215"/>
      <c r="L5682" s="220"/>
      <c r="M5682" s="221"/>
      <c r="N5682" s="222"/>
      <c r="O5682" s="222"/>
      <c r="P5682" s="222"/>
      <c r="Q5682" s="222"/>
      <c r="R5682" s="222"/>
      <c r="S5682" s="222"/>
      <c r="T5682" s="223"/>
      <c r="AT5682" s="224" t="s">
        <v>395</v>
      </c>
      <c r="AU5682" s="224" t="s">
        <v>90</v>
      </c>
      <c r="AV5682" s="14" t="s">
        <v>90</v>
      </c>
      <c r="AW5682" s="14" t="s">
        <v>36</v>
      </c>
      <c r="AX5682" s="14" t="s">
        <v>78</v>
      </c>
      <c r="AY5682" s="224" t="s">
        <v>386</v>
      </c>
    </row>
    <row r="5683" spans="1:65" s="15" customFormat="1" ht="10">
      <c r="B5683" s="225"/>
      <c r="C5683" s="226"/>
      <c r="D5683" s="205" t="s">
        <v>395</v>
      </c>
      <c r="E5683" s="227" t="s">
        <v>76</v>
      </c>
      <c r="F5683" s="228" t="s">
        <v>398</v>
      </c>
      <c r="G5683" s="226"/>
      <c r="H5683" s="229">
        <v>3</v>
      </c>
      <c r="I5683" s="230"/>
      <c r="J5683" s="226"/>
      <c r="K5683" s="226"/>
      <c r="L5683" s="231"/>
      <c r="M5683" s="232"/>
      <c r="N5683" s="233"/>
      <c r="O5683" s="233"/>
      <c r="P5683" s="233"/>
      <c r="Q5683" s="233"/>
      <c r="R5683" s="233"/>
      <c r="S5683" s="233"/>
      <c r="T5683" s="234"/>
      <c r="AT5683" s="235" t="s">
        <v>395</v>
      </c>
      <c r="AU5683" s="235" t="s">
        <v>90</v>
      </c>
      <c r="AV5683" s="15" t="s">
        <v>102</v>
      </c>
      <c r="AW5683" s="15" t="s">
        <v>36</v>
      </c>
      <c r="AX5683" s="15" t="s">
        <v>85</v>
      </c>
      <c r="AY5683" s="235" t="s">
        <v>386</v>
      </c>
    </row>
    <row r="5684" spans="1:65" s="2" customFormat="1" ht="37.75" customHeight="1">
      <c r="A5684" s="37"/>
      <c r="B5684" s="38"/>
      <c r="C5684" s="185" t="s">
        <v>4879</v>
      </c>
      <c r="D5684" s="185" t="s">
        <v>388</v>
      </c>
      <c r="E5684" s="186" t="s">
        <v>4880</v>
      </c>
      <c r="F5684" s="187" t="s">
        <v>4881</v>
      </c>
      <c r="G5684" s="188" t="s">
        <v>624</v>
      </c>
      <c r="H5684" s="189">
        <v>3</v>
      </c>
      <c r="I5684" s="190"/>
      <c r="J5684" s="191">
        <f>ROUND(I5684*H5684,2)</f>
        <v>0</v>
      </c>
      <c r="K5684" s="187" t="s">
        <v>76</v>
      </c>
      <c r="L5684" s="42"/>
      <c r="M5684" s="192" t="s">
        <v>76</v>
      </c>
      <c r="N5684" s="193" t="s">
        <v>49</v>
      </c>
      <c r="O5684" s="67"/>
      <c r="P5684" s="194">
        <f>O5684*H5684</f>
        <v>0</v>
      </c>
      <c r="Q5684" s="194">
        <v>0</v>
      </c>
      <c r="R5684" s="194">
        <f>Q5684*H5684</f>
        <v>0</v>
      </c>
      <c r="S5684" s="194">
        <v>0</v>
      </c>
      <c r="T5684" s="195">
        <f>S5684*H5684</f>
        <v>0</v>
      </c>
      <c r="U5684" s="37"/>
      <c r="V5684" s="37"/>
      <c r="W5684" s="37"/>
      <c r="X5684" s="37"/>
      <c r="Y5684" s="37"/>
      <c r="Z5684" s="37"/>
      <c r="AA5684" s="37"/>
      <c r="AB5684" s="37"/>
      <c r="AC5684" s="37"/>
      <c r="AD5684" s="37"/>
      <c r="AE5684" s="37"/>
      <c r="AR5684" s="196" t="s">
        <v>479</v>
      </c>
      <c r="AT5684" s="196" t="s">
        <v>388</v>
      </c>
      <c r="AU5684" s="196" t="s">
        <v>90</v>
      </c>
      <c r="AY5684" s="20" t="s">
        <v>386</v>
      </c>
      <c r="BE5684" s="197">
        <f>IF(N5684="základní",J5684,0)</f>
        <v>0</v>
      </c>
      <c r="BF5684" s="197">
        <f>IF(N5684="snížená",J5684,0)</f>
        <v>0</v>
      </c>
      <c r="BG5684" s="197">
        <f>IF(N5684="zákl. přenesená",J5684,0)</f>
        <v>0</v>
      </c>
      <c r="BH5684" s="197">
        <f>IF(N5684="sníž. přenesená",J5684,0)</f>
        <v>0</v>
      </c>
      <c r="BI5684" s="197">
        <f>IF(N5684="nulová",J5684,0)</f>
        <v>0</v>
      </c>
      <c r="BJ5684" s="20" t="s">
        <v>90</v>
      </c>
      <c r="BK5684" s="197">
        <f>ROUND(I5684*H5684,2)</f>
        <v>0</v>
      </c>
      <c r="BL5684" s="20" t="s">
        <v>479</v>
      </c>
      <c r="BM5684" s="196" t="s">
        <v>4882</v>
      </c>
    </row>
    <row r="5685" spans="1:65" s="13" customFormat="1" ht="10">
      <c r="B5685" s="203"/>
      <c r="C5685" s="204"/>
      <c r="D5685" s="205" t="s">
        <v>395</v>
      </c>
      <c r="E5685" s="206" t="s">
        <v>76</v>
      </c>
      <c r="F5685" s="207" t="s">
        <v>1722</v>
      </c>
      <c r="G5685" s="204"/>
      <c r="H5685" s="206" t="s">
        <v>76</v>
      </c>
      <c r="I5685" s="208"/>
      <c r="J5685" s="204"/>
      <c r="K5685" s="204"/>
      <c r="L5685" s="209"/>
      <c r="M5685" s="210"/>
      <c r="N5685" s="211"/>
      <c r="O5685" s="211"/>
      <c r="P5685" s="211"/>
      <c r="Q5685" s="211"/>
      <c r="R5685" s="211"/>
      <c r="S5685" s="211"/>
      <c r="T5685" s="212"/>
      <c r="AT5685" s="213" t="s">
        <v>395</v>
      </c>
      <c r="AU5685" s="213" t="s">
        <v>90</v>
      </c>
      <c r="AV5685" s="13" t="s">
        <v>85</v>
      </c>
      <c r="AW5685" s="13" t="s">
        <v>36</v>
      </c>
      <c r="AX5685" s="13" t="s">
        <v>78</v>
      </c>
      <c r="AY5685" s="213" t="s">
        <v>386</v>
      </c>
    </row>
    <row r="5686" spans="1:65" s="14" customFormat="1" ht="10">
      <c r="B5686" s="214"/>
      <c r="C5686" s="215"/>
      <c r="D5686" s="205" t="s">
        <v>395</v>
      </c>
      <c r="E5686" s="216" t="s">
        <v>76</v>
      </c>
      <c r="F5686" s="217" t="s">
        <v>4883</v>
      </c>
      <c r="G5686" s="215"/>
      <c r="H5686" s="218">
        <v>3</v>
      </c>
      <c r="I5686" s="219"/>
      <c r="J5686" s="215"/>
      <c r="K5686" s="215"/>
      <c r="L5686" s="220"/>
      <c r="M5686" s="221"/>
      <c r="N5686" s="222"/>
      <c r="O5686" s="222"/>
      <c r="P5686" s="222"/>
      <c r="Q5686" s="222"/>
      <c r="R5686" s="222"/>
      <c r="S5686" s="222"/>
      <c r="T5686" s="223"/>
      <c r="AT5686" s="224" t="s">
        <v>395</v>
      </c>
      <c r="AU5686" s="224" t="s">
        <v>90</v>
      </c>
      <c r="AV5686" s="14" t="s">
        <v>90</v>
      </c>
      <c r="AW5686" s="14" t="s">
        <v>36</v>
      </c>
      <c r="AX5686" s="14" t="s">
        <v>78</v>
      </c>
      <c r="AY5686" s="224" t="s">
        <v>386</v>
      </c>
    </row>
    <row r="5687" spans="1:65" s="15" customFormat="1" ht="10">
      <c r="B5687" s="225"/>
      <c r="C5687" s="226"/>
      <c r="D5687" s="205" t="s">
        <v>395</v>
      </c>
      <c r="E5687" s="227" t="s">
        <v>76</v>
      </c>
      <c r="F5687" s="228" t="s">
        <v>398</v>
      </c>
      <c r="G5687" s="226"/>
      <c r="H5687" s="229">
        <v>3</v>
      </c>
      <c r="I5687" s="230"/>
      <c r="J5687" s="226"/>
      <c r="K5687" s="226"/>
      <c r="L5687" s="231"/>
      <c r="M5687" s="232"/>
      <c r="N5687" s="233"/>
      <c r="O5687" s="233"/>
      <c r="P5687" s="233"/>
      <c r="Q5687" s="233"/>
      <c r="R5687" s="233"/>
      <c r="S5687" s="233"/>
      <c r="T5687" s="234"/>
      <c r="AT5687" s="235" t="s">
        <v>395</v>
      </c>
      <c r="AU5687" s="235" t="s">
        <v>90</v>
      </c>
      <c r="AV5687" s="15" t="s">
        <v>102</v>
      </c>
      <c r="AW5687" s="15" t="s">
        <v>36</v>
      </c>
      <c r="AX5687" s="15" t="s">
        <v>85</v>
      </c>
      <c r="AY5687" s="235" t="s">
        <v>386</v>
      </c>
    </row>
    <row r="5688" spans="1:65" s="2" customFormat="1" ht="37.75" customHeight="1">
      <c r="A5688" s="37"/>
      <c r="B5688" s="38"/>
      <c r="C5688" s="185" t="s">
        <v>4884</v>
      </c>
      <c r="D5688" s="185" t="s">
        <v>388</v>
      </c>
      <c r="E5688" s="186" t="s">
        <v>4885</v>
      </c>
      <c r="F5688" s="187" t="s">
        <v>4886</v>
      </c>
      <c r="G5688" s="188" t="s">
        <v>624</v>
      </c>
      <c r="H5688" s="189">
        <v>5</v>
      </c>
      <c r="I5688" s="190"/>
      <c r="J5688" s="191">
        <f>ROUND(I5688*H5688,2)</f>
        <v>0</v>
      </c>
      <c r="K5688" s="187" t="s">
        <v>76</v>
      </c>
      <c r="L5688" s="42"/>
      <c r="M5688" s="192" t="s">
        <v>76</v>
      </c>
      <c r="N5688" s="193" t="s">
        <v>49</v>
      </c>
      <c r="O5688" s="67"/>
      <c r="P5688" s="194">
        <f>O5688*H5688</f>
        <v>0</v>
      </c>
      <c r="Q5688" s="194">
        <v>0</v>
      </c>
      <c r="R5688" s="194">
        <f>Q5688*H5688</f>
        <v>0</v>
      </c>
      <c r="S5688" s="194">
        <v>0</v>
      </c>
      <c r="T5688" s="195">
        <f>S5688*H5688</f>
        <v>0</v>
      </c>
      <c r="U5688" s="37"/>
      <c r="V5688" s="37"/>
      <c r="W5688" s="37"/>
      <c r="X5688" s="37"/>
      <c r="Y5688" s="37"/>
      <c r="Z5688" s="37"/>
      <c r="AA5688" s="37"/>
      <c r="AB5688" s="37"/>
      <c r="AC5688" s="37"/>
      <c r="AD5688" s="37"/>
      <c r="AE5688" s="37"/>
      <c r="AR5688" s="196" t="s">
        <v>479</v>
      </c>
      <c r="AT5688" s="196" t="s">
        <v>388</v>
      </c>
      <c r="AU5688" s="196" t="s">
        <v>90</v>
      </c>
      <c r="AY5688" s="20" t="s">
        <v>386</v>
      </c>
      <c r="BE5688" s="197">
        <f>IF(N5688="základní",J5688,0)</f>
        <v>0</v>
      </c>
      <c r="BF5688" s="197">
        <f>IF(N5688="snížená",J5688,0)</f>
        <v>0</v>
      </c>
      <c r="BG5688" s="197">
        <f>IF(N5688="zákl. přenesená",J5688,0)</f>
        <v>0</v>
      </c>
      <c r="BH5688" s="197">
        <f>IF(N5688="sníž. přenesená",J5688,0)</f>
        <v>0</v>
      </c>
      <c r="BI5688" s="197">
        <f>IF(N5688="nulová",J5688,0)</f>
        <v>0</v>
      </c>
      <c r="BJ5688" s="20" t="s">
        <v>90</v>
      </c>
      <c r="BK5688" s="197">
        <f>ROUND(I5688*H5688,2)</f>
        <v>0</v>
      </c>
      <c r="BL5688" s="20" t="s">
        <v>479</v>
      </c>
      <c r="BM5688" s="196" t="s">
        <v>4887</v>
      </c>
    </row>
    <row r="5689" spans="1:65" s="13" customFormat="1" ht="10">
      <c r="B5689" s="203"/>
      <c r="C5689" s="204"/>
      <c r="D5689" s="205" t="s">
        <v>395</v>
      </c>
      <c r="E5689" s="206" t="s">
        <v>76</v>
      </c>
      <c r="F5689" s="207" t="s">
        <v>1722</v>
      </c>
      <c r="G5689" s="204"/>
      <c r="H5689" s="206" t="s">
        <v>76</v>
      </c>
      <c r="I5689" s="208"/>
      <c r="J5689" s="204"/>
      <c r="K5689" s="204"/>
      <c r="L5689" s="209"/>
      <c r="M5689" s="210"/>
      <c r="N5689" s="211"/>
      <c r="O5689" s="211"/>
      <c r="P5689" s="211"/>
      <c r="Q5689" s="211"/>
      <c r="R5689" s="211"/>
      <c r="S5689" s="211"/>
      <c r="T5689" s="212"/>
      <c r="AT5689" s="213" t="s">
        <v>395</v>
      </c>
      <c r="AU5689" s="213" t="s">
        <v>90</v>
      </c>
      <c r="AV5689" s="13" t="s">
        <v>85</v>
      </c>
      <c r="AW5689" s="13" t="s">
        <v>36</v>
      </c>
      <c r="AX5689" s="13" t="s">
        <v>78</v>
      </c>
      <c r="AY5689" s="213" t="s">
        <v>386</v>
      </c>
    </row>
    <row r="5690" spans="1:65" s="14" customFormat="1" ht="10">
      <c r="B5690" s="214"/>
      <c r="C5690" s="215"/>
      <c r="D5690" s="205" t="s">
        <v>395</v>
      </c>
      <c r="E5690" s="216" t="s">
        <v>76</v>
      </c>
      <c r="F5690" s="217" t="s">
        <v>4888</v>
      </c>
      <c r="G5690" s="215"/>
      <c r="H5690" s="218">
        <v>5</v>
      </c>
      <c r="I5690" s="219"/>
      <c r="J5690" s="215"/>
      <c r="K5690" s="215"/>
      <c r="L5690" s="220"/>
      <c r="M5690" s="221"/>
      <c r="N5690" s="222"/>
      <c r="O5690" s="222"/>
      <c r="P5690" s="222"/>
      <c r="Q5690" s="222"/>
      <c r="R5690" s="222"/>
      <c r="S5690" s="222"/>
      <c r="T5690" s="223"/>
      <c r="AT5690" s="224" t="s">
        <v>395</v>
      </c>
      <c r="AU5690" s="224" t="s">
        <v>90</v>
      </c>
      <c r="AV5690" s="14" t="s">
        <v>90</v>
      </c>
      <c r="AW5690" s="14" t="s">
        <v>36</v>
      </c>
      <c r="AX5690" s="14" t="s">
        <v>78</v>
      </c>
      <c r="AY5690" s="224" t="s">
        <v>386</v>
      </c>
    </row>
    <row r="5691" spans="1:65" s="15" customFormat="1" ht="10">
      <c r="B5691" s="225"/>
      <c r="C5691" s="226"/>
      <c r="D5691" s="205" t="s">
        <v>395</v>
      </c>
      <c r="E5691" s="227" t="s">
        <v>76</v>
      </c>
      <c r="F5691" s="228" t="s">
        <v>398</v>
      </c>
      <c r="G5691" s="226"/>
      <c r="H5691" s="229">
        <v>5</v>
      </c>
      <c r="I5691" s="230"/>
      <c r="J5691" s="226"/>
      <c r="K5691" s="226"/>
      <c r="L5691" s="231"/>
      <c r="M5691" s="232"/>
      <c r="N5691" s="233"/>
      <c r="O5691" s="233"/>
      <c r="P5691" s="233"/>
      <c r="Q5691" s="233"/>
      <c r="R5691" s="233"/>
      <c r="S5691" s="233"/>
      <c r="T5691" s="234"/>
      <c r="AT5691" s="235" t="s">
        <v>395</v>
      </c>
      <c r="AU5691" s="235" t="s">
        <v>90</v>
      </c>
      <c r="AV5691" s="15" t="s">
        <v>102</v>
      </c>
      <c r="AW5691" s="15" t="s">
        <v>36</v>
      </c>
      <c r="AX5691" s="15" t="s">
        <v>85</v>
      </c>
      <c r="AY5691" s="235" t="s">
        <v>386</v>
      </c>
    </row>
    <row r="5692" spans="1:65" s="2" customFormat="1" ht="55.5" customHeight="1">
      <c r="A5692" s="37"/>
      <c r="B5692" s="38"/>
      <c r="C5692" s="185" t="s">
        <v>4889</v>
      </c>
      <c r="D5692" s="185" t="s">
        <v>388</v>
      </c>
      <c r="E5692" s="186" t="s">
        <v>4890</v>
      </c>
      <c r="F5692" s="187" t="s">
        <v>4891</v>
      </c>
      <c r="G5692" s="188" t="s">
        <v>624</v>
      </c>
      <c r="H5692" s="189">
        <v>6</v>
      </c>
      <c r="I5692" s="190"/>
      <c r="J5692" s="191">
        <f>ROUND(I5692*H5692,2)</f>
        <v>0</v>
      </c>
      <c r="K5692" s="187" t="s">
        <v>76</v>
      </c>
      <c r="L5692" s="42"/>
      <c r="M5692" s="192" t="s">
        <v>76</v>
      </c>
      <c r="N5692" s="193" t="s">
        <v>49</v>
      </c>
      <c r="O5692" s="67"/>
      <c r="P5692" s="194">
        <f>O5692*H5692</f>
        <v>0</v>
      </c>
      <c r="Q5692" s="194">
        <v>0</v>
      </c>
      <c r="R5692" s="194">
        <f>Q5692*H5692</f>
        <v>0</v>
      </c>
      <c r="S5692" s="194">
        <v>0</v>
      </c>
      <c r="T5692" s="195">
        <f>S5692*H5692</f>
        <v>0</v>
      </c>
      <c r="U5692" s="37"/>
      <c r="V5692" s="37"/>
      <c r="W5692" s="37"/>
      <c r="X5692" s="37"/>
      <c r="Y5692" s="37"/>
      <c r="Z5692" s="37"/>
      <c r="AA5692" s="37"/>
      <c r="AB5692" s="37"/>
      <c r="AC5692" s="37"/>
      <c r="AD5692" s="37"/>
      <c r="AE5692" s="37"/>
      <c r="AR5692" s="196" t="s">
        <v>479</v>
      </c>
      <c r="AT5692" s="196" t="s">
        <v>388</v>
      </c>
      <c r="AU5692" s="196" t="s">
        <v>90</v>
      </c>
      <c r="AY5692" s="20" t="s">
        <v>386</v>
      </c>
      <c r="BE5692" s="197">
        <f>IF(N5692="základní",J5692,0)</f>
        <v>0</v>
      </c>
      <c r="BF5692" s="197">
        <f>IF(N5692="snížená",J5692,0)</f>
        <v>0</v>
      </c>
      <c r="BG5692" s="197">
        <f>IF(N5692="zákl. přenesená",J5692,0)</f>
        <v>0</v>
      </c>
      <c r="BH5692" s="197">
        <f>IF(N5692="sníž. přenesená",J5692,0)</f>
        <v>0</v>
      </c>
      <c r="BI5692" s="197">
        <f>IF(N5692="nulová",J5692,0)</f>
        <v>0</v>
      </c>
      <c r="BJ5692" s="20" t="s">
        <v>90</v>
      </c>
      <c r="BK5692" s="197">
        <f>ROUND(I5692*H5692,2)</f>
        <v>0</v>
      </c>
      <c r="BL5692" s="20" t="s">
        <v>479</v>
      </c>
      <c r="BM5692" s="196" t="s">
        <v>4892</v>
      </c>
    </row>
    <row r="5693" spans="1:65" s="13" customFormat="1" ht="10">
      <c r="B5693" s="203"/>
      <c r="C5693" s="204"/>
      <c r="D5693" s="205" t="s">
        <v>395</v>
      </c>
      <c r="E5693" s="206" t="s">
        <v>76</v>
      </c>
      <c r="F5693" s="207" t="s">
        <v>1722</v>
      </c>
      <c r="G5693" s="204"/>
      <c r="H5693" s="206" t="s">
        <v>76</v>
      </c>
      <c r="I5693" s="208"/>
      <c r="J5693" s="204"/>
      <c r="K5693" s="204"/>
      <c r="L5693" s="209"/>
      <c r="M5693" s="210"/>
      <c r="N5693" s="211"/>
      <c r="O5693" s="211"/>
      <c r="P5693" s="211"/>
      <c r="Q5693" s="211"/>
      <c r="R5693" s="211"/>
      <c r="S5693" s="211"/>
      <c r="T5693" s="212"/>
      <c r="AT5693" s="213" t="s">
        <v>395</v>
      </c>
      <c r="AU5693" s="213" t="s">
        <v>90</v>
      </c>
      <c r="AV5693" s="13" t="s">
        <v>85</v>
      </c>
      <c r="AW5693" s="13" t="s">
        <v>36</v>
      </c>
      <c r="AX5693" s="13" t="s">
        <v>78</v>
      </c>
      <c r="AY5693" s="213" t="s">
        <v>386</v>
      </c>
    </row>
    <row r="5694" spans="1:65" s="14" customFormat="1" ht="10">
      <c r="B5694" s="214"/>
      <c r="C5694" s="215"/>
      <c r="D5694" s="205" t="s">
        <v>395</v>
      </c>
      <c r="E5694" s="216" t="s">
        <v>76</v>
      </c>
      <c r="F5694" s="217" t="s">
        <v>4893</v>
      </c>
      <c r="G5694" s="215"/>
      <c r="H5694" s="218">
        <v>6</v>
      </c>
      <c r="I5694" s="219"/>
      <c r="J5694" s="215"/>
      <c r="K5694" s="215"/>
      <c r="L5694" s="220"/>
      <c r="M5694" s="221"/>
      <c r="N5694" s="222"/>
      <c r="O5694" s="222"/>
      <c r="P5694" s="222"/>
      <c r="Q5694" s="222"/>
      <c r="R5694" s="222"/>
      <c r="S5694" s="222"/>
      <c r="T5694" s="223"/>
      <c r="AT5694" s="224" t="s">
        <v>395</v>
      </c>
      <c r="AU5694" s="224" t="s">
        <v>90</v>
      </c>
      <c r="AV5694" s="14" t="s">
        <v>90</v>
      </c>
      <c r="AW5694" s="14" t="s">
        <v>36</v>
      </c>
      <c r="AX5694" s="14" t="s">
        <v>78</v>
      </c>
      <c r="AY5694" s="224" t="s">
        <v>386</v>
      </c>
    </row>
    <row r="5695" spans="1:65" s="15" customFormat="1" ht="10">
      <c r="B5695" s="225"/>
      <c r="C5695" s="226"/>
      <c r="D5695" s="205" t="s">
        <v>395</v>
      </c>
      <c r="E5695" s="227" t="s">
        <v>76</v>
      </c>
      <c r="F5695" s="228" t="s">
        <v>398</v>
      </c>
      <c r="G5695" s="226"/>
      <c r="H5695" s="229">
        <v>6</v>
      </c>
      <c r="I5695" s="230"/>
      <c r="J5695" s="226"/>
      <c r="K5695" s="226"/>
      <c r="L5695" s="231"/>
      <c r="M5695" s="232"/>
      <c r="N5695" s="233"/>
      <c r="O5695" s="233"/>
      <c r="P5695" s="233"/>
      <c r="Q5695" s="233"/>
      <c r="R5695" s="233"/>
      <c r="S5695" s="233"/>
      <c r="T5695" s="234"/>
      <c r="AT5695" s="235" t="s">
        <v>395</v>
      </c>
      <c r="AU5695" s="235" t="s">
        <v>90</v>
      </c>
      <c r="AV5695" s="15" t="s">
        <v>102</v>
      </c>
      <c r="AW5695" s="15" t="s">
        <v>36</v>
      </c>
      <c r="AX5695" s="15" t="s">
        <v>85</v>
      </c>
      <c r="AY5695" s="235" t="s">
        <v>386</v>
      </c>
    </row>
    <row r="5696" spans="1:65" s="2" customFormat="1" ht="55.5" customHeight="1">
      <c r="A5696" s="37"/>
      <c r="B5696" s="38"/>
      <c r="C5696" s="185" t="s">
        <v>4894</v>
      </c>
      <c r="D5696" s="185" t="s">
        <v>388</v>
      </c>
      <c r="E5696" s="186" t="s">
        <v>4895</v>
      </c>
      <c r="F5696" s="187" t="s">
        <v>4896</v>
      </c>
      <c r="G5696" s="188" t="s">
        <v>624</v>
      </c>
      <c r="H5696" s="189">
        <v>3</v>
      </c>
      <c r="I5696" s="190"/>
      <c r="J5696" s="191">
        <f>ROUND(I5696*H5696,2)</f>
        <v>0</v>
      </c>
      <c r="K5696" s="187" t="s">
        <v>76</v>
      </c>
      <c r="L5696" s="42"/>
      <c r="M5696" s="192" t="s">
        <v>76</v>
      </c>
      <c r="N5696" s="193" t="s">
        <v>49</v>
      </c>
      <c r="O5696" s="67"/>
      <c r="P5696" s="194">
        <f>O5696*H5696</f>
        <v>0</v>
      </c>
      <c r="Q5696" s="194">
        <v>0</v>
      </c>
      <c r="R5696" s="194">
        <f>Q5696*H5696</f>
        <v>0</v>
      </c>
      <c r="S5696" s="194">
        <v>0</v>
      </c>
      <c r="T5696" s="195">
        <f>S5696*H5696</f>
        <v>0</v>
      </c>
      <c r="U5696" s="37"/>
      <c r="V5696" s="37"/>
      <c r="W5696" s="37"/>
      <c r="X5696" s="37"/>
      <c r="Y5696" s="37"/>
      <c r="Z5696" s="37"/>
      <c r="AA5696" s="37"/>
      <c r="AB5696" s="37"/>
      <c r="AC5696" s="37"/>
      <c r="AD5696" s="37"/>
      <c r="AE5696" s="37"/>
      <c r="AR5696" s="196" t="s">
        <v>479</v>
      </c>
      <c r="AT5696" s="196" t="s">
        <v>388</v>
      </c>
      <c r="AU5696" s="196" t="s">
        <v>90</v>
      </c>
      <c r="AY5696" s="20" t="s">
        <v>386</v>
      </c>
      <c r="BE5696" s="197">
        <f>IF(N5696="základní",J5696,0)</f>
        <v>0</v>
      </c>
      <c r="BF5696" s="197">
        <f>IF(N5696="snížená",J5696,0)</f>
        <v>0</v>
      </c>
      <c r="BG5696" s="197">
        <f>IF(N5696="zákl. přenesená",J5696,0)</f>
        <v>0</v>
      </c>
      <c r="BH5696" s="197">
        <f>IF(N5696="sníž. přenesená",J5696,0)</f>
        <v>0</v>
      </c>
      <c r="BI5696" s="197">
        <f>IF(N5696="nulová",J5696,0)</f>
        <v>0</v>
      </c>
      <c r="BJ5696" s="20" t="s">
        <v>90</v>
      </c>
      <c r="BK5696" s="197">
        <f>ROUND(I5696*H5696,2)</f>
        <v>0</v>
      </c>
      <c r="BL5696" s="20" t="s">
        <v>479</v>
      </c>
      <c r="BM5696" s="196" t="s">
        <v>4897</v>
      </c>
    </row>
    <row r="5697" spans="1:65" s="13" customFormat="1" ht="10">
      <c r="B5697" s="203"/>
      <c r="C5697" s="204"/>
      <c r="D5697" s="205" t="s">
        <v>395</v>
      </c>
      <c r="E5697" s="206" t="s">
        <v>76</v>
      </c>
      <c r="F5697" s="207" t="s">
        <v>1722</v>
      </c>
      <c r="G5697" s="204"/>
      <c r="H5697" s="206" t="s">
        <v>76</v>
      </c>
      <c r="I5697" s="208"/>
      <c r="J5697" s="204"/>
      <c r="K5697" s="204"/>
      <c r="L5697" s="209"/>
      <c r="M5697" s="210"/>
      <c r="N5697" s="211"/>
      <c r="O5697" s="211"/>
      <c r="P5697" s="211"/>
      <c r="Q5697" s="211"/>
      <c r="R5697" s="211"/>
      <c r="S5697" s="211"/>
      <c r="T5697" s="212"/>
      <c r="AT5697" s="213" t="s">
        <v>395</v>
      </c>
      <c r="AU5697" s="213" t="s">
        <v>90</v>
      </c>
      <c r="AV5697" s="13" t="s">
        <v>85</v>
      </c>
      <c r="AW5697" s="13" t="s">
        <v>36</v>
      </c>
      <c r="AX5697" s="13" t="s">
        <v>78</v>
      </c>
      <c r="AY5697" s="213" t="s">
        <v>386</v>
      </c>
    </row>
    <row r="5698" spans="1:65" s="14" customFormat="1" ht="10">
      <c r="B5698" s="214"/>
      <c r="C5698" s="215"/>
      <c r="D5698" s="205" t="s">
        <v>395</v>
      </c>
      <c r="E5698" s="216" t="s">
        <v>76</v>
      </c>
      <c r="F5698" s="217" t="s">
        <v>4898</v>
      </c>
      <c r="G5698" s="215"/>
      <c r="H5698" s="218">
        <v>3</v>
      </c>
      <c r="I5698" s="219"/>
      <c r="J5698" s="215"/>
      <c r="K5698" s="215"/>
      <c r="L5698" s="220"/>
      <c r="M5698" s="221"/>
      <c r="N5698" s="222"/>
      <c r="O5698" s="222"/>
      <c r="P5698" s="222"/>
      <c r="Q5698" s="222"/>
      <c r="R5698" s="222"/>
      <c r="S5698" s="222"/>
      <c r="T5698" s="223"/>
      <c r="AT5698" s="224" t="s">
        <v>395</v>
      </c>
      <c r="AU5698" s="224" t="s">
        <v>90</v>
      </c>
      <c r="AV5698" s="14" t="s">
        <v>90</v>
      </c>
      <c r="AW5698" s="14" t="s">
        <v>36</v>
      </c>
      <c r="AX5698" s="14" t="s">
        <v>78</v>
      </c>
      <c r="AY5698" s="224" t="s">
        <v>386</v>
      </c>
    </row>
    <row r="5699" spans="1:65" s="15" customFormat="1" ht="10">
      <c r="B5699" s="225"/>
      <c r="C5699" s="226"/>
      <c r="D5699" s="205" t="s">
        <v>395</v>
      </c>
      <c r="E5699" s="227" t="s">
        <v>76</v>
      </c>
      <c r="F5699" s="228" t="s">
        <v>398</v>
      </c>
      <c r="G5699" s="226"/>
      <c r="H5699" s="229">
        <v>3</v>
      </c>
      <c r="I5699" s="230"/>
      <c r="J5699" s="226"/>
      <c r="K5699" s="226"/>
      <c r="L5699" s="231"/>
      <c r="M5699" s="232"/>
      <c r="N5699" s="233"/>
      <c r="O5699" s="233"/>
      <c r="P5699" s="233"/>
      <c r="Q5699" s="233"/>
      <c r="R5699" s="233"/>
      <c r="S5699" s="233"/>
      <c r="T5699" s="234"/>
      <c r="AT5699" s="235" t="s">
        <v>395</v>
      </c>
      <c r="AU5699" s="235" t="s">
        <v>90</v>
      </c>
      <c r="AV5699" s="15" t="s">
        <v>102</v>
      </c>
      <c r="AW5699" s="15" t="s">
        <v>36</v>
      </c>
      <c r="AX5699" s="15" t="s">
        <v>85</v>
      </c>
      <c r="AY5699" s="235" t="s">
        <v>386</v>
      </c>
    </row>
    <row r="5700" spans="1:65" s="2" customFormat="1" ht="55.5" customHeight="1">
      <c r="A5700" s="37"/>
      <c r="B5700" s="38"/>
      <c r="C5700" s="185" t="s">
        <v>4899</v>
      </c>
      <c r="D5700" s="185" t="s">
        <v>388</v>
      </c>
      <c r="E5700" s="186" t="s">
        <v>4900</v>
      </c>
      <c r="F5700" s="187" t="s">
        <v>4901</v>
      </c>
      <c r="G5700" s="188" t="s">
        <v>624</v>
      </c>
      <c r="H5700" s="189">
        <v>3</v>
      </c>
      <c r="I5700" s="190"/>
      <c r="J5700" s="191">
        <f>ROUND(I5700*H5700,2)</f>
        <v>0</v>
      </c>
      <c r="K5700" s="187" t="s">
        <v>76</v>
      </c>
      <c r="L5700" s="42"/>
      <c r="M5700" s="192" t="s">
        <v>76</v>
      </c>
      <c r="N5700" s="193" t="s">
        <v>49</v>
      </c>
      <c r="O5700" s="67"/>
      <c r="P5700" s="194">
        <f>O5700*H5700</f>
        <v>0</v>
      </c>
      <c r="Q5700" s="194">
        <v>0</v>
      </c>
      <c r="R5700" s="194">
        <f>Q5700*H5700</f>
        <v>0</v>
      </c>
      <c r="S5700" s="194">
        <v>0</v>
      </c>
      <c r="T5700" s="195">
        <f>S5700*H5700</f>
        <v>0</v>
      </c>
      <c r="U5700" s="37"/>
      <c r="V5700" s="37"/>
      <c r="W5700" s="37"/>
      <c r="X5700" s="37"/>
      <c r="Y5700" s="37"/>
      <c r="Z5700" s="37"/>
      <c r="AA5700" s="37"/>
      <c r="AB5700" s="37"/>
      <c r="AC5700" s="37"/>
      <c r="AD5700" s="37"/>
      <c r="AE5700" s="37"/>
      <c r="AR5700" s="196" t="s">
        <v>479</v>
      </c>
      <c r="AT5700" s="196" t="s">
        <v>388</v>
      </c>
      <c r="AU5700" s="196" t="s">
        <v>90</v>
      </c>
      <c r="AY5700" s="20" t="s">
        <v>386</v>
      </c>
      <c r="BE5700" s="197">
        <f>IF(N5700="základní",J5700,0)</f>
        <v>0</v>
      </c>
      <c r="BF5700" s="197">
        <f>IF(N5700="snížená",J5700,0)</f>
        <v>0</v>
      </c>
      <c r="BG5700" s="197">
        <f>IF(N5700="zákl. přenesená",J5700,0)</f>
        <v>0</v>
      </c>
      <c r="BH5700" s="197">
        <f>IF(N5700="sníž. přenesená",J5700,0)</f>
        <v>0</v>
      </c>
      <c r="BI5700" s="197">
        <f>IF(N5700="nulová",J5700,0)</f>
        <v>0</v>
      </c>
      <c r="BJ5700" s="20" t="s">
        <v>90</v>
      </c>
      <c r="BK5700" s="197">
        <f>ROUND(I5700*H5700,2)</f>
        <v>0</v>
      </c>
      <c r="BL5700" s="20" t="s">
        <v>479</v>
      </c>
      <c r="BM5700" s="196" t="s">
        <v>4902</v>
      </c>
    </row>
    <row r="5701" spans="1:65" s="13" customFormat="1" ht="10">
      <c r="B5701" s="203"/>
      <c r="C5701" s="204"/>
      <c r="D5701" s="205" t="s">
        <v>395</v>
      </c>
      <c r="E5701" s="206" t="s">
        <v>76</v>
      </c>
      <c r="F5701" s="207" t="s">
        <v>1722</v>
      </c>
      <c r="G5701" s="204"/>
      <c r="H5701" s="206" t="s">
        <v>76</v>
      </c>
      <c r="I5701" s="208"/>
      <c r="J5701" s="204"/>
      <c r="K5701" s="204"/>
      <c r="L5701" s="209"/>
      <c r="M5701" s="210"/>
      <c r="N5701" s="211"/>
      <c r="O5701" s="211"/>
      <c r="P5701" s="211"/>
      <c r="Q5701" s="211"/>
      <c r="R5701" s="211"/>
      <c r="S5701" s="211"/>
      <c r="T5701" s="212"/>
      <c r="AT5701" s="213" t="s">
        <v>395</v>
      </c>
      <c r="AU5701" s="213" t="s">
        <v>90</v>
      </c>
      <c r="AV5701" s="13" t="s">
        <v>85</v>
      </c>
      <c r="AW5701" s="13" t="s">
        <v>36</v>
      </c>
      <c r="AX5701" s="13" t="s">
        <v>78</v>
      </c>
      <c r="AY5701" s="213" t="s">
        <v>386</v>
      </c>
    </row>
    <row r="5702" spans="1:65" s="14" customFormat="1" ht="10">
      <c r="B5702" s="214"/>
      <c r="C5702" s="215"/>
      <c r="D5702" s="205" t="s">
        <v>395</v>
      </c>
      <c r="E5702" s="216" t="s">
        <v>76</v>
      </c>
      <c r="F5702" s="217" t="s">
        <v>4903</v>
      </c>
      <c r="G5702" s="215"/>
      <c r="H5702" s="218">
        <v>3</v>
      </c>
      <c r="I5702" s="219"/>
      <c r="J5702" s="215"/>
      <c r="K5702" s="215"/>
      <c r="L5702" s="220"/>
      <c r="M5702" s="221"/>
      <c r="N5702" s="222"/>
      <c r="O5702" s="222"/>
      <c r="P5702" s="222"/>
      <c r="Q5702" s="222"/>
      <c r="R5702" s="222"/>
      <c r="S5702" s="222"/>
      <c r="T5702" s="223"/>
      <c r="AT5702" s="224" t="s">
        <v>395</v>
      </c>
      <c r="AU5702" s="224" t="s">
        <v>90</v>
      </c>
      <c r="AV5702" s="14" t="s">
        <v>90</v>
      </c>
      <c r="AW5702" s="14" t="s">
        <v>36</v>
      </c>
      <c r="AX5702" s="14" t="s">
        <v>78</v>
      </c>
      <c r="AY5702" s="224" t="s">
        <v>386</v>
      </c>
    </row>
    <row r="5703" spans="1:65" s="15" customFormat="1" ht="10">
      <c r="B5703" s="225"/>
      <c r="C5703" s="226"/>
      <c r="D5703" s="205" t="s">
        <v>395</v>
      </c>
      <c r="E5703" s="227" t="s">
        <v>76</v>
      </c>
      <c r="F5703" s="228" t="s">
        <v>398</v>
      </c>
      <c r="G5703" s="226"/>
      <c r="H5703" s="229">
        <v>3</v>
      </c>
      <c r="I5703" s="230"/>
      <c r="J5703" s="226"/>
      <c r="K5703" s="226"/>
      <c r="L5703" s="231"/>
      <c r="M5703" s="232"/>
      <c r="N5703" s="233"/>
      <c r="O5703" s="233"/>
      <c r="P5703" s="233"/>
      <c r="Q5703" s="233"/>
      <c r="R5703" s="233"/>
      <c r="S5703" s="233"/>
      <c r="T5703" s="234"/>
      <c r="AT5703" s="235" t="s">
        <v>395</v>
      </c>
      <c r="AU5703" s="235" t="s">
        <v>90</v>
      </c>
      <c r="AV5703" s="15" t="s">
        <v>102</v>
      </c>
      <c r="AW5703" s="15" t="s">
        <v>36</v>
      </c>
      <c r="AX5703" s="15" t="s">
        <v>85</v>
      </c>
      <c r="AY5703" s="235" t="s">
        <v>386</v>
      </c>
    </row>
    <row r="5704" spans="1:65" s="2" customFormat="1" ht="55.5" customHeight="1">
      <c r="A5704" s="37"/>
      <c r="B5704" s="38"/>
      <c r="C5704" s="185" t="s">
        <v>4904</v>
      </c>
      <c r="D5704" s="185" t="s">
        <v>388</v>
      </c>
      <c r="E5704" s="186" t="s">
        <v>4905</v>
      </c>
      <c r="F5704" s="187" t="s">
        <v>4906</v>
      </c>
      <c r="G5704" s="188" t="s">
        <v>624</v>
      </c>
      <c r="H5704" s="189">
        <v>5</v>
      </c>
      <c r="I5704" s="190"/>
      <c r="J5704" s="191">
        <f>ROUND(I5704*H5704,2)</f>
        <v>0</v>
      </c>
      <c r="K5704" s="187" t="s">
        <v>76</v>
      </c>
      <c r="L5704" s="42"/>
      <c r="M5704" s="192" t="s">
        <v>76</v>
      </c>
      <c r="N5704" s="193" t="s">
        <v>49</v>
      </c>
      <c r="O5704" s="67"/>
      <c r="P5704" s="194">
        <f>O5704*H5704</f>
        <v>0</v>
      </c>
      <c r="Q5704" s="194">
        <v>0</v>
      </c>
      <c r="R5704" s="194">
        <f>Q5704*H5704</f>
        <v>0</v>
      </c>
      <c r="S5704" s="194">
        <v>0</v>
      </c>
      <c r="T5704" s="195">
        <f>S5704*H5704</f>
        <v>0</v>
      </c>
      <c r="U5704" s="37"/>
      <c r="V5704" s="37"/>
      <c r="W5704" s="37"/>
      <c r="X5704" s="37"/>
      <c r="Y5704" s="37"/>
      <c r="Z5704" s="37"/>
      <c r="AA5704" s="37"/>
      <c r="AB5704" s="37"/>
      <c r="AC5704" s="37"/>
      <c r="AD5704" s="37"/>
      <c r="AE5704" s="37"/>
      <c r="AR5704" s="196" t="s">
        <v>479</v>
      </c>
      <c r="AT5704" s="196" t="s">
        <v>388</v>
      </c>
      <c r="AU5704" s="196" t="s">
        <v>90</v>
      </c>
      <c r="AY5704" s="20" t="s">
        <v>386</v>
      </c>
      <c r="BE5704" s="197">
        <f>IF(N5704="základní",J5704,0)</f>
        <v>0</v>
      </c>
      <c r="BF5704" s="197">
        <f>IF(N5704="snížená",J5704,0)</f>
        <v>0</v>
      </c>
      <c r="BG5704" s="197">
        <f>IF(N5704="zákl. přenesená",J5704,0)</f>
        <v>0</v>
      </c>
      <c r="BH5704" s="197">
        <f>IF(N5704="sníž. přenesená",J5704,0)</f>
        <v>0</v>
      </c>
      <c r="BI5704" s="197">
        <f>IF(N5704="nulová",J5704,0)</f>
        <v>0</v>
      </c>
      <c r="BJ5704" s="20" t="s">
        <v>90</v>
      </c>
      <c r="BK5704" s="197">
        <f>ROUND(I5704*H5704,2)</f>
        <v>0</v>
      </c>
      <c r="BL5704" s="20" t="s">
        <v>479</v>
      </c>
      <c r="BM5704" s="196" t="s">
        <v>4907</v>
      </c>
    </row>
    <row r="5705" spans="1:65" s="13" customFormat="1" ht="10">
      <c r="B5705" s="203"/>
      <c r="C5705" s="204"/>
      <c r="D5705" s="205" t="s">
        <v>395</v>
      </c>
      <c r="E5705" s="206" t="s">
        <v>76</v>
      </c>
      <c r="F5705" s="207" t="s">
        <v>1722</v>
      </c>
      <c r="G5705" s="204"/>
      <c r="H5705" s="206" t="s">
        <v>76</v>
      </c>
      <c r="I5705" s="208"/>
      <c r="J5705" s="204"/>
      <c r="K5705" s="204"/>
      <c r="L5705" s="209"/>
      <c r="M5705" s="210"/>
      <c r="N5705" s="211"/>
      <c r="O5705" s="211"/>
      <c r="P5705" s="211"/>
      <c r="Q5705" s="211"/>
      <c r="R5705" s="211"/>
      <c r="S5705" s="211"/>
      <c r="T5705" s="212"/>
      <c r="AT5705" s="213" t="s">
        <v>395</v>
      </c>
      <c r="AU5705" s="213" t="s">
        <v>90</v>
      </c>
      <c r="AV5705" s="13" t="s">
        <v>85</v>
      </c>
      <c r="AW5705" s="13" t="s">
        <v>36</v>
      </c>
      <c r="AX5705" s="13" t="s">
        <v>78</v>
      </c>
      <c r="AY5705" s="213" t="s">
        <v>386</v>
      </c>
    </row>
    <row r="5706" spans="1:65" s="14" customFormat="1" ht="10">
      <c r="B5706" s="214"/>
      <c r="C5706" s="215"/>
      <c r="D5706" s="205" t="s">
        <v>395</v>
      </c>
      <c r="E5706" s="216" t="s">
        <v>76</v>
      </c>
      <c r="F5706" s="217" t="s">
        <v>4908</v>
      </c>
      <c r="G5706" s="215"/>
      <c r="H5706" s="218">
        <v>5</v>
      </c>
      <c r="I5706" s="219"/>
      <c r="J5706" s="215"/>
      <c r="K5706" s="215"/>
      <c r="L5706" s="220"/>
      <c r="M5706" s="221"/>
      <c r="N5706" s="222"/>
      <c r="O5706" s="222"/>
      <c r="P5706" s="222"/>
      <c r="Q5706" s="222"/>
      <c r="R5706" s="222"/>
      <c r="S5706" s="222"/>
      <c r="T5706" s="223"/>
      <c r="AT5706" s="224" t="s">
        <v>395</v>
      </c>
      <c r="AU5706" s="224" t="s">
        <v>90</v>
      </c>
      <c r="AV5706" s="14" t="s">
        <v>90</v>
      </c>
      <c r="AW5706" s="14" t="s">
        <v>36</v>
      </c>
      <c r="AX5706" s="14" t="s">
        <v>78</v>
      </c>
      <c r="AY5706" s="224" t="s">
        <v>386</v>
      </c>
    </row>
    <row r="5707" spans="1:65" s="15" customFormat="1" ht="10">
      <c r="B5707" s="225"/>
      <c r="C5707" s="226"/>
      <c r="D5707" s="205" t="s">
        <v>395</v>
      </c>
      <c r="E5707" s="227" t="s">
        <v>76</v>
      </c>
      <c r="F5707" s="228" t="s">
        <v>398</v>
      </c>
      <c r="G5707" s="226"/>
      <c r="H5707" s="229">
        <v>5</v>
      </c>
      <c r="I5707" s="230"/>
      <c r="J5707" s="226"/>
      <c r="K5707" s="226"/>
      <c r="L5707" s="231"/>
      <c r="M5707" s="232"/>
      <c r="N5707" s="233"/>
      <c r="O5707" s="233"/>
      <c r="P5707" s="233"/>
      <c r="Q5707" s="233"/>
      <c r="R5707" s="233"/>
      <c r="S5707" s="233"/>
      <c r="T5707" s="234"/>
      <c r="AT5707" s="235" t="s">
        <v>395</v>
      </c>
      <c r="AU5707" s="235" t="s">
        <v>90</v>
      </c>
      <c r="AV5707" s="15" t="s">
        <v>102</v>
      </c>
      <c r="AW5707" s="15" t="s">
        <v>36</v>
      </c>
      <c r="AX5707" s="15" t="s">
        <v>85</v>
      </c>
      <c r="AY5707" s="235" t="s">
        <v>386</v>
      </c>
    </row>
    <row r="5708" spans="1:65" s="2" customFormat="1" ht="49" customHeight="1">
      <c r="A5708" s="37"/>
      <c r="B5708" s="38"/>
      <c r="C5708" s="185" t="s">
        <v>4909</v>
      </c>
      <c r="D5708" s="185" t="s">
        <v>388</v>
      </c>
      <c r="E5708" s="186" t="s">
        <v>4910</v>
      </c>
      <c r="F5708" s="187" t="s">
        <v>4911</v>
      </c>
      <c r="G5708" s="188" t="s">
        <v>2321</v>
      </c>
      <c r="H5708" s="257"/>
      <c r="I5708" s="190"/>
      <c r="J5708" s="191">
        <f>ROUND(I5708*H5708,2)</f>
        <v>0</v>
      </c>
      <c r="K5708" s="187" t="s">
        <v>391</v>
      </c>
      <c r="L5708" s="42"/>
      <c r="M5708" s="192" t="s">
        <v>76</v>
      </c>
      <c r="N5708" s="193" t="s">
        <v>49</v>
      </c>
      <c r="O5708" s="67"/>
      <c r="P5708" s="194">
        <f>O5708*H5708</f>
        <v>0</v>
      </c>
      <c r="Q5708" s="194">
        <v>0</v>
      </c>
      <c r="R5708" s="194">
        <f>Q5708*H5708</f>
        <v>0</v>
      </c>
      <c r="S5708" s="194">
        <v>0</v>
      </c>
      <c r="T5708" s="195">
        <f>S5708*H5708</f>
        <v>0</v>
      </c>
      <c r="U5708" s="37"/>
      <c r="V5708" s="37"/>
      <c r="W5708" s="37"/>
      <c r="X5708" s="37"/>
      <c r="Y5708" s="37"/>
      <c r="Z5708" s="37"/>
      <c r="AA5708" s="37"/>
      <c r="AB5708" s="37"/>
      <c r="AC5708" s="37"/>
      <c r="AD5708" s="37"/>
      <c r="AE5708" s="37"/>
      <c r="AR5708" s="196" t="s">
        <v>479</v>
      </c>
      <c r="AT5708" s="196" t="s">
        <v>388</v>
      </c>
      <c r="AU5708" s="196" t="s">
        <v>90</v>
      </c>
      <c r="AY5708" s="20" t="s">
        <v>386</v>
      </c>
      <c r="BE5708" s="197">
        <f>IF(N5708="základní",J5708,0)</f>
        <v>0</v>
      </c>
      <c r="BF5708" s="197">
        <f>IF(N5708="snížená",J5708,0)</f>
        <v>0</v>
      </c>
      <c r="BG5708" s="197">
        <f>IF(N5708="zákl. přenesená",J5708,0)</f>
        <v>0</v>
      </c>
      <c r="BH5708" s="197">
        <f>IF(N5708="sníž. přenesená",J5708,0)</f>
        <v>0</v>
      </c>
      <c r="BI5708" s="197">
        <f>IF(N5708="nulová",J5708,0)</f>
        <v>0</v>
      </c>
      <c r="BJ5708" s="20" t="s">
        <v>90</v>
      </c>
      <c r="BK5708" s="197">
        <f>ROUND(I5708*H5708,2)</f>
        <v>0</v>
      </c>
      <c r="BL5708" s="20" t="s">
        <v>479</v>
      </c>
      <c r="BM5708" s="196" t="s">
        <v>4912</v>
      </c>
    </row>
    <row r="5709" spans="1:65" s="2" customFormat="1" ht="10">
      <c r="A5709" s="37"/>
      <c r="B5709" s="38"/>
      <c r="C5709" s="39"/>
      <c r="D5709" s="198" t="s">
        <v>393</v>
      </c>
      <c r="E5709" s="39"/>
      <c r="F5709" s="199" t="s">
        <v>4913</v>
      </c>
      <c r="G5709" s="39"/>
      <c r="H5709" s="39"/>
      <c r="I5709" s="200"/>
      <c r="J5709" s="39"/>
      <c r="K5709" s="39"/>
      <c r="L5709" s="42"/>
      <c r="M5709" s="201"/>
      <c r="N5709" s="202"/>
      <c r="O5709" s="67"/>
      <c r="P5709" s="67"/>
      <c r="Q5709" s="67"/>
      <c r="R5709" s="67"/>
      <c r="S5709" s="67"/>
      <c r="T5709" s="68"/>
      <c r="U5709" s="37"/>
      <c r="V5709" s="37"/>
      <c r="W5709" s="37"/>
      <c r="X5709" s="37"/>
      <c r="Y5709" s="37"/>
      <c r="Z5709" s="37"/>
      <c r="AA5709" s="37"/>
      <c r="AB5709" s="37"/>
      <c r="AC5709" s="37"/>
      <c r="AD5709" s="37"/>
      <c r="AE5709" s="37"/>
      <c r="AT5709" s="20" t="s">
        <v>393</v>
      </c>
      <c r="AU5709" s="20" t="s">
        <v>90</v>
      </c>
    </row>
    <row r="5710" spans="1:65" s="12" customFormat="1" ht="25.9" customHeight="1">
      <c r="B5710" s="169"/>
      <c r="C5710" s="170"/>
      <c r="D5710" s="171" t="s">
        <v>77</v>
      </c>
      <c r="E5710" s="172" t="s">
        <v>453</v>
      </c>
      <c r="F5710" s="172" t="s">
        <v>4914</v>
      </c>
      <c r="G5710" s="170"/>
      <c r="H5710" s="170"/>
      <c r="I5710" s="173"/>
      <c r="J5710" s="174">
        <f>BK5710</f>
        <v>0</v>
      </c>
      <c r="K5710" s="170"/>
      <c r="L5710" s="175"/>
      <c r="M5710" s="176"/>
      <c r="N5710" s="177"/>
      <c r="O5710" s="177"/>
      <c r="P5710" s="178">
        <f>P5711</f>
        <v>0</v>
      </c>
      <c r="Q5710" s="177"/>
      <c r="R5710" s="178">
        <f>R5711</f>
        <v>0</v>
      </c>
      <c r="S5710" s="177"/>
      <c r="T5710" s="179">
        <f>T5711</f>
        <v>0</v>
      </c>
      <c r="AR5710" s="180" t="s">
        <v>95</v>
      </c>
      <c r="AT5710" s="181" t="s">
        <v>77</v>
      </c>
      <c r="AU5710" s="181" t="s">
        <v>78</v>
      </c>
      <c r="AY5710" s="180" t="s">
        <v>386</v>
      </c>
      <c r="BK5710" s="182">
        <f>BK5711</f>
        <v>0</v>
      </c>
    </row>
    <row r="5711" spans="1:65" s="12" customFormat="1" ht="22.75" customHeight="1">
      <c r="B5711" s="169"/>
      <c r="C5711" s="170"/>
      <c r="D5711" s="171" t="s">
        <v>77</v>
      </c>
      <c r="E5711" s="183" t="s">
        <v>4915</v>
      </c>
      <c r="F5711" s="183" t="s">
        <v>4916</v>
      </c>
      <c r="G5711" s="170"/>
      <c r="H5711" s="170"/>
      <c r="I5711" s="173"/>
      <c r="J5711" s="184">
        <f>BK5711</f>
        <v>0</v>
      </c>
      <c r="K5711" s="170"/>
      <c r="L5711" s="175"/>
      <c r="M5711" s="176"/>
      <c r="N5711" s="177"/>
      <c r="O5711" s="177"/>
      <c r="P5711" s="178">
        <f>SUM(P5712:P5713)</f>
        <v>0</v>
      </c>
      <c r="Q5711" s="177"/>
      <c r="R5711" s="178">
        <f>SUM(R5712:R5713)</f>
        <v>0</v>
      </c>
      <c r="S5711" s="177"/>
      <c r="T5711" s="179">
        <f>SUM(T5712:T5713)</f>
        <v>0</v>
      </c>
      <c r="AR5711" s="180" t="s">
        <v>95</v>
      </c>
      <c r="AT5711" s="181" t="s">
        <v>77</v>
      </c>
      <c r="AU5711" s="181" t="s">
        <v>85</v>
      </c>
      <c r="AY5711" s="180" t="s">
        <v>386</v>
      </c>
      <c r="BK5711" s="182">
        <f>SUM(BK5712:BK5713)</f>
        <v>0</v>
      </c>
    </row>
    <row r="5712" spans="1:65" s="2" customFormat="1" ht="24.15" customHeight="1">
      <c r="A5712" s="37"/>
      <c r="B5712" s="38"/>
      <c r="C5712" s="185" t="s">
        <v>4917</v>
      </c>
      <c r="D5712" s="185" t="s">
        <v>388</v>
      </c>
      <c r="E5712" s="186" t="s">
        <v>4918</v>
      </c>
      <c r="F5712" s="187" t="s">
        <v>4919</v>
      </c>
      <c r="G5712" s="188" t="s">
        <v>624</v>
      </c>
      <c r="H5712" s="189">
        <v>1</v>
      </c>
      <c r="I5712" s="190"/>
      <c r="J5712" s="191">
        <f>ROUND(I5712*H5712,2)</f>
        <v>0</v>
      </c>
      <c r="K5712" s="187" t="s">
        <v>76</v>
      </c>
      <c r="L5712" s="42"/>
      <c r="M5712" s="192" t="s">
        <v>76</v>
      </c>
      <c r="N5712" s="193" t="s">
        <v>49</v>
      </c>
      <c r="O5712" s="67"/>
      <c r="P5712" s="194">
        <f>O5712*H5712</f>
        <v>0</v>
      </c>
      <c r="Q5712" s="194">
        <v>0</v>
      </c>
      <c r="R5712" s="194">
        <f>Q5712*H5712</f>
        <v>0</v>
      </c>
      <c r="S5712" s="194">
        <v>0</v>
      </c>
      <c r="T5712" s="195">
        <f>S5712*H5712</f>
        <v>0</v>
      </c>
      <c r="U5712" s="37"/>
      <c r="V5712" s="37"/>
      <c r="W5712" s="37"/>
      <c r="X5712" s="37"/>
      <c r="Y5712" s="37"/>
      <c r="Z5712" s="37"/>
      <c r="AA5712" s="37"/>
      <c r="AB5712" s="37"/>
      <c r="AC5712" s="37"/>
      <c r="AD5712" s="37"/>
      <c r="AE5712" s="37"/>
      <c r="AR5712" s="196" t="s">
        <v>839</v>
      </c>
      <c r="AT5712" s="196" t="s">
        <v>388</v>
      </c>
      <c r="AU5712" s="196" t="s">
        <v>90</v>
      </c>
      <c r="AY5712" s="20" t="s">
        <v>386</v>
      </c>
      <c r="BE5712" s="197">
        <f>IF(N5712="základní",J5712,0)</f>
        <v>0</v>
      </c>
      <c r="BF5712" s="197">
        <f>IF(N5712="snížená",J5712,0)</f>
        <v>0</v>
      </c>
      <c r="BG5712" s="197">
        <f>IF(N5712="zákl. přenesená",J5712,0)</f>
        <v>0</v>
      </c>
      <c r="BH5712" s="197">
        <f>IF(N5712="sníž. přenesená",J5712,0)</f>
        <v>0</v>
      </c>
      <c r="BI5712" s="197">
        <f>IF(N5712="nulová",J5712,0)</f>
        <v>0</v>
      </c>
      <c r="BJ5712" s="20" t="s">
        <v>90</v>
      </c>
      <c r="BK5712" s="197">
        <f>ROUND(I5712*H5712,2)</f>
        <v>0</v>
      </c>
      <c r="BL5712" s="20" t="s">
        <v>839</v>
      </c>
      <c r="BM5712" s="196" t="s">
        <v>4920</v>
      </c>
    </row>
    <row r="5713" spans="1:65" s="2" customFormat="1" ht="37.75" customHeight="1">
      <c r="A5713" s="37"/>
      <c r="B5713" s="38"/>
      <c r="C5713" s="185" t="s">
        <v>4921</v>
      </c>
      <c r="D5713" s="185" t="s">
        <v>388</v>
      </c>
      <c r="E5713" s="186" t="s">
        <v>4922</v>
      </c>
      <c r="F5713" s="187" t="s">
        <v>4923</v>
      </c>
      <c r="G5713" s="188" t="s">
        <v>624</v>
      </c>
      <c r="H5713" s="189">
        <v>1</v>
      </c>
      <c r="I5713" s="190"/>
      <c r="J5713" s="191">
        <f>ROUND(I5713*H5713,2)</f>
        <v>0</v>
      </c>
      <c r="K5713" s="187" t="s">
        <v>76</v>
      </c>
      <c r="L5713" s="42"/>
      <c r="M5713" s="192" t="s">
        <v>76</v>
      </c>
      <c r="N5713" s="193" t="s">
        <v>49</v>
      </c>
      <c r="O5713" s="67"/>
      <c r="P5713" s="194">
        <f>O5713*H5713</f>
        <v>0</v>
      </c>
      <c r="Q5713" s="194">
        <v>0</v>
      </c>
      <c r="R5713" s="194">
        <f>Q5713*H5713</f>
        <v>0</v>
      </c>
      <c r="S5713" s="194">
        <v>0</v>
      </c>
      <c r="T5713" s="195">
        <f>S5713*H5713</f>
        <v>0</v>
      </c>
      <c r="U5713" s="37"/>
      <c r="V5713" s="37"/>
      <c r="W5713" s="37"/>
      <c r="X5713" s="37"/>
      <c r="Y5713" s="37"/>
      <c r="Z5713" s="37"/>
      <c r="AA5713" s="37"/>
      <c r="AB5713" s="37"/>
      <c r="AC5713" s="37"/>
      <c r="AD5713" s="37"/>
      <c r="AE5713" s="37"/>
      <c r="AR5713" s="196" t="s">
        <v>839</v>
      </c>
      <c r="AT5713" s="196" t="s">
        <v>388</v>
      </c>
      <c r="AU5713" s="196" t="s">
        <v>90</v>
      </c>
      <c r="AY5713" s="20" t="s">
        <v>386</v>
      </c>
      <c r="BE5713" s="197">
        <f>IF(N5713="základní",J5713,0)</f>
        <v>0</v>
      </c>
      <c r="BF5713" s="197">
        <f>IF(N5713="snížená",J5713,0)</f>
        <v>0</v>
      </c>
      <c r="BG5713" s="197">
        <f>IF(N5713="zákl. přenesená",J5713,0)</f>
        <v>0</v>
      </c>
      <c r="BH5713" s="197">
        <f>IF(N5713="sníž. přenesená",J5713,0)</f>
        <v>0</v>
      </c>
      <c r="BI5713" s="197">
        <f>IF(N5713="nulová",J5713,0)</f>
        <v>0</v>
      </c>
      <c r="BJ5713" s="20" t="s">
        <v>90</v>
      </c>
      <c r="BK5713" s="197">
        <f>ROUND(I5713*H5713,2)</f>
        <v>0</v>
      </c>
      <c r="BL5713" s="20" t="s">
        <v>839</v>
      </c>
      <c r="BM5713" s="196" t="s">
        <v>4924</v>
      </c>
    </row>
    <row r="5714" spans="1:65" s="12" customFormat="1" ht="25.9" customHeight="1">
      <c r="B5714" s="169"/>
      <c r="C5714" s="170"/>
      <c r="D5714" s="171" t="s">
        <v>77</v>
      </c>
      <c r="E5714" s="172" t="s">
        <v>4925</v>
      </c>
      <c r="F5714" s="172" t="s">
        <v>4926</v>
      </c>
      <c r="G5714" s="170"/>
      <c r="H5714" s="170"/>
      <c r="I5714" s="173"/>
      <c r="J5714" s="174">
        <f>BK5714</f>
        <v>0</v>
      </c>
      <c r="K5714" s="170"/>
      <c r="L5714" s="175"/>
      <c r="M5714" s="176"/>
      <c r="N5714" s="177"/>
      <c r="O5714" s="177"/>
      <c r="P5714" s="178">
        <f>SUM(P5715:P5724)</f>
        <v>0</v>
      </c>
      <c r="Q5714" s="177"/>
      <c r="R5714" s="178">
        <f>SUM(R5715:R5724)</f>
        <v>0</v>
      </c>
      <c r="S5714" s="177"/>
      <c r="T5714" s="179">
        <f>SUM(T5715:T5724)</f>
        <v>0</v>
      </c>
      <c r="AR5714" s="180" t="s">
        <v>102</v>
      </c>
      <c r="AT5714" s="181" t="s">
        <v>77</v>
      </c>
      <c r="AU5714" s="181" t="s">
        <v>78</v>
      </c>
      <c r="AY5714" s="180" t="s">
        <v>386</v>
      </c>
      <c r="BK5714" s="182">
        <f>SUM(BK5715:BK5724)</f>
        <v>0</v>
      </c>
    </row>
    <row r="5715" spans="1:65" s="2" customFormat="1" ht="24.15" customHeight="1">
      <c r="A5715" s="37"/>
      <c r="B5715" s="38"/>
      <c r="C5715" s="185" t="s">
        <v>4927</v>
      </c>
      <c r="D5715" s="185" t="s">
        <v>388</v>
      </c>
      <c r="E5715" s="186" t="s">
        <v>4928</v>
      </c>
      <c r="F5715" s="187" t="s">
        <v>4929</v>
      </c>
      <c r="G5715" s="188" t="s">
        <v>414</v>
      </c>
      <c r="H5715" s="189">
        <v>210</v>
      </c>
      <c r="I5715" s="190"/>
      <c r="J5715" s="191">
        <f>ROUND(I5715*H5715,2)</f>
        <v>0</v>
      </c>
      <c r="K5715" s="187" t="s">
        <v>391</v>
      </c>
      <c r="L5715" s="42"/>
      <c r="M5715" s="192" t="s">
        <v>76</v>
      </c>
      <c r="N5715" s="193" t="s">
        <v>49</v>
      </c>
      <c r="O5715" s="67"/>
      <c r="P5715" s="194">
        <f>O5715*H5715</f>
        <v>0</v>
      </c>
      <c r="Q5715" s="194">
        <v>0</v>
      </c>
      <c r="R5715" s="194">
        <f>Q5715*H5715</f>
        <v>0</v>
      </c>
      <c r="S5715" s="194">
        <v>0</v>
      </c>
      <c r="T5715" s="195">
        <f>S5715*H5715</f>
        <v>0</v>
      </c>
      <c r="U5715" s="37"/>
      <c r="V5715" s="37"/>
      <c r="W5715" s="37"/>
      <c r="X5715" s="37"/>
      <c r="Y5715" s="37"/>
      <c r="Z5715" s="37"/>
      <c r="AA5715" s="37"/>
      <c r="AB5715" s="37"/>
      <c r="AC5715" s="37"/>
      <c r="AD5715" s="37"/>
      <c r="AE5715" s="37"/>
      <c r="AR5715" s="196" t="s">
        <v>3869</v>
      </c>
      <c r="AT5715" s="196" t="s">
        <v>388</v>
      </c>
      <c r="AU5715" s="196" t="s">
        <v>85</v>
      </c>
      <c r="AY5715" s="20" t="s">
        <v>386</v>
      </c>
      <c r="BE5715" s="197">
        <f>IF(N5715="základní",J5715,0)</f>
        <v>0</v>
      </c>
      <c r="BF5715" s="197">
        <f>IF(N5715="snížená",J5715,0)</f>
        <v>0</v>
      </c>
      <c r="BG5715" s="197">
        <f>IF(N5715="zákl. přenesená",J5715,0)</f>
        <v>0</v>
      </c>
      <c r="BH5715" s="197">
        <f>IF(N5715="sníž. přenesená",J5715,0)</f>
        <v>0</v>
      </c>
      <c r="BI5715" s="197">
        <f>IF(N5715="nulová",J5715,0)</f>
        <v>0</v>
      </c>
      <c r="BJ5715" s="20" t="s">
        <v>90</v>
      </c>
      <c r="BK5715" s="197">
        <f>ROUND(I5715*H5715,2)</f>
        <v>0</v>
      </c>
      <c r="BL5715" s="20" t="s">
        <v>3869</v>
      </c>
      <c r="BM5715" s="196" t="s">
        <v>4930</v>
      </c>
    </row>
    <row r="5716" spans="1:65" s="2" customFormat="1" ht="10">
      <c r="A5716" s="37"/>
      <c r="B5716" s="38"/>
      <c r="C5716" s="39"/>
      <c r="D5716" s="198" t="s">
        <v>393</v>
      </c>
      <c r="E5716" s="39"/>
      <c r="F5716" s="199" t="s">
        <v>4931</v>
      </c>
      <c r="G5716" s="39"/>
      <c r="H5716" s="39"/>
      <c r="I5716" s="200"/>
      <c r="J5716" s="39"/>
      <c r="K5716" s="39"/>
      <c r="L5716" s="42"/>
      <c r="M5716" s="201"/>
      <c r="N5716" s="202"/>
      <c r="O5716" s="67"/>
      <c r="P5716" s="67"/>
      <c r="Q5716" s="67"/>
      <c r="R5716" s="67"/>
      <c r="S5716" s="67"/>
      <c r="T5716" s="68"/>
      <c r="U5716" s="37"/>
      <c r="V5716" s="37"/>
      <c r="W5716" s="37"/>
      <c r="X5716" s="37"/>
      <c r="Y5716" s="37"/>
      <c r="Z5716" s="37"/>
      <c r="AA5716" s="37"/>
      <c r="AB5716" s="37"/>
      <c r="AC5716" s="37"/>
      <c r="AD5716" s="37"/>
      <c r="AE5716" s="37"/>
      <c r="AT5716" s="20" t="s">
        <v>393</v>
      </c>
      <c r="AU5716" s="20" t="s">
        <v>85</v>
      </c>
    </row>
    <row r="5717" spans="1:65" s="13" customFormat="1" ht="10">
      <c r="B5717" s="203"/>
      <c r="C5717" s="204"/>
      <c r="D5717" s="205" t="s">
        <v>395</v>
      </c>
      <c r="E5717" s="206" t="s">
        <v>76</v>
      </c>
      <c r="F5717" s="207" t="s">
        <v>4932</v>
      </c>
      <c r="G5717" s="204"/>
      <c r="H5717" s="206" t="s">
        <v>76</v>
      </c>
      <c r="I5717" s="208"/>
      <c r="J5717" s="204"/>
      <c r="K5717" s="204"/>
      <c r="L5717" s="209"/>
      <c r="M5717" s="210"/>
      <c r="N5717" s="211"/>
      <c r="O5717" s="211"/>
      <c r="P5717" s="211"/>
      <c r="Q5717" s="211"/>
      <c r="R5717" s="211"/>
      <c r="S5717" s="211"/>
      <c r="T5717" s="212"/>
      <c r="AT5717" s="213" t="s">
        <v>395</v>
      </c>
      <c r="AU5717" s="213" t="s">
        <v>85</v>
      </c>
      <c r="AV5717" s="13" t="s">
        <v>85</v>
      </c>
      <c r="AW5717" s="13" t="s">
        <v>36</v>
      </c>
      <c r="AX5717" s="13" t="s">
        <v>78</v>
      </c>
      <c r="AY5717" s="213" t="s">
        <v>386</v>
      </c>
    </row>
    <row r="5718" spans="1:65" s="14" customFormat="1" ht="10">
      <c r="B5718" s="214"/>
      <c r="C5718" s="215"/>
      <c r="D5718" s="205" t="s">
        <v>395</v>
      </c>
      <c r="E5718" s="216" t="s">
        <v>76</v>
      </c>
      <c r="F5718" s="217" t="s">
        <v>2057</v>
      </c>
      <c r="G5718" s="215"/>
      <c r="H5718" s="218">
        <v>210</v>
      </c>
      <c r="I5718" s="219"/>
      <c r="J5718" s="215"/>
      <c r="K5718" s="215"/>
      <c r="L5718" s="220"/>
      <c r="M5718" s="221"/>
      <c r="N5718" s="222"/>
      <c r="O5718" s="222"/>
      <c r="P5718" s="222"/>
      <c r="Q5718" s="222"/>
      <c r="R5718" s="222"/>
      <c r="S5718" s="222"/>
      <c r="T5718" s="223"/>
      <c r="AT5718" s="224" t="s">
        <v>395</v>
      </c>
      <c r="AU5718" s="224" t="s">
        <v>85</v>
      </c>
      <c r="AV5718" s="14" t="s">
        <v>90</v>
      </c>
      <c r="AW5718" s="14" t="s">
        <v>36</v>
      </c>
      <c r="AX5718" s="14" t="s">
        <v>78</v>
      </c>
      <c r="AY5718" s="224" t="s">
        <v>386</v>
      </c>
    </row>
    <row r="5719" spans="1:65" s="15" customFormat="1" ht="10">
      <c r="B5719" s="225"/>
      <c r="C5719" s="226"/>
      <c r="D5719" s="205" t="s">
        <v>395</v>
      </c>
      <c r="E5719" s="227" t="s">
        <v>76</v>
      </c>
      <c r="F5719" s="228" t="s">
        <v>398</v>
      </c>
      <c r="G5719" s="226"/>
      <c r="H5719" s="229">
        <v>210</v>
      </c>
      <c r="I5719" s="230"/>
      <c r="J5719" s="226"/>
      <c r="K5719" s="226"/>
      <c r="L5719" s="231"/>
      <c r="M5719" s="232"/>
      <c r="N5719" s="233"/>
      <c r="O5719" s="233"/>
      <c r="P5719" s="233"/>
      <c r="Q5719" s="233"/>
      <c r="R5719" s="233"/>
      <c r="S5719" s="233"/>
      <c r="T5719" s="234"/>
      <c r="AT5719" s="235" t="s">
        <v>395</v>
      </c>
      <c r="AU5719" s="235" t="s">
        <v>85</v>
      </c>
      <c r="AV5719" s="15" t="s">
        <v>102</v>
      </c>
      <c r="AW5719" s="15" t="s">
        <v>36</v>
      </c>
      <c r="AX5719" s="15" t="s">
        <v>85</v>
      </c>
      <c r="AY5719" s="235" t="s">
        <v>386</v>
      </c>
    </row>
    <row r="5720" spans="1:65" s="2" customFormat="1" ht="33" customHeight="1">
      <c r="A5720" s="37"/>
      <c r="B5720" s="38"/>
      <c r="C5720" s="185" t="s">
        <v>4933</v>
      </c>
      <c r="D5720" s="185" t="s">
        <v>388</v>
      </c>
      <c r="E5720" s="186" t="s">
        <v>4934</v>
      </c>
      <c r="F5720" s="187" t="s">
        <v>4935</v>
      </c>
      <c r="G5720" s="188" t="s">
        <v>414</v>
      </c>
      <c r="H5720" s="189">
        <v>175</v>
      </c>
      <c r="I5720" s="190"/>
      <c r="J5720" s="191">
        <f>ROUND(I5720*H5720,2)</f>
        <v>0</v>
      </c>
      <c r="K5720" s="187" t="s">
        <v>391</v>
      </c>
      <c r="L5720" s="42"/>
      <c r="M5720" s="192" t="s">
        <v>76</v>
      </c>
      <c r="N5720" s="193" t="s">
        <v>49</v>
      </c>
      <c r="O5720" s="67"/>
      <c r="P5720" s="194">
        <f>O5720*H5720</f>
        <v>0</v>
      </c>
      <c r="Q5720" s="194">
        <v>0</v>
      </c>
      <c r="R5720" s="194">
        <f>Q5720*H5720</f>
        <v>0</v>
      </c>
      <c r="S5720" s="194">
        <v>0</v>
      </c>
      <c r="T5720" s="195">
        <f>S5720*H5720</f>
        <v>0</v>
      </c>
      <c r="U5720" s="37"/>
      <c r="V5720" s="37"/>
      <c r="W5720" s="37"/>
      <c r="X5720" s="37"/>
      <c r="Y5720" s="37"/>
      <c r="Z5720" s="37"/>
      <c r="AA5720" s="37"/>
      <c r="AB5720" s="37"/>
      <c r="AC5720" s="37"/>
      <c r="AD5720" s="37"/>
      <c r="AE5720" s="37"/>
      <c r="AR5720" s="196" t="s">
        <v>3869</v>
      </c>
      <c r="AT5720" s="196" t="s">
        <v>388</v>
      </c>
      <c r="AU5720" s="196" t="s">
        <v>85</v>
      </c>
      <c r="AY5720" s="20" t="s">
        <v>386</v>
      </c>
      <c r="BE5720" s="197">
        <f>IF(N5720="základní",J5720,0)</f>
        <v>0</v>
      </c>
      <c r="BF5720" s="197">
        <f>IF(N5720="snížená",J5720,0)</f>
        <v>0</v>
      </c>
      <c r="BG5720" s="197">
        <f>IF(N5720="zákl. přenesená",J5720,0)</f>
        <v>0</v>
      </c>
      <c r="BH5720" s="197">
        <f>IF(N5720="sníž. přenesená",J5720,0)</f>
        <v>0</v>
      </c>
      <c r="BI5720" s="197">
        <f>IF(N5720="nulová",J5720,0)</f>
        <v>0</v>
      </c>
      <c r="BJ5720" s="20" t="s">
        <v>90</v>
      </c>
      <c r="BK5720" s="197">
        <f>ROUND(I5720*H5720,2)</f>
        <v>0</v>
      </c>
      <c r="BL5720" s="20" t="s">
        <v>3869</v>
      </c>
      <c r="BM5720" s="196" t="s">
        <v>4936</v>
      </c>
    </row>
    <row r="5721" spans="1:65" s="2" customFormat="1" ht="10">
      <c r="A5721" s="37"/>
      <c r="B5721" s="38"/>
      <c r="C5721" s="39"/>
      <c r="D5721" s="198" t="s">
        <v>393</v>
      </c>
      <c r="E5721" s="39"/>
      <c r="F5721" s="199" t="s">
        <v>4937</v>
      </c>
      <c r="G5721" s="39"/>
      <c r="H5721" s="39"/>
      <c r="I5721" s="200"/>
      <c r="J5721" s="39"/>
      <c r="K5721" s="39"/>
      <c r="L5721" s="42"/>
      <c r="M5721" s="201"/>
      <c r="N5721" s="202"/>
      <c r="O5721" s="67"/>
      <c r="P5721" s="67"/>
      <c r="Q5721" s="67"/>
      <c r="R5721" s="67"/>
      <c r="S5721" s="67"/>
      <c r="T5721" s="68"/>
      <c r="U5721" s="37"/>
      <c r="V5721" s="37"/>
      <c r="W5721" s="37"/>
      <c r="X5721" s="37"/>
      <c r="Y5721" s="37"/>
      <c r="Z5721" s="37"/>
      <c r="AA5721" s="37"/>
      <c r="AB5721" s="37"/>
      <c r="AC5721" s="37"/>
      <c r="AD5721" s="37"/>
      <c r="AE5721" s="37"/>
      <c r="AT5721" s="20" t="s">
        <v>393</v>
      </c>
      <c r="AU5721" s="20" t="s">
        <v>85</v>
      </c>
    </row>
    <row r="5722" spans="1:65" s="13" customFormat="1" ht="10">
      <c r="B5722" s="203"/>
      <c r="C5722" s="204"/>
      <c r="D5722" s="205" t="s">
        <v>395</v>
      </c>
      <c r="E5722" s="206" t="s">
        <v>76</v>
      </c>
      <c r="F5722" s="207" t="s">
        <v>4938</v>
      </c>
      <c r="G5722" s="204"/>
      <c r="H5722" s="206" t="s">
        <v>76</v>
      </c>
      <c r="I5722" s="208"/>
      <c r="J5722" s="204"/>
      <c r="K5722" s="204"/>
      <c r="L5722" s="209"/>
      <c r="M5722" s="210"/>
      <c r="N5722" s="211"/>
      <c r="O5722" s="211"/>
      <c r="P5722" s="211"/>
      <c r="Q5722" s="211"/>
      <c r="R5722" s="211"/>
      <c r="S5722" s="211"/>
      <c r="T5722" s="212"/>
      <c r="AT5722" s="213" t="s">
        <v>395</v>
      </c>
      <c r="AU5722" s="213" t="s">
        <v>85</v>
      </c>
      <c r="AV5722" s="13" t="s">
        <v>85</v>
      </c>
      <c r="AW5722" s="13" t="s">
        <v>36</v>
      </c>
      <c r="AX5722" s="13" t="s">
        <v>78</v>
      </c>
      <c r="AY5722" s="213" t="s">
        <v>386</v>
      </c>
    </row>
    <row r="5723" spans="1:65" s="14" customFormat="1" ht="10">
      <c r="B5723" s="214"/>
      <c r="C5723" s="215"/>
      <c r="D5723" s="205" t="s">
        <v>395</v>
      </c>
      <c r="E5723" s="216" t="s">
        <v>76</v>
      </c>
      <c r="F5723" s="217" t="s">
        <v>1760</v>
      </c>
      <c r="G5723" s="215"/>
      <c r="H5723" s="218">
        <v>175</v>
      </c>
      <c r="I5723" s="219"/>
      <c r="J5723" s="215"/>
      <c r="K5723" s="215"/>
      <c r="L5723" s="220"/>
      <c r="M5723" s="221"/>
      <c r="N5723" s="222"/>
      <c r="O5723" s="222"/>
      <c r="P5723" s="222"/>
      <c r="Q5723" s="222"/>
      <c r="R5723" s="222"/>
      <c r="S5723" s="222"/>
      <c r="T5723" s="223"/>
      <c r="AT5723" s="224" t="s">
        <v>395</v>
      </c>
      <c r="AU5723" s="224" t="s">
        <v>85</v>
      </c>
      <c r="AV5723" s="14" t="s">
        <v>90</v>
      </c>
      <c r="AW5723" s="14" t="s">
        <v>36</v>
      </c>
      <c r="AX5723" s="14" t="s">
        <v>78</v>
      </c>
      <c r="AY5723" s="224" t="s">
        <v>386</v>
      </c>
    </row>
    <row r="5724" spans="1:65" s="15" customFormat="1" ht="10">
      <c r="B5724" s="225"/>
      <c r="C5724" s="226"/>
      <c r="D5724" s="205" t="s">
        <v>395</v>
      </c>
      <c r="E5724" s="227" t="s">
        <v>76</v>
      </c>
      <c r="F5724" s="228" t="s">
        <v>398</v>
      </c>
      <c r="G5724" s="226"/>
      <c r="H5724" s="229">
        <v>175</v>
      </c>
      <c r="I5724" s="230"/>
      <c r="J5724" s="226"/>
      <c r="K5724" s="226"/>
      <c r="L5724" s="231"/>
      <c r="M5724" s="258"/>
      <c r="N5724" s="259"/>
      <c r="O5724" s="259"/>
      <c r="P5724" s="259"/>
      <c r="Q5724" s="259"/>
      <c r="R5724" s="259"/>
      <c r="S5724" s="259"/>
      <c r="T5724" s="260"/>
      <c r="AT5724" s="235" t="s">
        <v>395</v>
      </c>
      <c r="AU5724" s="235" t="s">
        <v>85</v>
      </c>
      <c r="AV5724" s="15" t="s">
        <v>102</v>
      </c>
      <c r="AW5724" s="15" t="s">
        <v>36</v>
      </c>
      <c r="AX5724" s="15" t="s">
        <v>85</v>
      </c>
      <c r="AY5724" s="235" t="s">
        <v>386</v>
      </c>
    </row>
    <row r="5725" spans="1:65" s="2" customFormat="1" ht="7" customHeight="1">
      <c r="A5725" s="37"/>
      <c r="B5725" s="50"/>
      <c r="C5725" s="51"/>
      <c r="D5725" s="51"/>
      <c r="E5725" s="51"/>
      <c r="F5725" s="51"/>
      <c r="G5725" s="51"/>
      <c r="H5725" s="51"/>
      <c r="I5725" s="51"/>
      <c r="J5725" s="51"/>
      <c r="K5725" s="51"/>
      <c r="L5725" s="42"/>
      <c r="M5725" s="37"/>
      <c r="O5725" s="37"/>
      <c r="P5725" s="37"/>
      <c r="Q5725" s="37"/>
      <c r="R5725" s="37"/>
      <c r="S5725" s="37"/>
      <c r="T5725" s="37"/>
      <c r="U5725" s="37"/>
      <c r="V5725" s="37"/>
      <c r="W5725" s="37"/>
      <c r="X5725" s="37"/>
      <c r="Y5725" s="37"/>
      <c r="Z5725" s="37"/>
      <c r="AA5725" s="37"/>
      <c r="AB5725" s="37"/>
      <c r="AC5725" s="37"/>
      <c r="AD5725" s="37"/>
      <c r="AE5725" s="37"/>
    </row>
  </sheetData>
  <sheetProtection algorithmName="SHA-512" hashValue="YMC5+2l3QhjflcCrvSvTEDdMnWyGUqF9xjCHawaCkJTqzysKrtXyBfoGmiIkmQqq8xOWI1emBOvOIRvlh+YKNQ==" saltValue="UVjqpKl1JFDnKoAQkq5DgjbAqacmFRYlLSts2xJdTquGF14h8TwOu+goQqerVpTidWSxxvmyfyqvLq6s7+Qm5g==" spinCount="100000" sheet="1" objects="1" scenarios="1" formatColumns="0" formatRows="0" autoFilter="0"/>
  <autoFilter ref="C125:K5724"/>
  <mergeCells count="15">
    <mergeCell ref="E112:H112"/>
    <mergeCell ref="E116:H116"/>
    <mergeCell ref="E114:H114"/>
    <mergeCell ref="E118:H118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hyperlinks>
    <hyperlink ref="F130" r:id="rId1"/>
    <hyperlink ref="F135" r:id="rId2"/>
    <hyperlink ref="F142" r:id="rId3"/>
    <hyperlink ref="F148" r:id="rId4"/>
    <hyperlink ref="F154" r:id="rId5"/>
    <hyperlink ref="F160" r:id="rId6"/>
    <hyperlink ref="F167" r:id="rId7"/>
    <hyperlink ref="F172" r:id="rId8"/>
    <hyperlink ref="F176" r:id="rId9"/>
    <hyperlink ref="F180" r:id="rId10"/>
    <hyperlink ref="F190" r:id="rId11"/>
    <hyperlink ref="F192" r:id="rId12"/>
    <hyperlink ref="F196" r:id="rId13"/>
    <hyperlink ref="F201" r:id="rId14"/>
    <hyperlink ref="F205" r:id="rId15"/>
    <hyperlink ref="F208" r:id="rId16"/>
    <hyperlink ref="F213" r:id="rId17"/>
    <hyperlink ref="F220" r:id="rId18"/>
    <hyperlink ref="F228" r:id="rId19"/>
    <hyperlink ref="F235" r:id="rId20"/>
    <hyperlink ref="F239" r:id="rId21"/>
    <hyperlink ref="F247" r:id="rId22"/>
    <hyperlink ref="F286" r:id="rId23"/>
    <hyperlink ref="F302" r:id="rId24"/>
    <hyperlink ref="F310" r:id="rId25"/>
    <hyperlink ref="F319" r:id="rId26"/>
    <hyperlink ref="F328" r:id="rId27"/>
    <hyperlink ref="F337" r:id="rId28"/>
    <hyperlink ref="F349" r:id="rId29"/>
    <hyperlink ref="F356" r:id="rId30"/>
    <hyperlink ref="F364" r:id="rId31"/>
    <hyperlink ref="F374" r:id="rId32"/>
    <hyperlink ref="F383" r:id="rId33"/>
    <hyperlink ref="F391" r:id="rId34"/>
    <hyperlink ref="F399" r:id="rId35"/>
    <hyperlink ref="F407" r:id="rId36"/>
    <hyperlink ref="F416" r:id="rId37"/>
    <hyperlink ref="F424" r:id="rId38"/>
    <hyperlink ref="F451" r:id="rId39"/>
    <hyperlink ref="F466" r:id="rId40"/>
    <hyperlink ref="F475" r:id="rId41"/>
    <hyperlink ref="F486" r:id="rId42"/>
    <hyperlink ref="F496" r:id="rId43"/>
    <hyperlink ref="F505" r:id="rId44"/>
    <hyperlink ref="F509" r:id="rId45"/>
    <hyperlink ref="F520" r:id="rId46"/>
    <hyperlink ref="F532" r:id="rId47"/>
    <hyperlink ref="F540" r:id="rId48"/>
    <hyperlink ref="F545" r:id="rId49"/>
    <hyperlink ref="F571" r:id="rId50"/>
    <hyperlink ref="F587" r:id="rId51"/>
    <hyperlink ref="F598" r:id="rId52"/>
    <hyperlink ref="F602" r:id="rId53"/>
    <hyperlink ref="F606" r:id="rId54"/>
    <hyperlink ref="F610" r:id="rId55"/>
    <hyperlink ref="F617" r:id="rId56"/>
    <hyperlink ref="F628" r:id="rId57"/>
    <hyperlink ref="F640" r:id="rId58"/>
    <hyperlink ref="F652" r:id="rId59"/>
    <hyperlink ref="F656" r:id="rId60"/>
    <hyperlink ref="F660" r:id="rId61"/>
    <hyperlink ref="F664" r:id="rId62"/>
    <hyperlink ref="F675" r:id="rId63"/>
    <hyperlink ref="F685" r:id="rId64"/>
    <hyperlink ref="F695" r:id="rId65"/>
    <hyperlink ref="F699" r:id="rId66"/>
    <hyperlink ref="F709" r:id="rId67"/>
    <hyperlink ref="F711" r:id="rId68"/>
    <hyperlink ref="F715" r:id="rId69"/>
    <hyperlink ref="F722" r:id="rId70"/>
    <hyperlink ref="F727" r:id="rId71"/>
    <hyperlink ref="F741" r:id="rId72"/>
    <hyperlink ref="F757" r:id="rId73"/>
    <hyperlink ref="F762" r:id="rId74"/>
    <hyperlink ref="F780" r:id="rId75"/>
    <hyperlink ref="F784" r:id="rId76"/>
    <hyperlink ref="F786" r:id="rId77"/>
    <hyperlink ref="F806" r:id="rId78"/>
    <hyperlink ref="F811" r:id="rId79"/>
    <hyperlink ref="F820" r:id="rId80"/>
    <hyperlink ref="F831" r:id="rId81"/>
    <hyperlink ref="F991" r:id="rId82"/>
    <hyperlink ref="F995" r:id="rId83"/>
    <hyperlink ref="F1031" r:id="rId84"/>
    <hyperlink ref="F1036" r:id="rId85"/>
    <hyperlink ref="F1044" r:id="rId86"/>
    <hyperlink ref="F1048" r:id="rId87"/>
    <hyperlink ref="F1064" r:id="rId88"/>
    <hyperlink ref="F1075" r:id="rId89"/>
    <hyperlink ref="F1080" r:id="rId90"/>
    <hyperlink ref="F1091" r:id="rId91"/>
    <hyperlink ref="F1108" r:id="rId92"/>
    <hyperlink ref="F1126" r:id="rId93"/>
    <hyperlink ref="F1140" r:id="rId94"/>
    <hyperlink ref="F1166" r:id="rId95"/>
    <hyperlink ref="F1175" r:id="rId96"/>
    <hyperlink ref="F1183" r:id="rId97"/>
    <hyperlink ref="F1202" r:id="rId98"/>
    <hyperlink ref="F1217" r:id="rId99"/>
    <hyperlink ref="F1229" r:id="rId100"/>
    <hyperlink ref="F1233" r:id="rId101"/>
    <hyperlink ref="F1262" r:id="rId102"/>
    <hyperlink ref="F1291" r:id="rId103"/>
    <hyperlink ref="F1297" r:id="rId104"/>
    <hyperlink ref="F1301" r:id="rId105"/>
    <hyperlink ref="F1310" r:id="rId106"/>
    <hyperlink ref="F1338" r:id="rId107"/>
    <hyperlink ref="F1370" r:id="rId108"/>
    <hyperlink ref="F1381" r:id="rId109"/>
    <hyperlink ref="F1389" r:id="rId110"/>
    <hyperlink ref="F1395" r:id="rId111"/>
    <hyperlink ref="F1401" r:id="rId112"/>
    <hyperlink ref="F1407" r:id="rId113"/>
    <hyperlink ref="F1422" r:id="rId114"/>
    <hyperlink ref="F1424" r:id="rId115"/>
    <hyperlink ref="F1524" r:id="rId116"/>
    <hyperlink ref="F1536" r:id="rId117"/>
    <hyperlink ref="F1541" r:id="rId118"/>
    <hyperlink ref="F1551" r:id="rId119"/>
    <hyperlink ref="F1562" r:id="rId120"/>
    <hyperlink ref="F1572" r:id="rId121"/>
    <hyperlink ref="F1579" r:id="rId122"/>
    <hyperlink ref="F1586" r:id="rId123"/>
    <hyperlink ref="F1592" r:id="rId124"/>
    <hyperlink ref="F1596" r:id="rId125"/>
    <hyperlink ref="F1600" r:id="rId126"/>
    <hyperlink ref="F1604" r:id="rId127"/>
    <hyperlink ref="F1608" r:id="rId128"/>
    <hyperlink ref="F1612" r:id="rId129"/>
    <hyperlink ref="F1616" r:id="rId130"/>
    <hyperlink ref="F1621" r:id="rId131"/>
    <hyperlink ref="F1625" r:id="rId132"/>
    <hyperlink ref="F1636" r:id="rId133"/>
    <hyperlink ref="F1674" r:id="rId134"/>
    <hyperlink ref="F1691" r:id="rId135"/>
    <hyperlink ref="F1719" r:id="rId136"/>
    <hyperlink ref="F1740" r:id="rId137"/>
    <hyperlink ref="F1761" r:id="rId138"/>
    <hyperlink ref="F1768" r:id="rId139"/>
    <hyperlink ref="F1798" r:id="rId140"/>
    <hyperlink ref="F1805" r:id="rId141"/>
    <hyperlink ref="F1810" r:id="rId142"/>
    <hyperlink ref="F1819" r:id="rId143"/>
    <hyperlink ref="F1832" r:id="rId144"/>
    <hyperlink ref="F1850" r:id="rId145"/>
    <hyperlink ref="F1863" r:id="rId146"/>
    <hyperlink ref="F1881" r:id="rId147"/>
    <hyperlink ref="F1899" r:id="rId148"/>
    <hyperlink ref="F1905" r:id="rId149"/>
    <hyperlink ref="F1916" r:id="rId150"/>
    <hyperlink ref="F1939" r:id="rId151"/>
    <hyperlink ref="F1957" r:id="rId152"/>
    <hyperlink ref="F1965" r:id="rId153"/>
    <hyperlink ref="F1973" r:id="rId154"/>
    <hyperlink ref="F1984" r:id="rId155"/>
    <hyperlink ref="F1995" r:id="rId156"/>
    <hyperlink ref="F2002" r:id="rId157"/>
    <hyperlink ref="F2035" r:id="rId158"/>
    <hyperlink ref="F2040" r:id="rId159"/>
    <hyperlink ref="F2051" r:id="rId160"/>
    <hyperlink ref="F2060" r:id="rId161"/>
    <hyperlink ref="F2069" r:id="rId162"/>
    <hyperlink ref="F2074" r:id="rId163"/>
    <hyperlink ref="F2079" r:id="rId164"/>
    <hyperlink ref="F2084" r:id="rId165"/>
    <hyperlink ref="F2089" r:id="rId166"/>
    <hyperlink ref="F2107" r:id="rId167"/>
    <hyperlink ref="F2111" r:id="rId168"/>
    <hyperlink ref="F2126" r:id="rId169"/>
    <hyperlink ref="F2135" r:id="rId170"/>
    <hyperlink ref="F2137" r:id="rId171"/>
    <hyperlink ref="F2140" r:id="rId172"/>
    <hyperlink ref="F2142" r:id="rId173"/>
    <hyperlink ref="F2144" r:id="rId174"/>
    <hyperlink ref="F2146" r:id="rId175"/>
    <hyperlink ref="F2148" r:id="rId176"/>
    <hyperlink ref="F2150" r:id="rId177"/>
    <hyperlink ref="F2156" r:id="rId178"/>
    <hyperlink ref="F2158" r:id="rId179"/>
    <hyperlink ref="F2160" r:id="rId180"/>
    <hyperlink ref="F2163" r:id="rId181"/>
    <hyperlink ref="F2167" r:id="rId182"/>
    <hyperlink ref="F2181" r:id="rId183"/>
    <hyperlink ref="F2242" r:id="rId184"/>
    <hyperlink ref="F2254" r:id="rId185"/>
    <hyperlink ref="F2264" r:id="rId186"/>
    <hyperlink ref="F2272" r:id="rId187"/>
    <hyperlink ref="F2297" r:id="rId188"/>
    <hyperlink ref="F2351" r:id="rId189"/>
    <hyperlink ref="F2355" r:id="rId190"/>
    <hyperlink ref="F2369" r:id="rId191"/>
    <hyperlink ref="F2372" r:id="rId192"/>
    <hyperlink ref="F2388" r:id="rId193"/>
    <hyperlink ref="F2398" r:id="rId194"/>
    <hyperlink ref="F2421" r:id="rId195"/>
    <hyperlink ref="F2428" r:id="rId196"/>
    <hyperlink ref="F2449" r:id="rId197"/>
    <hyperlink ref="F2474" r:id="rId198"/>
    <hyperlink ref="F2482" r:id="rId199"/>
    <hyperlink ref="F2492" r:id="rId200"/>
    <hyperlink ref="F2502" r:id="rId201"/>
    <hyperlink ref="F2508" r:id="rId202"/>
    <hyperlink ref="F2512" r:id="rId203"/>
    <hyperlink ref="F2523" r:id="rId204"/>
    <hyperlink ref="F2536" r:id="rId205"/>
    <hyperlink ref="F2554" r:id="rId206"/>
    <hyperlink ref="F2572" r:id="rId207"/>
    <hyperlink ref="F2590" r:id="rId208"/>
    <hyperlink ref="F2596" r:id="rId209"/>
    <hyperlink ref="F2602" r:id="rId210"/>
    <hyperlink ref="F2605" r:id="rId211"/>
    <hyperlink ref="F2610" r:id="rId212"/>
    <hyperlink ref="F2638" r:id="rId213"/>
    <hyperlink ref="F2652" r:id="rId214"/>
    <hyperlink ref="F2659" r:id="rId215"/>
    <hyperlink ref="F2788" r:id="rId216"/>
    <hyperlink ref="F2795" r:id="rId217"/>
    <hyperlink ref="F2807" r:id="rId218"/>
    <hyperlink ref="F2817" r:id="rId219"/>
    <hyperlink ref="F2820" r:id="rId220"/>
    <hyperlink ref="F2826" r:id="rId221"/>
    <hyperlink ref="F2833" r:id="rId222"/>
    <hyperlink ref="F2836" r:id="rId223"/>
    <hyperlink ref="F2847" r:id="rId224"/>
    <hyperlink ref="F2858" r:id="rId225"/>
    <hyperlink ref="F2869" r:id="rId226"/>
    <hyperlink ref="F2876" r:id="rId227"/>
    <hyperlink ref="F2896" r:id="rId228"/>
    <hyperlink ref="F2903" r:id="rId229"/>
    <hyperlink ref="F2908" r:id="rId230"/>
    <hyperlink ref="F2912" r:id="rId231"/>
    <hyperlink ref="F2915" r:id="rId232"/>
    <hyperlink ref="F2924" r:id="rId233"/>
    <hyperlink ref="F2927" r:id="rId234"/>
    <hyperlink ref="F2940" r:id="rId235"/>
    <hyperlink ref="F2943" r:id="rId236"/>
    <hyperlink ref="F2950" r:id="rId237"/>
    <hyperlink ref="F2960" r:id="rId238"/>
    <hyperlink ref="F2989" r:id="rId239"/>
    <hyperlink ref="F2998" r:id="rId240"/>
    <hyperlink ref="F3011" r:id="rId241"/>
    <hyperlink ref="F3016" r:id="rId242"/>
    <hyperlink ref="F3120" r:id="rId243"/>
    <hyperlink ref="F3139" r:id="rId244"/>
    <hyperlink ref="F3223" r:id="rId245"/>
    <hyperlink ref="F3253" r:id="rId246"/>
    <hyperlink ref="F3271" r:id="rId247"/>
    <hyperlink ref="F3288" r:id="rId248"/>
    <hyperlink ref="F3299" r:id="rId249"/>
    <hyperlink ref="F3311" r:id="rId250"/>
    <hyperlink ref="F3317" r:id="rId251"/>
    <hyperlink ref="F3322" r:id="rId252"/>
    <hyperlink ref="F3336" r:id="rId253"/>
    <hyperlink ref="F3342" r:id="rId254"/>
    <hyperlink ref="F3351" r:id="rId255"/>
    <hyperlink ref="F3357" r:id="rId256"/>
    <hyperlink ref="F3366" r:id="rId257"/>
    <hyperlink ref="F3368" r:id="rId258"/>
    <hyperlink ref="F3383" r:id="rId259"/>
    <hyperlink ref="F3397" r:id="rId260"/>
    <hyperlink ref="F3470" r:id="rId261"/>
    <hyperlink ref="F3476" r:id="rId262"/>
    <hyperlink ref="F3479" r:id="rId263"/>
    <hyperlink ref="F3485" r:id="rId264"/>
    <hyperlink ref="F3491" r:id="rId265"/>
    <hyperlink ref="F3497" r:id="rId266"/>
    <hyperlink ref="F3508" r:id="rId267"/>
    <hyperlink ref="F3514" r:id="rId268"/>
    <hyperlink ref="F3540" r:id="rId269"/>
    <hyperlink ref="F3568" r:id="rId270"/>
    <hyperlink ref="F3925" r:id="rId271"/>
    <hyperlink ref="F3941" r:id="rId272"/>
    <hyperlink ref="F3951" r:id="rId273"/>
    <hyperlink ref="F3960" r:id="rId274"/>
    <hyperlink ref="F3966" r:id="rId275"/>
    <hyperlink ref="F3989" r:id="rId276"/>
    <hyperlink ref="F4004" r:id="rId277"/>
    <hyperlink ref="F4018" r:id="rId278"/>
    <hyperlink ref="F4043" r:id="rId279"/>
    <hyperlink ref="F4387" r:id="rId280"/>
    <hyperlink ref="F4392" r:id="rId281"/>
    <hyperlink ref="F4401" r:id="rId282"/>
    <hyperlink ref="F4417" r:id="rId283"/>
    <hyperlink ref="F4438" r:id="rId284"/>
    <hyperlink ref="F4447" r:id="rId285"/>
    <hyperlink ref="F4493" r:id="rId286"/>
    <hyperlink ref="F4500" r:id="rId287"/>
    <hyperlink ref="F4505" r:id="rId288"/>
    <hyperlink ref="F4512" r:id="rId289"/>
    <hyperlink ref="F4531" r:id="rId290"/>
    <hyperlink ref="F4533" r:id="rId291"/>
    <hyperlink ref="F4570" r:id="rId292"/>
    <hyperlink ref="F4580" r:id="rId293"/>
    <hyperlink ref="F4583" r:id="rId294"/>
    <hyperlink ref="F4595" r:id="rId295"/>
    <hyperlink ref="F4629" r:id="rId296"/>
    <hyperlink ref="F4661" r:id="rId297"/>
    <hyperlink ref="F4669" r:id="rId298"/>
    <hyperlink ref="F4680" r:id="rId299"/>
    <hyperlink ref="F4682" r:id="rId300"/>
    <hyperlink ref="F4690" r:id="rId301"/>
    <hyperlink ref="F4693" r:id="rId302"/>
    <hyperlink ref="F4704" r:id="rId303"/>
    <hyperlink ref="F4846" r:id="rId304"/>
    <hyperlink ref="F4857" r:id="rId305"/>
    <hyperlink ref="F4881" r:id="rId306"/>
    <hyperlink ref="F4892" r:id="rId307"/>
    <hyperlink ref="F4925" r:id="rId308"/>
    <hyperlink ref="F4940" r:id="rId309"/>
    <hyperlink ref="F4942" r:id="rId310"/>
    <hyperlink ref="F4953" r:id="rId311"/>
    <hyperlink ref="F5033" r:id="rId312"/>
    <hyperlink ref="F5146" r:id="rId313"/>
    <hyperlink ref="F5148" r:id="rId314"/>
    <hyperlink ref="F5150" r:id="rId315"/>
    <hyperlink ref="F5232" r:id="rId316"/>
    <hyperlink ref="F5245" r:id="rId317"/>
    <hyperlink ref="F5324" r:id="rId318"/>
    <hyperlink ref="F5329" r:id="rId319"/>
    <hyperlink ref="F5340" r:id="rId320"/>
    <hyperlink ref="F5343" r:id="rId321"/>
    <hyperlink ref="F5355" r:id="rId322"/>
    <hyperlink ref="F5359" r:id="rId323"/>
    <hyperlink ref="F5363" r:id="rId324"/>
    <hyperlink ref="F5367" r:id="rId325"/>
    <hyperlink ref="F5371" r:id="rId326"/>
    <hyperlink ref="F5375" r:id="rId327"/>
    <hyperlink ref="F5378" r:id="rId328"/>
    <hyperlink ref="F5388" r:id="rId329"/>
    <hyperlink ref="F5392" r:id="rId330"/>
    <hyperlink ref="F5438" r:id="rId331"/>
    <hyperlink ref="F5473" r:id="rId332"/>
    <hyperlink ref="F5479" r:id="rId333"/>
    <hyperlink ref="F5483" r:id="rId334"/>
    <hyperlink ref="F5489" r:id="rId335"/>
    <hyperlink ref="F5499" r:id="rId336"/>
    <hyperlink ref="F5501" r:id="rId337"/>
    <hyperlink ref="F5505" r:id="rId338"/>
    <hyperlink ref="F5512" r:id="rId339"/>
    <hyperlink ref="F5625" r:id="rId340"/>
    <hyperlink ref="F5709" r:id="rId341"/>
    <hyperlink ref="F5716" r:id="rId342"/>
    <hyperlink ref="F5721" r:id="rId343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34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673"/>
  <sheetViews>
    <sheetView showGridLines="0" workbookViewId="0"/>
  </sheetViews>
  <sheetFormatPr defaultRowHeight="14"/>
  <cols>
    <col min="1" max="1" width="8.33203125" style="1" customWidth="1"/>
    <col min="2" max="2" width="1.21875" style="1" customWidth="1"/>
    <col min="3" max="3" width="4.109375" style="1" customWidth="1"/>
    <col min="4" max="4" width="4.33203125" style="1" customWidth="1"/>
    <col min="5" max="5" width="17.109375" style="1" customWidth="1"/>
    <col min="6" max="6" width="50.77734375" style="1" customWidth="1"/>
    <col min="7" max="7" width="7.44140625" style="1" customWidth="1"/>
    <col min="8" max="8" width="14" style="1" customWidth="1"/>
    <col min="9" max="9" width="15.77734375" style="1" customWidth="1"/>
    <col min="10" max="11" width="22.33203125" style="1" customWidth="1"/>
    <col min="12" max="12" width="9.33203125" style="1" customWidth="1"/>
    <col min="13" max="13" width="10.77734375" style="1" hidden="1" customWidth="1"/>
    <col min="14" max="14" width="9.33203125" style="1" hidden="1"/>
    <col min="15" max="20" width="14.10937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7" customHeight="1"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AT2" s="20" t="s">
        <v>103</v>
      </c>
    </row>
    <row r="3" spans="1:46" s="1" customFormat="1" ht="7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85</v>
      </c>
    </row>
    <row r="4" spans="1:46" s="1" customFormat="1" ht="25" customHeight="1">
      <c r="B4" s="23"/>
      <c r="D4" s="114" t="s">
        <v>132</v>
      </c>
      <c r="L4" s="23"/>
      <c r="M4" s="115" t="s">
        <v>10</v>
      </c>
      <c r="AT4" s="20" t="s">
        <v>4</v>
      </c>
    </row>
    <row r="5" spans="1:46" s="1" customFormat="1" ht="7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26.25" customHeight="1">
      <c r="B7" s="23"/>
      <c r="E7" s="416" t="str">
        <f>'Rekapitulace stavby'!K6</f>
        <v>Přístavba a celková rekonstrukce domu sociální péče Kralovice - 2.etapa</v>
      </c>
      <c r="F7" s="417"/>
      <c r="G7" s="417"/>
      <c r="H7" s="417"/>
      <c r="L7" s="23"/>
    </row>
    <row r="8" spans="1:46" ht="12.5">
      <c r="B8" s="23"/>
      <c r="D8" s="116" t="s">
        <v>145</v>
      </c>
      <c r="L8" s="23"/>
    </row>
    <row r="9" spans="1:46" s="1" customFormat="1" ht="16.5" customHeight="1">
      <c r="B9" s="23"/>
      <c r="E9" s="416" t="s">
        <v>149</v>
      </c>
      <c r="F9" s="398"/>
      <c r="G9" s="398"/>
      <c r="H9" s="398"/>
      <c r="L9" s="23"/>
    </row>
    <row r="10" spans="1:46" s="1" customFormat="1" ht="12" customHeight="1">
      <c r="B10" s="23"/>
      <c r="D10" s="116" t="s">
        <v>153</v>
      </c>
      <c r="L10" s="23"/>
    </row>
    <row r="11" spans="1:46" s="2" customFormat="1" ht="16.5" customHeight="1">
      <c r="A11" s="37"/>
      <c r="B11" s="42"/>
      <c r="C11" s="37"/>
      <c r="D11" s="37"/>
      <c r="E11" s="418" t="s">
        <v>157</v>
      </c>
      <c r="F11" s="419"/>
      <c r="G11" s="419"/>
      <c r="H11" s="419"/>
      <c r="I11" s="37"/>
      <c r="J11" s="37"/>
      <c r="K11" s="37"/>
      <c r="L11" s="118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6" t="s">
        <v>4939</v>
      </c>
      <c r="E12" s="37"/>
      <c r="F12" s="37"/>
      <c r="G12" s="37"/>
      <c r="H12" s="37"/>
      <c r="I12" s="37"/>
      <c r="J12" s="37"/>
      <c r="K12" s="37"/>
      <c r="L12" s="118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420" t="s">
        <v>4940</v>
      </c>
      <c r="F13" s="419"/>
      <c r="G13" s="419"/>
      <c r="H13" s="419"/>
      <c r="I13" s="37"/>
      <c r="J13" s="37"/>
      <c r="K13" s="37"/>
      <c r="L13" s="118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0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8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6" t="s">
        <v>18</v>
      </c>
      <c r="E15" s="37"/>
      <c r="F15" s="105" t="s">
        <v>76</v>
      </c>
      <c r="G15" s="37"/>
      <c r="H15" s="37"/>
      <c r="I15" s="116" t="s">
        <v>20</v>
      </c>
      <c r="J15" s="105" t="s">
        <v>76</v>
      </c>
      <c r="K15" s="37"/>
      <c r="L15" s="118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21</v>
      </c>
      <c r="E16" s="37"/>
      <c r="F16" s="105" t="s">
        <v>22</v>
      </c>
      <c r="G16" s="37"/>
      <c r="H16" s="37"/>
      <c r="I16" s="116" t="s">
        <v>23</v>
      </c>
      <c r="J16" s="119" t="str">
        <f>'Rekapitulace stavby'!AN8</f>
        <v>21. 10. 2024</v>
      </c>
      <c r="K16" s="37"/>
      <c r="L16" s="118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75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8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6" t="s">
        <v>25</v>
      </c>
      <c r="E18" s="37"/>
      <c r="F18" s="37"/>
      <c r="G18" s="37"/>
      <c r="H18" s="37"/>
      <c r="I18" s="116" t="s">
        <v>26</v>
      </c>
      <c r="J18" s="105" t="s">
        <v>27</v>
      </c>
      <c r="K18" s="37"/>
      <c r="L18" s="118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5" t="s">
        <v>28</v>
      </c>
      <c r="F19" s="37"/>
      <c r="G19" s="37"/>
      <c r="H19" s="37"/>
      <c r="I19" s="116" t="s">
        <v>29</v>
      </c>
      <c r="J19" s="105" t="s">
        <v>30</v>
      </c>
      <c r="K19" s="37"/>
      <c r="L19" s="118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7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8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6" t="s">
        <v>31</v>
      </c>
      <c r="E21" s="37"/>
      <c r="F21" s="37"/>
      <c r="G21" s="37"/>
      <c r="H21" s="37"/>
      <c r="I21" s="116" t="s">
        <v>26</v>
      </c>
      <c r="J21" s="33" t="str">
        <f>'Rekapitulace stavby'!AN13</f>
        <v>Vyplň údaj</v>
      </c>
      <c r="K21" s="37"/>
      <c r="L21" s="118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421" t="str">
        <f>'Rekapitulace stavby'!E14</f>
        <v>Vyplň údaj</v>
      </c>
      <c r="F22" s="422"/>
      <c r="G22" s="422"/>
      <c r="H22" s="422"/>
      <c r="I22" s="116" t="s">
        <v>29</v>
      </c>
      <c r="J22" s="33" t="str">
        <f>'Rekapitulace stavby'!AN14</f>
        <v>Vyplň údaj</v>
      </c>
      <c r="K22" s="37"/>
      <c r="L22" s="118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7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8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6" t="s">
        <v>33</v>
      </c>
      <c r="E24" s="37"/>
      <c r="F24" s="37"/>
      <c r="G24" s="37"/>
      <c r="H24" s="37"/>
      <c r="I24" s="116" t="s">
        <v>26</v>
      </c>
      <c r="J24" s="105" t="s">
        <v>76</v>
      </c>
      <c r="K24" s="37"/>
      <c r="L24" s="118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5" t="s">
        <v>4941</v>
      </c>
      <c r="F25" s="37"/>
      <c r="G25" s="37"/>
      <c r="H25" s="37"/>
      <c r="I25" s="116" t="s">
        <v>29</v>
      </c>
      <c r="J25" s="105" t="s">
        <v>76</v>
      </c>
      <c r="K25" s="37"/>
      <c r="L25" s="118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7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8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6" t="s">
        <v>37</v>
      </c>
      <c r="E27" s="37"/>
      <c r="F27" s="37"/>
      <c r="G27" s="37"/>
      <c r="H27" s="37"/>
      <c r="I27" s="116" t="s">
        <v>26</v>
      </c>
      <c r="J27" s="105" t="s">
        <v>76</v>
      </c>
      <c r="K27" s="37"/>
      <c r="L27" s="118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5" t="s">
        <v>4942</v>
      </c>
      <c r="F28" s="37"/>
      <c r="G28" s="37"/>
      <c r="H28" s="37"/>
      <c r="I28" s="116" t="s">
        <v>29</v>
      </c>
      <c r="J28" s="105" t="s">
        <v>76</v>
      </c>
      <c r="K28" s="37"/>
      <c r="L28" s="118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7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8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6" t="s">
        <v>41</v>
      </c>
      <c r="E30" s="37"/>
      <c r="F30" s="37"/>
      <c r="G30" s="37"/>
      <c r="H30" s="37"/>
      <c r="I30" s="37"/>
      <c r="J30" s="37"/>
      <c r="K30" s="37"/>
      <c r="L30" s="118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0"/>
      <c r="B31" s="121"/>
      <c r="C31" s="120"/>
      <c r="D31" s="120"/>
      <c r="E31" s="423" t="s">
        <v>76</v>
      </c>
      <c r="F31" s="423"/>
      <c r="G31" s="423"/>
      <c r="H31" s="423"/>
      <c r="I31" s="120"/>
      <c r="J31" s="120"/>
      <c r="K31" s="120"/>
      <c r="L31" s="122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</row>
    <row r="32" spans="1:31" s="2" customFormat="1" ht="7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8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7" customHeight="1">
      <c r="A33" s="37"/>
      <c r="B33" s="42"/>
      <c r="C33" s="37"/>
      <c r="D33" s="124"/>
      <c r="E33" s="124"/>
      <c r="F33" s="124"/>
      <c r="G33" s="124"/>
      <c r="H33" s="124"/>
      <c r="I33" s="124"/>
      <c r="J33" s="124"/>
      <c r="K33" s="124"/>
      <c r="L33" s="118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4" customHeight="1">
      <c r="A34" s="37"/>
      <c r="B34" s="42"/>
      <c r="C34" s="37"/>
      <c r="D34" s="125" t="s">
        <v>43</v>
      </c>
      <c r="E34" s="37"/>
      <c r="F34" s="37"/>
      <c r="G34" s="37"/>
      <c r="H34" s="37"/>
      <c r="I34" s="37"/>
      <c r="J34" s="126">
        <f>ROUND(J106, 2)</f>
        <v>0</v>
      </c>
      <c r="K34" s="37"/>
      <c r="L34" s="118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7" customHeight="1">
      <c r="A35" s="37"/>
      <c r="B35" s="42"/>
      <c r="C35" s="37"/>
      <c r="D35" s="124"/>
      <c r="E35" s="124"/>
      <c r="F35" s="124"/>
      <c r="G35" s="124"/>
      <c r="H35" s="124"/>
      <c r="I35" s="124"/>
      <c r="J35" s="124"/>
      <c r="K35" s="124"/>
      <c r="L35" s="118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" customHeight="1">
      <c r="A36" s="37"/>
      <c r="B36" s="42"/>
      <c r="C36" s="37"/>
      <c r="D36" s="37"/>
      <c r="E36" s="37"/>
      <c r="F36" s="127" t="s">
        <v>45</v>
      </c>
      <c r="G36" s="37"/>
      <c r="H36" s="37"/>
      <c r="I36" s="127" t="s">
        <v>44</v>
      </c>
      <c r="J36" s="127" t="s">
        <v>46</v>
      </c>
      <c r="K36" s="37"/>
      <c r="L36" s="118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" customHeight="1">
      <c r="A37" s="37"/>
      <c r="B37" s="42"/>
      <c r="C37" s="37"/>
      <c r="D37" s="117" t="s">
        <v>47</v>
      </c>
      <c r="E37" s="116" t="s">
        <v>48</v>
      </c>
      <c r="F37" s="128">
        <f>ROUND((SUM(BE106:BE672)),  2)</f>
        <v>0</v>
      </c>
      <c r="G37" s="37"/>
      <c r="H37" s="37"/>
      <c r="I37" s="129">
        <v>0.21</v>
      </c>
      <c r="J37" s="128">
        <f>ROUND(((SUM(BE106:BE672))*I37),  2)</f>
        <v>0</v>
      </c>
      <c r="K37" s="37"/>
      <c r="L37" s="118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" customHeight="1">
      <c r="A38" s="37"/>
      <c r="B38" s="42"/>
      <c r="C38" s="37"/>
      <c r="D38" s="37"/>
      <c r="E38" s="116" t="s">
        <v>49</v>
      </c>
      <c r="F38" s="128">
        <f>ROUND((SUM(BF106:BF672)),  2)</f>
        <v>0</v>
      </c>
      <c r="G38" s="37"/>
      <c r="H38" s="37"/>
      <c r="I38" s="129">
        <v>0.12</v>
      </c>
      <c r="J38" s="128">
        <f>ROUND(((SUM(BF106:BF672))*I38),  2)</f>
        <v>0</v>
      </c>
      <c r="K38" s="37"/>
      <c r="L38" s="118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" hidden="1" customHeight="1">
      <c r="A39" s="37"/>
      <c r="B39" s="42"/>
      <c r="C39" s="37"/>
      <c r="D39" s="37"/>
      <c r="E39" s="116" t="s">
        <v>50</v>
      </c>
      <c r="F39" s="128">
        <f>ROUND((SUM(BG106:BG672)),  2)</f>
        <v>0</v>
      </c>
      <c r="G39" s="37"/>
      <c r="H39" s="37"/>
      <c r="I39" s="129">
        <v>0.21</v>
      </c>
      <c r="J39" s="128">
        <f>0</f>
        <v>0</v>
      </c>
      <c r="K39" s="37"/>
      <c r="L39" s="118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" hidden="1" customHeight="1">
      <c r="A40" s="37"/>
      <c r="B40" s="42"/>
      <c r="C40" s="37"/>
      <c r="D40" s="37"/>
      <c r="E40" s="116" t="s">
        <v>51</v>
      </c>
      <c r="F40" s="128">
        <f>ROUND((SUM(BH106:BH672)),  2)</f>
        <v>0</v>
      </c>
      <c r="G40" s="37"/>
      <c r="H40" s="37"/>
      <c r="I40" s="129">
        <v>0.12</v>
      </c>
      <c r="J40" s="128">
        <f>0</f>
        <v>0</v>
      </c>
      <c r="K40" s="37"/>
      <c r="L40" s="118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" hidden="1" customHeight="1">
      <c r="A41" s="37"/>
      <c r="B41" s="42"/>
      <c r="C41" s="37"/>
      <c r="D41" s="37"/>
      <c r="E41" s="116" t="s">
        <v>52</v>
      </c>
      <c r="F41" s="128">
        <f>ROUND((SUM(BI106:BI672)),  2)</f>
        <v>0</v>
      </c>
      <c r="G41" s="37"/>
      <c r="H41" s="37"/>
      <c r="I41" s="129">
        <v>0</v>
      </c>
      <c r="J41" s="128">
        <f>0</f>
        <v>0</v>
      </c>
      <c r="K41" s="37"/>
      <c r="L41" s="118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7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8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4" customHeight="1">
      <c r="A43" s="37"/>
      <c r="B43" s="42"/>
      <c r="C43" s="130"/>
      <c r="D43" s="131" t="s">
        <v>53</v>
      </c>
      <c r="E43" s="132"/>
      <c r="F43" s="132"/>
      <c r="G43" s="133" t="s">
        <v>54</v>
      </c>
      <c r="H43" s="134" t="s">
        <v>55</v>
      </c>
      <c r="I43" s="132"/>
      <c r="J43" s="135">
        <f>SUM(J34:J41)</f>
        <v>0</v>
      </c>
      <c r="K43" s="136"/>
      <c r="L43" s="118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" customHeight="1">
      <c r="A44" s="37"/>
      <c r="B44" s="137"/>
      <c r="C44" s="138"/>
      <c r="D44" s="138"/>
      <c r="E44" s="138"/>
      <c r="F44" s="138"/>
      <c r="G44" s="138"/>
      <c r="H44" s="138"/>
      <c r="I44" s="138"/>
      <c r="J44" s="138"/>
      <c r="K44" s="138"/>
      <c r="L44" s="118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7" customHeight="1">
      <c r="A48" s="37"/>
      <c r="B48" s="139"/>
      <c r="C48" s="140"/>
      <c r="D48" s="140"/>
      <c r="E48" s="140"/>
      <c r="F48" s="140"/>
      <c r="G48" s="140"/>
      <c r="H48" s="140"/>
      <c r="I48" s="140"/>
      <c r="J48" s="140"/>
      <c r="K48" s="140"/>
      <c r="L48" s="118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5" customHeight="1">
      <c r="A49" s="37"/>
      <c r="B49" s="38"/>
      <c r="C49" s="26" t="s">
        <v>269</v>
      </c>
      <c r="D49" s="39"/>
      <c r="E49" s="39"/>
      <c r="F49" s="39"/>
      <c r="G49" s="39"/>
      <c r="H49" s="39"/>
      <c r="I49" s="39"/>
      <c r="J49" s="39"/>
      <c r="K49" s="39"/>
      <c r="L49" s="118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7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8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8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26.25" customHeight="1">
      <c r="A52" s="37"/>
      <c r="B52" s="38"/>
      <c r="C52" s="39"/>
      <c r="D52" s="39"/>
      <c r="E52" s="424" t="str">
        <f>E7</f>
        <v>Přístavba a celková rekonstrukce domu sociální péče Kralovice - 2.etapa</v>
      </c>
      <c r="F52" s="425"/>
      <c r="G52" s="425"/>
      <c r="H52" s="425"/>
      <c r="I52" s="39"/>
      <c r="J52" s="39"/>
      <c r="K52" s="39"/>
      <c r="L52" s="118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145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424" t="s">
        <v>149</v>
      </c>
      <c r="F54" s="383"/>
      <c r="G54" s="383"/>
      <c r="H54" s="383"/>
      <c r="I54" s="25"/>
      <c r="J54" s="25"/>
      <c r="K54" s="25"/>
      <c r="L54" s="23"/>
    </row>
    <row r="55" spans="1:31" s="1" customFormat="1" ht="12" customHeight="1">
      <c r="B55" s="24"/>
      <c r="C55" s="32" t="s">
        <v>153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26" t="s">
        <v>157</v>
      </c>
      <c r="F56" s="427"/>
      <c r="G56" s="427"/>
      <c r="H56" s="427"/>
      <c r="I56" s="39"/>
      <c r="J56" s="39"/>
      <c r="K56" s="39"/>
      <c r="L56" s="118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4939</v>
      </c>
      <c r="D57" s="39"/>
      <c r="E57" s="39"/>
      <c r="F57" s="39"/>
      <c r="G57" s="39"/>
      <c r="H57" s="39"/>
      <c r="I57" s="39"/>
      <c r="J57" s="39"/>
      <c r="K57" s="39"/>
      <c r="L57" s="118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76" t="str">
        <f>E13</f>
        <v>D.1.4.B_A - Zdravotně technické instalace</v>
      </c>
      <c r="F58" s="427"/>
      <c r="G58" s="427"/>
      <c r="H58" s="427"/>
      <c r="I58" s="39"/>
      <c r="J58" s="39"/>
      <c r="K58" s="39"/>
      <c r="L58" s="118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7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8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Plzeňská třída 345, 331 41  Kralovice u Rakovníka</v>
      </c>
      <c r="G60" s="39"/>
      <c r="H60" s="39"/>
      <c r="I60" s="32" t="s">
        <v>23</v>
      </c>
      <c r="J60" s="62" t="str">
        <f>IF(J16="","",J16)</f>
        <v>21. 10. 2024</v>
      </c>
      <c r="K60" s="39"/>
      <c r="L60" s="118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7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8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15.15" customHeight="1">
      <c r="A62" s="37"/>
      <c r="B62" s="38"/>
      <c r="C62" s="32" t="s">
        <v>25</v>
      </c>
      <c r="D62" s="39"/>
      <c r="E62" s="39"/>
      <c r="F62" s="30" t="str">
        <f>E19</f>
        <v>Dům sociální péče Kralovice, p.o.</v>
      </c>
      <c r="G62" s="39"/>
      <c r="H62" s="39"/>
      <c r="I62" s="32" t="s">
        <v>33</v>
      </c>
      <c r="J62" s="35" t="str">
        <f>E25</f>
        <v>P-AQUA s.r.o.</v>
      </c>
      <c r="K62" s="39"/>
      <c r="L62" s="118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15" customHeight="1">
      <c r="A63" s="37"/>
      <c r="B63" s="38"/>
      <c r="C63" s="32" t="s">
        <v>31</v>
      </c>
      <c r="D63" s="39"/>
      <c r="E63" s="39"/>
      <c r="F63" s="30" t="str">
        <f>IF(E22="","",E22)</f>
        <v>Vyplň údaj</v>
      </c>
      <c r="G63" s="39"/>
      <c r="H63" s="39"/>
      <c r="I63" s="32" t="s">
        <v>37</v>
      </c>
      <c r="J63" s="35" t="str">
        <f>E28</f>
        <v>Ing. Z. Pilař</v>
      </c>
      <c r="K63" s="39"/>
      <c r="L63" s="118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2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8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41" t="s">
        <v>317</v>
      </c>
      <c r="D65" s="142"/>
      <c r="E65" s="142"/>
      <c r="F65" s="142"/>
      <c r="G65" s="142"/>
      <c r="H65" s="142"/>
      <c r="I65" s="142"/>
      <c r="J65" s="143" t="s">
        <v>318</v>
      </c>
      <c r="K65" s="142"/>
      <c r="L65" s="118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2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8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75" customHeight="1">
      <c r="A67" s="37"/>
      <c r="B67" s="38"/>
      <c r="C67" s="144" t="s">
        <v>75</v>
      </c>
      <c r="D67" s="39"/>
      <c r="E67" s="39"/>
      <c r="F67" s="39"/>
      <c r="G67" s="39"/>
      <c r="H67" s="39"/>
      <c r="I67" s="39"/>
      <c r="J67" s="80">
        <f>J106</f>
        <v>0</v>
      </c>
      <c r="K67" s="39"/>
      <c r="L67" s="118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325</v>
      </c>
    </row>
    <row r="68" spans="1:47" s="9" customFormat="1" ht="25" customHeight="1">
      <c r="B68" s="145"/>
      <c r="C68" s="146"/>
      <c r="D68" s="147" t="s">
        <v>329</v>
      </c>
      <c r="E68" s="148"/>
      <c r="F68" s="148"/>
      <c r="G68" s="148"/>
      <c r="H68" s="148"/>
      <c r="I68" s="148"/>
      <c r="J68" s="149">
        <f>J107</f>
        <v>0</v>
      </c>
      <c r="K68" s="146"/>
      <c r="L68" s="150"/>
    </row>
    <row r="69" spans="1:47" s="10" customFormat="1" ht="19.899999999999999" customHeight="1">
      <c r="B69" s="152"/>
      <c r="C69" s="99"/>
      <c r="D69" s="153" t="s">
        <v>332</v>
      </c>
      <c r="E69" s="154"/>
      <c r="F69" s="154"/>
      <c r="G69" s="154"/>
      <c r="H69" s="154"/>
      <c r="I69" s="154"/>
      <c r="J69" s="155">
        <f>J108</f>
        <v>0</v>
      </c>
      <c r="K69" s="99"/>
      <c r="L69" s="156"/>
    </row>
    <row r="70" spans="1:47" s="10" customFormat="1" ht="19.899999999999999" customHeight="1">
      <c r="B70" s="152"/>
      <c r="C70" s="99"/>
      <c r="D70" s="153" t="s">
        <v>340</v>
      </c>
      <c r="E70" s="154"/>
      <c r="F70" s="154"/>
      <c r="G70" s="154"/>
      <c r="H70" s="154"/>
      <c r="I70" s="154"/>
      <c r="J70" s="155">
        <f>J149</f>
        <v>0</v>
      </c>
      <c r="K70" s="99"/>
      <c r="L70" s="156"/>
    </row>
    <row r="71" spans="1:47" s="10" customFormat="1" ht="19.899999999999999" customHeight="1">
      <c r="B71" s="152"/>
      <c r="C71" s="99"/>
      <c r="D71" s="153" t="s">
        <v>342</v>
      </c>
      <c r="E71" s="154"/>
      <c r="F71" s="154"/>
      <c r="G71" s="154"/>
      <c r="H71" s="154"/>
      <c r="I71" s="154"/>
      <c r="J71" s="155">
        <f>J168</f>
        <v>0</v>
      </c>
      <c r="K71" s="99"/>
      <c r="L71" s="156"/>
    </row>
    <row r="72" spans="1:47" s="10" customFormat="1" ht="19.899999999999999" customHeight="1">
      <c r="B72" s="152"/>
      <c r="C72" s="99"/>
      <c r="D72" s="153" t="s">
        <v>4943</v>
      </c>
      <c r="E72" s="154"/>
      <c r="F72" s="154"/>
      <c r="G72" s="154"/>
      <c r="H72" s="154"/>
      <c r="I72" s="154"/>
      <c r="J72" s="155">
        <f>J194</f>
        <v>0</v>
      </c>
      <c r="K72" s="99"/>
      <c r="L72" s="156"/>
    </row>
    <row r="73" spans="1:47" s="10" customFormat="1" ht="19.899999999999999" customHeight="1">
      <c r="B73" s="152"/>
      <c r="C73" s="99"/>
      <c r="D73" s="153" t="s">
        <v>343</v>
      </c>
      <c r="E73" s="154"/>
      <c r="F73" s="154"/>
      <c r="G73" s="154"/>
      <c r="H73" s="154"/>
      <c r="I73" s="154"/>
      <c r="J73" s="155">
        <f>J277</f>
        <v>0</v>
      </c>
      <c r="K73" s="99"/>
      <c r="L73" s="156"/>
    </row>
    <row r="74" spans="1:47" s="10" customFormat="1" ht="19.899999999999999" customHeight="1">
      <c r="B74" s="152"/>
      <c r="C74" s="99"/>
      <c r="D74" s="153" t="s">
        <v>344</v>
      </c>
      <c r="E74" s="154"/>
      <c r="F74" s="154"/>
      <c r="G74" s="154"/>
      <c r="H74" s="154"/>
      <c r="I74" s="154"/>
      <c r="J74" s="155">
        <f>J301</f>
        <v>0</v>
      </c>
      <c r="K74" s="99"/>
      <c r="L74" s="156"/>
    </row>
    <row r="75" spans="1:47" s="10" customFormat="1" ht="19.899999999999999" customHeight="1">
      <c r="B75" s="152"/>
      <c r="C75" s="99"/>
      <c r="D75" s="153" t="s">
        <v>345</v>
      </c>
      <c r="E75" s="154"/>
      <c r="F75" s="154"/>
      <c r="G75" s="154"/>
      <c r="H75" s="154"/>
      <c r="I75" s="154"/>
      <c r="J75" s="155">
        <f>J316</f>
        <v>0</v>
      </c>
      <c r="K75" s="99"/>
      <c r="L75" s="156"/>
    </row>
    <row r="76" spans="1:47" s="9" customFormat="1" ht="25" customHeight="1">
      <c r="B76" s="145"/>
      <c r="C76" s="146"/>
      <c r="D76" s="147" t="s">
        <v>346</v>
      </c>
      <c r="E76" s="148"/>
      <c r="F76" s="148"/>
      <c r="G76" s="148"/>
      <c r="H76" s="148"/>
      <c r="I76" s="148"/>
      <c r="J76" s="149">
        <f>J320</f>
        <v>0</v>
      </c>
      <c r="K76" s="146"/>
      <c r="L76" s="150"/>
    </row>
    <row r="77" spans="1:47" s="10" customFormat="1" ht="19.899999999999999" customHeight="1">
      <c r="B77" s="152"/>
      <c r="C77" s="99"/>
      <c r="D77" s="153" t="s">
        <v>347</v>
      </c>
      <c r="E77" s="154"/>
      <c r="F77" s="154"/>
      <c r="G77" s="154"/>
      <c r="H77" s="154"/>
      <c r="I77" s="154"/>
      <c r="J77" s="155">
        <f>J321</f>
        <v>0</v>
      </c>
      <c r="K77" s="99"/>
      <c r="L77" s="156"/>
    </row>
    <row r="78" spans="1:47" s="10" customFormat="1" ht="19.899999999999999" customHeight="1">
      <c r="B78" s="152"/>
      <c r="C78" s="99"/>
      <c r="D78" s="153" t="s">
        <v>350</v>
      </c>
      <c r="E78" s="154"/>
      <c r="F78" s="154"/>
      <c r="G78" s="154"/>
      <c r="H78" s="154"/>
      <c r="I78" s="154"/>
      <c r="J78" s="155">
        <f>J338</f>
        <v>0</v>
      </c>
      <c r="K78" s="99"/>
      <c r="L78" s="156"/>
    </row>
    <row r="79" spans="1:47" s="10" customFormat="1" ht="19.899999999999999" customHeight="1">
      <c r="B79" s="152"/>
      <c r="C79" s="99"/>
      <c r="D79" s="153" t="s">
        <v>351</v>
      </c>
      <c r="E79" s="154"/>
      <c r="F79" s="154"/>
      <c r="G79" s="154"/>
      <c r="H79" s="154"/>
      <c r="I79" s="154"/>
      <c r="J79" s="155">
        <f>J432</f>
        <v>0</v>
      </c>
      <c r="K79" s="99"/>
      <c r="L79" s="156"/>
    </row>
    <row r="80" spans="1:47" s="10" customFormat="1" ht="19.899999999999999" customHeight="1">
      <c r="B80" s="152"/>
      <c r="C80" s="99"/>
      <c r="D80" s="153" t="s">
        <v>352</v>
      </c>
      <c r="E80" s="154"/>
      <c r="F80" s="154"/>
      <c r="G80" s="154"/>
      <c r="H80" s="154"/>
      <c r="I80" s="154"/>
      <c r="J80" s="155">
        <f>J558</f>
        <v>0</v>
      </c>
      <c r="K80" s="99"/>
      <c r="L80" s="156"/>
    </row>
    <row r="81" spans="1:31" s="10" customFormat="1" ht="19.899999999999999" customHeight="1">
      <c r="B81" s="152"/>
      <c r="C81" s="99"/>
      <c r="D81" s="153" t="s">
        <v>4944</v>
      </c>
      <c r="E81" s="154"/>
      <c r="F81" s="154"/>
      <c r="G81" s="154"/>
      <c r="H81" s="154"/>
      <c r="I81" s="154"/>
      <c r="J81" s="155">
        <f>J636</f>
        <v>0</v>
      </c>
      <c r="K81" s="99"/>
      <c r="L81" s="156"/>
    </row>
    <row r="82" spans="1:31" s="10" customFormat="1" ht="19.899999999999999" customHeight="1">
      <c r="B82" s="152"/>
      <c r="C82" s="99"/>
      <c r="D82" s="153" t="s">
        <v>4945</v>
      </c>
      <c r="E82" s="154"/>
      <c r="F82" s="154"/>
      <c r="G82" s="154"/>
      <c r="H82" s="154"/>
      <c r="I82" s="154"/>
      <c r="J82" s="155">
        <f>J658</f>
        <v>0</v>
      </c>
      <c r="K82" s="99"/>
      <c r="L82" s="156"/>
    </row>
    <row r="83" spans="1:31" s="2" customFormat="1" ht="21.7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8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7" customHeight="1">
      <c r="A84" s="37"/>
      <c r="B84" s="50"/>
      <c r="C84" s="51"/>
      <c r="D84" s="51"/>
      <c r="E84" s="51"/>
      <c r="F84" s="51"/>
      <c r="G84" s="51"/>
      <c r="H84" s="51"/>
      <c r="I84" s="51"/>
      <c r="J84" s="51"/>
      <c r="K84" s="51"/>
      <c r="L84" s="118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8" spans="1:31" s="2" customFormat="1" ht="7" customHeight="1">
      <c r="A88" s="37"/>
      <c r="B88" s="52"/>
      <c r="C88" s="53"/>
      <c r="D88" s="53"/>
      <c r="E88" s="53"/>
      <c r="F88" s="53"/>
      <c r="G88" s="53"/>
      <c r="H88" s="53"/>
      <c r="I88" s="53"/>
      <c r="J88" s="53"/>
      <c r="K88" s="53"/>
      <c r="L88" s="118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25" customHeight="1">
      <c r="A89" s="37"/>
      <c r="B89" s="38"/>
      <c r="C89" s="26" t="s">
        <v>371</v>
      </c>
      <c r="D89" s="39"/>
      <c r="E89" s="39"/>
      <c r="F89" s="39"/>
      <c r="G89" s="39"/>
      <c r="H89" s="39"/>
      <c r="I89" s="39"/>
      <c r="J89" s="39"/>
      <c r="K89" s="39"/>
      <c r="L89" s="118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7" customHeight="1">
      <c r="A90" s="37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118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32" t="s">
        <v>16</v>
      </c>
      <c r="D91" s="39"/>
      <c r="E91" s="39"/>
      <c r="F91" s="39"/>
      <c r="G91" s="39"/>
      <c r="H91" s="39"/>
      <c r="I91" s="39"/>
      <c r="J91" s="39"/>
      <c r="K91" s="39"/>
      <c r="L91" s="118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26.25" customHeight="1">
      <c r="A92" s="37"/>
      <c r="B92" s="38"/>
      <c r="C92" s="39"/>
      <c r="D92" s="39"/>
      <c r="E92" s="424" t="str">
        <f>E7</f>
        <v>Přístavba a celková rekonstrukce domu sociální péče Kralovice - 2.etapa</v>
      </c>
      <c r="F92" s="425"/>
      <c r="G92" s="425"/>
      <c r="H92" s="425"/>
      <c r="I92" s="39"/>
      <c r="J92" s="39"/>
      <c r="K92" s="39"/>
      <c r="L92" s="118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1" customFormat="1" ht="12" customHeight="1">
      <c r="B93" s="24"/>
      <c r="C93" s="32" t="s">
        <v>145</v>
      </c>
      <c r="D93" s="25"/>
      <c r="E93" s="25"/>
      <c r="F93" s="25"/>
      <c r="G93" s="25"/>
      <c r="H93" s="25"/>
      <c r="I93" s="25"/>
      <c r="J93" s="25"/>
      <c r="K93" s="25"/>
      <c r="L93" s="23"/>
    </row>
    <row r="94" spans="1:31" s="1" customFormat="1" ht="16.5" customHeight="1">
      <c r="B94" s="24"/>
      <c r="C94" s="25"/>
      <c r="D94" s="25"/>
      <c r="E94" s="424" t="s">
        <v>149</v>
      </c>
      <c r="F94" s="383"/>
      <c r="G94" s="383"/>
      <c r="H94" s="383"/>
      <c r="I94" s="25"/>
      <c r="J94" s="25"/>
      <c r="K94" s="25"/>
      <c r="L94" s="23"/>
    </row>
    <row r="95" spans="1:31" s="1" customFormat="1" ht="12" customHeight="1">
      <c r="B95" s="24"/>
      <c r="C95" s="32" t="s">
        <v>153</v>
      </c>
      <c r="D95" s="25"/>
      <c r="E95" s="25"/>
      <c r="F95" s="25"/>
      <c r="G95" s="25"/>
      <c r="H95" s="25"/>
      <c r="I95" s="25"/>
      <c r="J95" s="25"/>
      <c r="K95" s="25"/>
      <c r="L95" s="23"/>
    </row>
    <row r="96" spans="1:31" s="2" customFormat="1" ht="16.5" customHeight="1">
      <c r="A96" s="37"/>
      <c r="B96" s="38"/>
      <c r="C96" s="39"/>
      <c r="D96" s="39"/>
      <c r="E96" s="426" t="s">
        <v>157</v>
      </c>
      <c r="F96" s="427"/>
      <c r="G96" s="427"/>
      <c r="H96" s="427"/>
      <c r="I96" s="39"/>
      <c r="J96" s="39"/>
      <c r="K96" s="39"/>
      <c r="L96" s="118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2" customHeight="1">
      <c r="A97" s="37"/>
      <c r="B97" s="38"/>
      <c r="C97" s="32" t="s">
        <v>4939</v>
      </c>
      <c r="D97" s="39"/>
      <c r="E97" s="39"/>
      <c r="F97" s="39"/>
      <c r="G97" s="39"/>
      <c r="H97" s="39"/>
      <c r="I97" s="39"/>
      <c r="J97" s="39"/>
      <c r="K97" s="39"/>
      <c r="L97" s="118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16.5" customHeight="1">
      <c r="A98" s="37"/>
      <c r="B98" s="38"/>
      <c r="C98" s="39"/>
      <c r="D98" s="39"/>
      <c r="E98" s="376" t="str">
        <f>E13</f>
        <v>D.1.4.B_A - Zdravotně technické instalace</v>
      </c>
      <c r="F98" s="427"/>
      <c r="G98" s="427"/>
      <c r="H98" s="427"/>
      <c r="I98" s="39"/>
      <c r="J98" s="39"/>
      <c r="K98" s="39"/>
      <c r="L98" s="118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7" customHeight="1">
      <c r="A99" s="37"/>
      <c r="B99" s="38"/>
      <c r="C99" s="39"/>
      <c r="D99" s="39"/>
      <c r="E99" s="39"/>
      <c r="F99" s="39"/>
      <c r="G99" s="39"/>
      <c r="H99" s="39"/>
      <c r="I99" s="39"/>
      <c r="J99" s="39"/>
      <c r="K99" s="39"/>
      <c r="L99" s="118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12" customHeight="1">
      <c r="A100" s="37"/>
      <c r="B100" s="38"/>
      <c r="C100" s="32" t="s">
        <v>21</v>
      </c>
      <c r="D100" s="39"/>
      <c r="E100" s="39"/>
      <c r="F100" s="30" t="str">
        <f>F16</f>
        <v>Plzeňská třída 345, 331 41  Kralovice u Rakovníka</v>
      </c>
      <c r="G100" s="39"/>
      <c r="H100" s="39"/>
      <c r="I100" s="32" t="s">
        <v>23</v>
      </c>
      <c r="J100" s="62" t="str">
        <f>IF(J16="","",J16)</f>
        <v>21. 10. 2024</v>
      </c>
      <c r="K100" s="39"/>
      <c r="L100" s="118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7" customHeight="1">
      <c r="A101" s="37"/>
      <c r="B101" s="38"/>
      <c r="C101" s="39"/>
      <c r="D101" s="39"/>
      <c r="E101" s="39"/>
      <c r="F101" s="39"/>
      <c r="G101" s="39"/>
      <c r="H101" s="39"/>
      <c r="I101" s="39"/>
      <c r="J101" s="39"/>
      <c r="K101" s="39"/>
      <c r="L101" s="118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15.15" customHeight="1">
      <c r="A102" s="37"/>
      <c r="B102" s="38"/>
      <c r="C102" s="32" t="s">
        <v>25</v>
      </c>
      <c r="D102" s="39"/>
      <c r="E102" s="39"/>
      <c r="F102" s="30" t="str">
        <f>E19</f>
        <v>Dům sociální péče Kralovice, p.o.</v>
      </c>
      <c r="G102" s="39"/>
      <c r="H102" s="39"/>
      <c r="I102" s="32" t="s">
        <v>33</v>
      </c>
      <c r="J102" s="35" t="str">
        <f>E25</f>
        <v>P-AQUA s.r.o.</v>
      </c>
      <c r="K102" s="39"/>
      <c r="L102" s="118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15.15" customHeight="1">
      <c r="A103" s="37"/>
      <c r="B103" s="38"/>
      <c r="C103" s="32" t="s">
        <v>31</v>
      </c>
      <c r="D103" s="39"/>
      <c r="E103" s="39"/>
      <c r="F103" s="30" t="str">
        <f>IF(E22="","",E22)</f>
        <v>Vyplň údaj</v>
      </c>
      <c r="G103" s="39"/>
      <c r="H103" s="39"/>
      <c r="I103" s="32" t="s">
        <v>37</v>
      </c>
      <c r="J103" s="35" t="str">
        <f>E28</f>
        <v>Ing. Z. Pilař</v>
      </c>
      <c r="K103" s="39"/>
      <c r="L103" s="118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10.25" customHeight="1">
      <c r="A104" s="37"/>
      <c r="B104" s="38"/>
      <c r="C104" s="39"/>
      <c r="D104" s="39"/>
      <c r="E104" s="39"/>
      <c r="F104" s="39"/>
      <c r="G104" s="39"/>
      <c r="H104" s="39"/>
      <c r="I104" s="39"/>
      <c r="J104" s="39"/>
      <c r="K104" s="39"/>
      <c r="L104" s="118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11" customFormat="1" ht="29.25" customHeight="1">
      <c r="A105" s="158"/>
      <c r="B105" s="159"/>
      <c r="C105" s="160" t="s">
        <v>372</v>
      </c>
      <c r="D105" s="161" t="s">
        <v>62</v>
      </c>
      <c r="E105" s="161" t="s">
        <v>58</v>
      </c>
      <c r="F105" s="161" t="s">
        <v>59</v>
      </c>
      <c r="G105" s="161" t="s">
        <v>373</v>
      </c>
      <c r="H105" s="161" t="s">
        <v>374</v>
      </c>
      <c r="I105" s="161" t="s">
        <v>375</v>
      </c>
      <c r="J105" s="161" t="s">
        <v>318</v>
      </c>
      <c r="K105" s="162" t="s">
        <v>376</v>
      </c>
      <c r="L105" s="163"/>
      <c r="M105" s="71" t="s">
        <v>76</v>
      </c>
      <c r="N105" s="72" t="s">
        <v>47</v>
      </c>
      <c r="O105" s="72" t="s">
        <v>377</v>
      </c>
      <c r="P105" s="72" t="s">
        <v>378</v>
      </c>
      <c r="Q105" s="72" t="s">
        <v>379</v>
      </c>
      <c r="R105" s="72" t="s">
        <v>380</v>
      </c>
      <c r="S105" s="72" t="s">
        <v>381</v>
      </c>
      <c r="T105" s="73" t="s">
        <v>382</v>
      </c>
      <c r="U105" s="158"/>
      <c r="V105" s="158"/>
      <c r="W105" s="158"/>
      <c r="X105" s="158"/>
      <c r="Y105" s="158"/>
      <c r="Z105" s="158"/>
      <c r="AA105" s="158"/>
      <c r="AB105" s="158"/>
      <c r="AC105" s="158"/>
      <c r="AD105" s="158"/>
      <c r="AE105" s="158"/>
    </row>
    <row r="106" spans="1:65" s="2" customFormat="1" ht="22.75" customHeight="1">
      <c r="A106" s="37"/>
      <c r="B106" s="38"/>
      <c r="C106" s="78" t="s">
        <v>383</v>
      </c>
      <c r="D106" s="39"/>
      <c r="E106" s="39"/>
      <c r="F106" s="39"/>
      <c r="G106" s="39"/>
      <c r="H106" s="39"/>
      <c r="I106" s="39"/>
      <c r="J106" s="164">
        <f>BK106</f>
        <v>0</v>
      </c>
      <c r="K106" s="39"/>
      <c r="L106" s="42"/>
      <c r="M106" s="74"/>
      <c r="N106" s="165"/>
      <c r="O106" s="75"/>
      <c r="P106" s="166">
        <f>P107+P320</f>
        <v>0</v>
      </c>
      <c r="Q106" s="75"/>
      <c r="R106" s="166">
        <f>R107+R320</f>
        <v>0</v>
      </c>
      <c r="S106" s="75"/>
      <c r="T106" s="167">
        <f>T107+T320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77</v>
      </c>
      <c r="AU106" s="20" t="s">
        <v>325</v>
      </c>
      <c r="BK106" s="168">
        <f>BK107+BK320</f>
        <v>0</v>
      </c>
    </row>
    <row r="107" spans="1:65" s="12" customFormat="1" ht="25.9" customHeight="1">
      <c r="B107" s="169"/>
      <c r="C107" s="170"/>
      <c r="D107" s="171" t="s">
        <v>77</v>
      </c>
      <c r="E107" s="172" t="s">
        <v>384</v>
      </c>
      <c r="F107" s="172" t="s">
        <v>385</v>
      </c>
      <c r="G107" s="170"/>
      <c r="H107" s="170"/>
      <c r="I107" s="173"/>
      <c r="J107" s="174">
        <f>BK107</f>
        <v>0</v>
      </c>
      <c r="K107" s="170"/>
      <c r="L107" s="175"/>
      <c r="M107" s="176"/>
      <c r="N107" s="177"/>
      <c r="O107" s="177"/>
      <c r="P107" s="178">
        <f>P108+P149+P168+P194+P277+P301+P316</f>
        <v>0</v>
      </c>
      <c r="Q107" s="177"/>
      <c r="R107" s="178">
        <f>R108+R149+R168+R194+R277+R301+R316</f>
        <v>0</v>
      </c>
      <c r="S107" s="177"/>
      <c r="T107" s="179">
        <f>T108+T149+T168+T194+T277+T301+T316</f>
        <v>0</v>
      </c>
      <c r="AR107" s="180" t="s">
        <v>85</v>
      </c>
      <c r="AT107" s="181" t="s">
        <v>77</v>
      </c>
      <c r="AU107" s="181" t="s">
        <v>78</v>
      </c>
      <c r="AY107" s="180" t="s">
        <v>386</v>
      </c>
      <c r="BK107" s="182">
        <f>BK108+BK149+BK168+BK194+BK277+BK301+BK316</f>
        <v>0</v>
      </c>
    </row>
    <row r="108" spans="1:65" s="12" customFormat="1" ht="22.75" customHeight="1">
      <c r="B108" s="169"/>
      <c r="C108" s="170"/>
      <c r="D108" s="171" t="s">
        <v>77</v>
      </c>
      <c r="E108" s="183" t="s">
        <v>85</v>
      </c>
      <c r="F108" s="183" t="s">
        <v>387</v>
      </c>
      <c r="G108" s="170"/>
      <c r="H108" s="170"/>
      <c r="I108" s="173"/>
      <c r="J108" s="184">
        <f>BK108</f>
        <v>0</v>
      </c>
      <c r="K108" s="170"/>
      <c r="L108" s="175"/>
      <c r="M108" s="176"/>
      <c r="N108" s="177"/>
      <c r="O108" s="177"/>
      <c r="P108" s="178">
        <f>SUM(P109:P148)</f>
        <v>0</v>
      </c>
      <c r="Q108" s="177"/>
      <c r="R108" s="178">
        <f>SUM(R109:R148)</f>
        <v>0</v>
      </c>
      <c r="S108" s="177"/>
      <c r="T108" s="179">
        <f>SUM(T109:T148)</f>
        <v>0</v>
      </c>
      <c r="AR108" s="180" t="s">
        <v>85</v>
      </c>
      <c r="AT108" s="181" t="s">
        <v>77</v>
      </c>
      <c r="AU108" s="181" t="s">
        <v>85</v>
      </c>
      <c r="AY108" s="180" t="s">
        <v>386</v>
      </c>
      <c r="BK108" s="182">
        <f>SUM(BK109:BK148)</f>
        <v>0</v>
      </c>
    </row>
    <row r="109" spans="1:65" s="2" customFormat="1" ht="44.25" customHeight="1">
      <c r="A109" s="37"/>
      <c r="B109" s="38"/>
      <c r="C109" s="185" t="s">
        <v>85</v>
      </c>
      <c r="D109" s="185" t="s">
        <v>388</v>
      </c>
      <c r="E109" s="186" t="s">
        <v>4946</v>
      </c>
      <c r="F109" s="187" t="s">
        <v>4947</v>
      </c>
      <c r="G109" s="188" t="s">
        <v>303</v>
      </c>
      <c r="H109" s="189">
        <v>46.04</v>
      </c>
      <c r="I109" s="190"/>
      <c r="J109" s="191">
        <f>ROUND(I109*H109,2)</f>
        <v>0</v>
      </c>
      <c r="K109" s="187" t="s">
        <v>391</v>
      </c>
      <c r="L109" s="42"/>
      <c r="M109" s="192" t="s">
        <v>76</v>
      </c>
      <c r="N109" s="193" t="s">
        <v>49</v>
      </c>
      <c r="O109" s="67"/>
      <c r="P109" s="194">
        <f>O109*H109</f>
        <v>0</v>
      </c>
      <c r="Q109" s="194">
        <v>0</v>
      </c>
      <c r="R109" s="194">
        <f>Q109*H109</f>
        <v>0</v>
      </c>
      <c r="S109" s="194">
        <v>0</v>
      </c>
      <c r="T109" s="195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6" t="s">
        <v>102</v>
      </c>
      <c r="AT109" s="196" t="s">
        <v>388</v>
      </c>
      <c r="AU109" s="196" t="s">
        <v>90</v>
      </c>
      <c r="AY109" s="20" t="s">
        <v>386</v>
      </c>
      <c r="BE109" s="197">
        <f>IF(N109="základní",J109,0)</f>
        <v>0</v>
      </c>
      <c r="BF109" s="197">
        <f>IF(N109="snížená",J109,0)</f>
        <v>0</v>
      </c>
      <c r="BG109" s="197">
        <f>IF(N109="zákl. přenesená",J109,0)</f>
        <v>0</v>
      </c>
      <c r="BH109" s="197">
        <f>IF(N109="sníž. přenesená",J109,0)</f>
        <v>0</v>
      </c>
      <c r="BI109" s="197">
        <f>IF(N109="nulová",J109,0)</f>
        <v>0</v>
      </c>
      <c r="BJ109" s="20" t="s">
        <v>90</v>
      </c>
      <c r="BK109" s="197">
        <f>ROUND(I109*H109,2)</f>
        <v>0</v>
      </c>
      <c r="BL109" s="20" t="s">
        <v>102</v>
      </c>
      <c r="BM109" s="196" t="s">
        <v>90</v>
      </c>
    </row>
    <row r="110" spans="1:65" s="2" customFormat="1" ht="10">
      <c r="A110" s="37"/>
      <c r="B110" s="38"/>
      <c r="C110" s="39"/>
      <c r="D110" s="198" t="s">
        <v>393</v>
      </c>
      <c r="E110" s="39"/>
      <c r="F110" s="199" t="s">
        <v>4948</v>
      </c>
      <c r="G110" s="39"/>
      <c r="H110" s="39"/>
      <c r="I110" s="200"/>
      <c r="J110" s="39"/>
      <c r="K110" s="39"/>
      <c r="L110" s="42"/>
      <c r="M110" s="201"/>
      <c r="N110" s="202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393</v>
      </c>
      <c r="AU110" s="20" t="s">
        <v>90</v>
      </c>
    </row>
    <row r="111" spans="1:65" s="2" customFormat="1" ht="27">
      <c r="A111" s="37"/>
      <c r="B111" s="38"/>
      <c r="C111" s="39"/>
      <c r="D111" s="205" t="s">
        <v>4949</v>
      </c>
      <c r="E111" s="39"/>
      <c r="F111" s="261" t="s">
        <v>4950</v>
      </c>
      <c r="G111" s="39"/>
      <c r="H111" s="39"/>
      <c r="I111" s="200"/>
      <c r="J111" s="39"/>
      <c r="K111" s="39"/>
      <c r="L111" s="42"/>
      <c r="M111" s="201"/>
      <c r="N111" s="202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4949</v>
      </c>
      <c r="AU111" s="20" t="s">
        <v>90</v>
      </c>
    </row>
    <row r="112" spans="1:65" s="14" customFormat="1" ht="10">
      <c r="B112" s="214"/>
      <c r="C112" s="215"/>
      <c r="D112" s="205" t="s">
        <v>395</v>
      </c>
      <c r="E112" s="216" t="s">
        <v>76</v>
      </c>
      <c r="F112" s="217" t="s">
        <v>4951</v>
      </c>
      <c r="G112" s="215"/>
      <c r="H112" s="218">
        <v>46.04</v>
      </c>
      <c r="I112" s="219"/>
      <c r="J112" s="215"/>
      <c r="K112" s="215"/>
      <c r="L112" s="220"/>
      <c r="M112" s="221"/>
      <c r="N112" s="222"/>
      <c r="O112" s="222"/>
      <c r="P112" s="222"/>
      <c r="Q112" s="222"/>
      <c r="R112" s="222"/>
      <c r="S112" s="222"/>
      <c r="T112" s="223"/>
      <c r="AT112" s="224" t="s">
        <v>395</v>
      </c>
      <c r="AU112" s="224" t="s">
        <v>90</v>
      </c>
      <c r="AV112" s="14" t="s">
        <v>90</v>
      </c>
      <c r="AW112" s="14" t="s">
        <v>36</v>
      </c>
      <c r="AX112" s="14" t="s">
        <v>78</v>
      </c>
      <c r="AY112" s="224" t="s">
        <v>386</v>
      </c>
    </row>
    <row r="113" spans="1:65" s="15" customFormat="1" ht="10">
      <c r="B113" s="225"/>
      <c r="C113" s="226"/>
      <c r="D113" s="205" t="s">
        <v>395</v>
      </c>
      <c r="E113" s="227" t="s">
        <v>76</v>
      </c>
      <c r="F113" s="228" t="s">
        <v>398</v>
      </c>
      <c r="G113" s="226"/>
      <c r="H113" s="229">
        <v>46.04</v>
      </c>
      <c r="I113" s="230"/>
      <c r="J113" s="226"/>
      <c r="K113" s="226"/>
      <c r="L113" s="231"/>
      <c r="M113" s="232"/>
      <c r="N113" s="233"/>
      <c r="O113" s="233"/>
      <c r="P113" s="233"/>
      <c r="Q113" s="233"/>
      <c r="R113" s="233"/>
      <c r="S113" s="233"/>
      <c r="T113" s="234"/>
      <c r="AT113" s="235" t="s">
        <v>395</v>
      </c>
      <c r="AU113" s="235" t="s">
        <v>90</v>
      </c>
      <c r="AV113" s="15" t="s">
        <v>102</v>
      </c>
      <c r="AW113" s="15" t="s">
        <v>36</v>
      </c>
      <c r="AX113" s="15" t="s">
        <v>85</v>
      </c>
      <c r="AY113" s="235" t="s">
        <v>386</v>
      </c>
    </row>
    <row r="114" spans="1:65" s="2" customFormat="1" ht="37.75" customHeight="1">
      <c r="A114" s="37"/>
      <c r="B114" s="38"/>
      <c r="C114" s="185" t="s">
        <v>90</v>
      </c>
      <c r="D114" s="185" t="s">
        <v>388</v>
      </c>
      <c r="E114" s="186" t="s">
        <v>4952</v>
      </c>
      <c r="F114" s="187" t="s">
        <v>4953</v>
      </c>
      <c r="G114" s="188" t="s">
        <v>127</v>
      </c>
      <c r="H114" s="189">
        <v>115.11</v>
      </c>
      <c r="I114" s="190"/>
      <c r="J114" s="191">
        <f>ROUND(I114*H114,2)</f>
        <v>0</v>
      </c>
      <c r="K114" s="187" t="s">
        <v>391</v>
      </c>
      <c r="L114" s="42"/>
      <c r="M114" s="192" t="s">
        <v>76</v>
      </c>
      <c r="N114" s="193" t="s">
        <v>49</v>
      </c>
      <c r="O114" s="67"/>
      <c r="P114" s="194">
        <f>O114*H114</f>
        <v>0</v>
      </c>
      <c r="Q114" s="194">
        <v>0</v>
      </c>
      <c r="R114" s="194">
        <f>Q114*H114</f>
        <v>0</v>
      </c>
      <c r="S114" s="194">
        <v>0</v>
      </c>
      <c r="T114" s="195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6" t="s">
        <v>102</v>
      </c>
      <c r="AT114" s="196" t="s">
        <v>388</v>
      </c>
      <c r="AU114" s="196" t="s">
        <v>90</v>
      </c>
      <c r="AY114" s="20" t="s">
        <v>386</v>
      </c>
      <c r="BE114" s="197">
        <f>IF(N114="základní",J114,0)</f>
        <v>0</v>
      </c>
      <c r="BF114" s="197">
        <f>IF(N114="snížená",J114,0)</f>
        <v>0</v>
      </c>
      <c r="BG114" s="197">
        <f>IF(N114="zákl. přenesená",J114,0)</f>
        <v>0</v>
      </c>
      <c r="BH114" s="197">
        <f>IF(N114="sníž. přenesená",J114,0)</f>
        <v>0</v>
      </c>
      <c r="BI114" s="197">
        <f>IF(N114="nulová",J114,0)</f>
        <v>0</v>
      </c>
      <c r="BJ114" s="20" t="s">
        <v>90</v>
      </c>
      <c r="BK114" s="197">
        <f>ROUND(I114*H114,2)</f>
        <v>0</v>
      </c>
      <c r="BL114" s="20" t="s">
        <v>102</v>
      </c>
      <c r="BM114" s="196" t="s">
        <v>102</v>
      </c>
    </row>
    <row r="115" spans="1:65" s="2" customFormat="1" ht="10">
      <c r="A115" s="37"/>
      <c r="B115" s="38"/>
      <c r="C115" s="39"/>
      <c r="D115" s="198" t="s">
        <v>393</v>
      </c>
      <c r="E115" s="39"/>
      <c r="F115" s="199" t="s">
        <v>4954</v>
      </c>
      <c r="G115" s="39"/>
      <c r="H115" s="39"/>
      <c r="I115" s="200"/>
      <c r="J115" s="39"/>
      <c r="K115" s="39"/>
      <c r="L115" s="42"/>
      <c r="M115" s="201"/>
      <c r="N115" s="202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393</v>
      </c>
      <c r="AU115" s="20" t="s">
        <v>90</v>
      </c>
    </row>
    <row r="116" spans="1:65" s="2" customFormat="1" ht="18">
      <c r="A116" s="37"/>
      <c r="B116" s="38"/>
      <c r="C116" s="39"/>
      <c r="D116" s="205" t="s">
        <v>4949</v>
      </c>
      <c r="E116" s="39"/>
      <c r="F116" s="261" t="s">
        <v>4955</v>
      </c>
      <c r="G116" s="39"/>
      <c r="H116" s="39"/>
      <c r="I116" s="200"/>
      <c r="J116" s="39"/>
      <c r="K116" s="39"/>
      <c r="L116" s="42"/>
      <c r="M116" s="201"/>
      <c r="N116" s="202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4949</v>
      </c>
      <c r="AU116" s="20" t="s">
        <v>90</v>
      </c>
    </row>
    <row r="117" spans="1:65" s="14" customFormat="1" ht="20">
      <c r="B117" s="214"/>
      <c r="C117" s="215"/>
      <c r="D117" s="205" t="s">
        <v>395</v>
      </c>
      <c r="E117" s="216" t="s">
        <v>76</v>
      </c>
      <c r="F117" s="217" t="s">
        <v>4956</v>
      </c>
      <c r="G117" s="215"/>
      <c r="H117" s="218">
        <v>115.11</v>
      </c>
      <c r="I117" s="219"/>
      <c r="J117" s="215"/>
      <c r="K117" s="215"/>
      <c r="L117" s="220"/>
      <c r="M117" s="221"/>
      <c r="N117" s="222"/>
      <c r="O117" s="222"/>
      <c r="P117" s="222"/>
      <c r="Q117" s="222"/>
      <c r="R117" s="222"/>
      <c r="S117" s="222"/>
      <c r="T117" s="223"/>
      <c r="AT117" s="224" t="s">
        <v>395</v>
      </c>
      <c r="AU117" s="224" t="s">
        <v>90</v>
      </c>
      <c r="AV117" s="14" t="s">
        <v>90</v>
      </c>
      <c r="AW117" s="14" t="s">
        <v>36</v>
      </c>
      <c r="AX117" s="14" t="s">
        <v>78</v>
      </c>
      <c r="AY117" s="224" t="s">
        <v>386</v>
      </c>
    </row>
    <row r="118" spans="1:65" s="15" customFormat="1" ht="10">
      <c r="B118" s="225"/>
      <c r="C118" s="226"/>
      <c r="D118" s="205" t="s">
        <v>395</v>
      </c>
      <c r="E118" s="227" t="s">
        <v>76</v>
      </c>
      <c r="F118" s="228" t="s">
        <v>398</v>
      </c>
      <c r="G118" s="226"/>
      <c r="H118" s="229">
        <v>115.11</v>
      </c>
      <c r="I118" s="230"/>
      <c r="J118" s="226"/>
      <c r="K118" s="226"/>
      <c r="L118" s="231"/>
      <c r="M118" s="232"/>
      <c r="N118" s="233"/>
      <c r="O118" s="233"/>
      <c r="P118" s="233"/>
      <c r="Q118" s="233"/>
      <c r="R118" s="233"/>
      <c r="S118" s="233"/>
      <c r="T118" s="234"/>
      <c r="AT118" s="235" t="s">
        <v>395</v>
      </c>
      <c r="AU118" s="235" t="s">
        <v>90</v>
      </c>
      <c r="AV118" s="15" t="s">
        <v>102</v>
      </c>
      <c r="AW118" s="15" t="s">
        <v>36</v>
      </c>
      <c r="AX118" s="15" t="s">
        <v>85</v>
      </c>
      <c r="AY118" s="235" t="s">
        <v>386</v>
      </c>
    </row>
    <row r="119" spans="1:65" s="2" customFormat="1" ht="44.25" customHeight="1">
      <c r="A119" s="37"/>
      <c r="B119" s="38"/>
      <c r="C119" s="185" t="s">
        <v>95</v>
      </c>
      <c r="D119" s="185" t="s">
        <v>388</v>
      </c>
      <c r="E119" s="186" t="s">
        <v>4957</v>
      </c>
      <c r="F119" s="187" t="s">
        <v>4958</v>
      </c>
      <c r="G119" s="188" t="s">
        <v>127</v>
      </c>
      <c r="H119" s="189">
        <v>115.11</v>
      </c>
      <c r="I119" s="190"/>
      <c r="J119" s="191">
        <f>ROUND(I119*H119,2)</f>
        <v>0</v>
      </c>
      <c r="K119" s="187" t="s">
        <v>391</v>
      </c>
      <c r="L119" s="42"/>
      <c r="M119" s="192" t="s">
        <v>76</v>
      </c>
      <c r="N119" s="193" t="s">
        <v>49</v>
      </c>
      <c r="O119" s="67"/>
      <c r="P119" s="194">
        <f>O119*H119</f>
        <v>0</v>
      </c>
      <c r="Q119" s="194">
        <v>0</v>
      </c>
      <c r="R119" s="194">
        <f>Q119*H119</f>
        <v>0</v>
      </c>
      <c r="S119" s="194">
        <v>0</v>
      </c>
      <c r="T119" s="195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6" t="s">
        <v>102</v>
      </c>
      <c r="AT119" s="196" t="s">
        <v>388</v>
      </c>
      <c r="AU119" s="196" t="s">
        <v>90</v>
      </c>
      <c r="AY119" s="20" t="s">
        <v>386</v>
      </c>
      <c r="BE119" s="197">
        <f>IF(N119="základní",J119,0)</f>
        <v>0</v>
      </c>
      <c r="BF119" s="197">
        <f>IF(N119="snížená",J119,0)</f>
        <v>0</v>
      </c>
      <c r="BG119" s="197">
        <f>IF(N119="zákl. přenesená",J119,0)</f>
        <v>0</v>
      </c>
      <c r="BH119" s="197">
        <f>IF(N119="sníž. přenesená",J119,0)</f>
        <v>0</v>
      </c>
      <c r="BI119" s="197">
        <f>IF(N119="nulová",J119,0)</f>
        <v>0</v>
      </c>
      <c r="BJ119" s="20" t="s">
        <v>90</v>
      </c>
      <c r="BK119" s="197">
        <f>ROUND(I119*H119,2)</f>
        <v>0</v>
      </c>
      <c r="BL119" s="20" t="s">
        <v>102</v>
      </c>
      <c r="BM119" s="196" t="s">
        <v>424</v>
      </c>
    </row>
    <row r="120" spans="1:65" s="2" customFormat="1" ht="10">
      <c r="A120" s="37"/>
      <c r="B120" s="38"/>
      <c r="C120" s="39"/>
      <c r="D120" s="198" t="s">
        <v>393</v>
      </c>
      <c r="E120" s="39"/>
      <c r="F120" s="199" t="s">
        <v>4959</v>
      </c>
      <c r="G120" s="39"/>
      <c r="H120" s="39"/>
      <c r="I120" s="200"/>
      <c r="J120" s="39"/>
      <c r="K120" s="39"/>
      <c r="L120" s="42"/>
      <c r="M120" s="201"/>
      <c r="N120" s="202"/>
      <c r="O120" s="67"/>
      <c r="P120" s="67"/>
      <c r="Q120" s="67"/>
      <c r="R120" s="67"/>
      <c r="S120" s="67"/>
      <c r="T120" s="68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T120" s="20" t="s">
        <v>393</v>
      </c>
      <c r="AU120" s="20" t="s">
        <v>90</v>
      </c>
    </row>
    <row r="121" spans="1:65" s="2" customFormat="1" ht="27">
      <c r="A121" s="37"/>
      <c r="B121" s="38"/>
      <c r="C121" s="39"/>
      <c r="D121" s="205" t="s">
        <v>4949</v>
      </c>
      <c r="E121" s="39"/>
      <c r="F121" s="261" t="s">
        <v>4960</v>
      </c>
      <c r="G121" s="39"/>
      <c r="H121" s="39"/>
      <c r="I121" s="200"/>
      <c r="J121" s="39"/>
      <c r="K121" s="39"/>
      <c r="L121" s="42"/>
      <c r="M121" s="201"/>
      <c r="N121" s="202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4949</v>
      </c>
      <c r="AU121" s="20" t="s">
        <v>90</v>
      </c>
    </row>
    <row r="122" spans="1:65" s="2" customFormat="1" ht="62.75" customHeight="1">
      <c r="A122" s="37"/>
      <c r="B122" s="38"/>
      <c r="C122" s="185" t="s">
        <v>102</v>
      </c>
      <c r="D122" s="185" t="s">
        <v>388</v>
      </c>
      <c r="E122" s="186" t="s">
        <v>4961</v>
      </c>
      <c r="F122" s="187" t="s">
        <v>4962</v>
      </c>
      <c r="G122" s="188" t="s">
        <v>303</v>
      </c>
      <c r="H122" s="189">
        <v>23.47</v>
      </c>
      <c r="I122" s="190"/>
      <c r="J122" s="191">
        <f>ROUND(I122*H122,2)</f>
        <v>0</v>
      </c>
      <c r="K122" s="187" t="s">
        <v>391</v>
      </c>
      <c r="L122" s="42"/>
      <c r="M122" s="192" t="s">
        <v>76</v>
      </c>
      <c r="N122" s="193" t="s">
        <v>49</v>
      </c>
      <c r="O122" s="67"/>
      <c r="P122" s="194">
        <f>O122*H122</f>
        <v>0</v>
      </c>
      <c r="Q122" s="194">
        <v>0</v>
      </c>
      <c r="R122" s="194">
        <f>Q122*H122</f>
        <v>0</v>
      </c>
      <c r="S122" s="194">
        <v>0</v>
      </c>
      <c r="T122" s="195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6" t="s">
        <v>102</v>
      </c>
      <c r="AT122" s="196" t="s">
        <v>388</v>
      </c>
      <c r="AU122" s="196" t="s">
        <v>90</v>
      </c>
      <c r="AY122" s="20" t="s">
        <v>386</v>
      </c>
      <c r="BE122" s="197">
        <f>IF(N122="základní",J122,0)</f>
        <v>0</v>
      </c>
      <c r="BF122" s="197">
        <f>IF(N122="snížená",J122,0)</f>
        <v>0</v>
      </c>
      <c r="BG122" s="197">
        <f>IF(N122="zákl. přenesená",J122,0)</f>
        <v>0</v>
      </c>
      <c r="BH122" s="197">
        <f>IF(N122="sníž. přenesená",J122,0)</f>
        <v>0</v>
      </c>
      <c r="BI122" s="197">
        <f>IF(N122="nulová",J122,0)</f>
        <v>0</v>
      </c>
      <c r="BJ122" s="20" t="s">
        <v>90</v>
      </c>
      <c r="BK122" s="197">
        <f>ROUND(I122*H122,2)</f>
        <v>0</v>
      </c>
      <c r="BL122" s="20" t="s">
        <v>102</v>
      </c>
      <c r="BM122" s="196" t="s">
        <v>436</v>
      </c>
    </row>
    <row r="123" spans="1:65" s="2" customFormat="1" ht="10">
      <c r="A123" s="37"/>
      <c r="B123" s="38"/>
      <c r="C123" s="39"/>
      <c r="D123" s="198" t="s">
        <v>393</v>
      </c>
      <c r="E123" s="39"/>
      <c r="F123" s="199" t="s">
        <v>4963</v>
      </c>
      <c r="G123" s="39"/>
      <c r="H123" s="39"/>
      <c r="I123" s="200"/>
      <c r="J123" s="39"/>
      <c r="K123" s="39"/>
      <c r="L123" s="42"/>
      <c r="M123" s="201"/>
      <c r="N123" s="202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393</v>
      </c>
      <c r="AU123" s="20" t="s">
        <v>90</v>
      </c>
    </row>
    <row r="124" spans="1:65" s="2" customFormat="1" ht="18">
      <c r="A124" s="37"/>
      <c r="B124" s="38"/>
      <c r="C124" s="39"/>
      <c r="D124" s="205" t="s">
        <v>4949</v>
      </c>
      <c r="E124" s="39"/>
      <c r="F124" s="261" t="s">
        <v>4964</v>
      </c>
      <c r="G124" s="39"/>
      <c r="H124" s="39"/>
      <c r="I124" s="200"/>
      <c r="J124" s="39"/>
      <c r="K124" s="39"/>
      <c r="L124" s="42"/>
      <c r="M124" s="201"/>
      <c r="N124" s="202"/>
      <c r="O124" s="67"/>
      <c r="P124" s="67"/>
      <c r="Q124" s="67"/>
      <c r="R124" s="67"/>
      <c r="S124" s="67"/>
      <c r="T124" s="68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T124" s="20" t="s">
        <v>4949</v>
      </c>
      <c r="AU124" s="20" t="s">
        <v>90</v>
      </c>
    </row>
    <row r="125" spans="1:65" s="14" customFormat="1" ht="10">
      <c r="B125" s="214"/>
      <c r="C125" s="215"/>
      <c r="D125" s="205" t="s">
        <v>395</v>
      </c>
      <c r="E125" s="216" t="s">
        <v>76</v>
      </c>
      <c r="F125" s="217" t="s">
        <v>4965</v>
      </c>
      <c r="G125" s="215"/>
      <c r="H125" s="218">
        <v>23.47</v>
      </c>
      <c r="I125" s="219"/>
      <c r="J125" s="215"/>
      <c r="K125" s="215"/>
      <c r="L125" s="220"/>
      <c r="M125" s="221"/>
      <c r="N125" s="222"/>
      <c r="O125" s="222"/>
      <c r="P125" s="222"/>
      <c r="Q125" s="222"/>
      <c r="R125" s="222"/>
      <c r="S125" s="222"/>
      <c r="T125" s="223"/>
      <c r="AT125" s="224" t="s">
        <v>395</v>
      </c>
      <c r="AU125" s="224" t="s">
        <v>90</v>
      </c>
      <c r="AV125" s="14" t="s">
        <v>90</v>
      </c>
      <c r="AW125" s="14" t="s">
        <v>36</v>
      </c>
      <c r="AX125" s="14" t="s">
        <v>78</v>
      </c>
      <c r="AY125" s="224" t="s">
        <v>386</v>
      </c>
    </row>
    <row r="126" spans="1:65" s="15" customFormat="1" ht="10">
      <c r="B126" s="225"/>
      <c r="C126" s="226"/>
      <c r="D126" s="205" t="s">
        <v>395</v>
      </c>
      <c r="E126" s="227" t="s">
        <v>76</v>
      </c>
      <c r="F126" s="228" t="s">
        <v>398</v>
      </c>
      <c r="G126" s="226"/>
      <c r="H126" s="229">
        <v>23.47</v>
      </c>
      <c r="I126" s="230"/>
      <c r="J126" s="226"/>
      <c r="K126" s="226"/>
      <c r="L126" s="231"/>
      <c r="M126" s="232"/>
      <c r="N126" s="233"/>
      <c r="O126" s="233"/>
      <c r="P126" s="233"/>
      <c r="Q126" s="233"/>
      <c r="R126" s="233"/>
      <c r="S126" s="233"/>
      <c r="T126" s="234"/>
      <c r="AT126" s="235" t="s">
        <v>395</v>
      </c>
      <c r="AU126" s="235" t="s">
        <v>90</v>
      </c>
      <c r="AV126" s="15" t="s">
        <v>102</v>
      </c>
      <c r="AW126" s="15" t="s">
        <v>36</v>
      </c>
      <c r="AX126" s="15" t="s">
        <v>85</v>
      </c>
      <c r="AY126" s="235" t="s">
        <v>386</v>
      </c>
    </row>
    <row r="127" spans="1:65" s="2" customFormat="1" ht="44.25" customHeight="1">
      <c r="A127" s="37"/>
      <c r="B127" s="38"/>
      <c r="C127" s="185" t="s">
        <v>411</v>
      </c>
      <c r="D127" s="185" t="s">
        <v>388</v>
      </c>
      <c r="E127" s="186" t="s">
        <v>4966</v>
      </c>
      <c r="F127" s="187" t="s">
        <v>4967</v>
      </c>
      <c r="G127" s="188" t="s">
        <v>303</v>
      </c>
      <c r="H127" s="189">
        <v>23.47</v>
      </c>
      <c r="I127" s="190"/>
      <c r="J127" s="191">
        <f>ROUND(I127*H127,2)</f>
        <v>0</v>
      </c>
      <c r="K127" s="187" t="s">
        <v>391</v>
      </c>
      <c r="L127" s="42"/>
      <c r="M127" s="192" t="s">
        <v>76</v>
      </c>
      <c r="N127" s="193" t="s">
        <v>49</v>
      </c>
      <c r="O127" s="67"/>
      <c r="P127" s="194">
        <f>O127*H127</f>
        <v>0</v>
      </c>
      <c r="Q127" s="194">
        <v>0</v>
      </c>
      <c r="R127" s="194">
        <f>Q127*H127</f>
        <v>0</v>
      </c>
      <c r="S127" s="194">
        <v>0</v>
      </c>
      <c r="T127" s="195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6" t="s">
        <v>102</v>
      </c>
      <c r="AT127" s="196" t="s">
        <v>388</v>
      </c>
      <c r="AU127" s="196" t="s">
        <v>90</v>
      </c>
      <c r="AY127" s="20" t="s">
        <v>386</v>
      </c>
      <c r="BE127" s="197">
        <f>IF(N127="základní",J127,0)</f>
        <v>0</v>
      </c>
      <c r="BF127" s="197">
        <f>IF(N127="snížená",J127,0)</f>
        <v>0</v>
      </c>
      <c r="BG127" s="197">
        <f>IF(N127="zákl. přenesená",J127,0)</f>
        <v>0</v>
      </c>
      <c r="BH127" s="197">
        <f>IF(N127="sníž. přenesená",J127,0)</f>
        <v>0</v>
      </c>
      <c r="BI127" s="197">
        <f>IF(N127="nulová",J127,0)</f>
        <v>0</v>
      </c>
      <c r="BJ127" s="20" t="s">
        <v>90</v>
      </c>
      <c r="BK127" s="197">
        <f>ROUND(I127*H127,2)</f>
        <v>0</v>
      </c>
      <c r="BL127" s="20" t="s">
        <v>102</v>
      </c>
      <c r="BM127" s="196" t="s">
        <v>447</v>
      </c>
    </row>
    <row r="128" spans="1:65" s="2" customFormat="1" ht="10">
      <c r="A128" s="37"/>
      <c r="B128" s="38"/>
      <c r="C128" s="39"/>
      <c r="D128" s="198" t="s">
        <v>393</v>
      </c>
      <c r="E128" s="39"/>
      <c r="F128" s="199" t="s">
        <v>4968</v>
      </c>
      <c r="G128" s="39"/>
      <c r="H128" s="39"/>
      <c r="I128" s="200"/>
      <c r="J128" s="39"/>
      <c r="K128" s="39"/>
      <c r="L128" s="42"/>
      <c r="M128" s="201"/>
      <c r="N128" s="202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393</v>
      </c>
      <c r="AU128" s="20" t="s">
        <v>90</v>
      </c>
    </row>
    <row r="129" spans="1:65" s="2" customFormat="1" ht="27">
      <c r="A129" s="37"/>
      <c r="B129" s="38"/>
      <c r="C129" s="39"/>
      <c r="D129" s="205" t="s">
        <v>4949</v>
      </c>
      <c r="E129" s="39"/>
      <c r="F129" s="261" t="s">
        <v>4969</v>
      </c>
      <c r="G129" s="39"/>
      <c r="H129" s="39"/>
      <c r="I129" s="200"/>
      <c r="J129" s="39"/>
      <c r="K129" s="39"/>
      <c r="L129" s="42"/>
      <c r="M129" s="201"/>
      <c r="N129" s="202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4949</v>
      </c>
      <c r="AU129" s="20" t="s">
        <v>90</v>
      </c>
    </row>
    <row r="130" spans="1:65" s="2" customFormat="1" ht="44.25" customHeight="1">
      <c r="A130" s="37"/>
      <c r="B130" s="38"/>
      <c r="C130" s="185" t="s">
        <v>424</v>
      </c>
      <c r="D130" s="185" t="s">
        <v>388</v>
      </c>
      <c r="E130" s="186" t="s">
        <v>4970</v>
      </c>
      <c r="F130" s="187" t="s">
        <v>4971</v>
      </c>
      <c r="G130" s="188" t="s">
        <v>456</v>
      </c>
      <c r="H130" s="189">
        <v>46.94</v>
      </c>
      <c r="I130" s="190"/>
      <c r="J130" s="191">
        <f>ROUND(I130*H130,2)</f>
        <v>0</v>
      </c>
      <c r="K130" s="187" t="s">
        <v>391</v>
      </c>
      <c r="L130" s="42"/>
      <c r="M130" s="192" t="s">
        <v>76</v>
      </c>
      <c r="N130" s="193" t="s">
        <v>49</v>
      </c>
      <c r="O130" s="67"/>
      <c r="P130" s="194">
        <f>O130*H130</f>
        <v>0</v>
      </c>
      <c r="Q130" s="194">
        <v>0</v>
      </c>
      <c r="R130" s="194">
        <f>Q130*H130</f>
        <v>0</v>
      </c>
      <c r="S130" s="194">
        <v>0</v>
      </c>
      <c r="T130" s="195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6" t="s">
        <v>102</v>
      </c>
      <c r="AT130" s="196" t="s">
        <v>388</v>
      </c>
      <c r="AU130" s="196" t="s">
        <v>90</v>
      </c>
      <c r="AY130" s="20" t="s">
        <v>386</v>
      </c>
      <c r="BE130" s="197">
        <f>IF(N130="základní",J130,0)</f>
        <v>0</v>
      </c>
      <c r="BF130" s="197">
        <f>IF(N130="snížená",J130,0)</f>
        <v>0</v>
      </c>
      <c r="BG130" s="197">
        <f>IF(N130="zákl. přenesená",J130,0)</f>
        <v>0</v>
      </c>
      <c r="BH130" s="197">
        <f>IF(N130="sníž. přenesená",J130,0)</f>
        <v>0</v>
      </c>
      <c r="BI130" s="197">
        <f>IF(N130="nulová",J130,0)</f>
        <v>0</v>
      </c>
      <c r="BJ130" s="20" t="s">
        <v>90</v>
      </c>
      <c r="BK130" s="197">
        <f>ROUND(I130*H130,2)</f>
        <v>0</v>
      </c>
      <c r="BL130" s="20" t="s">
        <v>102</v>
      </c>
      <c r="BM130" s="196" t="s">
        <v>8</v>
      </c>
    </row>
    <row r="131" spans="1:65" s="2" customFormat="1" ht="10">
      <c r="A131" s="37"/>
      <c r="B131" s="38"/>
      <c r="C131" s="39"/>
      <c r="D131" s="198" t="s">
        <v>393</v>
      </c>
      <c r="E131" s="39"/>
      <c r="F131" s="199" t="s">
        <v>4972</v>
      </c>
      <c r="G131" s="39"/>
      <c r="H131" s="39"/>
      <c r="I131" s="200"/>
      <c r="J131" s="39"/>
      <c r="K131" s="39"/>
      <c r="L131" s="42"/>
      <c r="M131" s="201"/>
      <c r="N131" s="202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393</v>
      </c>
      <c r="AU131" s="20" t="s">
        <v>90</v>
      </c>
    </row>
    <row r="132" spans="1:65" s="2" customFormat="1" ht="27">
      <c r="A132" s="37"/>
      <c r="B132" s="38"/>
      <c r="C132" s="39"/>
      <c r="D132" s="205" t="s">
        <v>4949</v>
      </c>
      <c r="E132" s="39"/>
      <c r="F132" s="261" t="s">
        <v>4973</v>
      </c>
      <c r="G132" s="39"/>
      <c r="H132" s="39"/>
      <c r="I132" s="200"/>
      <c r="J132" s="39"/>
      <c r="K132" s="39"/>
      <c r="L132" s="42"/>
      <c r="M132" s="201"/>
      <c r="N132" s="202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4949</v>
      </c>
      <c r="AU132" s="20" t="s">
        <v>90</v>
      </c>
    </row>
    <row r="133" spans="1:65" s="14" customFormat="1" ht="10">
      <c r="B133" s="214"/>
      <c r="C133" s="215"/>
      <c r="D133" s="205" t="s">
        <v>395</v>
      </c>
      <c r="E133" s="216" t="s">
        <v>76</v>
      </c>
      <c r="F133" s="217" t="s">
        <v>4974</v>
      </c>
      <c r="G133" s="215"/>
      <c r="H133" s="218">
        <v>46.94</v>
      </c>
      <c r="I133" s="219"/>
      <c r="J133" s="215"/>
      <c r="K133" s="215"/>
      <c r="L133" s="220"/>
      <c r="M133" s="221"/>
      <c r="N133" s="222"/>
      <c r="O133" s="222"/>
      <c r="P133" s="222"/>
      <c r="Q133" s="222"/>
      <c r="R133" s="222"/>
      <c r="S133" s="222"/>
      <c r="T133" s="223"/>
      <c r="AT133" s="224" t="s">
        <v>395</v>
      </c>
      <c r="AU133" s="224" t="s">
        <v>90</v>
      </c>
      <c r="AV133" s="14" t="s">
        <v>90</v>
      </c>
      <c r="AW133" s="14" t="s">
        <v>36</v>
      </c>
      <c r="AX133" s="14" t="s">
        <v>78</v>
      </c>
      <c r="AY133" s="224" t="s">
        <v>386</v>
      </c>
    </row>
    <row r="134" spans="1:65" s="15" customFormat="1" ht="10">
      <c r="B134" s="225"/>
      <c r="C134" s="226"/>
      <c r="D134" s="205" t="s">
        <v>395</v>
      </c>
      <c r="E134" s="227" t="s">
        <v>76</v>
      </c>
      <c r="F134" s="228" t="s">
        <v>398</v>
      </c>
      <c r="G134" s="226"/>
      <c r="H134" s="229">
        <v>46.94</v>
      </c>
      <c r="I134" s="230"/>
      <c r="J134" s="226"/>
      <c r="K134" s="226"/>
      <c r="L134" s="231"/>
      <c r="M134" s="232"/>
      <c r="N134" s="233"/>
      <c r="O134" s="233"/>
      <c r="P134" s="233"/>
      <c r="Q134" s="233"/>
      <c r="R134" s="233"/>
      <c r="S134" s="233"/>
      <c r="T134" s="234"/>
      <c r="AT134" s="235" t="s">
        <v>395</v>
      </c>
      <c r="AU134" s="235" t="s">
        <v>90</v>
      </c>
      <c r="AV134" s="15" t="s">
        <v>102</v>
      </c>
      <c r="AW134" s="15" t="s">
        <v>36</v>
      </c>
      <c r="AX134" s="15" t="s">
        <v>85</v>
      </c>
      <c r="AY134" s="235" t="s">
        <v>386</v>
      </c>
    </row>
    <row r="135" spans="1:65" s="2" customFormat="1" ht="44.25" customHeight="1">
      <c r="A135" s="37"/>
      <c r="B135" s="38"/>
      <c r="C135" s="185" t="s">
        <v>430</v>
      </c>
      <c r="D135" s="185" t="s">
        <v>388</v>
      </c>
      <c r="E135" s="186" t="s">
        <v>4975</v>
      </c>
      <c r="F135" s="187" t="s">
        <v>449</v>
      </c>
      <c r="G135" s="188" t="s">
        <v>303</v>
      </c>
      <c r="H135" s="189">
        <v>22.57</v>
      </c>
      <c r="I135" s="190"/>
      <c r="J135" s="191">
        <f>ROUND(I135*H135,2)</f>
        <v>0</v>
      </c>
      <c r="K135" s="187" t="s">
        <v>391</v>
      </c>
      <c r="L135" s="42"/>
      <c r="M135" s="192" t="s">
        <v>76</v>
      </c>
      <c r="N135" s="193" t="s">
        <v>49</v>
      </c>
      <c r="O135" s="67"/>
      <c r="P135" s="194">
        <f>O135*H135</f>
        <v>0</v>
      </c>
      <c r="Q135" s="194">
        <v>0</v>
      </c>
      <c r="R135" s="194">
        <f>Q135*H135</f>
        <v>0</v>
      </c>
      <c r="S135" s="194">
        <v>0</v>
      </c>
      <c r="T135" s="195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6" t="s">
        <v>102</v>
      </c>
      <c r="AT135" s="196" t="s">
        <v>388</v>
      </c>
      <c r="AU135" s="196" t="s">
        <v>90</v>
      </c>
      <c r="AY135" s="20" t="s">
        <v>386</v>
      </c>
      <c r="BE135" s="197">
        <f>IF(N135="základní",J135,0)</f>
        <v>0</v>
      </c>
      <c r="BF135" s="197">
        <f>IF(N135="snížená",J135,0)</f>
        <v>0</v>
      </c>
      <c r="BG135" s="197">
        <f>IF(N135="zákl. přenesená",J135,0)</f>
        <v>0</v>
      </c>
      <c r="BH135" s="197">
        <f>IF(N135="sníž. přenesená",J135,0)</f>
        <v>0</v>
      </c>
      <c r="BI135" s="197">
        <f>IF(N135="nulová",J135,0)</f>
        <v>0</v>
      </c>
      <c r="BJ135" s="20" t="s">
        <v>90</v>
      </c>
      <c r="BK135" s="197">
        <f>ROUND(I135*H135,2)</f>
        <v>0</v>
      </c>
      <c r="BL135" s="20" t="s">
        <v>102</v>
      </c>
      <c r="BM135" s="196" t="s">
        <v>469</v>
      </c>
    </row>
    <row r="136" spans="1:65" s="2" customFormat="1" ht="10">
      <c r="A136" s="37"/>
      <c r="B136" s="38"/>
      <c r="C136" s="39"/>
      <c r="D136" s="198" t="s">
        <v>393</v>
      </c>
      <c r="E136" s="39"/>
      <c r="F136" s="199" t="s">
        <v>4976</v>
      </c>
      <c r="G136" s="39"/>
      <c r="H136" s="39"/>
      <c r="I136" s="200"/>
      <c r="J136" s="39"/>
      <c r="K136" s="39"/>
      <c r="L136" s="42"/>
      <c r="M136" s="201"/>
      <c r="N136" s="202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393</v>
      </c>
      <c r="AU136" s="20" t="s">
        <v>90</v>
      </c>
    </row>
    <row r="137" spans="1:65" s="2" customFormat="1" ht="18">
      <c r="A137" s="37"/>
      <c r="B137" s="38"/>
      <c r="C137" s="39"/>
      <c r="D137" s="205" t="s">
        <v>4949</v>
      </c>
      <c r="E137" s="39"/>
      <c r="F137" s="261" t="s">
        <v>4977</v>
      </c>
      <c r="G137" s="39"/>
      <c r="H137" s="39"/>
      <c r="I137" s="200"/>
      <c r="J137" s="39"/>
      <c r="K137" s="39"/>
      <c r="L137" s="42"/>
      <c r="M137" s="201"/>
      <c r="N137" s="202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4949</v>
      </c>
      <c r="AU137" s="20" t="s">
        <v>90</v>
      </c>
    </row>
    <row r="138" spans="1:65" s="14" customFormat="1" ht="10">
      <c r="B138" s="214"/>
      <c r="C138" s="215"/>
      <c r="D138" s="205" t="s">
        <v>395</v>
      </c>
      <c r="E138" s="216" t="s">
        <v>76</v>
      </c>
      <c r="F138" s="217" t="s">
        <v>4978</v>
      </c>
      <c r="G138" s="215"/>
      <c r="H138" s="218">
        <v>22.57</v>
      </c>
      <c r="I138" s="219"/>
      <c r="J138" s="215"/>
      <c r="K138" s="215"/>
      <c r="L138" s="220"/>
      <c r="M138" s="221"/>
      <c r="N138" s="222"/>
      <c r="O138" s="222"/>
      <c r="P138" s="222"/>
      <c r="Q138" s="222"/>
      <c r="R138" s="222"/>
      <c r="S138" s="222"/>
      <c r="T138" s="223"/>
      <c r="AT138" s="224" t="s">
        <v>395</v>
      </c>
      <c r="AU138" s="224" t="s">
        <v>90</v>
      </c>
      <c r="AV138" s="14" t="s">
        <v>90</v>
      </c>
      <c r="AW138" s="14" t="s">
        <v>36</v>
      </c>
      <c r="AX138" s="14" t="s">
        <v>78</v>
      </c>
      <c r="AY138" s="224" t="s">
        <v>386</v>
      </c>
    </row>
    <row r="139" spans="1:65" s="15" customFormat="1" ht="10">
      <c r="B139" s="225"/>
      <c r="C139" s="226"/>
      <c r="D139" s="205" t="s">
        <v>395</v>
      </c>
      <c r="E139" s="227" t="s">
        <v>76</v>
      </c>
      <c r="F139" s="228" t="s">
        <v>398</v>
      </c>
      <c r="G139" s="226"/>
      <c r="H139" s="229">
        <v>22.57</v>
      </c>
      <c r="I139" s="230"/>
      <c r="J139" s="226"/>
      <c r="K139" s="226"/>
      <c r="L139" s="231"/>
      <c r="M139" s="232"/>
      <c r="N139" s="233"/>
      <c r="O139" s="233"/>
      <c r="P139" s="233"/>
      <c r="Q139" s="233"/>
      <c r="R139" s="233"/>
      <c r="S139" s="233"/>
      <c r="T139" s="234"/>
      <c r="AT139" s="235" t="s">
        <v>395</v>
      </c>
      <c r="AU139" s="235" t="s">
        <v>90</v>
      </c>
      <c r="AV139" s="15" t="s">
        <v>102</v>
      </c>
      <c r="AW139" s="15" t="s">
        <v>36</v>
      </c>
      <c r="AX139" s="15" t="s">
        <v>85</v>
      </c>
      <c r="AY139" s="235" t="s">
        <v>386</v>
      </c>
    </row>
    <row r="140" spans="1:65" s="2" customFormat="1" ht="66.75" customHeight="1">
      <c r="A140" s="37"/>
      <c r="B140" s="38"/>
      <c r="C140" s="185" t="s">
        <v>436</v>
      </c>
      <c r="D140" s="185" t="s">
        <v>388</v>
      </c>
      <c r="E140" s="186" t="s">
        <v>4979</v>
      </c>
      <c r="F140" s="187" t="s">
        <v>4980</v>
      </c>
      <c r="G140" s="188" t="s">
        <v>303</v>
      </c>
      <c r="H140" s="189">
        <v>18.260000000000002</v>
      </c>
      <c r="I140" s="190"/>
      <c r="J140" s="191">
        <f>ROUND(I140*H140,2)</f>
        <v>0</v>
      </c>
      <c r="K140" s="187" t="s">
        <v>391</v>
      </c>
      <c r="L140" s="42"/>
      <c r="M140" s="192" t="s">
        <v>76</v>
      </c>
      <c r="N140" s="193" t="s">
        <v>49</v>
      </c>
      <c r="O140" s="67"/>
      <c r="P140" s="194">
        <f>O140*H140</f>
        <v>0</v>
      </c>
      <c r="Q140" s="194">
        <v>0</v>
      </c>
      <c r="R140" s="194">
        <f>Q140*H140</f>
        <v>0</v>
      </c>
      <c r="S140" s="194">
        <v>0</v>
      </c>
      <c r="T140" s="195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6" t="s">
        <v>102</v>
      </c>
      <c r="AT140" s="196" t="s">
        <v>388</v>
      </c>
      <c r="AU140" s="196" t="s">
        <v>90</v>
      </c>
      <c r="AY140" s="20" t="s">
        <v>386</v>
      </c>
      <c r="BE140" s="197">
        <f>IF(N140="základní",J140,0)</f>
        <v>0</v>
      </c>
      <c r="BF140" s="197">
        <f>IF(N140="snížená",J140,0)</f>
        <v>0</v>
      </c>
      <c r="BG140" s="197">
        <f>IF(N140="zákl. přenesená",J140,0)</f>
        <v>0</v>
      </c>
      <c r="BH140" s="197">
        <f>IF(N140="sníž. přenesená",J140,0)</f>
        <v>0</v>
      </c>
      <c r="BI140" s="197">
        <f>IF(N140="nulová",J140,0)</f>
        <v>0</v>
      </c>
      <c r="BJ140" s="20" t="s">
        <v>90</v>
      </c>
      <c r="BK140" s="197">
        <f>ROUND(I140*H140,2)</f>
        <v>0</v>
      </c>
      <c r="BL140" s="20" t="s">
        <v>102</v>
      </c>
      <c r="BM140" s="196" t="s">
        <v>479</v>
      </c>
    </row>
    <row r="141" spans="1:65" s="2" customFormat="1" ht="10">
      <c r="A141" s="37"/>
      <c r="B141" s="38"/>
      <c r="C141" s="39"/>
      <c r="D141" s="198" t="s">
        <v>393</v>
      </c>
      <c r="E141" s="39"/>
      <c r="F141" s="199" t="s">
        <v>4981</v>
      </c>
      <c r="G141" s="39"/>
      <c r="H141" s="39"/>
      <c r="I141" s="200"/>
      <c r="J141" s="39"/>
      <c r="K141" s="39"/>
      <c r="L141" s="42"/>
      <c r="M141" s="201"/>
      <c r="N141" s="202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393</v>
      </c>
      <c r="AU141" s="20" t="s">
        <v>90</v>
      </c>
    </row>
    <row r="142" spans="1:65" s="2" customFormat="1" ht="18">
      <c r="A142" s="37"/>
      <c r="B142" s="38"/>
      <c r="C142" s="39"/>
      <c r="D142" s="205" t="s">
        <v>4949</v>
      </c>
      <c r="E142" s="39"/>
      <c r="F142" s="261" t="s">
        <v>4982</v>
      </c>
      <c r="G142" s="39"/>
      <c r="H142" s="39"/>
      <c r="I142" s="200"/>
      <c r="J142" s="39"/>
      <c r="K142" s="39"/>
      <c r="L142" s="42"/>
      <c r="M142" s="201"/>
      <c r="N142" s="202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4949</v>
      </c>
      <c r="AU142" s="20" t="s">
        <v>90</v>
      </c>
    </row>
    <row r="143" spans="1:65" s="14" customFormat="1" ht="10">
      <c r="B143" s="214"/>
      <c r="C143" s="215"/>
      <c r="D143" s="205" t="s">
        <v>395</v>
      </c>
      <c r="E143" s="216" t="s">
        <v>76</v>
      </c>
      <c r="F143" s="217" t="s">
        <v>4983</v>
      </c>
      <c r="G143" s="215"/>
      <c r="H143" s="218">
        <v>18.260000000000002</v>
      </c>
      <c r="I143" s="219"/>
      <c r="J143" s="215"/>
      <c r="K143" s="215"/>
      <c r="L143" s="220"/>
      <c r="M143" s="221"/>
      <c r="N143" s="222"/>
      <c r="O143" s="222"/>
      <c r="P143" s="222"/>
      <c r="Q143" s="222"/>
      <c r="R143" s="222"/>
      <c r="S143" s="222"/>
      <c r="T143" s="223"/>
      <c r="AT143" s="224" t="s">
        <v>395</v>
      </c>
      <c r="AU143" s="224" t="s">
        <v>90</v>
      </c>
      <c r="AV143" s="14" t="s">
        <v>90</v>
      </c>
      <c r="AW143" s="14" t="s">
        <v>36</v>
      </c>
      <c r="AX143" s="14" t="s">
        <v>78</v>
      </c>
      <c r="AY143" s="224" t="s">
        <v>386</v>
      </c>
    </row>
    <row r="144" spans="1:65" s="15" customFormat="1" ht="10">
      <c r="B144" s="225"/>
      <c r="C144" s="226"/>
      <c r="D144" s="205" t="s">
        <v>395</v>
      </c>
      <c r="E144" s="227" t="s">
        <v>76</v>
      </c>
      <c r="F144" s="228" t="s">
        <v>398</v>
      </c>
      <c r="G144" s="226"/>
      <c r="H144" s="229">
        <v>18.260000000000002</v>
      </c>
      <c r="I144" s="230"/>
      <c r="J144" s="226"/>
      <c r="K144" s="226"/>
      <c r="L144" s="231"/>
      <c r="M144" s="232"/>
      <c r="N144" s="233"/>
      <c r="O144" s="233"/>
      <c r="P144" s="233"/>
      <c r="Q144" s="233"/>
      <c r="R144" s="233"/>
      <c r="S144" s="233"/>
      <c r="T144" s="234"/>
      <c r="AT144" s="235" t="s">
        <v>395</v>
      </c>
      <c r="AU144" s="235" t="s">
        <v>90</v>
      </c>
      <c r="AV144" s="15" t="s">
        <v>102</v>
      </c>
      <c r="AW144" s="15" t="s">
        <v>36</v>
      </c>
      <c r="AX144" s="15" t="s">
        <v>85</v>
      </c>
      <c r="AY144" s="235" t="s">
        <v>386</v>
      </c>
    </row>
    <row r="145" spans="1:65" s="2" customFormat="1" ht="16.5" customHeight="1">
      <c r="A145" s="37"/>
      <c r="B145" s="38"/>
      <c r="C145" s="236" t="s">
        <v>442</v>
      </c>
      <c r="D145" s="236" t="s">
        <v>453</v>
      </c>
      <c r="E145" s="237" t="s">
        <v>4984</v>
      </c>
      <c r="F145" s="238" t="s">
        <v>4985</v>
      </c>
      <c r="G145" s="239" t="s">
        <v>456</v>
      </c>
      <c r="H145" s="240">
        <v>36.520000000000003</v>
      </c>
      <c r="I145" s="241"/>
      <c r="J145" s="242">
        <f>ROUND(I145*H145,2)</f>
        <v>0</v>
      </c>
      <c r="K145" s="238" t="s">
        <v>391</v>
      </c>
      <c r="L145" s="243"/>
      <c r="M145" s="244" t="s">
        <v>76</v>
      </c>
      <c r="N145" s="245" t="s">
        <v>49</v>
      </c>
      <c r="O145" s="67"/>
      <c r="P145" s="194">
        <f>O145*H145</f>
        <v>0</v>
      </c>
      <c r="Q145" s="194">
        <v>0</v>
      </c>
      <c r="R145" s="194">
        <f>Q145*H145</f>
        <v>0</v>
      </c>
      <c r="S145" s="194">
        <v>0</v>
      </c>
      <c r="T145" s="195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6" t="s">
        <v>436</v>
      </c>
      <c r="AT145" s="196" t="s">
        <v>453</v>
      </c>
      <c r="AU145" s="196" t="s">
        <v>90</v>
      </c>
      <c r="AY145" s="20" t="s">
        <v>386</v>
      </c>
      <c r="BE145" s="197">
        <f>IF(N145="základní",J145,0)</f>
        <v>0</v>
      </c>
      <c r="BF145" s="197">
        <f>IF(N145="snížená",J145,0)</f>
        <v>0</v>
      </c>
      <c r="BG145" s="197">
        <f>IF(N145="zákl. přenesená",J145,0)</f>
        <v>0</v>
      </c>
      <c r="BH145" s="197">
        <f>IF(N145="sníž. přenesená",J145,0)</f>
        <v>0</v>
      </c>
      <c r="BI145" s="197">
        <f>IF(N145="nulová",J145,0)</f>
        <v>0</v>
      </c>
      <c r="BJ145" s="20" t="s">
        <v>90</v>
      </c>
      <c r="BK145" s="197">
        <f>ROUND(I145*H145,2)</f>
        <v>0</v>
      </c>
      <c r="BL145" s="20" t="s">
        <v>102</v>
      </c>
      <c r="BM145" s="196" t="s">
        <v>490</v>
      </c>
    </row>
    <row r="146" spans="1:65" s="2" customFormat="1" ht="18">
      <c r="A146" s="37"/>
      <c r="B146" s="38"/>
      <c r="C146" s="39"/>
      <c r="D146" s="205" t="s">
        <v>4949</v>
      </c>
      <c r="E146" s="39"/>
      <c r="F146" s="261" t="s">
        <v>4986</v>
      </c>
      <c r="G146" s="39"/>
      <c r="H146" s="39"/>
      <c r="I146" s="200"/>
      <c r="J146" s="39"/>
      <c r="K146" s="39"/>
      <c r="L146" s="42"/>
      <c r="M146" s="201"/>
      <c r="N146" s="202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4949</v>
      </c>
      <c r="AU146" s="20" t="s">
        <v>90</v>
      </c>
    </row>
    <row r="147" spans="1:65" s="14" customFormat="1" ht="10">
      <c r="B147" s="214"/>
      <c r="C147" s="215"/>
      <c r="D147" s="205" t="s">
        <v>395</v>
      </c>
      <c r="E147" s="216" t="s">
        <v>76</v>
      </c>
      <c r="F147" s="217" t="s">
        <v>4987</v>
      </c>
      <c r="G147" s="215"/>
      <c r="H147" s="218">
        <v>36.520000000000003</v>
      </c>
      <c r="I147" s="219"/>
      <c r="J147" s="215"/>
      <c r="K147" s="215"/>
      <c r="L147" s="220"/>
      <c r="M147" s="221"/>
      <c r="N147" s="222"/>
      <c r="O147" s="222"/>
      <c r="P147" s="222"/>
      <c r="Q147" s="222"/>
      <c r="R147" s="222"/>
      <c r="S147" s="222"/>
      <c r="T147" s="223"/>
      <c r="AT147" s="224" t="s">
        <v>395</v>
      </c>
      <c r="AU147" s="224" t="s">
        <v>90</v>
      </c>
      <c r="AV147" s="14" t="s">
        <v>90</v>
      </c>
      <c r="AW147" s="14" t="s">
        <v>36</v>
      </c>
      <c r="AX147" s="14" t="s">
        <v>78</v>
      </c>
      <c r="AY147" s="224" t="s">
        <v>386</v>
      </c>
    </row>
    <row r="148" spans="1:65" s="15" customFormat="1" ht="10">
      <c r="B148" s="225"/>
      <c r="C148" s="226"/>
      <c r="D148" s="205" t="s">
        <v>395</v>
      </c>
      <c r="E148" s="227" t="s">
        <v>76</v>
      </c>
      <c r="F148" s="228" t="s">
        <v>398</v>
      </c>
      <c r="G148" s="226"/>
      <c r="H148" s="229">
        <v>36.520000000000003</v>
      </c>
      <c r="I148" s="230"/>
      <c r="J148" s="226"/>
      <c r="K148" s="226"/>
      <c r="L148" s="231"/>
      <c r="M148" s="232"/>
      <c r="N148" s="233"/>
      <c r="O148" s="233"/>
      <c r="P148" s="233"/>
      <c r="Q148" s="233"/>
      <c r="R148" s="233"/>
      <c r="S148" s="233"/>
      <c r="T148" s="234"/>
      <c r="AT148" s="235" t="s">
        <v>395</v>
      </c>
      <c r="AU148" s="235" t="s">
        <v>90</v>
      </c>
      <c r="AV148" s="15" t="s">
        <v>102</v>
      </c>
      <c r="AW148" s="15" t="s">
        <v>36</v>
      </c>
      <c r="AX148" s="15" t="s">
        <v>85</v>
      </c>
      <c r="AY148" s="235" t="s">
        <v>386</v>
      </c>
    </row>
    <row r="149" spans="1:65" s="12" customFormat="1" ht="22.75" customHeight="1">
      <c r="B149" s="169"/>
      <c r="C149" s="170"/>
      <c r="D149" s="171" t="s">
        <v>77</v>
      </c>
      <c r="E149" s="183" t="s">
        <v>102</v>
      </c>
      <c r="F149" s="183" t="s">
        <v>782</v>
      </c>
      <c r="G149" s="170"/>
      <c r="H149" s="170"/>
      <c r="I149" s="173"/>
      <c r="J149" s="184">
        <f>BK149</f>
        <v>0</v>
      </c>
      <c r="K149" s="170"/>
      <c r="L149" s="175"/>
      <c r="M149" s="176"/>
      <c r="N149" s="177"/>
      <c r="O149" s="177"/>
      <c r="P149" s="178">
        <f>SUM(P150:P167)</f>
        <v>0</v>
      </c>
      <c r="Q149" s="177"/>
      <c r="R149" s="178">
        <f>SUM(R150:R167)</f>
        <v>0</v>
      </c>
      <c r="S149" s="177"/>
      <c r="T149" s="179">
        <f>SUM(T150:T167)</f>
        <v>0</v>
      </c>
      <c r="AR149" s="180" t="s">
        <v>85</v>
      </c>
      <c r="AT149" s="181" t="s">
        <v>77</v>
      </c>
      <c r="AU149" s="181" t="s">
        <v>85</v>
      </c>
      <c r="AY149" s="180" t="s">
        <v>386</v>
      </c>
      <c r="BK149" s="182">
        <f>SUM(BK150:BK167)</f>
        <v>0</v>
      </c>
    </row>
    <row r="150" spans="1:65" s="2" customFormat="1" ht="24.15" customHeight="1">
      <c r="A150" s="37"/>
      <c r="B150" s="38"/>
      <c r="C150" s="185" t="s">
        <v>447</v>
      </c>
      <c r="D150" s="185" t="s">
        <v>388</v>
      </c>
      <c r="E150" s="186" t="s">
        <v>4988</v>
      </c>
      <c r="F150" s="187" t="s">
        <v>4989</v>
      </c>
      <c r="G150" s="188" t="s">
        <v>303</v>
      </c>
      <c r="H150" s="189">
        <v>4.32</v>
      </c>
      <c r="I150" s="190"/>
      <c r="J150" s="191">
        <f>ROUND(I150*H150,2)</f>
        <v>0</v>
      </c>
      <c r="K150" s="187" t="s">
        <v>391</v>
      </c>
      <c r="L150" s="42"/>
      <c r="M150" s="192" t="s">
        <v>76</v>
      </c>
      <c r="N150" s="193" t="s">
        <v>49</v>
      </c>
      <c r="O150" s="67"/>
      <c r="P150" s="194">
        <f>O150*H150</f>
        <v>0</v>
      </c>
      <c r="Q150" s="194">
        <v>0</v>
      </c>
      <c r="R150" s="194">
        <f>Q150*H150</f>
        <v>0</v>
      </c>
      <c r="S150" s="194">
        <v>0</v>
      </c>
      <c r="T150" s="195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6" t="s">
        <v>102</v>
      </c>
      <c r="AT150" s="196" t="s">
        <v>388</v>
      </c>
      <c r="AU150" s="196" t="s">
        <v>90</v>
      </c>
      <c r="AY150" s="20" t="s">
        <v>386</v>
      </c>
      <c r="BE150" s="197">
        <f>IF(N150="základní",J150,0)</f>
        <v>0</v>
      </c>
      <c r="BF150" s="197">
        <f>IF(N150="snížená",J150,0)</f>
        <v>0</v>
      </c>
      <c r="BG150" s="197">
        <f>IF(N150="zákl. přenesená",J150,0)</f>
        <v>0</v>
      </c>
      <c r="BH150" s="197">
        <f>IF(N150="sníž. přenesená",J150,0)</f>
        <v>0</v>
      </c>
      <c r="BI150" s="197">
        <f>IF(N150="nulová",J150,0)</f>
        <v>0</v>
      </c>
      <c r="BJ150" s="20" t="s">
        <v>90</v>
      </c>
      <c r="BK150" s="197">
        <f>ROUND(I150*H150,2)</f>
        <v>0</v>
      </c>
      <c r="BL150" s="20" t="s">
        <v>102</v>
      </c>
      <c r="BM150" s="196" t="s">
        <v>502</v>
      </c>
    </row>
    <row r="151" spans="1:65" s="2" customFormat="1" ht="10">
      <c r="A151" s="37"/>
      <c r="B151" s="38"/>
      <c r="C151" s="39"/>
      <c r="D151" s="198" t="s">
        <v>393</v>
      </c>
      <c r="E151" s="39"/>
      <c r="F151" s="199" t="s">
        <v>4990</v>
      </c>
      <c r="G151" s="39"/>
      <c r="H151" s="39"/>
      <c r="I151" s="200"/>
      <c r="J151" s="39"/>
      <c r="K151" s="39"/>
      <c r="L151" s="42"/>
      <c r="M151" s="201"/>
      <c r="N151" s="202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393</v>
      </c>
      <c r="AU151" s="20" t="s">
        <v>90</v>
      </c>
    </row>
    <row r="152" spans="1:65" s="2" customFormat="1" ht="18">
      <c r="A152" s="37"/>
      <c r="B152" s="38"/>
      <c r="C152" s="39"/>
      <c r="D152" s="205" t="s">
        <v>4949</v>
      </c>
      <c r="E152" s="39"/>
      <c r="F152" s="261" t="s">
        <v>4991</v>
      </c>
      <c r="G152" s="39"/>
      <c r="H152" s="39"/>
      <c r="I152" s="200"/>
      <c r="J152" s="39"/>
      <c r="K152" s="39"/>
      <c r="L152" s="42"/>
      <c r="M152" s="201"/>
      <c r="N152" s="202"/>
      <c r="O152" s="67"/>
      <c r="P152" s="67"/>
      <c r="Q152" s="67"/>
      <c r="R152" s="67"/>
      <c r="S152" s="67"/>
      <c r="T152" s="68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T152" s="20" t="s">
        <v>4949</v>
      </c>
      <c r="AU152" s="20" t="s">
        <v>90</v>
      </c>
    </row>
    <row r="153" spans="1:65" s="14" customFormat="1" ht="10">
      <c r="B153" s="214"/>
      <c r="C153" s="215"/>
      <c r="D153" s="205" t="s">
        <v>395</v>
      </c>
      <c r="E153" s="216" t="s">
        <v>76</v>
      </c>
      <c r="F153" s="217" t="s">
        <v>4992</v>
      </c>
      <c r="G153" s="215"/>
      <c r="H153" s="218">
        <v>4.32</v>
      </c>
      <c r="I153" s="219"/>
      <c r="J153" s="215"/>
      <c r="K153" s="215"/>
      <c r="L153" s="220"/>
      <c r="M153" s="221"/>
      <c r="N153" s="222"/>
      <c r="O153" s="222"/>
      <c r="P153" s="222"/>
      <c r="Q153" s="222"/>
      <c r="R153" s="222"/>
      <c r="S153" s="222"/>
      <c r="T153" s="223"/>
      <c r="AT153" s="224" t="s">
        <v>395</v>
      </c>
      <c r="AU153" s="224" t="s">
        <v>90</v>
      </c>
      <c r="AV153" s="14" t="s">
        <v>90</v>
      </c>
      <c r="AW153" s="14" t="s">
        <v>36</v>
      </c>
      <c r="AX153" s="14" t="s">
        <v>78</v>
      </c>
      <c r="AY153" s="224" t="s">
        <v>386</v>
      </c>
    </row>
    <row r="154" spans="1:65" s="15" customFormat="1" ht="10">
      <c r="B154" s="225"/>
      <c r="C154" s="226"/>
      <c r="D154" s="205" t="s">
        <v>395</v>
      </c>
      <c r="E154" s="227" t="s">
        <v>76</v>
      </c>
      <c r="F154" s="228" t="s">
        <v>398</v>
      </c>
      <c r="G154" s="226"/>
      <c r="H154" s="229">
        <v>4.32</v>
      </c>
      <c r="I154" s="230"/>
      <c r="J154" s="226"/>
      <c r="K154" s="226"/>
      <c r="L154" s="231"/>
      <c r="M154" s="232"/>
      <c r="N154" s="233"/>
      <c r="O154" s="233"/>
      <c r="P154" s="233"/>
      <c r="Q154" s="233"/>
      <c r="R154" s="233"/>
      <c r="S154" s="233"/>
      <c r="T154" s="234"/>
      <c r="AT154" s="235" t="s">
        <v>395</v>
      </c>
      <c r="AU154" s="235" t="s">
        <v>90</v>
      </c>
      <c r="AV154" s="15" t="s">
        <v>102</v>
      </c>
      <c r="AW154" s="15" t="s">
        <v>36</v>
      </c>
      <c r="AX154" s="15" t="s">
        <v>85</v>
      </c>
      <c r="AY154" s="235" t="s">
        <v>386</v>
      </c>
    </row>
    <row r="155" spans="1:65" s="2" customFormat="1" ht="44.25" customHeight="1">
      <c r="A155" s="37"/>
      <c r="B155" s="38"/>
      <c r="C155" s="185" t="s">
        <v>452</v>
      </c>
      <c r="D155" s="185" t="s">
        <v>388</v>
      </c>
      <c r="E155" s="186" t="s">
        <v>4993</v>
      </c>
      <c r="F155" s="187" t="s">
        <v>4994</v>
      </c>
      <c r="G155" s="188" t="s">
        <v>303</v>
      </c>
      <c r="H155" s="189">
        <v>0.126</v>
      </c>
      <c r="I155" s="190"/>
      <c r="J155" s="191">
        <f>ROUND(I155*H155,2)</f>
        <v>0</v>
      </c>
      <c r="K155" s="187" t="s">
        <v>391</v>
      </c>
      <c r="L155" s="42"/>
      <c r="M155" s="192" t="s">
        <v>76</v>
      </c>
      <c r="N155" s="193" t="s">
        <v>49</v>
      </c>
      <c r="O155" s="67"/>
      <c r="P155" s="194">
        <f>O155*H155</f>
        <v>0</v>
      </c>
      <c r="Q155" s="194">
        <v>0</v>
      </c>
      <c r="R155" s="194">
        <f>Q155*H155</f>
        <v>0</v>
      </c>
      <c r="S155" s="194">
        <v>0</v>
      </c>
      <c r="T155" s="195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6" t="s">
        <v>102</v>
      </c>
      <c r="AT155" s="196" t="s">
        <v>388</v>
      </c>
      <c r="AU155" s="196" t="s">
        <v>90</v>
      </c>
      <c r="AY155" s="20" t="s">
        <v>386</v>
      </c>
      <c r="BE155" s="197">
        <f>IF(N155="základní",J155,0)</f>
        <v>0</v>
      </c>
      <c r="BF155" s="197">
        <f>IF(N155="snížená",J155,0)</f>
        <v>0</v>
      </c>
      <c r="BG155" s="197">
        <f>IF(N155="zákl. přenesená",J155,0)</f>
        <v>0</v>
      </c>
      <c r="BH155" s="197">
        <f>IF(N155="sníž. přenesená",J155,0)</f>
        <v>0</v>
      </c>
      <c r="BI155" s="197">
        <f>IF(N155="nulová",J155,0)</f>
        <v>0</v>
      </c>
      <c r="BJ155" s="20" t="s">
        <v>90</v>
      </c>
      <c r="BK155" s="197">
        <f>ROUND(I155*H155,2)</f>
        <v>0</v>
      </c>
      <c r="BL155" s="20" t="s">
        <v>102</v>
      </c>
      <c r="BM155" s="196" t="s">
        <v>516</v>
      </c>
    </row>
    <row r="156" spans="1:65" s="2" customFormat="1" ht="10">
      <c r="A156" s="37"/>
      <c r="B156" s="38"/>
      <c r="C156" s="39"/>
      <c r="D156" s="198" t="s">
        <v>393</v>
      </c>
      <c r="E156" s="39"/>
      <c r="F156" s="199" t="s">
        <v>4995</v>
      </c>
      <c r="G156" s="39"/>
      <c r="H156" s="39"/>
      <c r="I156" s="200"/>
      <c r="J156" s="39"/>
      <c r="K156" s="39"/>
      <c r="L156" s="42"/>
      <c r="M156" s="201"/>
      <c r="N156" s="202"/>
      <c r="O156" s="67"/>
      <c r="P156" s="67"/>
      <c r="Q156" s="67"/>
      <c r="R156" s="67"/>
      <c r="S156" s="67"/>
      <c r="T156" s="68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T156" s="20" t="s">
        <v>393</v>
      </c>
      <c r="AU156" s="20" t="s">
        <v>90</v>
      </c>
    </row>
    <row r="157" spans="1:65" s="2" customFormat="1" ht="18">
      <c r="A157" s="37"/>
      <c r="B157" s="38"/>
      <c r="C157" s="39"/>
      <c r="D157" s="205" t="s">
        <v>4949</v>
      </c>
      <c r="E157" s="39"/>
      <c r="F157" s="261" t="s">
        <v>4996</v>
      </c>
      <c r="G157" s="39"/>
      <c r="H157" s="39"/>
      <c r="I157" s="200"/>
      <c r="J157" s="39"/>
      <c r="K157" s="39"/>
      <c r="L157" s="42"/>
      <c r="M157" s="201"/>
      <c r="N157" s="202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4949</v>
      </c>
      <c r="AU157" s="20" t="s">
        <v>90</v>
      </c>
    </row>
    <row r="158" spans="1:65" s="14" customFormat="1" ht="20">
      <c r="B158" s="214"/>
      <c r="C158" s="215"/>
      <c r="D158" s="205" t="s">
        <v>395</v>
      </c>
      <c r="E158" s="216" t="s">
        <v>76</v>
      </c>
      <c r="F158" s="217" t="s">
        <v>4997</v>
      </c>
      <c r="G158" s="215"/>
      <c r="H158" s="218">
        <v>0.126</v>
      </c>
      <c r="I158" s="219"/>
      <c r="J158" s="215"/>
      <c r="K158" s="215"/>
      <c r="L158" s="220"/>
      <c r="M158" s="221"/>
      <c r="N158" s="222"/>
      <c r="O158" s="222"/>
      <c r="P158" s="222"/>
      <c r="Q158" s="222"/>
      <c r="R158" s="222"/>
      <c r="S158" s="222"/>
      <c r="T158" s="223"/>
      <c r="AT158" s="224" t="s">
        <v>395</v>
      </c>
      <c r="AU158" s="224" t="s">
        <v>90</v>
      </c>
      <c r="AV158" s="14" t="s">
        <v>90</v>
      </c>
      <c r="AW158" s="14" t="s">
        <v>36</v>
      </c>
      <c r="AX158" s="14" t="s">
        <v>78</v>
      </c>
      <c r="AY158" s="224" t="s">
        <v>386</v>
      </c>
    </row>
    <row r="159" spans="1:65" s="15" customFormat="1" ht="10">
      <c r="B159" s="225"/>
      <c r="C159" s="226"/>
      <c r="D159" s="205" t="s">
        <v>395</v>
      </c>
      <c r="E159" s="227" t="s">
        <v>76</v>
      </c>
      <c r="F159" s="228" t="s">
        <v>398</v>
      </c>
      <c r="G159" s="226"/>
      <c r="H159" s="229">
        <v>0.126</v>
      </c>
      <c r="I159" s="230"/>
      <c r="J159" s="226"/>
      <c r="K159" s="226"/>
      <c r="L159" s="231"/>
      <c r="M159" s="232"/>
      <c r="N159" s="233"/>
      <c r="O159" s="233"/>
      <c r="P159" s="233"/>
      <c r="Q159" s="233"/>
      <c r="R159" s="233"/>
      <c r="S159" s="233"/>
      <c r="T159" s="234"/>
      <c r="AT159" s="235" t="s">
        <v>395</v>
      </c>
      <c r="AU159" s="235" t="s">
        <v>90</v>
      </c>
      <c r="AV159" s="15" t="s">
        <v>102</v>
      </c>
      <c r="AW159" s="15" t="s">
        <v>36</v>
      </c>
      <c r="AX159" s="15" t="s">
        <v>85</v>
      </c>
      <c r="AY159" s="235" t="s">
        <v>386</v>
      </c>
    </row>
    <row r="160" spans="1:65" s="2" customFormat="1" ht="24.15" customHeight="1">
      <c r="A160" s="37"/>
      <c r="B160" s="38"/>
      <c r="C160" s="185" t="s">
        <v>8</v>
      </c>
      <c r="D160" s="185" t="s">
        <v>388</v>
      </c>
      <c r="E160" s="186" t="s">
        <v>4998</v>
      </c>
      <c r="F160" s="187" t="s">
        <v>4999</v>
      </c>
      <c r="G160" s="188" t="s">
        <v>127</v>
      </c>
      <c r="H160" s="189">
        <v>0.872</v>
      </c>
      <c r="I160" s="190"/>
      <c r="J160" s="191">
        <f>ROUND(I160*H160,2)</f>
        <v>0</v>
      </c>
      <c r="K160" s="187" t="s">
        <v>391</v>
      </c>
      <c r="L160" s="42"/>
      <c r="M160" s="192" t="s">
        <v>76</v>
      </c>
      <c r="N160" s="193" t="s">
        <v>49</v>
      </c>
      <c r="O160" s="67"/>
      <c r="P160" s="194">
        <f>O160*H160</f>
        <v>0</v>
      </c>
      <c r="Q160" s="194">
        <v>0</v>
      </c>
      <c r="R160" s="194">
        <f>Q160*H160</f>
        <v>0</v>
      </c>
      <c r="S160" s="194">
        <v>0</v>
      </c>
      <c r="T160" s="195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6" t="s">
        <v>102</v>
      </c>
      <c r="AT160" s="196" t="s">
        <v>388</v>
      </c>
      <c r="AU160" s="196" t="s">
        <v>90</v>
      </c>
      <c r="AY160" s="20" t="s">
        <v>386</v>
      </c>
      <c r="BE160" s="197">
        <f>IF(N160="základní",J160,0)</f>
        <v>0</v>
      </c>
      <c r="BF160" s="197">
        <f>IF(N160="snížená",J160,0)</f>
        <v>0</v>
      </c>
      <c r="BG160" s="197">
        <f>IF(N160="zákl. přenesená",J160,0)</f>
        <v>0</v>
      </c>
      <c r="BH160" s="197">
        <f>IF(N160="sníž. přenesená",J160,0)</f>
        <v>0</v>
      </c>
      <c r="BI160" s="197">
        <f>IF(N160="nulová",J160,0)</f>
        <v>0</v>
      </c>
      <c r="BJ160" s="20" t="s">
        <v>90</v>
      </c>
      <c r="BK160" s="197">
        <f>ROUND(I160*H160,2)</f>
        <v>0</v>
      </c>
      <c r="BL160" s="20" t="s">
        <v>102</v>
      </c>
      <c r="BM160" s="196" t="s">
        <v>527</v>
      </c>
    </row>
    <row r="161" spans="1:65" s="2" customFormat="1" ht="10">
      <c r="A161" s="37"/>
      <c r="B161" s="38"/>
      <c r="C161" s="39"/>
      <c r="D161" s="198" t="s">
        <v>393</v>
      </c>
      <c r="E161" s="39"/>
      <c r="F161" s="199" t="s">
        <v>5000</v>
      </c>
      <c r="G161" s="39"/>
      <c r="H161" s="39"/>
      <c r="I161" s="200"/>
      <c r="J161" s="39"/>
      <c r="K161" s="39"/>
      <c r="L161" s="42"/>
      <c r="M161" s="201"/>
      <c r="N161" s="202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393</v>
      </c>
      <c r="AU161" s="20" t="s">
        <v>90</v>
      </c>
    </row>
    <row r="162" spans="1:65" s="2" customFormat="1" ht="18">
      <c r="A162" s="37"/>
      <c r="B162" s="38"/>
      <c r="C162" s="39"/>
      <c r="D162" s="205" t="s">
        <v>4949</v>
      </c>
      <c r="E162" s="39"/>
      <c r="F162" s="261" t="s">
        <v>5001</v>
      </c>
      <c r="G162" s="39"/>
      <c r="H162" s="39"/>
      <c r="I162" s="200"/>
      <c r="J162" s="39"/>
      <c r="K162" s="39"/>
      <c r="L162" s="42"/>
      <c r="M162" s="201"/>
      <c r="N162" s="202"/>
      <c r="O162" s="67"/>
      <c r="P162" s="67"/>
      <c r="Q162" s="67"/>
      <c r="R162" s="67"/>
      <c r="S162" s="67"/>
      <c r="T162" s="68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T162" s="20" t="s">
        <v>4949</v>
      </c>
      <c r="AU162" s="20" t="s">
        <v>90</v>
      </c>
    </row>
    <row r="163" spans="1:65" s="14" customFormat="1" ht="20">
      <c r="B163" s="214"/>
      <c r="C163" s="215"/>
      <c r="D163" s="205" t="s">
        <v>395</v>
      </c>
      <c r="E163" s="216" t="s">
        <v>76</v>
      </c>
      <c r="F163" s="217" t="s">
        <v>5002</v>
      </c>
      <c r="G163" s="215"/>
      <c r="H163" s="218">
        <v>0.872</v>
      </c>
      <c r="I163" s="219"/>
      <c r="J163" s="215"/>
      <c r="K163" s="215"/>
      <c r="L163" s="220"/>
      <c r="M163" s="221"/>
      <c r="N163" s="222"/>
      <c r="O163" s="222"/>
      <c r="P163" s="222"/>
      <c r="Q163" s="222"/>
      <c r="R163" s="222"/>
      <c r="S163" s="222"/>
      <c r="T163" s="223"/>
      <c r="AT163" s="224" t="s">
        <v>395</v>
      </c>
      <c r="AU163" s="224" t="s">
        <v>90</v>
      </c>
      <c r="AV163" s="14" t="s">
        <v>90</v>
      </c>
      <c r="AW163" s="14" t="s">
        <v>36</v>
      </c>
      <c r="AX163" s="14" t="s">
        <v>78</v>
      </c>
      <c r="AY163" s="224" t="s">
        <v>386</v>
      </c>
    </row>
    <row r="164" spans="1:65" s="15" customFormat="1" ht="10">
      <c r="B164" s="225"/>
      <c r="C164" s="226"/>
      <c r="D164" s="205" t="s">
        <v>395</v>
      </c>
      <c r="E164" s="227" t="s">
        <v>76</v>
      </c>
      <c r="F164" s="228" t="s">
        <v>398</v>
      </c>
      <c r="G164" s="226"/>
      <c r="H164" s="229">
        <v>0.872</v>
      </c>
      <c r="I164" s="230"/>
      <c r="J164" s="226"/>
      <c r="K164" s="226"/>
      <c r="L164" s="231"/>
      <c r="M164" s="232"/>
      <c r="N164" s="233"/>
      <c r="O164" s="233"/>
      <c r="P164" s="233"/>
      <c r="Q164" s="233"/>
      <c r="R164" s="233"/>
      <c r="S164" s="233"/>
      <c r="T164" s="234"/>
      <c r="AT164" s="235" t="s">
        <v>395</v>
      </c>
      <c r="AU164" s="235" t="s">
        <v>90</v>
      </c>
      <c r="AV164" s="15" t="s">
        <v>102</v>
      </c>
      <c r="AW164" s="15" t="s">
        <v>36</v>
      </c>
      <c r="AX164" s="15" t="s">
        <v>85</v>
      </c>
      <c r="AY164" s="235" t="s">
        <v>386</v>
      </c>
    </row>
    <row r="165" spans="1:65" s="2" customFormat="1" ht="24.15" customHeight="1">
      <c r="A165" s="37"/>
      <c r="B165" s="38"/>
      <c r="C165" s="185" t="s">
        <v>464</v>
      </c>
      <c r="D165" s="185" t="s">
        <v>388</v>
      </c>
      <c r="E165" s="186" t="s">
        <v>5003</v>
      </c>
      <c r="F165" s="187" t="s">
        <v>5004</v>
      </c>
      <c r="G165" s="188" t="s">
        <v>127</v>
      </c>
      <c r="H165" s="189">
        <v>0.872</v>
      </c>
      <c r="I165" s="190"/>
      <c r="J165" s="191">
        <f>ROUND(I165*H165,2)</f>
        <v>0</v>
      </c>
      <c r="K165" s="187" t="s">
        <v>391</v>
      </c>
      <c r="L165" s="42"/>
      <c r="M165" s="192" t="s">
        <v>76</v>
      </c>
      <c r="N165" s="193" t="s">
        <v>49</v>
      </c>
      <c r="O165" s="67"/>
      <c r="P165" s="194">
        <f>O165*H165</f>
        <v>0</v>
      </c>
      <c r="Q165" s="194">
        <v>0</v>
      </c>
      <c r="R165" s="194">
        <f>Q165*H165</f>
        <v>0</v>
      </c>
      <c r="S165" s="194">
        <v>0</v>
      </c>
      <c r="T165" s="195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6" t="s">
        <v>102</v>
      </c>
      <c r="AT165" s="196" t="s">
        <v>388</v>
      </c>
      <c r="AU165" s="196" t="s">
        <v>90</v>
      </c>
      <c r="AY165" s="20" t="s">
        <v>386</v>
      </c>
      <c r="BE165" s="197">
        <f>IF(N165="základní",J165,0)</f>
        <v>0</v>
      </c>
      <c r="BF165" s="197">
        <f>IF(N165="snížená",J165,0)</f>
        <v>0</v>
      </c>
      <c r="BG165" s="197">
        <f>IF(N165="zákl. přenesená",J165,0)</f>
        <v>0</v>
      </c>
      <c r="BH165" s="197">
        <f>IF(N165="sníž. přenesená",J165,0)</f>
        <v>0</v>
      </c>
      <c r="BI165" s="197">
        <f>IF(N165="nulová",J165,0)</f>
        <v>0</v>
      </c>
      <c r="BJ165" s="20" t="s">
        <v>90</v>
      </c>
      <c r="BK165" s="197">
        <f>ROUND(I165*H165,2)</f>
        <v>0</v>
      </c>
      <c r="BL165" s="20" t="s">
        <v>102</v>
      </c>
      <c r="BM165" s="196" t="s">
        <v>542</v>
      </c>
    </row>
    <row r="166" spans="1:65" s="2" customFormat="1" ht="10">
      <c r="A166" s="37"/>
      <c r="B166" s="38"/>
      <c r="C166" s="39"/>
      <c r="D166" s="198" t="s">
        <v>393</v>
      </c>
      <c r="E166" s="39"/>
      <c r="F166" s="199" t="s">
        <v>5005</v>
      </c>
      <c r="G166" s="39"/>
      <c r="H166" s="39"/>
      <c r="I166" s="200"/>
      <c r="J166" s="39"/>
      <c r="K166" s="39"/>
      <c r="L166" s="42"/>
      <c r="M166" s="201"/>
      <c r="N166" s="202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393</v>
      </c>
      <c r="AU166" s="20" t="s">
        <v>90</v>
      </c>
    </row>
    <row r="167" spans="1:65" s="2" customFormat="1" ht="18">
      <c r="A167" s="37"/>
      <c r="B167" s="38"/>
      <c r="C167" s="39"/>
      <c r="D167" s="205" t="s">
        <v>4949</v>
      </c>
      <c r="E167" s="39"/>
      <c r="F167" s="261" t="s">
        <v>5006</v>
      </c>
      <c r="G167" s="39"/>
      <c r="H167" s="39"/>
      <c r="I167" s="200"/>
      <c r="J167" s="39"/>
      <c r="K167" s="39"/>
      <c r="L167" s="42"/>
      <c r="M167" s="201"/>
      <c r="N167" s="202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4949</v>
      </c>
      <c r="AU167" s="20" t="s">
        <v>90</v>
      </c>
    </row>
    <row r="168" spans="1:65" s="12" customFormat="1" ht="22.75" customHeight="1">
      <c r="B168" s="169"/>
      <c r="C168" s="170"/>
      <c r="D168" s="171" t="s">
        <v>77</v>
      </c>
      <c r="E168" s="183" t="s">
        <v>424</v>
      </c>
      <c r="F168" s="183" t="s">
        <v>986</v>
      </c>
      <c r="G168" s="170"/>
      <c r="H168" s="170"/>
      <c r="I168" s="173"/>
      <c r="J168" s="184">
        <f>BK168</f>
        <v>0</v>
      </c>
      <c r="K168" s="170"/>
      <c r="L168" s="175"/>
      <c r="M168" s="176"/>
      <c r="N168" s="177"/>
      <c r="O168" s="177"/>
      <c r="P168" s="178">
        <f>SUM(P169:P193)</f>
        <v>0</v>
      </c>
      <c r="Q168" s="177"/>
      <c r="R168" s="178">
        <f>SUM(R169:R193)</f>
        <v>0</v>
      </c>
      <c r="S168" s="177"/>
      <c r="T168" s="179">
        <f>SUM(T169:T193)</f>
        <v>0</v>
      </c>
      <c r="AR168" s="180" t="s">
        <v>85</v>
      </c>
      <c r="AT168" s="181" t="s">
        <v>77</v>
      </c>
      <c r="AU168" s="181" t="s">
        <v>85</v>
      </c>
      <c r="AY168" s="180" t="s">
        <v>386</v>
      </c>
      <c r="BK168" s="182">
        <f>SUM(BK169:BK193)</f>
        <v>0</v>
      </c>
    </row>
    <row r="169" spans="1:65" s="2" customFormat="1" ht="33" customHeight="1">
      <c r="A169" s="37"/>
      <c r="B169" s="38"/>
      <c r="C169" s="185" t="s">
        <v>469</v>
      </c>
      <c r="D169" s="185" t="s">
        <v>388</v>
      </c>
      <c r="E169" s="186" t="s">
        <v>5007</v>
      </c>
      <c r="F169" s="187" t="s">
        <v>5008</v>
      </c>
      <c r="G169" s="188" t="s">
        <v>303</v>
      </c>
      <c r="H169" s="189">
        <v>0.89600000000000002</v>
      </c>
      <c r="I169" s="190"/>
      <c r="J169" s="191">
        <f>ROUND(I169*H169,2)</f>
        <v>0</v>
      </c>
      <c r="K169" s="187" t="s">
        <v>391</v>
      </c>
      <c r="L169" s="42"/>
      <c r="M169" s="192" t="s">
        <v>76</v>
      </c>
      <c r="N169" s="193" t="s">
        <v>49</v>
      </c>
      <c r="O169" s="67"/>
      <c r="P169" s="194">
        <f>O169*H169</f>
        <v>0</v>
      </c>
      <c r="Q169" s="194">
        <v>0</v>
      </c>
      <c r="R169" s="194">
        <f>Q169*H169</f>
        <v>0</v>
      </c>
      <c r="S169" s="194">
        <v>0</v>
      </c>
      <c r="T169" s="195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6" t="s">
        <v>102</v>
      </c>
      <c r="AT169" s="196" t="s">
        <v>388</v>
      </c>
      <c r="AU169" s="196" t="s">
        <v>90</v>
      </c>
      <c r="AY169" s="20" t="s">
        <v>386</v>
      </c>
      <c r="BE169" s="197">
        <f>IF(N169="základní",J169,0)</f>
        <v>0</v>
      </c>
      <c r="BF169" s="197">
        <f>IF(N169="snížená",J169,0)</f>
        <v>0</v>
      </c>
      <c r="BG169" s="197">
        <f>IF(N169="zákl. přenesená",J169,0)</f>
        <v>0</v>
      </c>
      <c r="BH169" s="197">
        <f>IF(N169="sníž. přenesená",J169,0)</f>
        <v>0</v>
      </c>
      <c r="BI169" s="197">
        <f>IF(N169="nulová",J169,0)</f>
        <v>0</v>
      </c>
      <c r="BJ169" s="20" t="s">
        <v>90</v>
      </c>
      <c r="BK169" s="197">
        <f>ROUND(I169*H169,2)</f>
        <v>0</v>
      </c>
      <c r="BL169" s="20" t="s">
        <v>102</v>
      </c>
      <c r="BM169" s="196" t="s">
        <v>566</v>
      </c>
    </row>
    <row r="170" spans="1:65" s="2" customFormat="1" ht="10">
      <c r="A170" s="37"/>
      <c r="B170" s="38"/>
      <c r="C170" s="39"/>
      <c r="D170" s="198" t="s">
        <v>393</v>
      </c>
      <c r="E170" s="39"/>
      <c r="F170" s="199" t="s">
        <v>5009</v>
      </c>
      <c r="G170" s="39"/>
      <c r="H170" s="39"/>
      <c r="I170" s="200"/>
      <c r="J170" s="39"/>
      <c r="K170" s="39"/>
      <c r="L170" s="42"/>
      <c r="M170" s="201"/>
      <c r="N170" s="202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393</v>
      </c>
      <c r="AU170" s="20" t="s">
        <v>90</v>
      </c>
    </row>
    <row r="171" spans="1:65" s="2" customFormat="1" ht="45">
      <c r="A171" s="37"/>
      <c r="B171" s="38"/>
      <c r="C171" s="39"/>
      <c r="D171" s="205" t="s">
        <v>4949</v>
      </c>
      <c r="E171" s="39"/>
      <c r="F171" s="261" t="s">
        <v>5010</v>
      </c>
      <c r="G171" s="39"/>
      <c r="H171" s="39"/>
      <c r="I171" s="200"/>
      <c r="J171" s="39"/>
      <c r="K171" s="39"/>
      <c r="L171" s="42"/>
      <c r="M171" s="201"/>
      <c r="N171" s="202"/>
      <c r="O171" s="67"/>
      <c r="P171" s="67"/>
      <c r="Q171" s="67"/>
      <c r="R171" s="67"/>
      <c r="S171" s="67"/>
      <c r="T171" s="68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T171" s="20" t="s">
        <v>4949</v>
      </c>
      <c r="AU171" s="20" t="s">
        <v>90</v>
      </c>
    </row>
    <row r="172" spans="1:65" s="14" customFormat="1" ht="10">
      <c r="B172" s="214"/>
      <c r="C172" s="215"/>
      <c r="D172" s="205" t="s">
        <v>395</v>
      </c>
      <c r="E172" s="216" t="s">
        <v>76</v>
      </c>
      <c r="F172" s="217" t="s">
        <v>5011</v>
      </c>
      <c r="G172" s="215"/>
      <c r="H172" s="218">
        <v>0.89600000000000002</v>
      </c>
      <c r="I172" s="219"/>
      <c r="J172" s="215"/>
      <c r="K172" s="215"/>
      <c r="L172" s="220"/>
      <c r="M172" s="221"/>
      <c r="N172" s="222"/>
      <c r="O172" s="222"/>
      <c r="P172" s="222"/>
      <c r="Q172" s="222"/>
      <c r="R172" s="222"/>
      <c r="S172" s="222"/>
      <c r="T172" s="223"/>
      <c r="AT172" s="224" t="s">
        <v>395</v>
      </c>
      <c r="AU172" s="224" t="s">
        <v>90</v>
      </c>
      <c r="AV172" s="14" t="s">
        <v>90</v>
      </c>
      <c r="AW172" s="14" t="s">
        <v>36</v>
      </c>
      <c r="AX172" s="14" t="s">
        <v>78</v>
      </c>
      <c r="AY172" s="224" t="s">
        <v>386</v>
      </c>
    </row>
    <row r="173" spans="1:65" s="15" customFormat="1" ht="10">
      <c r="B173" s="225"/>
      <c r="C173" s="226"/>
      <c r="D173" s="205" t="s">
        <v>395</v>
      </c>
      <c r="E173" s="227" t="s">
        <v>76</v>
      </c>
      <c r="F173" s="228" t="s">
        <v>398</v>
      </c>
      <c r="G173" s="226"/>
      <c r="H173" s="229">
        <v>0.89600000000000002</v>
      </c>
      <c r="I173" s="230"/>
      <c r="J173" s="226"/>
      <c r="K173" s="226"/>
      <c r="L173" s="231"/>
      <c r="M173" s="232"/>
      <c r="N173" s="233"/>
      <c r="O173" s="233"/>
      <c r="P173" s="233"/>
      <c r="Q173" s="233"/>
      <c r="R173" s="233"/>
      <c r="S173" s="233"/>
      <c r="T173" s="234"/>
      <c r="AT173" s="235" t="s">
        <v>395</v>
      </c>
      <c r="AU173" s="235" t="s">
        <v>90</v>
      </c>
      <c r="AV173" s="15" t="s">
        <v>102</v>
      </c>
      <c r="AW173" s="15" t="s">
        <v>36</v>
      </c>
      <c r="AX173" s="15" t="s">
        <v>85</v>
      </c>
      <c r="AY173" s="235" t="s">
        <v>386</v>
      </c>
    </row>
    <row r="174" spans="1:65" s="2" customFormat="1" ht="33" customHeight="1">
      <c r="A174" s="37"/>
      <c r="B174" s="38"/>
      <c r="C174" s="185" t="s">
        <v>423</v>
      </c>
      <c r="D174" s="185" t="s">
        <v>388</v>
      </c>
      <c r="E174" s="186" t="s">
        <v>5012</v>
      </c>
      <c r="F174" s="187" t="s">
        <v>5013</v>
      </c>
      <c r="G174" s="188" t="s">
        <v>303</v>
      </c>
      <c r="H174" s="189">
        <v>1.792</v>
      </c>
      <c r="I174" s="190"/>
      <c r="J174" s="191">
        <f>ROUND(I174*H174,2)</f>
        <v>0</v>
      </c>
      <c r="K174" s="187" t="s">
        <v>391</v>
      </c>
      <c r="L174" s="42"/>
      <c r="M174" s="192" t="s">
        <v>76</v>
      </c>
      <c r="N174" s="193" t="s">
        <v>49</v>
      </c>
      <c r="O174" s="67"/>
      <c r="P174" s="194">
        <f>O174*H174</f>
        <v>0</v>
      </c>
      <c r="Q174" s="194">
        <v>0</v>
      </c>
      <c r="R174" s="194">
        <f>Q174*H174</f>
        <v>0</v>
      </c>
      <c r="S174" s="194">
        <v>0</v>
      </c>
      <c r="T174" s="195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6" t="s">
        <v>102</v>
      </c>
      <c r="AT174" s="196" t="s">
        <v>388</v>
      </c>
      <c r="AU174" s="196" t="s">
        <v>90</v>
      </c>
      <c r="AY174" s="20" t="s">
        <v>386</v>
      </c>
      <c r="BE174" s="197">
        <f>IF(N174="základní",J174,0)</f>
        <v>0</v>
      </c>
      <c r="BF174" s="197">
        <f>IF(N174="snížená",J174,0)</f>
        <v>0</v>
      </c>
      <c r="BG174" s="197">
        <f>IF(N174="zákl. přenesená",J174,0)</f>
        <v>0</v>
      </c>
      <c r="BH174" s="197">
        <f>IF(N174="sníž. přenesená",J174,0)</f>
        <v>0</v>
      </c>
      <c r="BI174" s="197">
        <f>IF(N174="nulová",J174,0)</f>
        <v>0</v>
      </c>
      <c r="BJ174" s="20" t="s">
        <v>90</v>
      </c>
      <c r="BK174" s="197">
        <f>ROUND(I174*H174,2)</f>
        <v>0</v>
      </c>
      <c r="BL174" s="20" t="s">
        <v>102</v>
      </c>
      <c r="BM174" s="196" t="s">
        <v>582</v>
      </c>
    </row>
    <row r="175" spans="1:65" s="2" customFormat="1" ht="10">
      <c r="A175" s="37"/>
      <c r="B175" s="38"/>
      <c r="C175" s="39"/>
      <c r="D175" s="198" t="s">
        <v>393</v>
      </c>
      <c r="E175" s="39"/>
      <c r="F175" s="199" t="s">
        <v>5014</v>
      </c>
      <c r="G175" s="39"/>
      <c r="H175" s="39"/>
      <c r="I175" s="200"/>
      <c r="J175" s="39"/>
      <c r="K175" s="39"/>
      <c r="L175" s="42"/>
      <c r="M175" s="201"/>
      <c r="N175" s="202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393</v>
      </c>
      <c r="AU175" s="20" t="s">
        <v>90</v>
      </c>
    </row>
    <row r="176" spans="1:65" s="2" customFormat="1" ht="45">
      <c r="A176" s="37"/>
      <c r="B176" s="38"/>
      <c r="C176" s="39"/>
      <c r="D176" s="205" t="s">
        <v>4949</v>
      </c>
      <c r="E176" s="39"/>
      <c r="F176" s="261" t="s">
        <v>5015</v>
      </c>
      <c r="G176" s="39"/>
      <c r="H176" s="39"/>
      <c r="I176" s="200"/>
      <c r="J176" s="39"/>
      <c r="K176" s="39"/>
      <c r="L176" s="42"/>
      <c r="M176" s="201"/>
      <c r="N176" s="202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4949</v>
      </c>
      <c r="AU176" s="20" t="s">
        <v>90</v>
      </c>
    </row>
    <row r="177" spans="1:65" s="14" customFormat="1" ht="10">
      <c r="B177" s="214"/>
      <c r="C177" s="215"/>
      <c r="D177" s="205" t="s">
        <v>395</v>
      </c>
      <c r="E177" s="216" t="s">
        <v>76</v>
      </c>
      <c r="F177" s="217" t="s">
        <v>5016</v>
      </c>
      <c r="G177" s="215"/>
      <c r="H177" s="218">
        <v>1.792</v>
      </c>
      <c r="I177" s="219"/>
      <c r="J177" s="215"/>
      <c r="K177" s="215"/>
      <c r="L177" s="220"/>
      <c r="M177" s="221"/>
      <c r="N177" s="222"/>
      <c r="O177" s="222"/>
      <c r="P177" s="222"/>
      <c r="Q177" s="222"/>
      <c r="R177" s="222"/>
      <c r="S177" s="222"/>
      <c r="T177" s="223"/>
      <c r="AT177" s="224" t="s">
        <v>395</v>
      </c>
      <c r="AU177" s="224" t="s">
        <v>90</v>
      </c>
      <c r="AV177" s="14" t="s">
        <v>90</v>
      </c>
      <c r="AW177" s="14" t="s">
        <v>36</v>
      </c>
      <c r="AX177" s="14" t="s">
        <v>78</v>
      </c>
      <c r="AY177" s="224" t="s">
        <v>386</v>
      </c>
    </row>
    <row r="178" spans="1:65" s="15" customFormat="1" ht="10">
      <c r="B178" s="225"/>
      <c r="C178" s="226"/>
      <c r="D178" s="205" t="s">
        <v>395</v>
      </c>
      <c r="E178" s="227" t="s">
        <v>76</v>
      </c>
      <c r="F178" s="228" t="s">
        <v>398</v>
      </c>
      <c r="G178" s="226"/>
      <c r="H178" s="229">
        <v>1.792</v>
      </c>
      <c r="I178" s="230"/>
      <c r="J178" s="226"/>
      <c r="K178" s="226"/>
      <c r="L178" s="231"/>
      <c r="M178" s="232"/>
      <c r="N178" s="233"/>
      <c r="O178" s="233"/>
      <c r="P178" s="233"/>
      <c r="Q178" s="233"/>
      <c r="R178" s="233"/>
      <c r="S178" s="233"/>
      <c r="T178" s="234"/>
      <c r="AT178" s="235" t="s">
        <v>395</v>
      </c>
      <c r="AU178" s="235" t="s">
        <v>90</v>
      </c>
      <c r="AV178" s="15" t="s">
        <v>102</v>
      </c>
      <c r="AW178" s="15" t="s">
        <v>36</v>
      </c>
      <c r="AX178" s="15" t="s">
        <v>85</v>
      </c>
      <c r="AY178" s="235" t="s">
        <v>386</v>
      </c>
    </row>
    <row r="179" spans="1:65" s="2" customFormat="1" ht="21.75" customHeight="1">
      <c r="A179" s="37"/>
      <c r="B179" s="38"/>
      <c r="C179" s="185" t="s">
        <v>479</v>
      </c>
      <c r="D179" s="185" t="s">
        <v>388</v>
      </c>
      <c r="E179" s="186" t="s">
        <v>1543</v>
      </c>
      <c r="F179" s="187" t="s">
        <v>1544</v>
      </c>
      <c r="G179" s="188" t="s">
        <v>456</v>
      </c>
      <c r="H179" s="189">
        <v>7.1999999999999995E-2</v>
      </c>
      <c r="I179" s="190"/>
      <c r="J179" s="191">
        <f>ROUND(I179*H179,2)</f>
        <v>0</v>
      </c>
      <c r="K179" s="187" t="s">
        <v>391</v>
      </c>
      <c r="L179" s="42"/>
      <c r="M179" s="192" t="s">
        <v>76</v>
      </c>
      <c r="N179" s="193" t="s">
        <v>49</v>
      </c>
      <c r="O179" s="67"/>
      <c r="P179" s="194">
        <f>O179*H179</f>
        <v>0</v>
      </c>
      <c r="Q179" s="194">
        <v>0</v>
      </c>
      <c r="R179" s="194">
        <f>Q179*H179</f>
        <v>0</v>
      </c>
      <c r="S179" s="194">
        <v>0</v>
      </c>
      <c r="T179" s="195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6" t="s">
        <v>102</v>
      </c>
      <c r="AT179" s="196" t="s">
        <v>388</v>
      </c>
      <c r="AU179" s="196" t="s">
        <v>90</v>
      </c>
      <c r="AY179" s="20" t="s">
        <v>386</v>
      </c>
      <c r="BE179" s="197">
        <f>IF(N179="základní",J179,0)</f>
        <v>0</v>
      </c>
      <c r="BF179" s="197">
        <f>IF(N179="snížená",J179,0)</f>
        <v>0</v>
      </c>
      <c r="BG179" s="197">
        <f>IF(N179="zákl. přenesená",J179,0)</f>
        <v>0</v>
      </c>
      <c r="BH179" s="197">
        <f>IF(N179="sníž. přenesená",J179,0)</f>
        <v>0</v>
      </c>
      <c r="BI179" s="197">
        <f>IF(N179="nulová",J179,0)</f>
        <v>0</v>
      </c>
      <c r="BJ179" s="20" t="s">
        <v>90</v>
      </c>
      <c r="BK179" s="197">
        <f>ROUND(I179*H179,2)</f>
        <v>0</v>
      </c>
      <c r="BL179" s="20" t="s">
        <v>102</v>
      </c>
      <c r="BM179" s="196" t="s">
        <v>597</v>
      </c>
    </row>
    <row r="180" spans="1:65" s="2" customFormat="1" ht="10">
      <c r="A180" s="37"/>
      <c r="B180" s="38"/>
      <c r="C180" s="39"/>
      <c r="D180" s="198" t="s">
        <v>393</v>
      </c>
      <c r="E180" s="39"/>
      <c r="F180" s="199" t="s">
        <v>1546</v>
      </c>
      <c r="G180" s="39"/>
      <c r="H180" s="39"/>
      <c r="I180" s="200"/>
      <c r="J180" s="39"/>
      <c r="K180" s="39"/>
      <c r="L180" s="42"/>
      <c r="M180" s="201"/>
      <c r="N180" s="202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393</v>
      </c>
      <c r="AU180" s="20" t="s">
        <v>90</v>
      </c>
    </row>
    <row r="181" spans="1:65" s="2" customFormat="1" ht="45">
      <c r="A181" s="37"/>
      <c r="B181" s="38"/>
      <c r="C181" s="39"/>
      <c r="D181" s="205" t="s">
        <v>4949</v>
      </c>
      <c r="E181" s="39"/>
      <c r="F181" s="261" t="s">
        <v>5017</v>
      </c>
      <c r="G181" s="39"/>
      <c r="H181" s="39"/>
      <c r="I181" s="200"/>
      <c r="J181" s="39"/>
      <c r="K181" s="39"/>
      <c r="L181" s="42"/>
      <c r="M181" s="201"/>
      <c r="N181" s="202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4949</v>
      </c>
      <c r="AU181" s="20" t="s">
        <v>90</v>
      </c>
    </row>
    <row r="182" spans="1:65" s="14" customFormat="1" ht="20">
      <c r="B182" s="214"/>
      <c r="C182" s="215"/>
      <c r="D182" s="205" t="s">
        <v>395</v>
      </c>
      <c r="E182" s="216" t="s">
        <v>76</v>
      </c>
      <c r="F182" s="217" t="s">
        <v>5018</v>
      </c>
      <c r="G182" s="215"/>
      <c r="H182" s="218">
        <v>7.1999999999999995E-2</v>
      </c>
      <c r="I182" s="219"/>
      <c r="J182" s="215"/>
      <c r="K182" s="215"/>
      <c r="L182" s="220"/>
      <c r="M182" s="221"/>
      <c r="N182" s="222"/>
      <c r="O182" s="222"/>
      <c r="P182" s="222"/>
      <c r="Q182" s="222"/>
      <c r="R182" s="222"/>
      <c r="S182" s="222"/>
      <c r="T182" s="223"/>
      <c r="AT182" s="224" t="s">
        <v>395</v>
      </c>
      <c r="AU182" s="224" t="s">
        <v>90</v>
      </c>
      <c r="AV182" s="14" t="s">
        <v>90</v>
      </c>
      <c r="AW182" s="14" t="s">
        <v>36</v>
      </c>
      <c r="AX182" s="14" t="s">
        <v>78</v>
      </c>
      <c r="AY182" s="224" t="s">
        <v>386</v>
      </c>
    </row>
    <row r="183" spans="1:65" s="15" customFormat="1" ht="10">
      <c r="B183" s="225"/>
      <c r="C183" s="226"/>
      <c r="D183" s="205" t="s">
        <v>395</v>
      </c>
      <c r="E183" s="227" t="s">
        <v>76</v>
      </c>
      <c r="F183" s="228" t="s">
        <v>398</v>
      </c>
      <c r="G183" s="226"/>
      <c r="H183" s="229">
        <v>7.1999999999999995E-2</v>
      </c>
      <c r="I183" s="230"/>
      <c r="J183" s="226"/>
      <c r="K183" s="226"/>
      <c r="L183" s="231"/>
      <c r="M183" s="232"/>
      <c r="N183" s="233"/>
      <c r="O183" s="233"/>
      <c r="P183" s="233"/>
      <c r="Q183" s="233"/>
      <c r="R183" s="233"/>
      <c r="S183" s="233"/>
      <c r="T183" s="234"/>
      <c r="AT183" s="235" t="s">
        <v>395</v>
      </c>
      <c r="AU183" s="235" t="s">
        <v>90</v>
      </c>
      <c r="AV183" s="15" t="s">
        <v>102</v>
      </c>
      <c r="AW183" s="15" t="s">
        <v>36</v>
      </c>
      <c r="AX183" s="15" t="s">
        <v>85</v>
      </c>
      <c r="AY183" s="235" t="s">
        <v>386</v>
      </c>
    </row>
    <row r="184" spans="1:65" s="2" customFormat="1" ht="24.15" customHeight="1">
      <c r="A184" s="37"/>
      <c r="B184" s="38"/>
      <c r="C184" s="185" t="s">
        <v>484</v>
      </c>
      <c r="D184" s="185" t="s">
        <v>388</v>
      </c>
      <c r="E184" s="186" t="s">
        <v>5019</v>
      </c>
      <c r="F184" s="187" t="s">
        <v>5020</v>
      </c>
      <c r="G184" s="188" t="s">
        <v>127</v>
      </c>
      <c r="H184" s="189">
        <v>8.9600000000000009</v>
      </c>
      <c r="I184" s="190"/>
      <c r="J184" s="191">
        <f>ROUND(I184*H184,2)</f>
        <v>0</v>
      </c>
      <c r="K184" s="187" t="s">
        <v>391</v>
      </c>
      <c r="L184" s="42"/>
      <c r="M184" s="192" t="s">
        <v>76</v>
      </c>
      <c r="N184" s="193" t="s">
        <v>49</v>
      </c>
      <c r="O184" s="67"/>
      <c r="P184" s="194">
        <f>O184*H184</f>
        <v>0</v>
      </c>
      <c r="Q184" s="194">
        <v>0</v>
      </c>
      <c r="R184" s="194">
        <f>Q184*H184</f>
        <v>0</v>
      </c>
      <c r="S184" s="194">
        <v>0</v>
      </c>
      <c r="T184" s="195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6" t="s">
        <v>102</v>
      </c>
      <c r="AT184" s="196" t="s">
        <v>388</v>
      </c>
      <c r="AU184" s="196" t="s">
        <v>90</v>
      </c>
      <c r="AY184" s="20" t="s">
        <v>386</v>
      </c>
      <c r="BE184" s="197">
        <f>IF(N184="základní",J184,0)</f>
        <v>0</v>
      </c>
      <c r="BF184" s="197">
        <f>IF(N184="snížená",J184,0)</f>
        <v>0</v>
      </c>
      <c r="BG184" s="197">
        <f>IF(N184="zákl. přenesená",J184,0)</f>
        <v>0</v>
      </c>
      <c r="BH184" s="197">
        <f>IF(N184="sníž. přenesená",J184,0)</f>
        <v>0</v>
      </c>
      <c r="BI184" s="197">
        <f>IF(N184="nulová",J184,0)</f>
        <v>0</v>
      </c>
      <c r="BJ184" s="20" t="s">
        <v>90</v>
      </c>
      <c r="BK184" s="197">
        <f>ROUND(I184*H184,2)</f>
        <v>0</v>
      </c>
      <c r="BL184" s="20" t="s">
        <v>102</v>
      </c>
      <c r="BM184" s="196" t="s">
        <v>613</v>
      </c>
    </row>
    <row r="185" spans="1:65" s="2" customFormat="1" ht="10">
      <c r="A185" s="37"/>
      <c r="B185" s="38"/>
      <c r="C185" s="39"/>
      <c r="D185" s="198" t="s">
        <v>393</v>
      </c>
      <c r="E185" s="39"/>
      <c r="F185" s="199" t="s">
        <v>5021</v>
      </c>
      <c r="G185" s="39"/>
      <c r="H185" s="39"/>
      <c r="I185" s="200"/>
      <c r="J185" s="39"/>
      <c r="K185" s="39"/>
      <c r="L185" s="42"/>
      <c r="M185" s="201"/>
      <c r="N185" s="202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393</v>
      </c>
      <c r="AU185" s="20" t="s">
        <v>90</v>
      </c>
    </row>
    <row r="186" spans="1:65" s="2" customFormat="1" ht="45">
      <c r="A186" s="37"/>
      <c r="B186" s="38"/>
      <c r="C186" s="39"/>
      <c r="D186" s="205" t="s">
        <v>4949</v>
      </c>
      <c r="E186" s="39"/>
      <c r="F186" s="261" t="s">
        <v>5022</v>
      </c>
      <c r="G186" s="39"/>
      <c r="H186" s="39"/>
      <c r="I186" s="200"/>
      <c r="J186" s="39"/>
      <c r="K186" s="39"/>
      <c r="L186" s="42"/>
      <c r="M186" s="201"/>
      <c r="N186" s="202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4949</v>
      </c>
      <c r="AU186" s="20" t="s">
        <v>90</v>
      </c>
    </row>
    <row r="187" spans="1:65" s="14" customFormat="1" ht="10">
      <c r="B187" s="214"/>
      <c r="C187" s="215"/>
      <c r="D187" s="205" t="s">
        <v>395</v>
      </c>
      <c r="E187" s="216" t="s">
        <v>76</v>
      </c>
      <c r="F187" s="217" t="s">
        <v>5023</v>
      </c>
      <c r="G187" s="215"/>
      <c r="H187" s="218">
        <v>8.9600000000000009</v>
      </c>
      <c r="I187" s="219"/>
      <c r="J187" s="215"/>
      <c r="K187" s="215"/>
      <c r="L187" s="220"/>
      <c r="M187" s="221"/>
      <c r="N187" s="222"/>
      <c r="O187" s="222"/>
      <c r="P187" s="222"/>
      <c r="Q187" s="222"/>
      <c r="R187" s="222"/>
      <c r="S187" s="222"/>
      <c r="T187" s="223"/>
      <c r="AT187" s="224" t="s">
        <v>395</v>
      </c>
      <c r="AU187" s="224" t="s">
        <v>90</v>
      </c>
      <c r="AV187" s="14" t="s">
        <v>90</v>
      </c>
      <c r="AW187" s="14" t="s">
        <v>36</v>
      </c>
      <c r="AX187" s="14" t="s">
        <v>78</v>
      </c>
      <c r="AY187" s="224" t="s">
        <v>386</v>
      </c>
    </row>
    <row r="188" spans="1:65" s="15" customFormat="1" ht="10">
      <c r="B188" s="225"/>
      <c r="C188" s="226"/>
      <c r="D188" s="205" t="s">
        <v>395</v>
      </c>
      <c r="E188" s="227" t="s">
        <v>76</v>
      </c>
      <c r="F188" s="228" t="s">
        <v>398</v>
      </c>
      <c r="G188" s="226"/>
      <c r="H188" s="229">
        <v>8.9600000000000009</v>
      </c>
      <c r="I188" s="230"/>
      <c r="J188" s="226"/>
      <c r="K188" s="226"/>
      <c r="L188" s="231"/>
      <c r="M188" s="232"/>
      <c r="N188" s="233"/>
      <c r="O188" s="233"/>
      <c r="P188" s="233"/>
      <c r="Q188" s="233"/>
      <c r="R188" s="233"/>
      <c r="S188" s="233"/>
      <c r="T188" s="234"/>
      <c r="AT188" s="235" t="s">
        <v>395</v>
      </c>
      <c r="AU188" s="235" t="s">
        <v>90</v>
      </c>
      <c r="AV188" s="15" t="s">
        <v>102</v>
      </c>
      <c r="AW188" s="15" t="s">
        <v>36</v>
      </c>
      <c r="AX188" s="15" t="s">
        <v>85</v>
      </c>
      <c r="AY188" s="235" t="s">
        <v>386</v>
      </c>
    </row>
    <row r="189" spans="1:65" s="2" customFormat="1" ht="37.75" customHeight="1">
      <c r="A189" s="37"/>
      <c r="B189" s="38"/>
      <c r="C189" s="185" t="s">
        <v>490</v>
      </c>
      <c r="D189" s="185" t="s">
        <v>388</v>
      </c>
      <c r="E189" s="186" t="s">
        <v>5024</v>
      </c>
      <c r="F189" s="187" t="s">
        <v>5025</v>
      </c>
      <c r="G189" s="188" t="s">
        <v>303</v>
      </c>
      <c r="H189" s="189">
        <v>0.89600000000000002</v>
      </c>
      <c r="I189" s="190"/>
      <c r="J189" s="191">
        <f>ROUND(I189*H189,2)</f>
        <v>0</v>
      </c>
      <c r="K189" s="187" t="s">
        <v>391</v>
      </c>
      <c r="L189" s="42"/>
      <c r="M189" s="192" t="s">
        <v>76</v>
      </c>
      <c r="N189" s="193" t="s">
        <v>49</v>
      </c>
      <c r="O189" s="67"/>
      <c r="P189" s="194">
        <f>O189*H189</f>
        <v>0</v>
      </c>
      <c r="Q189" s="194">
        <v>0</v>
      </c>
      <c r="R189" s="194">
        <f>Q189*H189</f>
        <v>0</v>
      </c>
      <c r="S189" s="194">
        <v>0</v>
      </c>
      <c r="T189" s="195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6" t="s">
        <v>102</v>
      </c>
      <c r="AT189" s="196" t="s">
        <v>388</v>
      </c>
      <c r="AU189" s="196" t="s">
        <v>90</v>
      </c>
      <c r="AY189" s="20" t="s">
        <v>386</v>
      </c>
      <c r="BE189" s="197">
        <f>IF(N189="základní",J189,0)</f>
        <v>0</v>
      </c>
      <c r="BF189" s="197">
        <f>IF(N189="snížená",J189,0)</f>
        <v>0</v>
      </c>
      <c r="BG189" s="197">
        <f>IF(N189="zákl. přenesená",J189,0)</f>
        <v>0</v>
      </c>
      <c r="BH189" s="197">
        <f>IF(N189="sníž. přenesená",J189,0)</f>
        <v>0</v>
      </c>
      <c r="BI189" s="197">
        <f>IF(N189="nulová",J189,0)</f>
        <v>0</v>
      </c>
      <c r="BJ189" s="20" t="s">
        <v>90</v>
      </c>
      <c r="BK189" s="197">
        <f>ROUND(I189*H189,2)</f>
        <v>0</v>
      </c>
      <c r="BL189" s="20" t="s">
        <v>102</v>
      </c>
      <c r="BM189" s="196" t="s">
        <v>629</v>
      </c>
    </row>
    <row r="190" spans="1:65" s="2" customFormat="1" ht="10">
      <c r="A190" s="37"/>
      <c r="B190" s="38"/>
      <c r="C190" s="39"/>
      <c r="D190" s="198" t="s">
        <v>393</v>
      </c>
      <c r="E190" s="39"/>
      <c r="F190" s="199" t="s">
        <v>5026</v>
      </c>
      <c r="G190" s="39"/>
      <c r="H190" s="39"/>
      <c r="I190" s="200"/>
      <c r="J190" s="39"/>
      <c r="K190" s="39"/>
      <c r="L190" s="42"/>
      <c r="M190" s="201"/>
      <c r="N190" s="202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393</v>
      </c>
      <c r="AU190" s="20" t="s">
        <v>90</v>
      </c>
    </row>
    <row r="191" spans="1:65" s="2" customFormat="1" ht="45">
      <c r="A191" s="37"/>
      <c r="B191" s="38"/>
      <c r="C191" s="39"/>
      <c r="D191" s="205" t="s">
        <v>4949</v>
      </c>
      <c r="E191" s="39"/>
      <c r="F191" s="261" t="s">
        <v>5027</v>
      </c>
      <c r="G191" s="39"/>
      <c r="H191" s="39"/>
      <c r="I191" s="200"/>
      <c r="J191" s="39"/>
      <c r="K191" s="39"/>
      <c r="L191" s="42"/>
      <c r="M191" s="201"/>
      <c r="N191" s="202"/>
      <c r="O191" s="67"/>
      <c r="P191" s="67"/>
      <c r="Q191" s="67"/>
      <c r="R191" s="67"/>
      <c r="S191" s="67"/>
      <c r="T191" s="68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T191" s="20" t="s">
        <v>4949</v>
      </c>
      <c r="AU191" s="20" t="s">
        <v>90</v>
      </c>
    </row>
    <row r="192" spans="1:65" s="14" customFormat="1" ht="20">
      <c r="B192" s="214"/>
      <c r="C192" s="215"/>
      <c r="D192" s="205" t="s">
        <v>395</v>
      </c>
      <c r="E192" s="216" t="s">
        <v>76</v>
      </c>
      <c r="F192" s="217" t="s">
        <v>5028</v>
      </c>
      <c r="G192" s="215"/>
      <c r="H192" s="218">
        <v>0.89600000000000002</v>
      </c>
      <c r="I192" s="219"/>
      <c r="J192" s="215"/>
      <c r="K192" s="215"/>
      <c r="L192" s="220"/>
      <c r="M192" s="221"/>
      <c r="N192" s="222"/>
      <c r="O192" s="222"/>
      <c r="P192" s="222"/>
      <c r="Q192" s="222"/>
      <c r="R192" s="222"/>
      <c r="S192" s="222"/>
      <c r="T192" s="223"/>
      <c r="AT192" s="224" t="s">
        <v>395</v>
      </c>
      <c r="AU192" s="224" t="s">
        <v>90</v>
      </c>
      <c r="AV192" s="14" t="s">
        <v>90</v>
      </c>
      <c r="AW192" s="14" t="s">
        <v>36</v>
      </c>
      <c r="AX192" s="14" t="s">
        <v>78</v>
      </c>
      <c r="AY192" s="224" t="s">
        <v>386</v>
      </c>
    </row>
    <row r="193" spans="1:65" s="15" customFormat="1" ht="10">
      <c r="B193" s="225"/>
      <c r="C193" s="226"/>
      <c r="D193" s="205" t="s">
        <v>395</v>
      </c>
      <c r="E193" s="227" t="s">
        <v>76</v>
      </c>
      <c r="F193" s="228" t="s">
        <v>398</v>
      </c>
      <c r="G193" s="226"/>
      <c r="H193" s="229">
        <v>0.89600000000000002</v>
      </c>
      <c r="I193" s="230"/>
      <c r="J193" s="226"/>
      <c r="K193" s="226"/>
      <c r="L193" s="231"/>
      <c r="M193" s="232"/>
      <c r="N193" s="233"/>
      <c r="O193" s="233"/>
      <c r="P193" s="233"/>
      <c r="Q193" s="233"/>
      <c r="R193" s="233"/>
      <c r="S193" s="233"/>
      <c r="T193" s="234"/>
      <c r="AT193" s="235" t="s">
        <v>395</v>
      </c>
      <c r="AU193" s="235" t="s">
        <v>90</v>
      </c>
      <c r="AV193" s="15" t="s">
        <v>102</v>
      </c>
      <c r="AW193" s="15" t="s">
        <v>36</v>
      </c>
      <c r="AX193" s="15" t="s">
        <v>85</v>
      </c>
      <c r="AY193" s="235" t="s">
        <v>386</v>
      </c>
    </row>
    <row r="194" spans="1:65" s="12" customFormat="1" ht="22.75" customHeight="1">
      <c r="B194" s="169"/>
      <c r="C194" s="170"/>
      <c r="D194" s="171" t="s">
        <v>77</v>
      </c>
      <c r="E194" s="183" t="s">
        <v>436</v>
      </c>
      <c r="F194" s="183" t="s">
        <v>5029</v>
      </c>
      <c r="G194" s="170"/>
      <c r="H194" s="170"/>
      <c r="I194" s="173"/>
      <c r="J194" s="184">
        <f>BK194</f>
        <v>0</v>
      </c>
      <c r="K194" s="170"/>
      <c r="L194" s="175"/>
      <c r="M194" s="176"/>
      <c r="N194" s="177"/>
      <c r="O194" s="177"/>
      <c r="P194" s="178">
        <f>SUM(P195:P276)</f>
        <v>0</v>
      </c>
      <c r="Q194" s="177"/>
      <c r="R194" s="178">
        <f>SUM(R195:R276)</f>
        <v>0</v>
      </c>
      <c r="S194" s="177"/>
      <c r="T194" s="179">
        <f>SUM(T195:T276)</f>
        <v>0</v>
      </c>
      <c r="AR194" s="180" t="s">
        <v>85</v>
      </c>
      <c r="AT194" s="181" t="s">
        <v>77</v>
      </c>
      <c r="AU194" s="181" t="s">
        <v>85</v>
      </c>
      <c r="AY194" s="180" t="s">
        <v>386</v>
      </c>
      <c r="BK194" s="182">
        <f>SUM(BK195:BK276)</f>
        <v>0</v>
      </c>
    </row>
    <row r="195" spans="1:65" s="2" customFormat="1" ht="44.25" customHeight="1">
      <c r="A195" s="37"/>
      <c r="B195" s="38"/>
      <c r="C195" s="185" t="s">
        <v>502</v>
      </c>
      <c r="D195" s="185" t="s">
        <v>388</v>
      </c>
      <c r="E195" s="186" t="s">
        <v>5030</v>
      </c>
      <c r="F195" s="187" t="s">
        <v>5031</v>
      </c>
      <c r="G195" s="188" t="s">
        <v>624</v>
      </c>
      <c r="H195" s="189">
        <v>1</v>
      </c>
      <c r="I195" s="190"/>
      <c r="J195" s="191">
        <f>ROUND(I195*H195,2)</f>
        <v>0</v>
      </c>
      <c r="K195" s="187" t="s">
        <v>391</v>
      </c>
      <c r="L195" s="42"/>
      <c r="M195" s="192" t="s">
        <v>76</v>
      </c>
      <c r="N195" s="193" t="s">
        <v>49</v>
      </c>
      <c r="O195" s="67"/>
      <c r="P195" s="194">
        <f>O195*H195</f>
        <v>0</v>
      </c>
      <c r="Q195" s="194">
        <v>0</v>
      </c>
      <c r="R195" s="194">
        <f>Q195*H195</f>
        <v>0</v>
      </c>
      <c r="S195" s="194">
        <v>0</v>
      </c>
      <c r="T195" s="195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6" t="s">
        <v>102</v>
      </c>
      <c r="AT195" s="196" t="s">
        <v>388</v>
      </c>
      <c r="AU195" s="196" t="s">
        <v>90</v>
      </c>
      <c r="AY195" s="20" t="s">
        <v>386</v>
      </c>
      <c r="BE195" s="197">
        <f>IF(N195="základní",J195,0)</f>
        <v>0</v>
      </c>
      <c r="BF195" s="197">
        <f>IF(N195="snížená",J195,0)</f>
        <v>0</v>
      </c>
      <c r="BG195" s="197">
        <f>IF(N195="zákl. přenesená",J195,0)</f>
        <v>0</v>
      </c>
      <c r="BH195" s="197">
        <f>IF(N195="sníž. přenesená",J195,0)</f>
        <v>0</v>
      </c>
      <c r="BI195" s="197">
        <f>IF(N195="nulová",J195,0)</f>
        <v>0</v>
      </c>
      <c r="BJ195" s="20" t="s">
        <v>90</v>
      </c>
      <c r="BK195" s="197">
        <f>ROUND(I195*H195,2)</f>
        <v>0</v>
      </c>
      <c r="BL195" s="20" t="s">
        <v>102</v>
      </c>
      <c r="BM195" s="196" t="s">
        <v>645</v>
      </c>
    </row>
    <row r="196" spans="1:65" s="2" customFormat="1" ht="10">
      <c r="A196" s="37"/>
      <c r="B196" s="38"/>
      <c r="C196" s="39"/>
      <c r="D196" s="198" t="s">
        <v>393</v>
      </c>
      <c r="E196" s="39"/>
      <c r="F196" s="199" t="s">
        <v>5032</v>
      </c>
      <c r="G196" s="39"/>
      <c r="H196" s="39"/>
      <c r="I196" s="200"/>
      <c r="J196" s="39"/>
      <c r="K196" s="39"/>
      <c r="L196" s="42"/>
      <c r="M196" s="201"/>
      <c r="N196" s="202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393</v>
      </c>
      <c r="AU196" s="20" t="s">
        <v>90</v>
      </c>
    </row>
    <row r="197" spans="1:65" s="2" customFormat="1" ht="27">
      <c r="A197" s="37"/>
      <c r="B197" s="38"/>
      <c r="C197" s="39"/>
      <c r="D197" s="205" t="s">
        <v>4949</v>
      </c>
      <c r="E197" s="39"/>
      <c r="F197" s="261" t="s">
        <v>5033</v>
      </c>
      <c r="G197" s="39"/>
      <c r="H197" s="39"/>
      <c r="I197" s="200"/>
      <c r="J197" s="39"/>
      <c r="K197" s="39"/>
      <c r="L197" s="42"/>
      <c r="M197" s="201"/>
      <c r="N197" s="202"/>
      <c r="O197" s="67"/>
      <c r="P197" s="67"/>
      <c r="Q197" s="67"/>
      <c r="R197" s="67"/>
      <c r="S197" s="67"/>
      <c r="T197" s="68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T197" s="20" t="s">
        <v>4949</v>
      </c>
      <c r="AU197" s="20" t="s">
        <v>90</v>
      </c>
    </row>
    <row r="198" spans="1:65" s="2" customFormat="1" ht="44.25" customHeight="1">
      <c r="A198" s="37"/>
      <c r="B198" s="38"/>
      <c r="C198" s="185" t="s">
        <v>7</v>
      </c>
      <c r="D198" s="185" t="s">
        <v>388</v>
      </c>
      <c r="E198" s="186" t="s">
        <v>5034</v>
      </c>
      <c r="F198" s="187" t="s">
        <v>5035</v>
      </c>
      <c r="G198" s="188" t="s">
        <v>624</v>
      </c>
      <c r="H198" s="189">
        <v>1</v>
      </c>
      <c r="I198" s="190"/>
      <c r="J198" s="191">
        <f>ROUND(I198*H198,2)</f>
        <v>0</v>
      </c>
      <c r="K198" s="187" t="s">
        <v>76</v>
      </c>
      <c r="L198" s="42"/>
      <c r="M198" s="192" t="s">
        <v>76</v>
      </c>
      <c r="N198" s="193" t="s">
        <v>49</v>
      </c>
      <c r="O198" s="67"/>
      <c r="P198" s="194">
        <f>O198*H198</f>
        <v>0</v>
      </c>
      <c r="Q198" s="194">
        <v>0</v>
      </c>
      <c r="R198" s="194">
        <f>Q198*H198</f>
        <v>0</v>
      </c>
      <c r="S198" s="194">
        <v>0</v>
      </c>
      <c r="T198" s="195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6" t="s">
        <v>102</v>
      </c>
      <c r="AT198" s="196" t="s">
        <v>388</v>
      </c>
      <c r="AU198" s="196" t="s">
        <v>90</v>
      </c>
      <c r="AY198" s="20" t="s">
        <v>386</v>
      </c>
      <c r="BE198" s="197">
        <f>IF(N198="základní",J198,0)</f>
        <v>0</v>
      </c>
      <c r="BF198" s="197">
        <f>IF(N198="snížená",J198,0)</f>
        <v>0</v>
      </c>
      <c r="BG198" s="197">
        <f>IF(N198="zákl. přenesená",J198,0)</f>
        <v>0</v>
      </c>
      <c r="BH198" s="197">
        <f>IF(N198="sníž. přenesená",J198,0)</f>
        <v>0</v>
      </c>
      <c r="BI198" s="197">
        <f>IF(N198="nulová",J198,0)</f>
        <v>0</v>
      </c>
      <c r="BJ198" s="20" t="s">
        <v>90</v>
      </c>
      <c r="BK198" s="197">
        <f>ROUND(I198*H198,2)</f>
        <v>0</v>
      </c>
      <c r="BL198" s="20" t="s">
        <v>102</v>
      </c>
      <c r="BM198" s="196" t="s">
        <v>660</v>
      </c>
    </row>
    <row r="199" spans="1:65" s="2" customFormat="1" ht="18">
      <c r="A199" s="37"/>
      <c r="B199" s="38"/>
      <c r="C199" s="39"/>
      <c r="D199" s="205" t="s">
        <v>4949</v>
      </c>
      <c r="E199" s="39"/>
      <c r="F199" s="261" t="s">
        <v>5036</v>
      </c>
      <c r="G199" s="39"/>
      <c r="H199" s="39"/>
      <c r="I199" s="200"/>
      <c r="J199" s="39"/>
      <c r="K199" s="39"/>
      <c r="L199" s="42"/>
      <c r="M199" s="201"/>
      <c r="N199" s="202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4949</v>
      </c>
      <c r="AU199" s="20" t="s">
        <v>90</v>
      </c>
    </row>
    <row r="200" spans="1:65" s="2" customFormat="1" ht="44.25" customHeight="1">
      <c r="A200" s="37"/>
      <c r="B200" s="38"/>
      <c r="C200" s="185" t="s">
        <v>516</v>
      </c>
      <c r="D200" s="185" t="s">
        <v>388</v>
      </c>
      <c r="E200" s="186" t="s">
        <v>5037</v>
      </c>
      <c r="F200" s="187" t="s">
        <v>5038</v>
      </c>
      <c r="G200" s="188" t="s">
        <v>624</v>
      </c>
      <c r="H200" s="189">
        <v>2</v>
      </c>
      <c r="I200" s="190"/>
      <c r="J200" s="191">
        <f>ROUND(I200*H200,2)</f>
        <v>0</v>
      </c>
      <c r="K200" s="187" t="s">
        <v>391</v>
      </c>
      <c r="L200" s="42"/>
      <c r="M200" s="192" t="s">
        <v>76</v>
      </c>
      <c r="N200" s="193" t="s">
        <v>49</v>
      </c>
      <c r="O200" s="67"/>
      <c r="P200" s="194">
        <f>O200*H200</f>
        <v>0</v>
      </c>
      <c r="Q200" s="194">
        <v>0</v>
      </c>
      <c r="R200" s="194">
        <f>Q200*H200</f>
        <v>0</v>
      </c>
      <c r="S200" s="194">
        <v>0</v>
      </c>
      <c r="T200" s="195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6" t="s">
        <v>102</v>
      </c>
      <c r="AT200" s="196" t="s">
        <v>388</v>
      </c>
      <c r="AU200" s="196" t="s">
        <v>90</v>
      </c>
      <c r="AY200" s="20" t="s">
        <v>386</v>
      </c>
      <c r="BE200" s="197">
        <f>IF(N200="základní",J200,0)</f>
        <v>0</v>
      </c>
      <c r="BF200" s="197">
        <f>IF(N200="snížená",J200,0)</f>
        <v>0</v>
      </c>
      <c r="BG200" s="197">
        <f>IF(N200="zákl. přenesená",J200,0)</f>
        <v>0</v>
      </c>
      <c r="BH200" s="197">
        <f>IF(N200="sníž. přenesená",J200,0)</f>
        <v>0</v>
      </c>
      <c r="BI200" s="197">
        <f>IF(N200="nulová",J200,0)</f>
        <v>0</v>
      </c>
      <c r="BJ200" s="20" t="s">
        <v>90</v>
      </c>
      <c r="BK200" s="197">
        <f>ROUND(I200*H200,2)</f>
        <v>0</v>
      </c>
      <c r="BL200" s="20" t="s">
        <v>102</v>
      </c>
      <c r="BM200" s="196" t="s">
        <v>284</v>
      </c>
    </row>
    <row r="201" spans="1:65" s="2" customFormat="1" ht="10">
      <c r="A201" s="37"/>
      <c r="B201" s="38"/>
      <c r="C201" s="39"/>
      <c r="D201" s="198" t="s">
        <v>393</v>
      </c>
      <c r="E201" s="39"/>
      <c r="F201" s="199" t="s">
        <v>5039</v>
      </c>
      <c r="G201" s="39"/>
      <c r="H201" s="39"/>
      <c r="I201" s="200"/>
      <c r="J201" s="39"/>
      <c r="K201" s="39"/>
      <c r="L201" s="42"/>
      <c r="M201" s="201"/>
      <c r="N201" s="202"/>
      <c r="O201" s="67"/>
      <c r="P201" s="67"/>
      <c r="Q201" s="67"/>
      <c r="R201" s="67"/>
      <c r="S201" s="67"/>
      <c r="T201" s="68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T201" s="20" t="s">
        <v>393</v>
      </c>
      <c r="AU201" s="20" t="s">
        <v>90</v>
      </c>
    </row>
    <row r="202" spans="1:65" s="2" customFormat="1" ht="27">
      <c r="A202" s="37"/>
      <c r="B202" s="38"/>
      <c r="C202" s="39"/>
      <c r="D202" s="205" t="s">
        <v>4949</v>
      </c>
      <c r="E202" s="39"/>
      <c r="F202" s="261" t="s">
        <v>5040</v>
      </c>
      <c r="G202" s="39"/>
      <c r="H202" s="39"/>
      <c r="I202" s="200"/>
      <c r="J202" s="39"/>
      <c r="K202" s="39"/>
      <c r="L202" s="42"/>
      <c r="M202" s="201"/>
      <c r="N202" s="202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4949</v>
      </c>
      <c r="AU202" s="20" t="s">
        <v>90</v>
      </c>
    </row>
    <row r="203" spans="1:65" s="2" customFormat="1" ht="44.25" customHeight="1">
      <c r="A203" s="37"/>
      <c r="B203" s="38"/>
      <c r="C203" s="185" t="s">
        <v>522</v>
      </c>
      <c r="D203" s="185" t="s">
        <v>388</v>
      </c>
      <c r="E203" s="186" t="s">
        <v>5041</v>
      </c>
      <c r="F203" s="187" t="s">
        <v>5042</v>
      </c>
      <c r="G203" s="188" t="s">
        <v>624</v>
      </c>
      <c r="H203" s="189">
        <v>4</v>
      </c>
      <c r="I203" s="190"/>
      <c r="J203" s="191">
        <f>ROUND(I203*H203,2)</f>
        <v>0</v>
      </c>
      <c r="K203" s="187" t="s">
        <v>76</v>
      </c>
      <c r="L203" s="42"/>
      <c r="M203" s="192" t="s">
        <v>76</v>
      </c>
      <c r="N203" s="193" t="s">
        <v>49</v>
      </c>
      <c r="O203" s="67"/>
      <c r="P203" s="194">
        <f>O203*H203</f>
        <v>0</v>
      </c>
      <c r="Q203" s="194">
        <v>0</v>
      </c>
      <c r="R203" s="194">
        <f>Q203*H203</f>
        <v>0</v>
      </c>
      <c r="S203" s="194">
        <v>0</v>
      </c>
      <c r="T203" s="195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6" t="s">
        <v>102</v>
      </c>
      <c r="AT203" s="196" t="s">
        <v>388</v>
      </c>
      <c r="AU203" s="196" t="s">
        <v>90</v>
      </c>
      <c r="AY203" s="20" t="s">
        <v>386</v>
      </c>
      <c r="BE203" s="197">
        <f>IF(N203="základní",J203,0)</f>
        <v>0</v>
      </c>
      <c r="BF203" s="197">
        <f>IF(N203="snížená",J203,0)</f>
        <v>0</v>
      </c>
      <c r="BG203" s="197">
        <f>IF(N203="zákl. přenesená",J203,0)</f>
        <v>0</v>
      </c>
      <c r="BH203" s="197">
        <f>IF(N203="sníž. přenesená",J203,0)</f>
        <v>0</v>
      </c>
      <c r="BI203" s="197">
        <f>IF(N203="nulová",J203,0)</f>
        <v>0</v>
      </c>
      <c r="BJ203" s="20" t="s">
        <v>90</v>
      </c>
      <c r="BK203" s="197">
        <f>ROUND(I203*H203,2)</f>
        <v>0</v>
      </c>
      <c r="BL203" s="20" t="s">
        <v>102</v>
      </c>
      <c r="BM203" s="196" t="s">
        <v>688</v>
      </c>
    </row>
    <row r="204" spans="1:65" s="2" customFormat="1" ht="18">
      <c r="A204" s="37"/>
      <c r="B204" s="38"/>
      <c r="C204" s="39"/>
      <c r="D204" s="205" t="s">
        <v>4949</v>
      </c>
      <c r="E204" s="39"/>
      <c r="F204" s="261" t="s">
        <v>5043</v>
      </c>
      <c r="G204" s="39"/>
      <c r="H204" s="39"/>
      <c r="I204" s="200"/>
      <c r="J204" s="39"/>
      <c r="K204" s="39"/>
      <c r="L204" s="42"/>
      <c r="M204" s="201"/>
      <c r="N204" s="202"/>
      <c r="O204" s="67"/>
      <c r="P204" s="67"/>
      <c r="Q204" s="67"/>
      <c r="R204" s="67"/>
      <c r="S204" s="67"/>
      <c r="T204" s="68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T204" s="20" t="s">
        <v>4949</v>
      </c>
      <c r="AU204" s="20" t="s">
        <v>90</v>
      </c>
    </row>
    <row r="205" spans="1:65" s="2" customFormat="1" ht="37.75" customHeight="1">
      <c r="A205" s="37"/>
      <c r="B205" s="38"/>
      <c r="C205" s="185" t="s">
        <v>527</v>
      </c>
      <c r="D205" s="185" t="s">
        <v>388</v>
      </c>
      <c r="E205" s="186" t="s">
        <v>5044</v>
      </c>
      <c r="F205" s="187" t="s">
        <v>5045</v>
      </c>
      <c r="G205" s="188" t="s">
        <v>167</v>
      </c>
      <c r="H205" s="189">
        <v>7</v>
      </c>
      <c r="I205" s="190"/>
      <c r="J205" s="191">
        <f>ROUND(I205*H205,2)</f>
        <v>0</v>
      </c>
      <c r="K205" s="187" t="s">
        <v>391</v>
      </c>
      <c r="L205" s="42"/>
      <c r="M205" s="192" t="s">
        <v>76</v>
      </c>
      <c r="N205" s="193" t="s">
        <v>49</v>
      </c>
      <c r="O205" s="67"/>
      <c r="P205" s="194">
        <f>O205*H205</f>
        <v>0</v>
      </c>
      <c r="Q205" s="194">
        <v>0</v>
      </c>
      <c r="R205" s="194">
        <f>Q205*H205</f>
        <v>0</v>
      </c>
      <c r="S205" s="194">
        <v>0</v>
      </c>
      <c r="T205" s="195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6" t="s">
        <v>102</v>
      </c>
      <c r="AT205" s="196" t="s">
        <v>388</v>
      </c>
      <c r="AU205" s="196" t="s">
        <v>90</v>
      </c>
      <c r="AY205" s="20" t="s">
        <v>386</v>
      </c>
      <c r="BE205" s="197">
        <f>IF(N205="základní",J205,0)</f>
        <v>0</v>
      </c>
      <c r="BF205" s="197">
        <f>IF(N205="snížená",J205,0)</f>
        <v>0</v>
      </c>
      <c r="BG205" s="197">
        <f>IF(N205="zákl. přenesená",J205,0)</f>
        <v>0</v>
      </c>
      <c r="BH205" s="197">
        <f>IF(N205="sníž. přenesená",J205,0)</f>
        <v>0</v>
      </c>
      <c r="BI205" s="197">
        <f>IF(N205="nulová",J205,0)</f>
        <v>0</v>
      </c>
      <c r="BJ205" s="20" t="s">
        <v>90</v>
      </c>
      <c r="BK205" s="197">
        <f>ROUND(I205*H205,2)</f>
        <v>0</v>
      </c>
      <c r="BL205" s="20" t="s">
        <v>102</v>
      </c>
      <c r="BM205" s="196" t="s">
        <v>704</v>
      </c>
    </row>
    <row r="206" spans="1:65" s="2" customFormat="1" ht="10">
      <c r="A206" s="37"/>
      <c r="B206" s="38"/>
      <c r="C206" s="39"/>
      <c r="D206" s="198" t="s">
        <v>393</v>
      </c>
      <c r="E206" s="39"/>
      <c r="F206" s="199" t="s">
        <v>5046</v>
      </c>
      <c r="G206" s="39"/>
      <c r="H206" s="39"/>
      <c r="I206" s="200"/>
      <c r="J206" s="39"/>
      <c r="K206" s="39"/>
      <c r="L206" s="42"/>
      <c r="M206" s="201"/>
      <c r="N206" s="202"/>
      <c r="O206" s="67"/>
      <c r="P206" s="67"/>
      <c r="Q206" s="67"/>
      <c r="R206" s="67"/>
      <c r="S206" s="67"/>
      <c r="T206" s="68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T206" s="20" t="s">
        <v>393</v>
      </c>
      <c r="AU206" s="20" t="s">
        <v>90</v>
      </c>
    </row>
    <row r="207" spans="1:65" s="2" customFormat="1" ht="36">
      <c r="A207" s="37"/>
      <c r="B207" s="38"/>
      <c r="C207" s="39"/>
      <c r="D207" s="205" t="s">
        <v>4949</v>
      </c>
      <c r="E207" s="39"/>
      <c r="F207" s="261" t="s">
        <v>5047</v>
      </c>
      <c r="G207" s="39"/>
      <c r="H207" s="39"/>
      <c r="I207" s="200"/>
      <c r="J207" s="39"/>
      <c r="K207" s="39"/>
      <c r="L207" s="42"/>
      <c r="M207" s="201"/>
      <c r="N207" s="202"/>
      <c r="O207" s="67"/>
      <c r="P207" s="67"/>
      <c r="Q207" s="67"/>
      <c r="R207" s="67"/>
      <c r="S207" s="67"/>
      <c r="T207" s="68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T207" s="20" t="s">
        <v>4949</v>
      </c>
      <c r="AU207" s="20" t="s">
        <v>90</v>
      </c>
    </row>
    <row r="208" spans="1:65" s="2" customFormat="1" ht="24.15" customHeight="1">
      <c r="A208" s="37"/>
      <c r="B208" s="38"/>
      <c r="C208" s="236" t="s">
        <v>534</v>
      </c>
      <c r="D208" s="236" t="s">
        <v>453</v>
      </c>
      <c r="E208" s="237" t="s">
        <v>5048</v>
      </c>
      <c r="F208" s="238" t="s">
        <v>5049</v>
      </c>
      <c r="G208" s="239" t="s">
        <v>167</v>
      </c>
      <c r="H208" s="240">
        <v>7</v>
      </c>
      <c r="I208" s="241"/>
      <c r="J208" s="242">
        <f>ROUND(I208*H208,2)</f>
        <v>0</v>
      </c>
      <c r="K208" s="238" t="s">
        <v>391</v>
      </c>
      <c r="L208" s="243"/>
      <c r="M208" s="244" t="s">
        <v>76</v>
      </c>
      <c r="N208" s="245" t="s">
        <v>49</v>
      </c>
      <c r="O208" s="67"/>
      <c r="P208" s="194">
        <f>O208*H208</f>
        <v>0</v>
      </c>
      <c r="Q208" s="194">
        <v>0</v>
      </c>
      <c r="R208" s="194">
        <f>Q208*H208</f>
        <v>0</v>
      </c>
      <c r="S208" s="194">
        <v>0</v>
      </c>
      <c r="T208" s="195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6" t="s">
        <v>436</v>
      </c>
      <c r="AT208" s="196" t="s">
        <v>453</v>
      </c>
      <c r="AU208" s="196" t="s">
        <v>90</v>
      </c>
      <c r="AY208" s="20" t="s">
        <v>386</v>
      </c>
      <c r="BE208" s="197">
        <f>IF(N208="základní",J208,0)</f>
        <v>0</v>
      </c>
      <c r="BF208" s="197">
        <f>IF(N208="snížená",J208,0)</f>
        <v>0</v>
      </c>
      <c r="BG208" s="197">
        <f>IF(N208="zákl. přenesená",J208,0)</f>
        <v>0</v>
      </c>
      <c r="BH208" s="197">
        <f>IF(N208="sníž. přenesená",J208,0)</f>
        <v>0</v>
      </c>
      <c r="BI208" s="197">
        <f>IF(N208="nulová",J208,0)</f>
        <v>0</v>
      </c>
      <c r="BJ208" s="20" t="s">
        <v>90</v>
      </c>
      <c r="BK208" s="197">
        <f>ROUND(I208*H208,2)</f>
        <v>0</v>
      </c>
      <c r="BL208" s="20" t="s">
        <v>102</v>
      </c>
      <c r="BM208" s="196" t="s">
        <v>723</v>
      </c>
    </row>
    <row r="209" spans="1:65" s="14" customFormat="1" ht="10">
      <c r="B209" s="214"/>
      <c r="C209" s="215"/>
      <c r="D209" s="205" t="s">
        <v>395</v>
      </c>
      <c r="E209" s="216" t="s">
        <v>76</v>
      </c>
      <c r="F209" s="217" t="s">
        <v>5050</v>
      </c>
      <c r="G209" s="215"/>
      <c r="H209" s="218">
        <v>7</v>
      </c>
      <c r="I209" s="219"/>
      <c r="J209" s="215"/>
      <c r="K209" s="215"/>
      <c r="L209" s="220"/>
      <c r="M209" s="221"/>
      <c r="N209" s="222"/>
      <c r="O209" s="222"/>
      <c r="P209" s="222"/>
      <c r="Q209" s="222"/>
      <c r="R209" s="222"/>
      <c r="S209" s="222"/>
      <c r="T209" s="223"/>
      <c r="AT209" s="224" t="s">
        <v>395</v>
      </c>
      <c r="AU209" s="224" t="s">
        <v>90</v>
      </c>
      <c r="AV209" s="14" t="s">
        <v>90</v>
      </c>
      <c r="AW209" s="14" t="s">
        <v>36</v>
      </c>
      <c r="AX209" s="14" t="s">
        <v>78</v>
      </c>
      <c r="AY209" s="224" t="s">
        <v>386</v>
      </c>
    </row>
    <row r="210" spans="1:65" s="15" customFormat="1" ht="10">
      <c r="B210" s="225"/>
      <c r="C210" s="226"/>
      <c r="D210" s="205" t="s">
        <v>395</v>
      </c>
      <c r="E210" s="227" t="s">
        <v>76</v>
      </c>
      <c r="F210" s="228" t="s">
        <v>398</v>
      </c>
      <c r="G210" s="226"/>
      <c r="H210" s="229">
        <v>7</v>
      </c>
      <c r="I210" s="230"/>
      <c r="J210" s="226"/>
      <c r="K210" s="226"/>
      <c r="L210" s="231"/>
      <c r="M210" s="232"/>
      <c r="N210" s="233"/>
      <c r="O210" s="233"/>
      <c r="P210" s="233"/>
      <c r="Q210" s="233"/>
      <c r="R210" s="233"/>
      <c r="S210" s="233"/>
      <c r="T210" s="234"/>
      <c r="AT210" s="235" t="s">
        <v>395</v>
      </c>
      <c r="AU210" s="235" t="s">
        <v>90</v>
      </c>
      <c r="AV210" s="15" t="s">
        <v>102</v>
      </c>
      <c r="AW210" s="15" t="s">
        <v>36</v>
      </c>
      <c r="AX210" s="15" t="s">
        <v>85</v>
      </c>
      <c r="AY210" s="235" t="s">
        <v>386</v>
      </c>
    </row>
    <row r="211" spans="1:65" s="2" customFormat="1" ht="24.15" customHeight="1">
      <c r="A211" s="37"/>
      <c r="B211" s="38"/>
      <c r="C211" s="185" t="s">
        <v>542</v>
      </c>
      <c r="D211" s="185" t="s">
        <v>388</v>
      </c>
      <c r="E211" s="186" t="s">
        <v>5051</v>
      </c>
      <c r="F211" s="187" t="s">
        <v>5052</v>
      </c>
      <c r="G211" s="188" t="s">
        <v>167</v>
      </c>
      <c r="H211" s="189">
        <v>6</v>
      </c>
      <c r="I211" s="190"/>
      <c r="J211" s="191">
        <f>ROUND(I211*H211,2)</f>
        <v>0</v>
      </c>
      <c r="K211" s="187" t="s">
        <v>391</v>
      </c>
      <c r="L211" s="42"/>
      <c r="M211" s="192" t="s">
        <v>76</v>
      </c>
      <c r="N211" s="193" t="s">
        <v>49</v>
      </c>
      <c r="O211" s="67"/>
      <c r="P211" s="194">
        <f>O211*H211</f>
        <v>0</v>
      </c>
      <c r="Q211" s="194">
        <v>0</v>
      </c>
      <c r="R211" s="194">
        <f>Q211*H211</f>
        <v>0</v>
      </c>
      <c r="S211" s="194">
        <v>0</v>
      </c>
      <c r="T211" s="195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6" t="s">
        <v>102</v>
      </c>
      <c r="AT211" s="196" t="s">
        <v>388</v>
      </c>
      <c r="AU211" s="196" t="s">
        <v>90</v>
      </c>
      <c r="AY211" s="20" t="s">
        <v>386</v>
      </c>
      <c r="BE211" s="197">
        <f>IF(N211="základní",J211,0)</f>
        <v>0</v>
      </c>
      <c r="BF211" s="197">
        <f>IF(N211="snížená",J211,0)</f>
        <v>0</v>
      </c>
      <c r="BG211" s="197">
        <f>IF(N211="zákl. přenesená",J211,0)</f>
        <v>0</v>
      </c>
      <c r="BH211" s="197">
        <f>IF(N211="sníž. přenesená",J211,0)</f>
        <v>0</v>
      </c>
      <c r="BI211" s="197">
        <f>IF(N211="nulová",J211,0)</f>
        <v>0</v>
      </c>
      <c r="BJ211" s="20" t="s">
        <v>90</v>
      </c>
      <c r="BK211" s="197">
        <f>ROUND(I211*H211,2)</f>
        <v>0</v>
      </c>
      <c r="BL211" s="20" t="s">
        <v>102</v>
      </c>
      <c r="BM211" s="196" t="s">
        <v>417</v>
      </c>
    </row>
    <row r="212" spans="1:65" s="2" customFormat="1" ht="10">
      <c r="A212" s="37"/>
      <c r="B212" s="38"/>
      <c r="C212" s="39"/>
      <c r="D212" s="198" t="s">
        <v>393</v>
      </c>
      <c r="E212" s="39"/>
      <c r="F212" s="199" t="s">
        <v>5053</v>
      </c>
      <c r="G212" s="39"/>
      <c r="H212" s="39"/>
      <c r="I212" s="200"/>
      <c r="J212" s="39"/>
      <c r="K212" s="39"/>
      <c r="L212" s="42"/>
      <c r="M212" s="201"/>
      <c r="N212" s="202"/>
      <c r="O212" s="67"/>
      <c r="P212" s="67"/>
      <c r="Q212" s="67"/>
      <c r="R212" s="67"/>
      <c r="S212" s="67"/>
      <c r="T212" s="68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T212" s="20" t="s">
        <v>393</v>
      </c>
      <c r="AU212" s="20" t="s">
        <v>90</v>
      </c>
    </row>
    <row r="213" spans="1:65" s="2" customFormat="1" ht="27">
      <c r="A213" s="37"/>
      <c r="B213" s="38"/>
      <c r="C213" s="39"/>
      <c r="D213" s="205" t="s">
        <v>4949</v>
      </c>
      <c r="E213" s="39"/>
      <c r="F213" s="261" t="s">
        <v>5054</v>
      </c>
      <c r="G213" s="39"/>
      <c r="H213" s="39"/>
      <c r="I213" s="200"/>
      <c r="J213" s="39"/>
      <c r="K213" s="39"/>
      <c r="L213" s="42"/>
      <c r="M213" s="201"/>
      <c r="N213" s="202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4949</v>
      </c>
      <c r="AU213" s="20" t="s">
        <v>90</v>
      </c>
    </row>
    <row r="214" spans="1:65" s="2" customFormat="1" ht="37.75" customHeight="1">
      <c r="A214" s="37"/>
      <c r="B214" s="38"/>
      <c r="C214" s="185" t="s">
        <v>554</v>
      </c>
      <c r="D214" s="185" t="s">
        <v>388</v>
      </c>
      <c r="E214" s="186" t="s">
        <v>5055</v>
      </c>
      <c r="F214" s="187" t="s">
        <v>5056</v>
      </c>
      <c r="G214" s="188" t="s">
        <v>167</v>
      </c>
      <c r="H214" s="189">
        <v>9</v>
      </c>
      <c r="I214" s="190"/>
      <c r="J214" s="191">
        <f>ROUND(I214*H214,2)</f>
        <v>0</v>
      </c>
      <c r="K214" s="187" t="s">
        <v>391</v>
      </c>
      <c r="L214" s="42"/>
      <c r="M214" s="192" t="s">
        <v>76</v>
      </c>
      <c r="N214" s="193" t="s">
        <v>49</v>
      </c>
      <c r="O214" s="67"/>
      <c r="P214" s="194">
        <f>O214*H214</f>
        <v>0</v>
      </c>
      <c r="Q214" s="194">
        <v>0</v>
      </c>
      <c r="R214" s="194">
        <f>Q214*H214</f>
        <v>0</v>
      </c>
      <c r="S214" s="194">
        <v>0</v>
      </c>
      <c r="T214" s="195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6" t="s">
        <v>102</v>
      </c>
      <c r="AT214" s="196" t="s">
        <v>388</v>
      </c>
      <c r="AU214" s="196" t="s">
        <v>90</v>
      </c>
      <c r="AY214" s="20" t="s">
        <v>386</v>
      </c>
      <c r="BE214" s="197">
        <f>IF(N214="základní",J214,0)</f>
        <v>0</v>
      </c>
      <c r="BF214" s="197">
        <f>IF(N214="snížená",J214,0)</f>
        <v>0</v>
      </c>
      <c r="BG214" s="197">
        <f>IF(N214="zákl. přenesená",J214,0)</f>
        <v>0</v>
      </c>
      <c r="BH214" s="197">
        <f>IF(N214="sníž. přenesená",J214,0)</f>
        <v>0</v>
      </c>
      <c r="BI214" s="197">
        <f>IF(N214="nulová",J214,0)</f>
        <v>0</v>
      </c>
      <c r="BJ214" s="20" t="s">
        <v>90</v>
      </c>
      <c r="BK214" s="197">
        <f>ROUND(I214*H214,2)</f>
        <v>0</v>
      </c>
      <c r="BL214" s="20" t="s">
        <v>102</v>
      </c>
      <c r="BM214" s="196" t="s">
        <v>752</v>
      </c>
    </row>
    <row r="215" spans="1:65" s="2" customFormat="1" ht="10">
      <c r="A215" s="37"/>
      <c r="B215" s="38"/>
      <c r="C215" s="39"/>
      <c r="D215" s="198" t="s">
        <v>393</v>
      </c>
      <c r="E215" s="39"/>
      <c r="F215" s="199" t="s">
        <v>5057</v>
      </c>
      <c r="G215" s="39"/>
      <c r="H215" s="39"/>
      <c r="I215" s="200"/>
      <c r="J215" s="39"/>
      <c r="K215" s="39"/>
      <c r="L215" s="42"/>
      <c r="M215" s="201"/>
      <c r="N215" s="202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393</v>
      </c>
      <c r="AU215" s="20" t="s">
        <v>90</v>
      </c>
    </row>
    <row r="216" spans="1:65" s="2" customFormat="1" ht="36">
      <c r="A216" s="37"/>
      <c r="B216" s="38"/>
      <c r="C216" s="39"/>
      <c r="D216" s="205" t="s">
        <v>4949</v>
      </c>
      <c r="E216" s="39"/>
      <c r="F216" s="261" t="s">
        <v>5058</v>
      </c>
      <c r="G216" s="39"/>
      <c r="H216" s="39"/>
      <c r="I216" s="200"/>
      <c r="J216" s="39"/>
      <c r="K216" s="39"/>
      <c r="L216" s="42"/>
      <c r="M216" s="201"/>
      <c r="N216" s="202"/>
      <c r="O216" s="67"/>
      <c r="P216" s="67"/>
      <c r="Q216" s="67"/>
      <c r="R216" s="67"/>
      <c r="S216" s="67"/>
      <c r="T216" s="68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T216" s="20" t="s">
        <v>4949</v>
      </c>
      <c r="AU216" s="20" t="s">
        <v>90</v>
      </c>
    </row>
    <row r="217" spans="1:65" s="2" customFormat="1" ht="24.15" customHeight="1">
      <c r="A217" s="37"/>
      <c r="B217" s="38"/>
      <c r="C217" s="236" t="s">
        <v>566</v>
      </c>
      <c r="D217" s="236" t="s">
        <v>453</v>
      </c>
      <c r="E217" s="237" t="s">
        <v>5059</v>
      </c>
      <c r="F217" s="238" t="s">
        <v>5060</v>
      </c>
      <c r="G217" s="239" t="s">
        <v>167</v>
      </c>
      <c r="H217" s="240">
        <v>9</v>
      </c>
      <c r="I217" s="241"/>
      <c r="J217" s="242">
        <f>ROUND(I217*H217,2)</f>
        <v>0</v>
      </c>
      <c r="K217" s="238" t="s">
        <v>391</v>
      </c>
      <c r="L217" s="243"/>
      <c r="M217" s="244" t="s">
        <v>76</v>
      </c>
      <c r="N217" s="245" t="s">
        <v>49</v>
      </c>
      <c r="O217" s="67"/>
      <c r="P217" s="194">
        <f>O217*H217</f>
        <v>0</v>
      </c>
      <c r="Q217" s="194">
        <v>0</v>
      </c>
      <c r="R217" s="194">
        <f>Q217*H217</f>
        <v>0</v>
      </c>
      <c r="S217" s="194">
        <v>0</v>
      </c>
      <c r="T217" s="195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6" t="s">
        <v>436</v>
      </c>
      <c r="AT217" s="196" t="s">
        <v>453</v>
      </c>
      <c r="AU217" s="196" t="s">
        <v>90</v>
      </c>
      <c r="AY217" s="20" t="s">
        <v>386</v>
      </c>
      <c r="BE217" s="197">
        <f>IF(N217="základní",J217,0)</f>
        <v>0</v>
      </c>
      <c r="BF217" s="197">
        <f>IF(N217="snížená",J217,0)</f>
        <v>0</v>
      </c>
      <c r="BG217" s="197">
        <f>IF(N217="zákl. přenesená",J217,0)</f>
        <v>0</v>
      </c>
      <c r="BH217" s="197">
        <f>IF(N217="sníž. přenesená",J217,0)</f>
        <v>0</v>
      </c>
      <c r="BI217" s="197">
        <f>IF(N217="nulová",J217,0)</f>
        <v>0</v>
      </c>
      <c r="BJ217" s="20" t="s">
        <v>90</v>
      </c>
      <c r="BK217" s="197">
        <f>ROUND(I217*H217,2)</f>
        <v>0</v>
      </c>
      <c r="BL217" s="20" t="s">
        <v>102</v>
      </c>
      <c r="BM217" s="196" t="s">
        <v>764</v>
      </c>
    </row>
    <row r="218" spans="1:65" s="14" customFormat="1" ht="10">
      <c r="B218" s="214"/>
      <c r="C218" s="215"/>
      <c r="D218" s="205" t="s">
        <v>395</v>
      </c>
      <c r="E218" s="216" t="s">
        <v>76</v>
      </c>
      <c r="F218" s="217" t="s">
        <v>5061</v>
      </c>
      <c r="G218" s="215"/>
      <c r="H218" s="218">
        <v>9</v>
      </c>
      <c r="I218" s="219"/>
      <c r="J218" s="215"/>
      <c r="K218" s="215"/>
      <c r="L218" s="220"/>
      <c r="M218" s="221"/>
      <c r="N218" s="222"/>
      <c r="O218" s="222"/>
      <c r="P218" s="222"/>
      <c r="Q218" s="222"/>
      <c r="R218" s="222"/>
      <c r="S218" s="222"/>
      <c r="T218" s="223"/>
      <c r="AT218" s="224" t="s">
        <v>395</v>
      </c>
      <c r="AU218" s="224" t="s">
        <v>90</v>
      </c>
      <c r="AV218" s="14" t="s">
        <v>90</v>
      </c>
      <c r="AW218" s="14" t="s">
        <v>36</v>
      </c>
      <c r="AX218" s="14" t="s">
        <v>78</v>
      </c>
      <c r="AY218" s="224" t="s">
        <v>386</v>
      </c>
    </row>
    <row r="219" spans="1:65" s="15" customFormat="1" ht="10">
      <c r="B219" s="225"/>
      <c r="C219" s="226"/>
      <c r="D219" s="205" t="s">
        <v>395</v>
      </c>
      <c r="E219" s="227" t="s">
        <v>76</v>
      </c>
      <c r="F219" s="228" t="s">
        <v>398</v>
      </c>
      <c r="G219" s="226"/>
      <c r="H219" s="229">
        <v>9</v>
      </c>
      <c r="I219" s="230"/>
      <c r="J219" s="226"/>
      <c r="K219" s="226"/>
      <c r="L219" s="231"/>
      <c r="M219" s="232"/>
      <c r="N219" s="233"/>
      <c r="O219" s="233"/>
      <c r="P219" s="233"/>
      <c r="Q219" s="233"/>
      <c r="R219" s="233"/>
      <c r="S219" s="233"/>
      <c r="T219" s="234"/>
      <c r="AT219" s="235" t="s">
        <v>395</v>
      </c>
      <c r="AU219" s="235" t="s">
        <v>90</v>
      </c>
      <c r="AV219" s="15" t="s">
        <v>102</v>
      </c>
      <c r="AW219" s="15" t="s">
        <v>36</v>
      </c>
      <c r="AX219" s="15" t="s">
        <v>85</v>
      </c>
      <c r="AY219" s="235" t="s">
        <v>386</v>
      </c>
    </row>
    <row r="220" spans="1:65" s="2" customFormat="1" ht="24.15" customHeight="1">
      <c r="A220" s="37"/>
      <c r="B220" s="38"/>
      <c r="C220" s="185" t="s">
        <v>573</v>
      </c>
      <c r="D220" s="185" t="s">
        <v>388</v>
      </c>
      <c r="E220" s="186" t="s">
        <v>5062</v>
      </c>
      <c r="F220" s="187" t="s">
        <v>5063</v>
      </c>
      <c r="G220" s="188" t="s">
        <v>167</v>
      </c>
      <c r="H220" s="189">
        <v>8</v>
      </c>
      <c r="I220" s="190"/>
      <c r="J220" s="191">
        <f>ROUND(I220*H220,2)</f>
        <v>0</v>
      </c>
      <c r="K220" s="187" t="s">
        <v>391</v>
      </c>
      <c r="L220" s="42"/>
      <c r="M220" s="192" t="s">
        <v>76</v>
      </c>
      <c r="N220" s="193" t="s">
        <v>49</v>
      </c>
      <c r="O220" s="67"/>
      <c r="P220" s="194">
        <f>O220*H220</f>
        <v>0</v>
      </c>
      <c r="Q220" s="194">
        <v>0</v>
      </c>
      <c r="R220" s="194">
        <f>Q220*H220</f>
        <v>0</v>
      </c>
      <c r="S220" s="194">
        <v>0</v>
      </c>
      <c r="T220" s="195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6" t="s">
        <v>102</v>
      </c>
      <c r="AT220" s="196" t="s">
        <v>388</v>
      </c>
      <c r="AU220" s="196" t="s">
        <v>90</v>
      </c>
      <c r="AY220" s="20" t="s">
        <v>386</v>
      </c>
      <c r="BE220" s="197">
        <f>IF(N220="základní",J220,0)</f>
        <v>0</v>
      </c>
      <c r="BF220" s="197">
        <f>IF(N220="snížená",J220,0)</f>
        <v>0</v>
      </c>
      <c r="BG220" s="197">
        <f>IF(N220="zákl. přenesená",J220,0)</f>
        <v>0</v>
      </c>
      <c r="BH220" s="197">
        <f>IF(N220="sníž. přenesená",J220,0)</f>
        <v>0</v>
      </c>
      <c r="BI220" s="197">
        <f>IF(N220="nulová",J220,0)</f>
        <v>0</v>
      </c>
      <c r="BJ220" s="20" t="s">
        <v>90</v>
      </c>
      <c r="BK220" s="197">
        <f>ROUND(I220*H220,2)</f>
        <v>0</v>
      </c>
      <c r="BL220" s="20" t="s">
        <v>102</v>
      </c>
      <c r="BM220" s="196" t="s">
        <v>783</v>
      </c>
    </row>
    <row r="221" spans="1:65" s="2" customFormat="1" ht="10">
      <c r="A221" s="37"/>
      <c r="B221" s="38"/>
      <c r="C221" s="39"/>
      <c r="D221" s="198" t="s">
        <v>393</v>
      </c>
      <c r="E221" s="39"/>
      <c r="F221" s="199" t="s">
        <v>5064</v>
      </c>
      <c r="G221" s="39"/>
      <c r="H221" s="39"/>
      <c r="I221" s="200"/>
      <c r="J221" s="39"/>
      <c r="K221" s="39"/>
      <c r="L221" s="42"/>
      <c r="M221" s="201"/>
      <c r="N221" s="202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393</v>
      </c>
      <c r="AU221" s="20" t="s">
        <v>90</v>
      </c>
    </row>
    <row r="222" spans="1:65" s="2" customFormat="1" ht="27">
      <c r="A222" s="37"/>
      <c r="B222" s="38"/>
      <c r="C222" s="39"/>
      <c r="D222" s="205" t="s">
        <v>4949</v>
      </c>
      <c r="E222" s="39"/>
      <c r="F222" s="261" t="s">
        <v>5065</v>
      </c>
      <c r="G222" s="39"/>
      <c r="H222" s="39"/>
      <c r="I222" s="200"/>
      <c r="J222" s="39"/>
      <c r="K222" s="39"/>
      <c r="L222" s="42"/>
      <c r="M222" s="201"/>
      <c r="N222" s="202"/>
      <c r="O222" s="67"/>
      <c r="P222" s="67"/>
      <c r="Q222" s="67"/>
      <c r="R222" s="67"/>
      <c r="S222" s="67"/>
      <c r="T222" s="68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T222" s="20" t="s">
        <v>4949</v>
      </c>
      <c r="AU222" s="20" t="s">
        <v>90</v>
      </c>
    </row>
    <row r="223" spans="1:65" s="2" customFormat="1" ht="24.15" customHeight="1">
      <c r="A223" s="37"/>
      <c r="B223" s="38"/>
      <c r="C223" s="185" t="s">
        <v>582</v>
      </c>
      <c r="D223" s="185" t="s">
        <v>388</v>
      </c>
      <c r="E223" s="186" t="s">
        <v>5066</v>
      </c>
      <c r="F223" s="187" t="s">
        <v>5067</v>
      </c>
      <c r="G223" s="188" t="s">
        <v>167</v>
      </c>
      <c r="H223" s="189">
        <v>2</v>
      </c>
      <c r="I223" s="190"/>
      <c r="J223" s="191">
        <f>ROUND(I223*H223,2)</f>
        <v>0</v>
      </c>
      <c r="K223" s="187" t="s">
        <v>391</v>
      </c>
      <c r="L223" s="42"/>
      <c r="M223" s="192" t="s">
        <v>76</v>
      </c>
      <c r="N223" s="193" t="s">
        <v>49</v>
      </c>
      <c r="O223" s="67"/>
      <c r="P223" s="194">
        <f>O223*H223</f>
        <v>0</v>
      </c>
      <c r="Q223" s="194">
        <v>0</v>
      </c>
      <c r="R223" s="194">
        <f>Q223*H223</f>
        <v>0</v>
      </c>
      <c r="S223" s="194">
        <v>0</v>
      </c>
      <c r="T223" s="195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6" t="s">
        <v>102</v>
      </c>
      <c r="AT223" s="196" t="s">
        <v>388</v>
      </c>
      <c r="AU223" s="196" t="s">
        <v>90</v>
      </c>
      <c r="AY223" s="20" t="s">
        <v>386</v>
      </c>
      <c r="BE223" s="197">
        <f>IF(N223="základní",J223,0)</f>
        <v>0</v>
      </c>
      <c r="BF223" s="197">
        <f>IF(N223="snížená",J223,0)</f>
        <v>0</v>
      </c>
      <c r="BG223" s="197">
        <f>IF(N223="zákl. přenesená",J223,0)</f>
        <v>0</v>
      </c>
      <c r="BH223" s="197">
        <f>IF(N223="sníž. přenesená",J223,0)</f>
        <v>0</v>
      </c>
      <c r="BI223" s="197">
        <f>IF(N223="nulová",J223,0)</f>
        <v>0</v>
      </c>
      <c r="BJ223" s="20" t="s">
        <v>90</v>
      </c>
      <c r="BK223" s="197">
        <f>ROUND(I223*H223,2)</f>
        <v>0</v>
      </c>
      <c r="BL223" s="20" t="s">
        <v>102</v>
      </c>
      <c r="BM223" s="196" t="s">
        <v>797</v>
      </c>
    </row>
    <row r="224" spans="1:65" s="2" customFormat="1" ht="10">
      <c r="A224" s="37"/>
      <c r="B224" s="38"/>
      <c r="C224" s="39"/>
      <c r="D224" s="198" t="s">
        <v>393</v>
      </c>
      <c r="E224" s="39"/>
      <c r="F224" s="199" t="s">
        <v>5068</v>
      </c>
      <c r="G224" s="39"/>
      <c r="H224" s="39"/>
      <c r="I224" s="200"/>
      <c r="J224" s="39"/>
      <c r="K224" s="39"/>
      <c r="L224" s="42"/>
      <c r="M224" s="201"/>
      <c r="N224" s="202"/>
      <c r="O224" s="67"/>
      <c r="P224" s="67"/>
      <c r="Q224" s="67"/>
      <c r="R224" s="67"/>
      <c r="S224" s="67"/>
      <c r="T224" s="68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T224" s="20" t="s">
        <v>393</v>
      </c>
      <c r="AU224" s="20" t="s">
        <v>90</v>
      </c>
    </row>
    <row r="225" spans="1:65" s="2" customFormat="1" ht="27">
      <c r="A225" s="37"/>
      <c r="B225" s="38"/>
      <c r="C225" s="39"/>
      <c r="D225" s="205" t="s">
        <v>4949</v>
      </c>
      <c r="E225" s="39"/>
      <c r="F225" s="261" t="s">
        <v>5069</v>
      </c>
      <c r="G225" s="39"/>
      <c r="H225" s="39"/>
      <c r="I225" s="200"/>
      <c r="J225" s="39"/>
      <c r="K225" s="39"/>
      <c r="L225" s="42"/>
      <c r="M225" s="201"/>
      <c r="N225" s="202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4949</v>
      </c>
      <c r="AU225" s="20" t="s">
        <v>90</v>
      </c>
    </row>
    <row r="226" spans="1:65" s="2" customFormat="1" ht="16.5" customHeight="1">
      <c r="A226" s="37"/>
      <c r="B226" s="38"/>
      <c r="C226" s="236" t="s">
        <v>589</v>
      </c>
      <c r="D226" s="236" t="s">
        <v>453</v>
      </c>
      <c r="E226" s="237" t="s">
        <v>5070</v>
      </c>
      <c r="F226" s="238" t="s">
        <v>5071</v>
      </c>
      <c r="G226" s="239" t="s">
        <v>167</v>
      </c>
      <c r="H226" s="240">
        <v>2.06</v>
      </c>
      <c r="I226" s="241"/>
      <c r="J226" s="242">
        <f>ROUND(I226*H226,2)</f>
        <v>0</v>
      </c>
      <c r="K226" s="238" t="s">
        <v>391</v>
      </c>
      <c r="L226" s="243"/>
      <c r="M226" s="244" t="s">
        <v>76</v>
      </c>
      <c r="N226" s="245" t="s">
        <v>49</v>
      </c>
      <c r="O226" s="67"/>
      <c r="P226" s="194">
        <f>O226*H226</f>
        <v>0</v>
      </c>
      <c r="Q226" s="194">
        <v>0</v>
      </c>
      <c r="R226" s="194">
        <f>Q226*H226</f>
        <v>0</v>
      </c>
      <c r="S226" s="194">
        <v>0</v>
      </c>
      <c r="T226" s="195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6" t="s">
        <v>436</v>
      </c>
      <c r="AT226" s="196" t="s">
        <v>453</v>
      </c>
      <c r="AU226" s="196" t="s">
        <v>90</v>
      </c>
      <c r="AY226" s="20" t="s">
        <v>386</v>
      </c>
      <c r="BE226" s="197">
        <f>IF(N226="základní",J226,0)</f>
        <v>0</v>
      </c>
      <c r="BF226" s="197">
        <f>IF(N226="snížená",J226,0)</f>
        <v>0</v>
      </c>
      <c r="BG226" s="197">
        <f>IF(N226="zákl. přenesená",J226,0)</f>
        <v>0</v>
      </c>
      <c r="BH226" s="197">
        <f>IF(N226="sníž. přenesená",J226,0)</f>
        <v>0</v>
      </c>
      <c r="BI226" s="197">
        <f>IF(N226="nulová",J226,0)</f>
        <v>0</v>
      </c>
      <c r="BJ226" s="20" t="s">
        <v>90</v>
      </c>
      <c r="BK226" s="197">
        <f>ROUND(I226*H226,2)</f>
        <v>0</v>
      </c>
      <c r="BL226" s="20" t="s">
        <v>102</v>
      </c>
      <c r="BM226" s="196" t="s">
        <v>817</v>
      </c>
    </row>
    <row r="227" spans="1:65" s="14" customFormat="1" ht="10">
      <c r="B227" s="214"/>
      <c r="C227" s="215"/>
      <c r="D227" s="205" t="s">
        <v>395</v>
      </c>
      <c r="E227" s="216" t="s">
        <v>76</v>
      </c>
      <c r="F227" s="217" t="s">
        <v>5072</v>
      </c>
      <c r="G227" s="215"/>
      <c r="H227" s="218">
        <v>2.06</v>
      </c>
      <c r="I227" s="219"/>
      <c r="J227" s="215"/>
      <c r="K227" s="215"/>
      <c r="L227" s="220"/>
      <c r="M227" s="221"/>
      <c r="N227" s="222"/>
      <c r="O227" s="222"/>
      <c r="P227" s="222"/>
      <c r="Q227" s="222"/>
      <c r="R227" s="222"/>
      <c r="S227" s="222"/>
      <c r="T227" s="223"/>
      <c r="AT227" s="224" t="s">
        <v>395</v>
      </c>
      <c r="AU227" s="224" t="s">
        <v>90</v>
      </c>
      <c r="AV227" s="14" t="s">
        <v>90</v>
      </c>
      <c r="AW227" s="14" t="s">
        <v>36</v>
      </c>
      <c r="AX227" s="14" t="s">
        <v>78</v>
      </c>
      <c r="AY227" s="224" t="s">
        <v>386</v>
      </c>
    </row>
    <row r="228" spans="1:65" s="15" customFormat="1" ht="10">
      <c r="B228" s="225"/>
      <c r="C228" s="226"/>
      <c r="D228" s="205" t="s">
        <v>395</v>
      </c>
      <c r="E228" s="227" t="s">
        <v>76</v>
      </c>
      <c r="F228" s="228" t="s">
        <v>398</v>
      </c>
      <c r="G228" s="226"/>
      <c r="H228" s="229">
        <v>2.06</v>
      </c>
      <c r="I228" s="230"/>
      <c r="J228" s="226"/>
      <c r="K228" s="226"/>
      <c r="L228" s="231"/>
      <c r="M228" s="232"/>
      <c r="N228" s="233"/>
      <c r="O228" s="233"/>
      <c r="P228" s="233"/>
      <c r="Q228" s="233"/>
      <c r="R228" s="233"/>
      <c r="S228" s="233"/>
      <c r="T228" s="234"/>
      <c r="AT228" s="235" t="s">
        <v>395</v>
      </c>
      <c r="AU228" s="235" t="s">
        <v>90</v>
      </c>
      <c r="AV228" s="15" t="s">
        <v>102</v>
      </c>
      <c r="AW228" s="15" t="s">
        <v>36</v>
      </c>
      <c r="AX228" s="15" t="s">
        <v>85</v>
      </c>
      <c r="AY228" s="235" t="s">
        <v>386</v>
      </c>
    </row>
    <row r="229" spans="1:65" s="2" customFormat="1" ht="37.75" customHeight="1">
      <c r="A229" s="37"/>
      <c r="B229" s="38"/>
      <c r="C229" s="185" t="s">
        <v>597</v>
      </c>
      <c r="D229" s="185" t="s">
        <v>388</v>
      </c>
      <c r="E229" s="186" t="s">
        <v>5073</v>
      </c>
      <c r="F229" s="187" t="s">
        <v>5074</v>
      </c>
      <c r="G229" s="188" t="s">
        <v>624</v>
      </c>
      <c r="H229" s="189">
        <v>2</v>
      </c>
      <c r="I229" s="190"/>
      <c r="J229" s="191">
        <f>ROUND(I229*H229,2)</f>
        <v>0</v>
      </c>
      <c r="K229" s="187" t="s">
        <v>391</v>
      </c>
      <c r="L229" s="42"/>
      <c r="M229" s="192" t="s">
        <v>76</v>
      </c>
      <c r="N229" s="193" t="s">
        <v>49</v>
      </c>
      <c r="O229" s="67"/>
      <c r="P229" s="194">
        <f>O229*H229</f>
        <v>0</v>
      </c>
      <c r="Q229" s="194">
        <v>0</v>
      </c>
      <c r="R229" s="194">
        <f>Q229*H229</f>
        <v>0</v>
      </c>
      <c r="S229" s="194">
        <v>0</v>
      </c>
      <c r="T229" s="195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6" t="s">
        <v>102</v>
      </c>
      <c r="AT229" s="196" t="s">
        <v>388</v>
      </c>
      <c r="AU229" s="196" t="s">
        <v>90</v>
      </c>
      <c r="AY229" s="20" t="s">
        <v>386</v>
      </c>
      <c r="BE229" s="197">
        <f>IF(N229="základní",J229,0)</f>
        <v>0</v>
      </c>
      <c r="BF229" s="197">
        <f>IF(N229="snížená",J229,0)</f>
        <v>0</v>
      </c>
      <c r="BG229" s="197">
        <f>IF(N229="zákl. přenesená",J229,0)</f>
        <v>0</v>
      </c>
      <c r="BH229" s="197">
        <f>IF(N229="sníž. přenesená",J229,0)</f>
        <v>0</v>
      </c>
      <c r="BI229" s="197">
        <f>IF(N229="nulová",J229,0)</f>
        <v>0</v>
      </c>
      <c r="BJ229" s="20" t="s">
        <v>90</v>
      </c>
      <c r="BK229" s="197">
        <f>ROUND(I229*H229,2)</f>
        <v>0</v>
      </c>
      <c r="BL229" s="20" t="s">
        <v>102</v>
      </c>
      <c r="BM229" s="196" t="s">
        <v>830</v>
      </c>
    </row>
    <row r="230" spans="1:65" s="2" customFormat="1" ht="10">
      <c r="A230" s="37"/>
      <c r="B230" s="38"/>
      <c r="C230" s="39"/>
      <c r="D230" s="198" t="s">
        <v>393</v>
      </c>
      <c r="E230" s="39"/>
      <c r="F230" s="199" t="s">
        <v>5075</v>
      </c>
      <c r="G230" s="39"/>
      <c r="H230" s="39"/>
      <c r="I230" s="200"/>
      <c r="J230" s="39"/>
      <c r="K230" s="39"/>
      <c r="L230" s="42"/>
      <c r="M230" s="201"/>
      <c r="N230" s="202"/>
      <c r="O230" s="67"/>
      <c r="P230" s="67"/>
      <c r="Q230" s="67"/>
      <c r="R230" s="67"/>
      <c r="S230" s="67"/>
      <c r="T230" s="68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T230" s="20" t="s">
        <v>393</v>
      </c>
      <c r="AU230" s="20" t="s">
        <v>90</v>
      </c>
    </row>
    <row r="231" spans="1:65" s="2" customFormat="1" ht="27">
      <c r="A231" s="37"/>
      <c r="B231" s="38"/>
      <c r="C231" s="39"/>
      <c r="D231" s="205" t="s">
        <v>4949</v>
      </c>
      <c r="E231" s="39"/>
      <c r="F231" s="261" t="s">
        <v>5076</v>
      </c>
      <c r="G231" s="39"/>
      <c r="H231" s="39"/>
      <c r="I231" s="200"/>
      <c r="J231" s="39"/>
      <c r="K231" s="39"/>
      <c r="L231" s="42"/>
      <c r="M231" s="201"/>
      <c r="N231" s="202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4949</v>
      </c>
      <c r="AU231" s="20" t="s">
        <v>90</v>
      </c>
    </row>
    <row r="232" spans="1:65" s="2" customFormat="1" ht="16.5" customHeight="1">
      <c r="A232" s="37"/>
      <c r="B232" s="38"/>
      <c r="C232" s="236" t="s">
        <v>605</v>
      </c>
      <c r="D232" s="236" t="s">
        <v>453</v>
      </c>
      <c r="E232" s="237" t="s">
        <v>5077</v>
      </c>
      <c r="F232" s="238" t="s">
        <v>5078</v>
      </c>
      <c r="G232" s="239" t="s">
        <v>624</v>
      </c>
      <c r="H232" s="240">
        <v>2</v>
      </c>
      <c r="I232" s="241"/>
      <c r="J232" s="242">
        <f>ROUND(I232*H232,2)</f>
        <v>0</v>
      </c>
      <c r="K232" s="238" t="s">
        <v>391</v>
      </c>
      <c r="L232" s="243"/>
      <c r="M232" s="244" t="s">
        <v>76</v>
      </c>
      <c r="N232" s="245" t="s">
        <v>49</v>
      </c>
      <c r="O232" s="67"/>
      <c r="P232" s="194">
        <f>O232*H232</f>
        <v>0</v>
      </c>
      <c r="Q232" s="194">
        <v>0</v>
      </c>
      <c r="R232" s="194">
        <f>Q232*H232</f>
        <v>0</v>
      </c>
      <c r="S232" s="194">
        <v>0</v>
      </c>
      <c r="T232" s="195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6" t="s">
        <v>436</v>
      </c>
      <c r="AT232" s="196" t="s">
        <v>453</v>
      </c>
      <c r="AU232" s="196" t="s">
        <v>90</v>
      </c>
      <c r="AY232" s="20" t="s">
        <v>386</v>
      </c>
      <c r="BE232" s="197">
        <f>IF(N232="základní",J232,0)</f>
        <v>0</v>
      </c>
      <c r="BF232" s="197">
        <f>IF(N232="snížená",J232,0)</f>
        <v>0</v>
      </c>
      <c r="BG232" s="197">
        <f>IF(N232="zákl. přenesená",J232,0)</f>
        <v>0</v>
      </c>
      <c r="BH232" s="197">
        <f>IF(N232="sníž. přenesená",J232,0)</f>
        <v>0</v>
      </c>
      <c r="BI232" s="197">
        <f>IF(N232="nulová",J232,0)</f>
        <v>0</v>
      </c>
      <c r="BJ232" s="20" t="s">
        <v>90</v>
      </c>
      <c r="BK232" s="197">
        <f>ROUND(I232*H232,2)</f>
        <v>0</v>
      </c>
      <c r="BL232" s="20" t="s">
        <v>102</v>
      </c>
      <c r="BM232" s="196" t="s">
        <v>839</v>
      </c>
    </row>
    <row r="233" spans="1:65" s="2" customFormat="1" ht="37.75" customHeight="1">
      <c r="A233" s="37"/>
      <c r="B233" s="38"/>
      <c r="C233" s="185" t="s">
        <v>613</v>
      </c>
      <c r="D233" s="185" t="s">
        <v>388</v>
      </c>
      <c r="E233" s="186" t="s">
        <v>5079</v>
      </c>
      <c r="F233" s="187" t="s">
        <v>5080</v>
      </c>
      <c r="G233" s="188" t="s">
        <v>624</v>
      </c>
      <c r="H233" s="189">
        <v>2</v>
      </c>
      <c r="I233" s="190"/>
      <c r="J233" s="191">
        <f>ROUND(I233*H233,2)</f>
        <v>0</v>
      </c>
      <c r="K233" s="187" t="s">
        <v>391</v>
      </c>
      <c r="L233" s="42"/>
      <c r="M233" s="192" t="s">
        <v>76</v>
      </c>
      <c r="N233" s="193" t="s">
        <v>49</v>
      </c>
      <c r="O233" s="67"/>
      <c r="P233" s="194">
        <f>O233*H233</f>
        <v>0</v>
      </c>
      <c r="Q233" s="194">
        <v>0</v>
      </c>
      <c r="R233" s="194">
        <f>Q233*H233</f>
        <v>0</v>
      </c>
      <c r="S233" s="194">
        <v>0</v>
      </c>
      <c r="T233" s="195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6" t="s">
        <v>102</v>
      </c>
      <c r="AT233" s="196" t="s">
        <v>388</v>
      </c>
      <c r="AU233" s="196" t="s">
        <v>90</v>
      </c>
      <c r="AY233" s="20" t="s">
        <v>386</v>
      </c>
      <c r="BE233" s="197">
        <f>IF(N233="základní",J233,0)</f>
        <v>0</v>
      </c>
      <c r="BF233" s="197">
        <f>IF(N233="snížená",J233,0)</f>
        <v>0</v>
      </c>
      <c r="BG233" s="197">
        <f>IF(N233="zákl. přenesená",J233,0)</f>
        <v>0</v>
      </c>
      <c r="BH233" s="197">
        <f>IF(N233="sníž. přenesená",J233,0)</f>
        <v>0</v>
      </c>
      <c r="BI233" s="197">
        <f>IF(N233="nulová",J233,0)</f>
        <v>0</v>
      </c>
      <c r="BJ233" s="20" t="s">
        <v>90</v>
      </c>
      <c r="BK233" s="197">
        <f>ROUND(I233*H233,2)</f>
        <v>0</v>
      </c>
      <c r="BL233" s="20" t="s">
        <v>102</v>
      </c>
      <c r="BM233" s="196" t="s">
        <v>851</v>
      </c>
    </row>
    <row r="234" spans="1:65" s="2" customFormat="1" ht="10">
      <c r="A234" s="37"/>
      <c r="B234" s="38"/>
      <c r="C234" s="39"/>
      <c r="D234" s="198" t="s">
        <v>393</v>
      </c>
      <c r="E234" s="39"/>
      <c r="F234" s="199" t="s">
        <v>5081</v>
      </c>
      <c r="G234" s="39"/>
      <c r="H234" s="39"/>
      <c r="I234" s="200"/>
      <c r="J234" s="39"/>
      <c r="K234" s="39"/>
      <c r="L234" s="42"/>
      <c r="M234" s="201"/>
      <c r="N234" s="202"/>
      <c r="O234" s="67"/>
      <c r="P234" s="67"/>
      <c r="Q234" s="67"/>
      <c r="R234" s="67"/>
      <c r="S234" s="67"/>
      <c r="T234" s="68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T234" s="20" t="s">
        <v>393</v>
      </c>
      <c r="AU234" s="20" t="s">
        <v>90</v>
      </c>
    </row>
    <row r="235" spans="1:65" s="2" customFormat="1" ht="27">
      <c r="A235" s="37"/>
      <c r="B235" s="38"/>
      <c r="C235" s="39"/>
      <c r="D235" s="205" t="s">
        <v>4949</v>
      </c>
      <c r="E235" s="39"/>
      <c r="F235" s="261" t="s">
        <v>5082</v>
      </c>
      <c r="G235" s="39"/>
      <c r="H235" s="39"/>
      <c r="I235" s="200"/>
      <c r="J235" s="39"/>
      <c r="K235" s="39"/>
      <c r="L235" s="42"/>
      <c r="M235" s="201"/>
      <c r="N235" s="202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4949</v>
      </c>
      <c r="AU235" s="20" t="s">
        <v>90</v>
      </c>
    </row>
    <row r="236" spans="1:65" s="2" customFormat="1" ht="16.5" customHeight="1">
      <c r="A236" s="37"/>
      <c r="B236" s="38"/>
      <c r="C236" s="236" t="s">
        <v>621</v>
      </c>
      <c r="D236" s="236" t="s">
        <v>453</v>
      </c>
      <c r="E236" s="237" t="s">
        <v>5083</v>
      </c>
      <c r="F236" s="238" t="s">
        <v>5084</v>
      </c>
      <c r="G236" s="239" t="s">
        <v>624</v>
      </c>
      <c r="H236" s="240">
        <v>2</v>
      </c>
      <c r="I236" s="241"/>
      <c r="J236" s="242">
        <f>ROUND(I236*H236,2)</f>
        <v>0</v>
      </c>
      <c r="K236" s="238" t="s">
        <v>391</v>
      </c>
      <c r="L236" s="243"/>
      <c r="M236" s="244" t="s">
        <v>76</v>
      </c>
      <c r="N236" s="245" t="s">
        <v>49</v>
      </c>
      <c r="O236" s="67"/>
      <c r="P236" s="194">
        <f>O236*H236</f>
        <v>0</v>
      </c>
      <c r="Q236" s="194">
        <v>0</v>
      </c>
      <c r="R236" s="194">
        <f>Q236*H236</f>
        <v>0</v>
      </c>
      <c r="S236" s="194">
        <v>0</v>
      </c>
      <c r="T236" s="195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6" t="s">
        <v>436</v>
      </c>
      <c r="AT236" s="196" t="s">
        <v>453</v>
      </c>
      <c r="AU236" s="196" t="s">
        <v>90</v>
      </c>
      <c r="AY236" s="20" t="s">
        <v>386</v>
      </c>
      <c r="BE236" s="197">
        <f>IF(N236="základní",J236,0)</f>
        <v>0</v>
      </c>
      <c r="BF236" s="197">
        <f>IF(N236="snížená",J236,0)</f>
        <v>0</v>
      </c>
      <c r="BG236" s="197">
        <f>IF(N236="zákl. přenesená",J236,0)</f>
        <v>0</v>
      </c>
      <c r="BH236" s="197">
        <f>IF(N236="sníž. přenesená",J236,0)</f>
        <v>0</v>
      </c>
      <c r="BI236" s="197">
        <f>IF(N236="nulová",J236,0)</f>
        <v>0</v>
      </c>
      <c r="BJ236" s="20" t="s">
        <v>90</v>
      </c>
      <c r="BK236" s="197">
        <f>ROUND(I236*H236,2)</f>
        <v>0</v>
      </c>
      <c r="BL236" s="20" t="s">
        <v>102</v>
      </c>
      <c r="BM236" s="196" t="s">
        <v>870</v>
      </c>
    </row>
    <row r="237" spans="1:65" s="2" customFormat="1" ht="37.75" customHeight="1">
      <c r="A237" s="37"/>
      <c r="B237" s="38"/>
      <c r="C237" s="185" t="s">
        <v>629</v>
      </c>
      <c r="D237" s="185" t="s">
        <v>388</v>
      </c>
      <c r="E237" s="186" t="s">
        <v>5085</v>
      </c>
      <c r="F237" s="187" t="s">
        <v>5086</v>
      </c>
      <c r="G237" s="188" t="s">
        <v>624</v>
      </c>
      <c r="H237" s="189">
        <v>4</v>
      </c>
      <c r="I237" s="190"/>
      <c r="J237" s="191">
        <f>ROUND(I237*H237,2)</f>
        <v>0</v>
      </c>
      <c r="K237" s="187" t="s">
        <v>391</v>
      </c>
      <c r="L237" s="42"/>
      <c r="M237" s="192" t="s">
        <v>76</v>
      </c>
      <c r="N237" s="193" t="s">
        <v>49</v>
      </c>
      <c r="O237" s="67"/>
      <c r="P237" s="194">
        <f>O237*H237</f>
        <v>0</v>
      </c>
      <c r="Q237" s="194">
        <v>0</v>
      </c>
      <c r="R237" s="194">
        <f>Q237*H237</f>
        <v>0</v>
      </c>
      <c r="S237" s="194">
        <v>0</v>
      </c>
      <c r="T237" s="195">
        <f>S237*H237</f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6" t="s">
        <v>102</v>
      </c>
      <c r="AT237" s="196" t="s">
        <v>388</v>
      </c>
      <c r="AU237" s="196" t="s">
        <v>90</v>
      </c>
      <c r="AY237" s="20" t="s">
        <v>386</v>
      </c>
      <c r="BE237" s="197">
        <f>IF(N237="základní",J237,0)</f>
        <v>0</v>
      </c>
      <c r="BF237" s="197">
        <f>IF(N237="snížená",J237,0)</f>
        <v>0</v>
      </c>
      <c r="BG237" s="197">
        <f>IF(N237="zákl. přenesená",J237,0)</f>
        <v>0</v>
      </c>
      <c r="BH237" s="197">
        <f>IF(N237="sníž. přenesená",J237,0)</f>
        <v>0</v>
      </c>
      <c r="BI237" s="197">
        <f>IF(N237="nulová",J237,0)</f>
        <v>0</v>
      </c>
      <c r="BJ237" s="20" t="s">
        <v>90</v>
      </c>
      <c r="BK237" s="197">
        <f>ROUND(I237*H237,2)</f>
        <v>0</v>
      </c>
      <c r="BL237" s="20" t="s">
        <v>102</v>
      </c>
      <c r="BM237" s="196" t="s">
        <v>885</v>
      </c>
    </row>
    <row r="238" spans="1:65" s="2" customFormat="1" ht="10">
      <c r="A238" s="37"/>
      <c r="B238" s="38"/>
      <c r="C238" s="39"/>
      <c r="D238" s="198" t="s">
        <v>393</v>
      </c>
      <c r="E238" s="39"/>
      <c r="F238" s="199" t="s">
        <v>5087</v>
      </c>
      <c r="G238" s="39"/>
      <c r="H238" s="39"/>
      <c r="I238" s="200"/>
      <c r="J238" s="39"/>
      <c r="K238" s="39"/>
      <c r="L238" s="42"/>
      <c r="M238" s="201"/>
      <c r="N238" s="202"/>
      <c r="O238" s="67"/>
      <c r="P238" s="67"/>
      <c r="Q238" s="67"/>
      <c r="R238" s="67"/>
      <c r="S238" s="67"/>
      <c r="T238" s="68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T238" s="20" t="s">
        <v>393</v>
      </c>
      <c r="AU238" s="20" t="s">
        <v>90</v>
      </c>
    </row>
    <row r="239" spans="1:65" s="2" customFormat="1" ht="18">
      <c r="A239" s="37"/>
      <c r="B239" s="38"/>
      <c r="C239" s="39"/>
      <c r="D239" s="205" t="s">
        <v>4949</v>
      </c>
      <c r="E239" s="39"/>
      <c r="F239" s="261" t="s">
        <v>5088</v>
      </c>
      <c r="G239" s="39"/>
      <c r="H239" s="39"/>
      <c r="I239" s="200"/>
      <c r="J239" s="39"/>
      <c r="K239" s="39"/>
      <c r="L239" s="42"/>
      <c r="M239" s="201"/>
      <c r="N239" s="202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4949</v>
      </c>
      <c r="AU239" s="20" t="s">
        <v>90</v>
      </c>
    </row>
    <row r="240" spans="1:65" s="2" customFormat="1" ht="24.15" customHeight="1">
      <c r="A240" s="37"/>
      <c r="B240" s="38"/>
      <c r="C240" s="236" t="s">
        <v>636</v>
      </c>
      <c r="D240" s="236" t="s">
        <v>453</v>
      </c>
      <c r="E240" s="237" t="s">
        <v>5089</v>
      </c>
      <c r="F240" s="238" t="s">
        <v>5090</v>
      </c>
      <c r="G240" s="239" t="s">
        <v>624</v>
      </c>
      <c r="H240" s="240">
        <v>3</v>
      </c>
      <c r="I240" s="241"/>
      <c r="J240" s="242">
        <f>ROUND(I240*H240,2)</f>
        <v>0</v>
      </c>
      <c r="K240" s="238" t="s">
        <v>391</v>
      </c>
      <c r="L240" s="243"/>
      <c r="M240" s="244" t="s">
        <v>76</v>
      </c>
      <c r="N240" s="245" t="s">
        <v>49</v>
      </c>
      <c r="O240" s="67"/>
      <c r="P240" s="194">
        <f>O240*H240</f>
        <v>0</v>
      </c>
      <c r="Q240" s="194">
        <v>0</v>
      </c>
      <c r="R240" s="194">
        <f>Q240*H240</f>
        <v>0</v>
      </c>
      <c r="S240" s="194">
        <v>0</v>
      </c>
      <c r="T240" s="195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6" t="s">
        <v>436</v>
      </c>
      <c r="AT240" s="196" t="s">
        <v>453</v>
      </c>
      <c r="AU240" s="196" t="s">
        <v>90</v>
      </c>
      <c r="AY240" s="20" t="s">
        <v>386</v>
      </c>
      <c r="BE240" s="197">
        <f>IF(N240="základní",J240,0)</f>
        <v>0</v>
      </c>
      <c r="BF240" s="197">
        <f>IF(N240="snížená",J240,0)</f>
        <v>0</v>
      </c>
      <c r="BG240" s="197">
        <f>IF(N240="zákl. přenesená",J240,0)</f>
        <v>0</v>
      </c>
      <c r="BH240" s="197">
        <f>IF(N240="sníž. přenesená",J240,0)</f>
        <v>0</v>
      </c>
      <c r="BI240" s="197">
        <f>IF(N240="nulová",J240,0)</f>
        <v>0</v>
      </c>
      <c r="BJ240" s="20" t="s">
        <v>90</v>
      </c>
      <c r="BK240" s="197">
        <f>ROUND(I240*H240,2)</f>
        <v>0</v>
      </c>
      <c r="BL240" s="20" t="s">
        <v>102</v>
      </c>
      <c r="BM240" s="196" t="s">
        <v>895</v>
      </c>
    </row>
    <row r="241" spans="1:65" s="2" customFormat="1" ht="24.15" customHeight="1">
      <c r="A241" s="37"/>
      <c r="B241" s="38"/>
      <c r="C241" s="236" t="s">
        <v>645</v>
      </c>
      <c r="D241" s="236" t="s">
        <v>453</v>
      </c>
      <c r="E241" s="237" t="s">
        <v>5091</v>
      </c>
      <c r="F241" s="238" t="s">
        <v>5092</v>
      </c>
      <c r="G241" s="239" t="s">
        <v>624</v>
      </c>
      <c r="H241" s="240">
        <v>1</v>
      </c>
      <c r="I241" s="241"/>
      <c r="J241" s="242">
        <f>ROUND(I241*H241,2)</f>
        <v>0</v>
      </c>
      <c r="K241" s="238" t="s">
        <v>391</v>
      </c>
      <c r="L241" s="243"/>
      <c r="M241" s="244" t="s">
        <v>76</v>
      </c>
      <c r="N241" s="245" t="s">
        <v>49</v>
      </c>
      <c r="O241" s="67"/>
      <c r="P241" s="194">
        <f>O241*H241</f>
        <v>0</v>
      </c>
      <c r="Q241" s="194">
        <v>0</v>
      </c>
      <c r="R241" s="194">
        <f>Q241*H241</f>
        <v>0</v>
      </c>
      <c r="S241" s="194">
        <v>0</v>
      </c>
      <c r="T241" s="195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6" t="s">
        <v>436</v>
      </c>
      <c r="AT241" s="196" t="s">
        <v>453</v>
      </c>
      <c r="AU241" s="196" t="s">
        <v>90</v>
      </c>
      <c r="AY241" s="20" t="s">
        <v>386</v>
      </c>
      <c r="BE241" s="197">
        <f>IF(N241="základní",J241,0)</f>
        <v>0</v>
      </c>
      <c r="BF241" s="197">
        <f>IF(N241="snížená",J241,0)</f>
        <v>0</v>
      </c>
      <c r="BG241" s="197">
        <f>IF(N241="zákl. přenesená",J241,0)</f>
        <v>0</v>
      </c>
      <c r="BH241" s="197">
        <f>IF(N241="sníž. přenesená",J241,0)</f>
        <v>0</v>
      </c>
      <c r="BI241" s="197">
        <f>IF(N241="nulová",J241,0)</f>
        <v>0</v>
      </c>
      <c r="BJ241" s="20" t="s">
        <v>90</v>
      </c>
      <c r="BK241" s="197">
        <f>ROUND(I241*H241,2)</f>
        <v>0</v>
      </c>
      <c r="BL241" s="20" t="s">
        <v>102</v>
      </c>
      <c r="BM241" s="196" t="s">
        <v>914</v>
      </c>
    </row>
    <row r="242" spans="1:65" s="2" customFormat="1" ht="37.75" customHeight="1">
      <c r="A242" s="37"/>
      <c r="B242" s="38"/>
      <c r="C242" s="185" t="s">
        <v>653</v>
      </c>
      <c r="D242" s="185" t="s">
        <v>388</v>
      </c>
      <c r="E242" s="186" t="s">
        <v>5093</v>
      </c>
      <c r="F242" s="187" t="s">
        <v>5094</v>
      </c>
      <c r="G242" s="188" t="s">
        <v>624</v>
      </c>
      <c r="H242" s="189">
        <v>4</v>
      </c>
      <c r="I242" s="190"/>
      <c r="J242" s="191">
        <f>ROUND(I242*H242,2)</f>
        <v>0</v>
      </c>
      <c r="K242" s="187" t="s">
        <v>391</v>
      </c>
      <c r="L242" s="42"/>
      <c r="M242" s="192" t="s">
        <v>76</v>
      </c>
      <c r="N242" s="193" t="s">
        <v>49</v>
      </c>
      <c r="O242" s="67"/>
      <c r="P242" s="194">
        <f>O242*H242</f>
        <v>0</v>
      </c>
      <c r="Q242" s="194">
        <v>0</v>
      </c>
      <c r="R242" s="194">
        <f>Q242*H242</f>
        <v>0</v>
      </c>
      <c r="S242" s="194">
        <v>0</v>
      </c>
      <c r="T242" s="195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6" t="s">
        <v>102</v>
      </c>
      <c r="AT242" s="196" t="s">
        <v>388</v>
      </c>
      <c r="AU242" s="196" t="s">
        <v>90</v>
      </c>
      <c r="AY242" s="20" t="s">
        <v>386</v>
      </c>
      <c r="BE242" s="197">
        <f>IF(N242="základní",J242,0)</f>
        <v>0</v>
      </c>
      <c r="BF242" s="197">
        <f>IF(N242="snížená",J242,0)</f>
        <v>0</v>
      </c>
      <c r="BG242" s="197">
        <f>IF(N242="zákl. přenesená",J242,0)</f>
        <v>0</v>
      </c>
      <c r="BH242" s="197">
        <f>IF(N242="sníž. přenesená",J242,0)</f>
        <v>0</v>
      </c>
      <c r="BI242" s="197">
        <f>IF(N242="nulová",J242,0)</f>
        <v>0</v>
      </c>
      <c r="BJ242" s="20" t="s">
        <v>90</v>
      </c>
      <c r="BK242" s="197">
        <f>ROUND(I242*H242,2)</f>
        <v>0</v>
      </c>
      <c r="BL242" s="20" t="s">
        <v>102</v>
      </c>
      <c r="BM242" s="196" t="s">
        <v>928</v>
      </c>
    </row>
    <row r="243" spans="1:65" s="2" customFormat="1" ht="10">
      <c r="A243" s="37"/>
      <c r="B243" s="38"/>
      <c r="C243" s="39"/>
      <c r="D243" s="198" t="s">
        <v>393</v>
      </c>
      <c r="E243" s="39"/>
      <c r="F243" s="199" t="s">
        <v>5095</v>
      </c>
      <c r="G243" s="39"/>
      <c r="H243" s="39"/>
      <c r="I243" s="200"/>
      <c r="J243" s="39"/>
      <c r="K243" s="39"/>
      <c r="L243" s="42"/>
      <c r="M243" s="201"/>
      <c r="N243" s="202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393</v>
      </c>
      <c r="AU243" s="20" t="s">
        <v>90</v>
      </c>
    </row>
    <row r="244" spans="1:65" s="2" customFormat="1" ht="18">
      <c r="A244" s="37"/>
      <c r="B244" s="38"/>
      <c r="C244" s="39"/>
      <c r="D244" s="205" t="s">
        <v>4949</v>
      </c>
      <c r="E244" s="39"/>
      <c r="F244" s="261" t="s">
        <v>5096</v>
      </c>
      <c r="G244" s="39"/>
      <c r="H244" s="39"/>
      <c r="I244" s="200"/>
      <c r="J244" s="39"/>
      <c r="K244" s="39"/>
      <c r="L244" s="42"/>
      <c r="M244" s="201"/>
      <c r="N244" s="202"/>
      <c r="O244" s="67"/>
      <c r="P244" s="67"/>
      <c r="Q244" s="67"/>
      <c r="R244" s="67"/>
      <c r="S244" s="67"/>
      <c r="T244" s="68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T244" s="20" t="s">
        <v>4949</v>
      </c>
      <c r="AU244" s="20" t="s">
        <v>90</v>
      </c>
    </row>
    <row r="245" spans="1:65" s="2" customFormat="1" ht="21.75" customHeight="1">
      <c r="A245" s="37"/>
      <c r="B245" s="38"/>
      <c r="C245" s="236" t="s">
        <v>660</v>
      </c>
      <c r="D245" s="236" t="s">
        <v>453</v>
      </c>
      <c r="E245" s="237" t="s">
        <v>5097</v>
      </c>
      <c r="F245" s="238" t="s">
        <v>5098</v>
      </c>
      <c r="G245" s="239" t="s">
        <v>624</v>
      </c>
      <c r="H245" s="240">
        <v>4</v>
      </c>
      <c r="I245" s="241"/>
      <c r="J245" s="242">
        <f>ROUND(I245*H245,2)</f>
        <v>0</v>
      </c>
      <c r="K245" s="238" t="s">
        <v>391</v>
      </c>
      <c r="L245" s="243"/>
      <c r="M245" s="244" t="s">
        <v>76</v>
      </c>
      <c r="N245" s="245" t="s">
        <v>49</v>
      </c>
      <c r="O245" s="67"/>
      <c r="P245" s="194">
        <f>O245*H245</f>
        <v>0</v>
      </c>
      <c r="Q245" s="194">
        <v>0</v>
      </c>
      <c r="R245" s="194">
        <f>Q245*H245</f>
        <v>0</v>
      </c>
      <c r="S245" s="194">
        <v>0</v>
      </c>
      <c r="T245" s="195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6" t="s">
        <v>436</v>
      </c>
      <c r="AT245" s="196" t="s">
        <v>453</v>
      </c>
      <c r="AU245" s="196" t="s">
        <v>90</v>
      </c>
      <c r="AY245" s="20" t="s">
        <v>386</v>
      </c>
      <c r="BE245" s="197">
        <f>IF(N245="základní",J245,0)</f>
        <v>0</v>
      </c>
      <c r="BF245" s="197">
        <f>IF(N245="snížená",J245,0)</f>
        <v>0</v>
      </c>
      <c r="BG245" s="197">
        <f>IF(N245="zákl. přenesená",J245,0)</f>
        <v>0</v>
      </c>
      <c r="BH245" s="197">
        <f>IF(N245="sníž. přenesená",J245,0)</f>
        <v>0</v>
      </c>
      <c r="BI245" s="197">
        <f>IF(N245="nulová",J245,0)</f>
        <v>0</v>
      </c>
      <c r="BJ245" s="20" t="s">
        <v>90</v>
      </c>
      <c r="BK245" s="197">
        <f>ROUND(I245*H245,2)</f>
        <v>0</v>
      </c>
      <c r="BL245" s="20" t="s">
        <v>102</v>
      </c>
      <c r="BM245" s="196" t="s">
        <v>943</v>
      </c>
    </row>
    <row r="246" spans="1:65" s="2" customFormat="1" ht="37.75" customHeight="1">
      <c r="A246" s="37"/>
      <c r="B246" s="38"/>
      <c r="C246" s="185" t="s">
        <v>667</v>
      </c>
      <c r="D246" s="185" t="s">
        <v>388</v>
      </c>
      <c r="E246" s="186" t="s">
        <v>5099</v>
      </c>
      <c r="F246" s="187" t="s">
        <v>5100</v>
      </c>
      <c r="G246" s="188" t="s">
        <v>624</v>
      </c>
      <c r="H246" s="189">
        <v>1</v>
      </c>
      <c r="I246" s="190"/>
      <c r="J246" s="191">
        <f>ROUND(I246*H246,2)</f>
        <v>0</v>
      </c>
      <c r="K246" s="187" t="s">
        <v>391</v>
      </c>
      <c r="L246" s="42"/>
      <c r="M246" s="192" t="s">
        <v>76</v>
      </c>
      <c r="N246" s="193" t="s">
        <v>49</v>
      </c>
      <c r="O246" s="67"/>
      <c r="P246" s="194">
        <f>O246*H246</f>
        <v>0</v>
      </c>
      <c r="Q246" s="194">
        <v>0</v>
      </c>
      <c r="R246" s="194">
        <f>Q246*H246</f>
        <v>0</v>
      </c>
      <c r="S246" s="194">
        <v>0</v>
      </c>
      <c r="T246" s="195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6" t="s">
        <v>102</v>
      </c>
      <c r="AT246" s="196" t="s">
        <v>388</v>
      </c>
      <c r="AU246" s="196" t="s">
        <v>90</v>
      </c>
      <c r="AY246" s="20" t="s">
        <v>386</v>
      </c>
      <c r="BE246" s="197">
        <f>IF(N246="základní",J246,0)</f>
        <v>0</v>
      </c>
      <c r="BF246" s="197">
        <f>IF(N246="snížená",J246,0)</f>
        <v>0</v>
      </c>
      <c r="BG246" s="197">
        <f>IF(N246="zákl. přenesená",J246,0)</f>
        <v>0</v>
      </c>
      <c r="BH246" s="197">
        <f>IF(N246="sníž. přenesená",J246,0)</f>
        <v>0</v>
      </c>
      <c r="BI246" s="197">
        <f>IF(N246="nulová",J246,0)</f>
        <v>0</v>
      </c>
      <c r="BJ246" s="20" t="s">
        <v>90</v>
      </c>
      <c r="BK246" s="197">
        <f>ROUND(I246*H246,2)</f>
        <v>0</v>
      </c>
      <c r="BL246" s="20" t="s">
        <v>102</v>
      </c>
      <c r="BM246" s="196" t="s">
        <v>954</v>
      </c>
    </row>
    <row r="247" spans="1:65" s="2" customFormat="1" ht="10">
      <c r="A247" s="37"/>
      <c r="B247" s="38"/>
      <c r="C247" s="39"/>
      <c r="D247" s="198" t="s">
        <v>393</v>
      </c>
      <c r="E247" s="39"/>
      <c r="F247" s="199" t="s">
        <v>5101</v>
      </c>
      <c r="G247" s="39"/>
      <c r="H247" s="39"/>
      <c r="I247" s="200"/>
      <c r="J247" s="39"/>
      <c r="K247" s="39"/>
      <c r="L247" s="42"/>
      <c r="M247" s="201"/>
      <c r="N247" s="202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393</v>
      </c>
      <c r="AU247" s="20" t="s">
        <v>90</v>
      </c>
    </row>
    <row r="248" spans="1:65" s="2" customFormat="1" ht="18">
      <c r="A248" s="37"/>
      <c r="B248" s="38"/>
      <c r="C248" s="39"/>
      <c r="D248" s="205" t="s">
        <v>4949</v>
      </c>
      <c r="E248" s="39"/>
      <c r="F248" s="261" t="s">
        <v>5102</v>
      </c>
      <c r="G248" s="39"/>
      <c r="H248" s="39"/>
      <c r="I248" s="200"/>
      <c r="J248" s="39"/>
      <c r="K248" s="39"/>
      <c r="L248" s="42"/>
      <c r="M248" s="201"/>
      <c r="N248" s="202"/>
      <c r="O248" s="67"/>
      <c r="P248" s="67"/>
      <c r="Q248" s="67"/>
      <c r="R248" s="67"/>
      <c r="S248" s="67"/>
      <c r="T248" s="68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T248" s="20" t="s">
        <v>4949</v>
      </c>
      <c r="AU248" s="20" t="s">
        <v>90</v>
      </c>
    </row>
    <row r="249" spans="1:65" s="2" customFormat="1" ht="37.75" customHeight="1">
      <c r="A249" s="37"/>
      <c r="B249" s="38"/>
      <c r="C249" s="185" t="s">
        <v>284</v>
      </c>
      <c r="D249" s="185" t="s">
        <v>388</v>
      </c>
      <c r="E249" s="186" t="s">
        <v>5103</v>
      </c>
      <c r="F249" s="187" t="s">
        <v>5104</v>
      </c>
      <c r="G249" s="188" t="s">
        <v>624</v>
      </c>
      <c r="H249" s="189">
        <v>1</v>
      </c>
      <c r="I249" s="190"/>
      <c r="J249" s="191">
        <f>ROUND(I249*H249,2)</f>
        <v>0</v>
      </c>
      <c r="K249" s="187" t="s">
        <v>391</v>
      </c>
      <c r="L249" s="42"/>
      <c r="M249" s="192" t="s">
        <v>76</v>
      </c>
      <c r="N249" s="193" t="s">
        <v>49</v>
      </c>
      <c r="O249" s="67"/>
      <c r="P249" s="194">
        <f>O249*H249</f>
        <v>0</v>
      </c>
      <c r="Q249" s="194">
        <v>0</v>
      </c>
      <c r="R249" s="194">
        <f>Q249*H249</f>
        <v>0</v>
      </c>
      <c r="S249" s="194">
        <v>0</v>
      </c>
      <c r="T249" s="195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6" t="s">
        <v>102</v>
      </c>
      <c r="AT249" s="196" t="s">
        <v>388</v>
      </c>
      <c r="AU249" s="196" t="s">
        <v>90</v>
      </c>
      <c r="AY249" s="20" t="s">
        <v>386</v>
      </c>
      <c r="BE249" s="197">
        <f>IF(N249="základní",J249,0)</f>
        <v>0</v>
      </c>
      <c r="BF249" s="197">
        <f>IF(N249="snížená",J249,0)</f>
        <v>0</v>
      </c>
      <c r="BG249" s="197">
        <f>IF(N249="zákl. přenesená",J249,0)</f>
        <v>0</v>
      </c>
      <c r="BH249" s="197">
        <f>IF(N249="sníž. přenesená",J249,0)</f>
        <v>0</v>
      </c>
      <c r="BI249" s="197">
        <f>IF(N249="nulová",J249,0)</f>
        <v>0</v>
      </c>
      <c r="BJ249" s="20" t="s">
        <v>90</v>
      </c>
      <c r="BK249" s="197">
        <f>ROUND(I249*H249,2)</f>
        <v>0</v>
      </c>
      <c r="BL249" s="20" t="s">
        <v>102</v>
      </c>
      <c r="BM249" s="196" t="s">
        <v>968</v>
      </c>
    </row>
    <row r="250" spans="1:65" s="2" customFormat="1" ht="10">
      <c r="A250" s="37"/>
      <c r="B250" s="38"/>
      <c r="C250" s="39"/>
      <c r="D250" s="198" t="s">
        <v>393</v>
      </c>
      <c r="E250" s="39"/>
      <c r="F250" s="199" t="s">
        <v>5105</v>
      </c>
      <c r="G250" s="39"/>
      <c r="H250" s="39"/>
      <c r="I250" s="200"/>
      <c r="J250" s="39"/>
      <c r="K250" s="39"/>
      <c r="L250" s="42"/>
      <c r="M250" s="201"/>
      <c r="N250" s="202"/>
      <c r="O250" s="67"/>
      <c r="P250" s="67"/>
      <c r="Q250" s="67"/>
      <c r="R250" s="67"/>
      <c r="S250" s="67"/>
      <c r="T250" s="68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T250" s="20" t="s">
        <v>393</v>
      </c>
      <c r="AU250" s="20" t="s">
        <v>90</v>
      </c>
    </row>
    <row r="251" spans="1:65" s="2" customFormat="1" ht="18">
      <c r="A251" s="37"/>
      <c r="B251" s="38"/>
      <c r="C251" s="39"/>
      <c r="D251" s="205" t="s">
        <v>4949</v>
      </c>
      <c r="E251" s="39"/>
      <c r="F251" s="261" t="s">
        <v>5106</v>
      </c>
      <c r="G251" s="39"/>
      <c r="H251" s="39"/>
      <c r="I251" s="200"/>
      <c r="J251" s="39"/>
      <c r="K251" s="39"/>
      <c r="L251" s="42"/>
      <c r="M251" s="201"/>
      <c r="N251" s="202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4949</v>
      </c>
      <c r="AU251" s="20" t="s">
        <v>90</v>
      </c>
    </row>
    <row r="252" spans="1:65" s="2" customFormat="1" ht="24.15" customHeight="1">
      <c r="A252" s="37"/>
      <c r="B252" s="38"/>
      <c r="C252" s="185" t="s">
        <v>681</v>
      </c>
      <c r="D252" s="185" t="s">
        <v>388</v>
      </c>
      <c r="E252" s="186" t="s">
        <v>5107</v>
      </c>
      <c r="F252" s="187" t="s">
        <v>5108</v>
      </c>
      <c r="G252" s="188" t="s">
        <v>167</v>
      </c>
      <c r="H252" s="189">
        <v>7</v>
      </c>
      <c r="I252" s="190"/>
      <c r="J252" s="191">
        <f>ROUND(I252*H252,2)</f>
        <v>0</v>
      </c>
      <c r="K252" s="187" t="s">
        <v>391</v>
      </c>
      <c r="L252" s="42"/>
      <c r="M252" s="192" t="s">
        <v>76</v>
      </c>
      <c r="N252" s="193" t="s">
        <v>49</v>
      </c>
      <c r="O252" s="67"/>
      <c r="P252" s="194">
        <f>O252*H252</f>
        <v>0</v>
      </c>
      <c r="Q252" s="194">
        <v>0</v>
      </c>
      <c r="R252" s="194">
        <f>Q252*H252</f>
        <v>0</v>
      </c>
      <c r="S252" s="194">
        <v>0</v>
      </c>
      <c r="T252" s="195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6" t="s">
        <v>102</v>
      </c>
      <c r="AT252" s="196" t="s">
        <v>388</v>
      </c>
      <c r="AU252" s="196" t="s">
        <v>90</v>
      </c>
      <c r="AY252" s="20" t="s">
        <v>386</v>
      </c>
      <c r="BE252" s="197">
        <f>IF(N252="základní",J252,0)</f>
        <v>0</v>
      </c>
      <c r="BF252" s="197">
        <f>IF(N252="snížená",J252,0)</f>
        <v>0</v>
      </c>
      <c r="BG252" s="197">
        <f>IF(N252="zákl. přenesená",J252,0)</f>
        <v>0</v>
      </c>
      <c r="BH252" s="197">
        <f>IF(N252="sníž. přenesená",J252,0)</f>
        <v>0</v>
      </c>
      <c r="BI252" s="197">
        <f>IF(N252="nulová",J252,0)</f>
        <v>0</v>
      </c>
      <c r="BJ252" s="20" t="s">
        <v>90</v>
      </c>
      <c r="BK252" s="197">
        <f>ROUND(I252*H252,2)</f>
        <v>0</v>
      </c>
      <c r="BL252" s="20" t="s">
        <v>102</v>
      </c>
      <c r="BM252" s="196" t="s">
        <v>980</v>
      </c>
    </row>
    <row r="253" spans="1:65" s="2" customFormat="1" ht="10">
      <c r="A253" s="37"/>
      <c r="B253" s="38"/>
      <c r="C253" s="39"/>
      <c r="D253" s="198" t="s">
        <v>393</v>
      </c>
      <c r="E253" s="39"/>
      <c r="F253" s="199" t="s">
        <v>5109</v>
      </c>
      <c r="G253" s="39"/>
      <c r="H253" s="39"/>
      <c r="I253" s="200"/>
      <c r="J253" s="39"/>
      <c r="K253" s="39"/>
      <c r="L253" s="42"/>
      <c r="M253" s="201"/>
      <c r="N253" s="202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393</v>
      </c>
      <c r="AU253" s="20" t="s">
        <v>90</v>
      </c>
    </row>
    <row r="254" spans="1:65" s="2" customFormat="1" ht="18">
      <c r="A254" s="37"/>
      <c r="B254" s="38"/>
      <c r="C254" s="39"/>
      <c r="D254" s="205" t="s">
        <v>4949</v>
      </c>
      <c r="E254" s="39"/>
      <c r="F254" s="261" t="s">
        <v>5110</v>
      </c>
      <c r="G254" s="39"/>
      <c r="H254" s="39"/>
      <c r="I254" s="200"/>
      <c r="J254" s="39"/>
      <c r="K254" s="39"/>
      <c r="L254" s="42"/>
      <c r="M254" s="201"/>
      <c r="N254" s="202"/>
      <c r="O254" s="67"/>
      <c r="P254" s="67"/>
      <c r="Q254" s="67"/>
      <c r="R254" s="67"/>
      <c r="S254" s="67"/>
      <c r="T254" s="68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T254" s="20" t="s">
        <v>4949</v>
      </c>
      <c r="AU254" s="20" t="s">
        <v>90</v>
      </c>
    </row>
    <row r="255" spans="1:65" s="2" customFormat="1" ht="16.5" customHeight="1">
      <c r="A255" s="37"/>
      <c r="B255" s="38"/>
      <c r="C255" s="185" t="s">
        <v>688</v>
      </c>
      <c r="D255" s="185" t="s">
        <v>388</v>
      </c>
      <c r="E255" s="186" t="s">
        <v>5111</v>
      </c>
      <c r="F255" s="187" t="s">
        <v>5112</v>
      </c>
      <c r="G255" s="188" t="s">
        <v>167</v>
      </c>
      <c r="H255" s="189">
        <v>16</v>
      </c>
      <c r="I255" s="190"/>
      <c r="J255" s="191">
        <f>ROUND(I255*H255,2)</f>
        <v>0</v>
      </c>
      <c r="K255" s="187" t="s">
        <v>391</v>
      </c>
      <c r="L255" s="42"/>
      <c r="M255" s="192" t="s">
        <v>76</v>
      </c>
      <c r="N255" s="193" t="s">
        <v>49</v>
      </c>
      <c r="O255" s="67"/>
      <c r="P255" s="194">
        <f>O255*H255</f>
        <v>0</v>
      </c>
      <c r="Q255" s="194">
        <v>0</v>
      </c>
      <c r="R255" s="194">
        <f>Q255*H255</f>
        <v>0</v>
      </c>
      <c r="S255" s="194">
        <v>0</v>
      </c>
      <c r="T255" s="195">
        <f>S255*H255</f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6" t="s">
        <v>102</v>
      </c>
      <c r="AT255" s="196" t="s">
        <v>388</v>
      </c>
      <c r="AU255" s="196" t="s">
        <v>90</v>
      </c>
      <c r="AY255" s="20" t="s">
        <v>386</v>
      </c>
      <c r="BE255" s="197">
        <f>IF(N255="základní",J255,0)</f>
        <v>0</v>
      </c>
      <c r="BF255" s="197">
        <f>IF(N255="snížená",J255,0)</f>
        <v>0</v>
      </c>
      <c r="BG255" s="197">
        <f>IF(N255="zákl. přenesená",J255,0)</f>
        <v>0</v>
      </c>
      <c r="BH255" s="197">
        <f>IF(N255="sníž. přenesená",J255,0)</f>
        <v>0</v>
      </c>
      <c r="BI255" s="197">
        <f>IF(N255="nulová",J255,0)</f>
        <v>0</v>
      </c>
      <c r="BJ255" s="20" t="s">
        <v>90</v>
      </c>
      <c r="BK255" s="197">
        <f>ROUND(I255*H255,2)</f>
        <v>0</v>
      </c>
      <c r="BL255" s="20" t="s">
        <v>102</v>
      </c>
      <c r="BM255" s="196" t="s">
        <v>993</v>
      </c>
    </row>
    <row r="256" spans="1:65" s="2" customFormat="1" ht="10">
      <c r="A256" s="37"/>
      <c r="B256" s="38"/>
      <c r="C256" s="39"/>
      <c r="D256" s="198" t="s">
        <v>393</v>
      </c>
      <c r="E256" s="39"/>
      <c r="F256" s="199" t="s">
        <v>5113</v>
      </c>
      <c r="G256" s="39"/>
      <c r="H256" s="39"/>
      <c r="I256" s="200"/>
      <c r="J256" s="39"/>
      <c r="K256" s="39"/>
      <c r="L256" s="42"/>
      <c r="M256" s="201"/>
      <c r="N256" s="202"/>
      <c r="O256" s="67"/>
      <c r="P256" s="67"/>
      <c r="Q256" s="67"/>
      <c r="R256" s="67"/>
      <c r="S256" s="67"/>
      <c r="T256" s="68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T256" s="20" t="s">
        <v>393</v>
      </c>
      <c r="AU256" s="20" t="s">
        <v>90</v>
      </c>
    </row>
    <row r="257" spans="1:65" s="2" customFormat="1" ht="18">
      <c r="A257" s="37"/>
      <c r="B257" s="38"/>
      <c r="C257" s="39"/>
      <c r="D257" s="205" t="s">
        <v>4949</v>
      </c>
      <c r="E257" s="39"/>
      <c r="F257" s="261" t="s">
        <v>5114</v>
      </c>
      <c r="G257" s="39"/>
      <c r="H257" s="39"/>
      <c r="I257" s="200"/>
      <c r="J257" s="39"/>
      <c r="K257" s="39"/>
      <c r="L257" s="42"/>
      <c r="M257" s="201"/>
      <c r="N257" s="202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4949</v>
      </c>
      <c r="AU257" s="20" t="s">
        <v>90</v>
      </c>
    </row>
    <row r="258" spans="1:65" s="2" customFormat="1" ht="24.15" customHeight="1">
      <c r="A258" s="37"/>
      <c r="B258" s="38"/>
      <c r="C258" s="185" t="s">
        <v>698</v>
      </c>
      <c r="D258" s="185" t="s">
        <v>388</v>
      </c>
      <c r="E258" s="186" t="s">
        <v>5115</v>
      </c>
      <c r="F258" s="187" t="s">
        <v>5116</v>
      </c>
      <c r="G258" s="188" t="s">
        <v>167</v>
      </c>
      <c r="H258" s="189">
        <v>9</v>
      </c>
      <c r="I258" s="190"/>
      <c r="J258" s="191">
        <f>ROUND(I258*H258,2)</f>
        <v>0</v>
      </c>
      <c r="K258" s="187" t="s">
        <v>391</v>
      </c>
      <c r="L258" s="42"/>
      <c r="M258" s="192" t="s">
        <v>76</v>
      </c>
      <c r="N258" s="193" t="s">
        <v>49</v>
      </c>
      <c r="O258" s="67"/>
      <c r="P258" s="194">
        <f>O258*H258</f>
        <v>0</v>
      </c>
      <c r="Q258" s="194">
        <v>0</v>
      </c>
      <c r="R258" s="194">
        <f>Q258*H258</f>
        <v>0</v>
      </c>
      <c r="S258" s="194">
        <v>0</v>
      </c>
      <c r="T258" s="195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6" t="s">
        <v>102</v>
      </c>
      <c r="AT258" s="196" t="s">
        <v>388</v>
      </c>
      <c r="AU258" s="196" t="s">
        <v>90</v>
      </c>
      <c r="AY258" s="20" t="s">
        <v>386</v>
      </c>
      <c r="BE258" s="197">
        <f>IF(N258="základní",J258,0)</f>
        <v>0</v>
      </c>
      <c r="BF258" s="197">
        <f>IF(N258="snížená",J258,0)</f>
        <v>0</v>
      </c>
      <c r="BG258" s="197">
        <f>IF(N258="zákl. přenesená",J258,0)</f>
        <v>0</v>
      </c>
      <c r="BH258" s="197">
        <f>IF(N258="sníž. přenesená",J258,0)</f>
        <v>0</v>
      </c>
      <c r="BI258" s="197">
        <f>IF(N258="nulová",J258,0)</f>
        <v>0</v>
      </c>
      <c r="BJ258" s="20" t="s">
        <v>90</v>
      </c>
      <c r="BK258" s="197">
        <f>ROUND(I258*H258,2)</f>
        <v>0</v>
      </c>
      <c r="BL258" s="20" t="s">
        <v>102</v>
      </c>
      <c r="BM258" s="196" t="s">
        <v>1016</v>
      </c>
    </row>
    <row r="259" spans="1:65" s="2" customFormat="1" ht="10">
      <c r="A259" s="37"/>
      <c r="B259" s="38"/>
      <c r="C259" s="39"/>
      <c r="D259" s="198" t="s">
        <v>393</v>
      </c>
      <c r="E259" s="39"/>
      <c r="F259" s="199" t="s">
        <v>5117</v>
      </c>
      <c r="G259" s="39"/>
      <c r="H259" s="39"/>
      <c r="I259" s="200"/>
      <c r="J259" s="39"/>
      <c r="K259" s="39"/>
      <c r="L259" s="42"/>
      <c r="M259" s="201"/>
      <c r="N259" s="202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393</v>
      </c>
      <c r="AU259" s="20" t="s">
        <v>90</v>
      </c>
    </row>
    <row r="260" spans="1:65" s="2" customFormat="1" ht="18">
      <c r="A260" s="37"/>
      <c r="B260" s="38"/>
      <c r="C260" s="39"/>
      <c r="D260" s="205" t="s">
        <v>4949</v>
      </c>
      <c r="E260" s="39"/>
      <c r="F260" s="261" t="s">
        <v>5118</v>
      </c>
      <c r="G260" s="39"/>
      <c r="H260" s="39"/>
      <c r="I260" s="200"/>
      <c r="J260" s="39"/>
      <c r="K260" s="39"/>
      <c r="L260" s="42"/>
      <c r="M260" s="201"/>
      <c r="N260" s="202"/>
      <c r="O260" s="67"/>
      <c r="P260" s="67"/>
      <c r="Q260" s="67"/>
      <c r="R260" s="67"/>
      <c r="S260" s="67"/>
      <c r="T260" s="68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T260" s="20" t="s">
        <v>4949</v>
      </c>
      <c r="AU260" s="20" t="s">
        <v>90</v>
      </c>
    </row>
    <row r="261" spans="1:65" s="2" customFormat="1" ht="24.15" customHeight="1">
      <c r="A261" s="37"/>
      <c r="B261" s="38"/>
      <c r="C261" s="185" t="s">
        <v>704</v>
      </c>
      <c r="D261" s="185" t="s">
        <v>388</v>
      </c>
      <c r="E261" s="186" t="s">
        <v>5119</v>
      </c>
      <c r="F261" s="187" t="s">
        <v>5120</v>
      </c>
      <c r="G261" s="188" t="s">
        <v>624</v>
      </c>
      <c r="H261" s="189">
        <v>4</v>
      </c>
      <c r="I261" s="190"/>
      <c r="J261" s="191">
        <f>ROUND(I261*H261,2)</f>
        <v>0</v>
      </c>
      <c r="K261" s="187" t="s">
        <v>391</v>
      </c>
      <c r="L261" s="42"/>
      <c r="M261" s="192" t="s">
        <v>76</v>
      </c>
      <c r="N261" s="193" t="s">
        <v>49</v>
      </c>
      <c r="O261" s="67"/>
      <c r="P261" s="194">
        <f>O261*H261</f>
        <v>0</v>
      </c>
      <c r="Q261" s="194">
        <v>0</v>
      </c>
      <c r="R261" s="194">
        <f>Q261*H261</f>
        <v>0</v>
      </c>
      <c r="S261" s="194">
        <v>0</v>
      </c>
      <c r="T261" s="195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6" t="s">
        <v>102</v>
      </c>
      <c r="AT261" s="196" t="s">
        <v>388</v>
      </c>
      <c r="AU261" s="196" t="s">
        <v>90</v>
      </c>
      <c r="AY261" s="20" t="s">
        <v>386</v>
      </c>
      <c r="BE261" s="197">
        <f>IF(N261="základní",J261,0)</f>
        <v>0</v>
      </c>
      <c r="BF261" s="197">
        <f>IF(N261="snížená",J261,0)</f>
        <v>0</v>
      </c>
      <c r="BG261" s="197">
        <f>IF(N261="zákl. přenesená",J261,0)</f>
        <v>0</v>
      </c>
      <c r="BH261" s="197">
        <f>IF(N261="sníž. přenesená",J261,0)</f>
        <v>0</v>
      </c>
      <c r="BI261" s="197">
        <f>IF(N261="nulová",J261,0)</f>
        <v>0</v>
      </c>
      <c r="BJ261" s="20" t="s">
        <v>90</v>
      </c>
      <c r="BK261" s="197">
        <f>ROUND(I261*H261,2)</f>
        <v>0</v>
      </c>
      <c r="BL261" s="20" t="s">
        <v>102</v>
      </c>
      <c r="BM261" s="196" t="s">
        <v>1031</v>
      </c>
    </row>
    <row r="262" spans="1:65" s="2" customFormat="1" ht="10">
      <c r="A262" s="37"/>
      <c r="B262" s="38"/>
      <c r="C262" s="39"/>
      <c r="D262" s="198" t="s">
        <v>393</v>
      </c>
      <c r="E262" s="39"/>
      <c r="F262" s="199" t="s">
        <v>5121</v>
      </c>
      <c r="G262" s="39"/>
      <c r="H262" s="39"/>
      <c r="I262" s="200"/>
      <c r="J262" s="39"/>
      <c r="K262" s="39"/>
      <c r="L262" s="42"/>
      <c r="M262" s="201"/>
      <c r="N262" s="202"/>
      <c r="O262" s="67"/>
      <c r="P262" s="67"/>
      <c r="Q262" s="67"/>
      <c r="R262" s="67"/>
      <c r="S262" s="67"/>
      <c r="T262" s="68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T262" s="20" t="s">
        <v>393</v>
      </c>
      <c r="AU262" s="20" t="s">
        <v>90</v>
      </c>
    </row>
    <row r="263" spans="1:65" s="2" customFormat="1" ht="18">
      <c r="A263" s="37"/>
      <c r="B263" s="38"/>
      <c r="C263" s="39"/>
      <c r="D263" s="205" t="s">
        <v>4949</v>
      </c>
      <c r="E263" s="39"/>
      <c r="F263" s="261" t="s">
        <v>5122</v>
      </c>
      <c r="G263" s="39"/>
      <c r="H263" s="39"/>
      <c r="I263" s="200"/>
      <c r="J263" s="39"/>
      <c r="K263" s="39"/>
      <c r="L263" s="42"/>
      <c r="M263" s="201"/>
      <c r="N263" s="202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4949</v>
      </c>
      <c r="AU263" s="20" t="s">
        <v>90</v>
      </c>
    </row>
    <row r="264" spans="1:65" s="2" customFormat="1" ht="24.15" customHeight="1">
      <c r="A264" s="37"/>
      <c r="B264" s="38"/>
      <c r="C264" s="185" t="s">
        <v>709</v>
      </c>
      <c r="D264" s="185" t="s">
        <v>388</v>
      </c>
      <c r="E264" s="186" t="s">
        <v>5123</v>
      </c>
      <c r="F264" s="187" t="s">
        <v>5124</v>
      </c>
      <c r="G264" s="188" t="s">
        <v>5125</v>
      </c>
      <c r="H264" s="189">
        <v>2</v>
      </c>
      <c r="I264" s="190"/>
      <c r="J264" s="191">
        <f>ROUND(I264*H264,2)</f>
        <v>0</v>
      </c>
      <c r="K264" s="187" t="s">
        <v>76</v>
      </c>
      <c r="L264" s="42"/>
      <c r="M264" s="192" t="s">
        <v>76</v>
      </c>
      <c r="N264" s="193" t="s">
        <v>49</v>
      </c>
      <c r="O264" s="67"/>
      <c r="P264" s="194">
        <f>O264*H264</f>
        <v>0</v>
      </c>
      <c r="Q264" s="194">
        <v>0</v>
      </c>
      <c r="R264" s="194">
        <f>Q264*H264</f>
        <v>0</v>
      </c>
      <c r="S264" s="194">
        <v>0</v>
      </c>
      <c r="T264" s="195">
        <f>S264*H264</f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6" t="s">
        <v>102</v>
      </c>
      <c r="AT264" s="196" t="s">
        <v>388</v>
      </c>
      <c r="AU264" s="196" t="s">
        <v>90</v>
      </c>
      <c r="AY264" s="20" t="s">
        <v>386</v>
      </c>
      <c r="BE264" s="197">
        <f>IF(N264="základní",J264,0)</f>
        <v>0</v>
      </c>
      <c r="BF264" s="197">
        <f>IF(N264="snížená",J264,0)</f>
        <v>0</v>
      </c>
      <c r="BG264" s="197">
        <f>IF(N264="zákl. přenesená",J264,0)</f>
        <v>0</v>
      </c>
      <c r="BH264" s="197">
        <f>IF(N264="sníž. přenesená",J264,0)</f>
        <v>0</v>
      </c>
      <c r="BI264" s="197">
        <f>IF(N264="nulová",J264,0)</f>
        <v>0</v>
      </c>
      <c r="BJ264" s="20" t="s">
        <v>90</v>
      </c>
      <c r="BK264" s="197">
        <f>ROUND(I264*H264,2)</f>
        <v>0</v>
      </c>
      <c r="BL264" s="20" t="s">
        <v>102</v>
      </c>
      <c r="BM264" s="196" t="s">
        <v>1043</v>
      </c>
    </row>
    <row r="265" spans="1:65" s="2" customFormat="1" ht="45">
      <c r="A265" s="37"/>
      <c r="B265" s="38"/>
      <c r="C265" s="39"/>
      <c r="D265" s="205" t="s">
        <v>4949</v>
      </c>
      <c r="E265" s="39"/>
      <c r="F265" s="261" t="s">
        <v>5126</v>
      </c>
      <c r="G265" s="39"/>
      <c r="H265" s="39"/>
      <c r="I265" s="200"/>
      <c r="J265" s="39"/>
      <c r="K265" s="39"/>
      <c r="L265" s="42"/>
      <c r="M265" s="201"/>
      <c r="N265" s="202"/>
      <c r="O265" s="67"/>
      <c r="P265" s="67"/>
      <c r="Q265" s="67"/>
      <c r="R265" s="67"/>
      <c r="S265" s="67"/>
      <c r="T265" s="68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T265" s="20" t="s">
        <v>4949</v>
      </c>
      <c r="AU265" s="20" t="s">
        <v>90</v>
      </c>
    </row>
    <row r="266" spans="1:65" s="2" customFormat="1" ht="33" customHeight="1">
      <c r="A266" s="37"/>
      <c r="B266" s="38"/>
      <c r="C266" s="185" t="s">
        <v>723</v>
      </c>
      <c r="D266" s="185" t="s">
        <v>388</v>
      </c>
      <c r="E266" s="186" t="s">
        <v>5127</v>
      </c>
      <c r="F266" s="187" t="s">
        <v>5128</v>
      </c>
      <c r="G266" s="188" t="s">
        <v>5125</v>
      </c>
      <c r="H266" s="189">
        <v>1</v>
      </c>
      <c r="I266" s="190"/>
      <c r="J266" s="191">
        <f>ROUND(I266*H266,2)</f>
        <v>0</v>
      </c>
      <c r="K266" s="187" t="s">
        <v>76</v>
      </c>
      <c r="L266" s="42"/>
      <c r="M266" s="192" t="s">
        <v>76</v>
      </c>
      <c r="N266" s="193" t="s">
        <v>49</v>
      </c>
      <c r="O266" s="67"/>
      <c r="P266" s="194">
        <f>O266*H266</f>
        <v>0</v>
      </c>
      <c r="Q266" s="194">
        <v>0</v>
      </c>
      <c r="R266" s="194">
        <f>Q266*H266</f>
        <v>0</v>
      </c>
      <c r="S266" s="194">
        <v>0</v>
      </c>
      <c r="T266" s="195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6" t="s">
        <v>102</v>
      </c>
      <c r="AT266" s="196" t="s">
        <v>388</v>
      </c>
      <c r="AU266" s="196" t="s">
        <v>90</v>
      </c>
      <c r="AY266" s="20" t="s">
        <v>386</v>
      </c>
      <c r="BE266" s="197">
        <f>IF(N266="základní",J266,0)</f>
        <v>0</v>
      </c>
      <c r="BF266" s="197">
        <f>IF(N266="snížená",J266,0)</f>
        <v>0</v>
      </c>
      <c r="BG266" s="197">
        <f>IF(N266="zákl. přenesená",J266,0)</f>
        <v>0</v>
      </c>
      <c r="BH266" s="197">
        <f>IF(N266="sníž. přenesená",J266,0)</f>
        <v>0</v>
      </c>
      <c r="BI266" s="197">
        <f>IF(N266="nulová",J266,0)</f>
        <v>0</v>
      </c>
      <c r="BJ266" s="20" t="s">
        <v>90</v>
      </c>
      <c r="BK266" s="197">
        <f>ROUND(I266*H266,2)</f>
        <v>0</v>
      </c>
      <c r="BL266" s="20" t="s">
        <v>102</v>
      </c>
      <c r="BM266" s="196" t="s">
        <v>1117</v>
      </c>
    </row>
    <row r="267" spans="1:65" s="2" customFormat="1" ht="45">
      <c r="A267" s="37"/>
      <c r="B267" s="38"/>
      <c r="C267" s="39"/>
      <c r="D267" s="205" t="s">
        <v>4949</v>
      </c>
      <c r="E267" s="39"/>
      <c r="F267" s="261" t="s">
        <v>5129</v>
      </c>
      <c r="G267" s="39"/>
      <c r="H267" s="39"/>
      <c r="I267" s="200"/>
      <c r="J267" s="39"/>
      <c r="K267" s="39"/>
      <c r="L267" s="42"/>
      <c r="M267" s="201"/>
      <c r="N267" s="202"/>
      <c r="O267" s="67"/>
      <c r="P267" s="67"/>
      <c r="Q267" s="67"/>
      <c r="R267" s="67"/>
      <c r="S267" s="67"/>
      <c r="T267" s="68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T267" s="20" t="s">
        <v>4949</v>
      </c>
      <c r="AU267" s="20" t="s">
        <v>90</v>
      </c>
    </row>
    <row r="268" spans="1:65" s="2" customFormat="1" ht="24.15" customHeight="1">
      <c r="A268" s="37"/>
      <c r="B268" s="38"/>
      <c r="C268" s="185" t="s">
        <v>733</v>
      </c>
      <c r="D268" s="185" t="s">
        <v>388</v>
      </c>
      <c r="E268" s="186" t="s">
        <v>5130</v>
      </c>
      <c r="F268" s="187" t="s">
        <v>5131</v>
      </c>
      <c r="G268" s="188" t="s">
        <v>5125</v>
      </c>
      <c r="H268" s="189">
        <v>1</v>
      </c>
      <c r="I268" s="190"/>
      <c r="J268" s="191">
        <f>ROUND(I268*H268,2)</f>
        <v>0</v>
      </c>
      <c r="K268" s="187" t="s">
        <v>76</v>
      </c>
      <c r="L268" s="42"/>
      <c r="M268" s="192" t="s">
        <v>76</v>
      </c>
      <c r="N268" s="193" t="s">
        <v>49</v>
      </c>
      <c r="O268" s="67"/>
      <c r="P268" s="194">
        <f>O268*H268</f>
        <v>0</v>
      </c>
      <c r="Q268" s="194">
        <v>0</v>
      </c>
      <c r="R268" s="194">
        <f>Q268*H268</f>
        <v>0</v>
      </c>
      <c r="S268" s="194">
        <v>0</v>
      </c>
      <c r="T268" s="195">
        <f>S268*H268</f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6" t="s">
        <v>102</v>
      </c>
      <c r="AT268" s="196" t="s">
        <v>388</v>
      </c>
      <c r="AU268" s="196" t="s">
        <v>90</v>
      </c>
      <c r="AY268" s="20" t="s">
        <v>386</v>
      </c>
      <c r="BE268" s="197">
        <f>IF(N268="základní",J268,0)</f>
        <v>0</v>
      </c>
      <c r="BF268" s="197">
        <f>IF(N268="snížená",J268,0)</f>
        <v>0</v>
      </c>
      <c r="BG268" s="197">
        <f>IF(N268="zákl. přenesená",J268,0)</f>
        <v>0</v>
      </c>
      <c r="BH268" s="197">
        <f>IF(N268="sníž. přenesená",J268,0)</f>
        <v>0</v>
      </c>
      <c r="BI268" s="197">
        <f>IF(N268="nulová",J268,0)</f>
        <v>0</v>
      </c>
      <c r="BJ268" s="20" t="s">
        <v>90</v>
      </c>
      <c r="BK268" s="197">
        <f>ROUND(I268*H268,2)</f>
        <v>0</v>
      </c>
      <c r="BL268" s="20" t="s">
        <v>102</v>
      </c>
      <c r="BM268" s="196" t="s">
        <v>1197</v>
      </c>
    </row>
    <row r="269" spans="1:65" s="2" customFormat="1" ht="36">
      <c r="A269" s="37"/>
      <c r="B269" s="38"/>
      <c r="C269" s="39"/>
      <c r="D269" s="205" t="s">
        <v>4949</v>
      </c>
      <c r="E269" s="39"/>
      <c r="F269" s="261" t="s">
        <v>5132</v>
      </c>
      <c r="G269" s="39"/>
      <c r="H269" s="39"/>
      <c r="I269" s="200"/>
      <c r="J269" s="39"/>
      <c r="K269" s="39"/>
      <c r="L269" s="42"/>
      <c r="M269" s="201"/>
      <c r="N269" s="202"/>
      <c r="O269" s="67"/>
      <c r="P269" s="67"/>
      <c r="Q269" s="67"/>
      <c r="R269" s="67"/>
      <c r="S269" s="67"/>
      <c r="T269" s="68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T269" s="20" t="s">
        <v>4949</v>
      </c>
      <c r="AU269" s="20" t="s">
        <v>90</v>
      </c>
    </row>
    <row r="270" spans="1:65" s="2" customFormat="1" ht="16.5" customHeight="1">
      <c r="A270" s="37"/>
      <c r="B270" s="38"/>
      <c r="C270" s="185" t="s">
        <v>417</v>
      </c>
      <c r="D270" s="185" t="s">
        <v>388</v>
      </c>
      <c r="E270" s="186" t="s">
        <v>5133</v>
      </c>
      <c r="F270" s="187" t="s">
        <v>5134</v>
      </c>
      <c r="G270" s="188" t="s">
        <v>5125</v>
      </c>
      <c r="H270" s="189">
        <v>1</v>
      </c>
      <c r="I270" s="190"/>
      <c r="J270" s="191">
        <f>ROUND(I270*H270,2)</f>
        <v>0</v>
      </c>
      <c r="K270" s="187" t="s">
        <v>76</v>
      </c>
      <c r="L270" s="42"/>
      <c r="M270" s="192" t="s">
        <v>76</v>
      </c>
      <c r="N270" s="193" t="s">
        <v>49</v>
      </c>
      <c r="O270" s="67"/>
      <c r="P270" s="194">
        <f>O270*H270</f>
        <v>0</v>
      </c>
      <c r="Q270" s="194">
        <v>0</v>
      </c>
      <c r="R270" s="194">
        <f>Q270*H270</f>
        <v>0</v>
      </c>
      <c r="S270" s="194">
        <v>0</v>
      </c>
      <c r="T270" s="195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6" t="s">
        <v>102</v>
      </c>
      <c r="AT270" s="196" t="s">
        <v>388</v>
      </c>
      <c r="AU270" s="196" t="s">
        <v>90</v>
      </c>
      <c r="AY270" s="20" t="s">
        <v>386</v>
      </c>
      <c r="BE270" s="197">
        <f>IF(N270="základní",J270,0)</f>
        <v>0</v>
      </c>
      <c r="BF270" s="197">
        <f>IF(N270="snížená",J270,0)</f>
        <v>0</v>
      </c>
      <c r="BG270" s="197">
        <f>IF(N270="zákl. přenesená",J270,0)</f>
        <v>0</v>
      </c>
      <c r="BH270" s="197">
        <f>IF(N270="sníž. přenesená",J270,0)</f>
        <v>0</v>
      </c>
      <c r="BI270" s="197">
        <f>IF(N270="nulová",J270,0)</f>
        <v>0</v>
      </c>
      <c r="BJ270" s="20" t="s">
        <v>90</v>
      </c>
      <c r="BK270" s="197">
        <f>ROUND(I270*H270,2)</f>
        <v>0</v>
      </c>
      <c r="BL270" s="20" t="s">
        <v>102</v>
      </c>
      <c r="BM270" s="196" t="s">
        <v>1229</v>
      </c>
    </row>
    <row r="271" spans="1:65" s="2" customFormat="1" ht="37.75" customHeight="1">
      <c r="A271" s="37"/>
      <c r="B271" s="38"/>
      <c r="C271" s="185" t="s">
        <v>743</v>
      </c>
      <c r="D271" s="185" t="s">
        <v>388</v>
      </c>
      <c r="E271" s="186" t="s">
        <v>5135</v>
      </c>
      <c r="F271" s="187" t="s">
        <v>5136</v>
      </c>
      <c r="G271" s="188" t="s">
        <v>5125</v>
      </c>
      <c r="H271" s="189">
        <v>1</v>
      </c>
      <c r="I271" s="190"/>
      <c r="J271" s="191">
        <f>ROUND(I271*H271,2)</f>
        <v>0</v>
      </c>
      <c r="K271" s="187" t="s">
        <v>76</v>
      </c>
      <c r="L271" s="42"/>
      <c r="M271" s="192" t="s">
        <v>76</v>
      </c>
      <c r="N271" s="193" t="s">
        <v>49</v>
      </c>
      <c r="O271" s="67"/>
      <c r="P271" s="194">
        <f>O271*H271</f>
        <v>0</v>
      </c>
      <c r="Q271" s="194">
        <v>0</v>
      </c>
      <c r="R271" s="194">
        <f>Q271*H271</f>
        <v>0</v>
      </c>
      <c r="S271" s="194">
        <v>0</v>
      </c>
      <c r="T271" s="195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6" t="s">
        <v>102</v>
      </c>
      <c r="AT271" s="196" t="s">
        <v>388</v>
      </c>
      <c r="AU271" s="196" t="s">
        <v>90</v>
      </c>
      <c r="AY271" s="20" t="s">
        <v>386</v>
      </c>
      <c r="BE271" s="197">
        <f>IF(N271="základní",J271,0)</f>
        <v>0</v>
      </c>
      <c r="BF271" s="197">
        <f>IF(N271="snížená",J271,0)</f>
        <v>0</v>
      </c>
      <c r="BG271" s="197">
        <f>IF(N271="zákl. přenesená",J271,0)</f>
        <v>0</v>
      </c>
      <c r="BH271" s="197">
        <f>IF(N271="sníž. přenesená",J271,0)</f>
        <v>0</v>
      </c>
      <c r="BI271" s="197">
        <f>IF(N271="nulová",J271,0)</f>
        <v>0</v>
      </c>
      <c r="BJ271" s="20" t="s">
        <v>90</v>
      </c>
      <c r="BK271" s="197">
        <f>ROUND(I271*H271,2)</f>
        <v>0</v>
      </c>
      <c r="BL271" s="20" t="s">
        <v>102</v>
      </c>
      <c r="BM271" s="196" t="s">
        <v>1239</v>
      </c>
    </row>
    <row r="272" spans="1:65" s="2" customFormat="1" ht="24.15" customHeight="1">
      <c r="A272" s="37"/>
      <c r="B272" s="38"/>
      <c r="C272" s="185" t="s">
        <v>752</v>
      </c>
      <c r="D272" s="185" t="s">
        <v>388</v>
      </c>
      <c r="E272" s="186" t="s">
        <v>5137</v>
      </c>
      <c r="F272" s="187" t="s">
        <v>5138</v>
      </c>
      <c r="G272" s="188" t="s">
        <v>5125</v>
      </c>
      <c r="H272" s="189">
        <v>1</v>
      </c>
      <c r="I272" s="190"/>
      <c r="J272" s="191">
        <f>ROUND(I272*H272,2)</f>
        <v>0</v>
      </c>
      <c r="K272" s="187" t="s">
        <v>76</v>
      </c>
      <c r="L272" s="42"/>
      <c r="M272" s="192" t="s">
        <v>76</v>
      </c>
      <c r="N272" s="193" t="s">
        <v>49</v>
      </c>
      <c r="O272" s="67"/>
      <c r="P272" s="194">
        <f>O272*H272</f>
        <v>0</v>
      </c>
      <c r="Q272" s="194">
        <v>0</v>
      </c>
      <c r="R272" s="194">
        <f>Q272*H272</f>
        <v>0</v>
      </c>
      <c r="S272" s="194">
        <v>0</v>
      </c>
      <c r="T272" s="195">
        <f>S272*H272</f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6" t="s">
        <v>102</v>
      </c>
      <c r="AT272" s="196" t="s">
        <v>388</v>
      </c>
      <c r="AU272" s="196" t="s">
        <v>90</v>
      </c>
      <c r="AY272" s="20" t="s">
        <v>386</v>
      </c>
      <c r="BE272" s="197">
        <f>IF(N272="základní",J272,0)</f>
        <v>0</v>
      </c>
      <c r="BF272" s="197">
        <f>IF(N272="snížená",J272,0)</f>
        <v>0</v>
      </c>
      <c r="BG272" s="197">
        <f>IF(N272="zákl. přenesená",J272,0)</f>
        <v>0</v>
      </c>
      <c r="BH272" s="197">
        <f>IF(N272="sníž. přenesená",J272,0)</f>
        <v>0</v>
      </c>
      <c r="BI272" s="197">
        <f>IF(N272="nulová",J272,0)</f>
        <v>0</v>
      </c>
      <c r="BJ272" s="20" t="s">
        <v>90</v>
      </c>
      <c r="BK272" s="197">
        <f>ROUND(I272*H272,2)</f>
        <v>0</v>
      </c>
      <c r="BL272" s="20" t="s">
        <v>102</v>
      </c>
      <c r="BM272" s="196" t="s">
        <v>1251</v>
      </c>
    </row>
    <row r="273" spans="1:65" s="2" customFormat="1" ht="24.15" customHeight="1">
      <c r="A273" s="37"/>
      <c r="B273" s="38"/>
      <c r="C273" s="185" t="s">
        <v>759</v>
      </c>
      <c r="D273" s="185" t="s">
        <v>388</v>
      </c>
      <c r="E273" s="186" t="s">
        <v>5139</v>
      </c>
      <c r="F273" s="187" t="s">
        <v>5140</v>
      </c>
      <c r="G273" s="188" t="s">
        <v>5125</v>
      </c>
      <c r="H273" s="189">
        <v>2</v>
      </c>
      <c r="I273" s="190"/>
      <c r="J273" s="191">
        <f>ROUND(I273*H273,2)</f>
        <v>0</v>
      </c>
      <c r="K273" s="187" t="s">
        <v>76</v>
      </c>
      <c r="L273" s="42"/>
      <c r="M273" s="192" t="s">
        <v>76</v>
      </c>
      <c r="N273" s="193" t="s">
        <v>49</v>
      </c>
      <c r="O273" s="67"/>
      <c r="P273" s="194">
        <f>O273*H273</f>
        <v>0</v>
      </c>
      <c r="Q273" s="194">
        <v>0</v>
      </c>
      <c r="R273" s="194">
        <f>Q273*H273</f>
        <v>0</v>
      </c>
      <c r="S273" s="194">
        <v>0</v>
      </c>
      <c r="T273" s="195">
        <f>S273*H273</f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6" t="s">
        <v>102</v>
      </c>
      <c r="AT273" s="196" t="s">
        <v>388</v>
      </c>
      <c r="AU273" s="196" t="s">
        <v>90</v>
      </c>
      <c r="AY273" s="20" t="s">
        <v>386</v>
      </c>
      <c r="BE273" s="197">
        <f>IF(N273="základní",J273,0)</f>
        <v>0</v>
      </c>
      <c r="BF273" s="197">
        <f>IF(N273="snížená",J273,0)</f>
        <v>0</v>
      </c>
      <c r="BG273" s="197">
        <f>IF(N273="zákl. přenesená",J273,0)</f>
        <v>0</v>
      </c>
      <c r="BH273" s="197">
        <f>IF(N273="sníž. přenesená",J273,0)</f>
        <v>0</v>
      </c>
      <c r="BI273" s="197">
        <f>IF(N273="nulová",J273,0)</f>
        <v>0</v>
      </c>
      <c r="BJ273" s="20" t="s">
        <v>90</v>
      </c>
      <c r="BK273" s="197">
        <f>ROUND(I273*H273,2)</f>
        <v>0</v>
      </c>
      <c r="BL273" s="20" t="s">
        <v>102</v>
      </c>
      <c r="BM273" s="196" t="s">
        <v>1269</v>
      </c>
    </row>
    <row r="274" spans="1:65" s="2" customFormat="1" ht="18">
      <c r="A274" s="37"/>
      <c r="B274" s="38"/>
      <c r="C274" s="39"/>
      <c r="D274" s="205" t="s">
        <v>4949</v>
      </c>
      <c r="E274" s="39"/>
      <c r="F274" s="261" t="s">
        <v>5141</v>
      </c>
      <c r="G274" s="39"/>
      <c r="H274" s="39"/>
      <c r="I274" s="200"/>
      <c r="J274" s="39"/>
      <c r="K274" s="39"/>
      <c r="L274" s="42"/>
      <c r="M274" s="201"/>
      <c r="N274" s="202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4949</v>
      </c>
      <c r="AU274" s="20" t="s">
        <v>90</v>
      </c>
    </row>
    <row r="275" spans="1:65" s="2" customFormat="1" ht="33" customHeight="1">
      <c r="A275" s="37"/>
      <c r="B275" s="38"/>
      <c r="C275" s="185" t="s">
        <v>764</v>
      </c>
      <c r="D275" s="185" t="s">
        <v>388</v>
      </c>
      <c r="E275" s="186" t="s">
        <v>5142</v>
      </c>
      <c r="F275" s="187" t="s">
        <v>5143</v>
      </c>
      <c r="G275" s="188" t="s">
        <v>5125</v>
      </c>
      <c r="H275" s="189">
        <v>2</v>
      </c>
      <c r="I275" s="190"/>
      <c r="J275" s="191">
        <f>ROUND(I275*H275,2)</f>
        <v>0</v>
      </c>
      <c r="K275" s="187" t="s">
        <v>76</v>
      </c>
      <c r="L275" s="42"/>
      <c r="M275" s="192" t="s">
        <v>76</v>
      </c>
      <c r="N275" s="193" t="s">
        <v>49</v>
      </c>
      <c r="O275" s="67"/>
      <c r="P275" s="194">
        <f>O275*H275</f>
        <v>0</v>
      </c>
      <c r="Q275" s="194">
        <v>0</v>
      </c>
      <c r="R275" s="194">
        <f>Q275*H275</f>
        <v>0</v>
      </c>
      <c r="S275" s="194">
        <v>0</v>
      </c>
      <c r="T275" s="195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6" t="s">
        <v>102</v>
      </c>
      <c r="AT275" s="196" t="s">
        <v>388</v>
      </c>
      <c r="AU275" s="196" t="s">
        <v>90</v>
      </c>
      <c r="AY275" s="20" t="s">
        <v>386</v>
      </c>
      <c r="BE275" s="197">
        <f>IF(N275="základní",J275,0)</f>
        <v>0</v>
      </c>
      <c r="BF275" s="197">
        <f>IF(N275="snížená",J275,0)</f>
        <v>0</v>
      </c>
      <c r="BG275" s="197">
        <f>IF(N275="zákl. přenesená",J275,0)</f>
        <v>0</v>
      </c>
      <c r="BH275" s="197">
        <f>IF(N275="sníž. přenesená",J275,0)</f>
        <v>0</v>
      </c>
      <c r="BI275" s="197">
        <f>IF(N275="nulová",J275,0)</f>
        <v>0</v>
      </c>
      <c r="BJ275" s="20" t="s">
        <v>90</v>
      </c>
      <c r="BK275" s="197">
        <f>ROUND(I275*H275,2)</f>
        <v>0</v>
      </c>
      <c r="BL275" s="20" t="s">
        <v>102</v>
      </c>
      <c r="BM275" s="196" t="s">
        <v>1289</v>
      </c>
    </row>
    <row r="276" spans="1:65" s="2" customFormat="1" ht="27">
      <c r="A276" s="37"/>
      <c r="B276" s="38"/>
      <c r="C276" s="39"/>
      <c r="D276" s="205" t="s">
        <v>4949</v>
      </c>
      <c r="E276" s="39"/>
      <c r="F276" s="261" t="s">
        <v>5144</v>
      </c>
      <c r="G276" s="39"/>
      <c r="H276" s="39"/>
      <c r="I276" s="200"/>
      <c r="J276" s="39"/>
      <c r="K276" s="39"/>
      <c r="L276" s="42"/>
      <c r="M276" s="201"/>
      <c r="N276" s="202"/>
      <c r="O276" s="67"/>
      <c r="P276" s="67"/>
      <c r="Q276" s="67"/>
      <c r="R276" s="67"/>
      <c r="S276" s="67"/>
      <c r="T276" s="68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T276" s="20" t="s">
        <v>4949</v>
      </c>
      <c r="AU276" s="20" t="s">
        <v>90</v>
      </c>
    </row>
    <row r="277" spans="1:65" s="12" customFormat="1" ht="22.75" customHeight="1">
      <c r="B277" s="169"/>
      <c r="C277" s="170"/>
      <c r="D277" s="171" t="s">
        <v>77</v>
      </c>
      <c r="E277" s="183" t="s">
        <v>442</v>
      </c>
      <c r="F277" s="183" t="s">
        <v>1633</v>
      </c>
      <c r="G277" s="170"/>
      <c r="H277" s="170"/>
      <c r="I277" s="173"/>
      <c r="J277" s="184">
        <f>BK277</f>
        <v>0</v>
      </c>
      <c r="K277" s="170"/>
      <c r="L277" s="175"/>
      <c r="M277" s="176"/>
      <c r="N277" s="177"/>
      <c r="O277" s="177"/>
      <c r="P277" s="178">
        <f>SUM(P278:P300)</f>
        <v>0</v>
      </c>
      <c r="Q277" s="177"/>
      <c r="R277" s="178">
        <f>SUM(R278:R300)</f>
        <v>0</v>
      </c>
      <c r="S277" s="177"/>
      <c r="T277" s="179">
        <f>SUM(T278:T300)</f>
        <v>0</v>
      </c>
      <c r="AR277" s="180" t="s">
        <v>85</v>
      </c>
      <c r="AT277" s="181" t="s">
        <v>77</v>
      </c>
      <c r="AU277" s="181" t="s">
        <v>85</v>
      </c>
      <c r="AY277" s="180" t="s">
        <v>386</v>
      </c>
      <c r="BK277" s="182">
        <f>SUM(BK278:BK300)</f>
        <v>0</v>
      </c>
    </row>
    <row r="278" spans="1:65" s="2" customFormat="1" ht="16.5" customHeight="1">
      <c r="A278" s="37"/>
      <c r="B278" s="38"/>
      <c r="C278" s="185" t="s">
        <v>772</v>
      </c>
      <c r="D278" s="185" t="s">
        <v>388</v>
      </c>
      <c r="E278" s="186" t="s">
        <v>5145</v>
      </c>
      <c r="F278" s="187" t="s">
        <v>5146</v>
      </c>
      <c r="G278" s="188" t="s">
        <v>303</v>
      </c>
      <c r="H278" s="189">
        <v>0.24</v>
      </c>
      <c r="I278" s="190"/>
      <c r="J278" s="191">
        <f>ROUND(I278*H278,2)</f>
        <v>0</v>
      </c>
      <c r="K278" s="187" t="s">
        <v>391</v>
      </c>
      <c r="L278" s="42"/>
      <c r="M278" s="192" t="s">
        <v>76</v>
      </c>
      <c r="N278" s="193" t="s">
        <v>49</v>
      </c>
      <c r="O278" s="67"/>
      <c r="P278" s="194">
        <f>O278*H278</f>
        <v>0</v>
      </c>
      <c r="Q278" s="194">
        <v>0</v>
      </c>
      <c r="R278" s="194">
        <f>Q278*H278</f>
        <v>0</v>
      </c>
      <c r="S278" s="194">
        <v>0</v>
      </c>
      <c r="T278" s="195">
        <f>S278*H278</f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6" t="s">
        <v>102</v>
      </c>
      <c r="AT278" s="196" t="s">
        <v>388</v>
      </c>
      <c r="AU278" s="196" t="s">
        <v>90</v>
      </c>
      <c r="AY278" s="20" t="s">
        <v>386</v>
      </c>
      <c r="BE278" s="197">
        <f>IF(N278="základní",J278,0)</f>
        <v>0</v>
      </c>
      <c r="BF278" s="197">
        <f>IF(N278="snížená",J278,0)</f>
        <v>0</v>
      </c>
      <c r="BG278" s="197">
        <f>IF(N278="zákl. přenesená",J278,0)</f>
        <v>0</v>
      </c>
      <c r="BH278" s="197">
        <f>IF(N278="sníž. přenesená",J278,0)</f>
        <v>0</v>
      </c>
      <c r="BI278" s="197">
        <f>IF(N278="nulová",J278,0)</f>
        <v>0</v>
      </c>
      <c r="BJ278" s="20" t="s">
        <v>90</v>
      </c>
      <c r="BK278" s="197">
        <f>ROUND(I278*H278,2)</f>
        <v>0</v>
      </c>
      <c r="BL278" s="20" t="s">
        <v>102</v>
      </c>
      <c r="BM278" s="196" t="s">
        <v>1311</v>
      </c>
    </row>
    <row r="279" spans="1:65" s="2" customFormat="1" ht="10">
      <c r="A279" s="37"/>
      <c r="B279" s="38"/>
      <c r="C279" s="39"/>
      <c r="D279" s="198" t="s">
        <v>393</v>
      </c>
      <c r="E279" s="39"/>
      <c r="F279" s="199" t="s">
        <v>5147</v>
      </c>
      <c r="G279" s="39"/>
      <c r="H279" s="39"/>
      <c r="I279" s="200"/>
      <c r="J279" s="39"/>
      <c r="K279" s="39"/>
      <c r="L279" s="42"/>
      <c r="M279" s="201"/>
      <c r="N279" s="202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393</v>
      </c>
      <c r="AU279" s="20" t="s">
        <v>90</v>
      </c>
    </row>
    <row r="280" spans="1:65" s="2" customFormat="1" ht="18">
      <c r="A280" s="37"/>
      <c r="B280" s="38"/>
      <c r="C280" s="39"/>
      <c r="D280" s="205" t="s">
        <v>4949</v>
      </c>
      <c r="E280" s="39"/>
      <c r="F280" s="261" t="s">
        <v>5148</v>
      </c>
      <c r="G280" s="39"/>
      <c r="H280" s="39"/>
      <c r="I280" s="200"/>
      <c r="J280" s="39"/>
      <c r="K280" s="39"/>
      <c r="L280" s="42"/>
      <c r="M280" s="201"/>
      <c r="N280" s="202"/>
      <c r="O280" s="67"/>
      <c r="P280" s="67"/>
      <c r="Q280" s="67"/>
      <c r="R280" s="67"/>
      <c r="S280" s="67"/>
      <c r="T280" s="68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T280" s="20" t="s">
        <v>4949</v>
      </c>
      <c r="AU280" s="20" t="s">
        <v>90</v>
      </c>
    </row>
    <row r="281" spans="1:65" s="14" customFormat="1" ht="20">
      <c r="B281" s="214"/>
      <c r="C281" s="215"/>
      <c r="D281" s="205" t="s">
        <v>395</v>
      </c>
      <c r="E281" s="216" t="s">
        <v>76</v>
      </c>
      <c r="F281" s="217" t="s">
        <v>5149</v>
      </c>
      <c r="G281" s="215"/>
      <c r="H281" s="218">
        <v>0.24</v>
      </c>
      <c r="I281" s="219"/>
      <c r="J281" s="215"/>
      <c r="K281" s="215"/>
      <c r="L281" s="220"/>
      <c r="M281" s="221"/>
      <c r="N281" s="222"/>
      <c r="O281" s="222"/>
      <c r="P281" s="222"/>
      <c r="Q281" s="222"/>
      <c r="R281" s="222"/>
      <c r="S281" s="222"/>
      <c r="T281" s="223"/>
      <c r="AT281" s="224" t="s">
        <v>395</v>
      </c>
      <c r="AU281" s="224" t="s">
        <v>90</v>
      </c>
      <c r="AV281" s="14" t="s">
        <v>90</v>
      </c>
      <c r="AW281" s="14" t="s">
        <v>36</v>
      </c>
      <c r="AX281" s="14" t="s">
        <v>78</v>
      </c>
      <c r="AY281" s="224" t="s">
        <v>386</v>
      </c>
    </row>
    <row r="282" spans="1:65" s="15" customFormat="1" ht="10">
      <c r="B282" s="225"/>
      <c r="C282" s="226"/>
      <c r="D282" s="205" t="s">
        <v>395</v>
      </c>
      <c r="E282" s="227" t="s">
        <v>76</v>
      </c>
      <c r="F282" s="228" t="s">
        <v>398</v>
      </c>
      <c r="G282" s="226"/>
      <c r="H282" s="229">
        <v>0.24</v>
      </c>
      <c r="I282" s="230"/>
      <c r="J282" s="226"/>
      <c r="K282" s="226"/>
      <c r="L282" s="231"/>
      <c r="M282" s="232"/>
      <c r="N282" s="233"/>
      <c r="O282" s="233"/>
      <c r="P282" s="233"/>
      <c r="Q282" s="233"/>
      <c r="R282" s="233"/>
      <c r="S282" s="233"/>
      <c r="T282" s="234"/>
      <c r="AT282" s="235" t="s">
        <v>395</v>
      </c>
      <c r="AU282" s="235" t="s">
        <v>90</v>
      </c>
      <c r="AV282" s="15" t="s">
        <v>102</v>
      </c>
      <c r="AW282" s="15" t="s">
        <v>36</v>
      </c>
      <c r="AX282" s="15" t="s">
        <v>85</v>
      </c>
      <c r="AY282" s="235" t="s">
        <v>386</v>
      </c>
    </row>
    <row r="283" spans="1:65" s="2" customFormat="1" ht="16.5" customHeight="1">
      <c r="A283" s="37"/>
      <c r="B283" s="38"/>
      <c r="C283" s="185" t="s">
        <v>783</v>
      </c>
      <c r="D283" s="185" t="s">
        <v>388</v>
      </c>
      <c r="E283" s="186" t="s">
        <v>5150</v>
      </c>
      <c r="F283" s="187" t="s">
        <v>5151</v>
      </c>
      <c r="G283" s="188" t="s">
        <v>303</v>
      </c>
      <c r="H283" s="189">
        <v>0.48</v>
      </c>
      <c r="I283" s="190"/>
      <c r="J283" s="191">
        <f>ROUND(I283*H283,2)</f>
        <v>0</v>
      </c>
      <c r="K283" s="187" t="s">
        <v>391</v>
      </c>
      <c r="L283" s="42"/>
      <c r="M283" s="192" t="s">
        <v>76</v>
      </c>
      <c r="N283" s="193" t="s">
        <v>49</v>
      </c>
      <c r="O283" s="67"/>
      <c r="P283" s="194">
        <f>O283*H283</f>
        <v>0</v>
      </c>
      <c r="Q283" s="194">
        <v>0</v>
      </c>
      <c r="R283" s="194">
        <f>Q283*H283</f>
        <v>0</v>
      </c>
      <c r="S283" s="194">
        <v>0</v>
      </c>
      <c r="T283" s="195">
        <f>S283*H283</f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6" t="s">
        <v>102</v>
      </c>
      <c r="AT283" s="196" t="s">
        <v>388</v>
      </c>
      <c r="AU283" s="196" t="s">
        <v>90</v>
      </c>
      <c r="AY283" s="20" t="s">
        <v>386</v>
      </c>
      <c r="BE283" s="197">
        <f>IF(N283="základní",J283,0)</f>
        <v>0</v>
      </c>
      <c r="BF283" s="197">
        <f>IF(N283="snížená",J283,0)</f>
        <v>0</v>
      </c>
      <c r="BG283" s="197">
        <f>IF(N283="zákl. přenesená",J283,0)</f>
        <v>0</v>
      </c>
      <c r="BH283" s="197">
        <f>IF(N283="sníž. přenesená",J283,0)</f>
        <v>0</v>
      </c>
      <c r="BI283" s="197">
        <f>IF(N283="nulová",J283,0)</f>
        <v>0</v>
      </c>
      <c r="BJ283" s="20" t="s">
        <v>90</v>
      </c>
      <c r="BK283" s="197">
        <f>ROUND(I283*H283,2)</f>
        <v>0</v>
      </c>
      <c r="BL283" s="20" t="s">
        <v>102</v>
      </c>
      <c r="BM283" s="196" t="s">
        <v>1323</v>
      </c>
    </row>
    <row r="284" spans="1:65" s="2" customFormat="1" ht="10">
      <c r="A284" s="37"/>
      <c r="B284" s="38"/>
      <c r="C284" s="39"/>
      <c r="D284" s="198" t="s">
        <v>393</v>
      </c>
      <c r="E284" s="39"/>
      <c r="F284" s="199" t="s">
        <v>5152</v>
      </c>
      <c r="G284" s="39"/>
      <c r="H284" s="39"/>
      <c r="I284" s="200"/>
      <c r="J284" s="39"/>
      <c r="K284" s="39"/>
      <c r="L284" s="42"/>
      <c r="M284" s="201"/>
      <c r="N284" s="202"/>
      <c r="O284" s="67"/>
      <c r="P284" s="67"/>
      <c r="Q284" s="67"/>
      <c r="R284" s="67"/>
      <c r="S284" s="67"/>
      <c r="T284" s="68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T284" s="20" t="s">
        <v>393</v>
      </c>
      <c r="AU284" s="20" t="s">
        <v>90</v>
      </c>
    </row>
    <row r="285" spans="1:65" s="2" customFormat="1" ht="18">
      <c r="A285" s="37"/>
      <c r="B285" s="38"/>
      <c r="C285" s="39"/>
      <c r="D285" s="205" t="s">
        <v>4949</v>
      </c>
      <c r="E285" s="39"/>
      <c r="F285" s="261" t="s">
        <v>5153</v>
      </c>
      <c r="G285" s="39"/>
      <c r="H285" s="39"/>
      <c r="I285" s="200"/>
      <c r="J285" s="39"/>
      <c r="K285" s="39"/>
      <c r="L285" s="42"/>
      <c r="M285" s="201"/>
      <c r="N285" s="202"/>
      <c r="O285" s="67"/>
      <c r="P285" s="67"/>
      <c r="Q285" s="67"/>
      <c r="R285" s="67"/>
      <c r="S285" s="67"/>
      <c r="T285" s="68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T285" s="20" t="s">
        <v>4949</v>
      </c>
      <c r="AU285" s="20" t="s">
        <v>90</v>
      </c>
    </row>
    <row r="286" spans="1:65" s="14" customFormat="1" ht="20">
      <c r="B286" s="214"/>
      <c r="C286" s="215"/>
      <c r="D286" s="205" t="s">
        <v>395</v>
      </c>
      <c r="E286" s="216" t="s">
        <v>76</v>
      </c>
      <c r="F286" s="217" t="s">
        <v>5154</v>
      </c>
      <c r="G286" s="215"/>
      <c r="H286" s="218">
        <v>0.48</v>
      </c>
      <c r="I286" s="219"/>
      <c r="J286" s="215"/>
      <c r="K286" s="215"/>
      <c r="L286" s="220"/>
      <c r="M286" s="221"/>
      <c r="N286" s="222"/>
      <c r="O286" s="222"/>
      <c r="P286" s="222"/>
      <c r="Q286" s="222"/>
      <c r="R286" s="222"/>
      <c r="S286" s="222"/>
      <c r="T286" s="223"/>
      <c r="AT286" s="224" t="s">
        <v>395</v>
      </c>
      <c r="AU286" s="224" t="s">
        <v>90</v>
      </c>
      <c r="AV286" s="14" t="s">
        <v>90</v>
      </c>
      <c r="AW286" s="14" t="s">
        <v>36</v>
      </c>
      <c r="AX286" s="14" t="s">
        <v>78</v>
      </c>
      <c r="AY286" s="224" t="s">
        <v>386</v>
      </c>
    </row>
    <row r="287" spans="1:65" s="15" customFormat="1" ht="10">
      <c r="B287" s="225"/>
      <c r="C287" s="226"/>
      <c r="D287" s="205" t="s">
        <v>395</v>
      </c>
      <c r="E287" s="227" t="s">
        <v>76</v>
      </c>
      <c r="F287" s="228" t="s">
        <v>398</v>
      </c>
      <c r="G287" s="226"/>
      <c r="H287" s="229">
        <v>0.48</v>
      </c>
      <c r="I287" s="230"/>
      <c r="J287" s="226"/>
      <c r="K287" s="226"/>
      <c r="L287" s="231"/>
      <c r="M287" s="232"/>
      <c r="N287" s="233"/>
      <c r="O287" s="233"/>
      <c r="P287" s="233"/>
      <c r="Q287" s="233"/>
      <c r="R287" s="233"/>
      <c r="S287" s="233"/>
      <c r="T287" s="234"/>
      <c r="AT287" s="235" t="s">
        <v>395</v>
      </c>
      <c r="AU287" s="235" t="s">
        <v>90</v>
      </c>
      <c r="AV287" s="15" t="s">
        <v>102</v>
      </c>
      <c r="AW287" s="15" t="s">
        <v>36</v>
      </c>
      <c r="AX287" s="15" t="s">
        <v>85</v>
      </c>
      <c r="AY287" s="235" t="s">
        <v>386</v>
      </c>
    </row>
    <row r="288" spans="1:65" s="2" customFormat="1" ht="24.15" customHeight="1">
      <c r="A288" s="37"/>
      <c r="B288" s="38"/>
      <c r="C288" s="185" t="s">
        <v>790</v>
      </c>
      <c r="D288" s="185" t="s">
        <v>388</v>
      </c>
      <c r="E288" s="186" t="s">
        <v>5155</v>
      </c>
      <c r="F288" s="187" t="s">
        <v>5156</v>
      </c>
      <c r="G288" s="188" t="s">
        <v>303</v>
      </c>
      <c r="H288" s="189">
        <v>1.6E-2</v>
      </c>
      <c r="I288" s="190"/>
      <c r="J288" s="191">
        <f>ROUND(I288*H288,2)</f>
        <v>0</v>
      </c>
      <c r="K288" s="187" t="s">
        <v>391</v>
      </c>
      <c r="L288" s="42"/>
      <c r="M288" s="192" t="s">
        <v>76</v>
      </c>
      <c r="N288" s="193" t="s">
        <v>49</v>
      </c>
      <c r="O288" s="67"/>
      <c r="P288" s="194">
        <f>O288*H288</f>
        <v>0</v>
      </c>
      <c r="Q288" s="194">
        <v>0</v>
      </c>
      <c r="R288" s="194">
        <f>Q288*H288</f>
        <v>0</v>
      </c>
      <c r="S288" s="194">
        <v>0</v>
      </c>
      <c r="T288" s="195">
        <f>S288*H288</f>
        <v>0</v>
      </c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R288" s="196" t="s">
        <v>102</v>
      </c>
      <c r="AT288" s="196" t="s">
        <v>388</v>
      </c>
      <c r="AU288" s="196" t="s">
        <v>90</v>
      </c>
      <c r="AY288" s="20" t="s">
        <v>386</v>
      </c>
      <c r="BE288" s="197">
        <f>IF(N288="základní",J288,0)</f>
        <v>0</v>
      </c>
      <c r="BF288" s="197">
        <f>IF(N288="snížená",J288,0)</f>
        <v>0</v>
      </c>
      <c r="BG288" s="197">
        <f>IF(N288="zákl. přenesená",J288,0)</f>
        <v>0</v>
      </c>
      <c r="BH288" s="197">
        <f>IF(N288="sníž. přenesená",J288,0)</f>
        <v>0</v>
      </c>
      <c r="BI288" s="197">
        <f>IF(N288="nulová",J288,0)</f>
        <v>0</v>
      </c>
      <c r="BJ288" s="20" t="s">
        <v>90</v>
      </c>
      <c r="BK288" s="197">
        <f>ROUND(I288*H288,2)</f>
        <v>0</v>
      </c>
      <c r="BL288" s="20" t="s">
        <v>102</v>
      </c>
      <c r="BM288" s="196" t="s">
        <v>1334</v>
      </c>
    </row>
    <row r="289" spans="1:65" s="2" customFormat="1" ht="10">
      <c r="A289" s="37"/>
      <c r="B289" s="38"/>
      <c r="C289" s="39"/>
      <c r="D289" s="198" t="s">
        <v>393</v>
      </c>
      <c r="E289" s="39"/>
      <c r="F289" s="199" t="s">
        <v>5157</v>
      </c>
      <c r="G289" s="39"/>
      <c r="H289" s="39"/>
      <c r="I289" s="200"/>
      <c r="J289" s="39"/>
      <c r="K289" s="39"/>
      <c r="L289" s="42"/>
      <c r="M289" s="201"/>
      <c r="N289" s="202"/>
      <c r="O289" s="67"/>
      <c r="P289" s="67"/>
      <c r="Q289" s="67"/>
      <c r="R289" s="67"/>
      <c r="S289" s="67"/>
      <c r="T289" s="68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T289" s="20" t="s">
        <v>393</v>
      </c>
      <c r="AU289" s="20" t="s">
        <v>90</v>
      </c>
    </row>
    <row r="290" spans="1:65" s="2" customFormat="1" ht="18">
      <c r="A290" s="37"/>
      <c r="B290" s="38"/>
      <c r="C290" s="39"/>
      <c r="D290" s="205" t="s">
        <v>4949</v>
      </c>
      <c r="E290" s="39"/>
      <c r="F290" s="261" t="s">
        <v>5158</v>
      </c>
      <c r="G290" s="39"/>
      <c r="H290" s="39"/>
      <c r="I290" s="200"/>
      <c r="J290" s="39"/>
      <c r="K290" s="39"/>
      <c r="L290" s="42"/>
      <c r="M290" s="201"/>
      <c r="N290" s="202"/>
      <c r="O290" s="67"/>
      <c r="P290" s="67"/>
      <c r="Q290" s="67"/>
      <c r="R290" s="67"/>
      <c r="S290" s="67"/>
      <c r="T290" s="68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T290" s="20" t="s">
        <v>4949</v>
      </c>
      <c r="AU290" s="20" t="s">
        <v>90</v>
      </c>
    </row>
    <row r="291" spans="1:65" s="14" customFormat="1" ht="20">
      <c r="B291" s="214"/>
      <c r="C291" s="215"/>
      <c r="D291" s="205" t="s">
        <v>395</v>
      </c>
      <c r="E291" s="216" t="s">
        <v>76</v>
      </c>
      <c r="F291" s="217" t="s">
        <v>5159</v>
      </c>
      <c r="G291" s="215"/>
      <c r="H291" s="218">
        <v>1.6E-2</v>
      </c>
      <c r="I291" s="219"/>
      <c r="J291" s="215"/>
      <c r="K291" s="215"/>
      <c r="L291" s="220"/>
      <c r="M291" s="221"/>
      <c r="N291" s="222"/>
      <c r="O291" s="222"/>
      <c r="P291" s="222"/>
      <c r="Q291" s="222"/>
      <c r="R291" s="222"/>
      <c r="S291" s="222"/>
      <c r="T291" s="223"/>
      <c r="AT291" s="224" t="s">
        <v>395</v>
      </c>
      <c r="AU291" s="224" t="s">
        <v>90</v>
      </c>
      <c r="AV291" s="14" t="s">
        <v>90</v>
      </c>
      <c r="AW291" s="14" t="s">
        <v>36</v>
      </c>
      <c r="AX291" s="14" t="s">
        <v>78</v>
      </c>
      <c r="AY291" s="224" t="s">
        <v>386</v>
      </c>
    </row>
    <row r="292" spans="1:65" s="15" customFormat="1" ht="10">
      <c r="B292" s="225"/>
      <c r="C292" s="226"/>
      <c r="D292" s="205" t="s">
        <v>395</v>
      </c>
      <c r="E292" s="227" t="s">
        <v>76</v>
      </c>
      <c r="F292" s="228" t="s">
        <v>398</v>
      </c>
      <c r="G292" s="226"/>
      <c r="H292" s="229">
        <v>1.6E-2</v>
      </c>
      <c r="I292" s="230"/>
      <c r="J292" s="226"/>
      <c r="K292" s="226"/>
      <c r="L292" s="231"/>
      <c r="M292" s="232"/>
      <c r="N292" s="233"/>
      <c r="O292" s="233"/>
      <c r="P292" s="233"/>
      <c r="Q292" s="233"/>
      <c r="R292" s="233"/>
      <c r="S292" s="233"/>
      <c r="T292" s="234"/>
      <c r="AT292" s="235" t="s">
        <v>395</v>
      </c>
      <c r="AU292" s="235" t="s">
        <v>90</v>
      </c>
      <c r="AV292" s="15" t="s">
        <v>102</v>
      </c>
      <c r="AW292" s="15" t="s">
        <v>36</v>
      </c>
      <c r="AX292" s="15" t="s">
        <v>85</v>
      </c>
      <c r="AY292" s="235" t="s">
        <v>386</v>
      </c>
    </row>
    <row r="293" spans="1:65" s="2" customFormat="1" ht="24.15" customHeight="1">
      <c r="A293" s="37"/>
      <c r="B293" s="38"/>
      <c r="C293" s="185" t="s">
        <v>797</v>
      </c>
      <c r="D293" s="185" t="s">
        <v>388</v>
      </c>
      <c r="E293" s="186" t="s">
        <v>5160</v>
      </c>
      <c r="F293" s="187" t="s">
        <v>5161</v>
      </c>
      <c r="G293" s="188" t="s">
        <v>127</v>
      </c>
      <c r="H293" s="189">
        <v>2.56</v>
      </c>
      <c r="I293" s="190"/>
      <c r="J293" s="191">
        <f>ROUND(I293*H293,2)</f>
        <v>0</v>
      </c>
      <c r="K293" s="187" t="s">
        <v>391</v>
      </c>
      <c r="L293" s="42"/>
      <c r="M293" s="192" t="s">
        <v>76</v>
      </c>
      <c r="N293" s="193" t="s">
        <v>49</v>
      </c>
      <c r="O293" s="67"/>
      <c r="P293" s="194">
        <f>O293*H293</f>
        <v>0</v>
      </c>
      <c r="Q293" s="194">
        <v>0</v>
      </c>
      <c r="R293" s="194">
        <f>Q293*H293</f>
        <v>0</v>
      </c>
      <c r="S293" s="194">
        <v>0</v>
      </c>
      <c r="T293" s="195">
        <f>S293*H293</f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6" t="s">
        <v>102</v>
      </c>
      <c r="AT293" s="196" t="s">
        <v>388</v>
      </c>
      <c r="AU293" s="196" t="s">
        <v>90</v>
      </c>
      <c r="AY293" s="20" t="s">
        <v>386</v>
      </c>
      <c r="BE293" s="197">
        <f>IF(N293="základní",J293,0)</f>
        <v>0</v>
      </c>
      <c r="BF293" s="197">
        <f>IF(N293="snížená",J293,0)</f>
        <v>0</v>
      </c>
      <c r="BG293" s="197">
        <f>IF(N293="zákl. přenesená",J293,0)</f>
        <v>0</v>
      </c>
      <c r="BH293" s="197">
        <f>IF(N293="sníž. přenesená",J293,0)</f>
        <v>0</v>
      </c>
      <c r="BI293" s="197">
        <f>IF(N293="nulová",J293,0)</f>
        <v>0</v>
      </c>
      <c r="BJ293" s="20" t="s">
        <v>90</v>
      </c>
      <c r="BK293" s="197">
        <f>ROUND(I293*H293,2)</f>
        <v>0</v>
      </c>
      <c r="BL293" s="20" t="s">
        <v>102</v>
      </c>
      <c r="BM293" s="196" t="s">
        <v>1345</v>
      </c>
    </row>
    <row r="294" spans="1:65" s="2" customFormat="1" ht="10">
      <c r="A294" s="37"/>
      <c r="B294" s="38"/>
      <c r="C294" s="39"/>
      <c r="D294" s="198" t="s">
        <v>393</v>
      </c>
      <c r="E294" s="39"/>
      <c r="F294" s="199" t="s">
        <v>5162</v>
      </c>
      <c r="G294" s="39"/>
      <c r="H294" s="39"/>
      <c r="I294" s="200"/>
      <c r="J294" s="39"/>
      <c r="K294" s="39"/>
      <c r="L294" s="42"/>
      <c r="M294" s="201"/>
      <c r="N294" s="202"/>
      <c r="O294" s="67"/>
      <c r="P294" s="67"/>
      <c r="Q294" s="67"/>
      <c r="R294" s="67"/>
      <c r="S294" s="67"/>
      <c r="T294" s="68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T294" s="20" t="s">
        <v>393</v>
      </c>
      <c r="AU294" s="20" t="s">
        <v>90</v>
      </c>
    </row>
    <row r="295" spans="1:65" s="2" customFormat="1" ht="18">
      <c r="A295" s="37"/>
      <c r="B295" s="38"/>
      <c r="C295" s="39"/>
      <c r="D295" s="205" t="s">
        <v>4949</v>
      </c>
      <c r="E295" s="39"/>
      <c r="F295" s="261" t="s">
        <v>5163</v>
      </c>
      <c r="G295" s="39"/>
      <c r="H295" s="39"/>
      <c r="I295" s="200"/>
      <c r="J295" s="39"/>
      <c r="K295" s="39"/>
      <c r="L295" s="42"/>
      <c r="M295" s="201"/>
      <c r="N295" s="202"/>
      <c r="O295" s="67"/>
      <c r="P295" s="67"/>
      <c r="Q295" s="67"/>
      <c r="R295" s="67"/>
      <c r="S295" s="67"/>
      <c r="T295" s="68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T295" s="20" t="s">
        <v>4949</v>
      </c>
      <c r="AU295" s="20" t="s">
        <v>90</v>
      </c>
    </row>
    <row r="296" spans="1:65" s="14" customFormat="1" ht="10">
      <c r="B296" s="214"/>
      <c r="C296" s="215"/>
      <c r="D296" s="205" t="s">
        <v>395</v>
      </c>
      <c r="E296" s="216" t="s">
        <v>76</v>
      </c>
      <c r="F296" s="217" t="s">
        <v>5164</v>
      </c>
      <c r="G296" s="215"/>
      <c r="H296" s="218">
        <v>2.56</v>
      </c>
      <c r="I296" s="219"/>
      <c r="J296" s="215"/>
      <c r="K296" s="215"/>
      <c r="L296" s="220"/>
      <c r="M296" s="221"/>
      <c r="N296" s="222"/>
      <c r="O296" s="222"/>
      <c r="P296" s="222"/>
      <c r="Q296" s="222"/>
      <c r="R296" s="222"/>
      <c r="S296" s="222"/>
      <c r="T296" s="223"/>
      <c r="AT296" s="224" t="s">
        <v>395</v>
      </c>
      <c r="AU296" s="224" t="s">
        <v>90</v>
      </c>
      <c r="AV296" s="14" t="s">
        <v>90</v>
      </c>
      <c r="AW296" s="14" t="s">
        <v>36</v>
      </c>
      <c r="AX296" s="14" t="s">
        <v>78</v>
      </c>
      <c r="AY296" s="224" t="s">
        <v>386</v>
      </c>
    </row>
    <row r="297" spans="1:65" s="15" customFormat="1" ht="10">
      <c r="B297" s="225"/>
      <c r="C297" s="226"/>
      <c r="D297" s="205" t="s">
        <v>395</v>
      </c>
      <c r="E297" s="227" t="s">
        <v>76</v>
      </c>
      <c r="F297" s="228" t="s">
        <v>398</v>
      </c>
      <c r="G297" s="226"/>
      <c r="H297" s="229">
        <v>2.56</v>
      </c>
      <c r="I297" s="230"/>
      <c r="J297" s="226"/>
      <c r="K297" s="226"/>
      <c r="L297" s="231"/>
      <c r="M297" s="232"/>
      <c r="N297" s="233"/>
      <c r="O297" s="233"/>
      <c r="P297" s="233"/>
      <c r="Q297" s="233"/>
      <c r="R297" s="233"/>
      <c r="S297" s="233"/>
      <c r="T297" s="234"/>
      <c r="AT297" s="235" t="s">
        <v>395</v>
      </c>
      <c r="AU297" s="235" t="s">
        <v>90</v>
      </c>
      <c r="AV297" s="15" t="s">
        <v>102</v>
      </c>
      <c r="AW297" s="15" t="s">
        <v>36</v>
      </c>
      <c r="AX297" s="15" t="s">
        <v>85</v>
      </c>
      <c r="AY297" s="235" t="s">
        <v>386</v>
      </c>
    </row>
    <row r="298" spans="1:65" s="2" customFormat="1" ht="24.15" customHeight="1">
      <c r="A298" s="37"/>
      <c r="B298" s="38"/>
      <c r="C298" s="185" t="s">
        <v>812</v>
      </c>
      <c r="D298" s="185" t="s">
        <v>388</v>
      </c>
      <c r="E298" s="186" t="s">
        <v>5165</v>
      </c>
      <c r="F298" s="187" t="s">
        <v>5166</v>
      </c>
      <c r="G298" s="188" t="s">
        <v>167</v>
      </c>
      <c r="H298" s="189">
        <v>6</v>
      </c>
      <c r="I298" s="190"/>
      <c r="J298" s="191">
        <f>ROUND(I298*H298,2)</f>
        <v>0</v>
      </c>
      <c r="K298" s="187" t="s">
        <v>391</v>
      </c>
      <c r="L298" s="42"/>
      <c r="M298" s="192" t="s">
        <v>76</v>
      </c>
      <c r="N298" s="193" t="s">
        <v>49</v>
      </c>
      <c r="O298" s="67"/>
      <c r="P298" s="194">
        <f>O298*H298</f>
        <v>0</v>
      </c>
      <c r="Q298" s="194">
        <v>0</v>
      </c>
      <c r="R298" s="194">
        <f>Q298*H298</f>
        <v>0</v>
      </c>
      <c r="S298" s="194">
        <v>0</v>
      </c>
      <c r="T298" s="195">
        <f>S298*H298</f>
        <v>0</v>
      </c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R298" s="196" t="s">
        <v>102</v>
      </c>
      <c r="AT298" s="196" t="s">
        <v>388</v>
      </c>
      <c r="AU298" s="196" t="s">
        <v>90</v>
      </c>
      <c r="AY298" s="20" t="s">
        <v>386</v>
      </c>
      <c r="BE298" s="197">
        <f>IF(N298="základní",J298,0)</f>
        <v>0</v>
      </c>
      <c r="BF298" s="197">
        <f>IF(N298="snížená",J298,0)</f>
        <v>0</v>
      </c>
      <c r="BG298" s="197">
        <f>IF(N298="zákl. přenesená",J298,0)</f>
        <v>0</v>
      </c>
      <c r="BH298" s="197">
        <f>IF(N298="sníž. přenesená",J298,0)</f>
        <v>0</v>
      </c>
      <c r="BI298" s="197">
        <f>IF(N298="nulová",J298,0)</f>
        <v>0</v>
      </c>
      <c r="BJ298" s="20" t="s">
        <v>90</v>
      </c>
      <c r="BK298" s="197">
        <f>ROUND(I298*H298,2)</f>
        <v>0</v>
      </c>
      <c r="BL298" s="20" t="s">
        <v>102</v>
      </c>
      <c r="BM298" s="196" t="s">
        <v>1365</v>
      </c>
    </row>
    <row r="299" spans="1:65" s="2" customFormat="1" ht="10">
      <c r="A299" s="37"/>
      <c r="B299" s="38"/>
      <c r="C299" s="39"/>
      <c r="D299" s="198" t="s">
        <v>393</v>
      </c>
      <c r="E299" s="39"/>
      <c r="F299" s="199" t="s">
        <v>5167</v>
      </c>
      <c r="G299" s="39"/>
      <c r="H299" s="39"/>
      <c r="I299" s="200"/>
      <c r="J299" s="39"/>
      <c r="K299" s="39"/>
      <c r="L299" s="42"/>
      <c r="M299" s="201"/>
      <c r="N299" s="202"/>
      <c r="O299" s="67"/>
      <c r="P299" s="67"/>
      <c r="Q299" s="67"/>
      <c r="R299" s="67"/>
      <c r="S299" s="67"/>
      <c r="T299" s="68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T299" s="20" t="s">
        <v>393</v>
      </c>
      <c r="AU299" s="20" t="s">
        <v>90</v>
      </c>
    </row>
    <row r="300" spans="1:65" s="2" customFormat="1" ht="36">
      <c r="A300" s="37"/>
      <c r="B300" s="38"/>
      <c r="C300" s="39"/>
      <c r="D300" s="205" t="s">
        <v>4949</v>
      </c>
      <c r="E300" s="39"/>
      <c r="F300" s="261" t="s">
        <v>5168</v>
      </c>
      <c r="G300" s="39"/>
      <c r="H300" s="39"/>
      <c r="I300" s="200"/>
      <c r="J300" s="39"/>
      <c r="K300" s="39"/>
      <c r="L300" s="42"/>
      <c r="M300" s="201"/>
      <c r="N300" s="202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4949</v>
      </c>
      <c r="AU300" s="20" t="s">
        <v>90</v>
      </c>
    </row>
    <row r="301" spans="1:65" s="12" customFormat="1" ht="22.75" customHeight="1">
      <c r="B301" s="169"/>
      <c r="C301" s="170"/>
      <c r="D301" s="171" t="s">
        <v>77</v>
      </c>
      <c r="E301" s="183" t="s">
        <v>2091</v>
      </c>
      <c r="F301" s="183" t="s">
        <v>2092</v>
      </c>
      <c r="G301" s="170"/>
      <c r="H301" s="170"/>
      <c r="I301" s="173"/>
      <c r="J301" s="184">
        <f>BK301</f>
        <v>0</v>
      </c>
      <c r="K301" s="170"/>
      <c r="L301" s="175"/>
      <c r="M301" s="176"/>
      <c r="N301" s="177"/>
      <c r="O301" s="177"/>
      <c r="P301" s="178">
        <f>SUM(P302:P315)</f>
        <v>0</v>
      </c>
      <c r="Q301" s="177"/>
      <c r="R301" s="178">
        <f>SUM(R302:R315)</f>
        <v>0</v>
      </c>
      <c r="S301" s="177"/>
      <c r="T301" s="179">
        <f>SUM(T302:T315)</f>
        <v>0</v>
      </c>
      <c r="AR301" s="180" t="s">
        <v>85</v>
      </c>
      <c r="AT301" s="181" t="s">
        <v>77</v>
      </c>
      <c r="AU301" s="181" t="s">
        <v>85</v>
      </c>
      <c r="AY301" s="180" t="s">
        <v>386</v>
      </c>
      <c r="BK301" s="182">
        <f>SUM(BK302:BK315)</f>
        <v>0</v>
      </c>
    </row>
    <row r="302" spans="1:65" s="2" customFormat="1" ht="37.75" customHeight="1">
      <c r="A302" s="37"/>
      <c r="B302" s="38"/>
      <c r="C302" s="185" t="s">
        <v>817</v>
      </c>
      <c r="D302" s="185" t="s">
        <v>388</v>
      </c>
      <c r="E302" s="186" t="s">
        <v>5169</v>
      </c>
      <c r="F302" s="187" t="s">
        <v>5170</v>
      </c>
      <c r="G302" s="188" t="s">
        <v>456</v>
      </c>
      <c r="H302" s="189">
        <v>2.1080000000000001</v>
      </c>
      <c r="I302" s="190"/>
      <c r="J302" s="191">
        <f>ROUND(I302*H302,2)</f>
        <v>0</v>
      </c>
      <c r="K302" s="187" t="s">
        <v>391</v>
      </c>
      <c r="L302" s="42"/>
      <c r="M302" s="192" t="s">
        <v>76</v>
      </c>
      <c r="N302" s="193" t="s">
        <v>49</v>
      </c>
      <c r="O302" s="67"/>
      <c r="P302" s="194">
        <f>O302*H302</f>
        <v>0</v>
      </c>
      <c r="Q302" s="194">
        <v>0</v>
      </c>
      <c r="R302" s="194">
        <f>Q302*H302</f>
        <v>0</v>
      </c>
      <c r="S302" s="194">
        <v>0</v>
      </c>
      <c r="T302" s="195">
        <f>S302*H302</f>
        <v>0</v>
      </c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R302" s="196" t="s">
        <v>102</v>
      </c>
      <c r="AT302" s="196" t="s">
        <v>388</v>
      </c>
      <c r="AU302" s="196" t="s">
        <v>90</v>
      </c>
      <c r="AY302" s="20" t="s">
        <v>386</v>
      </c>
      <c r="BE302" s="197">
        <f>IF(N302="základní",J302,0)</f>
        <v>0</v>
      </c>
      <c r="BF302" s="197">
        <f>IF(N302="snížená",J302,0)</f>
        <v>0</v>
      </c>
      <c r="BG302" s="197">
        <f>IF(N302="zákl. přenesená",J302,0)</f>
        <v>0</v>
      </c>
      <c r="BH302" s="197">
        <f>IF(N302="sníž. přenesená",J302,0)</f>
        <v>0</v>
      </c>
      <c r="BI302" s="197">
        <f>IF(N302="nulová",J302,0)</f>
        <v>0</v>
      </c>
      <c r="BJ302" s="20" t="s">
        <v>90</v>
      </c>
      <c r="BK302" s="197">
        <f>ROUND(I302*H302,2)</f>
        <v>0</v>
      </c>
      <c r="BL302" s="20" t="s">
        <v>102</v>
      </c>
      <c r="BM302" s="196" t="s">
        <v>1377</v>
      </c>
    </row>
    <row r="303" spans="1:65" s="2" customFormat="1" ht="10">
      <c r="A303" s="37"/>
      <c r="B303" s="38"/>
      <c r="C303" s="39"/>
      <c r="D303" s="198" t="s">
        <v>393</v>
      </c>
      <c r="E303" s="39"/>
      <c r="F303" s="199" t="s">
        <v>5171</v>
      </c>
      <c r="G303" s="39"/>
      <c r="H303" s="39"/>
      <c r="I303" s="200"/>
      <c r="J303" s="39"/>
      <c r="K303" s="39"/>
      <c r="L303" s="42"/>
      <c r="M303" s="201"/>
      <c r="N303" s="202"/>
      <c r="O303" s="67"/>
      <c r="P303" s="67"/>
      <c r="Q303" s="67"/>
      <c r="R303" s="67"/>
      <c r="S303" s="67"/>
      <c r="T303" s="68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T303" s="20" t="s">
        <v>393</v>
      </c>
      <c r="AU303" s="20" t="s">
        <v>90</v>
      </c>
    </row>
    <row r="304" spans="1:65" s="2" customFormat="1" ht="18">
      <c r="A304" s="37"/>
      <c r="B304" s="38"/>
      <c r="C304" s="39"/>
      <c r="D304" s="205" t="s">
        <v>4949</v>
      </c>
      <c r="E304" s="39"/>
      <c r="F304" s="261" t="s">
        <v>5172</v>
      </c>
      <c r="G304" s="39"/>
      <c r="H304" s="39"/>
      <c r="I304" s="200"/>
      <c r="J304" s="39"/>
      <c r="K304" s="39"/>
      <c r="L304" s="42"/>
      <c r="M304" s="201"/>
      <c r="N304" s="202"/>
      <c r="O304" s="67"/>
      <c r="P304" s="67"/>
      <c r="Q304" s="67"/>
      <c r="R304" s="67"/>
      <c r="S304" s="67"/>
      <c r="T304" s="68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T304" s="20" t="s">
        <v>4949</v>
      </c>
      <c r="AU304" s="20" t="s">
        <v>90</v>
      </c>
    </row>
    <row r="305" spans="1:65" s="2" customFormat="1" ht="33" customHeight="1">
      <c r="A305" s="37"/>
      <c r="B305" s="38"/>
      <c r="C305" s="185" t="s">
        <v>825</v>
      </c>
      <c r="D305" s="185" t="s">
        <v>388</v>
      </c>
      <c r="E305" s="186" t="s">
        <v>5173</v>
      </c>
      <c r="F305" s="187" t="s">
        <v>5174</v>
      </c>
      <c r="G305" s="188" t="s">
        <v>456</v>
      </c>
      <c r="H305" s="189">
        <v>2.1080000000000001</v>
      </c>
      <c r="I305" s="190"/>
      <c r="J305" s="191">
        <f>ROUND(I305*H305,2)</f>
        <v>0</v>
      </c>
      <c r="K305" s="187" t="s">
        <v>391</v>
      </c>
      <c r="L305" s="42"/>
      <c r="M305" s="192" t="s">
        <v>76</v>
      </c>
      <c r="N305" s="193" t="s">
        <v>49</v>
      </c>
      <c r="O305" s="67"/>
      <c r="P305" s="194">
        <f>O305*H305</f>
        <v>0</v>
      </c>
      <c r="Q305" s="194">
        <v>0</v>
      </c>
      <c r="R305" s="194">
        <f>Q305*H305</f>
        <v>0</v>
      </c>
      <c r="S305" s="194">
        <v>0</v>
      </c>
      <c r="T305" s="195">
        <f>S305*H305</f>
        <v>0</v>
      </c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R305" s="196" t="s">
        <v>102</v>
      </c>
      <c r="AT305" s="196" t="s">
        <v>388</v>
      </c>
      <c r="AU305" s="196" t="s">
        <v>90</v>
      </c>
      <c r="AY305" s="20" t="s">
        <v>386</v>
      </c>
      <c r="BE305" s="197">
        <f>IF(N305="základní",J305,0)</f>
        <v>0</v>
      </c>
      <c r="BF305" s="197">
        <f>IF(N305="snížená",J305,0)</f>
        <v>0</v>
      </c>
      <c r="BG305" s="197">
        <f>IF(N305="zákl. přenesená",J305,0)</f>
        <v>0</v>
      </c>
      <c r="BH305" s="197">
        <f>IF(N305="sníž. přenesená",J305,0)</f>
        <v>0</v>
      </c>
      <c r="BI305" s="197">
        <f>IF(N305="nulová",J305,0)</f>
        <v>0</v>
      </c>
      <c r="BJ305" s="20" t="s">
        <v>90</v>
      </c>
      <c r="BK305" s="197">
        <f>ROUND(I305*H305,2)</f>
        <v>0</v>
      </c>
      <c r="BL305" s="20" t="s">
        <v>102</v>
      </c>
      <c r="BM305" s="196" t="s">
        <v>1388</v>
      </c>
    </row>
    <row r="306" spans="1:65" s="2" customFormat="1" ht="10">
      <c r="A306" s="37"/>
      <c r="B306" s="38"/>
      <c r="C306" s="39"/>
      <c r="D306" s="198" t="s">
        <v>393</v>
      </c>
      <c r="E306" s="39"/>
      <c r="F306" s="199" t="s">
        <v>5175</v>
      </c>
      <c r="G306" s="39"/>
      <c r="H306" s="39"/>
      <c r="I306" s="200"/>
      <c r="J306" s="39"/>
      <c r="K306" s="39"/>
      <c r="L306" s="42"/>
      <c r="M306" s="201"/>
      <c r="N306" s="202"/>
      <c r="O306" s="67"/>
      <c r="P306" s="67"/>
      <c r="Q306" s="67"/>
      <c r="R306" s="67"/>
      <c r="S306" s="67"/>
      <c r="T306" s="68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T306" s="20" t="s">
        <v>393</v>
      </c>
      <c r="AU306" s="20" t="s">
        <v>90</v>
      </c>
    </row>
    <row r="307" spans="1:65" s="2" customFormat="1" ht="18">
      <c r="A307" s="37"/>
      <c r="B307" s="38"/>
      <c r="C307" s="39"/>
      <c r="D307" s="205" t="s">
        <v>4949</v>
      </c>
      <c r="E307" s="39"/>
      <c r="F307" s="261" t="s">
        <v>5176</v>
      </c>
      <c r="G307" s="39"/>
      <c r="H307" s="39"/>
      <c r="I307" s="200"/>
      <c r="J307" s="39"/>
      <c r="K307" s="39"/>
      <c r="L307" s="42"/>
      <c r="M307" s="201"/>
      <c r="N307" s="202"/>
      <c r="O307" s="67"/>
      <c r="P307" s="67"/>
      <c r="Q307" s="67"/>
      <c r="R307" s="67"/>
      <c r="S307" s="67"/>
      <c r="T307" s="68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T307" s="20" t="s">
        <v>4949</v>
      </c>
      <c r="AU307" s="20" t="s">
        <v>90</v>
      </c>
    </row>
    <row r="308" spans="1:65" s="2" customFormat="1" ht="44.25" customHeight="1">
      <c r="A308" s="37"/>
      <c r="B308" s="38"/>
      <c r="C308" s="185" t="s">
        <v>830</v>
      </c>
      <c r="D308" s="185" t="s">
        <v>388</v>
      </c>
      <c r="E308" s="186" t="s">
        <v>5177</v>
      </c>
      <c r="F308" s="187" t="s">
        <v>5178</v>
      </c>
      <c r="G308" s="188" t="s">
        <v>456</v>
      </c>
      <c r="H308" s="189">
        <v>18.972000000000001</v>
      </c>
      <c r="I308" s="190"/>
      <c r="J308" s="191">
        <f>ROUND(I308*H308,2)</f>
        <v>0</v>
      </c>
      <c r="K308" s="187" t="s">
        <v>391</v>
      </c>
      <c r="L308" s="42"/>
      <c r="M308" s="192" t="s">
        <v>76</v>
      </c>
      <c r="N308" s="193" t="s">
        <v>49</v>
      </c>
      <c r="O308" s="67"/>
      <c r="P308" s="194">
        <f>O308*H308</f>
        <v>0</v>
      </c>
      <c r="Q308" s="194">
        <v>0</v>
      </c>
      <c r="R308" s="194">
        <f>Q308*H308</f>
        <v>0</v>
      </c>
      <c r="S308" s="194">
        <v>0</v>
      </c>
      <c r="T308" s="195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6" t="s">
        <v>102</v>
      </c>
      <c r="AT308" s="196" t="s">
        <v>388</v>
      </c>
      <c r="AU308" s="196" t="s">
        <v>90</v>
      </c>
      <c r="AY308" s="20" t="s">
        <v>386</v>
      </c>
      <c r="BE308" s="197">
        <f>IF(N308="základní",J308,0)</f>
        <v>0</v>
      </c>
      <c r="BF308" s="197">
        <f>IF(N308="snížená",J308,0)</f>
        <v>0</v>
      </c>
      <c r="BG308" s="197">
        <f>IF(N308="zákl. přenesená",J308,0)</f>
        <v>0</v>
      </c>
      <c r="BH308" s="197">
        <f>IF(N308="sníž. přenesená",J308,0)</f>
        <v>0</v>
      </c>
      <c r="BI308" s="197">
        <f>IF(N308="nulová",J308,0)</f>
        <v>0</v>
      </c>
      <c r="BJ308" s="20" t="s">
        <v>90</v>
      </c>
      <c r="BK308" s="197">
        <f>ROUND(I308*H308,2)</f>
        <v>0</v>
      </c>
      <c r="BL308" s="20" t="s">
        <v>102</v>
      </c>
      <c r="BM308" s="196" t="s">
        <v>1410</v>
      </c>
    </row>
    <row r="309" spans="1:65" s="2" customFormat="1" ht="10">
      <c r="A309" s="37"/>
      <c r="B309" s="38"/>
      <c r="C309" s="39"/>
      <c r="D309" s="198" t="s">
        <v>393</v>
      </c>
      <c r="E309" s="39"/>
      <c r="F309" s="199" t="s">
        <v>5179</v>
      </c>
      <c r="G309" s="39"/>
      <c r="H309" s="39"/>
      <c r="I309" s="200"/>
      <c r="J309" s="39"/>
      <c r="K309" s="39"/>
      <c r="L309" s="42"/>
      <c r="M309" s="201"/>
      <c r="N309" s="202"/>
      <c r="O309" s="67"/>
      <c r="P309" s="67"/>
      <c r="Q309" s="67"/>
      <c r="R309" s="67"/>
      <c r="S309" s="67"/>
      <c r="T309" s="68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T309" s="20" t="s">
        <v>393</v>
      </c>
      <c r="AU309" s="20" t="s">
        <v>90</v>
      </c>
    </row>
    <row r="310" spans="1:65" s="2" customFormat="1" ht="18">
      <c r="A310" s="37"/>
      <c r="B310" s="38"/>
      <c r="C310" s="39"/>
      <c r="D310" s="205" t="s">
        <v>4949</v>
      </c>
      <c r="E310" s="39"/>
      <c r="F310" s="261" t="s">
        <v>5180</v>
      </c>
      <c r="G310" s="39"/>
      <c r="H310" s="39"/>
      <c r="I310" s="200"/>
      <c r="J310" s="39"/>
      <c r="K310" s="39"/>
      <c r="L310" s="42"/>
      <c r="M310" s="201"/>
      <c r="N310" s="202"/>
      <c r="O310" s="67"/>
      <c r="P310" s="67"/>
      <c r="Q310" s="67"/>
      <c r="R310" s="67"/>
      <c r="S310" s="67"/>
      <c r="T310" s="68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T310" s="20" t="s">
        <v>4949</v>
      </c>
      <c r="AU310" s="20" t="s">
        <v>90</v>
      </c>
    </row>
    <row r="311" spans="1:65" s="14" customFormat="1" ht="10">
      <c r="B311" s="214"/>
      <c r="C311" s="215"/>
      <c r="D311" s="205" t="s">
        <v>395</v>
      </c>
      <c r="E311" s="216" t="s">
        <v>76</v>
      </c>
      <c r="F311" s="217" t="s">
        <v>5181</v>
      </c>
      <c r="G311" s="215"/>
      <c r="H311" s="218">
        <v>18.972000000000001</v>
      </c>
      <c r="I311" s="219"/>
      <c r="J311" s="215"/>
      <c r="K311" s="215"/>
      <c r="L311" s="220"/>
      <c r="M311" s="221"/>
      <c r="N311" s="222"/>
      <c r="O311" s="222"/>
      <c r="P311" s="222"/>
      <c r="Q311" s="222"/>
      <c r="R311" s="222"/>
      <c r="S311" s="222"/>
      <c r="T311" s="223"/>
      <c r="AT311" s="224" t="s">
        <v>395</v>
      </c>
      <c r="AU311" s="224" t="s">
        <v>90</v>
      </c>
      <c r="AV311" s="14" t="s">
        <v>90</v>
      </c>
      <c r="AW311" s="14" t="s">
        <v>36</v>
      </c>
      <c r="AX311" s="14" t="s">
        <v>78</v>
      </c>
      <c r="AY311" s="224" t="s">
        <v>386</v>
      </c>
    </row>
    <row r="312" spans="1:65" s="15" customFormat="1" ht="10">
      <c r="B312" s="225"/>
      <c r="C312" s="226"/>
      <c r="D312" s="205" t="s">
        <v>395</v>
      </c>
      <c r="E312" s="227" t="s">
        <v>76</v>
      </c>
      <c r="F312" s="228" t="s">
        <v>398</v>
      </c>
      <c r="G312" s="226"/>
      <c r="H312" s="229">
        <v>18.972000000000001</v>
      </c>
      <c r="I312" s="230"/>
      <c r="J312" s="226"/>
      <c r="K312" s="226"/>
      <c r="L312" s="231"/>
      <c r="M312" s="232"/>
      <c r="N312" s="233"/>
      <c r="O312" s="233"/>
      <c r="P312" s="233"/>
      <c r="Q312" s="233"/>
      <c r="R312" s="233"/>
      <c r="S312" s="233"/>
      <c r="T312" s="234"/>
      <c r="AT312" s="235" t="s">
        <v>395</v>
      </c>
      <c r="AU312" s="235" t="s">
        <v>90</v>
      </c>
      <c r="AV312" s="15" t="s">
        <v>102</v>
      </c>
      <c r="AW312" s="15" t="s">
        <v>36</v>
      </c>
      <c r="AX312" s="15" t="s">
        <v>85</v>
      </c>
      <c r="AY312" s="235" t="s">
        <v>386</v>
      </c>
    </row>
    <row r="313" spans="1:65" s="2" customFormat="1" ht="44.25" customHeight="1">
      <c r="A313" s="37"/>
      <c r="B313" s="38"/>
      <c r="C313" s="185" t="s">
        <v>177</v>
      </c>
      <c r="D313" s="185" t="s">
        <v>388</v>
      </c>
      <c r="E313" s="186" t="s">
        <v>5182</v>
      </c>
      <c r="F313" s="187" t="s">
        <v>5183</v>
      </c>
      <c r="G313" s="188" t="s">
        <v>456</v>
      </c>
      <c r="H313" s="189">
        <v>2.101</v>
      </c>
      <c r="I313" s="190"/>
      <c r="J313" s="191">
        <f>ROUND(I313*H313,2)</f>
        <v>0</v>
      </c>
      <c r="K313" s="187" t="s">
        <v>391</v>
      </c>
      <c r="L313" s="42"/>
      <c r="M313" s="192" t="s">
        <v>76</v>
      </c>
      <c r="N313" s="193" t="s">
        <v>49</v>
      </c>
      <c r="O313" s="67"/>
      <c r="P313" s="194">
        <f>O313*H313</f>
        <v>0</v>
      </c>
      <c r="Q313" s="194">
        <v>0</v>
      </c>
      <c r="R313" s="194">
        <f>Q313*H313</f>
        <v>0</v>
      </c>
      <c r="S313" s="194">
        <v>0</v>
      </c>
      <c r="T313" s="195">
        <f>S313*H313</f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6" t="s">
        <v>102</v>
      </c>
      <c r="AT313" s="196" t="s">
        <v>388</v>
      </c>
      <c r="AU313" s="196" t="s">
        <v>90</v>
      </c>
      <c r="AY313" s="20" t="s">
        <v>386</v>
      </c>
      <c r="BE313" s="197">
        <f>IF(N313="základní",J313,0)</f>
        <v>0</v>
      </c>
      <c r="BF313" s="197">
        <f>IF(N313="snížená",J313,0)</f>
        <v>0</v>
      </c>
      <c r="BG313" s="197">
        <f>IF(N313="zákl. přenesená",J313,0)</f>
        <v>0</v>
      </c>
      <c r="BH313" s="197">
        <f>IF(N313="sníž. přenesená",J313,0)</f>
        <v>0</v>
      </c>
      <c r="BI313" s="197">
        <f>IF(N313="nulová",J313,0)</f>
        <v>0</v>
      </c>
      <c r="BJ313" s="20" t="s">
        <v>90</v>
      </c>
      <c r="BK313" s="197">
        <f>ROUND(I313*H313,2)</f>
        <v>0</v>
      </c>
      <c r="BL313" s="20" t="s">
        <v>102</v>
      </c>
      <c r="BM313" s="196" t="s">
        <v>1437</v>
      </c>
    </row>
    <row r="314" spans="1:65" s="2" customFormat="1" ht="10">
      <c r="A314" s="37"/>
      <c r="B314" s="38"/>
      <c r="C314" s="39"/>
      <c r="D314" s="198" t="s">
        <v>393</v>
      </c>
      <c r="E314" s="39"/>
      <c r="F314" s="199" t="s">
        <v>5184</v>
      </c>
      <c r="G314" s="39"/>
      <c r="H314" s="39"/>
      <c r="I314" s="200"/>
      <c r="J314" s="39"/>
      <c r="K314" s="39"/>
      <c r="L314" s="42"/>
      <c r="M314" s="201"/>
      <c r="N314" s="202"/>
      <c r="O314" s="67"/>
      <c r="P314" s="67"/>
      <c r="Q314" s="67"/>
      <c r="R314" s="67"/>
      <c r="S314" s="67"/>
      <c r="T314" s="68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T314" s="20" t="s">
        <v>393</v>
      </c>
      <c r="AU314" s="20" t="s">
        <v>90</v>
      </c>
    </row>
    <row r="315" spans="1:65" s="2" customFormat="1" ht="18">
      <c r="A315" s="37"/>
      <c r="B315" s="38"/>
      <c r="C315" s="39"/>
      <c r="D315" s="205" t="s">
        <v>4949</v>
      </c>
      <c r="E315" s="39"/>
      <c r="F315" s="261" t="s">
        <v>5185</v>
      </c>
      <c r="G315" s="39"/>
      <c r="H315" s="39"/>
      <c r="I315" s="200"/>
      <c r="J315" s="39"/>
      <c r="K315" s="39"/>
      <c r="L315" s="42"/>
      <c r="M315" s="201"/>
      <c r="N315" s="202"/>
      <c r="O315" s="67"/>
      <c r="P315" s="67"/>
      <c r="Q315" s="67"/>
      <c r="R315" s="67"/>
      <c r="S315" s="67"/>
      <c r="T315" s="68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T315" s="20" t="s">
        <v>4949</v>
      </c>
      <c r="AU315" s="20" t="s">
        <v>90</v>
      </c>
    </row>
    <row r="316" spans="1:65" s="12" customFormat="1" ht="22.75" customHeight="1">
      <c r="B316" s="169"/>
      <c r="C316" s="170"/>
      <c r="D316" s="171" t="s">
        <v>77</v>
      </c>
      <c r="E316" s="183" t="s">
        <v>2155</v>
      </c>
      <c r="F316" s="183" t="s">
        <v>2156</v>
      </c>
      <c r="G316" s="170"/>
      <c r="H316" s="170"/>
      <c r="I316" s="173"/>
      <c r="J316" s="184">
        <f>BK316</f>
        <v>0</v>
      </c>
      <c r="K316" s="170"/>
      <c r="L316" s="175"/>
      <c r="M316" s="176"/>
      <c r="N316" s="177"/>
      <c r="O316" s="177"/>
      <c r="P316" s="178">
        <f>SUM(P317:P319)</f>
        <v>0</v>
      </c>
      <c r="Q316" s="177"/>
      <c r="R316" s="178">
        <f>SUM(R317:R319)</f>
        <v>0</v>
      </c>
      <c r="S316" s="177"/>
      <c r="T316" s="179">
        <f>SUM(T317:T319)</f>
        <v>0</v>
      </c>
      <c r="AR316" s="180" t="s">
        <v>85</v>
      </c>
      <c r="AT316" s="181" t="s">
        <v>77</v>
      </c>
      <c r="AU316" s="181" t="s">
        <v>85</v>
      </c>
      <c r="AY316" s="180" t="s">
        <v>386</v>
      </c>
      <c r="BK316" s="182">
        <f>SUM(BK317:BK319)</f>
        <v>0</v>
      </c>
    </row>
    <row r="317" spans="1:65" s="2" customFormat="1" ht="49" customHeight="1">
      <c r="A317" s="37"/>
      <c r="B317" s="38"/>
      <c r="C317" s="185" t="s">
        <v>839</v>
      </c>
      <c r="D317" s="185" t="s">
        <v>388</v>
      </c>
      <c r="E317" s="186" t="s">
        <v>5186</v>
      </c>
      <c r="F317" s="187" t="s">
        <v>5187</v>
      </c>
      <c r="G317" s="188" t="s">
        <v>456</v>
      </c>
      <c r="H317" s="189">
        <v>55.148000000000003</v>
      </c>
      <c r="I317" s="190"/>
      <c r="J317" s="191">
        <f>ROUND(I317*H317,2)</f>
        <v>0</v>
      </c>
      <c r="K317" s="187" t="s">
        <v>391</v>
      </c>
      <c r="L317" s="42"/>
      <c r="M317" s="192" t="s">
        <v>76</v>
      </c>
      <c r="N317" s="193" t="s">
        <v>49</v>
      </c>
      <c r="O317" s="67"/>
      <c r="P317" s="194">
        <f>O317*H317</f>
        <v>0</v>
      </c>
      <c r="Q317" s="194">
        <v>0</v>
      </c>
      <c r="R317" s="194">
        <f>Q317*H317</f>
        <v>0</v>
      </c>
      <c r="S317" s="194">
        <v>0</v>
      </c>
      <c r="T317" s="195">
        <f>S317*H317</f>
        <v>0</v>
      </c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R317" s="196" t="s">
        <v>102</v>
      </c>
      <c r="AT317" s="196" t="s">
        <v>388</v>
      </c>
      <c r="AU317" s="196" t="s">
        <v>90</v>
      </c>
      <c r="AY317" s="20" t="s">
        <v>386</v>
      </c>
      <c r="BE317" s="197">
        <f>IF(N317="základní",J317,0)</f>
        <v>0</v>
      </c>
      <c r="BF317" s="197">
        <f>IF(N317="snížená",J317,0)</f>
        <v>0</v>
      </c>
      <c r="BG317" s="197">
        <f>IF(N317="zákl. přenesená",J317,0)</f>
        <v>0</v>
      </c>
      <c r="BH317" s="197">
        <f>IF(N317="sníž. přenesená",J317,0)</f>
        <v>0</v>
      </c>
      <c r="BI317" s="197">
        <f>IF(N317="nulová",J317,0)</f>
        <v>0</v>
      </c>
      <c r="BJ317" s="20" t="s">
        <v>90</v>
      </c>
      <c r="BK317" s="197">
        <f>ROUND(I317*H317,2)</f>
        <v>0</v>
      </c>
      <c r="BL317" s="20" t="s">
        <v>102</v>
      </c>
      <c r="BM317" s="196" t="s">
        <v>1447</v>
      </c>
    </row>
    <row r="318" spans="1:65" s="2" customFormat="1" ht="10">
      <c r="A318" s="37"/>
      <c r="B318" s="38"/>
      <c r="C318" s="39"/>
      <c r="D318" s="198" t="s">
        <v>393</v>
      </c>
      <c r="E318" s="39"/>
      <c r="F318" s="199" t="s">
        <v>5188</v>
      </c>
      <c r="G318" s="39"/>
      <c r="H318" s="39"/>
      <c r="I318" s="200"/>
      <c r="J318" s="39"/>
      <c r="K318" s="39"/>
      <c r="L318" s="42"/>
      <c r="M318" s="201"/>
      <c r="N318" s="202"/>
      <c r="O318" s="67"/>
      <c r="P318" s="67"/>
      <c r="Q318" s="67"/>
      <c r="R318" s="67"/>
      <c r="S318" s="67"/>
      <c r="T318" s="68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T318" s="20" t="s">
        <v>393</v>
      </c>
      <c r="AU318" s="20" t="s">
        <v>90</v>
      </c>
    </row>
    <row r="319" spans="1:65" s="2" customFormat="1" ht="18">
      <c r="A319" s="37"/>
      <c r="B319" s="38"/>
      <c r="C319" s="39"/>
      <c r="D319" s="205" t="s">
        <v>4949</v>
      </c>
      <c r="E319" s="39"/>
      <c r="F319" s="261" t="s">
        <v>5189</v>
      </c>
      <c r="G319" s="39"/>
      <c r="H319" s="39"/>
      <c r="I319" s="200"/>
      <c r="J319" s="39"/>
      <c r="K319" s="39"/>
      <c r="L319" s="42"/>
      <c r="M319" s="201"/>
      <c r="N319" s="202"/>
      <c r="O319" s="67"/>
      <c r="P319" s="67"/>
      <c r="Q319" s="67"/>
      <c r="R319" s="67"/>
      <c r="S319" s="67"/>
      <c r="T319" s="68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T319" s="20" t="s">
        <v>4949</v>
      </c>
      <c r="AU319" s="20" t="s">
        <v>90</v>
      </c>
    </row>
    <row r="320" spans="1:65" s="12" customFormat="1" ht="25.9" customHeight="1">
      <c r="B320" s="169"/>
      <c r="C320" s="170"/>
      <c r="D320" s="171" t="s">
        <v>77</v>
      </c>
      <c r="E320" s="172" t="s">
        <v>2162</v>
      </c>
      <c r="F320" s="172" t="s">
        <v>2163</v>
      </c>
      <c r="G320" s="170"/>
      <c r="H320" s="170"/>
      <c r="I320" s="173"/>
      <c r="J320" s="174">
        <f>BK320</f>
        <v>0</v>
      </c>
      <c r="K320" s="170"/>
      <c r="L320" s="175"/>
      <c r="M320" s="176"/>
      <c r="N320" s="177"/>
      <c r="O320" s="177"/>
      <c r="P320" s="178">
        <f>P321+P338+P432+P558+P636+P658</f>
        <v>0</v>
      </c>
      <c r="Q320" s="177"/>
      <c r="R320" s="178">
        <f>R321+R338+R432+R558+R636+R658</f>
        <v>0</v>
      </c>
      <c r="S320" s="177"/>
      <c r="T320" s="179">
        <f>T321+T338+T432+T558+T636+T658</f>
        <v>0</v>
      </c>
      <c r="AR320" s="180" t="s">
        <v>90</v>
      </c>
      <c r="AT320" s="181" t="s">
        <v>77</v>
      </c>
      <c r="AU320" s="181" t="s">
        <v>78</v>
      </c>
      <c r="AY320" s="180" t="s">
        <v>386</v>
      </c>
      <c r="BK320" s="182">
        <f>BK321+BK338+BK432+BK558+BK636+BK658</f>
        <v>0</v>
      </c>
    </row>
    <row r="321" spans="1:65" s="12" customFormat="1" ht="22.75" customHeight="1">
      <c r="B321" s="169"/>
      <c r="C321" s="170"/>
      <c r="D321" s="171" t="s">
        <v>77</v>
      </c>
      <c r="E321" s="183" t="s">
        <v>2164</v>
      </c>
      <c r="F321" s="183" t="s">
        <v>2165</v>
      </c>
      <c r="G321" s="170"/>
      <c r="H321" s="170"/>
      <c r="I321" s="173"/>
      <c r="J321" s="184">
        <f>BK321</f>
        <v>0</v>
      </c>
      <c r="K321" s="170"/>
      <c r="L321" s="175"/>
      <c r="M321" s="176"/>
      <c r="N321" s="177"/>
      <c r="O321" s="177"/>
      <c r="P321" s="178">
        <f>SUM(P322:P337)</f>
        <v>0</v>
      </c>
      <c r="Q321" s="177"/>
      <c r="R321" s="178">
        <f>SUM(R322:R337)</f>
        <v>0</v>
      </c>
      <c r="S321" s="177"/>
      <c r="T321" s="179">
        <f>SUM(T322:T337)</f>
        <v>0</v>
      </c>
      <c r="AR321" s="180" t="s">
        <v>90</v>
      </c>
      <c r="AT321" s="181" t="s">
        <v>77</v>
      </c>
      <c r="AU321" s="181" t="s">
        <v>85</v>
      </c>
      <c r="AY321" s="180" t="s">
        <v>386</v>
      </c>
      <c r="BK321" s="182">
        <f>SUM(BK322:BK337)</f>
        <v>0</v>
      </c>
    </row>
    <row r="322" spans="1:65" s="2" customFormat="1" ht="24.15" customHeight="1">
      <c r="A322" s="37"/>
      <c r="B322" s="38"/>
      <c r="C322" s="185" t="s">
        <v>844</v>
      </c>
      <c r="D322" s="185" t="s">
        <v>388</v>
      </c>
      <c r="E322" s="186" t="s">
        <v>5190</v>
      </c>
      <c r="F322" s="187" t="s">
        <v>5191</v>
      </c>
      <c r="G322" s="188" t="s">
        <v>127</v>
      </c>
      <c r="H322" s="189">
        <v>6.4</v>
      </c>
      <c r="I322" s="190"/>
      <c r="J322" s="191">
        <f>ROUND(I322*H322,2)</f>
        <v>0</v>
      </c>
      <c r="K322" s="187" t="s">
        <v>391</v>
      </c>
      <c r="L322" s="42"/>
      <c r="M322" s="192" t="s">
        <v>76</v>
      </c>
      <c r="N322" s="193" t="s">
        <v>49</v>
      </c>
      <c r="O322" s="67"/>
      <c r="P322" s="194">
        <f>O322*H322</f>
        <v>0</v>
      </c>
      <c r="Q322" s="194">
        <v>0</v>
      </c>
      <c r="R322" s="194">
        <f>Q322*H322</f>
        <v>0</v>
      </c>
      <c r="S322" s="194">
        <v>0</v>
      </c>
      <c r="T322" s="195">
        <f>S322*H322</f>
        <v>0</v>
      </c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R322" s="196" t="s">
        <v>479</v>
      </c>
      <c r="AT322" s="196" t="s">
        <v>388</v>
      </c>
      <c r="AU322" s="196" t="s">
        <v>90</v>
      </c>
      <c r="AY322" s="20" t="s">
        <v>386</v>
      </c>
      <c r="BE322" s="197">
        <f>IF(N322="základní",J322,0)</f>
        <v>0</v>
      </c>
      <c r="BF322" s="197">
        <f>IF(N322="snížená",J322,0)</f>
        <v>0</v>
      </c>
      <c r="BG322" s="197">
        <f>IF(N322="zákl. přenesená",J322,0)</f>
        <v>0</v>
      </c>
      <c r="BH322" s="197">
        <f>IF(N322="sníž. přenesená",J322,0)</f>
        <v>0</v>
      </c>
      <c r="BI322" s="197">
        <f>IF(N322="nulová",J322,0)</f>
        <v>0</v>
      </c>
      <c r="BJ322" s="20" t="s">
        <v>90</v>
      </c>
      <c r="BK322" s="197">
        <f>ROUND(I322*H322,2)</f>
        <v>0</v>
      </c>
      <c r="BL322" s="20" t="s">
        <v>479</v>
      </c>
      <c r="BM322" s="196" t="s">
        <v>1457</v>
      </c>
    </row>
    <row r="323" spans="1:65" s="2" customFormat="1" ht="10">
      <c r="A323" s="37"/>
      <c r="B323" s="38"/>
      <c r="C323" s="39"/>
      <c r="D323" s="198" t="s">
        <v>393</v>
      </c>
      <c r="E323" s="39"/>
      <c r="F323" s="199" t="s">
        <v>5192</v>
      </c>
      <c r="G323" s="39"/>
      <c r="H323" s="39"/>
      <c r="I323" s="200"/>
      <c r="J323" s="39"/>
      <c r="K323" s="39"/>
      <c r="L323" s="42"/>
      <c r="M323" s="201"/>
      <c r="N323" s="202"/>
      <c r="O323" s="67"/>
      <c r="P323" s="67"/>
      <c r="Q323" s="67"/>
      <c r="R323" s="67"/>
      <c r="S323" s="67"/>
      <c r="T323" s="68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T323" s="20" t="s">
        <v>393</v>
      </c>
      <c r="AU323" s="20" t="s">
        <v>90</v>
      </c>
    </row>
    <row r="324" spans="1:65" s="2" customFormat="1" ht="18">
      <c r="A324" s="37"/>
      <c r="B324" s="38"/>
      <c r="C324" s="39"/>
      <c r="D324" s="205" t="s">
        <v>4949</v>
      </c>
      <c r="E324" s="39"/>
      <c r="F324" s="261" t="s">
        <v>5193</v>
      </c>
      <c r="G324" s="39"/>
      <c r="H324" s="39"/>
      <c r="I324" s="200"/>
      <c r="J324" s="39"/>
      <c r="K324" s="39"/>
      <c r="L324" s="42"/>
      <c r="M324" s="201"/>
      <c r="N324" s="202"/>
      <c r="O324" s="67"/>
      <c r="P324" s="67"/>
      <c r="Q324" s="67"/>
      <c r="R324" s="67"/>
      <c r="S324" s="67"/>
      <c r="T324" s="68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T324" s="20" t="s">
        <v>4949</v>
      </c>
      <c r="AU324" s="20" t="s">
        <v>90</v>
      </c>
    </row>
    <row r="325" spans="1:65" s="14" customFormat="1" ht="30">
      <c r="B325" s="214"/>
      <c r="C325" s="215"/>
      <c r="D325" s="205" t="s">
        <v>395</v>
      </c>
      <c r="E325" s="216" t="s">
        <v>76</v>
      </c>
      <c r="F325" s="217" t="s">
        <v>5194</v>
      </c>
      <c r="G325" s="215"/>
      <c r="H325" s="218">
        <v>6.4</v>
      </c>
      <c r="I325" s="219"/>
      <c r="J325" s="215"/>
      <c r="K325" s="215"/>
      <c r="L325" s="220"/>
      <c r="M325" s="221"/>
      <c r="N325" s="222"/>
      <c r="O325" s="222"/>
      <c r="P325" s="222"/>
      <c r="Q325" s="222"/>
      <c r="R325" s="222"/>
      <c r="S325" s="222"/>
      <c r="T325" s="223"/>
      <c r="AT325" s="224" t="s">
        <v>395</v>
      </c>
      <c r="AU325" s="224" t="s">
        <v>90</v>
      </c>
      <c r="AV325" s="14" t="s">
        <v>90</v>
      </c>
      <c r="AW325" s="14" t="s">
        <v>36</v>
      </c>
      <c r="AX325" s="14" t="s">
        <v>78</v>
      </c>
      <c r="AY325" s="224" t="s">
        <v>386</v>
      </c>
    </row>
    <row r="326" spans="1:65" s="15" customFormat="1" ht="10">
      <c r="B326" s="225"/>
      <c r="C326" s="226"/>
      <c r="D326" s="205" t="s">
        <v>395</v>
      </c>
      <c r="E326" s="227" t="s">
        <v>76</v>
      </c>
      <c r="F326" s="228" t="s">
        <v>398</v>
      </c>
      <c r="G326" s="226"/>
      <c r="H326" s="229">
        <v>6.4</v>
      </c>
      <c r="I326" s="230"/>
      <c r="J326" s="226"/>
      <c r="K326" s="226"/>
      <c r="L326" s="231"/>
      <c r="M326" s="232"/>
      <c r="N326" s="233"/>
      <c r="O326" s="233"/>
      <c r="P326" s="233"/>
      <c r="Q326" s="233"/>
      <c r="R326" s="233"/>
      <c r="S326" s="233"/>
      <c r="T326" s="234"/>
      <c r="AT326" s="235" t="s">
        <v>395</v>
      </c>
      <c r="AU326" s="235" t="s">
        <v>90</v>
      </c>
      <c r="AV326" s="15" t="s">
        <v>102</v>
      </c>
      <c r="AW326" s="15" t="s">
        <v>36</v>
      </c>
      <c r="AX326" s="15" t="s">
        <v>85</v>
      </c>
      <c r="AY326" s="235" t="s">
        <v>386</v>
      </c>
    </row>
    <row r="327" spans="1:65" s="2" customFormat="1" ht="37.75" customHeight="1">
      <c r="A327" s="37"/>
      <c r="B327" s="38"/>
      <c r="C327" s="236" t="s">
        <v>851</v>
      </c>
      <c r="D327" s="236" t="s">
        <v>453</v>
      </c>
      <c r="E327" s="237" t="s">
        <v>5195</v>
      </c>
      <c r="F327" s="238" t="s">
        <v>5196</v>
      </c>
      <c r="G327" s="239" t="s">
        <v>127</v>
      </c>
      <c r="H327" s="240">
        <v>7.4589999999999996</v>
      </c>
      <c r="I327" s="241"/>
      <c r="J327" s="242">
        <f>ROUND(I327*H327,2)</f>
        <v>0</v>
      </c>
      <c r="K327" s="238" t="s">
        <v>391</v>
      </c>
      <c r="L327" s="243"/>
      <c r="M327" s="244" t="s">
        <v>76</v>
      </c>
      <c r="N327" s="245" t="s">
        <v>49</v>
      </c>
      <c r="O327" s="67"/>
      <c r="P327" s="194">
        <f>O327*H327</f>
        <v>0</v>
      </c>
      <c r="Q327" s="194">
        <v>0</v>
      </c>
      <c r="R327" s="194">
        <f>Q327*H327</f>
        <v>0</v>
      </c>
      <c r="S327" s="194">
        <v>0</v>
      </c>
      <c r="T327" s="195">
        <f>S327*H327</f>
        <v>0</v>
      </c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R327" s="196" t="s">
        <v>597</v>
      </c>
      <c r="AT327" s="196" t="s">
        <v>453</v>
      </c>
      <c r="AU327" s="196" t="s">
        <v>90</v>
      </c>
      <c r="AY327" s="20" t="s">
        <v>386</v>
      </c>
      <c r="BE327" s="197">
        <f>IF(N327="základní",J327,0)</f>
        <v>0</v>
      </c>
      <c r="BF327" s="197">
        <f>IF(N327="snížená",J327,0)</f>
        <v>0</v>
      </c>
      <c r="BG327" s="197">
        <f>IF(N327="zákl. přenesená",J327,0)</f>
        <v>0</v>
      </c>
      <c r="BH327" s="197">
        <f>IF(N327="sníž. přenesená",J327,0)</f>
        <v>0</v>
      </c>
      <c r="BI327" s="197">
        <f>IF(N327="nulová",J327,0)</f>
        <v>0</v>
      </c>
      <c r="BJ327" s="20" t="s">
        <v>90</v>
      </c>
      <c r="BK327" s="197">
        <f>ROUND(I327*H327,2)</f>
        <v>0</v>
      </c>
      <c r="BL327" s="20" t="s">
        <v>479</v>
      </c>
      <c r="BM327" s="196" t="s">
        <v>1469</v>
      </c>
    </row>
    <row r="328" spans="1:65" s="14" customFormat="1" ht="10">
      <c r="B328" s="214"/>
      <c r="C328" s="215"/>
      <c r="D328" s="205" t="s">
        <v>395</v>
      </c>
      <c r="E328" s="216" t="s">
        <v>76</v>
      </c>
      <c r="F328" s="217" t="s">
        <v>5197</v>
      </c>
      <c r="G328" s="215"/>
      <c r="H328" s="218">
        <v>7.4589999999999996</v>
      </c>
      <c r="I328" s="219"/>
      <c r="J328" s="215"/>
      <c r="K328" s="215"/>
      <c r="L328" s="220"/>
      <c r="M328" s="221"/>
      <c r="N328" s="222"/>
      <c r="O328" s="222"/>
      <c r="P328" s="222"/>
      <c r="Q328" s="222"/>
      <c r="R328" s="222"/>
      <c r="S328" s="222"/>
      <c r="T328" s="223"/>
      <c r="AT328" s="224" t="s">
        <v>395</v>
      </c>
      <c r="AU328" s="224" t="s">
        <v>90</v>
      </c>
      <c r="AV328" s="14" t="s">
        <v>90</v>
      </c>
      <c r="AW328" s="14" t="s">
        <v>36</v>
      </c>
      <c r="AX328" s="14" t="s">
        <v>78</v>
      </c>
      <c r="AY328" s="224" t="s">
        <v>386</v>
      </c>
    </row>
    <row r="329" spans="1:65" s="15" customFormat="1" ht="10">
      <c r="B329" s="225"/>
      <c r="C329" s="226"/>
      <c r="D329" s="205" t="s">
        <v>395</v>
      </c>
      <c r="E329" s="227" t="s">
        <v>76</v>
      </c>
      <c r="F329" s="228" t="s">
        <v>398</v>
      </c>
      <c r="G329" s="226"/>
      <c r="H329" s="229">
        <v>7.4589999999999996</v>
      </c>
      <c r="I329" s="230"/>
      <c r="J329" s="226"/>
      <c r="K329" s="226"/>
      <c r="L329" s="231"/>
      <c r="M329" s="232"/>
      <c r="N329" s="233"/>
      <c r="O329" s="233"/>
      <c r="P329" s="233"/>
      <c r="Q329" s="233"/>
      <c r="R329" s="233"/>
      <c r="S329" s="233"/>
      <c r="T329" s="234"/>
      <c r="AT329" s="235" t="s">
        <v>395</v>
      </c>
      <c r="AU329" s="235" t="s">
        <v>90</v>
      </c>
      <c r="AV329" s="15" t="s">
        <v>102</v>
      </c>
      <c r="AW329" s="15" t="s">
        <v>36</v>
      </c>
      <c r="AX329" s="15" t="s">
        <v>85</v>
      </c>
      <c r="AY329" s="235" t="s">
        <v>386</v>
      </c>
    </row>
    <row r="330" spans="1:65" s="2" customFormat="1" ht="33" customHeight="1">
      <c r="A330" s="37"/>
      <c r="B330" s="38"/>
      <c r="C330" s="185" t="s">
        <v>860</v>
      </c>
      <c r="D330" s="185" t="s">
        <v>388</v>
      </c>
      <c r="E330" s="186" t="s">
        <v>5198</v>
      </c>
      <c r="F330" s="187" t="s">
        <v>5199</v>
      </c>
      <c r="G330" s="188" t="s">
        <v>127</v>
      </c>
      <c r="H330" s="189">
        <v>6.4</v>
      </c>
      <c r="I330" s="190"/>
      <c r="J330" s="191">
        <f>ROUND(I330*H330,2)</f>
        <v>0</v>
      </c>
      <c r="K330" s="187" t="s">
        <v>391</v>
      </c>
      <c r="L330" s="42"/>
      <c r="M330" s="192" t="s">
        <v>76</v>
      </c>
      <c r="N330" s="193" t="s">
        <v>49</v>
      </c>
      <c r="O330" s="67"/>
      <c r="P330" s="194">
        <f>O330*H330</f>
        <v>0</v>
      </c>
      <c r="Q330" s="194">
        <v>0</v>
      </c>
      <c r="R330" s="194">
        <f>Q330*H330</f>
        <v>0</v>
      </c>
      <c r="S330" s="194">
        <v>0</v>
      </c>
      <c r="T330" s="195">
        <f>S330*H330</f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6" t="s">
        <v>479</v>
      </c>
      <c r="AT330" s="196" t="s">
        <v>388</v>
      </c>
      <c r="AU330" s="196" t="s">
        <v>90</v>
      </c>
      <c r="AY330" s="20" t="s">
        <v>386</v>
      </c>
      <c r="BE330" s="197">
        <f>IF(N330="základní",J330,0)</f>
        <v>0</v>
      </c>
      <c r="BF330" s="197">
        <f>IF(N330="snížená",J330,0)</f>
        <v>0</v>
      </c>
      <c r="BG330" s="197">
        <f>IF(N330="zákl. přenesená",J330,0)</f>
        <v>0</v>
      </c>
      <c r="BH330" s="197">
        <f>IF(N330="sníž. přenesená",J330,0)</f>
        <v>0</v>
      </c>
      <c r="BI330" s="197">
        <f>IF(N330="nulová",J330,0)</f>
        <v>0</v>
      </c>
      <c r="BJ330" s="20" t="s">
        <v>90</v>
      </c>
      <c r="BK330" s="197">
        <f>ROUND(I330*H330,2)</f>
        <v>0</v>
      </c>
      <c r="BL330" s="20" t="s">
        <v>479</v>
      </c>
      <c r="BM330" s="196" t="s">
        <v>1481</v>
      </c>
    </row>
    <row r="331" spans="1:65" s="2" customFormat="1" ht="10">
      <c r="A331" s="37"/>
      <c r="B331" s="38"/>
      <c r="C331" s="39"/>
      <c r="D331" s="198" t="s">
        <v>393</v>
      </c>
      <c r="E331" s="39"/>
      <c r="F331" s="199" t="s">
        <v>5200</v>
      </c>
      <c r="G331" s="39"/>
      <c r="H331" s="39"/>
      <c r="I331" s="200"/>
      <c r="J331" s="39"/>
      <c r="K331" s="39"/>
      <c r="L331" s="42"/>
      <c r="M331" s="201"/>
      <c r="N331" s="202"/>
      <c r="O331" s="67"/>
      <c r="P331" s="67"/>
      <c r="Q331" s="67"/>
      <c r="R331" s="67"/>
      <c r="S331" s="67"/>
      <c r="T331" s="68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T331" s="20" t="s">
        <v>393</v>
      </c>
      <c r="AU331" s="20" t="s">
        <v>90</v>
      </c>
    </row>
    <row r="332" spans="1:65" s="2" customFormat="1" ht="18">
      <c r="A332" s="37"/>
      <c r="B332" s="38"/>
      <c r="C332" s="39"/>
      <c r="D332" s="205" t="s">
        <v>4949</v>
      </c>
      <c r="E332" s="39"/>
      <c r="F332" s="261" t="s">
        <v>5201</v>
      </c>
      <c r="G332" s="39"/>
      <c r="H332" s="39"/>
      <c r="I332" s="200"/>
      <c r="J332" s="39"/>
      <c r="K332" s="39"/>
      <c r="L332" s="42"/>
      <c r="M332" s="201"/>
      <c r="N332" s="202"/>
      <c r="O332" s="67"/>
      <c r="P332" s="67"/>
      <c r="Q332" s="67"/>
      <c r="R332" s="67"/>
      <c r="S332" s="67"/>
      <c r="T332" s="68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T332" s="20" t="s">
        <v>4949</v>
      </c>
      <c r="AU332" s="20" t="s">
        <v>90</v>
      </c>
    </row>
    <row r="333" spans="1:65" s="14" customFormat="1" ht="20">
      <c r="B333" s="214"/>
      <c r="C333" s="215"/>
      <c r="D333" s="205" t="s">
        <v>395</v>
      </c>
      <c r="E333" s="216" t="s">
        <v>76</v>
      </c>
      <c r="F333" s="217" t="s">
        <v>5202</v>
      </c>
      <c r="G333" s="215"/>
      <c r="H333" s="218">
        <v>6.4</v>
      </c>
      <c r="I333" s="219"/>
      <c r="J333" s="215"/>
      <c r="K333" s="215"/>
      <c r="L333" s="220"/>
      <c r="M333" s="221"/>
      <c r="N333" s="222"/>
      <c r="O333" s="222"/>
      <c r="P333" s="222"/>
      <c r="Q333" s="222"/>
      <c r="R333" s="222"/>
      <c r="S333" s="222"/>
      <c r="T333" s="223"/>
      <c r="AT333" s="224" t="s">
        <v>395</v>
      </c>
      <c r="AU333" s="224" t="s">
        <v>90</v>
      </c>
      <c r="AV333" s="14" t="s">
        <v>90</v>
      </c>
      <c r="AW333" s="14" t="s">
        <v>36</v>
      </c>
      <c r="AX333" s="14" t="s">
        <v>78</v>
      </c>
      <c r="AY333" s="224" t="s">
        <v>386</v>
      </c>
    </row>
    <row r="334" spans="1:65" s="15" customFormat="1" ht="10">
      <c r="B334" s="225"/>
      <c r="C334" s="226"/>
      <c r="D334" s="205" t="s">
        <v>395</v>
      </c>
      <c r="E334" s="227" t="s">
        <v>76</v>
      </c>
      <c r="F334" s="228" t="s">
        <v>398</v>
      </c>
      <c r="G334" s="226"/>
      <c r="H334" s="229">
        <v>6.4</v>
      </c>
      <c r="I334" s="230"/>
      <c r="J334" s="226"/>
      <c r="K334" s="226"/>
      <c r="L334" s="231"/>
      <c r="M334" s="232"/>
      <c r="N334" s="233"/>
      <c r="O334" s="233"/>
      <c r="P334" s="233"/>
      <c r="Q334" s="233"/>
      <c r="R334" s="233"/>
      <c r="S334" s="233"/>
      <c r="T334" s="234"/>
      <c r="AT334" s="235" t="s">
        <v>395</v>
      </c>
      <c r="AU334" s="235" t="s">
        <v>90</v>
      </c>
      <c r="AV334" s="15" t="s">
        <v>102</v>
      </c>
      <c r="AW334" s="15" t="s">
        <v>36</v>
      </c>
      <c r="AX334" s="15" t="s">
        <v>85</v>
      </c>
      <c r="AY334" s="235" t="s">
        <v>386</v>
      </c>
    </row>
    <row r="335" spans="1:65" s="2" customFormat="1" ht="49" customHeight="1">
      <c r="A335" s="37"/>
      <c r="B335" s="38"/>
      <c r="C335" s="185" t="s">
        <v>870</v>
      </c>
      <c r="D335" s="185" t="s">
        <v>388</v>
      </c>
      <c r="E335" s="186" t="s">
        <v>5203</v>
      </c>
      <c r="F335" s="187" t="s">
        <v>5204</v>
      </c>
      <c r="G335" s="188" t="s">
        <v>456</v>
      </c>
      <c r="H335" s="189">
        <v>3.7999999999999999E-2</v>
      </c>
      <c r="I335" s="190"/>
      <c r="J335" s="191">
        <f>ROUND(I335*H335,2)</f>
        <v>0</v>
      </c>
      <c r="K335" s="187" t="s">
        <v>391</v>
      </c>
      <c r="L335" s="42"/>
      <c r="M335" s="192" t="s">
        <v>76</v>
      </c>
      <c r="N335" s="193" t="s">
        <v>49</v>
      </c>
      <c r="O335" s="67"/>
      <c r="P335" s="194">
        <f>O335*H335</f>
        <v>0</v>
      </c>
      <c r="Q335" s="194">
        <v>0</v>
      </c>
      <c r="R335" s="194">
        <f>Q335*H335</f>
        <v>0</v>
      </c>
      <c r="S335" s="194">
        <v>0</v>
      </c>
      <c r="T335" s="195">
        <f>S335*H335</f>
        <v>0</v>
      </c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R335" s="196" t="s">
        <v>479</v>
      </c>
      <c r="AT335" s="196" t="s">
        <v>388</v>
      </c>
      <c r="AU335" s="196" t="s">
        <v>90</v>
      </c>
      <c r="AY335" s="20" t="s">
        <v>386</v>
      </c>
      <c r="BE335" s="197">
        <f>IF(N335="základní",J335,0)</f>
        <v>0</v>
      </c>
      <c r="BF335" s="197">
        <f>IF(N335="snížená",J335,0)</f>
        <v>0</v>
      </c>
      <c r="BG335" s="197">
        <f>IF(N335="zákl. přenesená",J335,0)</f>
        <v>0</v>
      </c>
      <c r="BH335" s="197">
        <f>IF(N335="sníž. přenesená",J335,0)</f>
        <v>0</v>
      </c>
      <c r="BI335" s="197">
        <f>IF(N335="nulová",J335,0)</f>
        <v>0</v>
      </c>
      <c r="BJ335" s="20" t="s">
        <v>90</v>
      </c>
      <c r="BK335" s="197">
        <f>ROUND(I335*H335,2)</f>
        <v>0</v>
      </c>
      <c r="BL335" s="20" t="s">
        <v>479</v>
      </c>
      <c r="BM335" s="196" t="s">
        <v>1491</v>
      </c>
    </row>
    <row r="336" spans="1:65" s="2" customFormat="1" ht="10">
      <c r="A336" s="37"/>
      <c r="B336" s="38"/>
      <c r="C336" s="39"/>
      <c r="D336" s="198" t="s">
        <v>393</v>
      </c>
      <c r="E336" s="39"/>
      <c r="F336" s="199" t="s">
        <v>5205</v>
      </c>
      <c r="G336" s="39"/>
      <c r="H336" s="39"/>
      <c r="I336" s="200"/>
      <c r="J336" s="39"/>
      <c r="K336" s="39"/>
      <c r="L336" s="42"/>
      <c r="M336" s="201"/>
      <c r="N336" s="202"/>
      <c r="O336" s="67"/>
      <c r="P336" s="67"/>
      <c r="Q336" s="67"/>
      <c r="R336" s="67"/>
      <c r="S336" s="67"/>
      <c r="T336" s="68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T336" s="20" t="s">
        <v>393</v>
      </c>
      <c r="AU336" s="20" t="s">
        <v>90</v>
      </c>
    </row>
    <row r="337" spans="1:65" s="2" customFormat="1" ht="18">
      <c r="A337" s="37"/>
      <c r="B337" s="38"/>
      <c r="C337" s="39"/>
      <c r="D337" s="205" t="s">
        <v>4949</v>
      </c>
      <c r="E337" s="39"/>
      <c r="F337" s="261" t="s">
        <v>5206</v>
      </c>
      <c r="G337" s="39"/>
      <c r="H337" s="39"/>
      <c r="I337" s="200"/>
      <c r="J337" s="39"/>
      <c r="K337" s="39"/>
      <c r="L337" s="42"/>
      <c r="M337" s="201"/>
      <c r="N337" s="202"/>
      <c r="O337" s="67"/>
      <c r="P337" s="67"/>
      <c r="Q337" s="67"/>
      <c r="R337" s="67"/>
      <c r="S337" s="67"/>
      <c r="T337" s="68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T337" s="20" t="s">
        <v>4949</v>
      </c>
      <c r="AU337" s="20" t="s">
        <v>90</v>
      </c>
    </row>
    <row r="338" spans="1:65" s="12" customFormat="1" ht="22.75" customHeight="1">
      <c r="B338" s="169"/>
      <c r="C338" s="170"/>
      <c r="D338" s="171" t="s">
        <v>77</v>
      </c>
      <c r="E338" s="183" t="s">
        <v>2693</v>
      </c>
      <c r="F338" s="183" t="s">
        <v>2694</v>
      </c>
      <c r="G338" s="170"/>
      <c r="H338" s="170"/>
      <c r="I338" s="173"/>
      <c r="J338" s="184">
        <f>BK338</f>
        <v>0</v>
      </c>
      <c r="K338" s="170"/>
      <c r="L338" s="175"/>
      <c r="M338" s="176"/>
      <c r="N338" s="177"/>
      <c r="O338" s="177"/>
      <c r="P338" s="178">
        <f>SUM(P339:P431)</f>
        <v>0</v>
      </c>
      <c r="Q338" s="177"/>
      <c r="R338" s="178">
        <f>SUM(R339:R431)</f>
        <v>0</v>
      </c>
      <c r="S338" s="177"/>
      <c r="T338" s="179">
        <f>SUM(T339:T431)</f>
        <v>0</v>
      </c>
      <c r="AR338" s="180" t="s">
        <v>90</v>
      </c>
      <c r="AT338" s="181" t="s">
        <v>77</v>
      </c>
      <c r="AU338" s="181" t="s">
        <v>85</v>
      </c>
      <c r="AY338" s="180" t="s">
        <v>386</v>
      </c>
      <c r="BK338" s="182">
        <f>SUM(BK339:BK431)</f>
        <v>0</v>
      </c>
    </row>
    <row r="339" spans="1:65" s="2" customFormat="1" ht="21.75" customHeight="1">
      <c r="A339" s="37"/>
      <c r="B339" s="38"/>
      <c r="C339" s="185" t="s">
        <v>880</v>
      </c>
      <c r="D339" s="185" t="s">
        <v>388</v>
      </c>
      <c r="E339" s="186" t="s">
        <v>5207</v>
      </c>
      <c r="F339" s="187" t="s">
        <v>5208</v>
      </c>
      <c r="G339" s="188" t="s">
        <v>167</v>
      </c>
      <c r="H339" s="189">
        <v>22</v>
      </c>
      <c r="I339" s="190"/>
      <c r="J339" s="191">
        <f>ROUND(I339*H339,2)</f>
        <v>0</v>
      </c>
      <c r="K339" s="187" t="s">
        <v>391</v>
      </c>
      <c r="L339" s="42"/>
      <c r="M339" s="192" t="s">
        <v>76</v>
      </c>
      <c r="N339" s="193" t="s">
        <v>49</v>
      </c>
      <c r="O339" s="67"/>
      <c r="P339" s="194">
        <f>O339*H339</f>
        <v>0</v>
      </c>
      <c r="Q339" s="194">
        <v>0</v>
      </c>
      <c r="R339" s="194">
        <f>Q339*H339</f>
        <v>0</v>
      </c>
      <c r="S339" s="194">
        <v>0</v>
      </c>
      <c r="T339" s="195">
        <f>S339*H339</f>
        <v>0</v>
      </c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R339" s="196" t="s">
        <v>479</v>
      </c>
      <c r="AT339" s="196" t="s">
        <v>388</v>
      </c>
      <c r="AU339" s="196" t="s">
        <v>90</v>
      </c>
      <c r="AY339" s="20" t="s">
        <v>386</v>
      </c>
      <c r="BE339" s="197">
        <f>IF(N339="základní",J339,0)</f>
        <v>0</v>
      </c>
      <c r="BF339" s="197">
        <f>IF(N339="snížená",J339,0)</f>
        <v>0</v>
      </c>
      <c r="BG339" s="197">
        <f>IF(N339="zákl. přenesená",J339,0)</f>
        <v>0</v>
      </c>
      <c r="BH339" s="197">
        <f>IF(N339="sníž. přenesená",J339,0)</f>
        <v>0</v>
      </c>
      <c r="BI339" s="197">
        <f>IF(N339="nulová",J339,0)</f>
        <v>0</v>
      </c>
      <c r="BJ339" s="20" t="s">
        <v>90</v>
      </c>
      <c r="BK339" s="197">
        <f>ROUND(I339*H339,2)</f>
        <v>0</v>
      </c>
      <c r="BL339" s="20" t="s">
        <v>479</v>
      </c>
      <c r="BM339" s="196" t="s">
        <v>1503</v>
      </c>
    </row>
    <row r="340" spans="1:65" s="2" customFormat="1" ht="10">
      <c r="A340" s="37"/>
      <c r="B340" s="38"/>
      <c r="C340" s="39"/>
      <c r="D340" s="198" t="s">
        <v>393</v>
      </c>
      <c r="E340" s="39"/>
      <c r="F340" s="199" t="s">
        <v>5209</v>
      </c>
      <c r="G340" s="39"/>
      <c r="H340" s="39"/>
      <c r="I340" s="200"/>
      <c r="J340" s="39"/>
      <c r="K340" s="39"/>
      <c r="L340" s="42"/>
      <c r="M340" s="201"/>
      <c r="N340" s="202"/>
      <c r="O340" s="67"/>
      <c r="P340" s="67"/>
      <c r="Q340" s="67"/>
      <c r="R340" s="67"/>
      <c r="S340" s="67"/>
      <c r="T340" s="68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T340" s="20" t="s">
        <v>393</v>
      </c>
      <c r="AU340" s="20" t="s">
        <v>90</v>
      </c>
    </row>
    <row r="341" spans="1:65" s="2" customFormat="1" ht="18">
      <c r="A341" s="37"/>
      <c r="B341" s="38"/>
      <c r="C341" s="39"/>
      <c r="D341" s="205" t="s">
        <v>4949</v>
      </c>
      <c r="E341" s="39"/>
      <c r="F341" s="261" t="s">
        <v>5210</v>
      </c>
      <c r="G341" s="39"/>
      <c r="H341" s="39"/>
      <c r="I341" s="200"/>
      <c r="J341" s="39"/>
      <c r="K341" s="39"/>
      <c r="L341" s="42"/>
      <c r="M341" s="201"/>
      <c r="N341" s="202"/>
      <c r="O341" s="67"/>
      <c r="P341" s="67"/>
      <c r="Q341" s="67"/>
      <c r="R341" s="67"/>
      <c r="S341" s="67"/>
      <c r="T341" s="68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T341" s="20" t="s">
        <v>4949</v>
      </c>
      <c r="AU341" s="20" t="s">
        <v>90</v>
      </c>
    </row>
    <row r="342" spans="1:65" s="2" customFormat="1" ht="21.75" customHeight="1">
      <c r="A342" s="37"/>
      <c r="B342" s="38"/>
      <c r="C342" s="185" t="s">
        <v>885</v>
      </c>
      <c r="D342" s="185" t="s">
        <v>388</v>
      </c>
      <c r="E342" s="186" t="s">
        <v>5211</v>
      </c>
      <c r="F342" s="187" t="s">
        <v>5212</v>
      </c>
      <c r="G342" s="188" t="s">
        <v>167</v>
      </c>
      <c r="H342" s="189">
        <v>11.5</v>
      </c>
      <c r="I342" s="190"/>
      <c r="J342" s="191">
        <f>ROUND(I342*H342,2)</f>
        <v>0</v>
      </c>
      <c r="K342" s="187" t="s">
        <v>391</v>
      </c>
      <c r="L342" s="42"/>
      <c r="M342" s="192" t="s">
        <v>76</v>
      </c>
      <c r="N342" s="193" t="s">
        <v>49</v>
      </c>
      <c r="O342" s="67"/>
      <c r="P342" s="194">
        <f>O342*H342</f>
        <v>0</v>
      </c>
      <c r="Q342" s="194">
        <v>0</v>
      </c>
      <c r="R342" s="194">
        <f>Q342*H342</f>
        <v>0</v>
      </c>
      <c r="S342" s="194">
        <v>0</v>
      </c>
      <c r="T342" s="195">
        <f>S342*H342</f>
        <v>0</v>
      </c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R342" s="196" t="s">
        <v>479</v>
      </c>
      <c r="AT342" s="196" t="s">
        <v>388</v>
      </c>
      <c r="AU342" s="196" t="s">
        <v>90</v>
      </c>
      <c r="AY342" s="20" t="s">
        <v>386</v>
      </c>
      <c r="BE342" s="197">
        <f>IF(N342="základní",J342,0)</f>
        <v>0</v>
      </c>
      <c r="BF342" s="197">
        <f>IF(N342="snížená",J342,0)</f>
        <v>0</v>
      </c>
      <c r="BG342" s="197">
        <f>IF(N342="zákl. přenesená",J342,0)</f>
        <v>0</v>
      </c>
      <c r="BH342" s="197">
        <f>IF(N342="sníž. přenesená",J342,0)</f>
        <v>0</v>
      </c>
      <c r="BI342" s="197">
        <f>IF(N342="nulová",J342,0)</f>
        <v>0</v>
      </c>
      <c r="BJ342" s="20" t="s">
        <v>90</v>
      </c>
      <c r="BK342" s="197">
        <f>ROUND(I342*H342,2)</f>
        <v>0</v>
      </c>
      <c r="BL342" s="20" t="s">
        <v>479</v>
      </c>
      <c r="BM342" s="196" t="s">
        <v>1517</v>
      </c>
    </row>
    <row r="343" spans="1:65" s="2" customFormat="1" ht="10">
      <c r="A343" s="37"/>
      <c r="B343" s="38"/>
      <c r="C343" s="39"/>
      <c r="D343" s="198" t="s">
        <v>393</v>
      </c>
      <c r="E343" s="39"/>
      <c r="F343" s="199" t="s">
        <v>5213</v>
      </c>
      <c r="G343" s="39"/>
      <c r="H343" s="39"/>
      <c r="I343" s="200"/>
      <c r="J343" s="39"/>
      <c r="K343" s="39"/>
      <c r="L343" s="42"/>
      <c r="M343" s="201"/>
      <c r="N343" s="202"/>
      <c r="O343" s="67"/>
      <c r="P343" s="67"/>
      <c r="Q343" s="67"/>
      <c r="R343" s="67"/>
      <c r="S343" s="67"/>
      <c r="T343" s="68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T343" s="20" t="s">
        <v>393</v>
      </c>
      <c r="AU343" s="20" t="s">
        <v>90</v>
      </c>
    </row>
    <row r="344" spans="1:65" s="2" customFormat="1" ht="18">
      <c r="A344" s="37"/>
      <c r="B344" s="38"/>
      <c r="C344" s="39"/>
      <c r="D344" s="205" t="s">
        <v>4949</v>
      </c>
      <c r="E344" s="39"/>
      <c r="F344" s="261" t="s">
        <v>5214</v>
      </c>
      <c r="G344" s="39"/>
      <c r="H344" s="39"/>
      <c r="I344" s="200"/>
      <c r="J344" s="39"/>
      <c r="K344" s="39"/>
      <c r="L344" s="42"/>
      <c r="M344" s="201"/>
      <c r="N344" s="202"/>
      <c r="O344" s="67"/>
      <c r="P344" s="67"/>
      <c r="Q344" s="67"/>
      <c r="R344" s="67"/>
      <c r="S344" s="67"/>
      <c r="T344" s="68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T344" s="20" t="s">
        <v>4949</v>
      </c>
      <c r="AU344" s="20" t="s">
        <v>90</v>
      </c>
    </row>
    <row r="345" spans="1:65" s="2" customFormat="1" ht="21.75" customHeight="1">
      <c r="A345" s="37"/>
      <c r="B345" s="38"/>
      <c r="C345" s="185" t="s">
        <v>890</v>
      </c>
      <c r="D345" s="185" t="s">
        <v>388</v>
      </c>
      <c r="E345" s="186" t="s">
        <v>5215</v>
      </c>
      <c r="F345" s="187" t="s">
        <v>5216</v>
      </c>
      <c r="G345" s="188" t="s">
        <v>167</v>
      </c>
      <c r="H345" s="189">
        <v>35.5</v>
      </c>
      <c r="I345" s="190"/>
      <c r="J345" s="191">
        <f>ROUND(I345*H345,2)</f>
        <v>0</v>
      </c>
      <c r="K345" s="187" t="s">
        <v>391</v>
      </c>
      <c r="L345" s="42"/>
      <c r="M345" s="192" t="s">
        <v>76</v>
      </c>
      <c r="N345" s="193" t="s">
        <v>49</v>
      </c>
      <c r="O345" s="67"/>
      <c r="P345" s="194">
        <f>O345*H345</f>
        <v>0</v>
      </c>
      <c r="Q345" s="194">
        <v>0</v>
      </c>
      <c r="R345" s="194">
        <f>Q345*H345</f>
        <v>0</v>
      </c>
      <c r="S345" s="194">
        <v>0</v>
      </c>
      <c r="T345" s="195">
        <f>S345*H345</f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6" t="s">
        <v>479</v>
      </c>
      <c r="AT345" s="196" t="s">
        <v>388</v>
      </c>
      <c r="AU345" s="196" t="s">
        <v>90</v>
      </c>
      <c r="AY345" s="20" t="s">
        <v>386</v>
      </c>
      <c r="BE345" s="197">
        <f>IF(N345="základní",J345,0)</f>
        <v>0</v>
      </c>
      <c r="BF345" s="197">
        <f>IF(N345="snížená",J345,0)</f>
        <v>0</v>
      </c>
      <c r="BG345" s="197">
        <f>IF(N345="zákl. přenesená",J345,0)</f>
        <v>0</v>
      </c>
      <c r="BH345" s="197">
        <f>IF(N345="sníž. přenesená",J345,0)</f>
        <v>0</v>
      </c>
      <c r="BI345" s="197">
        <f>IF(N345="nulová",J345,0)</f>
        <v>0</v>
      </c>
      <c r="BJ345" s="20" t="s">
        <v>90</v>
      </c>
      <c r="BK345" s="197">
        <f>ROUND(I345*H345,2)</f>
        <v>0</v>
      </c>
      <c r="BL345" s="20" t="s">
        <v>479</v>
      </c>
      <c r="BM345" s="196" t="s">
        <v>1527</v>
      </c>
    </row>
    <row r="346" spans="1:65" s="2" customFormat="1" ht="10">
      <c r="A346" s="37"/>
      <c r="B346" s="38"/>
      <c r="C346" s="39"/>
      <c r="D346" s="198" t="s">
        <v>393</v>
      </c>
      <c r="E346" s="39"/>
      <c r="F346" s="199" t="s">
        <v>5217</v>
      </c>
      <c r="G346" s="39"/>
      <c r="H346" s="39"/>
      <c r="I346" s="200"/>
      <c r="J346" s="39"/>
      <c r="K346" s="39"/>
      <c r="L346" s="42"/>
      <c r="M346" s="201"/>
      <c r="N346" s="202"/>
      <c r="O346" s="67"/>
      <c r="P346" s="67"/>
      <c r="Q346" s="67"/>
      <c r="R346" s="67"/>
      <c r="S346" s="67"/>
      <c r="T346" s="68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T346" s="20" t="s">
        <v>393</v>
      </c>
      <c r="AU346" s="20" t="s">
        <v>90</v>
      </c>
    </row>
    <row r="347" spans="1:65" s="2" customFormat="1" ht="18">
      <c r="A347" s="37"/>
      <c r="B347" s="38"/>
      <c r="C347" s="39"/>
      <c r="D347" s="205" t="s">
        <v>4949</v>
      </c>
      <c r="E347" s="39"/>
      <c r="F347" s="261" t="s">
        <v>5218</v>
      </c>
      <c r="G347" s="39"/>
      <c r="H347" s="39"/>
      <c r="I347" s="200"/>
      <c r="J347" s="39"/>
      <c r="K347" s="39"/>
      <c r="L347" s="42"/>
      <c r="M347" s="201"/>
      <c r="N347" s="202"/>
      <c r="O347" s="67"/>
      <c r="P347" s="67"/>
      <c r="Q347" s="67"/>
      <c r="R347" s="67"/>
      <c r="S347" s="67"/>
      <c r="T347" s="68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T347" s="20" t="s">
        <v>4949</v>
      </c>
      <c r="AU347" s="20" t="s">
        <v>90</v>
      </c>
    </row>
    <row r="348" spans="1:65" s="2" customFormat="1" ht="24.15" customHeight="1">
      <c r="A348" s="37"/>
      <c r="B348" s="38"/>
      <c r="C348" s="185" t="s">
        <v>895</v>
      </c>
      <c r="D348" s="185" t="s">
        <v>388</v>
      </c>
      <c r="E348" s="186" t="s">
        <v>5219</v>
      </c>
      <c r="F348" s="187" t="s">
        <v>5220</v>
      </c>
      <c r="G348" s="188" t="s">
        <v>167</v>
      </c>
      <c r="H348" s="189">
        <v>10.5</v>
      </c>
      <c r="I348" s="190"/>
      <c r="J348" s="191">
        <f>ROUND(I348*H348,2)</f>
        <v>0</v>
      </c>
      <c r="K348" s="187" t="s">
        <v>391</v>
      </c>
      <c r="L348" s="42"/>
      <c r="M348" s="192" t="s">
        <v>76</v>
      </c>
      <c r="N348" s="193" t="s">
        <v>49</v>
      </c>
      <c r="O348" s="67"/>
      <c r="P348" s="194">
        <f>O348*H348</f>
        <v>0</v>
      </c>
      <c r="Q348" s="194">
        <v>0</v>
      </c>
      <c r="R348" s="194">
        <f>Q348*H348</f>
        <v>0</v>
      </c>
      <c r="S348" s="194">
        <v>0</v>
      </c>
      <c r="T348" s="195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6" t="s">
        <v>479</v>
      </c>
      <c r="AT348" s="196" t="s">
        <v>388</v>
      </c>
      <c r="AU348" s="196" t="s">
        <v>90</v>
      </c>
      <c r="AY348" s="20" t="s">
        <v>386</v>
      </c>
      <c r="BE348" s="197">
        <f>IF(N348="základní",J348,0)</f>
        <v>0</v>
      </c>
      <c r="BF348" s="197">
        <f>IF(N348="snížená",J348,0)</f>
        <v>0</v>
      </c>
      <c r="BG348" s="197">
        <f>IF(N348="zákl. přenesená",J348,0)</f>
        <v>0</v>
      </c>
      <c r="BH348" s="197">
        <f>IF(N348="sníž. přenesená",J348,0)</f>
        <v>0</v>
      </c>
      <c r="BI348" s="197">
        <f>IF(N348="nulová",J348,0)</f>
        <v>0</v>
      </c>
      <c r="BJ348" s="20" t="s">
        <v>90</v>
      </c>
      <c r="BK348" s="197">
        <f>ROUND(I348*H348,2)</f>
        <v>0</v>
      </c>
      <c r="BL348" s="20" t="s">
        <v>479</v>
      </c>
      <c r="BM348" s="196" t="s">
        <v>1542</v>
      </c>
    </row>
    <row r="349" spans="1:65" s="2" customFormat="1" ht="10">
      <c r="A349" s="37"/>
      <c r="B349" s="38"/>
      <c r="C349" s="39"/>
      <c r="D349" s="198" t="s">
        <v>393</v>
      </c>
      <c r="E349" s="39"/>
      <c r="F349" s="199" t="s">
        <v>5221</v>
      </c>
      <c r="G349" s="39"/>
      <c r="H349" s="39"/>
      <c r="I349" s="200"/>
      <c r="J349" s="39"/>
      <c r="K349" s="39"/>
      <c r="L349" s="42"/>
      <c r="M349" s="201"/>
      <c r="N349" s="202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393</v>
      </c>
      <c r="AU349" s="20" t="s">
        <v>90</v>
      </c>
    </row>
    <row r="350" spans="1:65" s="2" customFormat="1" ht="18">
      <c r="A350" s="37"/>
      <c r="B350" s="38"/>
      <c r="C350" s="39"/>
      <c r="D350" s="205" t="s">
        <v>4949</v>
      </c>
      <c r="E350" s="39"/>
      <c r="F350" s="261" t="s">
        <v>5222</v>
      </c>
      <c r="G350" s="39"/>
      <c r="H350" s="39"/>
      <c r="I350" s="200"/>
      <c r="J350" s="39"/>
      <c r="K350" s="39"/>
      <c r="L350" s="42"/>
      <c r="M350" s="201"/>
      <c r="N350" s="202"/>
      <c r="O350" s="67"/>
      <c r="P350" s="67"/>
      <c r="Q350" s="67"/>
      <c r="R350" s="67"/>
      <c r="S350" s="67"/>
      <c r="T350" s="68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T350" s="20" t="s">
        <v>4949</v>
      </c>
      <c r="AU350" s="20" t="s">
        <v>90</v>
      </c>
    </row>
    <row r="351" spans="1:65" s="2" customFormat="1" ht="24.15" customHeight="1">
      <c r="A351" s="37"/>
      <c r="B351" s="38"/>
      <c r="C351" s="185" t="s">
        <v>906</v>
      </c>
      <c r="D351" s="185" t="s">
        <v>388</v>
      </c>
      <c r="E351" s="186" t="s">
        <v>5223</v>
      </c>
      <c r="F351" s="187" t="s">
        <v>5224</v>
      </c>
      <c r="G351" s="188" t="s">
        <v>167</v>
      </c>
      <c r="H351" s="189">
        <v>32</v>
      </c>
      <c r="I351" s="190"/>
      <c r="J351" s="191">
        <f>ROUND(I351*H351,2)</f>
        <v>0</v>
      </c>
      <c r="K351" s="187" t="s">
        <v>391</v>
      </c>
      <c r="L351" s="42"/>
      <c r="M351" s="192" t="s">
        <v>76</v>
      </c>
      <c r="N351" s="193" t="s">
        <v>49</v>
      </c>
      <c r="O351" s="67"/>
      <c r="P351" s="194">
        <f>O351*H351</f>
        <v>0</v>
      </c>
      <c r="Q351" s="194">
        <v>0</v>
      </c>
      <c r="R351" s="194">
        <f>Q351*H351</f>
        <v>0</v>
      </c>
      <c r="S351" s="194">
        <v>0</v>
      </c>
      <c r="T351" s="195">
        <f>S351*H351</f>
        <v>0</v>
      </c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R351" s="196" t="s">
        <v>479</v>
      </c>
      <c r="AT351" s="196" t="s">
        <v>388</v>
      </c>
      <c r="AU351" s="196" t="s">
        <v>90</v>
      </c>
      <c r="AY351" s="20" t="s">
        <v>386</v>
      </c>
      <c r="BE351" s="197">
        <f>IF(N351="základní",J351,0)</f>
        <v>0</v>
      </c>
      <c r="BF351" s="197">
        <f>IF(N351="snížená",J351,0)</f>
        <v>0</v>
      </c>
      <c r="BG351" s="197">
        <f>IF(N351="zákl. přenesená",J351,0)</f>
        <v>0</v>
      </c>
      <c r="BH351" s="197">
        <f>IF(N351="sníž. přenesená",J351,0)</f>
        <v>0</v>
      </c>
      <c r="BI351" s="197">
        <f>IF(N351="nulová",J351,0)</f>
        <v>0</v>
      </c>
      <c r="BJ351" s="20" t="s">
        <v>90</v>
      </c>
      <c r="BK351" s="197">
        <f>ROUND(I351*H351,2)</f>
        <v>0</v>
      </c>
      <c r="BL351" s="20" t="s">
        <v>479</v>
      </c>
      <c r="BM351" s="196" t="s">
        <v>1563</v>
      </c>
    </row>
    <row r="352" spans="1:65" s="2" customFormat="1" ht="10">
      <c r="A352" s="37"/>
      <c r="B352" s="38"/>
      <c r="C352" s="39"/>
      <c r="D352" s="198" t="s">
        <v>393</v>
      </c>
      <c r="E352" s="39"/>
      <c r="F352" s="199" t="s">
        <v>5225</v>
      </c>
      <c r="G352" s="39"/>
      <c r="H352" s="39"/>
      <c r="I352" s="200"/>
      <c r="J352" s="39"/>
      <c r="K352" s="39"/>
      <c r="L352" s="42"/>
      <c r="M352" s="201"/>
      <c r="N352" s="202"/>
      <c r="O352" s="67"/>
      <c r="P352" s="67"/>
      <c r="Q352" s="67"/>
      <c r="R352" s="67"/>
      <c r="S352" s="67"/>
      <c r="T352" s="68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T352" s="20" t="s">
        <v>393</v>
      </c>
      <c r="AU352" s="20" t="s">
        <v>90</v>
      </c>
    </row>
    <row r="353" spans="1:65" s="2" customFormat="1" ht="18">
      <c r="A353" s="37"/>
      <c r="B353" s="38"/>
      <c r="C353" s="39"/>
      <c r="D353" s="205" t="s">
        <v>4949</v>
      </c>
      <c r="E353" s="39"/>
      <c r="F353" s="261" t="s">
        <v>5226</v>
      </c>
      <c r="G353" s="39"/>
      <c r="H353" s="39"/>
      <c r="I353" s="200"/>
      <c r="J353" s="39"/>
      <c r="K353" s="39"/>
      <c r="L353" s="42"/>
      <c r="M353" s="201"/>
      <c r="N353" s="202"/>
      <c r="O353" s="67"/>
      <c r="P353" s="67"/>
      <c r="Q353" s="67"/>
      <c r="R353" s="67"/>
      <c r="S353" s="67"/>
      <c r="T353" s="68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T353" s="20" t="s">
        <v>4949</v>
      </c>
      <c r="AU353" s="20" t="s">
        <v>90</v>
      </c>
    </row>
    <row r="354" spans="1:65" s="2" customFormat="1" ht="24.15" customHeight="1">
      <c r="A354" s="37"/>
      <c r="B354" s="38"/>
      <c r="C354" s="185" t="s">
        <v>914</v>
      </c>
      <c r="D354" s="185" t="s">
        <v>388</v>
      </c>
      <c r="E354" s="186" t="s">
        <v>5227</v>
      </c>
      <c r="F354" s="187" t="s">
        <v>5228</v>
      </c>
      <c r="G354" s="188" t="s">
        <v>167</v>
      </c>
      <c r="H354" s="189">
        <v>10.5</v>
      </c>
      <c r="I354" s="190"/>
      <c r="J354" s="191">
        <f>ROUND(I354*H354,2)</f>
        <v>0</v>
      </c>
      <c r="K354" s="187" t="s">
        <v>76</v>
      </c>
      <c r="L354" s="42"/>
      <c r="M354" s="192" t="s">
        <v>76</v>
      </c>
      <c r="N354" s="193" t="s">
        <v>49</v>
      </c>
      <c r="O354" s="67"/>
      <c r="P354" s="194">
        <f>O354*H354</f>
        <v>0</v>
      </c>
      <c r="Q354" s="194">
        <v>0</v>
      </c>
      <c r="R354" s="194">
        <f>Q354*H354</f>
        <v>0</v>
      </c>
      <c r="S354" s="194">
        <v>0</v>
      </c>
      <c r="T354" s="195">
        <f>S354*H354</f>
        <v>0</v>
      </c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R354" s="196" t="s">
        <v>479</v>
      </c>
      <c r="AT354" s="196" t="s">
        <v>388</v>
      </c>
      <c r="AU354" s="196" t="s">
        <v>90</v>
      </c>
      <c r="AY354" s="20" t="s">
        <v>386</v>
      </c>
      <c r="BE354" s="197">
        <f>IF(N354="základní",J354,0)</f>
        <v>0</v>
      </c>
      <c r="BF354" s="197">
        <f>IF(N354="snížená",J354,0)</f>
        <v>0</v>
      </c>
      <c r="BG354" s="197">
        <f>IF(N354="zákl. přenesená",J354,0)</f>
        <v>0</v>
      </c>
      <c r="BH354" s="197">
        <f>IF(N354="sníž. přenesená",J354,0)</f>
        <v>0</v>
      </c>
      <c r="BI354" s="197">
        <f>IF(N354="nulová",J354,0)</f>
        <v>0</v>
      </c>
      <c r="BJ354" s="20" t="s">
        <v>90</v>
      </c>
      <c r="BK354" s="197">
        <f>ROUND(I354*H354,2)</f>
        <v>0</v>
      </c>
      <c r="BL354" s="20" t="s">
        <v>479</v>
      </c>
      <c r="BM354" s="196" t="s">
        <v>1577</v>
      </c>
    </row>
    <row r="355" spans="1:65" s="2" customFormat="1" ht="24.15" customHeight="1">
      <c r="A355" s="37"/>
      <c r="B355" s="38"/>
      <c r="C355" s="185" t="s">
        <v>922</v>
      </c>
      <c r="D355" s="185" t="s">
        <v>388</v>
      </c>
      <c r="E355" s="186" t="s">
        <v>5229</v>
      </c>
      <c r="F355" s="187" t="s">
        <v>5230</v>
      </c>
      <c r="G355" s="188" t="s">
        <v>167</v>
      </c>
      <c r="H355" s="189">
        <v>10.5</v>
      </c>
      <c r="I355" s="190"/>
      <c r="J355" s="191">
        <f>ROUND(I355*H355,2)</f>
        <v>0</v>
      </c>
      <c r="K355" s="187" t="s">
        <v>391</v>
      </c>
      <c r="L355" s="42"/>
      <c r="M355" s="192" t="s">
        <v>76</v>
      </c>
      <c r="N355" s="193" t="s">
        <v>49</v>
      </c>
      <c r="O355" s="67"/>
      <c r="P355" s="194">
        <f>O355*H355</f>
        <v>0</v>
      </c>
      <c r="Q355" s="194">
        <v>0</v>
      </c>
      <c r="R355" s="194">
        <f>Q355*H355</f>
        <v>0</v>
      </c>
      <c r="S355" s="194">
        <v>0</v>
      </c>
      <c r="T355" s="195">
        <f>S355*H355</f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6" t="s">
        <v>479</v>
      </c>
      <c r="AT355" s="196" t="s">
        <v>388</v>
      </c>
      <c r="AU355" s="196" t="s">
        <v>90</v>
      </c>
      <c r="AY355" s="20" t="s">
        <v>386</v>
      </c>
      <c r="BE355" s="197">
        <f>IF(N355="základní",J355,0)</f>
        <v>0</v>
      </c>
      <c r="BF355" s="197">
        <f>IF(N355="snížená",J355,0)</f>
        <v>0</v>
      </c>
      <c r="BG355" s="197">
        <f>IF(N355="zákl. přenesená",J355,0)</f>
        <v>0</v>
      </c>
      <c r="BH355" s="197">
        <f>IF(N355="sníž. přenesená",J355,0)</f>
        <v>0</v>
      </c>
      <c r="BI355" s="197">
        <f>IF(N355="nulová",J355,0)</f>
        <v>0</v>
      </c>
      <c r="BJ355" s="20" t="s">
        <v>90</v>
      </c>
      <c r="BK355" s="197">
        <f>ROUND(I355*H355,2)</f>
        <v>0</v>
      </c>
      <c r="BL355" s="20" t="s">
        <v>479</v>
      </c>
      <c r="BM355" s="196" t="s">
        <v>1593</v>
      </c>
    </row>
    <row r="356" spans="1:65" s="2" customFormat="1" ht="10">
      <c r="A356" s="37"/>
      <c r="B356" s="38"/>
      <c r="C356" s="39"/>
      <c r="D356" s="198" t="s">
        <v>393</v>
      </c>
      <c r="E356" s="39"/>
      <c r="F356" s="199" t="s">
        <v>5231</v>
      </c>
      <c r="G356" s="39"/>
      <c r="H356" s="39"/>
      <c r="I356" s="200"/>
      <c r="J356" s="39"/>
      <c r="K356" s="39"/>
      <c r="L356" s="42"/>
      <c r="M356" s="201"/>
      <c r="N356" s="202"/>
      <c r="O356" s="67"/>
      <c r="P356" s="67"/>
      <c r="Q356" s="67"/>
      <c r="R356" s="67"/>
      <c r="S356" s="67"/>
      <c r="T356" s="68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T356" s="20" t="s">
        <v>393</v>
      </c>
      <c r="AU356" s="20" t="s">
        <v>90</v>
      </c>
    </row>
    <row r="357" spans="1:65" s="2" customFormat="1" ht="18">
      <c r="A357" s="37"/>
      <c r="B357" s="38"/>
      <c r="C357" s="39"/>
      <c r="D357" s="205" t="s">
        <v>4949</v>
      </c>
      <c r="E357" s="39"/>
      <c r="F357" s="261" t="s">
        <v>5232</v>
      </c>
      <c r="G357" s="39"/>
      <c r="H357" s="39"/>
      <c r="I357" s="200"/>
      <c r="J357" s="39"/>
      <c r="K357" s="39"/>
      <c r="L357" s="42"/>
      <c r="M357" s="201"/>
      <c r="N357" s="202"/>
      <c r="O357" s="67"/>
      <c r="P357" s="67"/>
      <c r="Q357" s="67"/>
      <c r="R357" s="67"/>
      <c r="S357" s="67"/>
      <c r="T357" s="68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T357" s="20" t="s">
        <v>4949</v>
      </c>
      <c r="AU357" s="20" t="s">
        <v>90</v>
      </c>
    </row>
    <row r="358" spans="1:65" s="2" customFormat="1" ht="24.15" customHeight="1">
      <c r="A358" s="37"/>
      <c r="B358" s="38"/>
      <c r="C358" s="185" t="s">
        <v>928</v>
      </c>
      <c r="D358" s="185" t="s">
        <v>388</v>
      </c>
      <c r="E358" s="186" t="s">
        <v>5233</v>
      </c>
      <c r="F358" s="187" t="s">
        <v>5234</v>
      </c>
      <c r="G358" s="188" t="s">
        <v>167</v>
      </c>
      <c r="H358" s="189">
        <v>119.5</v>
      </c>
      <c r="I358" s="190"/>
      <c r="J358" s="191">
        <f>ROUND(I358*H358,2)</f>
        <v>0</v>
      </c>
      <c r="K358" s="187" t="s">
        <v>391</v>
      </c>
      <c r="L358" s="42"/>
      <c r="M358" s="192" t="s">
        <v>76</v>
      </c>
      <c r="N358" s="193" t="s">
        <v>49</v>
      </c>
      <c r="O358" s="67"/>
      <c r="P358" s="194">
        <f>O358*H358</f>
        <v>0</v>
      </c>
      <c r="Q358" s="194">
        <v>0</v>
      </c>
      <c r="R358" s="194">
        <f>Q358*H358</f>
        <v>0</v>
      </c>
      <c r="S358" s="194">
        <v>0</v>
      </c>
      <c r="T358" s="195">
        <f>S358*H358</f>
        <v>0</v>
      </c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R358" s="196" t="s">
        <v>479</v>
      </c>
      <c r="AT358" s="196" t="s">
        <v>388</v>
      </c>
      <c r="AU358" s="196" t="s">
        <v>90</v>
      </c>
      <c r="AY358" s="20" t="s">
        <v>386</v>
      </c>
      <c r="BE358" s="197">
        <f>IF(N358="základní",J358,0)</f>
        <v>0</v>
      </c>
      <c r="BF358" s="197">
        <f>IF(N358="snížená",J358,0)</f>
        <v>0</v>
      </c>
      <c r="BG358" s="197">
        <f>IF(N358="zákl. přenesená",J358,0)</f>
        <v>0</v>
      </c>
      <c r="BH358" s="197">
        <f>IF(N358="sníž. přenesená",J358,0)</f>
        <v>0</v>
      </c>
      <c r="BI358" s="197">
        <f>IF(N358="nulová",J358,0)</f>
        <v>0</v>
      </c>
      <c r="BJ358" s="20" t="s">
        <v>90</v>
      </c>
      <c r="BK358" s="197">
        <f>ROUND(I358*H358,2)</f>
        <v>0</v>
      </c>
      <c r="BL358" s="20" t="s">
        <v>479</v>
      </c>
      <c r="BM358" s="196" t="s">
        <v>1604</v>
      </c>
    </row>
    <row r="359" spans="1:65" s="2" customFormat="1" ht="10">
      <c r="A359" s="37"/>
      <c r="B359" s="38"/>
      <c r="C359" s="39"/>
      <c r="D359" s="198" t="s">
        <v>393</v>
      </c>
      <c r="E359" s="39"/>
      <c r="F359" s="199" t="s">
        <v>5235</v>
      </c>
      <c r="G359" s="39"/>
      <c r="H359" s="39"/>
      <c r="I359" s="200"/>
      <c r="J359" s="39"/>
      <c r="K359" s="39"/>
      <c r="L359" s="42"/>
      <c r="M359" s="201"/>
      <c r="N359" s="202"/>
      <c r="O359" s="67"/>
      <c r="P359" s="67"/>
      <c r="Q359" s="67"/>
      <c r="R359" s="67"/>
      <c r="S359" s="67"/>
      <c r="T359" s="68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T359" s="20" t="s">
        <v>393</v>
      </c>
      <c r="AU359" s="20" t="s">
        <v>90</v>
      </c>
    </row>
    <row r="360" spans="1:65" s="2" customFormat="1" ht="18">
      <c r="A360" s="37"/>
      <c r="B360" s="38"/>
      <c r="C360" s="39"/>
      <c r="D360" s="205" t="s">
        <v>4949</v>
      </c>
      <c r="E360" s="39"/>
      <c r="F360" s="261" t="s">
        <v>5236</v>
      </c>
      <c r="G360" s="39"/>
      <c r="H360" s="39"/>
      <c r="I360" s="200"/>
      <c r="J360" s="39"/>
      <c r="K360" s="39"/>
      <c r="L360" s="42"/>
      <c r="M360" s="201"/>
      <c r="N360" s="202"/>
      <c r="O360" s="67"/>
      <c r="P360" s="67"/>
      <c r="Q360" s="67"/>
      <c r="R360" s="67"/>
      <c r="S360" s="67"/>
      <c r="T360" s="68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T360" s="20" t="s">
        <v>4949</v>
      </c>
      <c r="AU360" s="20" t="s">
        <v>90</v>
      </c>
    </row>
    <row r="361" spans="1:65" s="2" customFormat="1" ht="24.15" customHeight="1">
      <c r="A361" s="37"/>
      <c r="B361" s="38"/>
      <c r="C361" s="185" t="s">
        <v>938</v>
      </c>
      <c r="D361" s="185" t="s">
        <v>388</v>
      </c>
      <c r="E361" s="186" t="s">
        <v>5237</v>
      </c>
      <c r="F361" s="187" t="s">
        <v>5238</v>
      </c>
      <c r="G361" s="188" t="s">
        <v>167</v>
      </c>
      <c r="H361" s="189">
        <v>45.5</v>
      </c>
      <c r="I361" s="190"/>
      <c r="J361" s="191">
        <f>ROUND(I361*H361,2)</f>
        <v>0</v>
      </c>
      <c r="K361" s="187" t="s">
        <v>391</v>
      </c>
      <c r="L361" s="42"/>
      <c r="M361" s="192" t="s">
        <v>76</v>
      </c>
      <c r="N361" s="193" t="s">
        <v>49</v>
      </c>
      <c r="O361" s="67"/>
      <c r="P361" s="194">
        <f>O361*H361</f>
        <v>0</v>
      </c>
      <c r="Q361" s="194">
        <v>0</v>
      </c>
      <c r="R361" s="194">
        <f>Q361*H361</f>
        <v>0</v>
      </c>
      <c r="S361" s="194">
        <v>0</v>
      </c>
      <c r="T361" s="195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6" t="s">
        <v>479</v>
      </c>
      <c r="AT361" s="196" t="s">
        <v>388</v>
      </c>
      <c r="AU361" s="196" t="s">
        <v>90</v>
      </c>
      <c r="AY361" s="20" t="s">
        <v>386</v>
      </c>
      <c r="BE361" s="197">
        <f>IF(N361="základní",J361,0)</f>
        <v>0</v>
      </c>
      <c r="BF361" s="197">
        <f>IF(N361="snížená",J361,0)</f>
        <v>0</v>
      </c>
      <c r="BG361" s="197">
        <f>IF(N361="zákl. přenesená",J361,0)</f>
        <v>0</v>
      </c>
      <c r="BH361" s="197">
        <f>IF(N361="sníž. přenesená",J361,0)</f>
        <v>0</v>
      </c>
      <c r="BI361" s="197">
        <f>IF(N361="nulová",J361,0)</f>
        <v>0</v>
      </c>
      <c r="BJ361" s="20" t="s">
        <v>90</v>
      </c>
      <c r="BK361" s="197">
        <f>ROUND(I361*H361,2)</f>
        <v>0</v>
      </c>
      <c r="BL361" s="20" t="s">
        <v>479</v>
      </c>
      <c r="BM361" s="196" t="s">
        <v>1621</v>
      </c>
    </row>
    <row r="362" spans="1:65" s="2" customFormat="1" ht="10">
      <c r="A362" s="37"/>
      <c r="B362" s="38"/>
      <c r="C362" s="39"/>
      <c r="D362" s="198" t="s">
        <v>393</v>
      </c>
      <c r="E362" s="39"/>
      <c r="F362" s="199" t="s">
        <v>5239</v>
      </c>
      <c r="G362" s="39"/>
      <c r="H362" s="39"/>
      <c r="I362" s="200"/>
      <c r="J362" s="39"/>
      <c r="K362" s="39"/>
      <c r="L362" s="42"/>
      <c r="M362" s="201"/>
      <c r="N362" s="202"/>
      <c r="O362" s="67"/>
      <c r="P362" s="67"/>
      <c r="Q362" s="67"/>
      <c r="R362" s="67"/>
      <c r="S362" s="67"/>
      <c r="T362" s="68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T362" s="20" t="s">
        <v>393</v>
      </c>
      <c r="AU362" s="20" t="s">
        <v>90</v>
      </c>
    </row>
    <row r="363" spans="1:65" s="2" customFormat="1" ht="18">
      <c r="A363" s="37"/>
      <c r="B363" s="38"/>
      <c r="C363" s="39"/>
      <c r="D363" s="205" t="s">
        <v>4949</v>
      </c>
      <c r="E363" s="39"/>
      <c r="F363" s="261" t="s">
        <v>5240</v>
      </c>
      <c r="G363" s="39"/>
      <c r="H363" s="39"/>
      <c r="I363" s="200"/>
      <c r="J363" s="39"/>
      <c r="K363" s="39"/>
      <c r="L363" s="42"/>
      <c r="M363" s="201"/>
      <c r="N363" s="202"/>
      <c r="O363" s="67"/>
      <c r="P363" s="67"/>
      <c r="Q363" s="67"/>
      <c r="R363" s="67"/>
      <c r="S363" s="67"/>
      <c r="T363" s="68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T363" s="20" t="s">
        <v>4949</v>
      </c>
      <c r="AU363" s="20" t="s">
        <v>90</v>
      </c>
    </row>
    <row r="364" spans="1:65" s="2" customFormat="1" ht="21.75" customHeight="1">
      <c r="A364" s="37"/>
      <c r="B364" s="38"/>
      <c r="C364" s="185" t="s">
        <v>943</v>
      </c>
      <c r="D364" s="185" t="s">
        <v>388</v>
      </c>
      <c r="E364" s="186" t="s">
        <v>5241</v>
      </c>
      <c r="F364" s="187" t="s">
        <v>5242</v>
      </c>
      <c r="G364" s="188" t="s">
        <v>167</v>
      </c>
      <c r="H364" s="189">
        <v>17</v>
      </c>
      <c r="I364" s="190"/>
      <c r="J364" s="191">
        <f>ROUND(I364*H364,2)</f>
        <v>0</v>
      </c>
      <c r="K364" s="187" t="s">
        <v>391</v>
      </c>
      <c r="L364" s="42"/>
      <c r="M364" s="192" t="s">
        <v>76</v>
      </c>
      <c r="N364" s="193" t="s">
        <v>49</v>
      </c>
      <c r="O364" s="67"/>
      <c r="P364" s="194">
        <f>O364*H364</f>
        <v>0</v>
      </c>
      <c r="Q364" s="194">
        <v>0</v>
      </c>
      <c r="R364" s="194">
        <f>Q364*H364</f>
        <v>0</v>
      </c>
      <c r="S364" s="194">
        <v>0</v>
      </c>
      <c r="T364" s="195">
        <f>S364*H364</f>
        <v>0</v>
      </c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R364" s="196" t="s">
        <v>479</v>
      </c>
      <c r="AT364" s="196" t="s">
        <v>388</v>
      </c>
      <c r="AU364" s="196" t="s">
        <v>90</v>
      </c>
      <c r="AY364" s="20" t="s">
        <v>386</v>
      </c>
      <c r="BE364" s="197">
        <f>IF(N364="základní",J364,0)</f>
        <v>0</v>
      </c>
      <c r="BF364" s="197">
        <f>IF(N364="snížená",J364,0)</f>
        <v>0</v>
      </c>
      <c r="BG364" s="197">
        <f>IF(N364="zákl. přenesená",J364,0)</f>
        <v>0</v>
      </c>
      <c r="BH364" s="197">
        <f>IF(N364="sníž. přenesená",J364,0)</f>
        <v>0</v>
      </c>
      <c r="BI364" s="197">
        <f>IF(N364="nulová",J364,0)</f>
        <v>0</v>
      </c>
      <c r="BJ364" s="20" t="s">
        <v>90</v>
      </c>
      <c r="BK364" s="197">
        <f>ROUND(I364*H364,2)</f>
        <v>0</v>
      </c>
      <c r="BL364" s="20" t="s">
        <v>479</v>
      </c>
      <c r="BM364" s="196" t="s">
        <v>1634</v>
      </c>
    </row>
    <row r="365" spans="1:65" s="2" customFormat="1" ht="10">
      <c r="A365" s="37"/>
      <c r="B365" s="38"/>
      <c r="C365" s="39"/>
      <c r="D365" s="198" t="s">
        <v>393</v>
      </c>
      <c r="E365" s="39"/>
      <c r="F365" s="199" t="s">
        <v>5243</v>
      </c>
      <c r="G365" s="39"/>
      <c r="H365" s="39"/>
      <c r="I365" s="200"/>
      <c r="J365" s="39"/>
      <c r="K365" s="39"/>
      <c r="L365" s="42"/>
      <c r="M365" s="201"/>
      <c r="N365" s="202"/>
      <c r="O365" s="67"/>
      <c r="P365" s="67"/>
      <c r="Q365" s="67"/>
      <c r="R365" s="67"/>
      <c r="S365" s="67"/>
      <c r="T365" s="68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T365" s="20" t="s">
        <v>393</v>
      </c>
      <c r="AU365" s="20" t="s">
        <v>90</v>
      </c>
    </row>
    <row r="366" spans="1:65" s="2" customFormat="1" ht="18">
      <c r="A366" s="37"/>
      <c r="B366" s="38"/>
      <c r="C366" s="39"/>
      <c r="D366" s="205" t="s">
        <v>4949</v>
      </c>
      <c r="E366" s="39"/>
      <c r="F366" s="261" t="s">
        <v>5244</v>
      </c>
      <c r="G366" s="39"/>
      <c r="H366" s="39"/>
      <c r="I366" s="200"/>
      <c r="J366" s="39"/>
      <c r="K366" s="39"/>
      <c r="L366" s="42"/>
      <c r="M366" s="201"/>
      <c r="N366" s="202"/>
      <c r="O366" s="67"/>
      <c r="P366" s="67"/>
      <c r="Q366" s="67"/>
      <c r="R366" s="67"/>
      <c r="S366" s="67"/>
      <c r="T366" s="68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T366" s="20" t="s">
        <v>4949</v>
      </c>
      <c r="AU366" s="20" t="s">
        <v>90</v>
      </c>
    </row>
    <row r="367" spans="1:65" s="2" customFormat="1" ht="21.75" customHeight="1">
      <c r="A367" s="37"/>
      <c r="B367" s="38"/>
      <c r="C367" s="185" t="s">
        <v>948</v>
      </c>
      <c r="D367" s="185" t="s">
        <v>388</v>
      </c>
      <c r="E367" s="186" t="s">
        <v>5245</v>
      </c>
      <c r="F367" s="187" t="s">
        <v>5246</v>
      </c>
      <c r="G367" s="188" t="s">
        <v>167</v>
      </c>
      <c r="H367" s="189">
        <v>102.5</v>
      </c>
      <c r="I367" s="190"/>
      <c r="J367" s="191">
        <f>ROUND(I367*H367,2)</f>
        <v>0</v>
      </c>
      <c r="K367" s="187" t="s">
        <v>391</v>
      </c>
      <c r="L367" s="42"/>
      <c r="M367" s="192" t="s">
        <v>76</v>
      </c>
      <c r="N367" s="193" t="s">
        <v>49</v>
      </c>
      <c r="O367" s="67"/>
      <c r="P367" s="194">
        <f>O367*H367</f>
        <v>0</v>
      </c>
      <c r="Q367" s="194">
        <v>0</v>
      </c>
      <c r="R367" s="194">
        <f>Q367*H367</f>
        <v>0</v>
      </c>
      <c r="S367" s="194">
        <v>0</v>
      </c>
      <c r="T367" s="195">
        <f>S367*H367</f>
        <v>0</v>
      </c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R367" s="196" t="s">
        <v>479</v>
      </c>
      <c r="AT367" s="196" t="s">
        <v>388</v>
      </c>
      <c r="AU367" s="196" t="s">
        <v>90</v>
      </c>
      <c r="AY367" s="20" t="s">
        <v>386</v>
      </c>
      <c r="BE367" s="197">
        <f>IF(N367="základní",J367,0)</f>
        <v>0</v>
      </c>
      <c r="BF367" s="197">
        <f>IF(N367="snížená",J367,0)</f>
        <v>0</v>
      </c>
      <c r="BG367" s="197">
        <f>IF(N367="zákl. přenesená",J367,0)</f>
        <v>0</v>
      </c>
      <c r="BH367" s="197">
        <f>IF(N367="sníž. přenesená",J367,0)</f>
        <v>0</v>
      </c>
      <c r="BI367" s="197">
        <f>IF(N367="nulová",J367,0)</f>
        <v>0</v>
      </c>
      <c r="BJ367" s="20" t="s">
        <v>90</v>
      </c>
      <c r="BK367" s="197">
        <f>ROUND(I367*H367,2)</f>
        <v>0</v>
      </c>
      <c r="BL367" s="20" t="s">
        <v>479</v>
      </c>
      <c r="BM367" s="196" t="s">
        <v>1645</v>
      </c>
    </row>
    <row r="368" spans="1:65" s="2" customFormat="1" ht="10">
      <c r="A368" s="37"/>
      <c r="B368" s="38"/>
      <c r="C368" s="39"/>
      <c r="D368" s="198" t="s">
        <v>393</v>
      </c>
      <c r="E368" s="39"/>
      <c r="F368" s="199" t="s">
        <v>5247</v>
      </c>
      <c r="G368" s="39"/>
      <c r="H368" s="39"/>
      <c r="I368" s="200"/>
      <c r="J368" s="39"/>
      <c r="K368" s="39"/>
      <c r="L368" s="42"/>
      <c r="M368" s="201"/>
      <c r="N368" s="202"/>
      <c r="O368" s="67"/>
      <c r="P368" s="67"/>
      <c r="Q368" s="67"/>
      <c r="R368" s="67"/>
      <c r="S368" s="67"/>
      <c r="T368" s="68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T368" s="20" t="s">
        <v>393</v>
      </c>
      <c r="AU368" s="20" t="s">
        <v>90</v>
      </c>
    </row>
    <row r="369" spans="1:65" s="2" customFormat="1" ht="18">
      <c r="A369" s="37"/>
      <c r="B369" s="38"/>
      <c r="C369" s="39"/>
      <c r="D369" s="205" t="s">
        <v>4949</v>
      </c>
      <c r="E369" s="39"/>
      <c r="F369" s="261" t="s">
        <v>5248</v>
      </c>
      <c r="G369" s="39"/>
      <c r="H369" s="39"/>
      <c r="I369" s="200"/>
      <c r="J369" s="39"/>
      <c r="K369" s="39"/>
      <c r="L369" s="42"/>
      <c r="M369" s="201"/>
      <c r="N369" s="202"/>
      <c r="O369" s="67"/>
      <c r="P369" s="67"/>
      <c r="Q369" s="67"/>
      <c r="R369" s="67"/>
      <c r="S369" s="67"/>
      <c r="T369" s="68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T369" s="20" t="s">
        <v>4949</v>
      </c>
      <c r="AU369" s="20" t="s">
        <v>90</v>
      </c>
    </row>
    <row r="370" spans="1:65" s="2" customFormat="1" ht="21.75" customHeight="1">
      <c r="A370" s="37"/>
      <c r="B370" s="38"/>
      <c r="C370" s="185" t="s">
        <v>954</v>
      </c>
      <c r="D370" s="185" t="s">
        <v>388</v>
      </c>
      <c r="E370" s="186" t="s">
        <v>5249</v>
      </c>
      <c r="F370" s="187" t="s">
        <v>5250</v>
      </c>
      <c r="G370" s="188" t="s">
        <v>167</v>
      </c>
      <c r="H370" s="189">
        <v>9</v>
      </c>
      <c r="I370" s="190"/>
      <c r="J370" s="191">
        <f>ROUND(I370*H370,2)</f>
        <v>0</v>
      </c>
      <c r="K370" s="187" t="s">
        <v>391</v>
      </c>
      <c r="L370" s="42"/>
      <c r="M370" s="192" t="s">
        <v>76</v>
      </c>
      <c r="N370" s="193" t="s">
        <v>49</v>
      </c>
      <c r="O370" s="67"/>
      <c r="P370" s="194">
        <f>O370*H370</f>
        <v>0</v>
      </c>
      <c r="Q370" s="194">
        <v>0</v>
      </c>
      <c r="R370" s="194">
        <f>Q370*H370</f>
        <v>0</v>
      </c>
      <c r="S370" s="194">
        <v>0</v>
      </c>
      <c r="T370" s="195">
        <f>S370*H370</f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6" t="s">
        <v>479</v>
      </c>
      <c r="AT370" s="196" t="s">
        <v>388</v>
      </c>
      <c r="AU370" s="196" t="s">
        <v>90</v>
      </c>
      <c r="AY370" s="20" t="s">
        <v>386</v>
      </c>
      <c r="BE370" s="197">
        <f>IF(N370="základní",J370,0)</f>
        <v>0</v>
      </c>
      <c r="BF370" s="197">
        <f>IF(N370="snížená",J370,0)</f>
        <v>0</v>
      </c>
      <c r="BG370" s="197">
        <f>IF(N370="zákl. přenesená",J370,0)</f>
        <v>0</v>
      </c>
      <c r="BH370" s="197">
        <f>IF(N370="sníž. přenesená",J370,0)</f>
        <v>0</v>
      </c>
      <c r="BI370" s="197">
        <f>IF(N370="nulová",J370,0)</f>
        <v>0</v>
      </c>
      <c r="BJ370" s="20" t="s">
        <v>90</v>
      </c>
      <c r="BK370" s="197">
        <f>ROUND(I370*H370,2)</f>
        <v>0</v>
      </c>
      <c r="BL370" s="20" t="s">
        <v>479</v>
      </c>
      <c r="BM370" s="196" t="s">
        <v>1656</v>
      </c>
    </row>
    <row r="371" spans="1:65" s="2" customFormat="1" ht="10">
      <c r="A371" s="37"/>
      <c r="B371" s="38"/>
      <c r="C371" s="39"/>
      <c r="D371" s="198" t="s">
        <v>393</v>
      </c>
      <c r="E371" s="39"/>
      <c r="F371" s="199" t="s">
        <v>5251</v>
      </c>
      <c r="G371" s="39"/>
      <c r="H371" s="39"/>
      <c r="I371" s="200"/>
      <c r="J371" s="39"/>
      <c r="K371" s="39"/>
      <c r="L371" s="42"/>
      <c r="M371" s="201"/>
      <c r="N371" s="202"/>
      <c r="O371" s="67"/>
      <c r="P371" s="67"/>
      <c r="Q371" s="67"/>
      <c r="R371" s="67"/>
      <c r="S371" s="67"/>
      <c r="T371" s="68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T371" s="20" t="s">
        <v>393</v>
      </c>
      <c r="AU371" s="20" t="s">
        <v>90</v>
      </c>
    </row>
    <row r="372" spans="1:65" s="2" customFormat="1" ht="18">
      <c r="A372" s="37"/>
      <c r="B372" s="38"/>
      <c r="C372" s="39"/>
      <c r="D372" s="205" t="s">
        <v>4949</v>
      </c>
      <c r="E372" s="39"/>
      <c r="F372" s="261" t="s">
        <v>5252</v>
      </c>
      <c r="G372" s="39"/>
      <c r="H372" s="39"/>
      <c r="I372" s="200"/>
      <c r="J372" s="39"/>
      <c r="K372" s="39"/>
      <c r="L372" s="42"/>
      <c r="M372" s="201"/>
      <c r="N372" s="202"/>
      <c r="O372" s="67"/>
      <c r="P372" s="67"/>
      <c r="Q372" s="67"/>
      <c r="R372" s="67"/>
      <c r="S372" s="67"/>
      <c r="T372" s="68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T372" s="20" t="s">
        <v>4949</v>
      </c>
      <c r="AU372" s="20" t="s">
        <v>90</v>
      </c>
    </row>
    <row r="373" spans="1:65" s="2" customFormat="1" ht="21.75" customHeight="1">
      <c r="A373" s="37"/>
      <c r="B373" s="38"/>
      <c r="C373" s="185" t="s">
        <v>959</v>
      </c>
      <c r="D373" s="185" t="s">
        <v>388</v>
      </c>
      <c r="E373" s="186" t="s">
        <v>5253</v>
      </c>
      <c r="F373" s="187" t="s">
        <v>5254</v>
      </c>
      <c r="G373" s="188" t="s">
        <v>167</v>
      </c>
      <c r="H373" s="189">
        <v>44</v>
      </c>
      <c r="I373" s="190"/>
      <c r="J373" s="191">
        <f>ROUND(I373*H373,2)</f>
        <v>0</v>
      </c>
      <c r="K373" s="187" t="s">
        <v>391</v>
      </c>
      <c r="L373" s="42"/>
      <c r="M373" s="192" t="s">
        <v>76</v>
      </c>
      <c r="N373" s="193" t="s">
        <v>49</v>
      </c>
      <c r="O373" s="67"/>
      <c r="P373" s="194">
        <f>O373*H373</f>
        <v>0</v>
      </c>
      <c r="Q373" s="194">
        <v>0</v>
      </c>
      <c r="R373" s="194">
        <f>Q373*H373</f>
        <v>0</v>
      </c>
      <c r="S373" s="194">
        <v>0</v>
      </c>
      <c r="T373" s="195">
        <f>S373*H373</f>
        <v>0</v>
      </c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R373" s="196" t="s">
        <v>479</v>
      </c>
      <c r="AT373" s="196" t="s">
        <v>388</v>
      </c>
      <c r="AU373" s="196" t="s">
        <v>90</v>
      </c>
      <c r="AY373" s="20" t="s">
        <v>386</v>
      </c>
      <c r="BE373" s="197">
        <f>IF(N373="základní",J373,0)</f>
        <v>0</v>
      </c>
      <c r="BF373" s="197">
        <f>IF(N373="snížená",J373,0)</f>
        <v>0</v>
      </c>
      <c r="BG373" s="197">
        <f>IF(N373="zákl. přenesená",J373,0)</f>
        <v>0</v>
      </c>
      <c r="BH373" s="197">
        <f>IF(N373="sníž. přenesená",J373,0)</f>
        <v>0</v>
      </c>
      <c r="BI373" s="197">
        <f>IF(N373="nulová",J373,0)</f>
        <v>0</v>
      </c>
      <c r="BJ373" s="20" t="s">
        <v>90</v>
      </c>
      <c r="BK373" s="197">
        <f>ROUND(I373*H373,2)</f>
        <v>0</v>
      </c>
      <c r="BL373" s="20" t="s">
        <v>479</v>
      </c>
      <c r="BM373" s="196" t="s">
        <v>1668</v>
      </c>
    </row>
    <row r="374" spans="1:65" s="2" customFormat="1" ht="10">
      <c r="A374" s="37"/>
      <c r="B374" s="38"/>
      <c r="C374" s="39"/>
      <c r="D374" s="198" t="s">
        <v>393</v>
      </c>
      <c r="E374" s="39"/>
      <c r="F374" s="199" t="s">
        <v>5255</v>
      </c>
      <c r="G374" s="39"/>
      <c r="H374" s="39"/>
      <c r="I374" s="200"/>
      <c r="J374" s="39"/>
      <c r="K374" s="39"/>
      <c r="L374" s="42"/>
      <c r="M374" s="201"/>
      <c r="N374" s="202"/>
      <c r="O374" s="67"/>
      <c r="P374" s="67"/>
      <c r="Q374" s="67"/>
      <c r="R374" s="67"/>
      <c r="S374" s="67"/>
      <c r="T374" s="68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T374" s="20" t="s">
        <v>393</v>
      </c>
      <c r="AU374" s="20" t="s">
        <v>90</v>
      </c>
    </row>
    <row r="375" spans="1:65" s="2" customFormat="1" ht="18">
      <c r="A375" s="37"/>
      <c r="B375" s="38"/>
      <c r="C375" s="39"/>
      <c r="D375" s="205" t="s">
        <v>4949</v>
      </c>
      <c r="E375" s="39"/>
      <c r="F375" s="261" t="s">
        <v>5256</v>
      </c>
      <c r="G375" s="39"/>
      <c r="H375" s="39"/>
      <c r="I375" s="200"/>
      <c r="J375" s="39"/>
      <c r="K375" s="39"/>
      <c r="L375" s="42"/>
      <c r="M375" s="201"/>
      <c r="N375" s="202"/>
      <c r="O375" s="67"/>
      <c r="P375" s="67"/>
      <c r="Q375" s="67"/>
      <c r="R375" s="67"/>
      <c r="S375" s="67"/>
      <c r="T375" s="68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T375" s="20" t="s">
        <v>4949</v>
      </c>
      <c r="AU375" s="20" t="s">
        <v>90</v>
      </c>
    </row>
    <row r="376" spans="1:65" s="2" customFormat="1" ht="21.75" customHeight="1">
      <c r="A376" s="37"/>
      <c r="B376" s="38"/>
      <c r="C376" s="236" t="s">
        <v>968</v>
      </c>
      <c r="D376" s="236" t="s">
        <v>453</v>
      </c>
      <c r="E376" s="237" t="s">
        <v>5257</v>
      </c>
      <c r="F376" s="238" t="s">
        <v>5258</v>
      </c>
      <c r="G376" s="239" t="s">
        <v>624</v>
      </c>
      <c r="H376" s="240">
        <v>2</v>
      </c>
      <c r="I376" s="241"/>
      <c r="J376" s="242">
        <f>ROUND(I376*H376,2)</f>
        <v>0</v>
      </c>
      <c r="K376" s="238" t="s">
        <v>391</v>
      </c>
      <c r="L376" s="243"/>
      <c r="M376" s="244" t="s">
        <v>76</v>
      </c>
      <c r="N376" s="245" t="s">
        <v>49</v>
      </c>
      <c r="O376" s="67"/>
      <c r="P376" s="194">
        <f>O376*H376</f>
        <v>0</v>
      </c>
      <c r="Q376" s="194">
        <v>0</v>
      </c>
      <c r="R376" s="194">
        <f>Q376*H376</f>
        <v>0</v>
      </c>
      <c r="S376" s="194">
        <v>0</v>
      </c>
      <c r="T376" s="195">
        <f>S376*H376</f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6" t="s">
        <v>597</v>
      </c>
      <c r="AT376" s="196" t="s">
        <v>453</v>
      </c>
      <c r="AU376" s="196" t="s">
        <v>90</v>
      </c>
      <c r="AY376" s="20" t="s">
        <v>386</v>
      </c>
      <c r="BE376" s="197">
        <f>IF(N376="základní",J376,0)</f>
        <v>0</v>
      </c>
      <c r="BF376" s="197">
        <f>IF(N376="snížená",J376,0)</f>
        <v>0</v>
      </c>
      <c r="BG376" s="197">
        <f>IF(N376="zákl. přenesená",J376,0)</f>
        <v>0</v>
      </c>
      <c r="BH376" s="197">
        <f>IF(N376="sníž. přenesená",J376,0)</f>
        <v>0</v>
      </c>
      <c r="BI376" s="197">
        <f>IF(N376="nulová",J376,0)</f>
        <v>0</v>
      </c>
      <c r="BJ376" s="20" t="s">
        <v>90</v>
      </c>
      <c r="BK376" s="197">
        <f>ROUND(I376*H376,2)</f>
        <v>0</v>
      </c>
      <c r="BL376" s="20" t="s">
        <v>479</v>
      </c>
      <c r="BM376" s="196" t="s">
        <v>1678</v>
      </c>
    </row>
    <row r="377" spans="1:65" s="2" customFormat="1" ht="24.15" customHeight="1">
      <c r="A377" s="37"/>
      <c r="B377" s="38"/>
      <c r="C377" s="236" t="s">
        <v>973</v>
      </c>
      <c r="D377" s="236" t="s">
        <v>453</v>
      </c>
      <c r="E377" s="237" t="s">
        <v>5259</v>
      </c>
      <c r="F377" s="238" t="s">
        <v>5260</v>
      </c>
      <c r="G377" s="239" t="s">
        <v>624</v>
      </c>
      <c r="H377" s="240">
        <v>13</v>
      </c>
      <c r="I377" s="241"/>
      <c r="J377" s="242">
        <f>ROUND(I377*H377,2)</f>
        <v>0</v>
      </c>
      <c r="K377" s="238" t="s">
        <v>391</v>
      </c>
      <c r="L377" s="243"/>
      <c r="M377" s="244" t="s">
        <v>76</v>
      </c>
      <c r="N377" s="245" t="s">
        <v>49</v>
      </c>
      <c r="O377" s="67"/>
      <c r="P377" s="194">
        <f>O377*H377</f>
        <v>0</v>
      </c>
      <c r="Q377" s="194">
        <v>0</v>
      </c>
      <c r="R377" s="194">
        <f>Q377*H377</f>
        <v>0</v>
      </c>
      <c r="S377" s="194">
        <v>0</v>
      </c>
      <c r="T377" s="195">
        <f>S377*H377</f>
        <v>0</v>
      </c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R377" s="196" t="s">
        <v>597</v>
      </c>
      <c r="AT377" s="196" t="s">
        <v>453</v>
      </c>
      <c r="AU377" s="196" t="s">
        <v>90</v>
      </c>
      <c r="AY377" s="20" t="s">
        <v>386</v>
      </c>
      <c r="BE377" s="197">
        <f>IF(N377="základní",J377,0)</f>
        <v>0</v>
      </c>
      <c r="BF377" s="197">
        <f>IF(N377="snížená",J377,0)</f>
        <v>0</v>
      </c>
      <c r="BG377" s="197">
        <f>IF(N377="zákl. přenesená",J377,0)</f>
        <v>0</v>
      </c>
      <c r="BH377" s="197">
        <f>IF(N377="sníž. přenesená",J377,0)</f>
        <v>0</v>
      </c>
      <c r="BI377" s="197">
        <f>IF(N377="nulová",J377,0)</f>
        <v>0</v>
      </c>
      <c r="BJ377" s="20" t="s">
        <v>90</v>
      </c>
      <c r="BK377" s="197">
        <f>ROUND(I377*H377,2)</f>
        <v>0</v>
      </c>
      <c r="BL377" s="20" t="s">
        <v>479</v>
      </c>
      <c r="BM377" s="196" t="s">
        <v>1688</v>
      </c>
    </row>
    <row r="378" spans="1:65" s="2" customFormat="1" ht="24.15" customHeight="1">
      <c r="A378" s="37"/>
      <c r="B378" s="38"/>
      <c r="C378" s="236" t="s">
        <v>980</v>
      </c>
      <c r="D378" s="236" t="s">
        <v>453</v>
      </c>
      <c r="E378" s="237" t="s">
        <v>5261</v>
      </c>
      <c r="F378" s="238" t="s">
        <v>5262</v>
      </c>
      <c r="G378" s="239" t="s">
        <v>624</v>
      </c>
      <c r="H378" s="240">
        <v>5</v>
      </c>
      <c r="I378" s="241"/>
      <c r="J378" s="242">
        <f>ROUND(I378*H378,2)</f>
        <v>0</v>
      </c>
      <c r="K378" s="238" t="s">
        <v>391</v>
      </c>
      <c r="L378" s="243"/>
      <c r="M378" s="244" t="s">
        <v>76</v>
      </c>
      <c r="N378" s="245" t="s">
        <v>49</v>
      </c>
      <c r="O378" s="67"/>
      <c r="P378" s="194">
        <f>O378*H378</f>
        <v>0</v>
      </c>
      <c r="Q378" s="194">
        <v>0</v>
      </c>
      <c r="R378" s="194">
        <f>Q378*H378</f>
        <v>0</v>
      </c>
      <c r="S378" s="194">
        <v>0</v>
      </c>
      <c r="T378" s="195">
        <f>S378*H378</f>
        <v>0</v>
      </c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R378" s="196" t="s">
        <v>597</v>
      </c>
      <c r="AT378" s="196" t="s">
        <v>453</v>
      </c>
      <c r="AU378" s="196" t="s">
        <v>90</v>
      </c>
      <c r="AY378" s="20" t="s">
        <v>386</v>
      </c>
      <c r="BE378" s="197">
        <f>IF(N378="základní",J378,0)</f>
        <v>0</v>
      </c>
      <c r="BF378" s="197">
        <f>IF(N378="snížená",J378,0)</f>
        <v>0</v>
      </c>
      <c r="BG378" s="197">
        <f>IF(N378="zákl. přenesená",J378,0)</f>
        <v>0</v>
      </c>
      <c r="BH378" s="197">
        <f>IF(N378="sníž. přenesená",J378,0)</f>
        <v>0</v>
      </c>
      <c r="BI378" s="197">
        <f>IF(N378="nulová",J378,0)</f>
        <v>0</v>
      </c>
      <c r="BJ378" s="20" t="s">
        <v>90</v>
      </c>
      <c r="BK378" s="197">
        <f>ROUND(I378*H378,2)</f>
        <v>0</v>
      </c>
      <c r="BL378" s="20" t="s">
        <v>479</v>
      </c>
      <c r="BM378" s="196" t="s">
        <v>1699</v>
      </c>
    </row>
    <row r="379" spans="1:65" s="2" customFormat="1" ht="16.5" customHeight="1">
      <c r="A379" s="37"/>
      <c r="B379" s="38"/>
      <c r="C379" s="236" t="s">
        <v>987</v>
      </c>
      <c r="D379" s="236" t="s">
        <v>453</v>
      </c>
      <c r="E379" s="237" t="s">
        <v>5263</v>
      </c>
      <c r="F379" s="238" t="s">
        <v>5264</v>
      </c>
      <c r="G379" s="239" t="s">
        <v>624</v>
      </c>
      <c r="H379" s="240">
        <v>2</v>
      </c>
      <c r="I379" s="241"/>
      <c r="J379" s="242">
        <f>ROUND(I379*H379,2)</f>
        <v>0</v>
      </c>
      <c r="K379" s="238" t="s">
        <v>391</v>
      </c>
      <c r="L379" s="243"/>
      <c r="M379" s="244" t="s">
        <v>76</v>
      </c>
      <c r="N379" s="245" t="s">
        <v>49</v>
      </c>
      <c r="O379" s="67"/>
      <c r="P379" s="194">
        <f>O379*H379</f>
        <v>0</v>
      </c>
      <c r="Q379" s="194">
        <v>0</v>
      </c>
      <c r="R379" s="194">
        <f>Q379*H379</f>
        <v>0</v>
      </c>
      <c r="S379" s="194">
        <v>0</v>
      </c>
      <c r="T379" s="195">
        <f>S379*H379</f>
        <v>0</v>
      </c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R379" s="196" t="s">
        <v>597</v>
      </c>
      <c r="AT379" s="196" t="s">
        <v>453</v>
      </c>
      <c r="AU379" s="196" t="s">
        <v>90</v>
      </c>
      <c r="AY379" s="20" t="s">
        <v>386</v>
      </c>
      <c r="BE379" s="197">
        <f>IF(N379="základní",J379,0)</f>
        <v>0</v>
      </c>
      <c r="BF379" s="197">
        <f>IF(N379="snížená",J379,0)</f>
        <v>0</v>
      </c>
      <c r="BG379" s="197">
        <f>IF(N379="zákl. přenesená",J379,0)</f>
        <v>0</v>
      </c>
      <c r="BH379" s="197">
        <f>IF(N379="sníž. přenesená",J379,0)</f>
        <v>0</v>
      </c>
      <c r="BI379" s="197">
        <f>IF(N379="nulová",J379,0)</f>
        <v>0</v>
      </c>
      <c r="BJ379" s="20" t="s">
        <v>90</v>
      </c>
      <c r="BK379" s="197">
        <f>ROUND(I379*H379,2)</f>
        <v>0</v>
      </c>
      <c r="BL379" s="20" t="s">
        <v>479</v>
      </c>
      <c r="BM379" s="196" t="s">
        <v>1713</v>
      </c>
    </row>
    <row r="380" spans="1:65" s="2" customFormat="1" ht="24.15" customHeight="1">
      <c r="A380" s="37"/>
      <c r="B380" s="38"/>
      <c r="C380" s="185" t="s">
        <v>993</v>
      </c>
      <c r="D380" s="185" t="s">
        <v>388</v>
      </c>
      <c r="E380" s="186" t="s">
        <v>5265</v>
      </c>
      <c r="F380" s="187" t="s">
        <v>5266</v>
      </c>
      <c r="G380" s="188" t="s">
        <v>624</v>
      </c>
      <c r="H380" s="189">
        <v>60</v>
      </c>
      <c r="I380" s="190"/>
      <c r="J380" s="191">
        <f>ROUND(I380*H380,2)</f>
        <v>0</v>
      </c>
      <c r="K380" s="187" t="s">
        <v>391</v>
      </c>
      <c r="L380" s="42"/>
      <c r="M380" s="192" t="s">
        <v>76</v>
      </c>
      <c r="N380" s="193" t="s">
        <v>49</v>
      </c>
      <c r="O380" s="67"/>
      <c r="P380" s="194">
        <f>O380*H380</f>
        <v>0</v>
      </c>
      <c r="Q380" s="194">
        <v>0</v>
      </c>
      <c r="R380" s="194">
        <f>Q380*H380</f>
        <v>0</v>
      </c>
      <c r="S380" s="194">
        <v>0</v>
      </c>
      <c r="T380" s="195">
        <f>S380*H380</f>
        <v>0</v>
      </c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R380" s="196" t="s">
        <v>479</v>
      </c>
      <c r="AT380" s="196" t="s">
        <v>388</v>
      </c>
      <c r="AU380" s="196" t="s">
        <v>90</v>
      </c>
      <c r="AY380" s="20" t="s">
        <v>386</v>
      </c>
      <c r="BE380" s="197">
        <f>IF(N380="základní",J380,0)</f>
        <v>0</v>
      </c>
      <c r="BF380" s="197">
        <f>IF(N380="snížená",J380,0)</f>
        <v>0</v>
      </c>
      <c r="BG380" s="197">
        <f>IF(N380="zákl. přenesená",J380,0)</f>
        <v>0</v>
      </c>
      <c r="BH380" s="197">
        <f>IF(N380="sníž. přenesená",J380,0)</f>
        <v>0</v>
      </c>
      <c r="BI380" s="197">
        <f>IF(N380="nulová",J380,0)</f>
        <v>0</v>
      </c>
      <c r="BJ380" s="20" t="s">
        <v>90</v>
      </c>
      <c r="BK380" s="197">
        <f>ROUND(I380*H380,2)</f>
        <v>0</v>
      </c>
      <c r="BL380" s="20" t="s">
        <v>479</v>
      </c>
      <c r="BM380" s="196" t="s">
        <v>1726</v>
      </c>
    </row>
    <row r="381" spans="1:65" s="2" customFormat="1" ht="10">
      <c r="A381" s="37"/>
      <c r="B381" s="38"/>
      <c r="C381" s="39"/>
      <c r="D381" s="198" t="s">
        <v>393</v>
      </c>
      <c r="E381" s="39"/>
      <c r="F381" s="199" t="s">
        <v>5267</v>
      </c>
      <c r="G381" s="39"/>
      <c r="H381" s="39"/>
      <c r="I381" s="200"/>
      <c r="J381" s="39"/>
      <c r="K381" s="39"/>
      <c r="L381" s="42"/>
      <c r="M381" s="201"/>
      <c r="N381" s="202"/>
      <c r="O381" s="67"/>
      <c r="P381" s="67"/>
      <c r="Q381" s="67"/>
      <c r="R381" s="67"/>
      <c r="S381" s="67"/>
      <c r="T381" s="68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T381" s="20" t="s">
        <v>393</v>
      </c>
      <c r="AU381" s="20" t="s">
        <v>90</v>
      </c>
    </row>
    <row r="382" spans="1:65" s="2" customFormat="1" ht="18">
      <c r="A382" s="37"/>
      <c r="B382" s="38"/>
      <c r="C382" s="39"/>
      <c r="D382" s="205" t="s">
        <v>4949</v>
      </c>
      <c r="E382" s="39"/>
      <c r="F382" s="261" t="s">
        <v>5268</v>
      </c>
      <c r="G382" s="39"/>
      <c r="H382" s="39"/>
      <c r="I382" s="200"/>
      <c r="J382" s="39"/>
      <c r="K382" s="39"/>
      <c r="L382" s="42"/>
      <c r="M382" s="201"/>
      <c r="N382" s="202"/>
      <c r="O382" s="67"/>
      <c r="P382" s="67"/>
      <c r="Q382" s="67"/>
      <c r="R382" s="67"/>
      <c r="S382" s="67"/>
      <c r="T382" s="68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T382" s="20" t="s">
        <v>4949</v>
      </c>
      <c r="AU382" s="20" t="s">
        <v>90</v>
      </c>
    </row>
    <row r="383" spans="1:65" s="2" customFormat="1" ht="24.15" customHeight="1">
      <c r="A383" s="37"/>
      <c r="B383" s="38"/>
      <c r="C383" s="185" t="s">
        <v>1011</v>
      </c>
      <c r="D383" s="185" t="s">
        <v>388</v>
      </c>
      <c r="E383" s="186" t="s">
        <v>5269</v>
      </c>
      <c r="F383" s="187" t="s">
        <v>5270</v>
      </c>
      <c r="G383" s="188" t="s">
        <v>624</v>
      </c>
      <c r="H383" s="189">
        <v>27</v>
      </c>
      <c r="I383" s="190"/>
      <c r="J383" s="191">
        <f>ROUND(I383*H383,2)</f>
        <v>0</v>
      </c>
      <c r="K383" s="187" t="s">
        <v>391</v>
      </c>
      <c r="L383" s="42"/>
      <c r="M383" s="192" t="s">
        <v>76</v>
      </c>
      <c r="N383" s="193" t="s">
        <v>49</v>
      </c>
      <c r="O383" s="67"/>
      <c r="P383" s="194">
        <f>O383*H383</f>
        <v>0</v>
      </c>
      <c r="Q383" s="194">
        <v>0</v>
      </c>
      <c r="R383" s="194">
        <f>Q383*H383</f>
        <v>0</v>
      </c>
      <c r="S383" s="194">
        <v>0</v>
      </c>
      <c r="T383" s="195">
        <f>S383*H383</f>
        <v>0</v>
      </c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R383" s="196" t="s">
        <v>479</v>
      </c>
      <c r="AT383" s="196" t="s">
        <v>388</v>
      </c>
      <c r="AU383" s="196" t="s">
        <v>90</v>
      </c>
      <c r="AY383" s="20" t="s">
        <v>386</v>
      </c>
      <c r="BE383" s="197">
        <f>IF(N383="základní",J383,0)</f>
        <v>0</v>
      </c>
      <c r="BF383" s="197">
        <f>IF(N383="snížená",J383,0)</f>
        <v>0</v>
      </c>
      <c r="BG383" s="197">
        <f>IF(N383="zákl. přenesená",J383,0)</f>
        <v>0</v>
      </c>
      <c r="BH383" s="197">
        <f>IF(N383="sníž. přenesená",J383,0)</f>
        <v>0</v>
      </c>
      <c r="BI383" s="197">
        <f>IF(N383="nulová",J383,0)</f>
        <v>0</v>
      </c>
      <c r="BJ383" s="20" t="s">
        <v>90</v>
      </c>
      <c r="BK383" s="197">
        <f>ROUND(I383*H383,2)</f>
        <v>0</v>
      </c>
      <c r="BL383" s="20" t="s">
        <v>479</v>
      </c>
      <c r="BM383" s="196" t="s">
        <v>1738</v>
      </c>
    </row>
    <row r="384" spans="1:65" s="2" customFormat="1" ht="10">
      <c r="A384" s="37"/>
      <c r="B384" s="38"/>
      <c r="C384" s="39"/>
      <c r="D384" s="198" t="s">
        <v>393</v>
      </c>
      <c r="E384" s="39"/>
      <c r="F384" s="199" t="s">
        <v>5271</v>
      </c>
      <c r="G384" s="39"/>
      <c r="H384" s="39"/>
      <c r="I384" s="200"/>
      <c r="J384" s="39"/>
      <c r="K384" s="39"/>
      <c r="L384" s="42"/>
      <c r="M384" s="201"/>
      <c r="N384" s="202"/>
      <c r="O384" s="67"/>
      <c r="P384" s="67"/>
      <c r="Q384" s="67"/>
      <c r="R384" s="67"/>
      <c r="S384" s="67"/>
      <c r="T384" s="68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T384" s="20" t="s">
        <v>393</v>
      </c>
      <c r="AU384" s="20" t="s">
        <v>90</v>
      </c>
    </row>
    <row r="385" spans="1:65" s="2" customFormat="1" ht="18">
      <c r="A385" s="37"/>
      <c r="B385" s="38"/>
      <c r="C385" s="39"/>
      <c r="D385" s="205" t="s">
        <v>4949</v>
      </c>
      <c r="E385" s="39"/>
      <c r="F385" s="261" t="s">
        <v>5272</v>
      </c>
      <c r="G385" s="39"/>
      <c r="H385" s="39"/>
      <c r="I385" s="200"/>
      <c r="J385" s="39"/>
      <c r="K385" s="39"/>
      <c r="L385" s="42"/>
      <c r="M385" s="201"/>
      <c r="N385" s="202"/>
      <c r="O385" s="67"/>
      <c r="P385" s="67"/>
      <c r="Q385" s="67"/>
      <c r="R385" s="67"/>
      <c r="S385" s="67"/>
      <c r="T385" s="68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T385" s="20" t="s">
        <v>4949</v>
      </c>
      <c r="AU385" s="20" t="s">
        <v>90</v>
      </c>
    </row>
    <row r="386" spans="1:65" s="2" customFormat="1" ht="66.75" customHeight="1">
      <c r="A386" s="37"/>
      <c r="B386" s="38"/>
      <c r="C386" s="185" t="s">
        <v>1016</v>
      </c>
      <c r="D386" s="185" t="s">
        <v>388</v>
      </c>
      <c r="E386" s="186" t="s">
        <v>5273</v>
      </c>
      <c r="F386" s="187" t="s">
        <v>5274</v>
      </c>
      <c r="G386" s="188" t="s">
        <v>624</v>
      </c>
      <c r="H386" s="189">
        <v>17</v>
      </c>
      <c r="I386" s="190"/>
      <c r="J386" s="191">
        <f>ROUND(I386*H386,2)</f>
        <v>0</v>
      </c>
      <c r="K386" s="187" t="s">
        <v>76</v>
      </c>
      <c r="L386" s="42"/>
      <c r="M386" s="192" t="s">
        <v>76</v>
      </c>
      <c r="N386" s="193" t="s">
        <v>49</v>
      </c>
      <c r="O386" s="67"/>
      <c r="P386" s="194">
        <f>O386*H386</f>
        <v>0</v>
      </c>
      <c r="Q386" s="194">
        <v>0</v>
      </c>
      <c r="R386" s="194">
        <f>Q386*H386</f>
        <v>0</v>
      </c>
      <c r="S386" s="194">
        <v>0</v>
      </c>
      <c r="T386" s="195">
        <f>S386*H386</f>
        <v>0</v>
      </c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R386" s="196" t="s">
        <v>479</v>
      </c>
      <c r="AT386" s="196" t="s">
        <v>388</v>
      </c>
      <c r="AU386" s="196" t="s">
        <v>90</v>
      </c>
      <c r="AY386" s="20" t="s">
        <v>386</v>
      </c>
      <c r="BE386" s="197">
        <f>IF(N386="základní",J386,0)</f>
        <v>0</v>
      </c>
      <c r="BF386" s="197">
        <f>IF(N386="snížená",J386,0)</f>
        <v>0</v>
      </c>
      <c r="BG386" s="197">
        <f>IF(N386="zákl. přenesená",J386,0)</f>
        <v>0</v>
      </c>
      <c r="BH386" s="197">
        <f>IF(N386="sníž. přenesená",J386,0)</f>
        <v>0</v>
      </c>
      <c r="BI386" s="197">
        <f>IF(N386="nulová",J386,0)</f>
        <v>0</v>
      </c>
      <c r="BJ386" s="20" t="s">
        <v>90</v>
      </c>
      <c r="BK386" s="197">
        <f>ROUND(I386*H386,2)</f>
        <v>0</v>
      </c>
      <c r="BL386" s="20" t="s">
        <v>479</v>
      </c>
      <c r="BM386" s="196" t="s">
        <v>1751</v>
      </c>
    </row>
    <row r="387" spans="1:65" s="2" customFormat="1" ht="18">
      <c r="A387" s="37"/>
      <c r="B387" s="38"/>
      <c r="C387" s="39"/>
      <c r="D387" s="205" t="s">
        <v>4949</v>
      </c>
      <c r="E387" s="39"/>
      <c r="F387" s="261" t="s">
        <v>5275</v>
      </c>
      <c r="G387" s="39"/>
      <c r="H387" s="39"/>
      <c r="I387" s="200"/>
      <c r="J387" s="39"/>
      <c r="K387" s="39"/>
      <c r="L387" s="42"/>
      <c r="M387" s="201"/>
      <c r="N387" s="202"/>
      <c r="O387" s="67"/>
      <c r="P387" s="67"/>
      <c r="Q387" s="67"/>
      <c r="R387" s="67"/>
      <c r="S387" s="67"/>
      <c r="T387" s="68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T387" s="20" t="s">
        <v>4949</v>
      </c>
      <c r="AU387" s="20" t="s">
        <v>90</v>
      </c>
    </row>
    <row r="388" spans="1:65" s="2" customFormat="1" ht="49" customHeight="1">
      <c r="A388" s="37"/>
      <c r="B388" s="38"/>
      <c r="C388" s="185" t="s">
        <v>208</v>
      </c>
      <c r="D388" s="185" t="s">
        <v>388</v>
      </c>
      <c r="E388" s="186" t="s">
        <v>5276</v>
      </c>
      <c r="F388" s="187" t="s">
        <v>5277</v>
      </c>
      <c r="G388" s="188" t="s">
        <v>624</v>
      </c>
      <c r="H388" s="189">
        <v>1</v>
      </c>
      <c r="I388" s="190"/>
      <c r="J388" s="191">
        <f>ROUND(I388*H388,2)</f>
        <v>0</v>
      </c>
      <c r="K388" s="187" t="s">
        <v>76</v>
      </c>
      <c r="L388" s="42"/>
      <c r="M388" s="192" t="s">
        <v>76</v>
      </c>
      <c r="N388" s="193" t="s">
        <v>49</v>
      </c>
      <c r="O388" s="67"/>
      <c r="P388" s="194">
        <f>O388*H388</f>
        <v>0</v>
      </c>
      <c r="Q388" s="194">
        <v>0</v>
      </c>
      <c r="R388" s="194">
        <f>Q388*H388</f>
        <v>0</v>
      </c>
      <c r="S388" s="194">
        <v>0</v>
      </c>
      <c r="T388" s="195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6" t="s">
        <v>479</v>
      </c>
      <c r="AT388" s="196" t="s">
        <v>388</v>
      </c>
      <c r="AU388" s="196" t="s">
        <v>90</v>
      </c>
      <c r="AY388" s="20" t="s">
        <v>386</v>
      </c>
      <c r="BE388" s="197">
        <f>IF(N388="základní",J388,0)</f>
        <v>0</v>
      </c>
      <c r="BF388" s="197">
        <f>IF(N388="snížená",J388,0)</f>
        <v>0</v>
      </c>
      <c r="BG388" s="197">
        <f>IF(N388="zákl. přenesená",J388,0)</f>
        <v>0</v>
      </c>
      <c r="BH388" s="197">
        <f>IF(N388="sníž. přenesená",J388,0)</f>
        <v>0</v>
      </c>
      <c r="BI388" s="197">
        <f>IF(N388="nulová",J388,0)</f>
        <v>0</v>
      </c>
      <c r="BJ388" s="20" t="s">
        <v>90</v>
      </c>
      <c r="BK388" s="197">
        <f>ROUND(I388*H388,2)</f>
        <v>0</v>
      </c>
      <c r="BL388" s="20" t="s">
        <v>479</v>
      </c>
      <c r="BM388" s="196" t="s">
        <v>1764</v>
      </c>
    </row>
    <row r="389" spans="1:65" s="2" customFormat="1" ht="18">
      <c r="A389" s="37"/>
      <c r="B389" s="38"/>
      <c r="C389" s="39"/>
      <c r="D389" s="205" t="s">
        <v>4949</v>
      </c>
      <c r="E389" s="39"/>
      <c r="F389" s="261" t="s">
        <v>5278</v>
      </c>
      <c r="G389" s="39"/>
      <c r="H389" s="39"/>
      <c r="I389" s="200"/>
      <c r="J389" s="39"/>
      <c r="K389" s="39"/>
      <c r="L389" s="42"/>
      <c r="M389" s="201"/>
      <c r="N389" s="202"/>
      <c r="O389" s="67"/>
      <c r="P389" s="67"/>
      <c r="Q389" s="67"/>
      <c r="R389" s="67"/>
      <c r="S389" s="67"/>
      <c r="T389" s="68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T389" s="20" t="s">
        <v>4949</v>
      </c>
      <c r="AU389" s="20" t="s">
        <v>90</v>
      </c>
    </row>
    <row r="390" spans="1:65" s="2" customFormat="1" ht="76.400000000000006" customHeight="1">
      <c r="A390" s="37"/>
      <c r="B390" s="38"/>
      <c r="C390" s="185" t="s">
        <v>1031</v>
      </c>
      <c r="D390" s="185" t="s">
        <v>388</v>
      </c>
      <c r="E390" s="186" t="s">
        <v>5279</v>
      </c>
      <c r="F390" s="187" t="s">
        <v>5280</v>
      </c>
      <c r="G390" s="188" t="s">
        <v>624</v>
      </c>
      <c r="H390" s="189">
        <v>6</v>
      </c>
      <c r="I390" s="190"/>
      <c r="J390" s="191">
        <f>ROUND(I390*H390,2)</f>
        <v>0</v>
      </c>
      <c r="K390" s="187" t="s">
        <v>76</v>
      </c>
      <c r="L390" s="42"/>
      <c r="M390" s="192" t="s">
        <v>76</v>
      </c>
      <c r="N390" s="193" t="s">
        <v>49</v>
      </c>
      <c r="O390" s="67"/>
      <c r="P390" s="194">
        <f>O390*H390</f>
        <v>0</v>
      </c>
      <c r="Q390" s="194">
        <v>0</v>
      </c>
      <c r="R390" s="194">
        <f>Q390*H390</f>
        <v>0</v>
      </c>
      <c r="S390" s="194">
        <v>0</v>
      </c>
      <c r="T390" s="195">
        <f>S390*H390</f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6" t="s">
        <v>479</v>
      </c>
      <c r="AT390" s="196" t="s">
        <v>388</v>
      </c>
      <c r="AU390" s="196" t="s">
        <v>90</v>
      </c>
      <c r="AY390" s="20" t="s">
        <v>386</v>
      </c>
      <c r="BE390" s="197">
        <f>IF(N390="základní",J390,0)</f>
        <v>0</v>
      </c>
      <c r="BF390" s="197">
        <f>IF(N390="snížená",J390,0)</f>
        <v>0</v>
      </c>
      <c r="BG390" s="197">
        <f>IF(N390="zákl. přenesená",J390,0)</f>
        <v>0</v>
      </c>
      <c r="BH390" s="197">
        <f>IF(N390="sníž. přenesená",J390,0)</f>
        <v>0</v>
      </c>
      <c r="BI390" s="197">
        <f>IF(N390="nulová",J390,0)</f>
        <v>0</v>
      </c>
      <c r="BJ390" s="20" t="s">
        <v>90</v>
      </c>
      <c r="BK390" s="197">
        <f>ROUND(I390*H390,2)</f>
        <v>0</v>
      </c>
      <c r="BL390" s="20" t="s">
        <v>479</v>
      </c>
      <c r="BM390" s="196" t="s">
        <v>1773</v>
      </c>
    </row>
    <row r="391" spans="1:65" s="2" customFormat="1" ht="18">
      <c r="A391" s="37"/>
      <c r="B391" s="38"/>
      <c r="C391" s="39"/>
      <c r="D391" s="205" t="s">
        <v>4949</v>
      </c>
      <c r="E391" s="39"/>
      <c r="F391" s="261" t="s">
        <v>5281</v>
      </c>
      <c r="G391" s="39"/>
      <c r="H391" s="39"/>
      <c r="I391" s="200"/>
      <c r="J391" s="39"/>
      <c r="K391" s="39"/>
      <c r="L391" s="42"/>
      <c r="M391" s="201"/>
      <c r="N391" s="202"/>
      <c r="O391" s="67"/>
      <c r="P391" s="67"/>
      <c r="Q391" s="67"/>
      <c r="R391" s="67"/>
      <c r="S391" s="67"/>
      <c r="T391" s="68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T391" s="20" t="s">
        <v>4949</v>
      </c>
      <c r="AU391" s="20" t="s">
        <v>90</v>
      </c>
    </row>
    <row r="392" spans="1:65" s="2" customFormat="1" ht="49" customHeight="1">
      <c r="A392" s="37"/>
      <c r="B392" s="38"/>
      <c r="C392" s="185" t="s">
        <v>1037</v>
      </c>
      <c r="D392" s="185" t="s">
        <v>388</v>
      </c>
      <c r="E392" s="186" t="s">
        <v>5282</v>
      </c>
      <c r="F392" s="187" t="s">
        <v>5283</v>
      </c>
      <c r="G392" s="188" t="s">
        <v>624</v>
      </c>
      <c r="H392" s="189">
        <v>4</v>
      </c>
      <c r="I392" s="190"/>
      <c r="J392" s="191">
        <f>ROUND(I392*H392,2)</f>
        <v>0</v>
      </c>
      <c r="K392" s="187" t="s">
        <v>76</v>
      </c>
      <c r="L392" s="42"/>
      <c r="M392" s="192" t="s">
        <v>76</v>
      </c>
      <c r="N392" s="193" t="s">
        <v>49</v>
      </c>
      <c r="O392" s="67"/>
      <c r="P392" s="194">
        <f>O392*H392</f>
        <v>0</v>
      </c>
      <c r="Q392" s="194">
        <v>0</v>
      </c>
      <c r="R392" s="194">
        <f>Q392*H392</f>
        <v>0</v>
      </c>
      <c r="S392" s="194">
        <v>0</v>
      </c>
      <c r="T392" s="195">
        <f>S392*H392</f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6" t="s">
        <v>479</v>
      </c>
      <c r="AT392" s="196" t="s">
        <v>388</v>
      </c>
      <c r="AU392" s="196" t="s">
        <v>90</v>
      </c>
      <c r="AY392" s="20" t="s">
        <v>386</v>
      </c>
      <c r="BE392" s="197">
        <f>IF(N392="základní",J392,0)</f>
        <v>0</v>
      </c>
      <c r="BF392" s="197">
        <f>IF(N392="snížená",J392,0)</f>
        <v>0</v>
      </c>
      <c r="BG392" s="197">
        <f>IF(N392="zákl. přenesená",J392,0)</f>
        <v>0</v>
      </c>
      <c r="BH392" s="197">
        <f>IF(N392="sníž. přenesená",J392,0)</f>
        <v>0</v>
      </c>
      <c r="BI392" s="197">
        <f>IF(N392="nulová",J392,0)</f>
        <v>0</v>
      </c>
      <c r="BJ392" s="20" t="s">
        <v>90</v>
      </c>
      <c r="BK392" s="197">
        <f>ROUND(I392*H392,2)</f>
        <v>0</v>
      </c>
      <c r="BL392" s="20" t="s">
        <v>479</v>
      </c>
      <c r="BM392" s="196" t="s">
        <v>1782</v>
      </c>
    </row>
    <row r="393" spans="1:65" s="2" customFormat="1" ht="27">
      <c r="A393" s="37"/>
      <c r="B393" s="38"/>
      <c r="C393" s="39"/>
      <c r="D393" s="205" t="s">
        <v>4949</v>
      </c>
      <c r="E393" s="39"/>
      <c r="F393" s="261" t="s">
        <v>5284</v>
      </c>
      <c r="G393" s="39"/>
      <c r="H393" s="39"/>
      <c r="I393" s="200"/>
      <c r="J393" s="39"/>
      <c r="K393" s="39"/>
      <c r="L393" s="42"/>
      <c r="M393" s="201"/>
      <c r="N393" s="202"/>
      <c r="O393" s="67"/>
      <c r="P393" s="67"/>
      <c r="Q393" s="67"/>
      <c r="R393" s="67"/>
      <c r="S393" s="67"/>
      <c r="T393" s="68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T393" s="20" t="s">
        <v>4949</v>
      </c>
      <c r="AU393" s="20" t="s">
        <v>90</v>
      </c>
    </row>
    <row r="394" spans="1:65" s="2" customFormat="1" ht="16.5" customHeight="1">
      <c r="A394" s="37"/>
      <c r="B394" s="38"/>
      <c r="C394" s="185" t="s">
        <v>1043</v>
      </c>
      <c r="D394" s="185" t="s">
        <v>388</v>
      </c>
      <c r="E394" s="186" t="s">
        <v>5285</v>
      </c>
      <c r="F394" s="187" t="s">
        <v>5286</v>
      </c>
      <c r="G394" s="188" t="s">
        <v>624</v>
      </c>
      <c r="H394" s="189">
        <v>1</v>
      </c>
      <c r="I394" s="190"/>
      <c r="J394" s="191">
        <f>ROUND(I394*H394,2)</f>
        <v>0</v>
      </c>
      <c r="K394" s="187" t="s">
        <v>391</v>
      </c>
      <c r="L394" s="42"/>
      <c r="M394" s="192" t="s">
        <v>76</v>
      </c>
      <c r="N394" s="193" t="s">
        <v>49</v>
      </c>
      <c r="O394" s="67"/>
      <c r="P394" s="194">
        <f>O394*H394</f>
        <v>0</v>
      </c>
      <c r="Q394" s="194">
        <v>0</v>
      </c>
      <c r="R394" s="194">
        <f>Q394*H394</f>
        <v>0</v>
      </c>
      <c r="S394" s="194">
        <v>0</v>
      </c>
      <c r="T394" s="195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6" t="s">
        <v>479</v>
      </c>
      <c r="AT394" s="196" t="s">
        <v>388</v>
      </c>
      <c r="AU394" s="196" t="s">
        <v>90</v>
      </c>
      <c r="AY394" s="20" t="s">
        <v>386</v>
      </c>
      <c r="BE394" s="197">
        <f>IF(N394="základní",J394,0)</f>
        <v>0</v>
      </c>
      <c r="BF394" s="197">
        <f>IF(N394="snížená",J394,0)</f>
        <v>0</v>
      </c>
      <c r="BG394" s="197">
        <f>IF(N394="zákl. přenesená",J394,0)</f>
        <v>0</v>
      </c>
      <c r="BH394" s="197">
        <f>IF(N394="sníž. přenesená",J394,0)</f>
        <v>0</v>
      </c>
      <c r="BI394" s="197">
        <f>IF(N394="nulová",J394,0)</f>
        <v>0</v>
      </c>
      <c r="BJ394" s="20" t="s">
        <v>90</v>
      </c>
      <c r="BK394" s="197">
        <f>ROUND(I394*H394,2)</f>
        <v>0</v>
      </c>
      <c r="BL394" s="20" t="s">
        <v>479</v>
      </c>
      <c r="BM394" s="196" t="s">
        <v>1804</v>
      </c>
    </row>
    <row r="395" spans="1:65" s="2" customFormat="1" ht="10">
      <c r="A395" s="37"/>
      <c r="B395" s="38"/>
      <c r="C395" s="39"/>
      <c r="D395" s="198" t="s">
        <v>393</v>
      </c>
      <c r="E395" s="39"/>
      <c r="F395" s="199" t="s">
        <v>5287</v>
      </c>
      <c r="G395" s="39"/>
      <c r="H395" s="39"/>
      <c r="I395" s="200"/>
      <c r="J395" s="39"/>
      <c r="K395" s="39"/>
      <c r="L395" s="42"/>
      <c r="M395" s="201"/>
      <c r="N395" s="202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393</v>
      </c>
      <c r="AU395" s="20" t="s">
        <v>90</v>
      </c>
    </row>
    <row r="396" spans="1:65" s="2" customFormat="1" ht="18">
      <c r="A396" s="37"/>
      <c r="B396" s="38"/>
      <c r="C396" s="39"/>
      <c r="D396" s="205" t="s">
        <v>4949</v>
      </c>
      <c r="E396" s="39"/>
      <c r="F396" s="261" t="s">
        <v>5288</v>
      </c>
      <c r="G396" s="39"/>
      <c r="H396" s="39"/>
      <c r="I396" s="200"/>
      <c r="J396" s="39"/>
      <c r="K396" s="39"/>
      <c r="L396" s="42"/>
      <c r="M396" s="201"/>
      <c r="N396" s="202"/>
      <c r="O396" s="67"/>
      <c r="P396" s="67"/>
      <c r="Q396" s="67"/>
      <c r="R396" s="67"/>
      <c r="S396" s="67"/>
      <c r="T396" s="68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T396" s="20" t="s">
        <v>4949</v>
      </c>
      <c r="AU396" s="20" t="s">
        <v>90</v>
      </c>
    </row>
    <row r="397" spans="1:65" s="2" customFormat="1" ht="16.5" customHeight="1">
      <c r="A397" s="37"/>
      <c r="B397" s="38"/>
      <c r="C397" s="185" t="s">
        <v>1052</v>
      </c>
      <c r="D397" s="185" t="s">
        <v>388</v>
      </c>
      <c r="E397" s="186" t="s">
        <v>5289</v>
      </c>
      <c r="F397" s="187" t="s">
        <v>5290</v>
      </c>
      <c r="G397" s="188" t="s">
        <v>624</v>
      </c>
      <c r="H397" s="189">
        <v>9</v>
      </c>
      <c r="I397" s="190"/>
      <c r="J397" s="191">
        <f>ROUND(I397*H397,2)</f>
        <v>0</v>
      </c>
      <c r="K397" s="187" t="s">
        <v>391</v>
      </c>
      <c r="L397" s="42"/>
      <c r="M397" s="192" t="s">
        <v>76</v>
      </c>
      <c r="N397" s="193" t="s">
        <v>49</v>
      </c>
      <c r="O397" s="67"/>
      <c r="P397" s="194">
        <f>O397*H397</f>
        <v>0</v>
      </c>
      <c r="Q397" s="194">
        <v>0</v>
      </c>
      <c r="R397" s="194">
        <f>Q397*H397</f>
        <v>0</v>
      </c>
      <c r="S397" s="194">
        <v>0</v>
      </c>
      <c r="T397" s="195">
        <f>S397*H397</f>
        <v>0</v>
      </c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R397" s="196" t="s">
        <v>479</v>
      </c>
      <c r="AT397" s="196" t="s">
        <v>388</v>
      </c>
      <c r="AU397" s="196" t="s">
        <v>90</v>
      </c>
      <c r="AY397" s="20" t="s">
        <v>386</v>
      </c>
      <c r="BE397" s="197">
        <f>IF(N397="základní",J397,0)</f>
        <v>0</v>
      </c>
      <c r="BF397" s="197">
        <f>IF(N397="snížená",J397,0)</f>
        <v>0</v>
      </c>
      <c r="BG397" s="197">
        <f>IF(N397="zákl. přenesená",J397,0)</f>
        <v>0</v>
      </c>
      <c r="BH397" s="197">
        <f>IF(N397="sníž. přenesená",J397,0)</f>
        <v>0</v>
      </c>
      <c r="BI397" s="197">
        <f>IF(N397="nulová",J397,0)</f>
        <v>0</v>
      </c>
      <c r="BJ397" s="20" t="s">
        <v>90</v>
      </c>
      <c r="BK397" s="197">
        <f>ROUND(I397*H397,2)</f>
        <v>0</v>
      </c>
      <c r="BL397" s="20" t="s">
        <v>479</v>
      </c>
      <c r="BM397" s="196" t="s">
        <v>1827</v>
      </c>
    </row>
    <row r="398" spans="1:65" s="2" customFormat="1" ht="10">
      <c r="A398" s="37"/>
      <c r="B398" s="38"/>
      <c r="C398" s="39"/>
      <c r="D398" s="198" t="s">
        <v>393</v>
      </c>
      <c r="E398" s="39"/>
      <c r="F398" s="199" t="s">
        <v>5291</v>
      </c>
      <c r="G398" s="39"/>
      <c r="H398" s="39"/>
      <c r="I398" s="200"/>
      <c r="J398" s="39"/>
      <c r="K398" s="39"/>
      <c r="L398" s="42"/>
      <c r="M398" s="201"/>
      <c r="N398" s="202"/>
      <c r="O398" s="67"/>
      <c r="P398" s="67"/>
      <c r="Q398" s="67"/>
      <c r="R398" s="67"/>
      <c r="S398" s="67"/>
      <c r="T398" s="68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T398" s="20" t="s">
        <v>393</v>
      </c>
      <c r="AU398" s="20" t="s">
        <v>90</v>
      </c>
    </row>
    <row r="399" spans="1:65" s="2" customFormat="1" ht="18">
      <c r="A399" s="37"/>
      <c r="B399" s="38"/>
      <c r="C399" s="39"/>
      <c r="D399" s="205" t="s">
        <v>4949</v>
      </c>
      <c r="E399" s="39"/>
      <c r="F399" s="261" t="s">
        <v>5292</v>
      </c>
      <c r="G399" s="39"/>
      <c r="H399" s="39"/>
      <c r="I399" s="200"/>
      <c r="J399" s="39"/>
      <c r="K399" s="39"/>
      <c r="L399" s="42"/>
      <c r="M399" s="201"/>
      <c r="N399" s="202"/>
      <c r="O399" s="67"/>
      <c r="P399" s="67"/>
      <c r="Q399" s="67"/>
      <c r="R399" s="67"/>
      <c r="S399" s="67"/>
      <c r="T399" s="68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T399" s="20" t="s">
        <v>4949</v>
      </c>
      <c r="AU399" s="20" t="s">
        <v>90</v>
      </c>
    </row>
    <row r="400" spans="1:65" s="2" customFormat="1" ht="21.75" customHeight="1">
      <c r="A400" s="37"/>
      <c r="B400" s="38"/>
      <c r="C400" s="185" t="s">
        <v>1117</v>
      </c>
      <c r="D400" s="185" t="s">
        <v>388</v>
      </c>
      <c r="E400" s="186" t="s">
        <v>5293</v>
      </c>
      <c r="F400" s="187" t="s">
        <v>5294</v>
      </c>
      <c r="G400" s="188" t="s">
        <v>624</v>
      </c>
      <c r="H400" s="189">
        <v>2</v>
      </c>
      <c r="I400" s="190"/>
      <c r="J400" s="191">
        <f>ROUND(I400*H400,2)</f>
        <v>0</v>
      </c>
      <c r="K400" s="187" t="s">
        <v>391</v>
      </c>
      <c r="L400" s="42"/>
      <c r="M400" s="192" t="s">
        <v>76</v>
      </c>
      <c r="N400" s="193" t="s">
        <v>49</v>
      </c>
      <c r="O400" s="67"/>
      <c r="P400" s="194">
        <f>O400*H400</f>
        <v>0</v>
      </c>
      <c r="Q400" s="194">
        <v>0</v>
      </c>
      <c r="R400" s="194">
        <f>Q400*H400</f>
        <v>0</v>
      </c>
      <c r="S400" s="194">
        <v>0</v>
      </c>
      <c r="T400" s="195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6" t="s">
        <v>479</v>
      </c>
      <c r="AT400" s="196" t="s">
        <v>388</v>
      </c>
      <c r="AU400" s="196" t="s">
        <v>90</v>
      </c>
      <c r="AY400" s="20" t="s">
        <v>386</v>
      </c>
      <c r="BE400" s="197">
        <f>IF(N400="základní",J400,0)</f>
        <v>0</v>
      </c>
      <c r="BF400" s="197">
        <f>IF(N400="snížená",J400,0)</f>
        <v>0</v>
      </c>
      <c r="BG400" s="197">
        <f>IF(N400="zákl. přenesená",J400,0)</f>
        <v>0</v>
      </c>
      <c r="BH400" s="197">
        <f>IF(N400="sníž. přenesená",J400,0)</f>
        <v>0</v>
      </c>
      <c r="BI400" s="197">
        <f>IF(N400="nulová",J400,0)</f>
        <v>0</v>
      </c>
      <c r="BJ400" s="20" t="s">
        <v>90</v>
      </c>
      <c r="BK400" s="197">
        <f>ROUND(I400*H400,2)</f>
        <v>0</v>
      </c>
      <c r="BL400" s="20" t="s">
        <v>479</v>
      </c>
      <c r="BM400" s="196" t="s">
        <v>1841</v>
      </c>
    </row>
    <row r="401" spans="1:65" s="2" customFormat="1" ht="10">
      <c r="A401" s="37"/>
      <c r="B401" s="38"/>
      <c r="C401" s="39"/>
      <c r="D401" s="198" t="s">
        <v>393</v>
      </c>
      <c r="E401" s="39"/>
      <c r="F401" s="199" t="s">
        <v>5295</v>
      </c>
      <c r="G401" s="39"/>
      <c r="H401" s="39"/>
      <c r="I401" s="200"/>
      <c r="J401" s="39"/>
      <c r="K401" s="39"/>
      <c r="L401" s="42"/>
      <c r="M401" s="201"/>
      <c r="N401" s="202"/>
      <c r="O401" s="67"/>
      <c r="P401" s="67"/>
      <c r="Q401" s="67"/>
      <c r="R401" s="67"/>
      <c r="S401" s="67"/>
      <c r="T401" s="68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T401" s="20" t="s">
        <v>393</v>
      </c>
      <c r="AU401" s="20" t="s">
        <v>90</v>
      </c>
    </row>
    <row r="402" spans="1:65" s="2" customFormat="1" ht="18">
      <c r="A402" s="37"/>
      <c r="B402" s="38"/>
      <c r="C402" s="39"/>
      <c r="D402" s="205" t="s">
        <v>4949</v>
      </c>
      <c r="E402" s="39"/>
      <c r="F402" s="261" t="s">
        <v>5296</v>
      </c>
      <c r="G402" s="39"/>
      <c r="H402" s="39"/>
      <c r="I402" s="200"/>
      <c r="J402" s="39"/>
      <c r="K402" s="39"/>
      <c r="L402" s="42"/>
      <c r="M402" s="201"/>
      <c r="N402" s="202"/>
      <c r="O402" s="67"/>
      <c r="P402" s="67"/>
      <c r="Q402" s="67"/>
      <c r="R402" s="67"/>
      <c r="S402" s="67"/>
      <c r="T402" s="68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T402" s="20" t="s">
        <v>4949</v>
      </c>
      <c r="AU402" s="20" t="s">
        <v>90</v>
      </c>
    </row>
    <row r="403" spans="1:65" s="2" customFormat="1" ht="21.75" customHeight="1">
      <c r="A403" s="37"/>
      <c r="B403" s="38"/>
      <c r="C403" s="185" t="s">
        <v>1192</v>
      </c>
      <c r="D403" s="185" t="s">
        <v>388</v>
      </c>
      <c r="E403" s="186" t="s">
        <v>5297</v>
      </c>
      <c r="F403" s="187" t="s">
        <v>5298</v>
      </c>
      <c r="G403" s="188" t="s">
        <v>624</v>
      </c>
      <c r="H403" s="189">
        <v>1</v>
      </c>
      <c r="I403" s="190"/>
      <c r="J403" s="191">
        <f>ROUND(I403*H403,2)</f>
        <v>0</v>
      </c>
      <c r="K403" s="187" t="s">
        <v>391</v>
      </c>
      <c r="L403" s="42"/>
      <c r="M403" s="192" t="s">
        <v>76</v>
      </c>
      <c r="N403" s="193" t="s">
        <v>49</v>
      </c>
      <c r="O403" s="67"/>
      <c r="P403" s="194">
        <f>O403*H403</f>
        <v>0</v>
      </c>
      <c r="Q403" s="194">
        <v>0</v>
      </c>
      <c r="R403" s="194">
        <f>Q403*H403</f>
        <v>0</v>
      </c>
      <c r="S403" s="194">
        <v>0</v>
      </c>
      <c r="T403" s="195">
        <f>S403*H403</f>
        <v>0</v>
      </c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R403" s="196" t="s">
        <v>479</v>
      </c>
      <c r="AT403" s="196" t="s">
        <v>388</v>
      </c>
      <c r="AU403" s="196" t="s">
        <v>90</v>
      </c>
      <c r="AY403" s="20" t="s">
        <v>386</v>
      </c>
      <c r="BE403" s="197">
        <f>IF(N403="základní",J403,0)</f>
        <v>0</v>
      </c>
      <c r="BF403" s="197">
        <f>IF(N403="snížená",J403,0)</f>
        <v>0</v>
      </c>
      <c r="BG403" s="197">
        <f>IF(N403="zákl. přenesená",J403,0)</f>
        <v>0</v>
      </c>
      <c r="BH403" s="197">
        <f>IF(N403="sníž. přenesená",J403,0)</f>
        <v>0</v>
      </c>
      <c r="BI403" s="197">
        <f>IF(N403="nulová",J403,0)</f>
        <v>0</v>
      </c>
      <c r="BJ403" s="20" t="s">
        <v>90</v>
      </c>
      <c r="BK403" s="197">
        <f>ROUND(I403*H403,2)</f>
        <v>0</v>
      </c>
      <c r="BL403" s="20" t="s">
        <v>479</v>
      </c>
      <c r="BM403" s="196" t="s">
        <v>1859</v>
      </c>
    </row>
    <row r="404" spans="1:65" s="2" customFormat="1" ht="10">
      <c r="A404" s="37"/>
      <c r="B404" s="38"/>
      <c r="C404" s="39"/>
      <c r="D404" s="198" t="s">
        <v>393</v>
      </c>
      <c r="E404" s="39"/>
      <c r="F404" s="199" t="s">
        <v>5299</v>
      </c>
      <c r="G404" s="39"/>
      <c r="H404" s="39"/>
      <c r="I404" s="200"/>
      <c r="J404" s="39"/>
      <c r="K404" s="39"/>
      <c r="L404" s="42"/>
      <c r="M404" s="201"/>
      <c r="N404" s="202"/>
      <c r="O404" s="67"/>
      <c r="P404" s="67"/>
      <c r="Q404" s="67"/>
      <c r="R404" s="67"/>
      <c r="S404" s="67"/>
      <c r="T404" s="68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T404" s="20" t="s">
        <v>393</v>
      </c>
      <c r="AU404" s="20" t="s">
        <v>90</v>
      </c>
    </row>
    <row r="405" spans="1:65" s="2" customFormat="1" ht="18">
      <c r="A405" s="37"/>
      <c r="B405" s="38"/>
      <c r="C405" s="39"/>
      <c r="D405" s="205" t="s">
        <v>4949</v>
      </c>
      <c r="E405" s="39"/>
      <c r="F405" s="261" t="s">
        <v>5300</v>
      </c>
      <c r="G405" s="39"/>
      <c r="H405" s="39"/>
      <c r="I405" s="200"/>
      <c r="J405" s="39"/>
      <c r="K405" s="39"/>
      <c r="L405" s="42"/>
      <c r="M405" s="201"/>
      <c r="N405" s="202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4949</v>
      </c>
      <c r="AU405" s="20" t="s">
        <v>90</v>
      </c>
    </row>
    <row r="406" spans="1:65" s="2" customFormat="1" ht="49" customHeight="1">
      <c r="A406" s="37"/>
      <c r="B406" s="38"/>
      <c r="C406" s="185" t="s">
        <v>1197</v>
      </c>
      <c r="D406" s="185" t="s">
        <v>388</v>
      </c>
      <c r="E406" s="186" t="s">
        <v>5301</v>
      </c>
      <c r="F406" s="187" t="s">
        <v>5302</v>
      </c>
      <c r="G406" s="188" t="s">
        <v>624</v>
      </c>
      <c r="H406" s="189">
        <v>3</v>
      </c>
      <c r="I406" s="190"/>
      <c r="J406" s="191">
        <f>ROUND(I406*H406,2)</f>
        <v>0</v>
      </c>
      <c r="K406" s="187" t="s">
        <v>76</v>
      </c>
      <c r="L406" s="42"/>
      <c r="M406" s="192" t="s">
        <v>76</v>
      </c>
      <c r="N406" s="193" t="s">
        <v>49</v>
      </c>
      <c r="O406" s="67"/>
      <c r="P406" s="194">
        <f>O406*H406</f>
        <v>0</v>
      </c>
      <c r="Q406" s="194">
        <v>0</v>
      </c>
      <c r="R406" s="194">
        <f>Q406*H406</f>
        <v>0</v>
      </c>
      <c r="S406" s="194">
        <v>0</v>
      </c>
      <c r="T406" s="195">
        <f>S406*H406</f>
        <v>0</v>
      </c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R406" s="196" t="s">
        <v>479</v>
      </c>
      <c r="AT406" s="196" t="s">
        <v>388</v>
      </c>
      <c r="AU406" s="196" t="s">
        <v>90</v>
      </c>
      <c r="AY406" s="20" t="s">
        <v>386</v>
      </c>
      <c r="BE406" s="197">
        <f>IF(N406="základní",J406,0)</f>
        <v>0</v>
      </c>
      <c r="BF406" s="197">
        <f>IF(N406="snížená",J406,0)</f>
        <v>0</v>
      </c>
      <c r="BG406" s="197">
        <f>IF(N406="zákl. přenesená",J406,0)</f>
        <v>0</v>
      </c>
      <c r="BH406" s="197">
        <f>IF(N406="sníž. přenesená",J406,0)</f>
        <v>0</v>
      </c>
      <c r="BI406" s="197">
        <f>IF(N406="nulová",J406,0)</f>
        <v>0</v>
      </c>
      <c r="BJ406" s="20" t="s">
        <v>90</v>
      </c>
      <c r="BK406" s="197">
        <f>ROUND(I406*H406,2)</f>
        <v>0</v>
      </c>
      <c r="BL406" s="20" t="s">
        <v>479</v>
      </c>
      <c r="BM406" s="196" t="s">
        <v>1881</v>
      </c>
    </row>
    <row r="407" spans="1:65" s="2" customFormat="1" ht="27">
      <c r="A407" s="37"/>
      <c r="B407" s="38"/>
      <c r="C407" s="39"/>
      <c r="D407" s="205" t="s">
        <v>4949</v>
      </c>
      <c r="E407" s="39"/>
      <c r="F407" s="261" t="s">
        <v>5303</v>
      </c>
      <c r="G407" s="39"/>
      <c r="H407" s="39"/>
      <c r="I407" s="200"/>
      <c r="J407" s="39"/>
      <c r="K407" s="39"/>
      <c r="L407" s="42"/>
      <c r="M407" s="201"/>
      <c r="N407" s="202"/>
      <c r="O407" s="67"/>
      <c r="P407" s="67"/>
      <c r="Q407" s="67"/>
      <c r="R407" s="67"/>
      <c r="S407" s="67"/>
      <c r="T407" s="68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T407" s="20" t="s">
        <v>4949</v>
      </c>
      <c r="AU407" s="20" t="s">
        <v>90</v>
      </c>
    </row>
    <row r="408" spans="1:65" s="14" customFormat="1" ht="10">
      <c r="B408" s="214"/>
      <c r="C408" s="215"/>
      <c r="D408" s="205" t="s">
        <v>395</v>
      </c>
      <c r="E408" s="216" t="s">
        <v>76</v>
      </c>
      <c r="F408" s="217" t="s">
        <v>5304</v>
      </c>
      <c r="G408" s="215"/>
      <c r="H408" s="218">
        <v>3</v>
      </c>
      <c r="I408" s="219"/>
      <c r="J408" s="215"/>
      <c r="K408" s="215"/>
      <c r="L408" s="220"/>
      <c r="M408" s="221"/>
      <c r="N408" s="222"/>
      <c r="O408" s="222"/>
      <c r="P408" s="222"/>
      <c r="Q408" s="222"/>
      <c r="R408" s="222"/>
      <c r="S408" s="222"/>
      <c r="T408" s="223"/>
      <c r="AT408" s="224" t="s">
        <v>395</v>
      </c>
      <c r="AU408" s="224" t="s">
        <v>90</v>
      </c>
      <c r="AV408" s="14" t="s">
        <v>90</v>
      </c>
      <c r="AW408" s="14" t="s">
        <v>36</v>
      </c>
      <c r="AX408" s="14" t="s">
        <v>78</v>
      </c>
      <c r="AY408" s="224" t="s">
        <v>386</v>
      </c>
    </row>
    <row r="409" spans="1:65" s="15" customFormat="1" ht="10">
      <c r="B409" s="225"/>
      <c r="C409" s="226"/>
      <c r="D409" s="205" t="s">
        <v>395</v>
      </c>
      <c r="E409" s="227" t="s">
        <v>76</v>
      </c>
      <c r="F409" s="228" t="s">
        <v>398</v>
      </c>
      <c r="G409" s="226"/>
      <c r="H409" s="229">
        <v>3</v>
      </c>
      <c r="I409" s="230"/>
      <c r="J409" s="226"/>
      <c r="K409" s="226"/>
      <c r="L409" s="231"/>
      <c r="M409" s="232"/>
      <c r="N409" s="233"/>
      <c r="O409" s="233"/>
      <c r="P409" s="233"/>
      <c r="Q409" s="233"/>
      <c r="R409" s="233"/>
      <c r="S409" s="233"/>
      <c r="T409" s="234"/>
      <c r="AT409" s="235" t="s">
        <v>395</v>
      </c>
      <c r="AU409" s="235" t="s">
        <v>90</v>
      </c>
      <c r="AV409" s="15" t="s">
        <v>102</v>
      </c>
      <c r="AW409" s="15" t="s">
        <v>36</v>
      </c>
      <c r="AX409" s="15" t="s">
        <v>85</v>
      </c>
      <c r="AY409" s="235" t="s">
        <v>386</v>
      </c>
    </row>
    <row r="410" spans="1:65" s="2" customFormat="1" ht="37.75" customHeight="1">
      <c r="A410" s="37"/>
      <c r="B410" s="38"/>
      <c r="C410" s="185" t="s">
        <v>1224</v>
      </c>
      <c r="D410" s="185" t="s">
        <v>388</v>
      </c>
      <c r="E410" s="186" t="s">
        <v>5305</v>
      </c>
      <c r="F410" s="187" t="s">
        <v>5306</v>
      </c>
      <c r="G410" s="188" t="s">
        <v>624</v>
      </c>
      <c r="H410" s="189">
        <v>1</v>
      </c>
      <c r="I410" s="190"/>
      <c r="J410" s="191">
        <f>ROUND(I410*H410,2)</f>
        <v>0</v>
      </c>
      <c r="K410" s="187" t="s">
        <v>76</v>
      </c>
      <c r="L410" s="42"/>
      <c r="M410" s="192" t="s">
        <v>76</v>
      </c>
      <c r="N410" s="193" t="s">
        <v>49</v>
      </c>
      <c r="O410" s="67"/>
      <c r="P410" s="194">
        <f>O410*H410</f>
        <v>0</v>
      </c>
      <c r="Q410" s="194">
        <v>0</v>
      </c>
      <c r="R410" s="194">
        <f>Q410*H410</f>
        <v>0</v>
      </c>
      <c r="S410" s="194">
        <v>0</v>
      </c>
      <c r="T410" s="195">
        <f>S410*H410</f>
        <v>0</v>
      </c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R410" s="196" t="s">
        <v>479</v>
      </c>
      <c r="AT410" s="196" t="s">
        <v>388</v>
      </c>
      <c r="AU410" s="196" t="s">
        <v>90</v>
      </c>
      <c r="AY410" s="20" t="s">
        <v>386</v>
      </c>
      <c r="BE410" s="197">
        <f>IF(N410="základní",J410,0)</f>
        <v>0</v>
      </c>
      <c r="BF410" s="197">
        <f>IF(N410="snížená",J410,0)</f>
        <v>0</v>
      </c>
      <c r="BG410" s="197">
        <f>IF(N410="zákl. přenesená",J410,0)</f>
        <v>0</v>
      </c>
      <c r="BH410" s="197">
        <f>IF(N410="sníž. přenesená",J410,0)</f>
        <v>0</v>
      </c>
      <c r="BI410" s="197">
        <f>IF(N410="nulová",J410,0)</f>
        <v>0</v>
      </c>
      <c r="BJ410" s="20" t="s">
        <v>90</v>
      </c>
      <c r="BK410" s="197">
        <f>ROUND(I410*H410,2)</f>
        <v>0</v>
      </c>
      <c r="BL410" s="20" t="s">
        <v>479</v>
      </c>
      <c r="BM410" s="196" t="s">
        <v>1896</v>
      </c>
    </row>
    <row r="411" spans="1:65" s="2" customFormat="1" ht="36">
      <c r="A411" s="37"/>
      <c r="B411" s="38"/>
      <c r="C411" s="39"/>
      <c r="D411" s="205" t="s">
        <v>4949</v>
      </c>
      <c r="E411" s="39"/>
      <c r="F411" s="261" t="s">
        <v>5307</v>
      </c>
      <c r="G411" s="39"/>
      <c r="H411" s="39"/>
      <c r="I411" s="200"/>
      <c r="J411" s="39"/>
      <c r="K411" s="39"/>
      <c r="L411" s="42"/>
      <c r="M411" s="201"/>
      <c r="N411" s="202"/>
      <c r="O411" s="67"/>
      <c r="P411" s="67"/>
      <c r="Q411" s="67"/>
      <c r="R411" s="67"/>
      <c r="S411" s="67"/>
      <c r="T411" s="68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T411" s="20" t="s">
        <v>4949</v>
      </c>
      <c r="AU411" s="20" t="s">
        <v>90</v>
      </c>
    </row>
    <row r="412" spans="1:65" s="2" customFormat="1" ht="37.75" customHeight="1">
      <c r="A412" s="37"/>
      <c r="B412" s="38"/>
      <c r="C412" s="185" t="s">
        <v>1229</v>
      </c>
      <c r="D412" s="185" t="s">
        <v>388</v>
      </c>
      <c r="E412" s="186" t="s">
        <v>5308</v>
      </c>
      <c r="F412" s="187" t="s">
        <v>5309</v>
      </c>
      <c r="G412" s="188" t="s">
        <v>624</v>
      </c>
      <c r="H412" s="189">
        <v>6</v>
      </c>
      <c r="I412" s="190"/>
      <c r="J412" s="191">
        <f>ROUND(I412*H412,2)</f>
        <v>0</v>
      </c>
      <c r="K412" s="187" t="s">
        <v>76</v>
      </c>
      <c r="L412" s="42"/>
      <c r="M412" s="192" t="s">
        <v>76</v>
      </c>
      <c r="N412" s="193" t="s">
        <v>49</v>
      </c>
      <c r="O412" s="67"/>
      <c r="P412" s="194">
        <f>O412*H412</f>
        <v>0</v>
      </c>
      <c r="Q412" s="194">
        <v>0</v>
      </c>
      <c r="R412" s="194">
        <f>Q412*H412</f>
        <v>0</v>
      </c>
      <c r="S412" s="194">
        <v>0</v>
      </c>
      <c r="T412" s="195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6" t="s">
        <v>479</v>
      </c>
      <c r="AT412" s="196" t="s">
        <v>388</v>
      </c>
      <c r="AU412" s="196" t="s">
        <v>90</v>
      </c>
      <c r="AY412" s="20" t="s">
        <v>386</v>
      </c>
      <c r="BE412" s="197">
        <f>IF(N412="základní",J412,0)</f>
        <v>0</v>
      </c>
      <c r="BF412" s="197">
        <f>IF(N412="snížená",J412,0)</f>
        <v>0</v>
      </c>
      <c r="BG412" s="197">
        <f>IF(N412="zákl. přenesená",J412,0)</f>
        <v>0</v>
      </c>
      <c r="BH412" s="197">
        <f>IF(N412="sníž. přenesená",J412,0)</f>
        <v>0</v>
      </c>
      <c r="BI412" s="197">
        <f>IF(N412="nulová",J412,0)</f>
        <v>0</v>
      </c>
      <c r="BJ412" s="20" t="s">
        <v>90</v>
      </c>
      <c r="BK412" s="197">
        <f>ROUND(I412*H412,2)</f>
        <v>0</v>
      </c>
      <c r="BL412" s="20" t="s">
        <v>479</v>
      </c>
      <c r="BM412" s="196" t="s">
        <v>1909</v>
      </c>
    </row>
    <row r="413" spans="1:65" s="2" customFormat="1" ht="33" customHeight="1">
      <c r="A413" s="37"/>
      <c r="B413" s="38"/>
      <c r="C413" s="185" t="s">
        <v>1235</v>
      </c>
      <c r="D413" s="185" t="s">
        <v>388</v>
      </c>
      <c r="E413" s="186" t="s">
        <v>5310</v>
      </c>
      <c r="F413" s="187" t="s">
        <v>5311</v>
      </c>
      <c r="G413" s="188" t="s">
        <v>5312</v>
      </c>
      <c r="H413" s="189">
        <v>53</v>
      </c>
      <c r="I413" s="190"/>
      <c r="J413" s="191">
        <f>ROUND(I413*H413,2)</f>
        <v>0</v>
      </c>
      <c r="K413" s="187" t="s">
        <v>76</v>
      </c>
      <c r="L413" s="42"/>
      <c r="M413" s="192" t="s">
        <v>76</v>
      </c>
      <c r="N413" s="193" t="s">
        <v>49</v>
      </c>
      <c r="O413" s="67"/>
      <c r="P413" s="194">
        <f>O413*H413</f>
        <v>0</v>
      </c>
      <c r="Q413" s="194">
        <v>0</v>
      </c>
      <c r="R413" s="194">
        <f>Q413*H413</f>
        <v>0</v>
      </c>
      <c r="S413" s="194">
        <v>0</v>
      </c>
      <c r="T413" s="195">
        <f>S413*H413</f>
        <v>0</v>
      </c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R413" s="196" t="s">
        <v>479</v>
      </c>
      <c r="AT413" s="196" t="s">
        <v>388</v>
      </c>
      <c r="AU413" s="196" t="s">
        <v>90</v>
      </c>
      <c r="AY413" s="20" t="s">
        <v>386</v>
      </c>
      <c r="BE413" s="197">
        <f>IF(N413="základní",J413,0)</f>
        <v>0</v>
      </c>
      <c r="BF413" s="197">
        <f>IF(N413="snížená",J413,0)</f>
        <v>0</v>
      </c>
      <c r="BG413" s="197">
        <f>IF(N413="zákl. přenesená",J413,0)</f>
        <v>0</v>
      </c>
      <c r="BH413" s="197">
        <f>IF(N413="sníž. přenesená",J413,0)</f>
        <v>0</v>
      </c>
      <c r="BI413" s="197">
        <f>IF(N413="nulová",J413,0)</f>
        <v>0</v>
      </c>
      <c r="BJ413" s="20" t="s">
        <v>90</v>
      </c>
      <c r="BK413" s="197">
        <f>ROUND(I413*H413,2)</f>
        <v>0</v>
      </c>
      <c r="BL413" s="20" t="s">
        <v>479</v>
      </c>
      <c r="BM413" s="196" t="s">
        <v>1937</v>
      </c>
    </row>
    <row r="414" spans="1:65" s="2" customFormat="1" ht="21.75" customHeight="1">
      <c r="A414" s="37"/>
      <c r="B414" s="38"/>
      <c r="C414" s="185" t="s">
        <v>1239</v>
      </c>
      <c r="D414" s="185" t="s">
        <v>388</v>
      </c>
      <c r="E414" s="186" t="s">
        <v>5313</v>
      </c>
      <c r="F414" s="187" t="s">
        <v>5314</v>
      </c>
      <c r="G414" s="188" t="s">
        <v>167</v>
      </c>
      <c r="H414" s="189">
        <v>172.5</v>
      </c>
      <c r="I414" s="190"/>
      <c r="J414" s="191">
        <f>ROUND(I414*H414,2)</f>
        <v>0</v>
      </c>
      <c r="K414" s="187" t="s">
        <v>76</v>
      </c>
      <c r="L414" s="42"/>
      <c r="M414" s="192" t="s">
        <v>76</v>
      </c>
      <c r="N414" s="193" t="s">
        <v>49</v>
      </c>
      <c r="O414" s="67"/>
      <c r="P414" s="194">
        <f>O414*H414</f>
        <v>0</v>
      </c>
      <c r="Q414" s="194">
        <v>0</v>
      </c>
      <c r="R414" s="194">
        <f>Q414*H414</f>
        <v>0</v>
      </c>
      <c r="S414" s="194">
        <v>0</v>
      </c>
      <c r="T414" s="195">
        <f>S414*H414</f>
        <v>0</v>
      </c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R414" s="196" t="s">
        <v>479</v>
      </c>
      <c r="AT414" s="196" t="s">
        <v>388</v>
      </c>
      <c r="AU414" s="196" t="s">
        <v>90</v>
      </c>
      <c r="AY414" s="20" t="s">
        <v>386</v>
      </c>
      <c r="BE414" s="197">
        <f>IF(N414="základní",J414,0)</f>
        <v>0</v>
      </c>
      <c r="BF414" s="197">
        <f>IF(N414="snížená",J414,0)</f>
        <v>0</v>
      </c>
      <c r="BG414" s="197">
        <f>IF(N414="zákl. přenesená",J414,0)</f>
        <v>0</v>
      </c>
      <c r="BH414" s="197">
        <f>IF(N414="sníž. přenesená",J414,0)</f>
        <v>0</v>
      </c>
      <c r="BI414" s="197">
        <f>IF(N414="nulová",J414,0)</f>
        <v>0</v>
      </c>
      <c r="BJ414" s="20" t="s">
        <v>90</v>
      </c>
      <c r="BK414" s="197">
        <f>ROUND(I414*H414,2)</f>
        <v>0</v>
      </c>
      <c r="BL414" s="20" t="s">
        <v>479</v>
      </c>
      <c r="BM414" s="196" t="s">
        <v>1953</v>
      </c>
    </row>
    <row r="415" spans="1:65" s="2" customFormat="1" ht="24.15" customHeight="1">
      <c r="A415" s="37"/>
      <c r="B415" s="38"/>
      <c r="C415" s="185" t="s">
        <v>1244</v>
      </c>
      <c r="D415" s="185" t="s">
        <v>388</v>
      </c>
      <c r="E415" s="186" t="s">
        <v>5315</v>
      </c>
      <c r="F415" s="187" t="s">
        <v>5316</v>
      </c>
      <c r="G415" s="188" t="s">
        <v>167</v>
      </c>
      <c r="H415" s="189">
        <v>228.5</v>
      </c>
      <c r="I415" s="190"/>
      <c r="J415" s="191">
        <f>ROUND(I415*H415,2)</f>
        <v>0</v>
      </c>
      <c r="K415" s="187" t="s">
        <v>76</v>
      </c>
      <c r="L415" s="42"/>
      <c r="M415" s="192" t="s">
        <v>76</v>
      </c>
      <c r="N415" s="193" t="s">
        <v>49</v>
      </c>
      <c r="O415" s="67"/>
      <c r="P415" s="194">
        <f>O415*H415</f>
        <v>0</v>
      </c>
      <c r="Q415" s="194">
        <v>0</v>
      </c>
      <c r="R415" s="194">
        <f>Q415*H415</f>
        <v>0</v>
      </c>
      <c r="S415" s="194">
        <v>0</v>
      </c>
      <c r="T415" s="195">
        <f>S415*H415</f>
        <v>0</v>
      </c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R415" s="196" t="s">
        <v>479</v>
      </c>
      <c r="AT415" s="196" t="s">
        <v>388</v>
      </c>
      <c r="AU415" s="196" t="s">
        <v>90</v>
      </c>
      <c r="AY415" s="20" t="s">
        <v>386</v>
      </c>
      <c r="BE415" s="197">
        <f>IF(N415="základní",J415,0)</f>
        <v>0</v>
      </c>
      <c r="BF415" s="197">
        <f>IF(N415="snížená",J415,0)</f>
        <v>0</v>
      </c>
      <c r="BG415" s="197">
        <f>IF(N415="zákl. přenesená",J415,0)</f>
        <v>0</v>
      </c>
      <c r="BH415" s="197">
        <f>IF(N415="sníž. přenesená",J415,0)</f>
        <v>0</v>
      </c>
      <c r="BI415" s="197">
        <f>IF(N415="nulová",J415,0)</f>
        <v>0</v>
      </c>
      <c r="BJ415" s="20" t="s">
        <v>90</v>
      </c>
      <c r="BK415" s="197">
        <f>ROUND(I415*H415,2)</f>
        <v>0</v>
      </c>
      <c r="BL415" s="20" t="s">
        <v>479</v>
      </c>
      <c r="BM415" s="196" t="s">
        <v>1969</v>
      </c>
    </row>
    <row r="416" spans="1:65" s="2" customFormat="1" ht="24.15" customHeight="1">
      <c r="A416" s="37"/>
      <c r="B416" s="38"/>
      <c r="C416" s="185" t="s">
        <v>1251</v>
      </c>
      <c r="D416" s="185" t="s">
        <v>388</v>
      </c>
      <c r="E416" s="186" t="s">
        <v>5317</v>
      </c>
      <c r="F416" s="187" t="s">
        <v>5318</v>
      </c>
      <c r="G416" s="188" t="s">
        <v>167</v>
      </c>
      <c r="H416" s="189">
        <v>372</v>
      </c>
      <c r="I416" s="190"/>
      <c r="J416" s="191">
        <f>ROUND(I416*H416,2)</f>
        <v>0</v>
      </c>
      <c r="K416" s="187" t="s">
        <v>391</v>
      </c>
      <c r="L416" s="42"/>
      <c r="M416" s="192" t="s">
        <v>76</v>
      </c>
      <c r="N416" s="193" t="s">
        <v>49</v>
      </c>
      <c r="O416" s="67"/>
      <c r="P416" s="194">
        <f>O416*H416</f>
        <v>0</v>
      </c>
      <c r="Q416" s="194">
        <v>0</v>
      </c>
      <c r="R416" s="194">
        <f>Q416*H416</f>
        <v>0</v>
      </c>
      <c r="S416" s="194">
        <v>0</v>
      </c>
      <c r="T416" s="195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6" t="s">
        <v>479</v>
      </c>
      <c r="AT416" s="196" t="s">
        <v>388</v>
      </c>
      <c r="AU416" s="196" t="s">
        <v>90</v>
      </c>
      <c r="AY416" s="20" t="s">
        <v>386</v>
      </c>
      <c r="BE416" s="197">
        <f>IF(N416="základní",J416,0)</f>
        <v>0</v>
      </c>
      <c r="BF416" s="197">
        <f>IF(N416="snížená",J416,0)</f>
        <v>0</v>
      </c>
      <c r="BG416" s="197">
        <f>IF(N416="zákl. přenesená",J416,0)</f>
        <v>0</v>
      </c>
      <c r="BH416" s="197">
        <f>IF(N416="sníž. přenesená",J416,0)</f>
        <v>0</v>
      </c>
      <c r="BI416" s="197">
        <f>IF(N416="nulová",J416,0)</f>
        <v>0</v>
      </c>
      <c r="BJ416" s="20" t="s">
        <v>90</v>
      </c>
      <c r="BK416" s="197">
        <f>ROUND(I416*H416,2)</f>
        <v>0</v>
      </c>
      <c r="BL416" s="20" t="s">
        <v>479</v>
      </c>
      <c r="BM416" s="196" t="s">
        <v>2003</v>
      </c>
    </row>
    <row r="417" spans="1:65" s="2" customFormat="1" ht="10">
      <c r="A417" s="37"/>
      <c r="B417" s="38"/>
      <c r="C417" s="39"/>
      <c r="D417" s="198" t="s">
        <v>393</v>
      </c>
      <c r="E417" s="39"/>
      <c r="F417" s="199" t="s">
        <v>5319</v>
      </c>
      <c r="G417" s="39"/>
      <c r="H417" s="39"/>
      <c r="I417" s="200"/>
      <c r="J417" s="39"/>
      <c r="K417" s="39"/>
      <c r="L417" s="42"/>
      <c r="M417" s="201"/>
      <c r="N417" s="202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393</v>
      </c>
      <c r="AU417" s="20" t="s">
        <v>90</v>
      </c>
    </row>
    <row r="418" spans="1:65" s="2" customFormat="1" ht="18">
      <c r="A418" s="37"/>
      <c r="B418" s="38"/>
      <c r="C418" s="39"/>
      <c r="D418" s="205" t="s">
        <v>4949</v>
      </c>
      <c r="E418" s="39"/>
      <c r="F418" s="261" t="s">
        <v>5320</v>
      </c>
      <c r="G418" s="39"/>
      <c r="H418" s="39"/>
      <c r="I418" s="200"/>
      <c r="J418" s="39"/>
      <c r="K418" s="39"/>
      <c r="L418" s="42"/>
      <c r="M418" s="201"/>
      <c r="N418" s="202"/>
      <c r="O418" s="67"/>
      <c r="P418" s="67"/>
      <c r="Q418" s="67"/>
      <c r="R418" s="67"/>
      <c r="S418" s="67"/>
      <c r="T418" s="68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T418" s="20" t="s">
        <v>4949</v>
      </c>
      <c r="AU418" s="20" t="s">
        <v>90</v>
      </c>
    </row>
    <row r="419" spans="1:65" s="2" customFormat="1" ht="24.15" customHeight="1">
      <c r="A419" s="37"/>
      <c r="B419" s="38"/>
      <c r="C419" s="185" t="s">
        <v>1263</v>
      </c>
      <c r="D419" s="185" t="s">
        <v>388</v>
      </c>
      <c r="E419" s="186" t="s">
        <v>5321</v>
      </c>
      <c r="F419" s="187" t="s">
        <v>5322</v>
      </c>
      <c r="G419" s="188" t="s">
        <v>167</v>
      </c>
      <c r="H419" s="189">
        <v>67.5</v>
      </c>
      <c r="I419" s="190"/>
      <c r="J419" s="191">
        <f>ROUND(I419*H419,2)</f>
        <v>0</v>
      </c>
      <c r="K419" s="187" t="s">
        <v>391</v>
      </c>
      <c r="L419" s="42"/>
      <c r="M419" s="192" t="s">
        <v>76</v>
      </c>
      <c r="N419" s="193" t="s">
        <v>49</v>
      </c>
      <c r="O419" s="67"/>
      <c r="P419" s="194">
        <f>O419*H419</f>
        <v>0</v>
      </c>
      <c r="Q419" s="194">
        <v>0</v>
      </c>
      <c r="R419" s="194">
        <f>Q419*H419</f>
        <v>0</v>
      </c>
      <c r="S419" s="194">
        <v>0</v>
      </c>
      <c r="T419" s="195">
        <f>S419*H419</f>
        <v>0</v>
      </c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R419" s="196" t="s">
        <v>479</v>
      </c>
      <c r="AT419" s="196" t="s">
        <v>388</v>
      </c>
      <c r="AU419" s="196" t="s">
        <v>90</v>
      </c>
      <c r="AY419" s="20" t="s">
        <v>386</v>
      </c>
      <c r="BE419" s="197">
        <f>IF(N419="základní",J419,0)</f>
        <v>0</v>
      </c>
      <c r="BF419" s="197">
        <f>IF(N419="snížená",J419,0)</f>
        <v>0</v>
      </c>
      <c r="BG419" s="197">
        <f>IF(N419="zákl. přenesená",J419,0)</f>
        <v>0</v>
      </c>
      <c r="BH419" s="197">
        <f>IF(N419="sníž. přenesená",J419,0)</f>
        <v>0</v>
      </c>
      <c r="BI419" s="197">
        <f>IF(N419="nulová",J419,0)</f>
        <v>0</v>
      </c>
      <c r="BJ419" s="20" t="s">
        <v>90</v>
      </c>
      <c r="BK419" s="197">
        <f>ROUND(I419*H419,2)</f>
        <v>0</v>
      </c>
      <c r="BL419" s="20" t="s">
        <v>479</v>
      </c>
      <c r="BM419" s="196" t="s">
        <v>2018</v>
      </c>
    </row>
    <row r="420" spans="1:65" s="2" customFormat="1" ht="10">
      <c r="A420" s="37"/>
      <c r="B420" s="38"/>
      <c r="C420" s="39"/>
      <c r="D420" s="198" t="s">
        <v>393</v>
      </c>
      <c r="E420" s="39"/>
      <c r="F420" s="199" t="s">
        <v>5323</v>
      </c>
      <c r="G420" s="39"/>
      <c r="H420" s="39"/>
      <c r="I420" s="200"/>
      <c r="J420" s="39"/>
      <c r="K420" s="39"/>
      <c r="L420" s="42"/>
      <c r="M420" s="201"/>
      <c r="N420" s="202"/>
      <c r="O420" s="67"/>
      <c r="P420" s="67"/>
      <c r="Q420" s="67"/>
      <c r="R420" s="67"/>
      <c r="S420" s="67"/>
      <c r="T420" s="68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T420" s="20" t="s">
        <v>393</v>
      </c>
      <c r="AU420" s="20" t="s">
        <v>90</v>
      </c>
    </row>
    <row r="421" spans="1:65" s="2" customFormat="1" ht="18">
      <c r="A421" s="37"/>
      <c r="B421" s="38"/>
      <c r="C421" s="39"/>
      <c r="D421" s="205" t="s">
        <v>4949</v>
      </c>
      <c r="E421" s="39"/>
      <c r="F421" s="261" t="s">
        <v>5324</v>
      </c>
      <c r="G421" s="39"/>
      <c r="H421" s="39"/>
      <c r="I421" s="200"/>
      <c r="J421" s="39"/>
      <c r="K421" s="39"/>
      <c r="L421" s="42"/>
      <c r="M421" s="201"/>
      <c r="N421" s="202"/>
      <c r="O421" s="67"/>
      <c r="P421" s="67"/>
      <c r="Q421" s="67"/>
      <c r="R421" s="67"/>
      <c r="S421" s="67"/>
      <c r="T421" s="68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T421" s="20" t="s">
        <v>4949</v>
      </c>
      <c r="AU421" s="20" t="s">
        <v>90</v>
      </c>
    </row>
    <row r="422" spans="1:65" s="2" customFormat="1" ht="16.5" customHeight="1">
      <c r="A422" s="37"/>
      <c r="B422" s="38"/>
      <c r="C422" s="185" t="s">
        <v>1269</v>
      </c>
      <c r="D422" s="185" t="s">
        <v>388</v>
      </c>
      <c r="E422" s="186" t="s">
        <v>5325</v>
      </c>
      <c r="F422" s="187" t="s">
        <v>5326</v>
      </c>
      <c r="G422" s="188" t="s">
        <v>414</v>
      </c>
      <c r="H422" s="189">
        <v>20</v>
      </c>
      <c r="I422" s="190"/>
      <c r="J422" s="191">
        <f>ROUND(I422*H422,2)</f>
        <v>0</v>
      </c>
      <c r="K422" s="187" t="s">
        <v>76</v>
      </c>
      <c r="L422" s="42"/>
      <c r="M422" s="192" t="s">
        <v>76</v>
      </c>
      <c r="N422" s="193" t="s">
        <v>49</v>
      </c>
      <c r="O422" s="67"/>
      <c r="P422" s="194">
        <f>O422*H422</f>
        <v>0</v>
      </c>
      <c r="Q422" s="194">
        <v>0</v>
      </c>
      <c r="R422" s="194">
        <f>Q422*H422</f>
        <v>0</v>
      </c>
      <c r="S422" s="194">
        <v>0</v>
      </c>
      <c r="T422" s="195">
        <f>S422*H422</f>
        <v>0</v>
      </c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R422" s="196" t="s">
        <v>479</v>
      </c>
      <c r="AT422" s="196" t="s">
        <v>388</v>
      </c>
      <c r="AU422" s="196" t="s">
        <v>90</v>
      </c>
      <c r="AY422" s="20" t="s">
        <v>386</v>
      </c>
      <c r="BE422" s="197">
        <f>IF(N422="základní",J422,0)</f>
        <v>0</v>
      </c>
      <c r="BF422" s="197">
        <f>IF(N422="snížená",J422,0)</f>
        <v>0</v>
      </c>
      <c r="BG422" s="197">
        <f>IF(N422="zákl. přenesená",J422,0)</f>
        <v>0</v>
      </c>
      <c r="BH422" s="197">
        <f>IF(N422="sníž. přenesená",J422,0)</f>
        <v>0</v>
      </c>
      <c r="BI422" s="197">
        <f>IF(N422="nulová",J422,0)</f>
        <v>0</v>
      </c>
      <c r="BJ422" s="20" t="s">
        <v>90</v>
      </c>
      <c r="BK422" s="197">
        <f>ROUND(I422*H422,2)</f>
        <v>0</v>
      </c>
      <c r="BL422" s="20" t="s">
        <v>479</v>
      </c>
      <c r="BM422" s="196" t="s">
        <v>2033</v>
      </c>
    </row>
    <row r="423" spans="1:65" s="2" customFormat="1" ht="27">
      <c r="A423" s="37"/>
      <c r="B423" s="38"/>
      <c r="C423" s="39"/>
      <c r="D423" s="205" t="s">
        <v>4949</v>
      </c>
      <c r="E423" s="39"/>
      <c r="F423" s="261" t="s">
        <v>5327</v>
      </c>
      <c r="G423" s="39"/>
      <c r="H423" s="39"/>
      <c r="I423" s="200"/>
      <c r="J423" s="39"/>
      <c r="K423" s="39"/>
      <c r="L423" s="42"/>
      <c r="M423" s="201"/>
      <c r="N423" s="202"/>
      <c r="O423" s="67"/>
      <c r="P423" s="67"/>
      <c r="Q423" s="67"/>
      <c r="R423" s="67"/>
      <c r="S423" s="67"/>
      <c r="T423" s="68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T423" s="20" t="s">
        <v>4949</v>
      </c>
      <c r="AU423" s="20" t="s">
        <v>90</v>
      </c>
    </row>
    <row r="424" spans="1:65" s="2" customFormat="1" ht="16.5" customHeight="1">
      <c r="A424" s="37"/>
      <c r="B424" s="38"/>
      <c r="C424" s="185" t="s">
        <v>1274</v>
      </c>
      <c r="D424" s="185" t="s">
        <v>388</v>
      </c>
      <c r="E424" s="186" t="s">
        <v>5328</v>
      </c>
      <c r="F424" s="187" t="s">
        <v>5329</v>
      </c>
      <c r="G424" s="188" t="s">
        <v>5125</v>
      </c>
      <c r="H424" s="189">
        <v>1</v>
      </c>
      <c r="I424" s="190"/>
      <c r="J424" s="191">
        <f>ROUND(I424*H424,2)</f>
        <v>0</v>
      </c>
      <c r="K424" s="187" t="s">
        <v>76</v>
      </c>
      <c r="L424" s="42"/>
      <c r="M424" s="192" t="s">
        <v>76</v>
      </c>
      <c r="N424" s="193" t="s">
        <v>49</v>
      </c>
      <c r="O424" s="67"/>
      <c r="P424" s="194">
        <f>O424*H424</f>
        <v>0</v>
      </c>
      <c r="Q424" s="194">
        <v>0</v>
      </c>
      <c r="R424" s="194">
        <f>Q424*H424</f>
        <v>0</v>
      </c>
      <c r="S424" s="194">
        <v>0</v>
      </c>
      <c r="T424" s="195">
        <f>S424*H424</f>
        <v>0</v>
      </c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R424" s="196" t="s">
        <v>479</v>
      </c>
      <c r="AT424" s="196" t="s">
        <v>388</v>
      </c>
      <c r="AU424" s="196" t="s">
        <v>90</v>
      </c>
      <c r="AY424" s="20" t="s">
        <v>386</v>
      </c>
      <c r="BE424" s="197">
        <f>IF(N424="základní",J424,0)</f>
        <v>0</v>
      </c>
      <c r="BF424" s="197">
        <f>IF(N424="snížená",J424,0)</f>
        <v>0</v>
      </c>
      <c r="BG424" s="197">
        <f>IF(N424="zákl. přenesená",J424,0)</f>
        <v>0</v>
      </c>
      <c r="BH424" s="197">
        <f>IF(N424="sníž. přenesená",J424,0)</f>
        <v>0</v>
      </c>
      <c r="BI424" s="197">
        <f>IF(N424="nulová",J424,0)</f>
        <v>0</v>
      </c>
      <c r="BJ424" s="20" t="s">
        <v>90</v>
      </c>
      <c r="BK424" s="197">
        <f>ROUND(I424*H424,2)</f>
        <v>0</v>
      </c>
      <c r="BL424" s="20" t="s">
        <v>479</v>
      </c>
      <c r="BM424" s="196" t="s">
        <v>2045</v>
      </c>
    </row>
    <row r="425" spans="1:65" s="2" customFormat="1" ht="21.75" customHeight="1">
      <c r="A425" s="37"/>
      <c r="B425" s="38"/>
      <c r="C425" s="185" t="s">
        <v>1289</v>
      </c>
      <c r="D425" s="185" t="s">
        <v>388</v>
      </c>
      <c r="E425" s="186" t="s">
        <v>5330</v>
      </c>
      <c r="F425" s="187" t="s">
        <v>5331</v>
      </c>
      <c r="G425" s="188" t="s">
        <v>5125</v>
      </c>
      <c r="H425" s="189">
        <v>4</v>
      </c>
      <c r="I425" s="190"/>
      <c r="J425" s="191">
        <f>ROUND(I425*H425,2)</f>
        <v>0</v>
      </c>
      <c r="K425" s="187" t="s">
        <v>76</v>
      </c>
      <c r="L425" s="42"/>
      <c r="M425" s="192" t="s">
        <v>76</v>
      </c>
      <c r="N425" s="193" t="s">
        <v>49</v>
      </c>
      <c r="O425" s="67"/>
      <c r="P425" s="194">
        <f>O425*H425</f>
        <v>0</v>
      </c>
      <c r="Q425" s="194">
        <v>0</v>
      </c>
      <c r="R425" s="194">
        <f>Q425*H425</f>
        <v>0</v>
      </c>
      <c r="S425" s="194">
        <v>0</v>
      </c>
      <c r="T425" s="195">
        <f>S425*H425</f>
        <v>0</v>
      </c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R425" s="196" t="s">
        <v>479</v>
      </c>
      <c r="AT425" s="196" t="s">
        <v>388</v>
      </c>
      <c r="AU425" s="196" t="s">
        <v>90</v>
      </c>
      <c r="AY425" s="20" t="s">
        <v>386</v>
      </c>
      <c r="BE425" s="197">
        <f>IF(N425="základní",J425,0)</f>
        <v>0</v>
      </c>
      <c r="BF425" s="197">
        <f>IF(N425="snížená",J425,0)</f>
        <v>0</v>
      </c>
      <c r="BG425" s="197">
        <f>IF(N425="zákl. přenesená",J425,0)</f>
        <v>0</v>
      </c>
      <c r="BH425" s="197">
        <f>IF(N425="sníž. přenesená",J425,0)</f>
        <v>0</v>
      </c>
      <c r="BI425" s="197">
        <f>IF(N425="nulová",J425,0)</f>
        <v>0</v>
      </c>
      <c r="BJ425" s="20" t="s">
        <v>90</v>
      </c>
      <c r="BK425" s="197">
        <f>ROUND(I425*H425,2)</f>
        <v>0</v>
      </c>
      <c r="BL425" s="20" t="s">
        <v>479</v>
      </c>
      <c r="BM425" s="196" t="s">
        <v>2057</v>
      </c>
    </row>
    <row r="426" spans="1:65" s="2" customFormat="1" ht="27">
      <c r="A426" s="37"/>
      <c r="B426" s="38"/>
      <c r="C426" s="39"/>
      <c r="D426" s="205" t="s">
        <v>4949</v>
      </c>
      <c r="E426" s="39"/>
      <c r="F426" s="261" t="s">
        <v>5332</v>
      </c>
      <c r="G426" s="39"/>
      <c r="H426" s="39"/>
      <c r="I426" s="200"/>
      <c r="J426" s="39"/>
      <c r="K426" s="39"/>
      <c r="L426" s="42"/>
      <c r="M426" s="201"/>
      <c r="N426" s="202"/>
      <c r="O426" s="67"/>
      <c r="P426" s="67"/>
      <c r="Q426" s="67"/>
      <c r="R426" s="67"/>
      <c r="S426" s="67"/>
      <c r="T426" s="68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T426" s="20" t="s">
        <v>4949</v>
      </c>
      <c r="AU426" s="20" t="s">
        <v>90</v>
      </c>
    </row>
    <row r="427" spans="1:65" s="2" customFormat="1" ht="24.15" customHeight="1">
      <c r="A427" s="37"/>
      <c r="B427" s="38"/>
      <c r="C427" s="185" t="s">
        <v>1298</v>
      </c>
      <c r="D427" s="185" t="s">
        <v>388</v>
      </c>
      <c r="E427" s="186" t="s">
        <v>5333</v>
      </c>
      <c r="F427" s="187" t="s">
        <v>5334</v>
      </c>
      <c r="G427" s="188" t="s">
        <v>5125</v>
      </c>
      <c r="H427" s="189">
        <v>3</v>
      </c>
      <c r="I427" s="190"/>
      <c r="J427" s="191">
        <f>ROUND(I427*H427,2)</f>
        <v>0</v>
      </c>
      <c r="K427" s="187" t="s">
        <v>76</v>
      </c>
      <c r="L427" s="42"/>
      <c r="M427" s="192" t="s">
        <v>76</v>
      </c>
      <c r="N427" s="193" t="s">
        <v>49</v>
      </c>
      <c r="O427" s="67"/>
      <c r="P427" s="194">
        <f>O427*H427</f>
        <v>0</v>
      </c>
      <c r="Q427" s="194">
        <v>0</v>
      </c>
      <c r="R427" s="194">
        <f>Q427*H427</f>
        <v>0</v>
      </c>
      <c r="S427" s="194">
        <v>0</v>
      </c>
      <c r="T427" s="195">
        <f>S427*H427</f>
        <v>0</v>
      </c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R427" s="196" t="s">
        <v>479</v>
      </c>
      <c r="AT427" s="196" t="s">
        <v>388</v>
      </c>
      <c r="AU427" s="196" t="s">
        <v>90</v>
      </c>
      <c r="AY427" s="20" t="s">
        <v>386</v>
      </c>
      <c r="BE427" s="197">
        <f>IF(N427="základní",J427,0)</f>
        <v>0</v>
      </c>
      <c r="BF427" s="197">
        <f>IF(N427="snížená",J427,0)</f>
        <v>0</v>
      </c>
      <c r="BG427" s="197">
        <f>IF(N427="zákl. přenesená",J427,0)</f>
        <v>0</v>
      </c>
      <c r="BH427" s="197">
        <f>IF(N427="sníž. přenesená",J427,0)</f>
        <v>0</v>
      </c>
      <c r="BI427" s="197">
        <f>IF(N427="nulová",J427,0)</f>
        <v>0</v>
      </c>
      <c r="BJ427" s="20" t="s">
        <v>90</v>
      </c>
      <c r="BK427" s="197">
        <f>ROUND(I427*H427,2)</f>
        <v>0</v>
      </c>
      <c r="BL427" s="20" t="s">
        <v>479</v>
      </c>
      <c r="BM427" s="196" t="s">
        <v>2069</v>
      </c>
    </row>
    <row r="428" spans="1:65" s="2" customFormat="1" ht="18">
      <c r="A428" s="37"/>
      <c r="B428" s="38"/>
      <c r="C428" s="39"/>
      <c r="D428" s="205" t="s">
        <v>4949</v>
      </c>
      <c r="E428" s="39"/>
      <c r="F428" s="261" t="s">
        <v>5335</v>
      </c>
      <c r="G428" s="39"/>
      <c r="H428" s="39"/>
      <c r="I428" s="200"/>
      <c r="J428" s="39"/>
      <c r="K428" s="39"/>
      <c r="L428" s="42"/>
      <c r="M428" s="201"/>
      <c r="N428" s="202"/>
      <c r="O428" s="67"/>
      <c r="P428" s="67"/>
      <c r="Q428" s="67"/>
      <c r="R428" s="67"/>
      <c r="S428" s="67"/>
      <c r="T428" s="68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T428" s="20" t="s">
        <v>4949</v>
      </c>
      <c r="AU428" s="20" t="s">
        <v>90</v>
      </c>
    </row>
    <row r="429" spans="1:65" s="2" customFormat="1" ht="49" customHeight="1">
      <c r="A429" s="37"/>
      <c r="B429" s="38"/>
      <c r="C429" s="185" t="s">
        <v>1311</v>
      </c>
      <c r="D429" s="185" t="s">
        <v>388</v>
      </c>
      <c r="E429" s="186" t="s">
        <v>5336</v>
      </c>
      <c r="F429" s="187" t="s">
        <v>5337</v>
      </c>
      <c r="G429" s="188" t="s">
        <v>456</v>
      </c>
      <c r="H429" s="189">
        <v>0.60699999999999998</v>
      </c>
      <c r="I429" s="190"/>
      <c r="J429" s="191">
        <f>ROUND(I429*H429,2)</f>
        <v>0</v>
      </c>
      <c r="K429" s="187" t="s">
        <v>391</v>
      </c>
      <c r="L429" s="42"/>
      <c r="M429" s="192" t="s">
        <v>76</v>
      </c>
      <c r="N429" s="193" t="s">
        <v>49</v>
      </c>
      <c r="O429" s="67"/>
      <c r="P429" s="194">
        <f>O429*H429</f>
        <v>0</v>
      </c>
      <c r="Q429" s="194">
        <v>0</v>
      </c>
      <c r="R429" s="194">
        <f>Q429*H429</f>
        <v>0</v>
      </c>
      <c r="S429" s="194">
        <v>0</v>
      </c>
      <c r="T429" s="195">
        <f>S429*H429</f>
        <v>0</v>
      </c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R429" s="196" t="s">
        <v>479</v>
      </c>
      <c r="AT429" s="196" t="s">
        <v>388</v>
      </c>
      <c r="AU429" s="196" t="s">
        <v>90</v>
      </c>
      <c r="AY429" s="20" t="s">
        <v>386</v>
      </c>
      <c r="BE429" s="197">
        <f>IF(N429="základní",J429,0)</f>
        <v>0</v>
      </c>
      <c r="BF429" s="197">
        <f>IF(N429="snížená",J429,0)</f>
        <v>0</v>
      </c>
      <c r="BG429" s="197">
        <f>IF(N429="zákl. přenesená",J429,0)</f>
        <v>0</v>
      </c>
      <c r="BH429" s="197">
        <f>IF(N429="sníž. přenesená",J429,0)</f>
        <v>0</v>
      </c>
      <c r="BI429" s="197">
        <f>IF(N429="nulová",J429,0)</f>
        <v>0</v>
      </c>
      <c r="BJ429" s="20" t="s">
        <v>90</v>
      </c>
      <c r="BK429" s="197">
        <f>ROUND(I429*H429,2)</f>
        <v>0</v>
      </c>
      <c r="BL429" s="20" t="s">
        <v>479</v>
      </c>
      <c r="BM429" s="196" t="s">
        <v>2086</v>
      </c>
    </row>
    <row r="430" spans="1:65" s="2" customFormat="1" ht="10">
      <c r="A430" s="37"/>
      <c r="B430" s="38"/>
      <c r="C430" s="39"/>
      <c r="D430" s="198" t="s">
        <v>393</v>
      </c>
      <c r="E430" s="39"/>
      <c r="F430" s="199" t="s">
        <v>5338</v>
      </c>
      <c r="G430" s="39"/>
      <c r="H430" s="39"/>
      <c r="I430" s="200"/>
      <c r="J430" s="39"/>
      <c r="K430" s="39"/>
      <c r="L430" s="42"/>
      <c r="M430" s="201"/>
      <c r="N430" s="202"/>
      <c r="O430" s="67"/>
      <c r="P430" s="67"/>
      <c r="Q430" s="67"/>
      <c r="R430" s="67"/>
      <c r="S430" s="67"/>
      <c r="T430" s="68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T430" s="20" t="s">
        <v>393</v>
      </c>
      <c r="AU430" s="20" t="s">
        <v>90</v>
      </c>
    </row>
    <row r="431" spans="1:65" s="2" customFormat="1" ht="18">
      <c r="A431" s="37"/>
      <c r="B431" s="38"/>
      <c r="C431" s="39"/>
      <c r="D431" s="205" t="s">
        <v>4949</v>
      </c>
      <c r="E431" s="39"/>
      <c r="F431" s="261" t="s">
        <v>5339</v>
      </c>
      <c r="G431" s="39"/>
      <c r="H431" s="39"/>
      <c r="I431" s="200"/>
      <c r="J431" s="39"/>
      <c r="K431" s="39"/>
      <c r="L431" s="42"/>
      <c r="M431" s="201"/>
      <c r="N431" s="202"/>
      <c r="O431" s="67"/>
      <c r="P431" s="67"/>
      <c r="Q431" s="67"/>
      <c r="R431" s="67"/>
      <c r="S431" s="67"/>
      <c r="T431" s="68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T431" s="20" t="s">
        <v>4949</v>
      </c>
      <c r="AU431" s="20" t="s">
        <v>90</v>
      </c>
    </row>
    <row r="432" spans="1:65" s="12" customFormat="1" ht="22.75" customHeight="1">
      <c r="B432" s="169"/>
      <c r="C432" s="170"/>
      <c r="D432" s="171" t="s">
        <v>77</v>
      </c>
      <c r="E432" s="183" t="s">
        <v>2709</v>
      </c>
      <c r="F432" s="183" t="s">
        <v>2710</v>
      </c>
      <c r="G432" s="170"/>
      <c r="H432" s="170"/>
      <c r="I432" s="173"/>
      <c r="J432" s="184">
        <f>BK432</f>
        <v>0</v>
      </c>
      <c r="K432" s="170"/>
      <c r="L432" s="175"/>
      <c r="M432" s="176"/>
      <c r="N432" s="177"/>
      <c r="O432" s="177"/>
      <c r="P432" s="178">
        <f>SUM(P433:P557)</f>
        <v>0</v>
      </c>
      <c r="Q432" s="177"/>
      <c r="R432" s="178">
        <f>SUM(R433:R557)</f>
        <v>0</v>
      </c>
      <c r="S432" s="177"/>
      <c r="T432" s="179">
        <f>SUM(T433:T557)</f>
        <v>0</v>
      </c>
      <c r="AR432" s="180" t="s">
        <v>90</v>
      </c>
      <c r="AT432" s="181" t="s">
        <v>77</v>
      </c>
      <c r="AU432" s="181" t="s">
        <v>85</v>
      </c>
      <c r="AY432" s="180" t="s">
        <v>386</v>
      </c>
      <c r="BK432" s="182">
        <f>SUM(BK433:BK557)</f>
        <v>0</v>
      </c>
    </row>
    <row r="433" spans="1:65" s="2" customFormat="1" ht="24.15" customHeight="1">
      <c r="A433" s="37"/>
      <c r="B433" s="38"/>
      <c r="C433" s="185" t="s">
        <v>1318</v>
      </c>
      <c r="D433" s="185" t="s">
        <v>388</v>
      </c>
      <c r="E433" s="186" t="s">
        <v>5340</v>
      </c>
      <c r="F433" s="187" t="s">
        <v>5341</v>
      </c>
      <c r="G433" s="188" t="s">
        <v>167</v>
      </c>
      <c r="H433" s="189">
        <v>3</v>
      </c>
      <c r="I433" s="190"/>
      <c r="J433" s="191">
        <f>ROUND(I433*H433,2)</f>
        <v>0</v>
      </c>
      <c r="K433" s="187" t="s">
        <v>391</v>
      </c>
      <c r="L433" s="42"/>
      <c r="M433" s="192" t="s">
        <v>76</v>
      </c>
      <c r="N433" s="193" t="s">
        <v>49</v>
      </c>
      <c r="O433" s="67"/>
      <c r="P433" s="194">
        <f>O433*H433</f>
        <v>0</v>
      </c>
      <c r="Q433" s="194">
        <v>0</v>
      </c>
      <c r="R433" s="194">
        <f>Q433*H433</f>
        <v>0</v>
      </c>
      <c r="S433" s="194">
        <v>0</v>
      </c>
      <c r="T433" s="195">
        <f>S433*H433</f>
        <v>0</v>
      </c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R433" s="196" t="s">
        <v>479</v>
      </c>
      <c r="AT433" s="196" t="s">
        <v>388</v>
      </c>
      <c r="AU433" s="196" t="s">
        <v>90</v>
      </c>
      <c r="AY433" s="20" t="s">
        <v>386</v>
      </c>
      <c r="BE433" s="197">
        <f>IF(N433="základní",J433,0)</f>
        <v>0</v>
      </c>
      <c r="BF433" s="197">
        <f>IF(N433="snížená",J433,0)</f>
        <v>0</v>
      </c>
      <c r="BG433" s="197">
        <f>IF(N433="zákl. přenesená",J433,0)</f>
        <v>0</v>
      </c>
      <c r="BH433" s="197">
        <f>IF(N433="sníž. přenesená",J433,0)</f>
        <v>0</v>
      </c>
      <c r="BI433" s="197">
        <f>IF(N433="nulová",J433,0)</f>
        <v>0</v>
      </c>
      <c r="BJ433" s="20" t="s">
        <v>90</v>
      </c>
      <c r="BK433" s="197">
        <f>ROUND(I433*H433,2)</f>
        <v>0</v>
      </c>
      <c r="BL433" s="20" t="s">
        <v>479</v>
      </c>
      <c r="BM433" s="196" t="s">
        <v>2098</v>
      </c>
    </row>
    <row r="434" spans="1:65" s="2" customFormat="1" ht="10">
      <c r="A434" s="37"/>
      <c r="B434" s="38"/>
      <c r="C434" s="39"/>
      <c r="D434" s="198" t="s">
        <v>393</v>
      </c>
      <c r="E434" s="39"/>
      <c r="F434" s="199" t="s">
        <v>5342</v>
      </c>
      <c r="G434" s="39"/>
      <c r="H434" s="39"/>
      <c r="I434" s="200"/>
      <c r="J434" s="39"/>
      <c r="K434" s="39"/>
      <c r="L434" s="42"/>
      <c r="M434" s="201"/>
      <c r="N434" s="202"/>
      <c r="O434" s="67"/>
      <c r="P434" s="67"/>
      <c r="Q434" s="67"/>
      <c r="R434" s="67"/>
      <c r="S434" s="67"/>
      <c r="T434" s="68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T434" s="20" t="s">
        <v>393</v>
      </c>
      <c r="AU434" s="20" t="s">
        <v>90</v>
      </c>
    </row>
    <row r="435" spans="1:65" s="2" customFormat="1" ht="18">
      <c r="A435" s="37"/>
      <c r="B435" s="38"/>
      <c r="C435" s="39"/>
      <c r="D435" s="205" t="s">
        <v>4949</v>
      </c>
      <c r="E435" s="39"/>
      <c r="F435" s="261" t="s">
        <v>5343</v>
      </c>
      <c r="G435" s="39"/>
      <c r="H435" s="39"/>
      <c r="I435" s="200"/>
      <c r="J435" s="39"/>
      <c r="K435" s="39"/>
      <c r="L435" s="42"/>
      <c r="M435" s="201"/>
      <c r="N435" s="202"/>
      <c r="O435" s="67"/>
      <c r="P435" s="67"/>
      <c r="Q435" s="67"/>
      <c r="R435" s="67"/>
      <c r="S435" s="67"/>
      <c r="T435" s="68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T435" s="20" t="s">
        <v>4949</v>
      </c>
      <c r="AU435" s="20" t="s">
        <v>90</v>
      </c>
    </row>
    <row r="436" spans="1:65" s="2" customFormat="1" ht="24.15" customHeight="1">
      <c r="A436" s="37"/>
      <c r="B436" s="38"/>
      <c r="C436" s="185" t="s">
        <v>1323</v>
      </c>
      <c r="D436" s="185" t="s">
        <v>388</v>
      </c>
      <c r="E436" s="186" t="s">
        <v>5344</v>
      </c>
      <c r="F436" s="187" t="s">
        <v>5345</v>
      </c>
      <c r="G436" s="188" t="s">
        <v>167</v>
      </c>
      <c r="H436" s="189">
        <v>30</v>
      </c>
      <c r="I436" s="190"/>
      <c r="J436" s="191">
        <f>ROUND(I436*H436,2)</f>
        <v>0</v>
      </c>
      <c r="K436" s="187" t="s">
        <v>391</v>
      </c>
      <c r="L436" s="42"/>
      <c r="M436" s="192" t="s">
        <v>76</v>
      </c>
      <c r="N436" s="193" t="s">
        <v>49</v>
      </c>
      <c r="O436" s="67"/>
      <c r="P436" s="194">
        <f>O436*H436</f>
        <v>0</v>
      </c>
      <c r="Q436" s="194">
        <v>0</v>
      </c>
      <c r="R436" s="194">
        <f>Q436*H436</f>
        <v>0</v>
      </c>
      <c r="S436" s="194">
        <v>0</v>
      </c>
      <c r="T436" s="195">
        <f>S436*H436</f>
        <v>0</v>
      </c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R436" s="196" t="s">
        <v>479</v>
      </c>
      <c r="AT436" s="196" t="s">
        <v>388</v>
      </c>
      <c r="AU436" s="196" t="s">
        <v>90</v>
      </c>
      <c r="AY436" s="20" t="s">
        <v>386</v>
      </c>
      <c r="BE436" s="197">
        <f>IF(N436="základní",J436,0)</f>
        <v>0</v>
      </c>
      <c r="BF436" s="197">
        <f>IF(N436="snížená",J436,0)</f>
        <v>0</v>
      </c>
      <c r="BG436" s="197">
        <f>IF(N436="zákl. přenesená",J436,0)</f>
        <v>0</v>
      </c>
      <c r="BH436" s="197">
        <f>IF(N436="sníž. přenesená",J436,0)</f>
        <v>0</v>
      </c>
      <c r="BI436" s="197">
        <f>IF(N436="nulová",J436,0)</f>
        <v>0</v>
      </c>
      <c r="BJ436" s="20" t="s">
        <v>90</v>
      </c>
      <c r="BK436" s="197">
        <f>ROUND(I436*H436,2)</f>
        <v>0</v>
      </c>
      <c r="BL436" s="20" t="s">
        <v>479</v>
      </c>
      <c r="BM436" s="196" t="s">
        <v>2109</v>
      </c>
    </row>
    <row r="437" spans="1:65" s="2" customFormat="1" ht="10">
      <c r="A437" s="37"/>
      <c r="B437" s="38"/>
      <c r="C437" s="39"/>
      <c r="D437" s="198" t="s">
        <v>393</v>
      </c>
      <c r="E437" s="39"/>
      <c r="F437" s="199" t="s">
        <v>5346</v>
      </c>
      <c r="G437" s="39"/>
      <c r="H437" s="39"/>
      <c r="I437" s="200"/>
      <c r="J437" s="39"/>
      <c r="K437" s="39"/>
      <c r="L437" s="42"/>
      <c r="M437" s="201"/>
      <c r="N437" s="202"/>
      <c r="O437" s="67"/>
      <c r="P437" s="67"/>
      <c r="Q437" s="67"/>
      <c r="R437" s="67"/>
      <c r="S437" s="67"/>
      <c r="T437" s="68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T437" s="20" t="s">
        <v>393</v>
      </c>
      <c r="AU437" s="20" t="s">
        <v>90</v>
      </c>
    </row>
    <row r="438" spans="1:65" s="2" customFormat="1" ht="18">
      <c r="A438" s="37"/>
      <c r="B438" s="38"/>
      <c r="C438" s="39"/>
      <c r="D438" s="205" t="s">
        <v>4949</v>
      </c>
      <c r="E438" s="39"/>
      <c r="F438" s="261" t="s">
        <v>5347</v>
      </c>
      <c r="G438" s="39"/>
      <c r="H438" s="39"/>
      <c r="I438" s="200"/>
      <c r="J438" s="39"/>
      <c r="K438" s="39"/>
      <c r="L438" s="42"/>
      <c r="M438" s="201"/>
      <c r="N438" s="202"/>
      <c r="O438" s="67"/>
      <c r="P438" s="67"/>
      <c r="Q438" s="67"/>
      <c r="R438" s="67"/>
      <c r="S438" s="67"/>
      <c r="T438" s="68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T438" s="20" t="s">
        <v>4949</v>
      </c>
      <c r="AU438" s="20" t="s">
        <v>90</v>
      </c>
    </row>
    <row r="439" spans="1:65" s="2" customFormat="1" ht="21.75" customHeight="1">
      <c r="A439" s="37"/>
      <c r="B439" s="38"/>
      <c r="C439" s="185" t="s">
        <v>1329</v>
      </c>
      <c r="D439" s="185" t="s">
        <v>388</v>
      </c>
      <c r="E439" s="186" t="s">
        <v>5348</v>
      </c>
      <c r="F439" s="187" t="s">
        <v>5349</v>
      </c>
      <c r="G439" s="188" t="s">
        <v>167</v>
      </c>
      <c r="H439" s="189">
        <v>6</v>
      </c>
      <c r="I439" s="190"/>
      <c r="J439" s="191">
        <f>ROUND(I439*H439,2)</f>
        <v>0</v>
      </c>
      <c r="K439" s="187" t="s">
        <v>391</v>
      </c>
      <c r="L439" s="42"/>
      <c r="M439" s="192" t="s">
        <v>76</v>
      </c>
      <c r="N439" s="193" t="s">
        <v>49</v>
      </c>
      <c r="O439" s="67"/>
      <c r="P439" s="194">
        <f>O439*H439</f>
        <v>0</v>
      </c>
      <c r="Q439" s="194">
        <v>0</v>
      </c>
      <c r="R439" s="194">
        <f>Q439*H439</f>
        <v>0</v>
      </c>
      <c r="S439" s="194">
        <v>0</v>
      </c>
      <c r="T439" s="195">
        <f>S439*H439</f>
        <v>0</v>
      </c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R439" s="196" t="s">
        <v>479</v>
      </c>
      <c r="AT439" s="196" t="s">
        <v>388</v>
      </c>
      <c r="AU439" s="196" t="s">
        <v>90</v>
      </c>
      <c r="AY439" s="20" t="s">
        <v>386</v>
      </c>
      <c r="BE439" s="197">
        <f>IF(N439="základní",J439,0)</f>
        <v>0</v>
      </c>
      <c r="BF439" s="197">
        <f>IF(N439="snížená",J439,0)</f>
        <v>0</v>
      </c>
      <c r="BG439" s="197">
        <f>IF(N439="zákl. přenesená",J439,0)</f>
        <v>0</v>
      </c>
      <c r="BH439" s="197">
        <f>IF(N439="sníž. přenesená",J439,0)</f>
        <v>0</v>
      </c>
      <c r="BI439" s="197">
        <f>IF(N439="nulová",J439,0)</f>
        <v>0</v>
      </c>
      <c r="BJ439" s="20" t="s">
        <v>90</v>
      </c>
      <c r="BK439" s="197">
        <f>ROUND(I439*H439,2)</f>
        <v>0</v>
      </c>
      <c r="BL439" s="20" t="s">
        <v>479</v>
      </c>
      <c r="BM439" s="196" t="s">
        <v>2119</v>
      </c>
    </row>
    <row r="440" spans="1:65" s="2" customFormat="1" ht="10">
      <c r="A440" s="37"/>
      <c r="B440" s="38"/>
      <c r="C440" s="39"/>
      <c r="D440" s="198" t="s">
        <v>393</v>
      </c>
      <c r="E440" s="39"/>
      <c r="F440" s="199" t="s">
        <v>5350</v>
      </c>
      <c r="G440" s="39"/>
      <c r="H440" s="39"/>
      <c r="I440" s="200"/>
      <c r="J440" s="39"/>
      <c r="K440" s="39"/>
      <c r="L440" s="42"/>
      <c r="M440" s="201"/>
      <c r="N440" s="202"/>
      <c r="O440" s="67"/>
      <c r="P440" s="67"/>
      <c r="Q440" s="67"/>
      <c r="R440" s="67"/>
      <c r="S440" s="67"/>
      <c r="T440" s="68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T440" s="20" t="s">
        <v>393</v>
      </c>
      <c r="AU440" s="20" t="s">
        <v>90</v>
      </c>
    </row>
    <row r="441" spans="1:65" s="2" customFormat="1" ht="27">
      <c r="A441" s="37"/>
      <c r="B441" s="38"/>
      <c r="C441" s="39"/>
      <c r="D441" s="205" t="s">
        <v>4949</v>
      </c>
      <c r="E441" s="39"/>
      <c r="F441" s="261" t="s">
        <v>5351</v>
      </c>
      <c r="G441" s="39"/>
      <c r="H441" s="39"/>
      <c r="I441" s="200"/>
      <c r="J441" s="39"/>
      <c r="K441" s="39"/>
      <c r="L441" s="42"/>
      <c r="M441" s="201"/>
      <c r="N441" s="202"/>
      <c r="O441" s="67"/>
      <c r="P441" s="67"/>
      <c r="Q441" s="67"/>
      <c r="R441" s="67"/>
      <c r="S441" s="67"/>
      <c r="T441" s="68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T441" s="20" t="s">
        <v>4949</v>
      </c>
      <c r="AU441" s="20" t="s">
        <v>90</v>
      </c>
    </row>
    <row r="442" spans="1:65" s="2" customFormat="1" ht="24.15" customHeight="1">
      <c r="A442" s="37"/>
      <c r="B442" s="38"/>
      <c r="C442" s="185" t="s">
        <v>1334</v>
      </c>
      <c r="D442" s="185" t="s">
        <v>388</v>
      </c>
      <c r="E442" s="186" t="s">
        <v>5352</v>
      </c>
      <c r="F442" s="187" t="s">
        <v>5353</v>
      </c>
      <c r="G442" s="188" t="s">
        <v>167</v>
      </c>
      <c r="H442" s="189">
        <v>281</v>
      </c>
      <c r="I442" s="190"/>
      <c r="J442" s="191">
        <f>ROUND(I442*H442,2)</f>
        <v>0</v>
      </c>
      <c r="K442" s="187" t="s">
        <v>391</v>
      </c>
      <c r="L442" s="42"/>
      <c r="M442" s="192" t="s">
        <v>76</v>
      </c>
      <c r="N442" s="193" t="s">
        <v>49</v>
      </c>
      <c r="O442" s="67"/>
      <c r="P442" s="194">
        <f>O442*H442</f>
        <v>0</v>
      </c>
      <c r="Q442" s="194">
        <v>0</v>
      </c>
      <c r="R442" s="194">
        <f>Q442*H442</f>
        <v>0</v>
      </c>
      <c r="S442" s="194">
        <v>0</v>
      </c>
      <c r="T442" s="195">
        <f>S442*H442</f>
        <v>0</v>
      </c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R442" s="196" t="s">
        <v>479</v>
      </c>
      <c r="AT442" s="196" t="s">
        <v>388</v>
      </c>
      <c r="AU442" s="196" t="s">
        <v>90</v>
      </c>
      <c r="AY442" s="20" t="s">
        <v>386</v>
      </c>
      <c r="BE442" s="197">
        <f>IF(N442="základní",J442,0)</f>
        <v>0</v>
      </c>
      <c r="BF442" s="197">
        <f>IF(N442="snížená",J442,0)</f>
        <v>0</v>
      </c>
      <c r="BG442" s="197">
        <f>IF(N442="zákl. přenesená",J442,0)</f>
        <v>0</v>
      </c>
      <c r="BH442" s="197">
        <f>IF(N442="sníž. přenesená",J442,0)</f>
        <v>0</v>
      </c>
      <c r="BI442" s="197">
        <f>IF(N442="nulová",J442,0)</f>
        <v>0</v>
      </c>
      <c r="BJ442" s="20" t="s">
        <v>90</v>
      </c>
      <c r="BK442" s="197">
        <f>ROUND(I442*H442,2)</f>
        <v>0</v>
      </c>
      <c r="BL442" s="20" t="s">
        <v>479</v>
      </c>
      <c r="BM442" s="196" t="s">
        <v>2129</v>
      </c>
    </row>
    <row r="443" spans="1:65" s="2" customFormat="1" ht="10">
      <c r="A443" s="37"/>
      <c r="B443" s="38"/>
      <c r="C443" s="39"/>
      <c r="D443" s="198" t="s">
        <v>393</v>
      </c>
      <c r="E443" s="39"/>
      <c r="F443" s="199" t="s">
        <v>5354</v>
      </c>
      <c r="G443" s="39"/>
      <c r="H443" s="39"/>
      <c r="I443" s="200"/>
      <c r="J443" s="39"/>
      <c r="K443" s="39"/>
      <c r="L443" s="42"/>
      <c r="M443" s="201"/>
      <c r="N443" s="202"/>
      <c r="O443" s="67"/>
      <c r="P443" s="67"/>
      <c r="Q443" s="67"/>
      <c r="R443" s="67"/>
      <c r="S443" s="67"/>
      <c r="T443" s="68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T443" s="20" t="s">
        <v>393</v>
      </c>
      <c r="AU443" s="20" t="s">
        <v>90</v>
      </c>
    </row>
    <row r="444" spans="1:65" s="2" customFormat="1" ht="18">
      <c r="A444" s="37"/>
      <c r="B444" s="38"/>
      <c r="C444" s="39"/>
      <c r="D444" s="205" t="s">
        <v>4949</v>
      </c>
      <c r="E444" s="39"/>
      <c r="F444" s="261" t="s">
        <v>5355</v>
      </c>
      <c r="G444" s="39"/>
      <c r="H444" s="39"/>
      <c r="I444" s="200"/>
      <c r="J444" s="39"/>
      <c r="K444" s="39"/>
      <c r="L444" s="42"/>
      <c r="M444" s="201"/>
      <c r="N444" s="202"/>
      <c r="O444" s="67"/>
      <c r="P444" s="67"/>
      <c r="Q444" s="67"/>
      <c r="R444" s="67"/>
      <c r="S444" s="67"/>
      <c r="T444" s="68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T444" s="20" t="s">
        <v>4949</v>
      </c>
      <c r="AU444" s="20" t="s">
        <v>90</v>
      </c>
    </row>
    <row r="445" spans="1:65" s="14" customFormat="1" ht="10">
      <c r="B445" s="214"/>
      <c r="C445" s="215"/>
      <c r="D445" s="205" t="s">
        <v>395</v>
      </c>
      <c r="E445" s="216" t="s">
        <v>76</v>
      </c>
      <c r="F445" s="217" t="s">
        <v>5356</v>
      </c>
      <c r="G445" s="215"/>
      <c r="H445" s="218">
        <v>88</v>
      </c>
      <c r="I445" s="219"/>
      <c r="J445" s="215"/>
      <c r="K445" s="215"/>
      <c r="L445" s="220"/>
      <c r="M445" s="221"/>
      <c r="N445" s="222"/>
      <c r="O445" s="222"/>
      <c r="P445" s="222"/>
      <c r="Q445" s="222"/>
      <c r="R445" s="222"/>
      <c r="S445" s="222"/>
      <c r="T445" s="223"/>
      <c r="AT445" s="224" t="s">
        <v>395</v>
      </c>
      <c r="AU445" s="224" t="s">
        <v>90</v>
      </c>
      <c r="AV445" s="14" t="s">
        <v>90</v>
      </c>
      <c r="AW445" s="14" t="s">
        <v>36</v>
      </c>
      <c r="AX445" s="14" t="s">
        <v>78</v>
      </c>
      <c r="AY445" s="224" t="s">
        <v>386</v>
      </c>
    </row>
    <row r="446" spans="1:65" s="14" customFormat="1" ht="10">
      <c r="B446" s="214"/>
      <c r="C446" s="215"/>
      <c r="D446" s="205" t="s">
        <v>395</v>
      </c>
      <c r="E446" s="216" t="s">
        <v>76</v>
      </c>
      <c r="F446" s="217" t="s">
        <v>5357</v>
      </c>
      <c r="G446" s="215"/>
      <c r="H446" s="218">
        <v>193</v>
      </c>
      <c r="I446" s="219"/>
      <c r="J446" s="215"/>
      <c r="K446" s="215"/>
      <c r="L446" s="220"/>
      <c r="M446" s="221"/>
      <c r="N446" s="222"/>
      <c r="O446" s="222"/>
      <c r="P446" s="222"/>
      <c r="Q446" s="222"/>
      <c r="R446" s="222"/>
      <c r="S446" s="222"/>
      <c r="T446" s="223"/>
      <c r="AT446" s="224" t="s">
        <v>395</v>
      </c>
      <c r="AU446" s="224" t="s">
        <v>90</v>
      </c>
      <c r="AV446" s="14" t="s">
        <v>90</v>
      </c>
      <c r="AW446" s="14" t="s">
        <v>36</v>
      </c>
      <c r="AX446" s="14" t="s">
        <v>78</v>
      </c>
      <c r="AY446" s="224" t="s">
        <v>386</v>
      </c>
    </row>
    <row r="447" spans="1:65" s="15" customFormat="1" ht="10">
      <c r="B447" s="225"/>
      <c r="C447" s="226"/>
      <c r="D447" s="205" t="s">
        <v>395</v>
      </c>
      <c r="E447" s="227" t="s">
        <v>76</v>
      </c>
      <c r="F447" s="228" t="s">
        <v>398</v>
      </c>
      <c r="G447" s="226"/>
      <c r="H447" s="229">
        <v>281</v>
      </c>
      <c r="I447" s="230"/>
      <c r="J447" s="226"/>
      <c r="K447" s="226"/>
      <c r="L447" s="231"/>
      <c r="M447" s="232"/>
      <c r="N447" s="233"/>
      <c r="O447" s="233"/>
      <c r="P447" s="233"/>
      <c r="Q447" s="233"/>
      <c r="R447" s="233"/>
      <c r="S447" s="233"/>
      <c r="T447" s="234"/>
      <c r="AT447" s="235" t="s">
        <v>395</v>
      </c>
      <c r="AU447" s="235" t="s">
        <v>90</v>
      </c>
      <c r="AV447" s="15" t="s">
        <v>102</v>
      </c>
      <c r="AW447" s="15" t="s">
        <v>36</v>
      </c>
      <c r="AX447" s="15" t="s">
        <v>85</v>
      </c>
      <c r="AY447" s="235" t="s">
        <v>386</v>
      </c>
    </row>
    <row r="448" spans="1:65" s="2" customFormat="1" ht="24.15" customHeight="1">
      <c r="A448" s="37"/>
      <c r="B448" s="38"/>
      <c r="C448" s="185" t="s">
        <v>1340</v>
      </c>
      <c r="D448" s="185" t="s">
        <v>388</v>
      </c>
      <c r="E448" s="186" t="s">
        <v>5358</v>
      </c>
      <c r="F448" s="187" t="s">
        <v>5359</v>
      </c>
      <c r="G448" s="188" t="s">
        <v>167</v>
      </c>
      <c r="H448" s="189">
        <v>238</v>
      </c>
      <c r="I448" s="190"/>
      <c r="J448" s="191">
        <f>ROUND(I448*H448,2)</f>
        <v>0</v>
      </c>
      <c r="K448" s="187" t="s">
        <v>391</v>
      </c>
      <c r="L448" s="42"/>
      <c r="M448" s="192" t="s">
        <v>76</v>
      </c>
      <c r="N448" s="193" t="s">
        <v>49</v>
      </c>
      <c r="O448" s="67"/>
      <c r="P448" s="194">
        <f>O448*H448</f>
        <v>0</v>
      </c>
      <c r="Q448" s="194">
        <v>0</v>
      </c>
      <c r="R448" s="194">
        <f>Q448*H448</f>
        <v>0</v>
      </c>
      <c r="S448" s="194">
        <v>0</v>
      </c>
      <c r="T448" s="195">
        <f>S448*H448</f>
        <v>0</v>
      </c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R448" s="196" t="s">
        <v>479</v>
      </c>
      <c r="AT448" s="196" t="s">
        <v>388</v>
      </c>
      <c r="AU448" s="196" t="s">
        <v>90</v>
      </c>
      <c r="AY448" s="20" t="s">
        <v>386</v>
      </c>
      <c r="BE448" s="197">
        <f>IF(N448="základní",J448,0)</f>
        <v>0</v>
      </c>
      <c r="BF448" s="197">
        <f>IF(N448="snížená",J448,0)</f>
        <v>0</v>
      </c>
      <c r="BG448" s="197">
        <f>IF(N448="zákl. přenesená",J448,0)</f>
        <v>0</v>
      </c>
      <c r="BH448" s="197">
        <f>IF(N448="sníž. přenesená",J448,0)</f>
        <v>0</v>
      </c>
      <c r="BI448" s="197">
        <f>IF(N448="nulová",J448,0)</f>
        <v>0</v>
      </c>
      <c r="BJ448" s="20" t="s">
        <v>90</v>
      </c>
      <c r="BK448" s="197">
        <f>ROUND(I448*H448,2)</f>
        <v>0</v>
      </c>
      <c r="BL448" s="20" t="s">
        <v>479</v>
      </c>
      <c r="BM448" s="196" t="s">
        <v>2140</v>
      </c>
    </row>
    <row r="449" spans="1:65" s="2" customFormat="1" ht="10">
      <c r="A449" s="37"/>
      <c r="B449" s="38"/>
      <c r="C449" s="39"/>
      <c r="D449" s="198" t="s">
        <v>393</v>
      </c>
      <c r="E449" s="39"/>
      <c r="F449" s="199" t="s">
        <v>5360</v>
      </c>
      <c r="G449" s="39"/>
      <c r="H449" s="39"/>
      <c r="I449" s="200"/>
      <c r="J449" s="39"/>
      <c r="K449" s="39"/>
      <c r="L449" s="42"/>
      <c r="M449" s="201"/>
      <c r="N449" s="202"/>
      <c r="O449" s="67"/>
      <c r="P449" s="67"/>
      <c r="Q449" s="67"/>
      <c r="R449" s="67"/>
      <c r="S449" s="67"/>
      <c r="T449" s="68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T449" s="20" t="s">
        <v>393</v>
      </c>
      <c r="AU449" s="20" t="s">
        <v>90</v>
      </c>
    </row>
    <row r="450" spans="1:65" s="2" customFormat="1" ht="18">
      <c r="A450" s="37"/>
      <c r="B450" s="38"/>
      <c r="C450" s="39"/>
      <c r="D450" s="205" t="s">
        <v>4949</v>
      </c>
      <c r="E450" s="39"/>
      <c r="F450" s="261" t="s">
        <v>5361</v>
      </c>
      <c r="G450" s="39"/>
      <c r="H450" s="39"/>
      <c r="I450" s="200"/>
      <c r="J450" s="39"/>
      <c r="K450" s="39"/>
      <c r="L450" s="42"/>
      <c r="M450" s="201"/>
      <c r="N450" s="202"/>
      <c r="O450" s="67"/>
      <c r="P450" s="67"/>
      <c r="Q450" s="67"/>
      <c r="R450" s="67"/>
      <c r="S450" s="67"/>
      <c r="T450" s="68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T450" s="20" t="s">
        <v>4949</v>
      </c>
      <c r="AU450" s="20" t="s">
        <v>90</v>
      </c>
    </row>
    <row r="451" spans="1:65" s="14" customFormat="1" ht="10">
      <c r="B451" s="214"/>
      <c r="C451" s="215"/>
      <c r="D451" s="205" t="s">
        <v>395</v>
      </c>
      <c r="E451" s="216" t="s">
        <v>76</v>
      </c>
      <c r="F451" s="217" t="s">
        <v>5362</v>
      </c>
      <c r="G451" s="215"/>
      <c r="H451" s="218">
        <v>92</v>
      </c>
      <c r="I451" s="219"/>
      <c r="J451" s="215"/>
      <c r="K451" s="215"/>
      <c r="L451" s="220"/>
      <c r="M451" s="221"/>
      <c r="N451" s="222"/>
      <c r="O451" s="222"/>
      <c r="P451" s="222"/>
      <c r="Q451" s="222"/>
      <c r="R451" s="222"/>
      <c r="S451" s="222"/>
      <c r="T451" s="223"/>
      <c r="AT451" s="224" t="s">
        <v>395</v>
      </c>
      <c r="AU451" s="224" t="s">
        <v>90</v>
      </c>
      <c r="AV451" s="14" t="s">
        <v>90</v>
      </c>
      <c r="AW451" s="14" t="s">
        <v>36</v>
      </c>
      <c r="AX451" s="14" t="s">
        <v>78</v>
      </c>
      <c r="AY451" s="224" t="s">
        <v>386</v>
      </c>
    </row>
    <row r="452" spans="1:65" s="14" customFormat="1" ht="10">
      <c r="B452" s="214"/>
      <c r="C452" s="215"/>
      <c r="D452" s="205" t="s">
        <v>395</v>
      </c>
      <c r="E452" s="216" t="s">
        <v>76</v>
      </c>
      <c r="F452" s="217" t="s">
        <v>5363</v>
      </c>
      <c r="G452" s="215"/>
      <c r="H452" s="218">
        <v>146</v>
      </c>
      <c r="I452" s="219"/>
      <c r="J452" s="215"/>
      <c r="K452" s="215"/>
      <c r="L452" s="220"/>
      <c r="M452" s="221"/>
      <c r="N452" s="222"/>
      <c r="O452" s="222"/>
      <c r="P452" s="222"/>
      <c r="Q452" s="222"/>
      <c r="R452" s="222"/>
      <c r="S452" s="222"/>
      <c r="T452" s="223"/>
      <c r="AT452" s="224" t="s">
        <v>395</v>
      </c>
      <c r="AU452" s="224" t="s">
        <v>90</v>
      </c>
      <c r="AV452" s="14" t="s">
        <v>90</v>
      </c>
      <c r="AW452" s="14" t="s">
        <v>36</v>
      </c>
      <c r="AX452" s="14" t="s">
        <v>78</v>
      </c>
      <c r="AY452" s="224" t="s">
        <v>386</v>
      </c>
    </row>
    <row r="453" spans="1:65" s="15" customFormat="1" ht="10">
      <c r="B453" s="225"/>
      <c r="C453" s="226"/>
      <c r="D453" s="205" t="s">
        <v>395</v>
      </c>
      <c r="E453" s="227" t="s">
        <v>76</v>
      </c>
      <c r="F453" s="228" t="s">
        <v>398</v>
      </c>
      <c r="G453" s="226"/>
      <c r="H453" s="229">
        <v>238</v>
      </c>
      <c r="I453" s="230"/>
      <c r="J453" s="226"/>
      <c r="K453" s="226"/>
      <c r="L453" s="231"/>
      <c r="M453" s="232"/>
      <c r="N453" s="233"/>
      <c r="O453" s="233"/>
      <c r="P453" s="233"/>
      <c r="Q453" s="233"/>
      <c r="R453" s="233"/>
      <c r="S453" s="233"/>
      <c r="T453" s="234"/>
      <c r="AT453" s="235" t="s">
        <v>395</v>
      </c>
      <c r="AU453" s="235" t="s">
        <v>90</v>
      </c>
      <c r="AV453" s="15" t="s">
        <v>102</v>
      </c>
      <c r="AW453" s="15" t="s">
        <v>36</v>
      </c>
      <c r="AX453" s="15" t="s">
        <v>85</v>
      </c>
      <c r="AY453" s="235" t="s">
        <v>386</v>
      </c>
    </row>
    <row r="454" spans="1:65" s="2" customFormat="1" ht="24.15" customHeight="1">
      <c r="A454" s="37"/>
      <c r="B454" s="38"/>
      <c r="C454" s="185" t="s">
        <v>1345</v>
      </c>
      <c r="D454" s="185" t="s">
        <v>388</v>
      </c>
      <c r="E454" s="186" t="s">
        <v>5364</v>
      </c>
      <c r="F454" s="187" t="s">
        <v>5365</v>
      </c>
      <c r="G454" s="188" t="s">
        <v>167</v>
      </c>
      <c r="H454" s="189">
        <v>445</v>
      </c>
      <c r="I454" s="190"/>
      <c r="J454" s="191">
        <f>ROUND(I454*H454,2)</f>
        <v>0</v>
      </c>
      <c r="K454" s="187" t="s">
        <v>391</v>
      </c>
      <c r="L454" s="42"/>
      <c r="M454" s="192" t="s">
        <v>76</v>
      </c>
      <c r="N454" s="193" t="s">
        <v>49</v>
      </c>
      <c r="O454" s="67"/>
      <c r="P454" s="194">
        <f>O454*H454</f>
        <v>0</v>
      </c>
      <c r="Q454" s="194">
        <v>0</v>
      </c>
      <c r="R454" s="194">
        <f>Q454*H454</f>
        <v>0</v>
      </c>
      <c r="S454" s="194">
        <v>0</v>
      </c>
      <c r="T454" s="195">
        <f>S454*H454</f>
        <v>0</v>
      </c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R454" s="196" t="s">
        <v>479</v>
      </c>
      <c r="AT454" s="196" t="s">
        <v>388</v>
      </c>
      <c r="AU454" s="196" t="s">
        <v>90</v>
      </c>
      <c r="AY454" s="20" t="s">
        <v>386</v>
      </c>
      <c r="BE454" s="197">
        <f>IF(N454="základní",J454,0)</f>
        <v>0</v>
      </c>
      <c r="BF454" s="197">
        <f>IF(N454="snížená",J454,0)</f>
        <v>0</v>
      </c>
      <c r="BG454" s="197">
        <f>IF(N454="zákl. přenesená",J454,0)</f>
        <v>0</v>
      </c>
      <c r="BH454" s="197">
        <f>IF(N454="sníž. přenesená",J454,0)</f>
        <v>0</v>
      </c>
      <c r="BI454" s="197">
        <f>IF(N454="nulová",J454,0)</f>
        <v>0</v>
      </c>
      <c r="BJ454" s="20" t="s">
        <v>90</v>
      </c>
      <c r="BK454" s="197">
        <f>ROUND(I454*H454,2)</f>
        <v>0</v>
      </c>
      <c r="BL454" s="20" t="s">
        <v>479</v>
      </c>
      <c r="BM454" s="196" t="s">
        <v>2150</v>
      </c>
    </row>
    <row r="455" spans="1:65" s="2" customFormat="1" ht="10">
      <c r="A455" s="37"/>
      <c r="B455" s="38"/>
      <c r="C455" s="39"/>
      <c r="D455" s="198" t="s">
        <v>393</v>
      </c>
      <c r="E455" s="39"/>
      <c r="F455" s="199" t="s">
        <v>5366</v>
      </c>
      <c r="G455" s="39"/>
      <c r="H455" s="39"/>
      <c r="I455" s="200"/>
      <c r="J455" s="39"/>
      <c r="K455" s="39"/>
      <c r="L455" s="42"/>
      <c r="M455" s="201"/>
      <c r="N455" s="202"/>
      <c r="O455" s="67"/>
      <c r="P455" s="67"/>
      <c r="Q455" s="67"/>
      <c r="R455" s="67"/>
      <c r="S455" s="67"/>
      <c r="T455" s="68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T455" s="20" t="s">
        <v>393</v>
      </c>
      <c r="AU455" s="20" t="s">
        <v>90</v>
      </c>
    </row>
    <row r="456" spans="1:65" s="2" customFormat="1" ht="18">
      <c r="A456" s="37"/>
      <c r="B456" s="38"/>
      <c r="C456" s="39"/>
      <c r="D456" s="205" t="s">
        <v>4949</v>
      </c>
      <c r="E456" s="39"/>
      <c r="F456" s="261" t="s">
        <v>5367</v>
      </c>
      <c r="G456" s="39"/>
      <c r="H456" s="39"/>
      <c r="I456" s="200"/>
      <c r="J456" s="39"/>
      <c r="K456" s="39"/>
      <c r="L456" s="42"/>
      <c r="M456" s="201"/>
      <c r="N456" s="202"/>
      <c r="O456" s="67"/>
      <c r="P456" s="67"/>
      <c r="Q456" s="67"/>
      <c r="R456" s="67"/>
      <c r="S456" s="67"/>
      <c r="T456" s="68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T456" s="20" t="s">
        <v>4949</v>
      </c>
      <c r="AU456" s="20" t="s">
        <v>90</v>
      </c>
    </row>
    <row r="457" spans="1:65" s="14" customFormat="1" ht="10">
      <c r="B457" s="214"/>
      <c r="C457" s="215"/>
      <c r="D457" s="205" t="s">
        <v>395</v>
      </c>
      <c r="E457" s="216" t="s">
        <v>76</v>
      </c>
      <c r="F457" s="217" t="s">
        <v>5368</v>
      </c>
      <c r="G457" s="215"/>
      <c r="H457" s="218">
        <v>203</v>
      </c>
      <c r="I457" s="219"/>
      <c r="J457" s="215"/>
      <c r="K457" s="215"/>
      <c r="L457" s="220"/>
      <c r="M457" s="221"/>
      <c r="N457" s="222"/>
      <c r="O457" s="222"/>
      <c r="P457" s="222"/>
      <c r="Q457" s="222"/>
      <c r="R457" s="222"/>
      <c r="S457" s="222"/>
      <c r="T457" s="223"/>
      <c r="AT457" s="224" t="s">
        <v>395</v>
      </c>
      <c r="AU457" s="224" t="s">
        <v>90</v>
      </c>
      <c r="AV457" s="14" t="s">
        <v>90</v>
      </c>
      <c r="AW457" s="14" t="s">
        <v>36</v>
      </c>
      <c r="AX457" s="14" t="s">
        <v>78</v>
      </c>
      <c r="AY457" s="224" t="s">
        <v>386</v>
      </c>
    </row>
    <row r="458" spans="1:65" s="14" customFormat="1" ht="10">
      <c r="B458" s="214"/>
      <c r="C458" s="215"/>
      <c r="D458" s="205" t="s">
        <v>395</v>
      </c>
      <c r="E458" s="216" t="s">
        <v>76</v>
      </c>
      <c r="F458" s="217" t="s">
        <v>5369</v>
      </c>
      <c r="G458" s="215"/>
      <c r="H458" s="218">
        <v>242</v>
      </c>
      <c r="I458" s="219"/>
      <c r="J458" s="215"/>
      <c r="K458" s="215"/>
      <c r="L458" s="220"/>
      <c r="M458" s="221"/>
      <c r="N458" s="222"/>
      <c r="O458" s="222"/>
      <c r="P458" s="222"/>
      <c r="Q458" s="222"/>
      <c r="R458" s="222"/>
      <c r="S458" s="222"/>
      <c r="T458" s="223"/>
      <c r="AT458" s="224" t="s">
        <v>395</v>
      </c>
      <c r="AU458" s="224" t="s">
        <v>90</v>
      </c>
      <c r="AV458" s="14" t="s">
        <v>90</v>
      </c>
      <c r="AW458" s="14" t="s">
        <v>36</v>
      </c>
      <c r="AX458" s="14" t="s">
        <v>78</v>
      </c>
      <c r="AY458" s="224" t="s">
        <v>386</v>
      </c>
    </row>
    <row r="459" spans="1:65" s="15" customFormat="1" ht="10">
      <c r="B459" s="225"/>
      <c r="C459" s="226"/>
      <c r="D459" s="205" t="s">
        <v>395</v>
      </c>
      <c r="E459" s="227" t="s">
        <v>76</v>
      </c>
      <c r="F459" s="228" t="s">
        <v>398</v>
      </c>
      <c r="G459" s="226"/>
      <c r="H459" s="229">
        <v>445</v>
      </c>
      <c r="I459" s="230"/>
      <c r="J459" s="226"/>
      <c r="K459" s="226"/>
      <c r="L459" s="231"/>
      <c r="M459" s="232"/>
      <c r="N459" s="233"/>
      <c r="O459" s="233"/>
      <c r="P459" s="233"/>
      <c r="Q459" s="233"/>
      <c r="R459" s="233"/>
      <c r="S459" s="233"/>
      <c r="T459" s="234"/>
      <c r="AT459" s="235" t="s">
        <v>395</v>
      </c>
      <c r="AU459" s="235" t="s">
        <v>90</v>
      </c>
      <c r="AV459" s="15" t="s">
        <v>102</v>
      </c>
      <c r="AW459" s="15" t="s">
        <v>36</v>
      </c>
      <c r="AX459" s="15" t="s">
        <v>85</v>
      </c>
      <c r="AY459" s="235" t="s">
        <v>386</v>
      </c>
    </row>
    <row r="460" spans="1:65" s="2" customFormat="1" ht="24.15" customHeight="1">
      <c r="A460" s="37"/>
      <c r="B460" s="38"/>
      <c r="C460" s="185" t="s">
        <v>1357</v>
      </c>
      <c r="D460" s="185" t="s">
        <v>388</v>
      </c>
      <c r="E460" s="186" t="s">
        <v>5370</v>
      </c>
      <c r="F460" s="187" t="s">
        <v>5371</v>
      </c>
      <c r="G460" s="188" t="s">
        <v>167</v>
      </c>
      <c r="H460" s="189">
        <v>95</v>
      </c>
      <c r="I460" s="190"/>
      <c r="J460" s="191">
        <f>ROUND(I460*H460,2)</f>
        <v>0</v>
      </c>
      <c r="K460" s="187" t="s">
        <v>391</v>
      </c>
      <c r="L460" s="42"/>
      <c r="M460" s="192" t="s">
        <v>76</v>
      </c>
      <c r="N460" s="193" t="s">
        <v>49</v>
      </c>
      <c r="O460" s="67"/>
      <c r="P460" s="194">
        <f>O460*H460</f>
        <v>0</v>
      </c>
      <c r="Q460" s="194">
        <v>0</v>
      </c>
      <c r="R460" s="194">
        <f>Q460*H460</f>
        <v>0</v>
      </c>
      <c r="S460" s="194">
        <v>0</v>
      </c>
      <c r="T460" s="195">
        <f>S460*H460</f>
        <v>0</v>
      </c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R460" s="196" t="s">
        <v>479</v>
      </c>
      <c r="AT460" s="196" t="s">
        <v>388</v>
      </c>
      <c r="AU460" s="196" t="s">
        <v>90</v>
      </c>
      <c r="AY460" s="20" t="s">
        <v>386</v>
      </c>
      <c r="BE460" s="197">
        <f>IF(N460="základní",J460,0)</f>
        <v>0</v>
      </c>
      <c r="BF460" s="197">
        <f>IF(N460="snížená",J460,0)</f>
        <v>0</v>
      </c>
      <c r="BG460" s="197">
        <f>IF(N460="zákl. přenesená",J460,0)</f>
        <v>0</v>
      </c>
      <c r="BH460" s="197">
        <f>IF(N460="sníž. přenesená",J460,0)</f>
        <v>0</v>
      </c>
      <c r="BI460" s="197">
        <f>IF(N460="nulová",J460,0)</f>
        <v>0</v>
      </c>
      <c r="BJ460" s="20" t="s">
        <v>90</v>
      </c>
      <c r="BK460" s="197">
        <f>ROUND(I460*H460,2)</f>
        <v>0</v>
      </c>
      <c r="BL460" s="20" t="s">
        <v>479</v>
      </c>
      <c r="BM460" s="196" t="s">
        <v>2166</v>
      </c>
    </row>
    <row r="461" spans="1:65" s="2" customFormat="1" ht="10">
      <c r="A461" s="37"/>
      <c r="B461" s="38"/>
      <c r="C461" s="39"/>
      <c r="D461" s="198" t="s">
        <v>393</v>
      </c>
      <c r="E461" s="39"/>
      <c r="F461" s="199" t="s">
        <v>5372</v>
      </c>
      <c r="G461" s="39"/>
      <c r="H461" s="39"/>
      <c r="I461" s="200"/>
      <c r="J461" s="39"/>
      <c r="K461" s="39"/>
      <c r="L461" s="42"/>
      <c r="M461" s="201"/>
      <c r="N461" s="202"/>
      <c r="O461" s="67"/>
      <c r="P461" s="67"/>
      <c r="Q461" s="67"/>
      <c r="R461" s="67"/>
      <c r="S461" s="67"/>
      <c r="T461" s="68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T461" s="20" t="s">
        <v>393</v>
      </c>
      <c r="AU461" s="20" t="s">
        <v>90</v>
      </c>
    </row>
    <row r="462" spans="1:65" s="2" customFormat="1" ht="18">
      <c r="A462" s="37"/>
      <c r="B462" s="38"/>
      <c r="C462" s="39"/>
      <c r="D462" s="205" t="s">
        <v>4949</v>
      </c>
      <c r="E462" s="39"/>
      <c r="F462" s="261" t="s">
        <v>5373</v>
      </c>
      <c r="G462" s="39"/>
      <c r="H462" s="39"/>
      <c r="I462" s="200"/>
      <c r="J462" s="39"/>
      <c r="K462" s="39"/>
      <c r="L462" s="42"/>
      <c r="M462" s="201"/>
      <c r="N462" s="202"/>
      <c r="O462" s="67"/>
      <c r="P462" s="67"/>
      <c r="Q462" s="67"/>
      <c r="R462" s="67"/>
      <c r="S462" s="67"/>
      <c r="T462" s="68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T462" s="20" t="s">
        <v>4949</v>
      </c>
      <c r="AU462" s="20" t="s">
        <v>90</v>
      </c>
    </row>
    <row r="463" spans="1:65" s="14" customFormat="1" ht="10">
      <c r="B463" s="214"/>
      <c r="C463" s="215"/>
      <c r="D463" s="205" t="s">
        <v>395</v>
      </c>
      <c r="E463" s="216" t="s">
        <v>76</v>
      </c>
      <c r="F463" s="217" t="s">
        <v>5374</v>
      </c>
      <c r="G463" s="215"/>
      <c r="H463" s="218">
        <v>41</v>
      </c>
      <c r="I463" s="219"/>
      <c r="J463" s="215"/>
      <c r="K463" s="215"/>
      <c r="L463" s="220"/>
      <c r="M463" s="221"/>
      <c r="N463" s="222"/>
      <c r="O463" s="222"/>
      <c r="P463" s="222"/>
      <c r="Q463" s="222"/>
      <c r="R463" s="222"/>
      <c r="S463" s="222"/>
      <c r="T463" s="223"/>
      <c r="AT463" s="224" t="s">
        <v>395</v>
      </c>
      <c r="AU463" s="224" t="s">
        <v>90</v>
      </c>
      <c r="AV463" s="14" t="s">
        <v>90</v>
      </c>
      <c r="AW463" s="14" t="s">
        <v>36</v>
      </c>
      <c r="AX463" s="14" t="s">
        <v>78</v>
      </c>
      <c r="AY463" s="224" t="s">
        <v>386</v>
      </c>
    </row>
    <row r="464" spans="1:65" s="14" customFormat="1" ht="10">
      <c r="B464" s="214"/>
      <c r="C464" s="215"/>
      <c r="D464" s="205" t="s">
        <v>395</v>
      </c>
      <c r="E464" s="216" t="s">
        <v>76</v>
      </c>
      <c r="F464" s="217" t="s">
        <v>5375</v>
      </c>
      <c r="G464" s="215"/>
      <c r="H464" s="218">
        <v>54</v>
      </c>
      <c r="I464" s="219"/>
      <c r="J464" s="215"/>
      <c r="K464" s="215"/>
      <c r="L464" s="220"/>
      <c r="M464" s="221"/>
      <c r="N464" s="222"/>
      <c r="O464" s="222"/>
      <c r="P464" s="222"/>
      <c r="Q464" s="222"/>
      <c r="R464" s="222"/>
      <c r="S464" s="222"/>
      <c r="T464" s="223"/>
      <c r="AT464" s="224" t="s">
        <v>395</v>
      </c>
      <c r="AU464" s="224" t="s">
        <v>90</v>
      </c>
      <c r="AV464" s="14" t="s">
        <v>90</v>
      </c>
      <c r="AW464" s="14" t="s">
        <v>36</v>
      </c>
      <c r="AX464" s="14" t="s">
        <v>78</v>
      </c>
      <c r="AY464" s="224" t="s">
        <v>386</v>
      </c>
    </row>
    <row r="465" spans="1:65" s="15" customFormat="1" ht="10">
      <c r="B465" s="225"/>
      <c r="C465" s="226"/>
      <c r="D465" s="205" t="s">
        <v>395</v>
      </c>
      <c r="E465" s="227" t="s">
        <v>76</v>
      </c>
      <c r="F465" s="228" t="s">
        <v>398</v>
      </c>
      <c r="G465" s="226"/>
      <c r="H465" s="229">
        <v>95</v>
      </c>
      <c r="I465" s="230"/>
      <c r="J465" s="226"/>
      <c r="K465" s="226"/>
      <c r="L465" s="231"/>
      <c r="M465" s="232"/>
      <c r="N465" s="233"/>
      <c r="O465" s="233"/>
      <c r="P465" s="233"/>
      <c r="Q465" s="233"/>
      <c r="R465" s="233"/>
      <c r="S465" s="233"/>
      <c r="T465" s="234"/>
      <c r="AT465" s="235" t="s">
        <v>395</v>
      </c>
      <c r="AU465" s="235" t="s">
        <v>90</v>
      </c>
      <c r="AV465" s="15" t="s">
        <v>102</v>
      </c>
      <c r="AW465" s="15" t="s">
        <v>36</v>
      </c>
      <c r="AX465" s="15" t="s">
        <v>85</v>
      </c>
      <c r="AY465" s="235" t="s">
        <v>386</v>
      </c>
    </row>
    <row r="466" spans="1:65" s="2" customFormat="1" ht="24.15" customHeight="1">
      <c r="A466" s="37"/>
      <c r="B466" s="38"/>
      <c r="C466" s="185" t="s">
        <v>1365</v>
      </c>
      <c r="D466" s="185" t="s">
        <v>388</v>
      </c>
      <c r="E466" s="186" t="s">
        <v>5376</v>
      </c>
      <c r="F466" s="187" t="s">
        <v>5377</v>
      </c>
      <c r="G466" s="188" t="s">
        <v>167</v>
      </c>
      <c r="H466" s="189">
        <v>67</v>
      </c>
      <c r="I466" s="190"/>
      <c r="J466" s="191">
        <f>ROUND(I466*H466,2)</f>
        <v>0</v>
      </c>
      <c r="K466" s="187" t="s">
        <v>391</v>
      </c>
      <c r="L466" s="42"/>
      <c r="M466" s="192" t="s">
        <v>76</v>
      </c>
      <c r="N466" s="193" t="s">
        <v>49</v>
      </c>
      <c r="O466" s="67"/>
      <c r="P466" s="194">
        <f>O466*H466</f>
        <v>0</v>
      </c>
      <c r="Q466" s="194">
        <v>0</v>
      </c>
      <c r="R466" s="194">
        <f>Q466*H466</f>
        <v>0</v>
      </c>
      <c r="S466" s="194">
        <v>0</v>
      </c>
      <c r="T466" s="195">
        <f>S466*H466</f>
        <v>0</v>
      </c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R466" s="196" t="s">
        <v>479</v>
      </c>
      <c r="AT466" s="196" t="s">
        <v>388</v>
      </c>
      <c r="AU466" s="196" t="s">
        <v>90</v>
      </c>
      <c r="AY466" s="20" t="s">
        <v>386</v>
      </c>
      <c r="BE466" s="197">
        <f>IF(N466="základní",J466,0)</f>
        <v>0</v>
      </c>
      <c r="BF466" s="197">
        <f>IF(N466="snížená",J466,0)</f>
        <v>0</v>
      </c>
      <c r="BG466" s="197">
        <f>IF(N466="zákl. přenesená",J466,0)</f>
        <v>0</v>
      </c>
      <c r="BH466" s="197">
        <f>IF(N466="sníž. přenesená",J466,0)</f>
        <v>0</v>
      </c>
      <c r="BI466" s="197">
        <f>IF(N466="nulová",J466,0)</f>
        <v>0</v>
      </c>
      <c r="BJ466" s="20" t="s">
        <v>90</v>
      </c>
      <c r="BK466" s="197">
        <f>ROUND(I466*H466,2)</f>
        <v>0</v>
      </c>
      <c r="BL466" s="20" t="s">
        <v>479</v>
      </c>
      <c r="BM466" s="196" t="s">
        <v>2177</v>
      </c>
    </row>
    <row r="467" spans="1:65" s="2" customFormat="1" ht="10">
      <c r="A467" s="37"/>
      <c r="B467" s="38"/>
      <c r="C467" s="39"/>
      <c r="D467" s="198" t="s">
        <v>393</v>
      </c>
      <c r="E467" s="39"/>
      <c r="F467" s="199" t="s">
        <v>5378</v>
      </c>
      <c r="G467" s="39"/>
      <c r="H467" s="39"/>
      <c r="I467" s="200"/>
      <c r="J467" s="39"/>
      <c r="K467" s="39"/>
      <c r="L467" s="42"/>
      <c r="M467" s="201"/>
      <c r="N467" s="202"/>
      <c r="O467" s="67"/>
      <c r="P467" s="67"/>
      <c r="Q467" s="67"/>
      <c r="R467" s="67"/>
      <c r="S467" s="67"/>
      <c r="T467" s="68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T467" s="20" t="s">
        <v>393</v>
      </c>
      <c r="AU467" s="20" t="s">
        <v>90</v>
      </c>
    </row>
    <row r="468" spans="1:65" s="2" customFormat="1" ht="18">
      <c r="A468" s="37"/>
      <c r="B468" s="38"/>
      <c r="C468" s="39"/>
      <c r="D468" s="205" t="s">
        <v>4949</v>
      </c>
      <c r="E468" s="39"/>
      <c r="F468" s="261" t="s">
        <v>5379</v>
      </c>
      <c r="G468" s="39"/>
      <c r="H468" s="39"/>
      <c r="I468" s="200"/>
      <c r="J468" s="39"/>
      <c r="K468" s="39"/>
      <c r="L468" s="42"/>
      <c r="M468" s="201"/>
      <c r="N468" s="202"/>
      <c r="O468" s="67"/>
      <c r="P468" s="67"/>
      <c r="Q468" s="67"/>
      <c r="R468" s="67"/>
      <c r="S468" s="67"/>
      <c r="T468" s="68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T468" s="20" t="s">
        <v>4949</v>
      </c>
      <c r="AU468" s="20" t="s">
        <v>90</v>
      </c>
    </row>
    <row r="469" spans="1:65" s="14" customFormat="1" ht="10">
      <c r="B469" s="214"/>
      <c r="C469" s="215"/>
      <c r="D469" s="205" t="s">
        <v>395</v>
      </c>
      <c r="E469" s="216" t="s">
        <v>76</v>
      </c>
      <c r="F469" s="217" t="s">
        <v>5380</v>
      </c>
      <c r="G469" s="215"/>
      <c r="H469" s="218">
        <v>46</v>
      </c>
      <c r="I469" s="219"/>
      <c r="J469" s="215"/>
      <c r="K469" s="215"/>
      <c r="L469" s="220"/>
      <c r="M469" s="221"/>
      <c r="N469" s="222"/>
      <c r="O469" s="222"/>
      <c r="P469" s="222"/>
      <c r="Q469" s="222"/>
      <c r="R469" s="222"/>
      <c r="S469" s="222"/>
      <c r="T469" s="223"/>
      <c r="AT469" s="224" t="s">
        <v>395</v>
      </c>
      <c r="AU469" s="224" t="s">
        <v>90</v>
      </c>
      <c r="AV469" s="14" t="s">
        <v>90</v>
      </c>
      <c r="AW469" s="14" t="s">
        <v>36</v>
      </c>
      <c r="AX469" s="14" t="s">
        <v>78</v>
      </c>
      <c r="AY469" s="224" t="s">
        <v>386</v>
      </c>
    </row>
    <row r="470" spans="1:65" s="14" customFormat="1" ht="10">
      <c r="B470" s="214"/>
      <c r="C470" s="215"/>
      <c r="D470" s="205" t="s">
        <v>395</v>
      </c>
      <c r="E470" s="216" t="s">
        <v>76</v>
      </c>
      <c r="F470" s="217" t="s">
        <v>5381</v>
      </c>
      <c r="G470" s="215"/>
      <c r="H470" s="218">
        <v>21</v>
      </c>
      <c r="I470" s="219"/>
      <c r="J470" s="215"/>
      <c r="K470" s="215"/>
      <c r="L470" s="220"/>
      <c r="M470" s="221"/>
      <c r="N470" s="222"/>
      <c r="O470" s="222"/>
      <c r="P470" s="222"/>
      <c r="Q470" s="222"/>
      <c r="R470" s="222"/>
      <c r="S470" s="222"/>
      <c r="T470" s="223"/>
      <c r="AT470" s="224" t="s">
        <v>395</v>
      </c>
      <c r="AU470" s="224" t="s">
        <v>90</v>
      </c>
      <c r="AV470" s="14" t="s">
        <v>90</v>
      </c>
      <c r="AW470" s="14" t="s">
        <v>36</v>
      </c>
      <c r="AX470" s="14" t="s">
        <v>78</v>
      </c>
      <c r="AY470" s="224" t="s">
        <v>386</v>
      </c>
    </row>
    <row r="471" spans="1:65" s="15" customFormat="1" ht="10">
      <c r="B471" s="225"/>
      <c r="C471" s="226"/>
      <c r="D471" s="205" t="s">
        <v>395</v>
      </c>
      <c r="E471" s="227" t="s">
        <v>76</v>
      </c>
      <c r="F471" s="228" t="s">
        <v>398</v>
      </c>
      <c r="G471" s="226"/>
      <c r="H471" s="229">
        <v>67</v>
      </c>
      <c r="I471" s="230"/>
      <c r="J471" s="226"/>
      <c r="K471" s="226"/>
      <c r="L471" s="231"/>
      <c r="M471" s="232"/>
      <c r="N471" s="233"/>
      <c r="O471" s="233"/>
      <c r="P471" s="233"/>
      <c r="Q471" s="233"/>
      <c r="R471" s="233"/>
      <c r="S471" s="233"/>
      <c r="T471" s="234"/>
      <c r="AT471" s="235" t="s">
        <v>395</v>
      </c>
      <c r="AU471" s="235" t="s">
        <v>90</v>
      </c>
      <c r="AV471" s="15" t="s">
        <v>102</v>
      </c>
      <c r="AW471" s="15" t="s">
        <v>36</v>
      </c>
      <c r="AX471" s="15" t="s">
        <v>85</v>
      </c>
      <c r="AY471" s="235" t="s">
        <v>386</v>
      </c>
    </row>
    <row r="472" spans="1:65" s="2" customFormat="1" ht="24.15" customHeight="1">
      <c r="A472" s="37"/>
      <c r="B472" s="38"/>
      <c r="C472" s="185" t="s">
        <v>1370</v>
      </c>
      <c r="D472" s="185" t="s">
        <v>388</v>
      </c>
      <c r="E472" s="186" t="s">
        <v>5382</v>
      </c>
      <c r="F472" s="187" t="s">
        <v>5383</v>
      </c>
      <c r="G472" s="188" t="s">
        <v>167</v>
      </c>
      <c r="H472" s="189">
        <v>24</v>
      </c>
      <c r="I472" s="190"/>
      <c r="J472" s="191">
        <f>ROUND(I472*H472,2)</f>
        <v>0</v>
      </c>
      <c r="K472" s="187" t="s">
        <v>391</v>
      </c>
      <c r="L472" s="42"/>
      <c r="M472" s="192" t="s">
        <v>76</v>
      </c>
      <c r="N472" s="193" t="s">
        <v>49</v>
      </c>
      <c r="O472" s="67"/>
      <c r="P472" s="194">
        <f>O472*H472</f>
        <v>0</v>
      </c>
      <c r="Q472" s="194">
        <v>0</v>
      </c>
      <c r="R472" s="194">
        <f>Q472*H472</f>
        <v>0</v>
      </c>
      <c r="S472" s="194">
        <v>0</v>
      </c>
      <c r="T472" s="195">
        <f>S472*H472</f>
        <v>0</v>
      </c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R472" s="196" t="s">
        <v>479</v>
      </c>
      <c r="AT472" s="196" t="s">
        <v>388</v>
      </c>
      <c r="AU472" s="196" t="s">
        <v>90</v>
      </c>
      <c r="AY472" s="20" t="s">
        <v>386</v>
      </c>
      <c r="BE472" s="197">
        <f>IF(N472="základní",J472,0)</f>
        <v>0</v>
      </c>
      <c r="BF472" s="197">
        <f>IF(N472="snížená",J472,0)</f>
        <v>0</v>
      </c>
      <c r="BG472" s="197">
        <f>IF(N472="zákl. přenesená",J472,0)</f>
        <v>0</v>
      </c>
      <c r="BH472" s="197">
        <f>IF(N472="sníž. přenesená",J472,0)</f>
        <v>0</v>
      </c>
      <c r="BI472" s="197">
        <f>IF(N472="nulová",J472,0)</f>
        <v>0</v>
      </c>
      <c r="BJ472" s="20" t="s">
        <v>90</v>
      </c>
      <c r="BK472" s="197">
        <f>ROUND(I472*H472,2)</f>
        <v>0</v>
      </c>
      <c r="BL472" s="20" t="s">
        <v>479</v>
      </c>
      <c r="BM472" s="196" t="s">
        <v>2187</v>
      </c>
    </row>
    <row r="473" spans="1:65" s="2" customFormat="1" ht="10">
      <c r="A473" s="37"/>
      <c r="B473" s="38"/>
      <c r="C473" s="39"/>
      <c r="D473" s="198" t="s">
        <v>393</v>
      </c>
      <c r="E473" s="39"/>
      <c r="F473" s="199" t="s">
        <v>5384</v>
      </c>
      <c r="G473" s="39"/>
      <c r="H473" s="39"/>
      <c r="I473" s="200"/>
      <c r="J473" s="39"/>
      <c r="K473" s="39"/>
      <c r="L473" s="42"/>
      <c r="M473" s="201"/>
      <c r="N473" s="202"/>
      <c r="O473" s="67"/>
      <c r="P473" s="67"/>
      <c r="Q473" s="67"/>
      <c r="R473" s="67"/>
      <c r="S473" s="67"/>
      <c r="T473" s="68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T473" s="20" t="s">
        <v>393</v>
      </c>
      <c r="AU473" s="20" t="s">
        <v>90</v>
      </c>
    </row>
    <row r="474" spans="1:65" s="2" customFormat="1" ht="18">
      <c r="A474" s="37"/>
      <c r="B474" s="38"/>
      <c r="C474" s="39"/>
      <c r="D474" s="205" t="s">
        <v>4949</v>
      </c>
      <c r="E474" s="39"/>
      <c r="F474" s="261" t="s">
        <v>5385</v>
      </c>
      <c r="G474" s="39"/>
      <c r="H474" s="39"/>
      <c r="I474" s="200"/>
      <c r="J474" s="39"/>
      <c r="K474" s="39"/>
      <c r="L474" s="42"/>
      <c r="M474" s="201"/>
      <c r="N474" s="202"/>
      <c r="O474" s="67"/>
      <c r="P474" s="67"/>
      <c r="Q474" s="67"/>
      <c r="R474" s="67"/>
      <c r="S474" s="67"/>
      <c r="T474" s="68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T474" s="20" t="s">
        <v>4949</v>
      </c>
      <c r="AU474" s="20" t="s">
        <v>90</v>
      </c>
    </row>
    <row r="475" spans="1:65" s="14" customFormat="1" ht="10">
      <c r="B475" s="214"/>
      <c r="C475" s="215"/>
      <c r="D475" s="205" t="s">
        <v>395</v>
      </c>
      <c r="E475" s="216" t="s">
        <v>76</v>
      </c>
      <c r="F475" s="217" t="s">
        <v>5386</v>
      </c>
      <c r="G475" s="215"/>
      <c r="H475" s="218">
        <v>21</v>
      </c>
      <c r="I475" s="219"/>
      <c r="J475" s="215"/>
      <c r="K475" s="215"/>
      <c r="L475" s="220"/>
      <c r="M475" s="221"/>
      <c r="N475" s="222"/>
      <c r="O475" s="222"/>
      <c r="P475" s="222"/>
      <c r="Q475" s="222"/>
      <c r="R475" s="222"/>
      <c r="S475" s="222"/>
      <c r="T475" s="223"/>
      <c r="AT475" s="224" t="s">
        <v>395</v>
      </c>
      <c r="AU475" s="224" t="s">
        <v>90</v>
      </c>
      <c r="AV475" s="14" t="s">
        <v>90</v>
      </c>
      <c r="AW475" s="14" t="s">
        <v>36</v>
      </c>
      <c r="AX475" s="14" t="s">
        <v>78</v>
      </c>
      <c r="AY475" s="224" t="s">
        <v>386</v>
      </c>
    </row>
    <row r="476" spans="1:65" s="14" customFormat="1" ht="10">
      <c r="B476" s="214"/>
      <c r="C476" s="215"/>
      <c r="D476" s="205" t="s">
        <v>395</v>
      </c>
      <c r="E476" s="216" t="s">
        <v>76</v>
      </c>
      <c r="F476" s="217" t="s">
        <v>5387</v>
      </c>
      <c r="G476" s="215"/>
      <c r="H476" s="218">
        <v>3</v>
      </c>
      <c r="I476" s="219"/>
      <c r="J476" s="215"/>
      <c r="K476" s="215"/>
      <c r="L476" s="220"/>
      <c r="M476" s="221"/>
      <c r="N476" s="222"/>
      <c r="O476" s="222"/>
      <c r="P476" s="222"/>
      <c r="Q476" s="222"/>
      <c r="R476" s="222"/>
      <c r="S476" s="222"/>
      <c r="T476" s="223"/>
      <c r="AT476" s="224" t="s">
        <v>395</v>
      </c>
      <c r="AU476" s="224" t="s">
        <v>90</v>
      </c>
      <c r="AV476" s="14" t="s">
        <v>90</v>
      </c>
      <c r="AW476" s="14" t="s">
        <v>36</v>
      </c>
      <c r="AX476" s="14" t="s">
        <v>78</v>
      </c>
      <c r="AY476" s="224" t="s">
        <v>386</v>
      </c>
    </row>
    <row r="477" spans="1:65" s="15" customFormat="1" ht="10">
      <c r="B477" s="225"/>
      <c r="C477" s="226"/>
      <c r="D477" s="205" t="s">
        <v>395</v>
      </c>
      <c r="E477" s="227" t="s">
        <v>76</v>
      </c>
      <c r="F477" s="228" t="s">
        <v>398</v>
      </c>
      <c r="G477" s="226"/>
      <c r="H477" s="229">
        <v>24</v>
      </c>
      <c r="I477" s="230"/>
      <c r="J477" s="226"/>
      <c r="K477" s="226"/>
      <c r="L477" s="231"/>
      <c r="M477" s="232"/>
      <c r="N477" s="233"/>
      <c r="O477" s="233"/>
      <c r="P477" s="233"/>
      <c r="Q477" s="233"/>
      <c r="R477" s="233"/>
      <c r="S477" s="233"/>
      <c r="T477" s="234"/>
      <c r="AT477" s="235" t="s">
        <v>395</v>
      </c>
      <c r="AU477" s="235" t="s">
        <v>90</v>
      </c>
      <c r="AV477" s="15" t="s">
        <v>102</v>
      </c>
      <c r="AW477" s="15" t="s">
        <v>36</v>
      </c>
      <c r="AX477" s="15" t="s">
        <v>85</v>
      </c>
      <c r="AY477" s="235" t="s">
        <v>386</v>
      </c>
    </row>
    <row r="478" spans="1:65" s="2" customFormat="1" ht="55.5" customHeight="1">
      <c r="A478" s="37"/>
      <c r="B478" s="38"/>
      <c r="C478" s="185" t="s">
        <v>1377</v>
      </c>
      <c r="D478" s="185" t="s">
        <v>388</v>
      </c>
      <c r="E478" s="186" t="s">
        <v>5388</v>
      </c>
      <c r="F478" s="187" t="s">
        <v>5389</v>
      </c>
      <c r="G478" s="188" t="s">
        <v>167</v>
      </c>
      <c r="H478" s="189">
        <v>281</v>
      </c>
      <c r="I478" s="190"/>
      <c r="J478" s="191">
        <f>ROUND(I478*H478,2)</f>
        <v>0</v>
      </c>
      <c r="K478" s="187" t="s">
        <v>391</v>
      </c>
      <c r="L478" s="42"/>
      <c r="M478" s="192" t="s">
        <v>76</v>
      </c>
      <c r="N478" s="193" t="s">
        <v>49</v>
      </c>
      <c r="O478" s="67"/>
      <c r="P478" s="194">
        <f>O478*H478</f>
        <v>0</v>
      </c>
      <c r="Q478" s="194">
        <v>0</v>
      </c>
      <c r="R478" s="194">
        <f>Q478*H478</f>
        <v>0</v>
      </c>
      <c r="S478" s="194">
        <v>0</v>
      </c>
      <c r="T478" s="195">
        <f>S478*H478</f>
        <v>0</v>
      </c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R478" s="196" t="s">
        <v>479</v>
      </c>
      <c r="AT478" s="196" t="s">
        <v>388</v>
      </c>
      <c r="AU478" s="196" t="s">
        <v>90</v>
      </c>
      <c r="AY478" s="20" t="s">
        <v>386</v>
      </c>
      <c r="BE478" s="197">
        <f>IF(N478="základní",J478,0)</f>
        <v>0</v>
      </c>
      <c r="BF478" s="197">
        <f>IF(N478="snížená",J478,0)</f>
        <v>0</v>
      </c>
      <c r="BG478" s="197">
        <f>IF(N478="zákl. přenesená",J478,0)</f>
        <v>0</v>
      </c>
      <c r="BH478" s="197">
        <f>IF(N478="sníž. přenesená",J478,0)</f>
        <v>0</v>
      </c>
      <c r="BI478" s="197">
        <f>IF(N478="nulová",J478,0)</f>
        <v>0</v>
      </c>
      <c r="BJ478" s="20" t="s">
        <v>90</v>
      </c>
      <c r="BK478" s="197">
        <f>ROUND(I478*H478,2)</f>
        <v>0</v>
      </c>
      <c r="BL478" s="20" t="s">
        <v>479</v>
      </c>
      <c r="BM478" s="196" t="s">
        <v>2197</v>
      </c>
    </row>
    <row r="479" spans="1:65" s="2" customFormat="1" ht="10">
      <c r="A479" s="37"/>
      <c r="B479" s="38"/>
      <c r="C479" s="39"/>
      <c r="D479" s="198" t="s">
        <v>393</v>
      </c>
      <c r="E479" s="39"/>
      <c r="F479" s="199" t="s">
        <v>5390</v>
      </c>
      <c r="G479" s="39"/>
      <c r="H479" s="39"/>
      <c r="I479" s="200"/>
      <c r="J479" s="39"/>
      <c r="K479" s="39"/>
      <c r="L479" s="42"/>
      <c r="M479" s="201"/>
      <c r="N479" s="202"/>
      <c r="O479" s="67"/>
      <c r="P479" s="67"/>
      <c r="Q479" s="67"/>
      <c r="R479" s="67"/>
      <c r="S479" s="67"/>
      <c r="T479" s="68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T479" s="20" t="s">
        <v>393</v>
      </c>
      <c r="AU479" s="20" t="s">
        <v>90</v>
      </c>
    </row>
    <row r="480" spans="1:65" s="2" customFormat="1" ht="27">
      <c r="A480" s="37"/>
      <c r="B480" s="38"/>
      <c r="C480" s="39"/>
      <c r="D480" s="205" t="s">
        <v>4949</v>
      </c>
      <c r="E480" s="39"/>
      <c r="F480" s="261" t="s">
        <v>5391</v>
      </c>
      <c r="G480" s="39"/>
      <c r="H480" s="39"/>
      <c r="I480" s="200"/>
      <c r="J480" s="39"/>
      <c r="K480" s="39"/>
      <c r="L480" s="42"/>
      <c r="M480" s="201"/>
      <c r="N480" s="202"/>
      <c r="O480" s="67"/>
      <c r="P480" s="67"/>
      <c r="Q480" s="67"/>
      <c r="R480" s="67"/>
      <c r="S480" s="67"/>
      <c r="T480" s="68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T480" s="20" t="s">
        <v>4949</v>
      </c>
      <c r="AU480" s="20" t="s">
        <v>90</v>
      </c>
    </row>
    <row r="481" spans="1:65" s="2" customFormat="1" ht="55.5" customHeight="1">
      <c r="A481" s="37"/>
      <c r="B481" s="38"/>
      <c r="C481" s="185" t="s">
        <v>1382</v>
      </c>
      <c r="D481" s="185" t="s">
        <v>388</v>
      </c>
      <c r="E481" s="186" t="s">
        <v>5392</v>
      </c>
      <c r="F481" s="187" t="s">
        <v>5393</v>
      </c>
      <c r="G481" s="188" t="s">
        <v>167</v>
      </c>
      <c r="H481" s="189">
        <v>482</v>
      </c>
      <c r="I481" s="190"/>
      <c r="J481" s="191">
        <f>ROUND(I481*H481,2)</f>
        <v>0</v>
      </c>
      <c r="K481" s="187" t="s">
        <v>391</v>
      </c>
      <c r="L481" s="42"/>
      <c r="M481" s="192" t="s">
        <v>76</v>
      </c>
      <c r="N481" s="193" t="s">
        <v>49</v>
      </c>
      <c r="O481" s="67"/>
      <c r="P481" s="194">
        <f>O481*H481</f>
        <v>0</v>
      </c>
      <c r="Q481" s="194">
        <v>0</v>
      </c>
      <c r="R481" s="194">
        <f>Q481*H481</f>
        <v>0</v>
      </c>
      <c r="S481" s="194">
        <v>0</v>
      </c>
      <c r="T481" s="195">
        <f>S481*H481</f>
        <v>0</v>
      </c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R481" s="196" t="s">
        <v>479</v>
      </c>
      <c r="AT481" s="196" t="s">
        <v>388</v>
      </c>
      <c r="AU481" s="196" t="s">
        <v>90</v>
      </c>
      <c r="AY481" s="20" t="s">
        <v>386</v>
      </c>
      <c r="BE481" s="197">
        <f>IF(N481="základní",J481,0)</f>
        <v>0</v>
      </c>
      <c r="BF481" s="197">
        <f>IF(N481="snížená",J481,0)</f>
        <v>0</v>
      </c>
      <c r="BG481" s="197">
        <f>IF(N481="zákl. přenesená",J481,0)</f>
        <v>0</v>
      </c>
      <c r="BH481" s="197">
        <f>IF(N481="sníž. přenesená",J481,0)</f>
        <v>0</v>
      </c>
      <c r="BI481" s="197">
        <f>IF(N481="nulová",J481,0)</f>
        <v>0</v>
      </c>
      <c r="BJ481" s="20" t="s">
        <v>90</v>
      </c>
      <c r="BK481" s="197">
        <f>ROUND(I481*H481,2)</f>
        <v>0</v>
      </c>
      <c r="BL481" s="20" t="s">
        <v>479</v>
      </c>
      <c r="BM481" s="196" t="s">
        <v>2208</v>
      </c>
    </row>
    <row r="482" spans="1:65" s="2" customFormat="1" ht="10">
      <c r="A482" s="37"/>
      <c r="B482" s="38"/>
      <c r="C482" s="39"/>
      <c r="D482" s="198" t="s">
        <v>393</v>
      </c>
      <c r="E482" s="39"/>
      <c r="F482" s="199" t="s">
        <v>5394</v>
      </c>
      <c r="G482" s="39"/>
      <c r="H482" s="39"/>
      <c r="I482" s="200"/>
      <c r="J482" s="39"/>
      <c r="K482" s="39"/>
      <c r="L482" s="42"/>
      <c r="M482" s="201"/>
      <c r="N482" s="202"/>
      <c r="O482" s="67"/>
      <c r="P482" s="67"/>
      <c r="Q482" s="67"/>
      <c r="R482" s="67"/>
      <c r="S482" s="67"/>
      <c r="T482" s="68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T482" s="20" t="s">
        <v>393</v>
      </c>
      <c r="AU482" s="20" t="s">
        <v>90</v>
      </c>
    </row>
    <row r="483" spans="1:65" s="2" customFormat="1" ht="27">
      <c r="A483" s="37"/>
      <c r="B483" s="38"/>
      <c r="C483" s="39"/>
      <c r="D483" s="205" t="s">
        <v>4949</v>
      </c>
      <c r="E483" s="39"/>
      <c r="F483" s="261" t="s">
        <v>5395</v>
      </c>
      <c r="G483" s="39"/>
      <c r="H483" s="39"/>
      <c r="I483" s="200"/>
      <c r="J483" s="39"/>
      <c r="K483" s="39"/>
      <c r="L483" s="42"/>
      <c r="M483" s="201"/>
      <c r="N483" s="202"/>
      <c r="O483" s="67"/>
      <c r="P483" s="67"/>
      <c r="Q483" s="67"/>
      <c r="R483" s="67"/>
      <c r="S483" s="67"/>
      <c r="T483" s="68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T483" s="20" t="s">
        <v>4949</v>
      </c>
      <c r="AU483" s="20" t="s">
        <v>90</v>
      </c>
    </row>
    <row r="484" spans="1:65" s="14" customFormat="1" ht="10">
      <c r="B484" s="214"/>
      <c r="C484" s="215"/>
      <c r="D484" s="205" t="s">
        <v>395</v>
      </c>
      <c r="E484" s="216" t="s">
        <v>76</v>
      </c>
      <c r="F484" s="217" t="s">
        <v>5396</v>
      </c>
      <c r="G484" s="215"/>
      <c r="H484" s="218">
        <v>482</v>
      </c>
      <c r="I484" s="219"/>
      <c r="J484" s="215"/>
      <c r="K484" s="215"/>
      <c r="L484" s="220"/>
      <c r="M484" s="221"/>
      <c r="N484" s="222"/>
      <c r="O484" s="222"/>
      <c r="P484" s="222"/>
      <c r="Q484" s="222"/>
      <c r="R484" s="222"/>
      <c r="S484" s="222"/>
      <c r="T484" s="223"/>
      <c r="AT484" s="224" t="s">
        <v>395</v>
      </c>
      <c r="AU484" s="224" t="s">
        <v>90</v>
      </c>
      <c r="AV484" s="14" t="s">
        <v>90</v>
      </c>
      <c r="AW484" s="14" t="s">
        <v>36</v>
      </c>
      <c r="AX484" s="14" t="s">
        <v>78</v>
      </c>
      <c r="AY484" s="224" t="s">
        <v>386</v>
      </c>
    </row>
    <row r="485" spans="1:65" s="15" customFormat="1" ht="10">
      <c r="B485" s="225"/>
      <c r="C485" s="226"/>
      <c r="D485" s="205" t="s">
        <v>395</v>
      </c>
      <c r="E485" s="227" t="s">
        <v>76</v>
      </c>
      <c r="F485" s="228" t="s">
        <v>398</v>
      </c>
      <c r="G485" s="226"/>
      <c r="H485" s="229">
        <v>482</v>
      </c>
      <c r="I485" s="230"/>
      <c r="J485" s="226"/>
      <c r="K485" s="226"/>
      <c r="L485" s="231"/>
      <c r="M485" s="232"/>
      <c r="N485" s="233"/>
      <c r="O485" s="233"/>
      <c r="P485" s="233"/>
      <c r="Q485" s="233"/>
      <c r="R485" s="233"/>
      <c r="S485" s="233"/>
      <c r="T485" s="234"/>
      <c r="AT485" s="235" t="s">
        <v>395</v>
      </c>
      <c r="AU485" s="235" t="s">
        <v>90</v>
      </c>
      <c r="AV485" s="15" t="s">
        <v>102</v>
      </c>
      <c r="AW485" s="15" t="s">
        <v>36</v>
      </c>
      <c r="AX485" s="15" t="s">
        <v>85</v>
      </c>
      <c r="AY485" s="235" t="s">
        <v>386</v>
      </c>
    </row>
    <row r="486" spans="1:65" s="2" customFormat="1" ht="55.5" customHeight="1">
      <c r="A486" s="37"/>
      <c r="B486" s="38"/>
      <c r="C486" s="185" t="s">
        <v>1388</v>
      </c>
      <c r="D486" s="185" t="s">
        <v>388</v>
      </c>
      <c r="E486" s="186" t="s">
        <v>5397</v>
      </c>
      <c r="F486" s="187" t="s">
        <v>5398</v>
      </c>
      <c r="G486" s="188" t="s">
        <v>167</v>
      </c>
      <c r="H486" s="189">
        <v>67</v>
      </c>
      <c r="I486" s="190"/>
      <c r="J486" s="191">
        <f>ROUND(I486*H486,2)</f>
        <v>0</v>
      </c>
      <c r="K486" s="187" t="s">
        <v>391</v>
      </c>
      <c r="L486" s="42"/>
      <c r="M486" s="192" t="s">
        <v>76</v>
      </c>
      <c r="N486" s="193" t="s">
        <v>49</v>
      </c>
      <c r="O486" s="67"/>
      <c r="P486" s="194">
        <f>O486*H486</f>
        <v>0</v>
      </c>
      <c r="Q486" s="194">
        <v>0</v>
      </c>
      <c r="R486" s="194">
        <f>Q486*H486</f>
        <v>0</v>
      </c>
      <c r="S486" s="194">
        <v>0</v>
      </c>
      <c r="T486" s="195">
        <f>S486*H486</f>
        <v>0</v>
      </c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R486" s="196" t="s">
        <v>479</v>
      </c>
      <c r="AT486" s="196" t="s">
        <v>388</v>
      </c>
      <c r="AU486" s="196" t="s">
        <v>90</v>
      </c>
      <c r="AY486" s="20" t="s">
        <v>386</v>
      </c>
      <c r="BE486" s="197">
        <f>IF(N486="základní",J486,0)</f>
        <v>0</v>
      </c>
      <c r="BF486" s="197">
        <f>IF(N486="snížená",J486,0)</f>
        <v>0</v>
      </c>
      <c r="BG486" s="197">
        <f>IF(N486="zákl. přenesená",J486,0)</f>
        <v>0</v>
      </c>
      <c r="BH486" s="197">
        <f>IF(N486="sníž. přenesená",J486,0)</f>
        <v>0</v>
      </c>
      <c r="BI486" s="197">
        <f>IF(N486="nulová",J486,0)</f>
        <v>0</v>
      </c>
      <c r="BJ486" s="20" t="s">
        <v>90</v>
      </c>
      <c r="BK486" s="197">
        <f>ROUND(I486*H486,2)</f>
        <v>0</v>
      </c>
      <c r="BL486" s="20" t="s">
        <v>479</v>
      </c>
      <c r="BM486" s="196" t="s">
        <v>2216</v>
      </c>
    </row>
    <row r="487" spans="1:65" s="2" customFormat="1" ht="10">
      <c r="A487" s="37"/>
      <c r="B487" s="38"/>
      <c r="C487" s="39"/>
      <c r="D487" s="198" t="s">
        <v>393</v>
      </c>
      <c r="E487" s="39"/>
      <c r="F487" s="199" t="s">
        <v>5399</v>
      </c>
      <c r="G487" s="39"/>
      <c r="H487" s="39"/>
      <c r="I487" s="200"/>
      <c r="J487" s="39"/>
      <c r="K487" s="39"/>
      <c r="L487" s="42"/>
      <c r="M487" s="201"/>
      <c r="N487" s="202"/>
      <c r="O487" s="67"/>
      <c r="P487" s="67"/>
      <c r="Q487" s="67"/>
      <c r="R487" s="67"/>
      <c r="S487" s="67"/>
      <c r="T487" s="68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T487" s="20" t="s">
        <v>393</v>
      </c>
      <c r="AU487" s="20" t="s">
        <v>90</v>
      </c>
    </row>
    <row r="488" spans="1:65" s="2" customFormat="1" ht="27">
      <c r="A488" s="37"/>
      <c r="B488" s="38"/>
      <c r="C488" s="39"/>
      <c r="D488" s="205" t="s">
        <v>4949</v>
      </c>
      <c r="E488" s="39"/>
      <c r="F488" s="261" t="s">
        <v>5400</v>
      </c>
      <c r="G488" s="39"/>
      <c r="H488" s="39"/>
      <c r="I488" s="200"/>
      <c r="J488" s="39"/>
      <c r="K488" s="39"/>
      <c r="L488" s="42"/>
      <c r="M488" s="201"/>
      <c r="N488" s="202"/>
      <c r="O488" s="67"/>
      <c r="P488" s="67"/>
      <c r="Q488" s="67"/>
      <c r="R488" s="67"/>
      <c r="S488" s="67"/>
      <c r="T488" s="68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T488" s="20" t="s">
        <v>4949</v>
      </c>
      <c r="AU488" s="20" t="s">
        <v>90</v>
      </c>
    </row>
    <row r="489" spans="1:65" s="14" customFormat="1" ht="10">
      <c r="B489" s="214"/>
      <c r="C489" s="215"/>
      <c r="D489" s="205" t="s">
        <v>395</v>
      </c>
      <c r="E489" s="216" t="s">
        <v>76</v>
      </c>
      <c r="F489" s="217" t="s">
        <v>5401</v>
      </c>
      <c r="G489" s="215"/>
      <c r="H489" s="218">
        <v>67</v>
      </c>
      <c r="I489" s="219"/>
      <c r="J489" s="215"/>
      <c r="K489" s="215"/>
      <c r="L489" s="220"/>
      <c r="M489" s="221"/>
      <c r="N489" s="222"/>
      <c r="O489" s="222"/>
      <c r="P489" s="222"/>
      <c r="Q489" s="222"/>
      <c r="R489" s="222"/>
      <c r="S489" s="222"/>
      <c r="T489" s="223"/>
      <c r="AT489" s="224" t="s">
        <v>395</v>
      </c>
      <c r="AU489" s="224" t="s">
        <v>90</v>
      </c>
      <c r="AV489" s="14" t="s">
        <v>90</v>
      </c>
      <c r="AW489" s="14" t="s">
        <v>36</v>
      </c>
      <c r="AX489" s="14" t="s">
        <v>78</v>
      </c>
      <c r="AY489" s="224" t="s">
        <v>386</v>
      </c>
    </row>
    <row r="490" spans="1:65" s="15" customFormat="1" ht="10">
      <c r="B490" s="225"/>
      <c r="C490" s="226"/>
      <c r="D490" s="205" t="s">
        <v>395</v>
      </c>
      <c r="E490" s="227" t="s">
        <v>76</v>
      </c>
      <c r="F490" s="228" t="s">
        <v>398</v>
      </c>
      <c r="G490" s="226"/>
      <c r="H490" s="229">
        <v>67</v>
      </c>
      <c r="I490" s="230"/>
      <c r="J490" s="226"/>
      <c r="K490" s="226"/>
      <c r="L490" s="231"/>
      <c r="M490" s="232"/>
      <c r="N490" s="233"/>
      <c r="O490" s="233"/>
      <c r="P490" s="233"/>
      <c r="Q490" s="233"/>
      <c r="R490" s="233"/>
      <c r="S490" s="233"/>
      <c r="T490" s="234"/>
      <c r="AT490" s="235" t="s">
        <v>395</v>
      </c>
      <c r="AU490" s="235" t="s">
        <v>90</v>
      </c>
      <c r="AV490" s="15" t="s">
        <v>102</v>
      </c>
      <c r="AW490" s="15" t="s">
        <v>36</v>
      </c>
      <c r="AX490" s="15" t="s">
        <v>85</v>
      </c>
      <c r="AY490" s="235" t="s">
        <v>386</v>
      </c>
    </row>
    <row r="491" spans="1:65" s="2" customFormat="1" ht="33" customHeight="1">
      <c r="A491" s="37"/>
      <c r="B491" s="38"/>
      <c r="C491" s="185" t="s">
        <v>1405</v>
      </c>
      <c r="D491" s="185" t="s">
        <v>388</v>
      </c>
      <c r="E491" s="186" t="s">
        <v>5402</v>
      </c>
      <c r="F491" s="187" t="s">
        <v>5403</v>
      </c>
      <c r="G491" s="188" t="s">
        <v>167</v>
      </c>
      <c r="H491" s="189">
        <v>242</v>
      </c>
      <c r="I491" s="190"/>
      <c r="J491" s="191">
        <f>ROUND(I491*H491,2)</f>
        <v>0</v>
      </c>
      <c r="K491" s="187" t="s">
        <v>76</v>
      </c>
      <c r="L491" s="42"/>
      <c r="M491" s="192" t="s">
        <v>76</v>
      </c>
      <c r="N491" s="193" t="s">
        <v>49</v>
      </c>
      <c r="O491" s="67"/>
      <c r="P491" s="194">
        <f>O491*H491</f>
        <v>0</v>
      </c>
      <c r="Q491" s="194">
        <v>0</v>
      </c>
      <c r="R491" s="194">
        <f>Q491*H491</f>
        <v>0</v>
      </c>
      <c r="S491" s="194">
        <v>0</v>
      </c>
      <c r="T491" s="195">
        <f>S491*H491</f>
        <v>0</v>
      </c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R491" s="196" t="s">
        <v>479</v>
      </c>
      <c r="AT491" s="196" t="s">
        <v>388</v>
      </c>
      <c r="AU491" s="196" t="s">
        <v>90</v>
      </c>
      <c r="AY491" s="20" t="s">
        <v>386</v>
      </c>
      <c r="BE491" s="197">
        <f>IF(N491="základní",J491,0)</f>
        <v>0</v>
      </c>
      <c r="BF491" s="197">
        <f>IF(N491="snížená",J491,0)</f>
        <v>0</v>
      </c>
      <c r="BG491" s="197">
        <f>IF(N491="zákl. přenesená",J491,0)</f>
        <v>0</v>
      </c>
      <c r="BH491" s="197">
        <f>IF(N491="sníž. přenesená",J491,0)</f>
        <v>0</v>
      </c>
      <c r="BI491" s="197">
        <f>IF(N491="nulová",J491,0)</f>
        <v>0</v>
      </c>
      <c r="BJ491" s="20" t="s">
        <v>90</v>
      </c>
      <c r="BK491" s="197">
        <f>ROUND(I491*H491,2)</f>
        <v>0</v>
      </c>
      <c r="BL491" s="20" t="s">
        <v>479</v>
      </c>
      <c r="BM491" s="196" t="s">
        <v>2228</v>
      </c>
    </row>
    <row r="492" spans="1:65" s="2" customFormat="1" ht="18">
      <c r="A492" s="37"/>
      <c r="B492" s="38"/>
      <c r="C492" s="39"/>
      <c r="D492" s="205" t="s">
        <v>4949</v>
      </c>
      <c r="E492" s="39"/>
      <c r="F492" s="261" t="s">
        <v>5404</v>
      </c>
      <c r="G492" s="39"/>
      <c r="H492" s="39"/>
      <c r="I492" s="200"/>
      <c r="J492" s="39"/>
      <c r="K492" s="39"/>
      <c r="L492" s="42"/>
      <c r="M492" s="201"/>
      <c r="N492" s="202"/>
      <c r="O492" s="67"/>
      <c r="P492" s="67"/>
      <c r="Q492" s="67"/>
      <c r="R492" s="67"/>
      <c r="S492" s="67"/>
      <c r="T492" s="68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T492" s="20" t="s">
        <v>4949</v>
      </c>
      <c r="AU492" s="20" t="s">
        <v>90</v>
      </c>
    </row>
    <row r="493" spans="1:65" s="2" customFormat="1" ht="33" customHeight="1">
      <c r="A493" s="37"/>
      <c r="B493" s="38"/>
      <c r="C493" s="185" t="s">
        <v>1410</v>
      </c>
      <c r="D493" s="185" t="s">
        <v>388</v>
      </c>
      <c r="E493" s="186" t="s">
        <v>5405</v>
      </c>
      <c r="F493" s="187" t="s">
        <v>5406</v>
      </c>
      <c r="G493" s="188" t="s">
        <v>167</v>
      </c>
      <c r="H493" s="189">
        <v>54</v>
      </c>
      <c r="I493" s="190"/>
      <c r="J493" s="191">
        <f>ROUND(I493*H493,2)</f>
        <v>0</v>
      </c>
      <c r="K493" s="187" t="s">
        <v>76</v>
      </c>
      <c r="L493" s="42"/>
      <c r="M493" s="192" t="s">
        <v>76</v>
      </c>
      <c r="N493" s="193" t="s">
        <v>49</v>
      </c>
      <c r="O493" s="67"/>
      <c r="P493" s="194">
        <f>O493*H493</f>
        <v>0</v>
      </c>
      <c r="Q493" s="194">
        <v>0</v>
      </c>
      <c r="R493" s="194">
        <f>Q493*H493</f>
        <v>0</v>
      </c>
      <c r="S493" s="194">
        <v>0</v>
      </c>
      <c r="T493" s="195">
        <f>S493*H493</f>
        <v>0</v>
      </c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R493" s="196" t="s">
        <v>479</v>
      </c>
      <c r="AT493" s="196" t="s">
        <v>388</v>
      </c>
      <c r="AU493" s="196" t="s">
        <v>90</v>
      </c>
      <c r="AY493" s="20" t="s">
        <v>386</v>
      </c>
      <c r="BE493" s="197">
        <f>IF(N493="základní",J493,0)</f>
        <v>0</v>
      </c>
      <c r="BF493" s="197">
        <f>IF(N493="snížená",J493,0)</f>
        <v>0</v>
      </c>
      <c r="BG493" s="197">
        <f>IF(N493="zákl. přenesená",J493,0)</f>
        <v>0</v>
      </c>
      <c r="BH493" s="197">
        <f>IF(N493="sníž. přenesená",J493,0)</f>
        <v>0</v>
      </c>
      <c r="BI493" s="197">
        <f>IF(N493="nulová",J493,0)</f>
        <v>0</v>
      </c>
      <c r="BJ493" s="20" t="s">
        <v>90</v>
      </c>
      <c r="BK493" s="197">
        <f>ROUND(I493*H493,2)</f>
        <v>0</v>
      </c>
      <c r="BL493" s="20" t="s">
        <v>479</v>
      </c>
      <c r="BM493" s="196" t="s">
        <v>2239</v>
      </c>
    </row>
    <row r="494" spans="1:65" s="2" customFormat="1" ht="18">
      <c r="A494" s="37"/>
      <c r="B494" s="38"/>
      <c r="C494" s="39"/>
      <c r="D494" s="205" t="s">
        <v>4949</v>
      </c>
      <c r="E494" s="39"/>
      <c r="F494" s="261" t="s">
        <v>5407</v>
      </c>
      <c r="G494" s="39"/>
      <c r="H494" s="39"/>
      <c r="I494" s="200"/>
      <c r="J494" s="39"/>
      <c r="K494" s="39"/>
      <c r="L494" s="42"/>
      <c r="M494" s="201"/>
      <c r="N494" s="202"/>
      <c r="O494" s="67"/>
      <c r="P494" s="67"/>
      <c r="Q494" s="67"/>
      <c r="R494" s="67"/>
      <c r="S494" s="67"/>
      <c r="T494" s="68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T494" s="20" t="s">
        <v>4949</v>
      </c>
      <c r="AU494" s="20" t="s">
        <v>90</v>
      </c>
    </row>
    <row r="495" spans="1:65" s="2" customFormat="1" ht="33" customHeight="1">
      <c r="A495" s="37"/>
      <c r="B495" s="38"/>
      <c r="C495" s="185" t="s">
        <v>1431</v>
      </c>
      <c r="D495" s="185" t="s">
        <v>388</v>
      </c>
      <c r="E495" s="186" t="s">
        <v>5408</v>
      </c>
      <c r="F495" s="187" t="s">
        <v>5409</v>
      </c>
      <c r="G495" s="188" t="s">
        <v>167</v>
      </c>
      <c r="H495" s="189">
        <v>21</v>
      </c>
      <c r="I495" s="190"/>
      <c r="J495" s="191">
        <f>ROUND(I495*H495,2)</f>
        <v>0</v>
      </c>
      <c r="K495" s="187" t="s">
        <v>76</v>
      </c>
      <c r="L495" s="42"/>
      <c r="M495" s="192" t="s">
        <v>76</v>
      </c>
      <c r="N495" s="193" t="s">
        <v>49</v>
      </c>
      <c r="O495" s="67"/>
      <c r="P495" s="194">
        <f>O495*H495</f>
        <v>0</v>
      </c>
      <c r="Q495" s="194">
        <v>0</v>
      </c>
      <c r="R495" s="194">
        <f>Q495*H495</f>
        <v>0</v>
      </c>
      <c r="S495" s="194">
        <v>0</v>
      </c>
      <c r="T495" s="195">
        <f>S495*H495</f>
        <v>0</v>
      </c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R495" s="196" t="s">
        <v>479</v>
      </c>
      <c r="AT495" s="196" t="s">
        <v>388</v>
      </c>
      <c r="AU495" s="196" t="s">
        <v>90</v>
      </c>
      <c r="AY495" s="20" t="s">
        <v>386</v>
      </c>
      <c r="BE495" s="197">
        <f>IF(N495="základní",J495,0)</f>
        <v>0</v>
      </c>
      <c r="BF495" s="197">
        <f>IF(N495="snížená",J495,0)</f>
        <v>0</v>
      </c>
      <c r="BG495" s="197">
        <f>IF(N495="zákl. přenesená",J495,0)</f>
        <v>0</v>
      </c>
      <c r="BH495" s="197">
        <f>IF(N495="sníž. přenesená",J495,0)</f>
        <v>0</v>
      </c>
      <c r="BI495" s="197">
        <f>IF(N495="nulová",J495,0)</f>
        <v>0</v>
      </c>
      <c r="BJ495" s="20" t="s">
        <v>90</v>
      </c>
      <c r="BK495" s="197">
        <f>ROUND(I495*H495,2)</f>
        <v>0</v>
      </c>
      <c r="BL495" s="20" t="s">
        <v>479</v>
      </c>
      <c r="BM495" s="196" t="s">
        <v>2263</v>
      </c>
    </row>
    <row r="496" spans="1:65" s="2" customFormat="1" ht="18">
      <c r="A496" s="37"/>
      <c r="B496" s="38"/>
      <c r="C496" s="39"/>
      <c r="D496" s="205" t="s">
        <v>4949</v>
      </c>
      <c r="E496" s="39"/>
      <c r="F496" s="261" t="s">
        <v>5410</v>
      </c>
      <c r="G496" s="39"/>
      <c r="H496" s="39"/>
      <c r="I496" s="200"/>
      <c r="J496" s="39"/>
      <c r="K496" s="39"/>
      <c r="L496" s="42"/>
      <c r="M496" s="201"/>
      <c r="N496" s="202"/>
      <c r="O496" s="67"/>
      <c r="P496" s="67"/>
      <c r="Q496" s="67"/>
      <c r="R496" s="67"/>
      <c r="S496" s="67"/>
      <c r="T496" s="68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T496" s="20" t="s">
        <v>4949</v>
      </c>
      <c r="AU496" s="20" t="s">
        <v>90</v>
      </c>
    </row>
    <row r="497" spans="1:65" s="2" customFormat="1" ht="33" customHeight="1">
      <c r="A497" s="37"/>
      <c r="B497" s="38"/>
      <c r="C497" s="185" t="s">
        <v>1437</v>
      </c>
      <c r="D497" s="185" t="s">
        <v>388</v>
      </c>
      <c r="E497" s="186" t="s">
        <v>5411</v>
      </c>
      <c r="F497" s="187" t="s">
        <v>5412</v>
      </c>
      <c r="G497" s="188" t="s">
        <v>167</v>
      </c>
      <c r="H497" s="189">
        <v>3</v>
      </c>
      <c r="I497" s="190"/>
      <c r="J497" s="191">
        <f>ROUND(I497*H497,2)</f>
        <v>0</v>
      </c>
      <c r="K497" s="187" t="s">
        <v>76</v>
      </c>
      <c r="L497" s="42"/>
      <c r="M497" s="192" t="s">
        <v>76</v>
      </c>
      <c r="N497" s="193" t="s">
        <v>49</v>
      </c>
      <c r="O497" s="67"/>
      <c r="P497" s="194">
        <f>O497*H497</f>
        <v>0</v>
      </c>
      <c r="Q497" s="194">
        <v>0</v>
      </c>
      <c r="R497" s="194">
        <f>Q497*H497</f>
        <v>0</v>
      </c>
      <c r="S497" s="194">
        <v>0</v>
      </c>
      <c r="T497" s="195">
        <f>S497*H497</f>
        <v>0</v>
      </c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R497" s="196" t="s">
        <v>479</v>
      </c>
      <c r="AT497" s="196" t="s">
        <v>388</v>
      </c>
      <c r="AU497" s="196" t="s">
        <v>90</v>
      </c>
      <c r="AY497" s="20" t="s">
        <v>386</v>
      </c>
      <c r="BE497" s="197">
        <f>IF(N497="základní",J497,0)</f>
        <v>0</v>
      </c>
      <c r="BF497" s="197">
        <f>IF(N497="snížená",J497,0)</f>
        <v>0</v>
      </c>
      <c r="BG497" s="197">
        <f>IF(N497="zákl. přenesená",J497,0)</f>
        <v>0</v>
      </c>
      <c r="BH497" s="197">
        <f>IF(N497="sníž. přenesená",J497,0)</f>
        <v>0</v>
      </c>
      <c r="BI497" s="197">
        <f>IF(N497="nulová",J497,0)</f>
        <v>0</v>
      </c>
      <c r="BJ497" s="20" t="s">
        <v>90</v>
      </c>
      <c r="BK497" s="197">
        <f>ROUND(I497*H497,2)</f>
        <v>0</v>
      </c>
      <c r="BL497" s="20" t="s">
        <v>479</v>
      </c>
      <c r="BM497" s="196" t="s">
        <v>2280</v>
      </c>
    </row>
    <row r="498" spans="1:65" s="2" customFormat="1" ht="18">
      <c r="A498" s="37"/>
      <c r="B498" s="38"/>
      <c r="C498" s="39"/>
      <c r="D498" s="205" t="s">
        <v>4949</v>
      </c>
      <c r="E498" s="39"/>
      <c r="F498" s="261" t="s">
        <v>5413</v>
      </c>
      <c r="G498" s="39"/>
      <c r="H498" s="39"/>
      <c r="I498" s="200"/>
      <c r="J498" s="39"/>
      <c r="K498" s="39"/>
      <c r="L498" s="42"/>
      <c r="M498" s="201"/>
      <c r="N498" s="202"/>
      <c r="O498" s="67"/>
      <c r="P498" s="67"/>
      <c r="Q498" s="67"/>
      <c r="R498" s="67"/>
      <c r="S498" s="67"/>
      <c r="T498" s="68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T498" s="20" t="s">
        <v>4949</v>
      </c>
      <c r="AU498" s="20" t="s">
        <v>90</v>
      </c>
    </row>
    <row r="499" spans="1:65" s="2" customFormat="1" ht="24.15" customHeight="1">
      <c r="A499" s="37"/>
      <c r="B499" s="38"/>
      <c r="C499" s="185" t="s">
        <v>1442</v>
      </c>
      <c r="D499" s="185" t="s">
        <v>388</v>
      </c>
      <c r="E499" s="186" t="s">
        <v>5414</v>
      </c>
      <c r="F499" s="187" t="s">
        <v>5415</v>
      </c>
      <c r="G499" s="188" t="s">
        <v>624</v>
      </c>
      <c r="H499" s="189">
        <v>101</v>
      </c>
      <c r="I499" s="190"/>
      <c r="J499" s="191">
        <f>ROUND(I499*H499,2)</f>
        <v>0</v>
      </c>
      <c r="K499" s="187" t="s">
        <v>391</v>
      </c>
      <c r="L499" s="42"/>
      <c r="M499" s="192" t="s">
        <v>76</v>
      </c>
      <c r="N499" s="193" t="s">
        <v>49</v>
      </c>
      <c r="O499" s="67"/>
      <c r="P499" s="194">
        <f>O499*H499</f>
        <v>0</v>
      </c>
      <c r="Q499" s="194">
        <v>0</v>
      </c>
      <c r="R499" s="194">
        <f>Q499*H499</f>
        <v>0</v>
      </c>
      <c r="S499" s="194">
        <v>0</v>
      </c>
      <c r="T499" s="195">
        <f>S499*H499</f>
        <v>0</v>
      </c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R499" s="196" t="s">
        <v>479</v>
      </c>
      <c r="AT499" s="196" t="s">
        <v>388</v>
      </c>
      <c r="AU499" s="196" t="s">
        <v>90</v>
      </c>
      <c r="AY499" s="20" t="s">
        <v>386</v>
      </c>
      <c r="BE499" s="197">
        <f>IF(N499="základní",J499,0)</f>
        <v>0</v>
      </c>
      <c r="BF499" s="197">
        <f>IF(N499="snížená",J499,0)</f>
        <v>0</v>
      </c>
      <c r="BG499" s="197">
        <f>IF(N499="zákl. přenesená",J499,0)</f>
        <v>0</v>
      </c>
      <c r="BH499" s="197">
        <f>IF(N499="sníž. přenesená",J499,0)</f>
        <v>0</v>
      </c>
      <c r="BI499" s="197">
        <f>IF(N499="nulová",J499,0)</f>
        <v>0</v>
      </c>
      <c r="BJ499" s="20" t="s">
        <v>90</v>
      </c>
      <c r="BK499" s="197">
        <f>ROUND(I499*H499,2)</f>
        <v>0</v>
      </c>
      <c r="BL499" s="20" t="s">
        <v>479</v>
      </c>
      <c r="BM499" s="196" t="s">
        <v>2289</v>
      </c>
    </row>
    <row r="500" spans="1:65" s="2" customFormat="1" ht="10">
      <c r="A500" s="37"/>
      <c r="B500" s="38"/>
      <c r="C500" s="39"/>
      <c r="D500" s="198" t="s">
        <v>393</v>
      </c>
      <c r="E500" s="39"/>
      <c r="F500" s="199" t="s">
        <v>5416</v>
      </c>
      <c r="G500" s="39"/>
      <c r="H500" s="39"/>
      <c r="I500" s="200"/>
      <c r="J500" s="39"/>
      <c r="K500" s="39"/>
      <c r="L500" s="42"/>
      <c r="M500" s="201"/>
      <c r="N500" s="202"/>
      <c r="O500" s="67"/>
      <c r="P500" s="67"/>
      <c r="Q500" s="67"/>
      <c r="R500" s="67"/>
      <c r="S500" s="67"/>
      <c r="T500" s="68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T500" s="20" t="s">
        <v>393</v>
      </c>
      <c r="AU500" s="20" t="s">
        <v>90</v>
      </c>
    </row>
    <row r="501" spans="1:65" s="2" customFormat="1" ht="18">
      <c r="A501" s="37"/>
      <c r="B501" s="38"/>
      <c r="C501" s="39"/>
      <c r="D501" s="205" t="s">
        <v>4949</v>
      </c>
      <c r="E501" s="39"/>
      <c r="F501" s="261" t="s">
        <v>5417</v>
      </c>
      <c r="G501" s="39"/>
      <c r="H501" s="39"/>
      <c r="I501" s="200"/>
      <c r="J501" s="39"/>
      <c r="K501" s="39"/>
      <c r="L501" s="42"/>
      <c r="M501" s="201"/>
      <c r="N501" s="202"/>
      <c r="O501" s="67"/>
      <c r="P501" s="67"/>
      <c r="Q501" s="67"/>
      <c r="R501" s="67"/>
      <c r="S501" s="67"/>
      <c r="T501" s="68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T501" s="20" t="s">
        <v>4949</v>
      </c>
      <c r="AU501" s="20" t="s">
        <v>90</v>
      </c>
    </row>
    <row r="502" spans="1:65" s="2" customFormat="1" ht="21.75" customHeight="1">
      <c r="A502" s="37"/>
      <c r="B502" s="38"/>
      <c r="C502" s="185" t="s">
        <v>1447</v>
      </c>
      <c r="D502" s="185" t="s">
        <v>388</v>
      </c>
      <c r="E502" s="186" t="s">
        <v>5418</v>
      </c>
      <c r="F502" s="187" t="s">
        <v>5419</v>
      </c>
      <c r="G502" s="188" t="s">
        <v>5420</v>
      </c>
      <c r="H502" s="189">
        <v>23</v>
      </c>
      <c r="I502" s="190"/>
      <c r="J502" s="191">
        <f>ROUND(I502*H502,2)</f>
        <v>0</v>
      </c>
      <c r="K502" s="187" t="s">
        <v>391</v>
      </c>
      <c r="L502" s="42"/>
      <c r="M502" s="192" t="s">
        <v>76</v>
      </c>
      <c r="N502" s="193" t="s">
        <v>49</v>
      </c>
      <c r="O502" s="67"/>
      <c r="P502" s="194">
        <f>O502*H502</f>
        <v>0</v>
      </c>
      <c r="Q502" s="194">
        <v>0</v>
      </c>
      <c r="R502" s="194">
        <f>Q502*H502</f>
        <v>0</v>
      </c>
      <c r="S502" s="194">
        <v>0</v>
      </c>
      <c r="T502" s="195">
        <f>S502*H502</f>
        <v>0</v>
      </c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R502" s="196" t="s">
        <v>479</v>
      </c>
      <c r="AT502" s="196" t="s">
        <v>388</v>
      </c>
      <c r="AU502" s="196" t="s">
        <v>90</v>
      </c>
      <c r="AY502" s="20" t="s">
        <v>386</v>
      </c>
      <c r="BE502" s="197">
        <f>IF(N502="základní",J502,0)</f>
        <v>0</v>
      </c>
      <c r="BF502" s="197">
        <f>IF(N502="snížená",J502,0)</f>
        <v>0</v>
      </c>
      <c r="BG502" s="197">
        <f>IF(N502="zákl. přenesená",J502,0)</f>
        <v>0</v>
      </c>
      <c r="BH502" s="197">
        <f>IF(N502="sníž. přenesená",J502,0)</f>
        <v>0</v>
      </c>
      <c r="BI502" s="197">
        <f>IF(N502="nulová",J502,0)</f>
        <v>0</v>
      </c>
      <c r="BJ502" s="20" t="s">
        <v>90</v>
      </c>
      <c r="BK502" s="197">
        <f>ROUND(I502*H502,2)</f>
        <v>0</v>
      </c>
      <c r="BL502" s="20" t="s">
        <v>479</v>
      </c>
      <c r="BM502" s="196" t="s">
        <v>2299</v>
      </c>
    </row>
    <row r="503" spans="1:65" s="2" customFormat="1" ht="10">
      <c r="A503" s="37"/>
      <c r="B503" s="38"/>
      <c r="C503" s="39"/>
      <c r="D503" s="198" t="s">
        <v>393</v>
      </c>
      <c r="E503" s="39"/>
      <c r="F503" s="199" t="s">
        <v>5421</v>
      </c>
      <c r="G503" s="39"/>
      <c r="H503" s="39"/>
      <c r="I503" s="200"/>
      <c r="J503" s="39"/>
      <c r="K503" s="39"/>
      <c r="L503" s="42"/>
      <c r="M503" s="201"/>
      <c r="N503" s="202"/>
      <c r="O503" s="67"/>
      <c r="P503" s="67"/>
      <c r="Q503" s="67"/>
      <c r="R503" s="67"/>
      <c r="S503" s="67"/>
      <c r="T503" s="68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T503" s="20" t="s">
        <v>393</v>
      </c>
      <c r="AU503" s="20" t="s">
        <v>90</v>
      </c>
    </row>
    <row r="504" spans="1:65" s="2" customFormat="1" ht="18">
      <c r="A504" s="37"/>
      <c r="B504" s="38"/>
      <c r="C504" s="39"/>
      <c r="D504" s="205" t="s">
        <v>4949</v>
      </c>
      <c r="E504" s="39"/>
      <c r="F504" s="261" t="s">
        <v>5422</v>
      </c>
      <c r="G504" s="39"/>
      <c r="H504" s="39"/>
      <c r="I504" s="200"/>
      <c r="J504" s="39"/>
      <c r="K504" s="39"/>
      <c r="L504" s="42"/>
      <c r="M504" s="201"/>
      <c r="N504" s="202"/>
      <c r="O504" s="67"/>
      <c r="P504" s="67"/>
      <c r="Q504" s="67"/>
      <c r="R504" s="67"/>
      <c r="S504" s="67"/>
      <c r="T504" s="68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T504" s="20" t="s">
        <v>4949</v>
      </c>
      <c r="AU504" s="20" t="s">
        <v>90</v>
      </c>
    </row>
    <row r="505" spans="1:65" s="2" customFormat="1" ht="21.75" customHeight="1">
      <c r="A505" s="37"/>
      <c r="B505" s="38"/>
      <c r="C505" s="185" t="s">
        <v>1452</v>
      </c>
      <c r="D505" s="185" t="s">
        <v>388</v>
      </c>
      <c r="E505" s="186" t="s">
        <v>5423</v>
      </c>
      <c r="F505" s="187" t="s">
        <v>5424</v>
      </c>
      <c r="G505" s="188" t="s">
        <v>624</v>
      </c>
      <c r="H505" s="189">
        <v>1</v>
      </c>
      <c r="I505" s="190"/>
      <c r="J505" s="191">
        <f>ROUND(I505*H505,2)</f>
        <v>0</v>
      </c>
      <c r="K505" s="187" t="s">
        <v>391</v>
      </c>
      <c r="L505" s="42"/>
      <c r="M505" s="192" t="s">
        <v>76</v>
      </c>
      <c r="N505" s="193" t="s">
        <v>49</v>
      </c>
      <c r="O505" s="67"/>
      <c r="P505" s="194">
        <f>O505*H505</f>
        <v>0</v>
      </c>
      <c r="Q505" s="194">
        <v>0</v>
      </c>
      <c r="R505" s="194">
        <f>Q505*H505</f>
        <v>0</v>
      </c>
      <c r="S505" s="194">
        <v>0</v>
      </c>
      <c r="T505" s="195">
        <f>S505*H505</f>
        <v>0</v>
      </c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R505" s="196" t="s">
        <v>479</v>
      </c>
      <c r="AT505" s="196" t="s">
        <v>388</v>
      </c>
      <c r="AU505" s="196" t="s">
        <v>90</v>
      </c>
      <c r="AY505" s="20" t="s">
        <v>386</v>
      </c>
      <c r="BE505" s="197">
        <f>IF(N505="základní",J505,0)</f>
        <v>0</v>
      </c>
      <c r="BF505" s="197">
        <f>IF(N505="snížená",J505,0)</f>
        <v>0</v>
      </c>
      <c r="BG505" s="197">
        <f>IF(N505="zákl. přenesená",J505,0)</f>
        <v>0</v>
      </c>
      <c r="BH505" s="197">
        <f>IF(N505="sníž. přenesená",J505,0)</f>
        <v>0</v>
      </c>
      <c r="BI505" s="197">
        <f>IF(N505="nulová",J505,0)</f>
        <v>0</v>
      </c>
      <c r="BJ505" s="20" t="s">
        <v>90</v>
      </c>
      <c r="BK505" s="197">
        <f>ROUND(I505*H505,2)</f>
        <v>0</v>
      </c>
      <c r="BL505" s="20" t="s">
        <v>479</v>
      </c>
      <c r="BM505" s="196" t="s">
        <v>2307</v>
      </c>
    </row>
    <row r="506" spans="1:65" s="2" customFormat="1" ht="10">
      <c r="A506" s="37"/>
      <c r="B506" s="38"/>
      <c r="C506" s="39"/>
      <c r="D506" s="198" t="s">
        <v>393</v>
      </c>
      <c r="E506" s="39"/>
      <c r="F506" s="199" t="s">
        <v>5425</v>
      </c>
      <c r="G506" s="39"/>
      <c r="H506" s="39"/>
      <c r="I506" s="200"/>
      <c r="J506" s="39"/>
      <c r="K506" s="39"/>
      <c r="L506" s="42"/>
      <c r="M506" s="201"/>
      <c r="N506" s="202"/>
      <c r="O506" s="67"/>
      <c r="P506" s="67"/>
      <c r="Q506" s="67"/>
      <c r="R506" s="67"/>
      <c r="S506" s="67"/>
      <c r="T506" s="68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T506" s="20" t="s">
        <v>393</v>
      </c>
      <c r="AU506" s="20" t="s">
        <v>90</v>
      </c>
    </row>
    <row r="507" spans="1:65" s="2" customFormat="1" ht="27">
      <c r="A507" s="37"/>
      <c r="B507" s="38"/>
      <c r="C507" s="39"/>
      <c r="D507" s="205" t="s">
        <v>4949</v>
      </c>
      <c r="E507" s="39"/>
      <c r="F507" s="261" t="s">
        <v>5426</v>
      </c>
      <c r="G507" s="39"/>
      <c r="H507" s="39"/>
      <c r="I507" s="200"/>
      <c r="J507" s="39"/>
      <c r="K507" s="39"/>
      <c r="L507" s="42"/>
      <c r="M507" s="201"/>
      <c r="N507" s="202"/>
      <c r="O507" s="67"/>
      <c r="P507" s="67"/>
      <c r="Q507" s="67"/>
      <c r="R507" s="67"/>
      <c r="S507" s="67"/>
      <c r="T507" s="68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T507" s="20" t="s">
        <v>4949</v>
      </c>
      <c r="AU507" s="20" t="s">
        <v>90</v>
      </c>
    </row>
    <row r="508" spans="1:65" s="2" customFormat="1" ht="24.15" customHeight="1">
      <c r="A508" s="37"/>
      <c r="B508" s="38"/>
      <c r="C508" s="185" t="s">
        <v>1457</v>
      </c>
      <c r="D508" s="185" t="s">
        <v>388</v>
      </c>
      <c r="E508" s="186" t="s">
        <v>5427</v>
      </c>
      <c r="F508" s="187" t="s">
        <v>5428</v>
      </c>
      <c r="G508" s="188" t="s">
        <v>624</v>
      </c>
      <c r="H508" s="189">
        <v>3</v>
      </c>
      <c r="I508" s="190"/>
      <c r="J508" s="191">
        <f>ROUND(I508*H508,2)</f>
        <v>0</v>
      </c>
      <c r="K508" s="187" t="s">
        <v>391</v>
      </c>
      <c r="L508" s="42"/>
      <c r="M508" s="192" t="s">
        <v>76</v>
      </c>
      <c r="N508" s="193" t="s">
        <v>49</v>
      </c>
      <c r="O508" s="67"/>
      <c r="P508" s="194">
        <f>O508*H508</f>
        <v>0</v>
      </c>
      <c r="Q508" s="194">
        <v>0</v>
      </c>
      <c r="R508" s="194">
        <f>Q508*H508</f>
        <v>0</v>
      </c>
      <c r="S508" s="194">
        <v>0</v>
      </c>
      <c r="T508" s="195">
        <f>S508*H508</f>
        <v>0</v>
      </c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R508" s="196" t="s">
        <v>479</v>
      </c>
      <c r="AT508" s="196" t="s">
        <v>388</v>
      </c>
      <c r="AU508" s="196" t="s">
        <v>90</v>
      </c>
      <c r="AY508" s="20" t="s">
        <v>386</v>
      </c>
      <c r="BE508" s="197">
        <f>IF(N508="základní",J508,0)</f>
        <v>0</v>
      </c>
      <c r="BF508" s="197">
        <f>IF(N508="snížená",J508,0)</f>
        <v>0</v>
      </c>
      <c r="BG508" s="197">
        <f>IF(N508="zákl. přenesená",J508,0)</f>
        <v>0</v>
      </c>
      <c r="BH508" s="197">
        <f>IF(N508="sníž. přenesená",J508,0)</f>
        <v>0</v>
      </c>
      <c r="BI508" s="197">
        <f>IF(N508="nulová",J508,0)</f>
        <v>0</v>
      </c>
      <c r="BJ508" s="20" t="s">
        <v>90</v>
      </c>
      <c r="BK508" s="197">
        <f>ROUND(I508*H508,2)</f>
        <v>0</v>
      </c>
      <c r="BL508" s="20" t="s">
        <v>479</v>
      </c>
      <c r="BM508" s="196" t="s">
        <v>2318</v>
      </c>
    </row>
    <row r="509" spans="1:65" s="2" customFormat="1" ht="10">
      <c r="A509" s="37"/>
      <c r="B509" s="38"/>
      <c r="C509" s="39"/>
      <c r="D509" s="198" t="s">
        <v>393</v>
      </c>
      <c r="E509" s="39"/>
      <c r="F509" s="199" t="s">
        <v>5429</v>
      </c>
      <c r="G509" s="39"/>
      <c r="H509" s="39"/>
      <c r="I509" s="200"/>
      <c r="J509" s="39"/>
      <c r="K509" s="39"/>
      <c r="L509" s="42"/>
      <c r="M509" s="201"/>
      <c r="N509" s="202"/>
      <c r="O509" s="67"/>
      <c r="P509" s="67"/>
      <c r="Q509" s="67"/>
      <c r="R509" s="67"/>
      <c r="S509" s="67"/>
      <c r="T509" s="68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T509" s="20" t="s">
        <v>393</v>
      </c>
      <c r="AU509" s="20" t="s">
        <v>90</v>
      </c>
    </row>
    <row r="510" spans="1:65" s="2" customFormat="1" ht="27">
      <c r="A510" s="37"/>
      <c r="B510" s="38"/>
      <c r="C510" s="39"/>
      <c r="D510" s="205" t="s">
        <v>4949</v>
      </c>
      <c r="E510" s="39"/>
      <c r="F510" s="261" t="s">
        <v>5430</v>
      </c>
      <c r="G510" s="39"/>
      <c r="H510" s="39"/>
      <c r="I510" s="200"/>
      <c r="J510" s="39"/>
      <c r="K510" s="39"/>
      <c r="L510" s="42"/>
      <c r="M510" s="201"/>
      <c r="N510" s="202"/>
      <c r="O510" s="67"/>
      <c r="P510" s="67"/>
      <c r="Q510" s="67"/>
      <c r="R510" s="67"/>
      <c r="S510" s="67"/>
      <c r="T510" s="68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T510" s="20" t="s">
        <v>4949</v>
      </c>
      <c r="AU510" s="20" t="s">
        <v>90</v>
      </c>
    </row>
    <row r="511" spans="1:65" s="2" customFormat="1" ht="21.75" customHeight="1">
      <c r="A511" s="37"/>
      <c r="B511" s="38"/>
      <c r="C511" s="185" t="s">
        <v>1462</v>
      </c>
      <c r="D511" s="185" t="s">
        <v>388</v>
      </c>
      <c r="E511" s="186" t="s">
        <v>5431</v>
      </c>
      <c r="F511" s="187" t="s">
        <v>5432</v>
      </c>
      <c r="G511" s="188" t="s">
        <v>624</v>
      </c>
      <c r="H511" s="189">
        <v>1</v>
      </c>
      <c r="I511" s="190"/>
      <c r="J511" s="191">
        <f>ROUND(I511*H511,2)</f>
        <v>0</v>
      </c>
      <c r="K511" s="187" t="s">
        <v>391</v>
      </c>
      <c r="L511" s="42"/>
      <c r="M511" s="192" t="s">
        <v>76</v>
      </c>
      <c r="N511" s="193" t="s">
        <v>49</v>
      </c>
      <c r="O511" s="67"/>
      <c r="P511" s="194">
        <f>O511*H511</f>
        <v>0</v>
      </c>
      <c r="Q511" s="194">
        <v>0</v>
      </c>
      <c r="R511" s="194">
        <f>Q511*H511</f>
        <v>0</v>
      </c>
      <c r="S511" s="194">
        <v>0</v>
      </c>
      <c r="T511" s="195">
        <f>S511*H511</f>
        <v>0</v>
      </c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R511" s="196" t="s">
        <v>479</v>
      </c>
      <c r="AT511" s="196" t="s">
        <v>388</v>
      </c>
      <c r="AU511" s="196" t="s">
        <v>90</v>
      </c>
      <c r="AY511" s="20" t="s">
        <v>386</v>
      </c>
      <c r="BE511" s="197">
        <f>IF(N511="základní",J511,0)</f>
        <v>0</v>
      </c>
      <c r="BF511" s="197">
        <f>IF(N511="snížená",J511,0)</f>
        <v>0</v>
      </c>
      <c r="BG511" s="197">
        <f>IF(N511="zákl. přenesená",J511,0)</f>
        <v>0</v>
      </c>
      <c r="BH511" s="197">
        <f>IF(N511="sníž. přenesená",J511,0)</f>
        <v>0</v>
      </c>
      <c r="BI511" s="197">
        <f>IF(N511="nulová",J511,0)</f>
        <v>0</v>
      </c>
      <c r="BJ511" s="20" t="s">
        <v>90</v>
      </c>
      <c r="BK511" s="197">
        <f>ROUND(I511*H511,2)</f>
        <v>0</v>
      </c>
      <c r="BL511" s="20" t="s">
        <v>479</v>
      </c>
      <c r="BM511" s="196" t="s">
        <v>2334</v>
      </c>
    </row>
    <row r="512" spans="1:65" s="2" customFormat="1" ht="10">
      <c r="A512" s="37"/>
      <c r="B512" s="38"/>
      <c r="C512" s="39"/>
      <c r="D512" s="198" t="s">
        <v>393</v>
      </c>
      <c r="E512" s="39"/>
      <c r="F512" s="199" t="s">
        <v>5433</v>
      </c>
      <c r="G512" s="39"/>
      <c r="H512" s="39"/>
      <c r="I512" s="200"/>
      <c r="J512" s="39"/>
      <c r="K512" s="39"/>
      <c r="L512" s="42"/>
      <c r="M512" s="201"/>
      <c r="N512" s="202"/>
      <c r="O512" s="67"/>
      <c r="P512" s="67"/>
      <c r="Q512" s="67"/>
      <c r="R512" s="67"/>
      <c r="S512" s="67"/>
      <c r="T512" s="68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T512" s="20" t="s">
        <v>393</v>
      </c>
      <c r="AU512" s="20" t="s">
        <v>90</v>
      </c>
    </row>
    <row r="513" spans="1:65" s="2" customFormat="1" ht="27">
      <c r="A513" s="37"/>
      <c r="B513" s="38"/>
      <c r="C513" s="39"/>
      <c r="D513" s="205" t="s">
        <v>4949</v>
      </c>
      <c r="E513" s="39"/>
      <c r="F513" s="261" t="s">
        <v>5434</v>
      </c>
      <c r="G513" s="39"/>
      <c r="H513" s="39"/>
      <c r="I513" s="200"/>
      <c r="J513" s="39"/>
      <c r="K513" s="39"/>
      <c r="L513" s="42"/>
      <c r="M513" s="201"/>
      <c r="N513" s="202"/>
      <c r="O513" s="67"/>
      <c r="P513" s="67"/>
      <c r="Q513" s="67"/>
      <c r="R513" s="67"/>
      <c r="S513" s="67"/>
      <c r="T513" s="68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T513" s="20" t="s">
        <v>4949</v>
      </c>
      <c r="AU513" s="20" t="s">
        <v>90</v>
      </c>
    </row>
    <row r="514" spans="1:65" s="2" customFormat="1" ht="24.15" customHeight="1">
      <c r="A514" s="37"/>
      <c r="B514" s="38"/>
      <c r="C514" s="185" t="s">
        <v>1469</v>
      </c>
      <c r="D514" s="185" t="s">
        <v>388</v>
      </c>
      <c r="E514" s="186" t="s">
        <v>5435</v>
      </c>
      <c r="F514" s="187" t="s">
        <v>5436</v>
      </c>
      <c r="G514" s="188" t="s">
        <v>624</v>
      </c>
      <c r="H514" s="189">
        <v>2</v>
      </c>
      <c r="I514" s="190"/>
      <c r="J514" s="191">
        <f>ROUND(I514*H514,2)</f>
        <v>0</v>
      </c>
      <c r="K514" s="187" t="s">
        <v>391</v>
      </c>
      <c r="L514" s="42"/>
      <c r="M514" s="192" t="s">
        <v>76</v>
      </c>
      <c r="N514" s="193" t="s">
        <v>49</v>
      </c>
      <c r="O514" s="67"/>
      <c r="P514" s="194">
        <f>O514*H514</f>
        <v>0</v>
      </c>
      <c r="Q514" s="194">
        <v>0</v>
      </c>
      <c r="R514" s="194">
        <f>Q514*H514</f>
        <v>0</v>
      </c>
      <c r="S514" s="194">
        <v>0</v>
      </c>
      <c r="T514" s="195">
        <f>S514*H514</f>
        <v>0</v>
      </c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R514" s="196" t="s">
        <v>479</v>
      </c>
      <c r="AT514" s="196" t="s">
        <v>388</v>
      </c>
      <c r="AU514" s="196" t="s">
        <v>90</v>
      </c>
      <c r="AY514" s="20" t="s">
        <v>386</v>
      </c>
      <c r="BE514" s="197">
        <f>IF(N514="základní",J514,0)</f>
        <v>0</v>
      </c>
      <c r="BF514" s="197">
        <f>IF(N514="snížená",J514,0)</f>
        <v>0</v>
      </c>
      <c r="BG514" s="197">
        <f>IF(N514="zákl. přenesená",J514,0)</f>
        <v>0</v>
      </c>
      <c r="BH514" s="197">
        <f>IF(N514="sníž. přenesená",J514,0)</f>
        <v>0</v>
      </c>
      <c r="BI514" s="197">
        <f>IF(N514="nulová",J514,0)</f>
        <v>0</v>
      </c>
      <c r="BJ514" s="20" t="s">
        <v>90</v>
      </c>
      <c r="BK514" s="197">
        <f>ROUND(I514*H514,2)</f>
        <v>0</v>
      </c>
      <c r="BL514" s="20" t="s">
        <v>479</v>
      </c>
      <c r="BM514" s="196" t="s">
        <v>2342</v>
      </c>
    </row>
    <row r="515" spans="1:65" s="2" customFormat="1" ht="10">
      <c r="A515" s="37"/>
      <c r="B515" s="38"/>
      <c r="C515" s="39"/>
      <c r="D515" s="198" t="s">
        <v>393</v>
      </c>
      <c r="E515" s="39"/>
      <c r="F515" s="199" t="s">
        <v>5437</v>
      </c>
      <c r="G515" s="39"/>
      <c r="H515" s="39"/>
      <c r="I515" s="200"/>
      <c r="J515" s="39"/>
      <c r="K515" s="39"/>
      <c r="L515" s="42"/>
      <c r="M515" s="201"/>
      <c r="N515" s="202"/>
      <c r="O515" s="67"/>
      <c r="P515" s="67"/>
      <c r="Q515" s="67"/>
      <c r="R515" s="67"/>
      <c r="S515" s="67"/>
      <c r="T515" s="68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T515" s="20" t="s">
        <v>393</v>
      </c>
      <c r="AU515" s="20" t="s">
        <v>90</v>
      </c>
    </row>
    <row r="516" spans="1:65" s="2" customFormat="1" ht="18">
      <c r="A516" s="37"/>
      <c r="B516" s="38"/>
      <c r="C516" s="39"/>
      <c r="D516" s="205" t="s">
        <v>4949</v>
      </c>
      <c r="E516" s="39"/>
      <c r="F516" s="261" t="s">
        <v>5438</v>
      </c>
      <c r="G516" s="39"/>
      <c r="H516" s="39"/>
      <c r="I516" s="200"/>
      <c r="J516" s="39"/>
      <c r="K516" s="39"/>
      <c r="L516" s="42"/>
      <c r="M516" s="201"/>
      <c r="N516" s="202"/>
      <c r="O516" s="67"/>
      <c r="P516" s="67"/>
      <c r="Q516" s="67"/>
      <c r="R516" s="67"/>
      <c r="S516" s="67"/>
      <c r="T516" s="68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T516" s="20" t="s">
        <v>4949</v>
      </c>
      <c r="AU516" s="20" t="s">
        <v>90</v>
      </c>
    </row>
    <row r="517" spans="1:65" s="2" customFormat="1" ht="24.15" customHeight="1">
      <c r="A517" s="37"/>
      <c r="B517" s="38"/>
      <c r="C517" s="185" t="s">
        <v>1475</v>
      </c>
      <c r="D517" s="185" t="s">
        <v>388</v>
      </c>
      <c r="E517" s="186" t="s">
        <v>5439</v>
      </c>
      <c r="F517" s="187" t="s">
        <v>5440</v>
      </c>
      <c r="G517" s="188" t="s">
        <v>624</v>
      </c>
      <c r="H517" s="189">
        <v>12</v>
      </c>
      <c r="I517" s="190"/>
      <c r="J517" s="191">
        <f>ROUND(I517*H517,2)</f>
        <v>0</v>
      </c>
      <c r="K517" s="187" t="s">
        <v>391</v>
      </c>
      <c r="L517" s="42"/>
      <c r="M517" s="192" t="s">
        <v>76</v>
      </c>
      <c r="N517" s="193" t="s">
        <v>49</v>
      </c>
      <c r="O517" s="67"/>
      <c r="P517" s="194">
        <f>O517*H517</f>
        <v>0</v>
      </c>
      <c r="Q517" s="194">
        <v>0</v>
      </c>
      <c r="R517" s="194">
        <f>Q517*H517</f>
        <v>0</v>
      </c>
      <c r="S517" s="194">
        <v>0</v>
      </c>
      <c r="T517" s="195">
        <f>S517*H517</f>
        <v>0</v>
      </c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R517" s="196" t="s">
        <v>479</v>
      </c>
      <c r="AT517" s="196" t="s">
        <v>388</v>
      </c>
      <c r="AU517" s="196" t="s">
        <v>90</v>
      </c>
      <c r="AY517" s="20" t="s">
        <v>386</v>
      </c>
      <c r="BE517" s="197">
        <f>IF(N517="základní",J517,0)</f>
        <v>0</v>
      </c>
      <c r="BF517" s="197">
        <f>IF(N517="snížená",J517,0)</f>
        <v>0</v>
      </c>
      <c r="BG517" s="197">
        <f>IF(N517="zákl. přenesená",J517,0)</f>
        <v>0</v>
      </c>
      <c r="BH517" s="197">
        <f>IF(N517="sníž. přenesená",J517,0)</f>
        <v>0</v>
      </c>
      <c r="BI517" s="197">
        <f>IF(N517="nulová",J517,0)</f>
        <v>0</v>
      </c>
      <c r="BJ517" s="20" t="s">
        <v>90</v>
      </c>
      <c r="BK517" s="197">
        <f>ROUND(I517*H517,2)</f>
        <v>0</v>
      </c>
      <c r="BL517" s="20" t="s">
        <v>479</v>
      </c>
      <c r="BM517" s="196" t="s">
        <v>2355</v>
      </c>
    </row>
    <row r="518" spans="1:65" s="2" customFormat="1" ht="10">
      <c r="A518" s="37"/>
      <c r="B518" s="38"/>
      <c r="C518" s="39"/>
      <c r="D518" s="198" t="s">
        <v>393</v>
      </c>
      <c r="E518" s="39"/>
      <c r="F518" s="199" t="s">
        <v>5441</v>
      </c>
      <c r="G518" s="39"/>
      <c r="H518" s="39"/>
      <c r="I518" s="200"/>
      <c r="J518" s="39"/>
      <c r="K518" s="39"/>
      <c r="L518" s="42"/>
      <c r="M518" s="201"/>
      <c r="N518" s="202"/>
      <c r="O518" s="67"/>
      <c r="P518" s="67"/>
      <c r="Q518" s="67"/>
      <c r="R518" s="67"/>
      <c r="S518" s="67"/>
      <c r="T518" s="68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T518" s="20" t="s">
        <v>393</v>
      </c>
      <c r="AU518" s="20" t="s">
        <v>90</v>
      </c>
    </row>
    <row r="519" spans="1:65" s="2" customFormat="1" ht="18">
      <c r="A519" s="37"/>
      <c r="B519" s="38"/>
      <c r="C519" s="39"/>
      <c r="D519" s="205" t="s">
        <v>4949</v>
      </c>
      <c r="E519" s="39"/>
      <c r="F519" s="261" t="s">
        <v>5442</v>
      </c>
      <c r="G519" s="39"/>
      <c r="H519" s="39"/>
      <c r="I519" s="200"/>
      <c r="J519" s="39"/>
      <c r="K519" s="39"/>
      <c r="L519" s="42"/>
      <c r="M519" s="201"/>
      <c r="N519" s="202"/>
      <c r="O519" s="67"/>
      <c r="P519" s="67"/>
      <c r="Q519" s="67"/>
      <c r="R519" s="67"/>
      <c r="S519" s="67"/>
      <c r="T519" s="68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T519" s="20" t="s">
        <v>4949</v>
      </c>
      <c r="AU519" s="20" t="s">
        <v>90</v>
      </c>
    </row>
    <row r="520" spans="1:65" s="2" customFormat="1" ht="24.15" customHeight="1">
      <c r="A520" s="37"/>
      <c r="B520" s="38"/>
      <c r="C520" s="185" t="s">
        <v>1481</v>
      </c>
      <c r="D520" s="185" t="s">
        <v>388</v>
      </c>
      <c r="E520" s="186" t="s">
        <v>5443</v>
      </c>
      <c r="F520" s="187" t="s">
        <v>5444</v>
      </c>
      <c r="G520" s="188" t="s">
        <v>624</v>
      </c>
      <c r="H520" s="189">
        <v>36</v>
      </c>
      <c r="I520" s="190"/>
      <c r="J520" s="191">
        <f>ROUND(I520*H520,2)</f>
        <v>0</v>
      </c>
      <c r="K520" s="187" t="s">
        <v>391</v>
      </c>
      <c r="L520" s="42"/>
      <c r="M520" s="192" t="s">
        <v>76</v>
      </c>
      <c r="N520" s="193" t="s">
        <v>49</v>
      </c>
      <c r="O520" s="67"/>
      <c r="P520" s="194">
        <f>O520*H520</f>
        <v>0</v>
      </c>
      <c r="Q520" s="194">
        <v>0</v>
      </c>
      <c r="R520" s="194">
        <f>Q520*H520</f>
        <v>0</v>
      </c>
      <c r="S520" s="194">
        <v>0</v>
      </c>
      <c r="T520" s="195">
        <f>S520*H520</f>
        <v>0</v>
      </c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R520" s="196" t="s">
        <v>479</v>
      </c>
      <c r="AT520" s="196" t="s">
        <v>388</v>
      </c>
      <c r="AU520" s="196" t="s">
        <v>90</v>
      </c>
      <c r="AY520" s="20" t="s">
        <v>386</v>
      </c>
      <c r="BE520" s="197">
        <f>IF(N520="základní",J520,0)</f>
        <v>0</v>
      </c>
      <c r="BF520" s="197">
        <f>IF(N520="snížená",J520,0)</f>
        <v>0</v>
      </c>
      <c r="BG520" s="197">
        <f>IF(N520="zákl. přenesená",J520,0)</f>
        <v>0</v>
      </c>
      <c r="BH520" s="197">
        <f>IF(N520="sníž. přenesená",J520,0)</f>
        <v>0</v>
      </c>
      <c r="BI520" s="197">
        <f>IF(N520="nulová",J520,0)</f>
        <v>0</v>
      </c>
      <c r="BJ520" s="20" t="s">
        <v>90</v>
      </c>
      <c r="BK520" s="197">
        <f>ROUND(I520*H520,2)</f>
        <v>0</v>
      </c>
      <c r="BL520" s="20" t="s">
        <v>479</v>
      </c>
      <c r="BM520" s="196" t="s">
        <v>2363</v>
      </c>
    </row>
    <row r="521" spans="1:65" s="2" customFormat="1" ht="10">
      <c r="A521" s="37"/>
      <c r="B521" s="38"/>
      <c r="C521" s="39"/>
      <c r="D521" s="198" t="s">
        <v>393</v>
      </c>
      <c r="E521" s="39"/>
      <c r="F521" s="199" t="s">
        <v>5445</v>
      </c>
      <c r="G521" s="39"/>
      <c r="H521" s="39"/>
      <c r="I521" s="200"/>
      <c r="J521" s="39"/>
      <c r="K521" s="39"/>
      <c r="L521" s="42"/>
      <c r="M521" s="201"/>
      <c r="N521" s="202"/>
      <c r="O521" s="67"/>
      <c r="P521" s="67"/>
      <c r="Q521" s="67"/>
      <c r="R521" s="67"/>
      <c r="S521" s="67"/>
      <c r="T521" s="68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T521" s="20" t="s">
        <v>393</v>
      </c>
      <c r="AU521" s="20" t="s">
        <v>90</v>
      </c>
    </row>
    <row r="522" spans="1:65" s="2" customFormat="1" ht="18">
      <c r="A522" s="37"/>
      <c r="B522" s="38"/>
      <c r="C522" s="39"/>
      <c r="D522" s="205" t="s">
        <v>4949</v>
      </c>
      <c r="E522" s="39"/>
      <c r="F522" s="261" t="s">
        <v>5446</v>
      </c>
      <c r="G522" s="39"/>
      <c r="H522" s="39"/>
      <c r="I522" s="200"/>
      <c r="J522" s="39"/>
      <c r="K522" s="39"/>
      <c r="L522" s="42"/>
      <c r="M522" s="201"/>
      <c r="N522" s="202"/>
      <c r="O522" s="67"/>
      <c r="P522" s="67"/>
      <c r="Q522" s="67"/>
      <c r="R522" s="67"/>
      <c r="S522" s="67"/>
      <c r="T522" s="68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T522" s="20" t="s">
        <v>4949</v>
      </c>
      <c r="AU522" s="20" t="s">
        <v>90</v>
      </c>
    </row>
    <row r="523" spans="1:65" s="2" customFormat="1" ht="24.15" customHeight="1">
      <c r="A523" s="37"/>
      <c r="B523" s="38"/>
      <c r="C523" s="185" t="s">
        <v>1486</v>
      </c>
      <c r="D523" s="185" t="s">
        <v>388</v>
      </c>
      <c r="E523" s="186" t="s">
        <v>5447</v>
      </c>
      <c r="F523" s="187" t="s">
        <v>5448</v>
      </c>
      <c r="G523" s="188" t="s">
        <v>624</v>
      </c>
      <c r="H523" s="189">
        <v>2</v>
      </c>
      <c r="I523" s="190"/>
      <c r="J523" s="191">
        <f>ROUND(I523*H523,2)</f>
        <v>0</v>
      </c>
      <c r="K523" s="187" t="s">
        <v>391</v>
      </c>
      <c r="L523" s="42"/>
      <c r="M523" s="192" t="s">
        <v>76</v>
      </c>
      <c r="N523" s="193" t="s">
        <v>49</v>
      </c>
      <c r="O523" s="67"/>
      <c r="P523" s="194">
        <f>O523*H523</f>
        <v>0</v>
      </c>
      <c r="Q523" s="194">
        <v>0</v>
      </c>
      <c r="R523" s="194">
        <f>Q523*H523</f>
        <v>0</v>
      </c>
      <c r="S523" s="194">
        <v>0</v>
      </c>
      <c r="T523" s="195">
        <f>S523*H523</f>
        <v>0</v>
      </c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R523" s="196" t="s">
        <v>479</v>
      </c>
      <c r="AT523" s="196" t="s">
        <v>388</v>
      </c>
      <c r="AU523" s="196" t="s">
        <v>90</v>
      </c>
      <c r="AY523" s="20" t="s">
        <v>386</v>
      </c>
      <c r="BE523" s="197">
        <f>IF(N523="základní",J523,0)</f>
        <v>0</v>
      </c>
      <c r="BF523" s="197">
        <f>IF(N523="snížená",J523,0)</f>
        <v>0</v>
      </c>
      <c r="BG523" s="197">
        <f>IF(N523="zákl. přenesená",J523,0)</f>
        <v>0</v>
      </c>
      <c r="BH523" s="197">
        <f>IF(N523="sníž. přenesená",J523,0)</f>
        <v>0</v>
      </c>
      <c r="BI523" s="197">
        <f>IF(N523="nulová",J523,0)</f>
        <v>0</v>
      </c>
      <c r="BJ523" s="20" t="s">
        <v>90</v>
      </c>
      <c r="BK523" s="197">
        <f>ROUND(I523*H523,2)</f>
        <v>0</v>
      </c>
      <c r="BL523" s="20" t="s">
        <v>479</v>
      </c>
      <c r="BM523" s="196" t="s">
        <v>2372</v>
      </c>
    </row>
    <row r="524" spans="1:65" s="2" customFormat="1" ht="10">
      <c r="A524" s="37"/>
      <c r="B524" s="38"/>
      <c r="C524" s="39"/>
      <c r="D524" s="198" t="s">
        <v>393</v>
      </c>
      <c r="E524" s="39"/>
      <c r="F524" s="199" t="s">
        <v>5449</v>
      </c>
      <c r="G524" s="39"/>
      <c r="H524" s="39"/>
      <c r="I524" s="200"/>
      <c r="J524" s="39"/>
      <c r="K524" s="39"/>
      <c r="L524" s="42"/>
      <c r="M524" s="201"/>
      <c r="N524" s="202"/>
      <c r="O524" s="67"/>
      <c r="P524" s="67"/>
      <c r="Q524" s="67"/>
      <c r="R524" s="67"/>
      <c r="S524" s="67"/>
      <c r="T524" s="68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T524" s="20" t="s">
        <v>393</v>
      </c>
      <c r="AU524" s="20" t="s">
        <v>90</v>
      </c>
    </row>
    <row r="525" spans="1:65" s="2" customFormat="1" ht="18">
      <c r="A525" s="37"/>
      <c r="B525" s="38"/>
      <c r="C525" s="39"/>
      <c r="D525" s="205" t="s">
        <v>4949</v>
      </c>
      <c r="E525" s="39"/>
      <c r="F525" s="261" t="s">
        <v>5450</v>
      </c>
      <c r="G525" s="39"/>
      <c r="H525" s="39"/>
      <c r="I525" s="200"/>
      <c r="J525" s="39"/>
      <c r="K525" s="39"/>
      <c r="L525" s="42"/>
      <c r="M525" s="201"/>
      <c r="N525" s="202"/>
      <c r="O525" s="67"/>
      <c r="P525" s="67"/>
      <c r="Q525" s="67"/>
      <c r="R525" s="67"/>
      <c r="S525" s="67"/>
      <c r="T525" s="68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T525" s="20" t="s">
        <v>4949</v>
      </c>
      <c r="AU525" s="20" t="s">
        <v>90</v>
      </c>
    </row>
    <row r="526" spans="1:65" s="2" customFormat="1" ht="24.15" customHeight="1">
      <c r="A526" s="37"/>
      <c r="B526" s="38"/>
      <c r="C526" s="185" t="s">
        <v>1491</v>
      </c>
      <c r="D526" s="185" t="s">
        <v>388</v>
      </c>
      <c r="E526" s="186" t="s">
        <v>5451</v>
      </c>
      <c r="F526" s="187" t="s">
        <v>5452</v>
      </c>
      <c r="G526" s="188" t="s">
        <v>624</v>
      </c>
      <c r="H526" s="189">
        <v>1</v>
      </c>
      <c r="I526" s="190"/>
      <c r="J526" s="191">
        <f>ROUND(I526*H526,2)</f>
        <v>0</v>
      </c>
      <c r="K526" s="187" t="s">
        <v>391</v>
      </c>
      <c r="L526" s="42"/>
      <c r="M526" s="192" t="s">
        <v>76</v>
      </c>
      <c r="N526" s="193" t="s">
        <v>49</v>
      </c>
      <c r="O526" s="67"/>
      <c r="P526" s="194">
        <f>O526*H526</f>
        <v>0</v>
      </c>
      <c r="Q526" s="194">
        <v>0</v>
      </c>
      <c r="R526" s="194">
        <f>Q526*H526</f>
        <v>0</v>
      </c>
      <c r="S526" s="194">
        <v>0</v>
      </c>
      <c r="T526" s="195">
        <f>S526*H526</f>
        <v>0</v>
      </c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R526" s="196" t="s">
        <v>479</v>
      </c>
      <c r="AT526" s="196" t="s">
        <v>388</v>
      </c>
      <c r="AU526" s="196" t="s">
        <v>90</v>
      </c>
      <c r="AY526" s="20" t="s">
        <v>386</v>
      </c>
      <c r="BE526" s="197">
        <f>IF(N526="základní",J526,0)</f>
        <v>0</v>
      </c>
      <c r="BF526" s="197">
        <f>IF(N526="snížená",J526,0)</f>
        <v>0</v>
      </c>
      <c r="BG526" s="197">
        <f>IF(N526="zákl. přenesená",J526,0)</f>
        <v>0</v>
      </c>
      <c r="BH526" s="197">
        <f>IF(N526="sníž. přenesená",J526,0)</f>
        <v>0</v>
      </c>
      <c r="BI526" s="197">
        <f>IF(N526="nulová",J526,0)</f>
        <v>0</v>
      </c>
      <c r="BJ526" s="20" t="s">
        <v>90</v>
      </c>
      <c r="BK526" s="197">
        <f>ROUND(I526*H526,2)</f>
        <v>0</v>
      </c>
      <c r="BL526" s="20" t="s">
        <v>479</v>
      </c>
      <c r="BM526" s="196" t="s">
        <v>2382</v>
      </c>
    </row>
    <row r="527" spans="1:65" s="2" customFormat="1" ht="10">
      <c r="A527" s="37"/>
      <c r="B527" s="38"/>
      <c r="C527" s="39"/>
      <c r="D527" s="198" t="s">
        <v>393</v>
      </c>
      <c r="E527" s="39"/>
      <c r="F527" s="199" t="s">
        <v>5453</v>
      </c>
      <c r="G527" s="39"/>
      <c r="H527" s="39"/>
      <c r="I527" s="200"/>
      <c r="J527" s="39"/>
      <c r="K527" s="39"/>
      <c r="L527" s="42"/>
      <c r="M527" s="201"/>
      <c r="N527" s="202"/>
      <c r="O527" s="67"/>
      <c r="P527" s="67"/>
      <c r="Q527" s="67"/>
      <c r="R527" s="67"/>
      <c r="S527" s="67"/>
      <c r="T527" s="68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T527" s="20" t="s">
        <v>393</v>
      </c>
      <c r="AU527" s="20" t="s">
        <v>90</v>
      </c>
    </row>
    <row r="528" spans="1:65" s="2" customFormat="1" ht="18">
      <c r="A528" s="37"/>
      <c r="B528" s="38"/>
      <c r="C528" s="39"/>
      <c r="D528" s="205" t="s">
        <v>4949</v>
      </c>
      <c r="E528" s="39"/>
      <c r="F528" s="261" t="s">
        <v>5454</v>
      </c>
      <c r="G528" s="39"/>
      <c r="H528" s="39"/>
      <c r="I528" s="200"/>
      <c r="J528" s="39"/>
      <c r="K528" s="39"/>
      <c r="L528" s="42"/>
      <c r="M528" s="201"/>
      <c r="N528" s="202"/>
      <c r="O528" s="67"/>
      <c r="P528" s="67"/>
      <c r="Q528" s="67"/>
      <c r="R528" s="67"/>
      <c r="S528" s="67"/>
      <c r="T528" s="68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T528" s="20" t="s">
        <v>4949</v>
      </c>
      <c r="AU528" s="20" t="s">
        <v>90</v>
      </c>
    </row>
    <row r="529" spans="1:65" s="2" customFormat="1" ht="24.15" customHeight="1">
      <c r="A529" s="37"/>
      <c r="B529" s="38"/>
      <c r="C529" s="185" t="s">
        <v>1498</v>
      </c>
      <c r="D529" s="185" t="s">
        <v>388</v>
      </c>
      <c r="E529" s="186" t="s">
        <v>5455</v>
      </c>
      <c r="F529" s="187" t="s">
        <v>5456</v>
      </c>
      <c r="G529" s="188" t="s">
        <v>624</v>
      </c>
      <c r="H529" s="189">
        <v>2</v>
      </c>
      <c r="I529" s="190"/>
      <c r="J529" s="191">
        <f>ROUND(I529*H529,2)</f>
        <v>0</v>
      </c>
      <c r="K529" s="187" t="s">
        <v>391</v>
      </c>
      <c r="L529" s="42"/>
      <c r="M529" s="192" t="s">
        <v>76</v>
      </c>
      <c r="N529" s="193" t="s">
        <v>49</v>
      </c>
      <c r="O529" s="67"/>
      <c r="P529" s="194">
        <f>O529*H529</f>
        <v>0</v>
      </c>
      <c r="Q529" s="194">
        <v>0</v>
      </c>
      <c r="R529" s="194">
        <f>Q529*H529</f>
        <v>0</v>
      </c>
      <c r="S529" s="194">
        <v>0</v>
      </c>
      <c r="T529" s="195">
        <f>S529*H529</f>
        <v>0</v>
      </c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R529" s="196" t="s">
        <v>479</v>
      </c>
      <c r="AT529" s="196" t="s">
        <v>388</v>
      </c>
      <c r="AU529" s="196" t="s">
        <v>90</v>
      </c>
      <c r="AY529" s="20" t="s">
        <v>386</v>
      </c>
      <c r="BE529" s="197">
        <f>IF(N529="základní",J529,0)</f>
        <v>0</v>
      </c>
      <c r="BF529" s="197">
        <f>IF(N529="snížená",J529,0)</f>
        <v>0</v>
      </c>
      <c r="BG529" s="197">
        <f>IF(N529="zákl. přenesená",J529,0)</f>
        <v>0</v>
      </c>
      <c r="BH529" s="197">
        <f>IF(N529="sníž. přenesená",J529,0)</f>
        <v>0</v>
      </c>
      <c r="BI529" s="197">
        <f>IF(N529="nulová",J529,0)</f>
        <v>0</v>
      </c>
      <c r="BJ529" s="20" t="s">
        <v>90</v>
      </c>
      <c r="BK529" s="197">
        <f>ROUND(I529*H529,2)</f>
        <v>0</v>
      </c>
      <c r="BL529" s="20" t="s">
        <v>479</v>
      </c>
      <c r="BM529" s="196" t="s">
        <v>2393</v>
      </c>
    </row>
    <row r="530" spans="1:65" s="2" customFormat="1" ht="10">
      <c r="A530" s="37"/>
      <c r="B530" s="38"/>
      <c r="C530" s="39"/>
      <c r="D530" s="198" t="s">
        <v>393</v>
      </c>
      <c r="E530" s="39"/>
      <c r="F530" s="199" t="s">
        <v>5457</v>
      </c>
      <c r="G530" s="39"/>
      <c r="H530" s="39"/>
      <c r="I530" s="200"/>
      <c r="J530" s="39"/>
      <c r="K530" s="39"/>
      <c r="L530" s="42"/>
      <c r="M530" s="201"/>
      <c r="N530" s="202"/>
      <c r="O530" s="67"/>
      <c r="P530" s="67"/>
      <c r="Q530" s="67"/>
      <c r="R530" s="67"/>
      <c r="S530" s="67"/>
      <c r="T530" s="68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T530" s="20" t="s">
        <v>393</v>
      </c>
      <c r="AU530" s="20" t="s">
        <v>90</v>
      </c>
    </row>
    <row r="531" spans="1:65" s="2" customFormat="1" ht="18">
      <c r="A531" s="37"/>
      <c r="B531" s="38"/>
      <c r="C531" s="39"/>
      <c r="D531" s="205" t="s">
        <v>4949</v>
      </c>
      <c r="E531" s="39"/>
      <c r="F531" s="261" t="s">
        <v>5458</v>
      </c>
      <c r="G531" s="39"/>
      <c r="H531" s="39"/>
      <c r="I531" s="200"/>
      <c r="J531" s="39"/>
      <c r="K531" s="39"/>
      <c r="L531" s="42"/>
      <c r="M531" s="201"/>
      <c r="N531" s="202"/>
      <c r="O531" s="67"/>
      <c r="P531" s="67"/>
      <c r="Q531" s="67"/>
      <c r="R531" s="67"/>
      <c r="S531" s="67"/>
      <c r="T531" s="68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T531" s="20" t="s">
        <v>4949</v>
      </c>
      <c r="AU531" s="20" t="s">
        <v>90</v>
      </c>
    </row>
    <row r="532" spans="1:65" s="2" customFormat="1" ht="33" customHeight="1">
      <c r="A532" s="37"/>
      <c r="B532" s="38"/>
      <c r="C532" s="185" t="s">
        <v>1503</v>
      </c>
      <c r="D532" s="185" t="s">
        <v>388</v>
      </c>
      <c r="E532" s="186" t="s">
        <v>5459</v>
      </c>
      <c r="F532" s="187" t="s">
        <v>5460</v>
      </c>
      <c r="G532" s="188" t="s">
        <v>624</v>
      </c>
      <c r="H532" s="189">
        <v>4</v>
      </c>
      <c r="I532" s="190"/>
      <c r="J532" s="191">
        <f>ROUND(I532*H532,2)</f>
        <v>0</v>
      </c>
      <c r="K532" s="187" t="s">
        <v>76</v>
      </c>
      <c r="L532" s="42"/>
      <c r="M532" s="192" t="s">
        <v>76</v>
      </c>
      <c r="N532" s="193" t="s">
        <v>49</v>
      </c>
      <c r="O532" s="67"/>
      <c r="P532" s="194">
        <f>O532*H532</f>
        <v>0</v>
      </c>
      <c r="Q532" s="194">
        <v>0</v>
      </c>
      <c r="R532" s="194">
        <f>Q532*H532</f>
        <v>0</v>
      </c>
      <c r="S532" s="194">
        <v>0</v>
      </c>
      <c r="T532" s="195">
        <f>S532*H532</f>
        <v>0</v>
      </c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R532" s="196" t="s">
        <v>479</v>
      </c>
      <c r="AT532" s="196" t="s">
        <v>388</v>
      </c>
      <c r="AU532" s="196" t="s">
        <v>90</v>
      </c>
      <c r="AY532" s="20" t="s">
        <v>386</v>
      </c>
      <c r="BE532" s="197">
        <f>IF(N532="základní",J532,0)</f>
        <v>0</v>
      </c>
      <c r="BF532" s="197">
        <f>IF(N532="snížená",J532,0)</f>
        <v>0</v>
      </c>
      <c r="BG532" s="197">
        <f>IF(N532="zákl. přenesená",J532,0)</f>
        <v>0</v>
      </c>
      <c r="BH532" s="197">
        <f>IF(N532="sníž. přenesená",J532,0)</f>
        <v>0</v>
      </c>
      <c r="BI532" s="197">
        <f>IF(N532="nulová",J532,0)</f>
        <v>0</v>
      </c>
      <c r="BJ532" s="20" t="s">
        <v>90</v>
      </c>
      <c r="BK532" s="197">
        <f>ROUND(I532*H532,2)</f>
        <v>0</v>
      </c>
      <c r="BL532" s="20" t="s">
        <v>479</v>
      </c>
      <c r="BM532" s="196" t="s">
        <v>2401</v>
      </c>
    </row>
    <row r="533" spans="1:65" s="2" customFormat="1" ht="18">
      <c r="A533" s="37"/>
      <c r="B533" s="38"/>
      <c r="C533" s="39"/>
      <c r="D533" s="205" t="s">
        <v>4949</v>
      </c>
      <c r="E533" s="39"/>
      <c r="F533" s="261" t="s">
        <v>5461</v>
      </c>
      <c r="G533" s="39"/>
      <c r="H533" s="39"/>
      <c r="I533" s="200"/>
      <c r="J533" s="39"/>
      <c r="K533" s="39"/>
      <c r="L533" s="42"/>
      <c r="M533" s="201"/>
      <c r="N533" s="202"/>
      <c r="O533" s="67"/>
      <c r="P533" s="67"/>
      <c r="Q533" s="67"/>
      <c r="R533" s="67"/>
      <c r="S533" s="67"/>
      <c r="T533" s="68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T533" s="20" t="s">
        <v>4949</v>
      </c>
      <c r="AU533" s="20" t="s">
        <v>90</v>
      </c>
    </row>
    <row r="534" spans="1:65" s="2" customFormat="1" ht="24.15" customHeight="1">
      <c r="A534" s="37"/>
      <c r="B534" s="38"/>
      <c r="C534" s="185" t="s">
        <v>1512</v>
      </c>
      <c r="D534" s="185" t="s">
        <v>388</v>
      </c>
      <c r="E534" s="186" t="s">
        <v>5462</v>
      </c>
      <c r="F534" s="187" t="s">
        <v>5463</v>
      </c>
      <c r="G534" s="188" t="s">
        <v>624</v>
      </c>
      <c r="H534" s="189">
        <v>1</v>
      </c>
      <c r="I534" s="190"/>
      <c r="J534" s="191">
        <f>ROUND(I534*H534,2)</f>
        <v>0</v>
      </c>
      <c r="K534" s="187" t="s">
        <v>391</v>
      </c>
      <c r="L534" s="42"/>
      <c r="M534" s="192" t="s">
        <v>76</v>
      </c>
      <c r="N534" s="193" t="s">
        <v>49</v>
      </c>
      <c r="O534" s="67"/>
      <c r="P534" s="194">
        <f>O534*H534</f>
        <v>0</v>
      </c>
      <c r="Q534" s="194">
        <v>0</v>
      </c>
      <c r="R534" s="194">
        <f>Q534*H534</f>
        <v>0</v>
      </c>
      <c r="S534" s="194">
        <v>0</v>
      </c>
      <c r="T534" s="195">
        <f>S534*H534</f>
        <v>0</v>
      </c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R534" s="196" t="s">
        <v>479</v>
      </c>
      <c r="AT534" s="196" t="s">
        <v>388</v>
      </c>
      <c r="AU534" s="196" t="s">
        <v>90</v>
      </c>
      <c r="AY534" s="20" t="s">
        <v>386</v>
      </c>
      <c r="BE534" s="197">
        <f>IF(N534="základní",J534,0)</f>
        <v>0</v>
      </c>
      <c r="BF534" s="197">
        <f>IF(N534="snížená",J534,0)</f>
        <v>0</v>
      </c>
      <c r="BG534" s="197">
        <f>IF(N534="zákl. přenesená",J534,0)</f>
        <v>0</v>
      </c>
      <c r="BH534" s="197">
        <f>IF(N534="sníž. přenesená",J534,0)</f>
        <v>0</v>
      </c>
      <c r="BI534" s="197">
        <f>IF(N534="nulová",J534,0)</f>
        <v>0</v>
      </c>
      <c r="BJ534" s="20" t="s">
        <v>90</v>
      </c>
      <c r="BK534" s="197">
        <f>ROUND(I534*H534,2)</f>
        <v>0</v>
      </c>
      <c r="BL534" s="20" t="s">
        <v>479</v>
      </c>
      <c r="BM534" s="196" t="s">
        <v>2414</v>
      </c>
    </row>
    <row r="535" spans="1:65" s="2" customFormat="1" ht="10">
      <c r="A535" s="37"/>
      <c r="B535" s="38"/>
      <c r="C535" s="39"/>
      <c r="D535" s="198" t="s">
        <v>393</v>
      </c>
      <c r="E535" s="39"/>
      <c r="F535" s="199" t="s">
        <v>5464</v>
      </c>
      <c r="G535" s="39"/>
      <c r="H535" s="39"/>
      <c r="I535" s="200"/>
      <c r="J535" s="39"/>
      <c r="K535" s="39"/>
      <c r="L535" s="42"/>
      <c r="M535" s="201"/>
      <c r="N535" s="202"/>
      <c r="O535" s="67"/>
      <c r="P535" s="67"/>
      <c r="Q535" s="67"/>
      <c r="R535" s="67"/>
      <c r="S535" s="67"/>
      <c r="T535" s="68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T535" s="20" t="s">
        <v>393</v>
      </c>
      <c r="AU535" s="20" t="s">
        <v>90</v>
      </c>
    </row>
    <row r="536" spans="1:65" s="2" customFormat="1" ht="18">
      <c r="A536" s="37"/>
      <c r="B536" s="38"/>
      <c r="C536" s="39"/>
      <c r="D536" s="205" t="s">
        <v>4949</v>
      </c>
      <c r="E536" s="39"/>
      <c r="F536" s="261" t="s">
        <v>5465</v>
      </c>
      <c r="G536" s="39"/>
      <c r="H536" s="39"/>
      <c r="I536" s="200"/>
      <c r="J536" s="39"/>
      <c r="K536" s="39"/>
      <c r="L536" s="42"/>
      <c r="M536" s="201"/>
      <c r="N536" s="202"/>
      <c r="O536" s="67"/>
      <c r="P536" s="67"/>
      <c r="Q536" s="67"/>
      <c r="R536" s="67"/>
      <c r="S536" s="67"/>
      <c r="T536" s="68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T536" s="20" t="s">
        <v>4949</v>
      </c>
      <c r="AU536" s="20" t="s">
        <v>90</v>
      </c>
    </row>
    <row r="537" spans="1:65" s="2" customFormat="1" ht="33" customHeight="1">
      <c r="A537" s="37"/>
      <c r="B537" s="38"/>
      <c r="C537" s="185" t="s">
        <v>1517</v>
      </c>
      <c r="D537" s="185" t="s">
        <v>388</v>
      </c>
      <c r="E537" s="186" t="s">
        <v>5466</v>
      </c>
      <c r="F537" s="187" t="s">
        <v>5467</v>
      </c>
      <c r="G537" s="188" t="s">
        <v>624</v>
      </c>
      <c r="H537" s="189">
        <v>1</v>
      </c>
      <c r="I537" s="190"/>
      <c r="J537" s="191">
        <f>ROUND(I537*H537,2)</f>
        <v>0</v>
      </c>
      <c r="K537" s="187" t="s">
        <v>391</v>
      </c>
      <c r="L537" s="42"/>
      <c r="M537" s="192" t="s">
        <v>76</v>
      </c>
      <c r="N537" s="193" t="s">
        <v>49</v>
      </c>
      <c r="O537" s="67"/>
      <c r="P537" s="194">
        <f>O537*H537</f>
        <v>0</v>
      </c>
      <c r="Q537" s="194">
        <v>0</v>
      </c>
      <c r="R537" s="194">
        <f>Q537*H537</f>
        <v>0</v>
      </c>
      <c r="S537" s="194">
        <v>0</v>
      </c>
      <c r="T537" s="195">
        <f>S537*H537</f>
        <v>0</v>
      </c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R537" s="196" t="s">
        <v>479</v>
      </c>
      <c r="AT537" s="196" t="s">
        <v>388</v>
      </c>
      <c r="AU537" s="196" t="s">
        <v>90</v>
      </c>
      <c r="AY537" s="20" t="s">
        <v>386</v>
      </c>
      <c r="BE537" s="197">
        <f>IF(N537="základní",J537,0)</f>
        <v>0</v>
      </c>
      <c r="BF537" s="197">
        <f>IF(N537="snížená",J537,0)</f>
        <v>0</v>
      </c>
      <c r="BG537" s="197">
        <f>IF(N537="zákl. přenesená",J537,0)</f>
        <v>0</v>
      </c>
      <c r="BH537" s="197">
        <f>IF(N537="sníž. přenesená",J537,0)</f>
        <v>0</v>
      </c>
      <c r="BI537" s="197">
        <f>IF(N537="nulová",J537,0)</f>
        <v>0</v>
      </c>
      <c r="BJ537" s="20" t="s">
        <v>90</v>
      </c>
      <c r="BK537" s="197">
        <f>ROUND(I537*H537,2)</f>
        <v>0</v>
      </c>
      <c r="BL537" s="20" t="s">
        <v>479</v>
      </c>
      <c r="BM537" s="196" t="s">
        <v>2423</v>
      </c>
    </row>
    <row r="538" spans="1:65" s="2" customFormat="1" ht="10">
      <c r="A538" s="37"/>
      <c r="B538" s="38"/>
      <c r="C538" s="39"/>
      <c r="D538" s="198" t="s">
        <v>393</v>
      </c>
      <c r="E538" s="39"/>
      <c r="F538" s="199" t="s">
        <v>5468</v>
      </c>
      <c r="G538" s="39"/>
      <c r="H538" s="39"/>
      <c r="I538" s="200"/>
      <c r="J538" s="39"/>
      <c r="K538" s="39"/>
      <c r="L538" s="42"/>
      <c r="M538" s="201"/>
      <c r="N538" s="202"/>
      <c r="O538" s="67"/>
      <c r="P538" s="67"/>
      <c r="Q538" s="67"/>
      <c r="R538" s="67"/>
      <c r="S538" s="67"/>
      <c r="T538" s="68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T538" s="20" t="s">
        <v>393</v>
      </c>
      <c r="AU538" s="20" t="s">
        <v>90</v>
      </c>
    </row>
    <row r="539" spans="1:65" s="2" customFormat="1" ht="18">
      <c r="A539" s="37"/>
      <c r="B539" s="38"/>
      <c r="C539" s="39"/>
      <c r="D539" s="205" t="s">
        <v>4949</v>
      </c>
      <c r="E539" s="39"/>
      <c r="F539" s="261" t="s">
        <v>5469</v>
      </c>
      <c r="G539" s="39"/>
      <c r="H539" s="39"/>
      <c r="I539" s="200"/>
      <c r="J539" s="39"/>
      <c r="K539" s="39"/>
      <c r="L539" s="42"/>
      <c r="M539" s="201"/>
      <c r="N539" s="202"/>
      <c r="O539" s="67"/>
      <c r="P539" s="67"/>
      <c r="Q539" s="67"/>
      <c r="R539" s="67"/>
      <c r="S539" s="67"/>
      <c r="T539" s="68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T539" s="20" t="s">
        <v>4949</v>
      </c>
      <c r="AU539" s="20" t="s">
        <v>90</v>
      </c>
    </row>
    <row r="540" spans="1:65" s="2" customFormat="1" ht="37.75" customHeight="1">
      <c r="A540" s="37"/>
      <c r="B540" s="38"/>
      <c r="C540" s="185" t="s">
        <v>1522</v>
      </c>
      <c r="D540" s="185" t="s">
        <v>388</v>
      </c>
      <c r="E540" s="186" t="s">
        <v>5470</v>
      </c>
      <c r="F540" s="187" t="s">
        <v>5471</v>
      </c>
      <c r="G540" s="188" t="s">
        <v>624</v>
      </c>
      <c r="H540" s="189">
        <v>18</v>
      </c>
      <c r="I540" s="190"/>
      <c r="J540" s="191">
        <f>ROUND(I540*H540,2)</f>
        <v>0</v>
      </c>
      <c r="K540" s="187" t="s">
        <v>76</v>
      </c>
      <c r="L540" s="42"/>
      <c r="M540" s="192" t="s">
        <v>76</v>
      </c>
      <c r="N540" s="193" t="s">
        <v>49</v>
      </c>
      <c r="O540" s="67"/>
      <c r="P540" s="194">
        <f>O540*H540</f>
        <v>0</v>
      </c>
      <c r="Q540" s="194">
        <v>0</v>
      </c>
      <c r="R540" s="194">
        <f>Q540*H540</f>
        <v>0</v>
      </c>
      <c r="S540" s="194">
        <v>0</v>
      </c>
      <c r="T540" s="195">
        <f>S540*H540</f>
        <v>0</v>
      </c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R540" s="196" t="s">
        <v>479</v>
      </c>
      <c r="AT540" s="196" t="s">
        <v>388</v>
      </c>
      <c r="AU540" s="196" t="s">
        <v>90</v>
      </c>
      <c r="AY540" s="20" t="s">
        <v>386</v>
      </c>
      <c r="BE540" s="197">
        <f>IF(N540="základní",J540,0)</f>
        <v>0</v>
      </c>
      <c r="BF540" s="197">
        <f>IF(N540="snížená",J540,0)</f>
        <v>0</v>
      </c>
      <c r="BG540" s="197">
        <f>IF(N540="zákl. přenesená",J540,0)</f>
        <v>0</v>
      </c>
      <c r="BH540" s="197">
        <f>IF(N540="sníž. přenesená",J540,0)</f>
        <v>0</v>
      </c>
      <c r="BI540" s="197">
        <f>IF(N540="nulová",J540,0)</f>
        <v>0</v>
      </c>
      <c r="BJ540" s="20" t="s">
        <v>90</v>
      </c>
      <c r="BK540" s="197">
        <f>ROUND(I540*H540,2)</f>
        <v>0</v>
      </c>
      <c r="BL540" s="20" t="s">
        <v>479</v>
      </c>
      <c r="BM540" s="196" t="s">
        <v>2434</v>
      </c>
    </row>
    <row r="541" spans="1:65" s="2" customFormat="1" ht="37.75" customHeight="1">
      <c r="A541" s="37"/>
      <c r="B541" s="38"/>
      <c r="C541" s="185" t="s">
        <v>1527</v>
      </c>
      <c r="D541" s="185" t="s">
        <v>388</v>
      </c>
      <c r="E541" s="186" t="s">
        <v>5472</v>
      </c>
      <c r="F541" s="187" t="s">
        <v>5473</v>
      </c>
      <c r="G541" s="188" t="s">
        <v>624</v>
      </c>
      <c r="H541" s="189">
        <v>1</v>
      </c>
      <c r="I541" s="190"/>
      <c r="J541" s="191">
        <f>ROUND(I541*H541,2)</f>
        <v>0</v>
      </c>
      <c r="K541" s="187" t="s">
        <v>76</v>
      </c>
      <c r="L541" s="42"/>
      <c r="M541" s="192" t="s">
        <v>76</v>
      </c>
      <c r="N541" s="193" t="s">
        <v>49</v>
      </c>
      <c r="O541" s="67"/>
      <c r="P541" s="194">
        <f>O541*H541</f>
        <v>0</v>
      </c>
      <c r="Q541" s="194">
        <v>0</v>
      </c>
      <c r="R541" s="194">
        <f>Q541*H541</f>
        <v>0</v>
      </c>
      <c r="S541" s="194">
        <v>0</v>
      </c>
      <c r="T541" s="195">
        <f>S541*H541</f>
        <v>0</v>
      </c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R541" s="196" t="s">
        <v>479</v>
      </c>
      <c r="AT541" s="196" t="s">
        <v>388</v>
      </c>
      <c r="AU541" s="196" t="s">
        <v>90</v>
      </c>
      <c r="AY541" s="20" t="s">
        <v>386</v>
      </c>
      <c r="BE541" s="197">
        <f>IF(N541="základní",J541,0)</f>
        <v>0</v>
      </c>
      <c r="BF541" s="197">
        <f>IF(N541="snížená",J541,0)</f>
        <v>0</v>
      </c>
      <c r="BG541" s="197">
        <f>IF(N541="zákl. přenesená",J541,0)</f>
        <v>0</v>
      </c>
      <c r="BH541" s="197">
        <f>IF(N541="sníž. přenesená",J541,0)</f>
        <v>0</v>
      </c>
      <c r="BI541" s="197">
        <f>IF(N541="nulová",J541,0)</f>
        <v>0</v>
      </c>
      <c r="BJ541" s="20" t="s">
        <v>90</v>
      </c>
      <c r="BK541" s="197">
        <f>ROUND(I541*H541,2)</f>
        <v>0</v>
      </c>
      <c r="BL541" s="20" t="s">
        <v>479</v>
      </c>
      <c r="BM541" s="196" t="s">
        <v>2444</v>
      </c>
    </row>
    <row r="542" spans="1:65" s="2" customFormat="1" ht="37.75" customHeight="1">
      <c r="A542" s="37"/>
      <c r="B542" s="38"/>
      <c r="C542" s="185" t="s">
        <v>1537</v>
      </c>
      <c r="D542" s="185" t="s">
        <v>388</v>
      </c>
      <c r="E542" s="186" t="s">
        <v>5474</v>
      </c>
      <c r="F542" s="187" t="s">
        <v>5475</v>
      </c>
      <c r="G542" s="188" t="s">
        <v>624</v>
      </c>
      <c r="H542" s="189">
        <v>2</v>
      </c>
      <c r="I542" s="190"/>
      <c r="J542" s="191">
        <f>ROUND(I542*H542,2)</f>
        <v>0</v>
      </c>
      <c r="K542" s="187" t="s">
        <v>76</v>
      </c>
      <c r="L542" s="42"/>
      <c r="M542" s="192" t="s">
        <v>76</v>
      </c>
      <c r="N542" s="193" t="s">
        <v>49</v>
      </c>
      <c r="O542" s="67"/>
      <c r="P542" s="194">
        <f>O542*H542</f>
        <v>0</v>
      </c>
      <c r="Q542" s="194">
        <v>0</v>
      </c>
      <c r="R542" s="194">
        <f>Q542*H542</f>
        <v>0</v>
      </c>
      <c r="S542" s="194">
        <v>0</v>
      </c>
      <c r="T542" s="195">
        <f>S542*H542</f>
        <v>0</v>
      </c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R542" s="196" t="s">
        <v>479</v>
      </c>
      <c r="AT542" s="196" t="s">
        <v>388</v>
      </c>
      <c r="AU542" s="196" t="s">
        <v>90</v>
      </c>
      <c r="AY542" s="20" t="s">
        <v>386</v>
      </c>
      <c r="BE542" s="197">
        <f>IF(N542="základní",J542,0)</f>
        <v>0</v>
      </c>
      <c r="BF542" s="197">
        <f>IF(N542="snížená",J542,0)</f>
        <v>0</v>
      </c>
      <c r="BG542" s="197">
        <f>IF(N542="zákl. přenesená",J542,0)</f>
        <v>0</v>
      </c>
      <c r="BH542" s="197">
        <f>IF(N542="sníž. přenesená",J542,0)</f>
        <v>0</v>
      </c>
      <c r="BI542" s="197">
        <f>IF(N542="nulová",J542,0)</f>
        <v>0</v>
      </c>
      <c r="BJ542" s="20" t="s">
        <v>90</v>
      </c>
      <c r="BK542" s="197">
        <f>ROUND(I542*H542,2)</f>
        <v>0</v>
      </c>
      <c r="BL542" s="20" t="s">
        <v>479</v>
      </c>
      <c r="BM542" s="196" t="s">
        <v>2450</v>
      </c>
    </row>
    <row r="543" spans="1:65" s="2" customFormat="1" ht="33" customHeight="1">
      <c r="A543" s="37"/>
      <c r="B543" s="38"/>
      <c r="C543" s="185" t="s">
        <v>1542</v>
      </c>
      <c r="D543" s="185" t="s">
        <v>388</v>
      </c>
      <c r="E543" s="186" t="s">
        <v>5476</v>
      </c>
      <c r="F543" s="187" t="s">
        <v>5477</v>
      </c>
      <c r="G543" s="188" t="s">
        <v>5312</v>
      </c>
      <c r="H543" s="189">
        <v>729</v>
      </c>
      <c r="I543" s="190"/>
      <c r="J543" s="191">
        <f>ROUND(I543*H543,2)</f>
        <v>0</v>
      </c>
      <c r="K543" s="187" t="s">
        <v>76</v>
      </c>
      <c r="L543" s="42"/>
      <c r="M543" s="192" t="s">
        <v>76</v>
      </c>
      <c r="N543" s="193" t="s">
        <v>49</v>
      </c>
      <c r="O543" s="67"/>
      <c r="P543" s="194">
        <f>O543*H543</f>
        <v>0</v>
      </c>
      <c r="Q543" s="194">
        <v>0</v>
      </c>
      <c r="R543" s="194">
        <f>Q543*H543</f>
        <v>0</v>
      </c>
      <c r="S543" s="194">
        <v>0</v>
      </c>
      <c r="T543" s="195">
        <f>S543*H543</f>
        <v>0</v>
      </c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R543" s="196" t="s">
        <v>479</v>
      </c>
      <c r="AT543" s="196" t="s">
        <v>388</v>
      </c>
      <c r="AU543" s="196" t="s">
        <v>90</v>
      </c>
      <c r="AY543" s="20" t="s">
        <v>386</v>
      </c>
      <c r="BE543" s="197">
        <f>IF(N543="základní",J543,0)</f>
        <v>0</v>
      </c>
      <c r="BF543" s="197">
        <f>IF(N543="snížená",J543,0)</f>
        <v>0</v>
      </c>
      <c r="BG543" s="197">
        <f>IF(N543="zákl. přenesená",J543,0)</f>
        <v>0</v>
      </c>
      <c r="BH543" s="197">
        <f>IF(N543="sníž. přenesená",J543,0)</f>
        <v>0</v>
      </c>
      <c r="BI543" s="197">
        <f>IF(N543="nulová",J543,0)</f>
        <v>0</v>
      </c>
      <c r="BJ543" s="20" t="s">
        <v>90</v>
      </c>
      <c r="BK543" s="197">
        <f>ROUND(I543*H543,2)</f>
        <v>0</v>
      </c>
      <c r="BL543" s="20" t="s">
        <v>479</v>
      </c>
      <c r="BM543" s="196" t="s">
        <v>2461</v>
      </c>
    </row>
    <row r="544" spans="1:65" s="2" customFormat="1" ht="37.75" customHeight="1">
      <c r="A544" s="37"/>
      <c r="B544" s="38"/>
      <c r="C544" s="185" t="s">
        <v>1551</v>
      </c>
      <c r="D544" s="185" t="s">
        <v>388</v>
      </c>
      <c r="E544" s="186" t="s">
        <v>5478</v>
      </c>
      <c r="F544" s="187" t="s">
        <v>5479</v>
      </c>
      <c r="G544" s="188" t="s">
        <v>167</v>
      </c>
      <c r="H544" s="189">
        <v>33</v>
      </c>
      <c r="I544" s="190"/>
      <c r="J544" s="191">
        <f>ROUND(I544*H544,2)</f>
        <v>0</v>
      </c>
      <c r="K544" s="187" t="s">
        <v>391</v>
      </c>
      <c r="L544" s="42"/>
      <c r="M544" s="192" t="s">
        <v>76</v>
      </c>
      <c r="N544" s="193" t="s">
        <v>49</v>
      </c>
      <c r="O544" s="67"/>
      <c r="P544" s="194">
        <f>O544*H544</f>
        <v>0</v>
      </c>
      <c r="Q544" s="194">
        <v>0</v>
      </c>
      <c r="R544" s="194">
        <f>Q544*H544</f>
        <v>0</v>
      </c>
      <c r="S544" s="194">
        <v>0</v>
      </c>
      <c r="T544" s="195">
        <f>S544*H544</f>
        <v>0</v>
      </c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R544" s="196" t="s">
        <v>479</v>
      </c>
      <c r="AT544" s="196" t="s">
        <v>388</v>
      </c>
      <c r="AU544" s="196" t="s">
        <v>90</v>
      </c>
      <c r="AY544" s="20" t="s">
        <v>386</v>
      </c>
      <c r="BE544" s="197">
        <f>IF(N544="základní",J544,0)</f>
        <v>0</v>
      </c>
      <c r="BF544" s="197">
        <f>IF(N544="snížená",J544,0)</f>
        <v>0</v>
      </c>
      <c r="BG544" s="197">
        <f>IF(N544="zákl. přenesená",J544,0)</f>
        <v>0</v>
      </c>
      <c r="BH544" s="197">
        <f>IF(N544="sníž. přenesená",J544,0)</f>
        <v>0</v>
      </c>
      <c r="BI544" s="197">
        <f>IF(N544="nulová",J544,0)</f>
        <v>0</v>
      </c>
      <c r="BJ544" s="20" t="s">
        <v>90</v>
      </c>
      <c r="BK544" s="197">
        <f>ROUND(I544*H544,2)</f>
        <v>0</v>
      </c>
      <c r="BL544" s="20" t="s">
        <v>479</v>
      </c>
      <c r="BM544" s="196" t="s">
        <v>2472</v>
      </c>
    </row>
    <row r="545" spans="1:65" s="2" customFormat="1" ht="10">
      <c r="A545" s="37"/>
      <c r="B545" s="38"/>
      <c r="C545" s="39"/>
      <c r="D545" s="198" t="s">
        <v>393</v>
      </c>
      <c r="E545" s="39"/>
      <c r="F545" s="199" t="s">
        <v>5480</v>
      </c>
      <c r="G545" s="39"/>
      <c r="H545" s="39"/>
      <c r="I545" s="200"/>
      <c r="J545" s="39"/>
      <c r="K545" s="39"/>
      <c r="L545" s="42"/>
      <c r="M545" s="201"/>
      <c r="N545" s="202"/>
      <c r="O545" s="67"/>
      <c r="P545" s="67"/>
      <c r="Q545" s="67"/>
      <c r="R545" s="67"/>
      <c r="S545" s="67"/>
      <c r="T545" s="68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T545" s="20" t="s">
        <v>393</v>
      </c>
      <c r="AU545" s="20" t="s">
        <v>90</v>
      </c>
    </row>
    <row r="546" spans="1:65" s="2" customFormat="1" ht="18">
      <c r="A546" s="37"/>
      <c r="B546" s="38"/>
      <c r="C546" s="39"/>
      <c r="D546" s="205" t="s">
        <v>4949</v>
      </c>
      <c r="E546" s="39"/>
      <c r="F546" s="261" t="s">
        <v>5481</v>
      </c>
      <c r="G546" s="39"/>
      <c r="H546" s="39"/>
      <c r="I546" s="200"/>
      <c r="J546" s="39"/>
      <c r="K546" s="39"/>
      <c r="L546" s="42"/>
      <c r="M546" s="201"/>
      <c r="N546" s="202"/>
      <c r="O546" s="67"/>
      <c r="P546" s="67"/>
      <c r="Q546" s="67"/>
      <c r="R546" s="67"/>
      <c r="S546" s="67"/>
      <c r="T546" s="68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T546" s="20" t="s">
        <v>4949</v>
      </c>
      <c r="AU546" s="20" t="s">
        <v>90</v>
      </c>
    </row>
    <row r="547" spans="1:65" s="2" customFormat="1" ht="37.75" customHeight="1">
      <c r="A547" s="37"/>
      <c r="B547" s="38"/>
      <c r="C547" s="185" t="s">
        <v>1563</v>
      </c>
      <c r="D547" s="185" t="s">
        <v>388</v>
      </c>
      <c r="E547" s="186" t="s">
        <v>5482</v>
      </c>
      <c r="F547" s="187" t="s">
        <v>5483</v>
      </c>
      <c r="G547" s="188" t="s">
        <v>167</v>
      </c>
      <c r="H547" s="189">
        <v>1059</v>
      </c>
      <c r="I547" s="190"/>
      <c r="J547" s="191">
        <f>ROUND(I547*H547,2)</f>
        <v>0</v>
      </c>
      <c r="K547" s="187" t="s">
        <v>391</v>
      </c>
      <c r="L547" s="42"/>
      <c r="M547" s="192" t="s">
        <v>76</v>
      </c>
      <c r="N547" s="193" t="s">
        <v>49</v>
      </c>
      <c r="O547" s="67"/>
      <c r="P547" s="194">
        <f>O547*H547</f>
        <v>0</v>
      </c>
      <c r="Q547" s="194">
        <v>0</v>
      </c>
      <c r="R547" s="194">
        <f>Q547*H547</f>
        <v>0</v>
      </c>
      <c r="S547" s="194">
        <v>0</v>
      </c>
      <c r="T547" s="195">
        <f>S547*H547</f>
        <v>0</v>
      </c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R547" s="196" t="s">
        <v>479</v>
      </c>
      <c r="AT547" s="196" t="s">
        <v>388</v>
      </c>
      <c r="AU547" s="196" t="s">
        <v>90</v>
      </c>
      <c r="AY547" s="20" t="s">
        <v>386</v>
      </c>
      <c r="BE547" s="197">
        <f>IF(N547="základní",J547,0)</f>
        <v>0</v>
      </c>
      <c r="BF547" s="197">
        <f>IF(N547="snížená",J547,0)</f>
        <v>0</v>
      </c>
      <c r="BG547" s="197">
        <f>IF(N547="zákl. přenesená",J547,0)</f>
        <v>0</v>
      </c>
      <c r="BH547" s="197">
        <f>IF(N547="sníž. přenesená",J547,0)</f>
        <v>0</v>
      </c>
      <c r="BI547" s="197">
        <f>IF(N547="nulová",J547,0)</f>
        <v>0</v>
      </c>
      <c r="BJ547" s="20" t="s">
        <v>90</v>
      </c>
      <c r="BK547" s="197">
        <f>ROUND(I547*H547,2)</f>
        <v>0</v>
      </c>
      <c r="BL547" s="20" t="s">
        <v>479</v>
      </c>
      <c r="BM547" s="196" t="s">
        <v>2482</v>
      </c>
    </row>
    <row r="548" spans="1:65" s="2" customFormat="1" ht="10">
      <c r="A548" s="37"/>
      <c r="B548" s="38"/>
      <c r="C548" s="39"/>
      <c r="D548" s="198" t="s">
        <v>393</v>
      </c>
      <c r="E548" s="39"/>
      <c r="F548" s="199" t="s">
        <v>5484</v>
      </c>
      <c r="G548" s="39"/>
      <c r="H548" s="39"/>
      <c r="I548" s="200"/>
      <c r="J548" s="39"/>
      <c r="K548" s="39"/>
      <c r="L548" s="42"/>
      <c r="M548" s="201"/>
      <c r="N548" s="202"/>
      <c r="O548" s="67"/>
      <c r="P548" s="67"/>
      <c r="Q548" s="67"/>
      <c r="R548" s="67"/>
      <c r="S548" s="67"/>
      <c r="T548" s="68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T548" s="20" t="s">
        <v>393</v>
      </c>
      <c r="AU548" s="20" t="s">
        <v>90</v>
      </c>
    </row>
    <row r="549" spans="1:65" s="2" customFormat="1" ht="18">
      <c r="A549" s="37"/>
      <c r="B549" s="38"/>
      <c r="C549" s="39"/>
      <c r="D549" s="205" t="s">
        <v>4949</v>
      </c>
      <c r="E549" s="39"/>
      <c r="F549" s="261" t="s">
        <v>5485</v>
      </c>
      <c r="G549" s="39"/>
      <c r="H549" s="39"/>
      <c r="I549" s="200"/>
      <c r="J549" s="39"/>
      <c r="K549" s="39"/>
      <c r="L549" s="42"/>
      <c r="M549" s="201"/>
      <c r="N549" s="202"/>
      <c r="O549" s="67"/>
      <c r="P549" s="67"/>
      <c r="Q549" s="67"/>
      <c r="R549" s="67"/>
      <c r="S549" s="67"/>
      <c r="T549" s="68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T549" s="20" t="s">
        <v>4949</v>
      </c>
      <c r="AU549" s="20" t="s">
        <v>90</v>
      </c>
    </row>
    <row r="550" spans="1:65" s="2" customFormat="1" ht="37.75" customHeight="1">
      <c r="A550" s="37"/>
      <c r="B550" s="38"/>
      <c r="C550" s="185" t="s">
        <v>1573</v>
      </c>
      <c r="D550" s="185" t="s">
        <v>388</v>
      </c>
      <c r="E550" s="186" t="s">
        <v>5486</v>
      </c>
      <c r="F550" s="187" t="s">
        <v>5487</v>
      </c>
      <c r="G550" s="188" t="s">
        <v>167</v>
      </c>
      <c r="H550" s="189">
        <v>186</v>
      </c>
      <c r="I550" s="190"/>
      <c r="J550" s="191">
        <f>ROUND(I550*H550,2)</f>
        <v>0</v>
      </c>
      <c r="K550" s="187" t="s">
        <v>391</v>
      </c>
      <c r="L550" s="42"/>
      <c r="M550" s="192" t="s">
        <v>76</v>
      </c>
      <c r="N550" s="193" t="s">
        <v>49</v>
      </c>
      <c r="O550" s="67"/>
      <c r="P550" s="194">
        <f>O550*H550</f>
        <v>0</v>
      </c>
      <c r="Q550" s="194">
        <v>0</v>
      </c>
      <c r="R550" s="194">
        <f>Q550*H550</f>
        <v>0</v>
      </c>
      <c r="S550" s="194">
        <v>0</v>
      </c>
      <c r="T550" s="195">
        <f>S550*H550</f>
        <v>0</v>
      </c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R550" s="196" t="s">
        <v>479</v>
      </c>
      <c r="AT550" s="196" t="s">
        <v>388</v>
      </c>
      <c r="AU550" s="196" t="s">
        <v>90</v>
      </c>
      <c r="AY550" s="20" t="s">
        <v>386</v>
      </c>
      <c r="BE550" s="197">
        <f>IF(N550="základní",J550,0)</f>
        <v>0</v>
      </c>
      <c r="BF550" s="197">
        <f>IF(N550="snížená",J550,0)</f>
        <v>0</v>
      </c>
      <c r="BG550" s="197">
        <f>IF(N550="zákl. přenesená",J550,0)</f>
        <v>0</v>
      </c>
      <c r="BH550" s="197">
        <f>IF(N550="sníž. přenesená",J550,0)</f>
        <v>0</v>
      </c>
      <c r="BI550" s="197">
        <f>IF(N550="nulová",J550,0)</f>
        <v>0</v>
      </c>
      <c r="BJ550" s="20" t="s">
        <v>90</v>
      </c>
      <c r="BK550" s="197">
        <f>ROUND(I550*H550,2)</f>
        <v>0</v>
      </c>
      <c r="BL550" s="20" t="s">
        <v>479</v>
      </c>
      <c r="BM550" s="196" t="s">
        <v>2490</v>
      </c>
    </row>
    <row r="551" spans="1:65" s="2" customFormat="1" ht="10">
      <c r="A551" s="37"/>
      <c r="B551" s="38"/>
      <c r="C551" s="39"/>
      <c r="D551" s="198" t="s">
        <v>393</v>
      </c>
      <c r="E551" s="39"/>
      <c r="F551" s="199" t="s">
        <v>5488</v>
      </c>
      <c r="G551" s="39"/>
      <c r="H551" s="39"/>
      <c r="I551" s="200"/>
      <c r="J551" s="39"/>
      <c r="K551" s="39"/>
      <c r="L551" s="42"/>
      <c r="M551" s="201"/>
      <c r="N551" s="202"/>
      <c r="O551" s="67"/>
      <c r="P551" s="67"/>
      <c r="Q551" s="67"/>
      <c r="R551" s="67"/>
      <c r="S551" s="67"/>
      <c r="T551" s="68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T551" s="20" t="s">
        <v>393</v>
      </c>
      <c r="AU551" s="20" t="s">
        <v>90</v>
      </c>
    </row>
    <row r="552" spans="1:65" s="2" customFormat="1" ht="18">
      <c r="A552" s="37"/>
      <c r="B552" s="38"/>
      <c r="C552" s="39"/>
      <c r="D552" s="205" t="s">
        <v>4949</v>
      </c>
      <c r="E552" s="39"/>
      <c r="F552" s="261" t="s">
        <v>5489</v>
      </c>
      <c r="G552" s="39"/>
      <c r="H552" s="39"/>
      <c r="I552" s="200"/>
      <c r="J552" s="39"/>
      <c r="K552" s="39"/>
      <c r="L552" s="42"/>
      <c r="M552" s="201"/>
      <c r="N552" s="202"/>
      <c r="O552" s="67"/>
      <c r="P552" s="67"/>
      <c r="Q552" s="67"/>
      <c r="R552" s="67"/>
      <c r="S552" s="67"/>
      <c r="T552" s="68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T552" s="20" t="s">
        <v>4949</v>
      </c>
      <c r="AU552" s="20" t="s">
        <v>90</v>
      </c>
    </row>
    <row r="553" spans="1:65" s="2" customFormat="1" ht="24.15" customHeight="1">
      <c r="A553" s="37"/>
      <c r="B553" s="38"/>
      <c r="C553" s="185" t="s">
        <v>1577</v>
      </c>
      <c r="D553" s="185" t="s">
        <v>388</v>
      </c>
      <c r="E553" s="186" t="s">
        <v>5490</v>
      </c>
      <c r="F553" s="187" t="s">
        <v>5491</v>
      </c>
      <c r="G553" s="188" t="s">
        <v>414</v>
      </c>
      <c r="H553" s="189">
        <v>20</v>
      </c>
      <c r="I553" s="190"/>
      <c r="J553" s="191">
        <f>ROUND(I553*H553,2)</f>
        <v>0</v>
      </c>
      <c r="K553" s="187" t="s">
        <v>76</v>
      </c>
      <c r="L553" s="42"/>
      <c r="M553" s="192" t="s">
        <v>76</v>
      </c>
      <c r="N553" s="193" t="s">
        <v>49</v>
      </c>
      <c r="O553" s="67"/>
      <c r="P553" s="194">
        <f>O553*H553</f>
        <v>0</v>
      </c>
      <c r="Q553" s="194">
        <v>0</v>
      </c>
      <c r="R553" s="194">
        <f>Q553*H553</f>
        <v>0</v>
      </c>
      <c r="S553" s="194">
        <v>0</v>
      </c>
      <c r="T553" s="195">
        <f>S553*H553</f>
        <v>0</v>
      </c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R553" s="196" t="s">
        <v>479</v>
      </c>
      <c r="AT553" s="196" t="s">
        <v>388</v>
      </c>
      <c r="AU553" s="196" t="s">
        <v>90</v>
      </c>
      <c r="AY553" s="20" t="s">
        <v>386</v>
      </c>
      <c r="BE553" s="197">
        <f>IF(N553="základní",J553,0)</f>
        <v>0</v>
      </c>
      <c r="BF553" s="197">
        <f>IF(N553="snížená",J553,0)</f>
        <v>0</v>
      </c>
      <c r="BG553" s="197">
        <f>IF(N553="zákl. přenesená",J553,0)</f>
        <v>0</v>
      </c>
      <c r="BH553" s="197">
        <f>IF(N553="sníž. přenesená",J553,0)</f>
        <v>0</v>
      </c>
      <c r="BI553" s="197">
        <f>IF(N553="nulová",J553,0)</f>
        <v>0</v>
      </c>
      <c r="BJ553" s="20" t="s">
        <v>90</v>
      </c>
      <c r="BK553" s="197">
        <f>ROUND(I553*H553,2)</f>
        <v>0</v>
      </c>
      <c r="BL553" s="20" t="s">
        <v>479</v>
      </c>
      <c r="BM553" s="196" t="s">
        <v>2497</v>
      </c>
    </row>
    <row r="554" spans="1:65" s="2" customFormat="1" ht="21.75" customHeight="1">
      <c r="A554" s="37"/>
      <c r="B554" s="38"/>
      <c r="C554" s="185" t="s">
        <v>1587</v>
      </c>
      <c r="D554" s="185" t="s">
        <v>388</v>
      </c>
      <c r="E554" s="186" t="s">
        <v>5492</v>
      </c>
      <c r="F554" s="187" t="s">
        <v>5493</v>
      </c>
      <c r="G554" s="188" t="s">
        <v>5125</v>
      </c>
      <c r="H554" s="189">
        <v>1</v>
      </c>
      <c r="I554" s="190"/>
      <c r="J554" s="191">
        <f>ROUND(I554*H554,2)</f>
        <v>0</v>
      </c>
      <c r="K554" s="187" t="s">
        <v>76</v>
      </c>
      <c r="L554" s="42"/>
      <c r="M554" s="192" t="s">
        <v>76</v>
      </c>
      <c r="N554" s="193" t="s">
        <v>49</v>
      </c>
      <c r="O554" s="67"/>
      <c r="P554" s="194">
        <f>O554*H554</f>
        <v>0</v>
      </c>
      <c r="Q554" s="194">
        <v>0</v>
      </c>
      <c r="R554" s="194">
        <f>Q554*H554</f>
        <v>0</v>
      </c>
      <c r="S554" s="194">
        <v>0</v>
      </c>
      <c r="T554" s="195">
        <f>S554*H554</f>
        <v>0</v>
      </c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R554" s="196" t="s">
        <v>479</v>
      </c>
      <c r="AT554" s="196" t="s">
        <v>388</v>
      </c>
      <c r="AU554" s="196" t="s">
        <v>90</v>
      </c>
      <c r="AY554" s="20" t="s">
        <v>386</v>
      </c>
      <c r="BE554" s="197">
        <f>IF(N554="základní",J554,0)</f>
        <v>0</v>
      </c>
      <c r="BF554" s="197">
        <f>IF(N554="snížená",J554,0)</f>
        <v>0</v>
      </c>
      <c r="BG554" s="197">
        <f>IF(N554="zákl. přenesená",J554,0)</f>
        <v>0</v>
      </c>
      <c r="BH554" s="197">
        <f>IF(N554="sníž. přenesená",J554,0)</f>
        <v>0</v>
      </c>
      <c r="BI554" s="197">
        <f>IF(N554="nulová",J554,0)</f>
        <v>0</v>
      </c>
      <c r="BJ554" s="20" t="s">
        <v>90</v>
      </c>
      <c r="BK554" s="197">
        <f>ROUND(I554*H554,2)</f>
        <v>0</v>
      </c>
      <c r="BL554" s="20" t="s">
        <v>479</v>
      </c>
      <c r="BM554" s="196" t="s">
        <v>2504</v>
      </c>
    </row>
    <row r="555" spans="1:65" s="2" customFormat="1" ht="49" customHeight="1">
      <c r="A555" s="37"/>
      <c r="B555" s="38"/>
      <c r="C555" s="185" t="s">
        <v>1593</v>
      </c>
      <c r="D555" s="185" t="s">
        <v>388</v>
      </c>
      <c r="E555" s="186" t="s">
        <v>5494</v>
      </c>
      <c r="F555" s="187" t="s">
        <v>5495</v>
      </c>
      <c r="G555" s="188" t="s">
        <v>456</v>
      </c>
      <c r="H555" s="189">
        <v>2.0230000000000001</v>
      </c>
      <c r="I555" s="190"/>
      <c r="J555" s="191">
        <f>ROUND(I555*H555,2)</f>
        <v>0</v>
      </c>
      <c r="K555" s="187" t="s">
        <v>391</v>
      </c>
      <c r="L555" s="42"/>
      <c r="M555" s="192" t="s">
        <v>76</v>
      </c>
      <c r="N555" s="193" t="s">
        <v>49</v>
      </c>
      <c r="O555" s="67"/>
      <c r="P555" s="194">
        <f>O555*H555</f>
        <v>0</v>
      </c>
      <c r="Q555" s="194">
        <v>0</v>
      </c>
      <c r="R555" s="194">
        <f>Q555*H555</f>
        <v>0</v>
      </c>
      <c r="S555" s="194">
        <v>0</v>
      </c>
      <c r="T555" s="195">
        <f>S555*H555</f>
        <v>0</v>
      </c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R555" s="196" t="s">
        <v>479</v>
      </c>
      <c r="AT555" s="196" t="s">
        <v>388</v>
      </c>
      <c r="AU555" s="196" t="s">
        <v>90</v>
      </c>
      <c r="AY555" s="20" t="s">
        <v>386</v>
      </c>
      <c r="BE555" s="197">
        <f>IF(N555="základní",J555,0)</f>
        <v>0</v>
      </c>
      <c r="BF555" s="197">
        <f>IF(N555="snížená",J555,0)</f>
        <v>0</v>
      </c>
      <c r="BG555" s="197">
        <f>IF(N555="zákl. přenesená",J555,0)</f>
        <v>0</v>
      </c>
      <c r="BH555" s="197">
        <f>IF(N555="sníž. přenesená",J555,0)</f>
        <v>0</v>
      </c>
      <c r="BI555" s="197">
        <f>IF(N555="nulová",J555,0)</f>
        <v>0</v>
      </c>
      <c r="BJ555" s="20" t="s">
        <v>90</v>
      </c>
      <c r="BK555" s="197">
        <f>ROUND(I555*H555,2)</f>
        <v>0</v>
      </c>
      <c r="BL555" s="20" t="s">
        <v>479</v>
      </c>
      <c r="BM555" s="196" t="s">
        <v>2516</v>
      </c>
    </row>
    <row r="556" spans="1:65" s="2" customFormat="1" ht="10">
      <c r="A556" s="37"/>
      <c r="B556" s="38"/>
      <c r="C556" s="39"/>
      <c r="D556" s="198" t="s">
        <v>393</v>
      </c>
      <c r="E556" s="39"/>
      <c r="F556" s="199" t="s">
        <v>5496</v>
      </c>
      <c r="G556" s="39"/>
      <c r="H556" s="39"/>
      <c r="I556" s="200"/>
      <c r="J556" s="39"/>
      <c r="K556" s="39"/>
      <c r="L556" s="42"/>
      <c r="M556" s="201"/>
      <c r="N556" s="202"/>
      <c r="O556" s="67"/>
      <c r="P556" s="67"/>
      <c r="Q556" s="67"/>
      <c r="R556" s="67"/>
      <c r="S556" s="67"/>
      <c r="T556" s="68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T556" s="20" t="s">
        <v>393</v>
      </c>
      <c r="AU556" s="20" t="s">
        <v>90</v>
      </c>
    </row>
    <row r="557" spans="1:65" s="2" customFormat="1" ht="18">
      <c r="A557" s="37"/>
      <c r="B557" s="38"/>
      <c r="C557" s="39"/>
      <c r="D557" s="205" t="s">
        <v>4949</v>
      </c>
      <c r="E557" s="39"/>
      <c r="F557" s="261" t="s">
        <v>5497</v>
      </c>
      <c r="G557" s="39"/>
      <c r="H557" s="39"/>
      <c r="I557" s="200"/>
      <c r="J557" s="39"/>
      <c r="K557" s="39"/>
      <c r="L557" s="42"/>
      <c r="M557" s="201"/>
      <c r="N557" s="202"/>
      <c r="O557" s="67"/>
      <c r="P557" s="67"/>
      <c r="Q557" s="67"/>
      <c r="R557" s="67"/>
      <c r="S557" s="67"/>
      <c r="T557" s="68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T557" s="20" t="s">
        <v>4949</v>
      </c>
      <c r="AU557" s="20" t="s">
        <v>90</v>
      </c>
    </row>
    <row r="558" spans="1:65" s="12" customFormat="1" ht="22.75" customHeight="1">
      <c r="B558" s="169"/>
      <c r="C558" s="170"/>
      <c r="D558" s="171" t="s">
        <v>77</v>
      </c>
      <c r="E558" s="183" t="s">
        <v>2722</v>
      </c>
      <c r="F558" s="183" t="s">
        <v>2723</v>
      </c>
      <c r="G558" s="170"/>
      <c r="H558" s="170"/>
      <c r="I558" s="173"/>
      <c r="J558" s="184">
        <f>BK558</f>
        <v>0</v>
      </c>
      <c r="K558" s="170"/>
      <c r="L558" s="175"/>
      <c r="M558" s="176"/>
      <c r="N558" s="177"/>
      <c r="O558" s="177"/>
      <c r="P558" s="178">
        <f>SUM(P559:P635)</f>
        <v>0</v>
      </c>
      <c r="Q558" s="177"/>
      <c r="R558" s="178">
        <f>SUM(R559:R635)</f>
        <v>0</v>
      </c>
      <c r="S558" s="177"/>
      <c r="T558" s="179">
        <f>SUM(T559:T635)</f>
        <v>0</v>
      </c>
      <c r="AR558" s="180" t="s">
        <v>90</v>
      </c>
      <c r="AT558" s="181" t="s">
        <v>77</v>
      </c>
      <c r="AU558" s="181" t="s">
        <v>85</v>
      </c>
      <c r="AY558" s="180" t="s">
        <v>386</v>
      </c>
      <c r="BK558" s="182">
        <f>SUM(BK559:BK635)</f>
        <v>0</v>
      </c>
    </row>
    <row r="559" spans="1:65" s="2" customFormat="1" ht="78" customHeight="1">
      <c r="A559" s="37"/>
      <c r="B559" s="38"/>
      <c r="C559" s="185" t="s">
        <v>1599</v>
      </c>
      <c r="D559" s="185" t="s">
        <v>388</v>
      </c>
      <c r="E559" s="186" t="s">
        <v>5498</v>
      </c>
      <c r="F559" s="187" t="s">
        <v>5499</v>
      </c>
      <c r="G559" s="188" t="s">
        <v>624</v>
      </c>
      <c r="H559" s="189">
        <v>9</v>
      </c>
      <c r="I559" s="190"/>
      <c r="J559" s="191">
        <f>ROUND(I559*H559,2)</f>
        <v>0</v>
      </c>
      <c r="K559" s="187" t="s">
        <v>76</v>
      </c>
      <c r="L559" s="42"/>
      <c r="M559" s="192" t="s">
        <v>76</v>
      </c>
      <c r="N559" s="193" t="s">
        <v>49</v>
      </c>
      <c r="O559" s="67"/>
      <c r="P559" s="194">
        <f>O559*H559</f>
        <v>0</v>
      </c>
      <c r="Q559" s="194">
        <v>0</v>
      </c>
      <c r="R559" s="194">
        <f>Q559*H559</f>
        <v>0</v>
      </c>
      <c r="S559" s="194">
        <v>0</v>
      </c>
      <c r="T559" s="195">
        <f>S559*H559</f>
        <v>0</v>
      </c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R559" s="196" t="s">
        <v>479</v>
      </c>
      <c r="AT559" s="196" t="s">
        <v>388</v>
      </c>
      <c r="AU559" s="196" t="s">
        <v>90</v>
      </c>
      <c r="AY559" s="20" t="s">
        <v>386</v>
      </c>
      <c r="BE559" s="197">
        <f>IF(N559="základní",J559,0)</f>
        <v>0</v>
      </c>
      <c r="BF559" s="197">
        <f>IF(N559="snížená",J559,0)</f>
        <v>0</v>
      </c>
      <c r="BG559" s="197">
        <f>IF(N559="zákl. přenesená",J559,0)</f>
        <v>0</v>
      </c>
      <c r="BH559" s="197">
        <f>IF(N559="sníž. přenesená",J559,0)</f>
        <v>0</v>
      </c>
      <c r="BI559" s="197">
        <f>IF(N559="nulová",J559,0)</f>
        <v>0</v>
      </c>
      <c r="BJ559" s="20" t="s">
        <v>90</v>
      </c>
      <c r="BK559" s="197">
        <f>ROUND(I559*H559,2)</f>
        <v>0</v>
      </c>
      <c r="BL559" s="20" t="s">
        <v>479</v>
      </c>
      <c r="BM559" s="196" t="s">
        <v>2527</v>
      </c>
    </row>
    <row r="560" spans="1:65" s="2" customFormat="1" ht="27">
      <c r="A560" s="37"/>
      <c r="B560" s="38"/>
      <c r="C560" s="39"/>
      <c r="D560" s="205" t="s">
        <v>4949</v>
      </c>
      <c r="E560" s="39"/>
      <c r="F560" s="261" t="s">
        <v>5500</v>
      </c>
      <c r="G560" s="39"/>
      <c r="H560" s="39"/>
      <c r="I560" s="200"/>
      <c r="J560" s="39"/>
      <c r="K560" s="39"/>
      <c r="L560" s="42"/>
      <c r="M560" s="201"/>
      <c r="N560" s="202"/>
      <c r="O560" s="67"/>
      <c r="P560" s="67"/>
      <c r="Q560" s="67"/>
      <c r="R560" s="67"/>
      <c r="S560" s="67"/>
      <c r="T560" s="68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T560" s="20" t="s">
        <v>4949</v>
      </c>
      <c r="AU560" s="20" t="s">
        <v>90</v>
      </c>
    </row>
    <row r="561" spans="1:65" s="2" customFormat="1" ht="66.75" customHeight="1">
      <c r="A561" s="37"/>
      <c r="B561" s="38"/>
      <c r="C561" s="185" t="s">
        <v>1604</v>
      </c>
      <c r="D561" s="185" t="s">
        <v>388</v>
      </c>
      <c r="E561" s="186" t="s">
        <v>5501</v>
      </c>
      <c r="F561" s="187" t="s">
        <v>5502</v>
      </c>
      <c r="G561" s="188" t="s">
        <v>624</v>
      </c>
      <c r="H561" s="189">
        <v>7</v>
      </c>
      <c r="I561" s="190"/>
      <c r="J561" s="191">
        <f>ROUND(I561*H561,2)</f>
        <v>0</v>
      </c>
      <c r="K561" s="187" t="s">
        <v>76</v>
      </c>
      <c r="L561" s="42"/>
      <c r="M561" s="192" t="s">
        <v>76</v>
      </c>
      <c r="N561" s="193" t="s">
        <v>49</v>
      </c>
      <c r="O561" s="67"/>
      <c r="P561" s="194">
        <f>O561*H561</f>
        <v>0</v>
      </c>
      <c r="Q561" s="194">
        <v>0</v>
      </c>
      <c r="R561" s="194">
        <f>Q561*H561</f>
        <v>0</v>
      </c>
      <c r="S561" s="194">
        <v>0</v>
      </c>
      <c r="T561" s="195">
        <f>S561*H561</f>
        <v>0</v>
      </c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R561" s="196" t="s">
        <v>479</v>
      </c>
      <c r="AT561" s="196" t="s">
        <v>388</v>
      </c>
      <c r="AU561" s="196" t="s">
        <v>90</v>
      </c>
      <c r="AY561" s="20" t="s">
        <v>386</v>
      </c>
      <c r="BE561" s="197">
        <f>IF(N561="základní",J561,0)</f>
        <v>0</v>
      </c>
      <c r="BF561" s="197">
        <f>IF(N561="snížená",J561,0)</f>
        <v>0</v>
      </c>
      <c r="BG561" s="197">
        <f>IF(N561="zákl. přenesená",J561,0)</f>
        <v>0</v>
      </c>
      <c r="BH561" s="197">
        <f>IF(N561="sníž. přenesená",J561,0)</f>
        <v>0</v>
      </c>
      <c r="BI561" s="197">
        <f>IF(N561="nulová",J561,0)</f>
        <v>0</v>
      </c>
      <c r="BJ561" s="20" t="s">
        <v>90</v>
      </c>
      <c r="BK561" s="197">
        <f>ROUND(I561*H561,2)</f>
        <v>0</v>
      </c>
      <c r="BL561" s="20" t="s">
        <v>479</v>
      </c>
      <c r="BM561" s="196" t="s">
        <v>2538</v>
      </c>
    </row>
    <row r="562" spans="1:65" s="2" customFormat="1" ht="18">
      <c r="A562" s="37"/>
      <c r="B562" s="38"/>
      <c r="C562" s="39"/>
      <c r="D562" s="205" t="s">
        <v>4949</v>
      </c>
      <c r="E562" s="39"/>
      <c r="F562" s="261" t="s">
        <v>5503</v>
      </c>
      <c r="G562" s="39"/>
      <c r="H562" s="39"/>
      <c r="I562" s="200"/>
      <c r="J562" s="39"/>
      <c r="K562" s="39"/>
      <c r="L562" s="42"/>
      <c r="M562" s="201"/>
      <c r="N562" s="202"/>
      <c r="O562" s="67"/>
      <c r="P562" s="67"/>
      <c r="Q562" s="67"/>
      <c r="R562" s="67"/>
      <c r="S562" s="67"/>
      <c r="T562" s="68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T562" s="20" t="s">
        <v>4949</v>
      </c>
      <c r="AU562" s="20" t="s">
        <v>90</v>
      </c>
    </row>
    <row r="563" spans="1:65" s="2" customFormat="1" ht="44.25" customHeight="1">
      <c r="A563" s="37"/>
      <c r="B563" s="38"/>
      <c r="C563" s="185" t="s">
        <v>1610</v>
      </c>
      <c r="D563" s="185" t="s">
        <v>388</v>
      </c>
      <c r="E563" s="186" t="s">
        <v>5504</v>
      </c>
      <c r="F563" s="187" t="s">
        <v>5505</v>
      </c>
      <c r="G563" s="188" t="s">
        <v>624</v>
      </c>
      <c r="H563" s="189">
        <v>16</v>
      </c>
      <c r="I563" s="190"/>
      <c r="J563" s="191">
        <f>ROUND(I563*H563,2)</f>
        <v>0</v>
      </c>
      <c r="K563" s="187" t="s">
        <v>76</v>
      </c>
      <c r="L563" s="42"/>
      <c r="M563" s="192" t="s">
        <v>76</v>
      </c>
      <c r="N563" s="193" t="s">
        <v>49</v>
      </c>
      <c r="O563" s="67"/>
      <c r="P563" s="194">
        <f>O563*H563</f>
        <v>0</v>
      </c>
      <c r="Q563" s="194">
        <v>0</v>
      </c>
      <c r="R563" s="194">
        <f>Q563*H563</f>
        <v>0</v>
      </c>
      <c r="S563" s="194">
        <v>0</v>
      </c>
      <c r="T563" s="195">
        <f>S563*H563</f>
        <v>0</v>
      </c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R563" s="196" t="s">
        <v>479</v>
      </c>
      <c r="AT563" s="196" t="s">
        <v>388</v>
      </c>
      <c r="AU563" s="196" t="s">
        <v>90</v>
      </c>
      <c r="AY563" s="20" t="s">
        <v>386</v>
      </c>
      <c r="BE563" s="197">
        <f>IF(N563="základní",J563,0)</f>
        <v>0</v>
      </c>
      <c r="BF563" s="197">
        <f>IF(N563="snížená",J563,0)</f>
        <v>0</v>
      </c>
      <c r="BG563" s="197">
        <f>IF(N563="zákl. přenesená",J563,0)</f>
        <v>0</v>
      </c>
      <c r="BH563" s="197">
        <f>IF(N563="sníž. přenesená",J563,0)</f>
        <v>0</v>
      </c>
      <c r="BI563" s="197">
        <f>IF(N563="nulová",J563,0)</f>
        <v>0</v>
      </c>
      <c r="BJ563" s="20" t="s">
        <v>90</v>
      </c>
      <c r="BK563" s="197">
        <f>ROUND(I563*H563,2)</f>
        <v>0</v>
      </c>
      <c r="BL563" s="20" t="s">
        <v>479</v>
      </c>
      <c r="BM563" s="196" t="s">
        <v>2548</v>
      </c>
    </row>
    <row r="564" spans="1:65" s="2" customFormat="1" ht="27">
      <c r="A564" s="37"/>
      <c r="B564" s="38"/>
      <c r="C564" s="39"/>
      <c r="D564" s="205" t="s">
        <v>4949</v>
      </c>
      <c r="E564" s="39"/>
      <c r="F564" s="261" t="s">
        <v>5506</v>
      </c>
      <c r="G564" s="39"/>
      <c r="H564" s="39"/>
      <c r="I564" s="200"/>
      <c r="J564" s="39"/>
      <c r="K564" s="39"/>
      <c r="L564" s="42"/>
      <c r="M564" s="201"/>
      <c r="N564" s="202"/>
      <c r="O564" s="67"/>
      <c r="P564" s="67"/>
      <c r="Q564" s="67"/>
      <c r="R564" s="67"/>
      <c r="S564" s="67"/>
      <c r="T564" s="68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T564" s="20" t="s">
        <v>4949</v>
      </c>
      <c r="AU564" s="20" t="s">
        <v>90</v>
      </c>
    </row>
    <row r="565" spans="1:65" s="2" customFormat="1" ht="33" customHeight="1">
      <c r="A565" s="37"/>
      <c r="B565" s="38"/>
      <c r="C565" s="185" t="s">
        <v>1621</v>
      </c>
      <c r="D565" s="185" t="s">
        <v>388</v>
      </c>
      <c r="E565" s="186" t="s">
        <v>5507</v>
      </c>
      <c r="F565" s="187" t="s">
        <v>5508</v>
      </c>
      <c r="G565" s="188" t="s">
        <v>2714</v>
      </c>
      <c r="H565" s="189">
        <v>11</v>
      </c>
      <c r="I565" s="190"/>
      <c r="J565" s="191">
        <f>ROUND(I565*H565,2)</f>
        <v>0</v>
      </c>
      <c r="K565" s="187" t="s">
        <v>391</v>
      </c>
      <c r="L565" s="42"/>
      <c r="M565" s="192" t="s">
        <v>76</v>
      </c>
      <c r="N565" s="193" t="s">
        <v>49</v>
      </c>
      <c r="O565" s="67"/>
      <c r="P565" s="194">
        <f>O565*H565</f>
        <v>0</v>
      </c>
      <c r="Q565" s="194">
        <v>0</v>
      </c>
      <c r="R565" s="194">
        <f>Q565*H565</f>
        <v>0</v>
      </c>
      <c r="S565" s="194">
        <v>0</v>
      </c>
      <c r="T565" s="195">
        <f>S565*H565</f>
        <v>0</v>
      </c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R565" s="196" t="s">
        <v>479</v>
      </c>
      <c r="AT565" s="196" t="s">
        <v>388</v>
      </c>
      <c r="AU565" s="196" t="s">
        <v>90</v>
      </c>
      <c r="AY565" s="20" t="s">
        <v>386</v>
      </c>
      <c r="BE565" s="197">
        <f>IF(N565="základní",J565,0)</f>
        <v>0</v>
      </c>
      <c r="BF565" s="197">
        <f>IF(N565="snížená",J565,0)</f>
        <v>0</v>
      </c>
      <c r="BG565" s="197">
        <f>IF(N565="zákl. přenesená",J565,0)</f>
        <v>0</v>
      </c>
      <c r="BH565" s="197">
        <f>IF(N565="sníž. přenesená",J565,0)</f>
        <v>0</v>
      </c>
      <c r="BI565" s="197">
        <f>IF(N565="nulová",J565,0)</f>
        <v>0</v>
      </c>
      <c r="BJ565" s="20" t="s">
        <v>90</v>
      </c>
      <c r="BK565" s="197">
        <f>ROUND(I565*H565,2)</f>
        <v>0</v>
      </c>
      <c r="BL565" s="20" t="s">
        <v>479</v>
      </c>
      <c r="BM565" s="196" t="s">
        <v>2558</v>
      </c>
    </row>
    <row r="566" spans="1:65" s="2" customFormat="1" ht="10">
      <c r="A566" s="37"/>
      <c r="B566" s="38"/>
      <c r="C566" s="39"/>
      <c r="D566" s="198" t="s">
        <v>393</v>
      </c>
      <c r="E566" s="39"/>
      <c r="F566" s="199" t="s">
        <v>5509</v>
      </c>
      <c r="G566" s="39"/>
      <c r="H566" s="39"/>
      <c r="I566" s="200"/>
      <c r="J566" s="39"/>
      <c r="K566" s="39"/>
      <c r="L566" s="42"/>
      <c r="M566" s="201"/>
      <c r="N566" s="202"/>
      <c r="O566" s="67"/>
      <c r="P566" s="67"/>
      <c r="Q566" s="67"/>
      <c r="R566" s="67"/>
      <c r="S566" s="67"/>
      <c r="T566" s="68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T566" s="20" t="s">
        <v>393</v>
      </c>
      <c r="AU566" s="20" t="s">
        <v>90</v>
      </c>
    </row>
    <row r="567" spans="1:65" s="2" customFormat="1" ht="18">
      <c r="A567" s="37"/>
      <c r="B567" s="38"/>
      <c r="C567" s="39"/>
      <c r="D567" s="205" t="s">
        <v>4949</v>
      </c>
      <c r="E567" s="39"/>
      <c r="F567" s="261" t="s">
        <v>5510</v>
      </c>
      <c r="G567" s="39"/>
      <c r="H567" s="39"/>
      <c r="I567" s="200"/>
      <c r="J567" s="39"/>
      <c r="K567" s="39"/>
      <c r="L567" s="42"/>
      <c r="M567" s="201"/>
      <c r="N567" s="202"/>
      <c r="O567" s="67"/>
      <c r="P567" s="67"/>
      <c r="Q567" s="67"/>
      <c r="R567" s="67"/>
      <c r="S567" s="67"/>
      <c r="T567" s="68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T567" s="20" t="s">
        <v>4949</v>
      </c>
      <c r="AU567" s="20" t="s">
        <v>90</v>
      </c>
    </row>
    <row r="568" spans="1:65" s="2" customFormat="1" ht="49" customHeight="1">
      <c r="A568" s="37"/>
      <c r="B568" s="38"/>
      <c r="C568" s="185" t="s">
        <v>1628</v>
      </c>
      <c r="D568" s="185" t="s">
        <v>388</v>
      </c>
      <c r="E568" s="186" t="s">
        <v>5511</v>
      </c>
      <c r="F568" s="187" t="s">
        <v>5512</v>
      </c>
      <c r="G568" s="188" t="s">
        <v>624</v>
      </c>
      <c r="H568" s="189">
        <v>17</v>
      </c>
      <c r="I568" s="190"/>
      <c r="J568" s="191">
        <f>ROUND(I568*H568,2)</f>
        <v>0</v>
      </c>
      <c r="K568" s="187" t="s">
        <v>76</v>
      </c>
      <c r="L568" s="42"/>
      <c r="M568" s="192" t="s">
        <v>76</v>
      </c>
      <c r="N568" s="193" t="s">
        <v>49</v>
      </c>
      <c r="O568" s="67"/>
      <c r="P568" s="194">
        <f>O568*H568</f>
        <v>0</v>
      </c>
      <c r="Q568" s="194">
        <v>0</v>
      </c>
      <c r="R568" s="194">
        <f>Q568*H568</f>
        <v>0</v>
      </c>
      <c r="S568" s="194">
        <v>0</v>
      </c>
      <c r="T568" s="195">
        <f>S568*H568</f>
        <v>0</v>
      </c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R568" s="196" t="s">
        <v>479</v>
      </c>
      <c r="AT568" s="196" t="s">
        <v>388</v>
      </c>
      <c r="AU568" s="196" t="s">
        <v>90</v>
      </c>
      <c r="AY568" s="20" t="s">
        <v>386</v>
      </c>
      <c r="BE568" s="197">
        <f>IF(N568="základní",J568,0)</f>
        <v>0</v>
      </c>
      <c r="BF568" s="197">
        <f>IF(N568="snížená",J568,0)</f>
        <v>0</v>
      </c>
      <c r="BG568" s="197">
        <f>IF(N568="zákl. přenesená",J568,0)</f>
        <v>0</v>
      </c>
      <c r="BH568" s="197">
        <f>IF(N568="sníž. přenesená",J568,0)</f>
        <v>0</v>
      </c>
      <c r="BI568" s="197">
        <f>IF(N568="nulová",J568,0)</f>
        <v>0</v>
      </c>
      <c r="BJ568" s="20" t="s">
        <v>90</v>
      </c>
      <c r="BK568" s="197">
        <f>ROUND(I568*H568,2)</f>
        <v>0</v>
      </c>
      <c r="BL568" s="20" t="s">
        <v>479</v>
      </c>
      <c r="BM568" s="196" t="s">
        <v>2566</v>
      </c>
    </row>
    <row r="569" spans="1:65" s="2" customFormat="1" ht="18">
      <c r="A569" s="37"/>
      <c r="B569" s="38"/>
      <c r="C569" s="39"/>
      <c r="D569" s="205" t="s">
        <v>4949</v>
      </c>
      <c r="E569" s="39"/>
      <c r="F569" s="261" t="s">
        <v>5513</v>
      </c>
      <c r="G569" s="39"/>
      <c r="H569" s="39"/>
      <c r="I569" s="200"/>
      <c r="J569" s="39"/>
      <c r="K569" s="39"/>
      <c r="L569" s="42"/>
      <c r="M569" s="201"/>
      <c r="N569" s="202"/>
      <c r="O569" s="67"/>
      <c r="P569" s="67"/>
      <c r="Q569" s="67"/>
      <c r="R569" s="67"/>
      <c r="S569" s="67"/>
      <c r="T569" s="68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T569" s="20" t="s">
        <v>4949</v>
      </c>
      <c r="AU569" s="20" t="s">
        <v>90</v>
      </c>
    </row>
    <row r="570" spans="1:65" s="2" customFormat="1" ht="49" customHeight="1">
      <c r="A570" s="37"/>
      <c r="B570" s="38"/>
      <c r="C570" s="185" t="s">
        <v>1634</v>
      </c>
      <c r="D570" s="185" t="s">
        <v>388</v>
      </c>
      <c r="E570" s="186" t="s">
        <v>5514</v>
      </c>
      <c r="F570" s="187" t="s">
        <v>5515</v>
      </c>
      <c r="G570" s="188" t="s">
        <v>624</v>
      </c>
      <c r="H570" s="189">
        <v>17</v>
      </c>
      <c r="I570" s="190"/>
      <c r="J570" s="191">
        <f>ROUND(I570*H570,2)</f>
        <v>0</v>
      </c>
      <c r="K570" s="187" t="s">
        <v>76</v>
      </c>
      <c r="L570" s="42"/>
      <c r="M570" s="192" t="s">
        <v>76</v>
      </c>
      <c r="N570" s="193" t="s">
        <v>49</v>
      </c>
      <c r="O570" s="67"/>
      <c r="P570" s="194">
        <f>O570*H570</f>
        <v>0</v>
      </c>
      <c r="Q570" s="194">
        <v>0</v>
      </c>
      <c r="R570" s="194">
        <f>Q570*H570</f>
        <v>0</v>
      </c>
      <c r="S570" s="194">
        <v>0</v>
      </c>
      <c r="T570" s="195">
        <f>S570*H570</f>
        <v>0</v>
      </c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R570" s="196" t="s">
        <v>479</v>
      </c>
      <c r="AT570" s="196" t="s">
        <v>388</v>
      </c>
      <c r="AU570" s="196" t="s">
        <v>90</v>
      </c>
      <c r="AY570" s="20" t="s">
        <v>386</v>
      </c>
      <c r="BE570" s="197">
        <f>IF(N570="základní",J570,0)</f>
        <v>0</v>
      </c>
      <c r="BF570" s="197">
        <f>IF(N570="snížená",J570,0)</f>
        <v>0</v>
      </c>
      <c r="BG570" s="197">
        <f>IF(N570="zákl. přenesená",J570,0)</f>
        <v>0</v>
      </c>
      <c r="BH570" s="197">
        <f>IF(N570="sníž. přenesená",J570,0)</f>
        <v>0</v>
      </c>
      <c r="BI570" s="197">
        <f>IF(N570="nulová",J570,0)</f>
        <v>0</v>
      </c>
      <c r="BJ570" s="20" t="s">
        <v>90</v>
      </c>
      <c r="BK570" s="197">
        <f>ROUND(I570*H570,2)</f>
        <v>0</v>
      </c>
      <c r="BL570" s="20" t="s">
        <v>479</v>
      </c>
      <c r="BM570" s="196" t="s">
        <v>2576</v>
      </c>
    </row>
    <row r="571" spans="1:65" s="2" customFormat="1" ht="27">
      <c r="A571" s="37"/>
      <c r="B571" s="38"/>
      <c r="C571" s="39"/>
      <c r="D571" s="205" t="s">
        <v>4949</v>
      </c>
      <c r="E571" s="39"/>
      <c r="F571" s="261" t="s">
        <v>5516</v>
      </c>
      <c r="G571" s="39"/>
      <c r="H571" s="39"/>
      <c r="I571" s="200"/>
      <c r="J571" s="39"/>
      <c r="K571" s="39"/>
      <c r="L571" s="42"/>
      <c r="M571" s="201"/>
      <c r="N571" s="202"/>
      <c r="O571" s="67"/>
      <c r="P571" s="67"/>
      <c r="Q571" s="67"/>
      <c r="R571" s="67"/>
      <c r="S571" s="67"/>
      <c r="T571" s="68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T571" s="20" t="s">
        <v>4949</v>
      </c>
      <c r="AU571" s="20" t="s">
        <v>90</v>
      </c>
    </row>
    <row r="572" spans="1:65" s="2" customFormat="1" ht="37.75" customHeight="1">
      <c r="A572" s="37"/>
      <c r="B572" s="38"/>
      <c r="C572" s="185" t="s">
        <v>1640</v>
      </c>
      <c r="D572" s="185" t="s">
        <v>388</v>
      </c>
      <c r="E572" s="186" t="s">
        <v>5517</v>
      </c>
      <c r="F572" s="187" t="s">
        <v>5518</v>
      </c>
      <c r="G572" s="188" t="s">
        <v>2714</v>
      </c>
      <c r="H572" s="189">
        <v>12</v>
      </c>
      <c r="I572" s="190"/>
      <c r="J572" s="191">
        <f>ROUND(I572*H572,2)</f>
        <v>0</v>
      </c>
      <c r="K572" s="187" t="s">
        <v>391</v>
      </c>
      <c r="L572" s="42"/>
      <c r="M572" s="192" t="s">
        <v>76</v>
      </c>
      <c r="N572" s="193" t="s">
        <v>49</v>
      </c>
      <c r="O572" s="67"/>
      <c r="P572" s="194">
        <f>O572*H572</f>
        <v>0</v>
      </c>
      <c r="Q572" s="194">
        <v>0</v>
      </c>
      <c r="R572" s="194">
        <f>Q572*H572</f>
        <v>0</v>
      </c>
      <c r="S572" s="194">
        <v>0</v>
      </c>
      <c r="T572" s="195">
        <f>S572*H572</f>
        <v>0</v>
      </c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R572" s="196" t="s">
        <v>479</v>
      </c>
      <c r="AT572" s="196" t="s">
        <v>388</v>
      </c>
      <c r="AU572" s="196" t="s">
        <v>90</v>
      </c>
      <c r="AY572" s="20" t="s">
        <v>386</v>
      </c>
      <c r="BE572" s="197">
        <f>IF(N572="základní",J572,0)</f>
        <v>0</v>
      </c>
      <c r="BF572" s="197">
        <f>IF(N572="snížená",J572,0)</f>
        <v>0</v>
      </c>
      <c r="BG572" s="197">
        <f>IF(N572="zákl. přenesená",J572,0)</f>
        <v>0</v>
      </c>
      <c r="BH572" s="197">
        <f>IF(N572="sníž. přenesená",J572,0)</f>
        <v>0</v>
      </c>
      <c r="BI572" s="197">
        <f>IF(N572="nulová",J572,0)</f>
        <v>0</v>
      </c>
      <c r="BJ572" s="20" t="s">
        <v>90</v>
      </c>
      <c r="BK572" s="197">
        <f>ROUND(I572*H572,2)</f>
        <v>0</v>
      </c>
      <c r="BL572" s="20" t="s">
        <v>479</v>
      </c>
      <c r="BM572" s="196" t="s">
        <v>2592</v>
      </c>
    </row>
    <row r="573" spans="1:65" s="2" customFormat="1" ht="10">
      <c r="A573" s="37"/>
      <c r="B573" s="38"/>
      <c r="C573" s="39"/>
      <c r="D573" s="198" t="s">
        <v>393</v>
      </c>
      <c r="E573" s="39"/>
      <c r="F573" s="199" t="s">
        <v>5519</v>
      </c>
      <c r="G573" s="39"/>
      <c r="H573" s="39"/>
      <c r="I573" s="200"/>
      <c r="J573" s="39"/>
      <c r="K573" s="39"/>
      <c r="L573" s="42"/>
      <c r="M573" s="201"/>
      <c r="N573" s="202"/>
      <c r="O573" s="67"/>
      <c r="P573" s="67"/>
      <c r="Q573" s="67"/>
      <c r="R573" s="67"/>
      <c r="S573" s="67"/>
      <c r="T573" s="68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T573" s="20" t="s">
        <v>393</v>
      </c>
      <c r="AU573" s="20" t="s">
        <v>90</v>
      </c>
    </row>
    <row r="574" spans="1:65" s="2" customFormat="1" ht="18">
      <c r="A574" s="37"/>
      <c r="B574" s="38"/>
      <c r="C574" s="39"/>
      <c r="D574" s="205" t="s">
        <v>4949</v>
      </c>
      <c r="E574" s="39"/>
      <c r="F574" s="261" t="s">
        <v>5520</v>
      </c>
      <c r="G574" s="39"/>
      <c r="H574" s="39"/>
      <c r="I574" s="200"/>
      <c r="J574" s="39"/>
      <c r="K574" s="39"/>
      <c r="L574" s="42"/>
      <c r="M574" s="201"/>
      <c r="N574" s="202"/>
      <c r="O574" s="67"/>
      <c r="P574" s="67"/>
      <c r="Q574" s="67"/>
      <c r="R574" s="67"/>
      <c r="S574" s="67"/>
      <c r="T574" s="68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T574" s="20" t="s">
        <v>4949</v>
      </c>
      <c r="AU574" s="20" t="s">
        <v>90</v>
      </c>
    </row>
    <row r="575" spans="1:65" s="2" customFormat="1" ht="21.75" customHeight="1">
      <c r="A575" s="37"/>
      <c r="B575" s="38"/>
      <c r="C575" s="185" t="s">
        <v>1645</v>
      </c>
      <c r="D575" s="185" t="s">
        <v>388</v>
      </c>
      <c r="E575" s="186" t="s">
        <v>5521</v>
      </c>
      <c r="F575" s="187" t="s">
        <v>5522</v>
      </c>
      <c r="G575" s="188" t="s">
        <v>2714</v>
      </c>
      <c r="H575" s="189">
        <v>1</v>
      </c>
      <c r="I575" s="190"/>
      <c r="J575" s="191">
        <f>ROUND(I575*H575,2)</f>
        <v>0</v>
      </c>
      <c r="K575" s="187" t="s">
        <v>391</v>
      </c>
      <c r="L575" s="42"/>
      <c r="M575" s="192" t="s">
        <v>76</v>
      </c>
      <c r="N575" s="193" t="s">
        <v>49</v>
      </c>
      <c r="O575" s="67"/>
      <c r="P575" s="194">
        <f>O575*H575</f>
        <v>0</v>
      </c>
      <c r="Q575" s="194">
        <v>0</v>
      </c>
      <c r="R575" s="194">
        <f>Q575*H575</f>
        <v>0</v>
      </c>
      <c r="S575" s="194">
        <v>0</v>
      </c>
      <c r="T575" s="195">
        <f>S575*H575</f>
        <v>0</v>
      </c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R575" s="196" t="s">
        <v>479</v>
      </c>
      <c r="AT575" s="196" t="s">
        <v>388</v>
      </c>
      <c r="AU575" s="196" t="s">
        <v>90</v>
      </c>
      <c r="AY575" s="20" t="s">
        <v>386</v>
      </c>
      <c r="BE575" s="197">
        <f>IF(N575="základní",J575,0)</f>
        <v>0</v>
      </c>
      <c r="BF575" s="197">
        <f>IF(N575="snížená",J575,0)</f>
        <v>0</v>
      </c>
      <c r="BG575" s="197">
        <f>IF(N575="zákl. přenesená",J575,0)</f>
        <v>0</v>
      </c>
      <c r="BH575" s="197">
        <f>IF(N575="sníž. přenesená",J575,0)</f>
        <v>0</v>
      </c>
      <c r="BI575" s="197">
        <f>IF(N575="nulová",J575,0)</f>
        <v>0</v>
      </c>
      <c r="BJ575" s="20" t="s">
        <v>90</v>
      </c>
      <c r="BK575" s="197">
        <f>ROUND(I575*H575,2)</f>
        <v>0</v>
      </c>
      <c r="BL575" s="20" t="s">
        <v>479</v>
      </c>
      <c r="BM575" s="196" t="s">
        <v>2618</v>
      </c>
    </row>
    <row r="576" spans="1:65" s="2" customFormat="1" ht="10">
      <c r="A576" s="37"/>
      <c r="B576" s="38"/>
      <c r="C576" s="39"/>
      <c r="D576" s="198" t="s">
        <v>393</v>
      </c>
      <c r="E576" s="39"/>
      <c r="F576" s="199" t="s">
        <v>5523</v>
      </c>
      <c r="G576" s="39"/>
      <c r="H576" s="39"/>
      <c r="I576" s="200"/>
      <c r="J576" s="39"/>
      <c r="K576" s="39"/>
      <c r="L576" s="42"/>
      <c r="M576" s="201"/>
      <c r="N576" s="202"/>
      <c r="O576" s="67"/>
      <c r="P576" s="67"/>
      <c r="Q576" s="67"/>
      <c r="R576" s="67"/>
      <c r="S576" s="67"/>
      <c r="T576" s="68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T576" s="20" t="s">
        <v>393</v>
      </c>
      <c r="AU576" s="20" t="s">
        <v>90</v>
      </c>
    </row>
    <row r="577" spans="1:65" s="2" customFormat="1" ht="18">
      <c r="A577" s="37"/>
      <c r="B577" s="38"/>
      <c r="C577" s="39"/>
      <c r="D577" s="205" t="s">
        <v>4949</v>
      </c>
      <c r="E577" s="39"/>
      <c r="F577" s="261" t="s">
        <v>5524</v>
      </c>
      <c r="G577" s="39"/>
      <c r="H577" s="39"/>
      <c r="I577" s="200"/>
      <c r="J577" s="39"/>
      <c r="K577" s="39"/>
      <c r="L577" s="42"/>
      <c r="M577" s="201"/>
      <c r="N577" s="202"/>
      <c r="O577" s="67"/>
      <c r="P577" s="67"/>
      <c r="Q577" s="67"/>
      <c r="R577" s="67"/>
      <c r="S577" s="67"/>
      <c r="T577" s="68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T577" s="20" t="s">
        <v>4949</v>
      </c>
      <c r="AU577" s="20" t="s">
        <v>90</v>
      </c>
    </row>
    <row r="578" spans="1:65" s="2" customFormat="1" ht="24.15" customHeight="1">
      <c r="A578" s="37"/>
      <c r="B578" s="38"/>
      <c r="C578" s="185" t="s">
        <v>1651</v>
      </c>
      <c r="D578" s="185" t="s">
        <v>388</v>
      </c>
      <c r="E578" s="186" t="s">
        <v>5525</v>
      </c>
      <c r="F578" s="187" t="s">
        <v>5526</v>
      </c>
      <c r="G578" s="188" t="s">
        <v>2714</v>
      </c>
      <c r="H578" s="189">
        <v>3</v>
      </c>
      <c r="I578" s="190"/>
      <c r="J578" s="191">
        <f>ROUND(I578*H578,2)</f>
        <v>0</v>
      </c>
      <c r="K578" s="187" t="s">
        <v>391</v>
      </c>
      <c r="L578" s="42"/>
      <c r="M578" s="192" t="s">
        <v>76</v>
      </c>
      <c r="N578" s="193" t="s">
        <v>49</v>
      </c>
      <c r="O578" s="67"/>
      <c r="P578" s="194">
        <f>O578*H578</f>
        <v>0</v>
      </c>
      <c r="Q578" s="194">
        <v>0</v>
      </c>
      <c r="R578" s="194">
        <f>Q578*H578</f>
        <v>0</v>
      </c>
      <c r="S578" s="194">
        <v>0</v>
      </c>
      <c r="T578" s="195">
        <f>S578*H578</f>
        <v>0</v>
      </c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R578" s="196" t="s">
        <v>479</v>
      </c>
      <c r="AT578" s="196" t="s">
        <v>388</v>
      </c>
      <c r="AU578" s="196" t="s">
        <v>90</v>
      </c>
      <c r="AY578" s="20" t="s">
        <v>386</v>
      </c>
      <c r="BE578" s="197">
        <f>IF(N578="základní",J578,0)</f>
        <v>0</v>
      </c>
      <c r="BF578" s="197">
        <f>IF(N578="snížená",J578,0)</f>
        <v>0</v>
      </c>
      <c r="BG578" s="197">
        <f>IF(N578="zákl. přenesená",J578,0)</f>
        <v>0</v>
      </c>
      <c r="BH578" s="197">
        <f>IF(N578="sníž. přenesená",J578,0)</f>
        <v>0</v>
      </c>
      <c r="BI578" s="197">
        <f>IF(N578="nulová",J578,0)</f>
        <v>0</v>
      </c>
      <c r="BJ578" s="20" t="s">
        <v>90</v>
      </c>
      <c r="BK578" s="197">
        <f>ROUND(I578*H578,2)</f>
        <v>0</v>
      </c>
      <c r="BL578" s="20" t="s">
        <v>479</v>
      </c>
      <c r="BM578" s="196" t="s">
        <v>2630</v>
      </c>
    </row>
    <row r="579" spans="1:65" s="2" customFormat="1" ht="10">
      <c r="A579" s="37"/>
      <c r="B579" s="38"/>
      <c r="C579" s="39"/>
      <c r="D579" s="198" t="s">
        <v>393</v>
      </c>
      <c r="E579" s="39"/>
      <c r="F579" s="199" t="s">
        <v>5527</v>
      </c>
      <c r="G579" s="39"/>
      <c r="H579" s="39"/>
      <c r="I579" s="200"/>
      <c r="J579" s="39"/>
      <c r="K579" s="39"/>
      <c r="L579" s="42"/>
      <c r="M579" s="201"/>
      <c r="N579" s="202"/>
      <c r="O579" s="67"/>
      <c r="P579" s="67"/>
      <c r="Q579" s="67"/>
      <c r="R579" s="67"/>
      <c r="S579" s="67"/>
      <c r="T579" s="68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T579" s="20" t="s">
        <v>393</v>
      </c>
      <c r="AU579" s="20" t="s">
        <v>90</v>
      </c>
    </row>
    <row r="580" spans="1:65" s="2" customFormat="1" ht="18">
      <c r="A580" s="37"/>
      <c r="B580" s="38"/>
      <c r="C580" s="39"/>
      <c r="D580" s="205" t="s">
        <v>4949</v>
      </c>
      <c r="E580" s="39"/>
      <c r="F580" s="261" t="s">
        <v>5528</v>
      </c>
      <c r="G580" s="39"/>
      <c r="H580" s="39"/>
      <c r="I580" s="200"/>
      <c r="J580" s="39"/>
      <c r="K580" s="39"/>
      <c r="L580" s="42"/>
      <c r="M580" s="201"/>
      <c r="N580" s="202"/>
      <c r="O580" s="67"/>
      <c r="P580" s="67"/>
      <c r="Q580" s="67"/>
      <c r="R580" s="67"/>
      <c r="S580" s="67"/>
      <c r="T580" s="68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T580" s="20" t="s">
        <v>4949</v>
      </c>
      <c r="AU580" s="20" t="s">
        <v>90</v>
      </c>
    </row>
    <row r="581" spans="1:65" s="2" customFormat="1" ht="49" customHeight="1">
      <c r="A581" s="37"/>
      <c r="B581" s="38"/>
      <c r="C581" s="185" t="s">
        <v>1656</v>
      </c>
      <c r="D581" s="185" t="s">
        <v>388</v>
      </c>
      <c r="E581" s="186" t="s">
        <v>5529</v>
      </c>
      <c r="F581" s="187" t="s">
        <v>5530</v>
      </c>
      <c r="G581" s="188" t="s">
        <v>2714</v>
      </c>
      <c r="H581" s="189">
        <v>1</v>
      </c>
      <c r="I581" s="190"/>
      <c r="J581" s="191">
        <f>ROUND(I581*H581,2)</f>
        <v>0</v>
      </c>
      <c r="K581" s="187" t="s">
        <v>391</v>
      </c>
      <c r="L581" s="42"/>
      <c r="M581" s="192" t="s">
        <v>76</v>
      </c>
      <c r="N581" s="193" t="s">
        <v>49</v>
      </c>
      <c r="O581" s="67"/>
      <c r="P581" s="194">
        <f>O581*H581</f>
        <v>0</v>
      </c>
      <c r="Q581" s="194">
        <v>0</v>
      </c>
      <c r="R581" s="194">
        <f>Q581*H581</f>
        <v>0</v>
      </c>
      <c r="S581" s="194">
        <v>0</v>
      </c>
      <c r="T581" s="195">
        <f>S581*H581</f>
        <v>0</v>
      </c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R581" s="196" t="s">
        <v>479</v>
      </c>
      <c r="AT581" s="196" t="s">
        <v>388</v>
      </c>
      <c r="AU581" s="196" t="s">
        <v>90</v>
      </c>
      <c r="AY581" s="20" t="s">
        <v>386</v>
      </c>
      <c r="BE581" s="197">
        <f>IF(N581="základní",J581,0)</f>
        <v>0</v>
      </c>
      <c r="BF581" s="197">
        <f>IF(N581="snížená",J581,0)</f>
        <v>0</v>
      </c>
      <c r="BG581" s="197">
        <f>IF(N581="zákl. přenesená",J581,0)</f>
        <v>0</v>
      </c>
      <c r="BH581" s="197">
        <f>IF(N581="sníž. přenesená",J581,0)</f>
        <v>0</v>
      </c>
      <c r="BI581" s="197">
        <f>IF(N581="nulová",J581,0)</f>
        <v>0</v>
      </c>
      <c r="BJ581" s="20" t="s">
        <v>90</v>
      </c>
      <c r="BK581" s="197">
        <f>ROUND(I581*H581,2)</f>
        <v>0</v>
      </c>
      <c r="BL581" s="20" t="s">
        <v>479</v>
      </c>
      <c r="BM581" s="196" t="s">
        <v>2640</v>
      </c>
    </row>
    <row r="582" spans="1:65" s="2" customFormat="1" ht="10">
      <c r="A582" s="37"/>
      <c r="B582" s="38"/>
      <c r="C582" s="39"/>
      <c r="D582" s="198" t="s">
        <v>393</v>
      </c>
      <c r="E582" s="39"/>
      <c r="F582" s="199" t="s">
        <v>5531</v>
      </c>
      <c r="G582" s="39"/>
      <c r="H582" s="39"/>
      <c r="I582" s="200"/>
      <c r="J582" s="39"/>
      <c r="K582" s="39"/>
      <c r="L582" s="42"/>
      <c r="M582" s="201"/>
      <c r="N582" s="202"/>
      <c r="O582" s="67"/>
      <c r="P582" s="67"/>
      <c r="Q582" s="67"/>
      <c r="R582" s="67"/>
      <c r="S582" s="67"/>
      <c r="T582" s="68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T582" s="20" t="s">
        <v>393</v>
      </c>
      <c r="AU582" s="20" t="s">
        <v>90</v>
      </c>
    </row>
    <row r="583" spans="1:65" s="2" customFormat="1" ht="18">
      <c r="A583" s="37"/>
      <c r="B583" s="38"/>
      <c r="C583" s="39"/>
      <c r="D583" s="205" t="s">
        <v>4949</v>
      </c>
      <c r="E583" s="39"/>
      <c r="F583" s="261" t="s">
        <v>5532</v>
      </c>
      <c r="G583" s="39"/>
      <c r="H583" s="39"/>
      <c r="I583" s="200"/>
      <c r="J583" s="39"/>
      <c r="K583" s="39"/>
      <c r="L583" s="42"/>
      <c r="M583" s="201"/>
      <c r="N583" s="202"/>
      <c r="O583" s="67"/>
      <c r="P583" s="67"/>
      <c r="Q583" s="67"/>
      <c r="R583" s="67"/>
      <c r="S583" s="67"/>
      <c r="T583" s="68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T583" s="20" t="s">
        <v>4949</v>
      </c>
      <c r="AU583" s="20" t="s">
        <v>90</v>
      </c>
    </row>
    <row r="584" spans="1:65" s="2" customFormat="1" ht="49" customHeight="1">
      <c r="A584" s="37"/>
      <c r="B584" s="38"/>
      <c r="C584" s="185" t="s">
        <v>1662</v>
      </c>
      <c r="D584" s="185" t="s">
        <v>388</v>
      </c>
      <c r="E584" s="186" t="s">
        <v>5533</v>
      </c>
      <c r="F584" s="187" t="s">
        <v>5534</v>
      </c>
      <c r="G584" s="188" t="s">
        <v>2714</v>
      </c>
      <c r="H584" s="189">
        <v>3</v>
      </c>
      <c r="I584" s="190"/>
      <c r="J584" s="191">
        <f>ROUND(I584*H584,2)</f>
        <v>0</v>
      </c>
      <c r="K584" s="187" t="s">
        <v>391</v>
      </c>
      <c r="L584" s="42"/>
      <c r="M584" s="192" t="s">
        <v>76</v>
      </c>
      <c r="N584" s="193" t="s">
        <v>49</v>
      </c>
      <c r="O584" s="67"/>
      <c r="P584" s="194">
        <f>O584*H584</f>
        <v>0</v>
      </c>
      <c r="Q584" s="194">
        <v>0</v>
      </c>
      <c r="R584" s="194">
        <f>Q584*H584</f>
        <v>0</v>
      </c>
      <c r="S584" s="194">
        <v>0</v>
      </c>
      <c r="T584" s="195">
        <f>S584*H584</f>
        <v>0</v>
      </c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R584" s="196" t="s">
        <v>479</v>
      </c>
      <c r="AT584" s="196" t="s">
        <v>388</v>
      </c>
      <c r="AU584" s="196" t="s">
        <v>90</v>
      </c>
      <c r="AY584" s="20" t="s">
        <v>386</v>
      </c>
      <c r="BE584" s="197">
        <f>IF(N584="základní",J584,0)</f>
        <v>0</v>
      </c>
      <c r="BF584" s="197">
        <f>IF(N584="snížená",J584,0)</f>
        <v>0</v>
      </c>
      <c r="BG584" s="197">
        <f>IF(N584="zákl. přenesená",J584,0)</f>
        <v>0</v>
      </c>
      <c r="BH584" s="197">
        <f>IF(N584="sníž. přenesená",J584,0)</f>
        <v>0</v>
      </c>
      <c r="BI584" s="197">
        <f>IF(N584="nulová",J584,0)</f>
        <v>0</v>
      </c>
      <c r="BJ584" s="20" t="s">
        <v>90</v>
      </c>
      <c r="BK584" s="197">
        <f>ROUND(I584*H584,2)</f>
        <v>0</v>
      </c>
      <c r="BL584" s="20" t="s">
        <v>479</v>
      </c>
      <c r="BM584" s="196" t="s">
        <v>2649</v>
      </c>
    </row>
    <row r="585" spans="1:65" s="2" customFormat="1" ht="10">
      <c r="A585" s="37"/>
      <c r="B585" s="38"/>
      <c r="C585" s="39"/>
      <c r="D585" s="198" t="s">
        <v>393</v>
      </c>
      <c r="E585" s="39"/>
      <c r="F585" s="199" t="s">
        <v>5535</v>
      </c>
      <c r="G585" s="39"/>
      <c r="H585" s="39"/>
      <c r="I585" s="200"/>
      <c r="J585" s="39"/>
      <c r="K585" s="39"/>
      <c r="L585" s="42"/>
      <c r="M585" s="201"/>
      <c r="N585" s="202"/>
      <c r="O585" s="67"/>
      <c r="P585" s="67"/>
      <c r="Q585" s="67"/>
      <c r="R585" s="67"/>
      <c r="S585" s="67"/>
      <c r="T585" s="68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T585" s="20" t="s">
        <v>393</v>
      </c>
      <c r="AU585" s="20" t="s">
        <v>90</v>
      </c>
    </row>
    <row r="586" spans="1:65" s="2" customFormat="1" ht="18">
      <c r="A586" s="37"/>
      <c r="B586" s="38"/>
      <c r="C586" s="39"/>
      <c r="D586" s="205" t="s">
        <v>4949</v>
      </c>
      <c r="E586" s="39"/>
      <c r="F586" s="261" t="s">
        <v>5536</v>
      </c>
      <c r="G586" s="39"/>
      <c r="H586" s="39"/>
      <c r="I586" s="200"/>
      <c r="J586" s="39"/>
      <c r="K586" s="39"/>
      <c r="L586" s="42"/>
      <c r="M586" s="201"/>
      <c r="N586" s="202"/>
      <c r="O586" s="67"/>
      <c r="P586" s="67"/>
      <c r="Q586" s="67"/>
      <c r="R586" s="67"/>
      <c r="S586" s="67"/>
      <c r="T586" s="68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T586" s="20" t="s">
        <v>4949</v>
      </c>
      <c r="AU586" s="20" t="s">
        <v>90</v>
      </c>
    </row>
    <row r="587" spans="1:65" s="2" customFormat="1" ht="21.75" customHeight="1">
      <c r="A587" s="37"/>
      <c r="B587" s="38"/>
      <c r="C587" s="185" t="s">
        <v>1668</v>
      </c>
      <c r="D587" s="185" t="s">
        <v>388</v>
      </c>
      <c r="E587" s="186" t="s">
        <v>5537</v>
      </c>
      <c r="F587" s="187" t="s">
        <v>5538</v>
      </c>
      <c r="G587" s="188" t="s">
        <v>624</v>
      </c>
      <c r="H587" s="189">
        <v>17</v>
      </c>
      <c r="I587" s="190"/>
      <c r="J587" s="191">
        <f>ROUND(I587*H587,2)</f>
        <v>0</v>
      </c>
      <c r="K587" s="187" t="s">
        <v>76</v>
      </c>
      <c r="L587" s="42"/>
      <c r="M587" s="192" t="s">
        <v>76</v>
      </c>
      <c r="N587" s="193" t="s">
        <v>49</v>
      </c>
      <c r="O587" s="67"/>
      <c r="P587" s="194">
        <f>O587*H587</f>
        <v>0</v>
      </c>
      <c r="Q587" s="194">
        <v>0</v>
      </c>
      <c r="R587" s="194">
        <f>Q587*H587</f>
        <v>0</v>
      </c>
      <c r="S587" s="194">
        <v>0</v>
      </c>
      <c r="T587" s="195">
        <f>S587*H587</f>
        <v>0</v>
      </c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R587" s="196" t="s">
        <v>479</v>
      </c>
      <c r="AT587" s="196" t="s">
        <v>388</v>
      </c>
      <c r="AU587" s="196" t="s">
        <v>90</v>
      </c>
      <c r="AY587" s="20" t="s">
        <v>386</v>
      </c>
      <c r="BE587" s="197">
        <f>IF(N587="základní",J587,0)</f>
        <v>0</v>
      </c>
      <c r="BF587" s="197">
        <f>IF(N587="snížená",J587,0)</f>
        <v>0</v>
      </c>
      <c r="BG587" s="197">
        <f>IF(N587="zákl. přenesená",J587,0)</f>
        <v>0</v>
      </c>
      <c r="BH587" s="197">
        <f>IF(N587="sníž. přenesená",J587,0)</f>
        <v>0</v>
      </c>
      <c r="BI587" s="197">
        <f>IF(N587="nulová",J587,0)</f>
        <v>0</v>
      </c>
      <c r="BJ587" s="20" t="s">
        <v>90</v>
      </c>
      <c r="BK587" s="197">
        <f>ROUND(I587*H587,2)</f>
        <v>0</v>
      </c>
      <c r="BL587" s="20" t="s">
        <v>479</v>
      </c>
      <c r="BM587" s="196" t="s">
        <v>2659</v>
      </c>
    </row>
    <row r="588" spans="1:65" s="2" customFormat="1" ht="16.5" customHeight="1">
      <c r="A588" s="37"/>
      <c r="B588" s="38"/>
      <c r="C588" s="185" t="s">
        <v>1673</v>
      </c>
      <c r="D588" s="185" t="s">
        <v>388</v>
      </c>
      <c r="E588" s="186" t="s">
        <v>5539</v>
      </c>
      <c r="F588" s="187" t="s">
        <v>5540</v>
      </c>
      <c r="G588" s="188" t="s">
        <v>624</v>
      </c>
      <c r="H588" s="189">
        <v>17</v>
      </c>
      <c r="I588" s="190"/>
      <c r="J588" s="191">
        <f>ROUND(I588*H588,2)</f>
        <v>0</v>
      </c>
      <c r="K588" s="187" t="s">
        <v>76</v>
      </c>
      <c r="L588" s="42"/>
      <c r="M588" s="192" t="s">
        <v>76</v>
      </c>
      <c r="N588" s="193" t="s">
        <v>49</v>
      </c>
      <c r="O588" s="67"/>
      <c r="P588" s="194">
        <f>O588*H588</f>
        <v>0</v>
      </c>
      <c r="Q588" s="194">
        <v>0</v>
      </c>
      <c r="R588" s="194">
        <f>Q588*H588</f>
        <v>0</v>
      </c>
      <c r="S588" s="194">
        <v>0</v>
      </c>
      <c r="T588" s="195">
        <f>S588*H588</f>
        <v>0</v>
      </c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R588" s="196" t="s">
        <v>479</v>
      </c>
      <c r="AT588" s="196" t="s">
        <v>388</v>
      </c>
      <c r="AU588" s="196" t="s">
        <v>90</v>
      </c>
      <c r="AY588" s="20" t="s">
        <v>386</v>
      </c>
      <c r="BE588" s="197">
        <f>IF(N588="základní",J588,0)</f>
        <v>0</v>
      </c>
      <c r="BF588" s="197">
        <f>IF(N588="snížená",J588,0)</f>
        <v>0</v>
      </c>
      <c r="BG588" s="197">
        <f>IF(N588="zákl. přenesená",J588,0)</f>
        <v>0</v>
      </c>
      <c r="BH588" s="197">
        <f>IF(N588="sníž. přenesená",J588,0)</f>
        <v>0</v>
      </c>
      <c r="BI588" s="197">
        <f>IF(N588="nulová",J588,0)</f>
        <v>0</v>
      </c>
      <c r="BJ588" s="20" t="s">
        <v>90</v>
      </c>
      <c r="BK588" s="197">
        <f>ROUND(I588*H588,2)</f>
        <v>0</v>
      </c>
      <c r="BL588" s="20" t="s">
        <v>479</v>
      </c>
      <c r="BM588" s="196" t="s">
        <v>2669</v>
      </c>
    </row>
    <row r="589" spans="1:65" s="2" customFormat="1" ht="44.25" customHeight="1">
      <c r="A589" s="37"/>
      <c r="B589" s="38"/>
      <c r="C589" s="185" t="s">
        <v>1678</v>
      </c>
      <c r="D589" s="185" t="s">
        <v>388</v>
      </c>
      <c r="E589" s="186" t="s">
        <v>5541</v>
      </c>
      <c r="F589" s="187" t="s">
        <v>5542</v>
      </c>
      <c r="G589" s="188" t="s">
        <v>624</v>
      </c>
      <c r="H589" s="189">
        <v>17</v>
      </c>
      <c r="I589" s="190"/>
      <c r="J589" s="191">
        <f>ROUND(I589*H589,2)</f>
        <v>0</v>
      </c>
      <c r="K589" s="187" t="s">
        <v>76</v>
      </c>
      <c r="L589" s="42"/>
      <c r="M589" s="192" t="s">
        <v>76</v>
      </c>
      <c r="N589" s="193" t="s">
        <v>49</v>
      </c>
      <c r="O589" s="67"/>
      <c r="P589" s="194">
        <f>O589*H589</f>
        <v>0</v>
      </c>
      <c r="Q589" s="194">
        <v>0</v>
      </c>
      <c r="R589" s="194">
        <f>Q589*H589</f>
        <v>0</v>
      </c>
      <c r="S589" s="194">
        <v>0</v>
      </c>
      <c r="T589" s="195">
        <f>S589*H589</f>
        <v>0</v>
      </c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R589" s="196" t="s">
        <v>479</v>
      </c>
      <c r="AT589" s="196" t="s">
        <v>388</v>
      </c>
      <c r="AU589" s="196" t="s">
        <v>90</v>
      </c>
      <c r="AY589" s="20" t="s">
        <v>386</v>
      </c>
      <c r="BE589" s="197">
        <f>IF(N589="základní",J589,0)</f>
        <v>0</v>
      </c>
      <c r="BF589" s="197">
        <f>IF(N589="snížená",J589,0)</f>
        <v>0</v>
      </c>
      <c r="BG589" s="197">
        <f>IF(N589="zákl. přenesená",J589,0)</f>
        <v>0</v>
      </c>
      <c r="BH589" s="197">
        <f>IF(N589="sníž. přenesená",J589,0)</f>
        <v>0</v>
      </c>
      <c r="BI589" s="197">
        <f>IF(N589="nulová",J589,0)</f>
        <v>0</v>
      </c>
      <c r="BJ589" s="20" t="s">
        <v>90</v>
      </c>
      <c r="BK589" s="197">
        <f>ROUND(I589*H589,2)</f>
        <v>0</v>
      </c>
      <c r="BL589" s="20" t="s">
        <v>479</v>
      </c>
      <c r="BM589" s="196" t="s">
        <v>2681</v>
      </c>
    </row>
    <row r="590" spans="1:65" s="2" customFormat="1" ht="24.15" customHeight="1">
      <c r="A590" s="37"/>
      <c r="B590" s="38"/>
      <c r="C590" s="185" t="s">
        <v>1683</v>
      </c>
      <c r="D590" s="185" t="s">
        <v>388</v>
      </c>
      <c r="E590" s="186" t="s">
        <v>5543</v>
      </c>
      <c r="F590" s="187" t="s">
        <v>5544</v>
      </c>
      <c r="G590" s="188" t="s">
        <v>2714</v>
      </c>
      <c r="H590" s="189">
        <v>7</v>
      </c>
      <c r="I590" s="190"/>
      <c r="J590" s="191">
        <f>ROUND(I590*H590,2)</f>
        <v>0</v>
      </c>
      <c r="K590" s="187" t="s">
        <v>391</v>
      </c>
      <c r="L590" s="42"/>
      <c r="M590" s="192" t="s">
        <v>76</v>
      </c>
      <c r="N590" s="193" t="s">
        <v>49</v>
      </c>
      <c r="O590" s="67"/>
      <c r="P590" s="194">
        <f>O590*H590</f>
        <v>0</v>
      </c>
      <c r="Q590" s="194">
        <v>0</v>
      </c>
      <c r="R590" s="194">
        <f>Q590*H590</f>
        <v>0</v>
      </c>
      <c r="S590" s="194">
        <v>0</v>
      </c>
      <c r="T590" s="195">
        <f>S590*H590</f>
        <v>0</v>
      </c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R590" s="196" t="s">
        <v>479</v>
      </c>
      <c r="AT590" s="196" t="s">
        <v>388</v>
      </c>
      <c r="AU590" s="196" t="s">
        <v>90</v>
      </c>
      <c r="AY590" s="20" t="s">
        <v>386</v>
      </c>
      <c r="BE590" s="197">
        <f>IF(N590="základní",J590,0)</f>
        <v>0</v>
      </c>
      <c r="BF590" s="197">
        <f>IF(N590="snížená",J590,0)</f>
        <v>0</v>
      </c>
      <c r="BG590" s="197">
        <f>IF(N590="zákl. přenesená",J590,0)</f>
        <v>0</v>
      </c>
      <c r="BH590" s="197">
        <f>IF(N590="sníž. přenesená",J590,0)</f>
        <v>0</v>
      </c>
      <c r="BI590" s="197">
        <f>IF(N590="nulová",J590,0)</f>
        <v>0</v>
      </c>
      <c r="BJ590" s="20" t="s">
        <v>90</v>
      </c>
      <c r="BK590" s="197">
        <f>ROUND(I590*H590,2)</f>
        <v>0</v>
      </c>
      <c r="BL590" s="20" t="s">
        <v>479</v>
      </c>
      <c r="BM590" s="196" t="s">
        <v>2695</v>
      </c>
    </row>
    <row r="591" spans="1:65" s="2" customFormat="1" ht="10">
      <c r="A591" s="37"/>
      <c r="B591" s="38"/>
      <c r="C591" s="39"/>
      <c r="D591" s="198" t="s">
        <v>393</v>
      </c>
      <c r="E591" s="39"/>
      <c r="F591" s="199" t="s">
        <v>5545</v>
      </c>
      <c r="G591" s="39"/>
      <c r="H591" s="39"/>
      <c r="I591" s="200"/>
      <c r="J591" s="39"/>
      <c r="K591" s="39"/>
      <c r="L591" s="42"/>
      <c r="M591" s="201"/>
      <c r="N591" s="202"/>
      <c r="O591" s="67"/>
      <c r="P591" s="67"/>
      <c r="Q591" s="67"/>
      <c r="R591" s="67"/>
      <c r="S591" s="67"/>
      <c r="T591" s="68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T591" s="20" t="s">
        <v>393</v>
      </c>
      <c r="AU591" s="20" t="s">
        <v>90</v>
      </c>
    </row>
    <row r="592" spans="1:65" s="2" customFormat="1" ht="18">
      <c r="A592" s="37"/>
      <c r="B592" s="38"/>
      <c r="C592" s="39"/>
      <c r="D592" s="205" t="s">
        <v>4949</v>
      </c>
      <c r="E592" s="39"/>
      <c r="F592" s="261" t="s">
        <v>5546</v>
      </c>
      <c r="G592" s="39"/>
      <c r="H592" s="39"/>
      <c r="I592" s="200"/>
      <c r="J592" s="39"/>
      <c r="K592" s="39"/>
      <c r="L592" s="42"/>
      <c r="M592" s="201"/>
      <c r="N592" s="202"/>
      <c r="O592" s="67"/>
      <c r="P592" s="67"/>
      <c r="Q592" s="67"/>
      <c r="R592" s="67"/>
      <c r="S592" s="67"/>
      <c r="T592" s="68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T592" s="20" t="s">
        <v>4949</v>
      </c>
      <c r="AU592" s="20" t="s">
        <v>90</v>
      </c>
    </row>
    <row r="593" spans="1:65" s="2" customFormat="1" ht="37.75" customHeight="1">
      <c r="A593" s="37"/>
      <c r="B593" s="38"/>
      <c r="C593" s="185" t="s">
        <v>1688</v>
      </c>
      <c r="D593" s="185" t="s">
        <v>388</v>
      </c>
      <c r="E593" s="186" t="s">
        <v>5547</v>
      </c>
      <c r="F593" s="187" t="s">
        <v>5548</v>
      </c>
      <c r="G593" s="188" t="s">
        <v>2714</v>
      </c>
      <c r="H593" s="189">
        <v>2</v>
      </c>
      <c r="I593" s="190"/>
      <c r="J593" s="191">
        <f>ROUND(I593*H593,2)</f>
        <v>0</v>
      </c>
      <c r="K593" s="187" t="s">
        <v>391</v>
      </c>
      <c r="L593" s="42"/>
      <c r="M593" s="192" t="s">
        <v>76</v>
      </c>
      <c r="N593" s="193" t="s">
        <v>49</v>
      </c>
      <c r="O593" s="67"/>
      <c r="P593" s="194">
        <f>O593*H593</f>
        <v>0</v>
      </c>
      <c r="Q593" s="194">
        <v>0</v>
      </c>
      <c r="R593" s="194">
        <f>Q593*H593</f>
        <v>0</v>
      </c>
      <c r="S593" s="194">
        <v>0</v>
      </c>
      <c r="T593" s="195">
        <f>S593*H593</f>
        <v>0</v>
      </c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R593" s="196" t="s">
        <v>479</v>
      </c>
      <c r="AT593" s="196" t="s">
        <v>388</v>
      </c>
      <c r="AU593" s="196" t="s">
        <v>90</v>
      </c>
      <c r="AY593" s="20" t="s">
        <v>386</v>
      </c>
      <c r="BE593" s="197">
        <f>IF(N593="základní",J593,0)</f>
        <v>0</v>
      </c>
      <c r="BF593" s="197">
        <f>IF(N593="snížená",J593,0)</f>
        <v>0</v>
      </c>
      <c r="BG593" s="197">
        <f>IF(N593="zákl. přenesená",J593,0)</f>
        <v>0</v>
      </c>
      <c r="BH593" s="197">
        <f>IF(N593="sníž. přenesená",J593,0)</f>
        <v>0</v>
      </c>
      <c r="BI593" s="197">
        <f>IF(N593="nulová",J593,0)</f>
        <v>0</v>
      </c>
      <c r="BJ593" s="20" t="s">
        <v>90</v>
      </c>
      <c r="BK593" s="197">
        <f>ROUND(I593*H593,2)</f>
        <v>0</v>
      </c>
      <c r="BL593" s="20" t="s">
        <v>479</v>
      </c>
      <c r="BM593" s="196" t="s">
        <v>2704</v>
      </c>
    </row>
    <row r="594" spans="1:65" s="2" customFormat="1" ht="10">
      <c r="A594" s="37"/>
      <c r="B594" s="38"/>
      <c r="C594" s="39"/>
      <c r="D594" s="198" t="s">
        <v>393</v>
      </c>
      <c r="E594" s="39"/>
      <c r="F594" s="199" t="s">
        <v>5549</v>
      </c>
      <c r="G594" s="39"/>
      <c r="H594" s="39"/>
      <c r="I594" s="200"/>
      <c r="J594" s="39"/>
      <c r="K594" s="39"/>
      <c r="L594" s="42"/>
      <c r="M594" s="201"/>
      <c r="N594" s="202"/>
      <c r="O594" s="67"/>
      <c r="P594" s="67"/>
      <c r="Q594" s="67"/>
      <c r="R594" s="67"/>
      <c r="S594" s="67"/>
      <c r="T594" s="68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T594" s="20" t="s">
        <v>393</v>
      </c>
      <c r="AU594" s="20" t="s">
        <v>90</v>
      </c>
    </row>
    <row r="595" spans="1:65" s="2" customFormat="1" ht="18">
      <c r="A595" s="37"/>
      <c r="B595" s="38"/>
      <c r="C595" s="39"/>
      <c r="D595" s="205" t="s">
        <v>4949</v>
      </c>
      <c r="E595" s="39"/>
      <c r="F595" s="261" t="s">
        <v>5550</v>
      </c>
      <c r="G595" s="39"/>
      <c r="H595" s="39"/>
      <c r="I595" s="200"/>
      <c r="J595" s="39"/>
      <c r="K595" s="39"/>
      <c r="L595" s="42"/>
      <c r="M595" s="201"/>
      <c r="N595" s="202"/>
      <c r="O595" s="67"/>
      <c r="P595" s="67"/>
      <c r="Q595" s="67"/>
      <c r="R595" s="67"/>
      <c r="S595" s="67"/>
      <c r="T595" s="68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T595" s="20" t="s">
        <v>4949</v>
      </c>
      <c r="AU595" s="20" t="s">
        <v>90</v>
      </c>
    </row>
    <row r="596" spans="1:65" s="2" customFormat="1" ht="16.5" customHeight="1">
      <c r="A596" s="37"/>
      <c r="B596" s="38"/>
      <c r="C596" s="185" t="s">
        <v>1693</v>
      </c>
      <c r="D596" s="185" t="s">
        <v>388</v>
      </c>
      <c r="E596" s="186" t="s">
        <v>5551</v>
      </c>
      <c r="F596" s="187" t="s">
        <v>5552</v>
      </c>
      <c r="G596" s="188" t="s">
        <v>2714</v>
      </c>
      <c r="H596" s="189">
        <v>1</v>
      </c>
      <c r="I596" s="190"/>
      <c r="J596" s="191">
        <f>ROUND(I596*H596,2)</f>
        <v>0</v>
      </c>
      <c r="K596" s="187" t="s">
        <v>76</v>
      </c>
      <c r="L596" s="42"/>
      <c r="M596" s="192" t="s">
        <v>76</v>
      </c>
      <c r="N596" s="193" t="s">
        <v>49</v>
      </c>
      <c r="O596" s="67"/>
      <c r="P596" s="194">
        <f>O596*H596</f>
        <v>0</v>
      </c>
      <c r="Q596" s="194">
        <v>0</v>
      </c>
      <c r="R596" s="194">
        <f>Q596*H596</f>
        <v>0</v>
      </c>
      <c r="S596" s="194">
        <v>0</v>
      </c>
      <c r="T596" s="195">
        <f>S596*H596</f>
        <v>0</v>
      </c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R596" s="196" t="s">
        <v>479</v>
      </c>
      <c r="AT596" s="196" t="s">
        <v>388</v>
      </c>
      <c r="AU596" s="196" t="s">
        <v>90</v>
      </c>
      <c r="AY596" s="20" t="s">
        <v>386</v>
      </c>
      <c r="BE596" s="197">
        <f>IF(N596="základní",J596,0)</f>
        <v>0</v>
      </c>
      <c r="BF596" s="197">
        <f>IF(N596="snížená",J596,0)</f>
        <v>0</v>
      </c>
      <c r="BG596" s="197">
        <f>IF(N596="zákl. přenesená",J596,0)</f>
        <v>0</v>
      </c>
      <c r="BH596" s="197">
        <f>IF(N596="sníž. přenesená",J596,0)</f>
        <v>0</v>
      </c>
      <c r="BI596" s="197">
        <f>IF(N596="nulová",J596,0)</f>
        <v>0</v>
      </c>
      <c r="BJ596" s="20" t="s">
        <v>90</v>
      </c>
      <c r="BK596" s="197">
        <f>ROUND(I596*H596,2)</f>
        <v>0</v>
      </c>
      <c r="BL596" s="20" t="s">
        <v>479</v>
      </c>
      <c r="BM596" s="196" t="s">
        <v>2717</v>
      </c>
    </row>
    <row r="597" spans="1:65" s="2" customFormat="1" ht="18">
      <c r="A597" s="37"/>
      <c r="B597" s="38"/>
      <c r="C597" s="39"/>
      <c r="D597" s="205" t="s">
        <v>4949</v>
      </c>
      <c r="E597" s="39"/>
      <c r="F597" s="261" t="s">
        <v>5553</v>
      </c>
      <c r="G597" s="39"/>
      <c r="H597" s="39"/>
      <c r="I597" s="200"/>
      <c r="J597" s="39"/>
      <c r="K597" s="39"/>
      <c r="L597" s="42"/>
      <c r="M597" s="201"/>
      <c r="N597" s="202"/>
      <c r="O597" s="67"/>
      <c r="P597" s="67"/>
      <c r="Q597" s="67"/>
      <c r="R597" s="67"/>
      <c r="S597" s="67"/>
      <c r="T597" s="68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T597" s="20" t="s">
        <v>4949</v>
      </c>
      <c r="AU597" s="20" t="s">
        <v>90</v>
      </c>
    </row>
    <row r="598" spans="1:65" s="2" customFormat="1" ht="24.15" customHeight="1">
      <c r="A598" s="37"/>
      <c r="B598" s="38"/>
      <c r="C598" s="185" t="s">
        <v>1699</v>
      </c>
      <c r="D598" s="185" t="s">
        <v>388</v>
      </c>
      <c r="E598" s="186" t="s">
        <v>5554</v>
      </c>
      <c r="F598" s="187" t="s">
        <v>5555</v>
      </c>
      <c r="G598" s="188" t="s">
        <v>2714</v>
      </c>
      <c r="H598" s="189">
        <v>101</v>
      </c>
      <c r="I598" s="190"/>
      <c r="J598" s="191">
        <f>ROUND(I598*H598,2)</f>
        <v>0</v>
      </c>
      <c r="K598" s="187" t="s">
        <v>391</v>
      </c>
      <c r="L598" s="42"/>
      <c r="M598" s="192" t="s">
        <v>76</v>
      </c>
      <c r="N598" s="193" t="s">
        <v>49</v>
      </c>
      <c r="O598" s="67"/>
      <c r="P598" s="194">
        <f>O598*H598</f>
        <v>0</v>
      </c>
      <c r="Q598" s="194">
        <v>0</v>
      </c>
      <c r="R598" s="194">
        <f>Q598*H598</f>
        <v>0</v>
      </c>
      <c r="S598" s="194">
        <v>0</v>
      </c>
      <c r="T598" s="195">
        <f>S598*H598</f>
        <v>0</v>
      </c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R598" s="196" t="s">
        <v>479</v>
      </c>
      <c r="AT598" s="196" t="s">
        <v>388</v>
      </c>
      <c r="AU598" s="196" t="s">
        <v>90</v>
      </c>
      <c r="AY598" s="20" t="s">
        <v>386</v>
      </c>
      <c r="BE598" s="197">
        <f>IF(N598="základní",J598,0)</f>
        <v>0</v>
      </c>
      <c r="BF598" s="197">
        <f>IF(N598="snížená",J598,0)</f>
        <v>0</v>
      </c>
      <c r="BG598" s="197">
        <f>IF(N598="zákl. přenesená",J598,0)</f>
        <v>0</v>
      </c>
      <c r="BH598" s="197">
        <f>IF(N598="sníž. přenesená",J598,0)</f>
        <v>0</v>
      </c>
      <c r="BI598" s="197">
        <f>IF(N598="nulová",J598,0)</f>
        <v>0</v>
      </c>
      <c r="BJ598" s="20" t="s">
        <v>90</v>
      </c>
      <c r="BK598" s="197">
        <f>ROUND(I598*H598,2)</f>
        <v>0</v>
      </c>
      <c r="BL598" s="20" t="s">
        <v>479</v>
      </c>
      <c r="BM598" s="196" t="s">
        <v>2732</v>
      </c>
    </row>
    <row r="599" spans="1:65" s="2" customFormat="1" ht="10">
      <c r="A599" s="37"/>
      <c r="B599" s="38"/>
      <c r="C599" s="39"/>
      <c r="D599" s="198" t="s">
        <v>393</v>
      </c>
      <c r="E599" s="39"/>
      <c r="F599" s="199" t="s">
        <v>5556</v>
      </c>
      <c r="G599" s="39"/>
      <c r="H599" s="39"/>
      <c r="I599" s="200"/>
      <c r="J599" s="39"/>
      <c r="K599" s="39"/>
      <c r="L599" s="42"/>
      <c r="M599" s="201"/>
      <c r="N599" s="202"/>
      <c r="O599" s="67"/>
      <c r="P599" s="67"/>
      <c r="Q599" s="67"/>
      <c r="R599" s="67"/>
      <c r="S599" s="67"/>
      <c r="T599" s="68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T599" s="20" t="s">
        <v>393</v>
      </c>
      <c r="AU599" s="20" t="s">
        <v>90</v>
      </c>
    </row>
    <row r="600" spans="1:65" s="2" customFormat="1" ht="18">
      <c r="A600" s="37"/>
      <c r="B600" s="38"/>
      <c r="C600" s="39"/>
      <c r="D600" s="205" t="s">
        <v>4949</v>
      </c>
      <c r="E600" s="39"/>
      <c r="F600" s="261" t="s">
        <v>5557</v>
      </c>
      <c r="G600" s="39"/>
      <c r="H600" s="39"/>
      <c r="I600" s="200"/>
      <c r="J600" s="39"/>
      <c r="K600" s="39"/>
      <c r="L600" s="42"/>
      <c r="M600" s="201"/>
      <c r="N600" s="202"/>
      <c r="O600" s="67"/>
      <c r="P600" s="67"/>
      <c r="Q600" s="67"/>
      <c r="R600" s="67"/>
      <c r="S600" s="67"/>
      <c r="T600" s="68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T600" s="20" t="s">
        <v>4949</v>
      </c>
      <c r="AU600" s="20" t="s">
        <v>90</v>
      </c>
    </row>
    <row r="601" spans="1:65" s="2" customFormat="1" ht="16.5" customHeight="1">
      <c r="A601" s="37"/>
      <c r="B601" s="38"/>
      <c r="C601" s="185" t="s">
        <v>1704</v>
      </c>
      <c r="D601" s="185" t="s">
        <v>388</v>
      </c>
      <c r="E601" s="186" t="s">
        <v>5558</v>
      </c>
      <c r="F601" s="187" t="s">
        <v>5559</v>
      </c>
      <c r="G601" s="188" t="s">
        <v>2714</v>
      </c>
      <c r="H601" s="189">
        <v>27</v>
      </c>
      <c r="I601" s="190"/>
      <c r="J601" s="191">
        <f>ROUND(I601*H601,2)</f>
        <v>0</v>
      </c>
      <c r="K601" s="187" t="s">
        <v>76</v>
      </c>
      <c r="L601" s="42"/>
      <c r="M601" s="192" t="s">
        <v>76</v>
      </c>
      <c r="N601" s="193" t="s">
        <v>49</v>
      </c>
      <c r="O601" s="67"/>
      <c r="P601" s="194">
        <f>O601*H601</f>
        <v>0</v>
      </c>
      <c r="Q601" s="194">
        <v>0</v>
      </c>
      <c r="R601" s="194">
        <f>Q601*H601</f>
        <v>0</v>
      </c>
      <c r="S601" s="194">
        <v>0</v>
      </c>
      <c r="T601" s="195">
        <f>S601*H601</f>
        <v>0</v>
      </c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R601" s="196" t="s">
        <v>479</v>
      </c>
      <c r="AT601" s="196" t="s">
        <v>388</v>
      </c>
      <c r="AU601" s="196" t="s">
        <v>90</v>
      </c>
      <c r="AY601" s="20" t="s">
        <v>386</v>
      </c>
      <c r="BE601" s="197">
        <f>IF(N601="základní",J601,0)</f>
        <v>0</v>
      </c>
      <c r="BF601" s="197">
        <f>IF(N601="snížená",J601,0)</f>
        <v>0</v>
      </c>
      <c r="BG601" s="197">
        <f>IF(N601="zákl. přenesená",J601,0)</f>
        <v>0</v>
      </c>
      <c r="BH601" s="197">
        <f>IF(N601="sníž. přenesená",J601,0)</f>
        <v>0</v>
      </c>
      <c r="BI601" s="197">
        <f>IF(N601="nulová",J601,0)</f>
        <v>0</v>
      </c>
      <c r="BJ601" s="20" t="s">
        <v>90</v>
      </c>
      <c r="BK601" s="197">
        <f>ROUND(I601*H601,2)</f>
        <v>0</v>
      </c>
      <c r="BL601" s="20" t="s">
        <v>479</v>
      </c>
      <c r="BM601" s="196" t="s">
        <v>2744</v>
      </c>
    </row>
    <row r="602" spans="1:65" s="2" customFormat="1" ht="18">
      <c r="A602" s="37"/>
      <c r="B602" s="38"/>
      <c r="C602" s="39"/>
      <c r="D602" s="205" t="s">
        <v>4949</v>
      </c>
      <c r="E602" s="39"/>
      <c r="F602" s="261" t="s">
        <v>5560</v>
      </c>
      <c r="G602" s="39"/>
      <c r="H602" s="39"/>
      <c r="I602" s="200"/>
      <c r="J602" s="39"/>
      <c r="K602" s="39"/>
      <c r="L602" s="42"/>
      <c r="M602" s="201"/>
      <c r="N602" s="202"/>
      <c r="O602" s="67"/>
      <c r="P602" s="67"/>
      <c r="Q602" s="67"/>
      <c r="R602" s="67"/>
      <c r="S602" s="67"/>
      <c r="T602" s="68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T602" s="20" t="s">
        <v>4949</v>
      </c>
      <c r="AU602" s="20" t="s">
        <v>90</v>
      </c>
    </row>
    <row r="603" spans="1:65" s="2" customFormat="1" ht="24.15" customHeight="1">
      <c r="A603" s="37"/>
      <c r="B603" s="38"/>
      <c r="C603" s="185" t="s">
        <v>1713</v>
      </c>
      <c r="D603" s="185" t="s">
        <v>388</v>
      </c>
      <c r="E603" s="186" t="s">
        <v>5561</v>
      </c>
      <c r="F603" s="187" t="s">
        <v>5562</v>
      </c>
      <c r="G603" s="188" t="s">
        <v>2714</v>
      </c>
      <c r="H603" s="189">
        <v>7</v>
      </c>
      <c r="I603" s="190"/>
      <c r="J603" s="191">
        <f>ROUND(I603*H603,2)</f>
        <v>0</v>
      </c>
      <c r="K603" s="187" t="s">
        <v>391</v>
      </c>
      <c r="L603" s="42"/>
      <c r="M603" s="192" t="s">
        <v>76</v>
      </c>
      <c r="N603" s="193" t="s">
        <v>49</v>
      </c>
      <c r="O603" s="67"/>
      <c r="P603" s="194">
        <f>O603*H603</f>
        <v>0</v>
      </c>
      <c r="Q603" s="194">
        <v>0</v>
      </c>
      <c r="R603" s="194">
        <f>Q603*H603</f>
        <v>0</v>
      </c>
      <c r="S603" s="194">
        <v>0</v>
      </c>
      <c r="T603" s="195">
        <f>S603*H603</f>
        <v>0</v>
      </c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R603" s="196" t="s">
        <v>479</v>
      </c>
      <c r="AT603" s="196" t="s">
        <v>388</v>
      </c>
      <c r="AU603" s="196" t="s">
        <v>90</v>
      </c>
      <c r="AY603" s="20" t="s">
        <v>386</v>
      </c>
      <c r="BE603" s="197">
        <f>IF(N603="základní",J603,0)</f>
        <v>0</v>
      </c>
      <c r="BF603" s="197">
        <f>IF(N603="snížená",J603,0)</f>
        <v>0</v>
      </c>
      <c r="BG603" s="197">
        <f>IF(N603="zákl. přenesená",J603,0)</f>
        <v>0</v>
      </c>
      <c r="BH603" s="197">
        <f>IF(N603="sníž. přenesená",J603,0)</f>
        <v>0</v>
      </c>
      <c r="BI603" s="197">
        <f>IF(N603="nulová",J603,0)</f>
        <v>0</v>
      </c>
      <c r="BJ603" s="20" t="s">
        <v>90</v>
      </c>
      <c r="BK603" s="197">
        <f>ROUND(I603*H603,2)</f>
        <v>0</v>
      </c>
      <c r="BL603" s="20" t="s">
        <v>479</v>
      </c>
      <c r="BM603" s="196" t="s">
        <v>2754</v>
      </c>
    </row>
    <row r="604" spans="1:65" s="2" customFormat="1" ht="10">
      <c r="A604" s="37"/>
      <c r="B604" s="38"/>
      <c r="C604" s="39"/>
      <c r="D604" s="198" t="s">
        <v>393</v>
      </c>
      <c r="E604" s="39"/>
      <c r="F604" s="199" t="s">
        <v>5563</v>
      </c>
      <c r="G604" s="39"/>
      <c r="H604" s="39"/>
      <c r="I604" s="200"/>
      <c r="J604" s="39"/>
      <c r="K604" s="39"/>
      <c r="L604" s="42"/>
      <c r="M604" s="201"/>
      <c r="N604" s="202"/>
      <c r="O604" s="67"/>
      <c r="P604" s="67"/>
      <c r="Q604" s="67"/>
      <c r="R604" s="67"/>
      <c r="S604" s="67"/>
      <c r="T604" s="68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T604" s="20" t="s">
        <v>393</v>
      </c>
      <c r="AU604" s="20" t="s">
        <v>90</v>
      </c>
    </row>
    <row r="605" spans="1:65" s="2" customFormat="1" ht="18">
      <c r="A605" s="37"/>
      <c r="B605" s="38"/>
      <c r="C605" s="39"/>
      <c r="D605" s="205" t="s">
        <v>4949</v>
      </c>
      <c r="E605" s="39"/>
      <c r="F605" s="261" t="s">
        <v>5564</v>
      </c>
      <c r="G605" s="39"/>
      <c r="H605" s="39"/>
      <c r="I605" s="200"/>
      <c r="J605" s="39"/>
      <c r="K605" s="39"/>
      <c r="L605" s="42"/>
      <c r="M605" s="201"/>
      <c r="N605" s="202"/>
      <c r="O605" s="67"/>
      <c r="P605" s="67"/>
      <c r="Q605" s="67"/>
      <c r="R605" s="67"/>
      <c r="S605" s="67"/>
      <c r="T605" s="68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T605" s="20" t="s">
        <v>4949</v>
      </c>
      <c r="AU605" s="20" t="s">
        <v>90</v>
      </c>
    </row>
    <row r="606" spans="1:65" s="2" customFormat="1" ht="21.75" customHeight="1">
      <c r="A606" s="37"/>
      <c r="B606" s="38"/>
      <c r="C606" s="185" t="s">
        <v>1718</v>
      </c>
      <c r="D606" s="185" t="s">
        <v>388</v>
      </c>
      <c r="E606" s="186" t="s">
        <v>5565</v>
      </c>
      <c r="F606" s="187" t="s">
        <v>5566</v>
      </c>
      <c r="G606" s="188" t="s">
        <v>2714</v>
      </c>
      <c r="H606" s="189">
        <v>12</v>
      </c>
      <c r="I606" s="190"/>
      <c r="J606" s="191">
        <f>ROUND(I606*H606,2)</f>
        <v>0</v>
      </c>
      <c r="K606" s="187" t="s">
        <v>391</v>
      </c>
      <c r="L606" s="42"/>
      <c r="M606" s="192" t="s">
        <v>76</v>
      </c>
      <c r="N606" s="193" t="s">
        <v>49</v>
      </c>
      <c r="O606" s="67"/>
      <c r="P606" s="194">
        <f>O606*H606</f>
        <v>0</v>
      </c>
      <c r="Q606" s="194">
        <v>0</v>
      </c>
      <c r="R606" s="194">
        <f>Q606*H606</f>
        <v>0</v>
      </c>
      <c r="S606" s="194">
        <v>0</v>
      </c>
      <c r="T606" s="195">
        <f>S606*H606</f>
        <v>0</v>
      </c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R606" s="196" t="s">
        <v>479</v>
      </c>
      <c r="AT606" s="196" t="s">
        <v>388</v>
      </c>
      <c r="AU606" s="196" t="s">
        <v>90</v>
      </c>
      <c r="AY606" s="20" t="s">
        <v>386</v>
      </c>
      <c r="BE606" s="197">
        <f>IF(N606="základní",J606,0)</f>
        <v>0</v>
      </c>
      <c r="BF606" s="197">
        <f>IF(N606="snížená",J606,0)</f>
        <v>0</v>
      </c>
      <c r="BG606" s="197">
        <f>IF(N606="zákl. přenesená",J606,0)</f>
        <v>0</v>
      </c>
      <c r="BH606" s="197">
        <f>IF(N606="sníž. přenesená",J606,0)</f>
        <v>0</v>
      </c>
      <c r="BI606" s="197">
        <f>IF(N606="nulová",J606,0)</f>
        <v>0</v>
      </c>
      <c r="BJ606" s="20" t="s">
        <v>90</v>
      </c>
      <c r="BK606" s="197">
        <f>ROUND(I606*H606,2)</f>
        <v>0</v>
      </c>
      <c r="BL606" s="20" t="s">
        <v>479</v>
      </c>
      <c r="BM606" s="196" t="s">
        <v>2764</v>
      </c>
    </row>
    <row r="607" spans="1:65" s="2" customFormat="1" ht="10">
      <c r="A607" s="37"/>
      <c r="B607" s="38"/>
      <c r="C607" s="39"/>
      <c r="D607" s="198" t="s">
        <v>393</v>
      </c>
      <c r="E607" s="39"/>
      <c r="F607" s="199" t="s">
        <v>5567</v>
      </c>
      <c r="G607" s="39"/>
      <c r="H607" s="39"/>
      <c r="I607" s="200"/>
      <c r="J607" s="39"/>
      <c r="K607" s="39"/>
      <c r="L607" s="42"/>
      <c r="M607" s="201"/>
      <c r="N607" s="202"/>
      <c r="O607" s="67"/>
      <c r="P607" s="67"/>
      <c r="Q607" s="67"/>
      <c r="R607" s="67"/>
      <c r="S607" s="67"/>
      <c r="T607" s="68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T607" s="20" t="s">
        <v>393</v>
      </c>
      <c r="AU607" s="20" t="s">
        <v>90</v>
      </c>
    </row>
    <row r="608" spans="1:65" s="2" customFormat="1" ht="18">
      <c r="A608" s="37"/>
      <c r="B608" s="38"/>
      <c r="C608" s="39"/>
      <c r="D608" s="205" t="s">
        <v>4949</v>
      </c>
      <c r="E608" s="39"/>
      <c r="F608" s="261" t="s">
        <v>5568</v>
      </c>
      <c r="G608" s="39"/>
      <c r="H608" s="39"/>
      <c r="I608" s="200"/>
      <c r="J608" s="39"/>
      <c r="K608" s="39"/>
      <c r="L608" s="42"/>
      <c r="M608" s="201"/>
      <c r="N608" s="202"/>
      <c r="O608" s="67"/>
      <c r="P608" s="67"/>
      <c r="Q608" s="67"/>
      <c r="R608" s="67"/>
      <c r="S608" s="67"/>
      <c r="T608" s="68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T608" s="20" t="s">
        <v>4949</v>
      </c>
      <c r="AU608" s="20" t="s">
        <v>90</v>
      </c>
    </row>
    <row r="609" spans="1:65" s="2" customFormat="1" ht="24.15" customHeight="1">
      <c r="A609" s="37"/>
      <c r="B609" s="38"/>
      <c r="C609" s="185" t="s">
        <v>1726</v>
      </c>
      <c r="D609" s="185" t="s">
        <v>388</v>
      </c>
      <c r="E609" s="186" t="s">
        <v>5569</v>
      </c>
      <c r="F609" s="187" t="s">
        <v>5570</v>
      </c>
      <c r="G609" s="188" t="s">
        <v>2714</v>
      </c>
      <c r="H609" s="189">
        <v>17</v>
      </c>
      <c r="I609" s="190"/>
      <c r="J609" s="191">
        <f>ROUND(I609*H609,2)</f>
        <v>0</v>
      </c>
      <c r="K609" s="187" t="s">
        <v>76</v>
      </c>
      <c r="L609" s="42"/>
      <c r="M609" s="192" t="s">
        <v>76</v>
      </c>
      <c r="N609" s="193" t="s">
        <v>49</v>
      </c>
      <c r="O609" s="67"/>
      <c r="P609" s="194">
        <f>O609*H609</f>
        <v>0</v>
      </c>
      <c r="Q609" s="194">
        <v>0</v>
      </c>
      <c r="R609" s="194">
        <f>Q609*H609</f>
        <v>0</v>
      </c>
      <c r="S609" s="194">
        <v>0</v>
      </c>
      <c r="T609" s="195">
        <f>S609*H609</f>
        <v>0</v>
      </c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R609" s="196" t="s">
        <v>479</v>
      </c>
      <c r="AT609" s="196" t="s">
        <v>388</v>
      </c>
      <c r="AU609" s="196" t="s">
        <v>90</v>
      </c>
      <c r="AY609" s="20" t="s">
        <v>386</v>
      </c>
      <c r="BE609" s="197">
        <f>IF(N609="základní",J609,0)</f>
        <v>0</v>
      </c>
      <c r="BF609" s="197">
        <f>IF(N609="snížená",J609,0)</f>
        <v>0</v>
      </c>
      <c r="BG609" s="197">
        <f>IF(N609="zákl. přenesená",J609,0)</f>
        <v>0</v>
      </c>
      <c r="BH609" s="197">
        <f>IF(N609="sníž. přenesená",J609,0)</f>
        <v>0</v>
      </c>
      <c r="BI609" s="197">
        <f>IF(N609="nulová",J609,0)</f>
        <v>0</v>
      </c>
      <c r="BJ609" s="20" t="s">
        <v>90</v>
      </c>
      <c r="BK609" s="197">
        <f>ROUND(I609*H609,2)</f>
        <v>0</v>
      </c>
      <c r="BL609" s="20" t="s">
        <v>479</v>
      </c>
      <c r="BM609" s="196" t="s">
        <v>2773</v>
      </c>
    </row>
    <row r="610" spans="1:65" s="2" customFormat="1" ht="18">
      <c r="A610" s="37"/>
      <c r="B610" s="38"/>
      <c r="C610" s="39"/>
      <c r="D610" s="205" t="s">
        <v>4949</v>
      </c>
      <c r="E610" s="39"/>
      <c r="F610" s="261" t="s">
        <v>5571</v>
      </c>
      <c r="G610" s="39"/>
      <c r="H610" s="39"/>
      <c r="I610" s="200"/>
      <c r="J610" s="39"/>
      <c r="K610" s="39"/>
      <c r="L610" s="42"/>
      <c r="M610" s="201"/>
      <c r="N610" s="202"/>
      <c r="O610" s="67"/>
      <c r="P610" s="67"/>
      <c r="Q610" s="67"/>
      <c r="R610" s="67"/>
      <c r="S610" s="67"/>
      <c r="T610" s="68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T610" s="20" t="s">
        <v>4949</v>
      </c>
      <c r="AU610" s="20" t="s">
        <v>90</v>
      </c>
    </row>
    <row r="611" spans="1:65" s="2" customFormat="1" ht="24.15" customHeight="1">
      <c r="A611" s="37"/>
      <c r="B611" s="38"/>
      <c r="C611" s="185" t="s">
        <v>1732</v>
      </c>
      <c r="D611" s="185" t="s">
        <v>388</v>
      </c>
      <c r="E611" s="186" t="s">
        <v>5572</v>
      </c>
      <c r="F611" s="187" t="s">
        <v>5573</v>
      </c>
      <c r="G611" s="188" t="s">
        <v>2714</v>
      </c>
      <c r="H611" s="189">
        <v>2</v>
      </c>
      <c r="I611" s="190"/>
      <c r="J611" s="191">
        <f>ROUND(I611*H611,2)</f>
        <v>0</v>
      </c>
      <c r="K611" s="187" t="s">
        <v>391</v>
      </c>
      <c r="L611" s="42"/>
      <c r="M611" s="192" t="s">
        <v>76</v>
      </c>
      <c r="N611" s="193" t="s">
        <v>49</v>
      </c>
      <c r="O611" s="67"/>
      <c r="P611" s="194">
        <f>O611*H611</f>
        <v>0</v>
      </c>
      <c r="Q611" s="194">
        <v>0</v>
      </c>
      <c r="R611" s="194">
        <f>Q611*H611</f>
        <v>0</v>
      </c>
      <c r="S611" s="194">
        <v>0</v>
      </c>
      <c r="T611" s="195">
        <f>S611*H611</f>
        <v>0</v>
      </c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R611" s="196" t="s">
        <v>479</v>
      </c>
      <c r="AT611" s="196" t="s">
        <v>388</v>
      </c>
      <c r="AU611" s="196" t="s">
        <v>90</v>
      </c>
      <c r="AY611" s="20" t="s">
        <v>386</v>
      </c>
      <c r="BE611" s="197">
        <f>IF(N611="základní",J611,0)</f>
        <v>0</v>
      </c>
      <c r="BF611" s="197">
        <f>IF(N611="snížená",J611,0)</f>
        <v>0</v>
      </c>
      <c r="BG611" s="197">
        <f>IF(N611="zákl. přenesená",J611,0)</f>
        <v>0</v>
      </c>
      <c r="BH611" s="197">
        <f>IF(N611="sníž. přenesená",J611,0)</f>
        <v>0</v>
      </c>
      <c r="BI611" s="197">
        <f>IF(N611="nulová",J611,0)</f>
        <v>0</v>
      </c>
      <c r="BJ611" s="20" t="s">
        <v>90</v>
      </c>
      <c r="BK611" s="197">
        <f>ROUND(I611*H611,2)</f>
        <v>0</v>
      </c>
      <c r="BL611" s="20" t="s">
        <v>479</v>
      </c>
      <c r="BM611" s="196" t="s">
        <v>2785</v>
      </c>
    </row>
    <row r="612" spans="1:65" s="2" customFormat="1" ht="10">
      <c r="A612" s="37"/>
      <c r="B612" s="38"/>
      <c r="C612" s="39"/>
      <c r="D612" s="198" t="s">
        <v>393</v>
      </c>
      <c r="E612" s="39"/>
      <c r="F612" s="199" t="s">
        <v>5574</v>
      </c>
      <c r="G612" s="39"/>
      <c r="H612" s="39"/>
      <c r="I612" s="200"/>
      <c r="J612" s="39"/>
      <c r="K612" s="39"/>
      <c r="L612" s="42"/>
      <c r="M612" s="201"/>
      <c r="N612" s="202"/>
      <c r="O612" s="67"/>
      <c r="P612" s="67"/>
      <c r="Q612" s="67"/>
      <c r="R612" s="67"/>
      <c r="S612" s="67"/>
      <c r="T612" s="68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T612" s="20" t="s">
        <v>393</v>
      </c>
      <c r="AU612" s="20" t="s">
        <v>90</v>
      </c>
    </row>
    <row r="613" spans="1:65" s="2" customFormat="1" ht="27">
      <c r="A613" s="37"/>
      <c r="B613" s="38"/>
      <c r="C613" s="39"/>
      <c r="D613" s="205" t="s">
        <v>4949</v>
      </c>
      <c r="E613" s="39"/>
      <c r="F613" s="261" t="s">
        <v>5575</v>
      </c>
      <c r="G613" s="39"/>
      <c r="H613" s="39"/>
      <c r="I613" s="200"/>
      <c r="J613" s="39"/>
      <c r="K613" s="39"/>
      <c r="L613" s="42"/>
      <c r="M613" s="201"/>
      <c r="N613" s="202"/>
      <c r="O613" s="67"/>
      <c r="P613" s="67"/>
      <c r="Q613" s="67"/>
      <c r="R613" s="67"/>
      <c r="S613" s="67"/>
      <c r="T613" s="68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T613" s="20" t="s">
        <v>4949</v>
      </c>
      <c r="AU613" s="20" t="s">
        <v>90</v>
      </c>
    </row>
    <row r="614" spans="1:65" s="2" customFormat="1" ht="24.15" customHeight="1">
      <c r="A614" s="37"/>
      <c r="B614" s="38"/>
      <c r="C614" s="185" t="s">
        <v>1738</v>
      </c>
      <c r="D614" s="185" t="s">
        <v>388</v>
      </c>
      <c r="E614" s="186" t="s">
        <v>5576</v>
      </c>
      <c r="F614" s="187" t="s">
        <v>5577</v>
      </c>
      <c r="G614" s="188" t="s">
        <v>2714</v>
      </c>
      <c r="H614" s="189">
        <v>4</v>
      </c>
      <c r="I614" s="190"/>
      <c r="J614" s="191">
        <f>ROUND(I614*H614,2)</f>
        <v>0</v>
      </c>
      <c r="K614" s="187" t="s">
        <v>391</v>
      </c>
      <c r="L614" s="42"/>
      <c r="M614" s="192" t="s">
        <v>76</v>
      </c>
      <c r="N614" s="193" t="s">
        <v>49</v>
      </c>
      <c r="O614" s="67"/>
      <c r="P614" s="194">
        <f>O614*H614</f>
        <v>0</v>
      </c>
      <c r="Q614" s="194">
        <v>0</v>
      </c>
      <c r="R614" s="194">
        <f>Q614*H614</f>
        <v>0</v>
      </c>
      <c r="S614" s="194">
        <v>0</v>
      </c>
      <c r="T614" s="195">
        <f>S614*H614</f>
        <v>0</v>
      </c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R614" s="196" t="s">
        <v>479</v>
      </c>
      <c r="AT614" s="196" t="s">
        <v>388</v>
      </c>
      <c r="AU614" s="196" t="s">
        <v>90</v>
      </c>
      <c r="AY614" s="20" t="s">
        <v>386</v>
      </c>
      <c r="BE614" s="197">
        <f>IF(N614="základní",J614,0)</f>
        <v>0</v>
      </c>
      <c r="BF614" s="197">
        <f>IF(N614="snížená",J614,0)</f>
        <v>0</v>
      </c>
      <c r="BG614" s="197">
        <f>IF(N614="zákl. přenesená",J614,0)</f>
        <v>0</v>
      </c>
      <c r="BH614" s="197">
        <f>IF(N614="sníž. přenesená",J614,0)</f>
        <v>0</v>
      </c>
      <c r="BI614" s="197">
        <f>IF(N614="nulová",J614,0)</f>
        <v>0</v>
      </c>
      <c r="BJ614" s="20" t="s">
        <v>90</v>
      </c>
      <c r="BK614" s="197">
        <f>ROUND(I614*H614,2)</f>
        <v>0</v>
      </c>
      <c r="BL614" s="20" t="s">
        <v>479</v>
      </c>
      <c r="BM614" s="196" t="s">
        <v>2795</v>
      </c>
    </row>
    <row r="615" spans="1:65" s="2" customFormat="1" ht="10">
      <c r="A615" s="37"/>
      <c r="B615" s="38"/>
      <c r="C615" s="39"/>
      <c r="D615" s="198" t="s">
        <v>393</v>
      </c>
      <c r="E615" s="39"/>
      <c r="F615" s="199" t="s">
        <v>5578</v>
      </c>
      <c r="G615" s="39"/>
      <c r="H615" s="39"/>
      <c r="I615" s="200"/>
      <c r="J615" s="39"/>
      <c r="K615" s="39"/>
      <c r="L615" s="42"/>
      <c r="M615" s="201"/>
      <c r="N615" s="202"/>
      <c r="O615" s="67"/>
      <c r="P615" s="67"/>
      <c r="Q615" s="67"/>
      <c r="R615" s="67"/>
      <c r="S615" s="67"/>
      <c r="T615" s="68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T615" s="20" t="s">
        <v>393</v>
      </c>
      <c r="AU615" s="20" t="s">
        <v>90</v>
      </c>
    </row>
    <row r="616" spans="1:65" s="2" customFormat="1" ht="18">
      <c r="A616" s="37"/>
      <c r="B616" s="38"/>
      <c r="C616" s="39"/>
      <c r="D616" s="205" t="s">
        <v>4949</v>
      </c>
      <c r="E616" s="39"/>
      <c r="F616" s="261" t="s">
        <v>5579</v>
      </c>
      <c r="G616" s="39"/>
      <c r="H616" s="39"/>
      <c r="I616" s="200"/>
      <c r="J616" s="39"/>
      <c r="K616" s="39"/>
      <c r="L616" s="42"/>
      <c r="M616" s="201"/>
      <c r="N616" s="202"/>
      <c r="O616" s="67"/>
      <c r="P616" s="67"/>
      <c r="Q616" s="67"/>
      <c r="R616" s="67"/>
      <c r="S616" s="67"/>
      <c r="T616" s="68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T616" s="20" t="s">
        <v>4949</v>
      </c>
      <c r="AU616" s="20" t="s">
        <v>90</v>
      </c>
    </row>
    <row r="617" spans="1:65" s="2" customFormat="1" ht="33" customHeight="1">
      <c r="A617" s="37"/>
      <c r="B617" s="38"/>
      <c r="C617" s="185" t="s">
        <v>1747</v>
      </c>
      <c r="D617" s="185" t="s">
        <v>388</v>
      </c>
      <c r="E617" s="186" t="s">
        <v>5580</v>
      </c>
      <c r="F617" s="187" t="s">
        <v>5581</v>
      </c>
      <c r="G617" s="188" t="s">
        <v>624</v>
      </c>
      <c r="H617" s="189">
        <v>17</v>
      </c>
      <c r="I617" s="190"/>
      <c r="J617" s="191">
        <f>ROUND(I617*H617,2)</f>
        <v>0</v>
      </c>
      <c r="K617" s="187" t="s">
        <v>76</v>
      </c>
      <c r="L617" s="42"/>
      <c r="M617" s="192" t="s">
        <v>76</v>
      </c>
      <c r="N617" s="193" t="s">
        <v>49</v>
      </c>
      <c r="O617" s="67"/>
      <c r="P617" s="194">
        <f>O617*H617</f>
        <v>0</v>
      </c>
      <c r="Q617" s="194">
        <v>0</v>
      </c>
      <c r="R617" s="194">
        <f>Q617*H617</f>
        <v>0</v>
      </c>
      <c r="S617" s="194">
        <v>0</v>
      </c>
      <c r="T617" s="195">
        <f>S617*H617</f>
        <v>0</v>
      </c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R617" s="196" t="s">
        <v>479</v>
      </c>
      <c r="AT617" s="196" t="s">
        <v>388</v>
      </c>
      <c r="AU617" s="196" t="s">
        <v>90</v>
      </c>
      <c r="AY617" s="20" t="s">
        <v>386</v>
      </c>
      <c r="BE617" s="197">
        <f>IF(N617="základní",J617,0)</f>
        <v>0</v>
      </c>
      <c r="BF617" s="197">
        <f>IF(N617="snížená",J617,0)</f>
        <v>0</v>
      </c>
      <c r="BG617" s="197">
        <f>IF(N617="zákl. přenesená",J617,0)</f>
        <v>0</v>
      </c>
      <c r="BH617" s="197">
        <f>IF(N617="sníž. přenesená",J617,0)</f>
        <v>0</v>
      </c>
      <c r="BI617" s="197">
        <f>IF(N617="nulová",J617,0)</f>
        <v>0</v>
      </c>
      <c r="BJ617" s="20" t="s">
        <v>90</v>
      </c>
      <c r="BK617" s="197">
        <f>ROUND(I617*H617,2)</f>
        <v>0</v>
      </c>
      <c r="BL617" s="20" t="s">
        <v>479</v>
      </c>
      <c r="BM617" s="196" t="s">
        <v>2806</v>
      </c>
    </row>
    <row r="618" spans="1:65" s="2" customFormat="1" ht="18">
      <c r="A618" s="37"/>
      <c r="B618" s="38"/>
      <c r="C618" s="39"/>
      <c r="D618" s="205" t="s">
        <v>4949</v>
      </c>
      <c r="E618" s="39"/>
      <c r="F618" s="261" t="s">
        <v>5571</v>
      </c>
      <c r="G618" s="39"/>
      <c r="H618" s="39"/>
      <c r="I618" s="200"/>
      <c r="J618" s="39"/>
      <c r="K618" s="39"/>
      <c r="L618" s="42"/>
      <c r="M618" s="201"/>
      <c r="N618" s="202"/>
      <c r="O618" s="67"/>
      <c r="P618" s="67"/>
      <c r="Q618" s="67"/>
      <c r="R618" s="67"/>
      <c r="S618" s="67"/>
      <c r="T618" s="68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T618" s="20" t="s">
        <v>4949</v>
      </c>
      <c r="AU618" s="20" t="s">
        <v>90</v>
      </c>
    </row>
    <row r="619" spans="1:65" s="2" customFormat="1" ht="24.15" customHeight="1">
      <c r="A619" s="37"/>
      <c r="B619" s="38"/>
      <c r="C619" s="185" t="s">
        <v>1751</v>
      </c>
      <c r="D619" s="185" t="s">
        <v>388</v>
      </c>
      <c r="E619" s="186" t="s">
        <v>5582</v>
      </c>
      <c r="F619" s="187" t="s">
        <v>5583</v>
      </c>
      <c r="G619" s="188" t="s">
        <v>624</v>
      </c>
      <c r="H619" s="189">
        <v>17</v>
      </c>
      <c r="I619" s="190"/>
      <c r="J619" s="191">
        <f>ROUND(I619*H619,2)</f>
        <v>0</v>
      </c>
      <c r="K619" s="187" t="s">
        <v>76</v>
      </c>
      <c r="L619" s="42"/>
      <c r="M619" s="192" t="s">
        <v>76</v>
      </c>
      <c r="N619" s="193" t="s">
        <v>49</v>
      </c>
      <c r="O619" s="67"/>
      <c r="P619" s="194">
        <f>O619*H619</f>
        <v>0</v>
      </c>
      <c r="Q619" s="194">
        <v>0</v>
      </c>
      <c r="R619" s="194">
        <f>Q619*H619</f>
        <v>0</v>
      </c>
      <c r="S619" s="194">
        <v>0</v>
      </c>
      <c r="T619" s="195">
        <f>S619*H619</f>
        <v>0</v>
      </c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R619" s="196" t="s">
        <v>479</v>
      </c>
      <c r="AT619" s="196" t="s">
        <v>388</v>
      </c>
      <c r="AU619" s="196" t="s">
        <v>90</v>
      </c>
      <c r="AY619" s="20" t="s">
        <v>386</v>
      </c>
      <c r="BE619" s="197">
        <f>IF(N619="základní",J619,0)</f>
        <v>0</v>
      </c>
      <c r="BF619" s="197">
        <f>IF(N619="snížená",J619,0)</f>
        <v>0</v>
      </c>
      <c r="BG619" s="197">
        <f>IF(N619="zákl. přenesená",J619,0)</f>
        <v>0</v>
      </c>
      <c r="BH619" s="197">
        <f>IF(N619="sníž. přenesená",J619,0)</f>
        <v>0</v>
      </c>
      <c r="BI619" s="197">
        <f>IF(N619="nulová",J619,0)</f>
        <v>0</v>
      </c>
      <c r="BJ619" s="20" t="s">
        <v>90</v>
      </c>
      <c r="BK619" s="197">
        <f>ROUND(I619*H619,2)</f>
        <v>0</v>
      </c>
      <c r="BL619" s="20" t="s">
        <v>479</v>
      </c>
      <c r="BM619" s="196" t="s">
        <v>2818</v>
      </c>
    </row>
    <row r="620" spans="1:65" s="2" customFormat="1" ht="18">
      <c r="A620" s="37"/>
      <c r="B620" s="38"/>
      <c r="C620" s="39"/>
      <c r="D620" s="205" t="s">
        <v>4949</v>
      </c>
      <c r="E620" s="39"/>
      <c r="F620" s="261" t="s">
        <v>5571</v>
      </c>
      <c r="G620" s="39"/>
      <c r="H620" s="39"/>
      <c r="I620" s="200"/>
      <c r="J620" s="39"/>
      <c r="K620" s="39"/>
      <c r="L620" s="42"/>
      <c r="M620" s="201"/>
      <c r="N620" s="202"/>
      <c r="O620" s="67"/>
      <c r="P620" s="67"/>
      <c r="Q620" s="67"/>
      <c r="R620" s="67"/>
      <c r="S620" s="67"/>
      <c r="T620" s="68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T620" s="20" t="s">
        <v>4949</v>
      </c>
      <c r="AU620" s="20" t="s">
        <v>90</v>
      </c>
    </row>
    <row r="621" spans="1:65" s="2" customFormat="1" ht="24.15" customHeight="1">
      <c r="A621" s="37"/>
      <c r="B621" s="38"/>
      <c r="C621" s="185" t="s">
        <v>1760</v>
      </c>
      <c r="D621" s="185" t="s">
        <v>388</v>
      </c>
      <c r="E621" s="186" t="s">
        <v>5584</v>
      </c>
      <c r="F621" s="187" t="s">
        <v>5585</v>
      </c>
      <c r="G621" s="188" t="s">
        <v>624</v>
      </c>
      <c r="H621" s="189">
        <v>12</v>
      </c>
      <c r="I621" s="190"/>
      <c r="J621" s="191">
        <f>ROUND(I621*H621,2)</f>
        <v>0</v>
      </c>
      <c r="K621" s="187" t="s">
        <v>391</v>
      </c>
      <c r="L621" s="42"/>
      <c r="M621" s="192" t="s">
        <v>76</v>
      </c>
      <c r="N621" s="193" t="s">
        <v>49</v>
      </c>
      <c r="O621" s="67"/>
      <c r="P621" s="194">
        <f>O621*H621</f>
        <v>0</v>
      </c>
      <c r="Q621" s="194">
        <v>0</v>
      </c>
      <c r="R621" s="194">
        <f>Q621*H621</f>
        <v>0</v>
      </c>
      <c r="S621" s="194">
        <v>0</v>
      </c>
      <c r="T621" s="195">
        <f>S621*H621</f>
        <v>0</v>
      </c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R621" s="196" t="s">
        <v>479</v>
      </c>
      <c r="AT621" s="196" t="s">
        <v>388</v>
      </c>
      <c r="AU621" s="196" t="s">
        <v>90</v>
      </c>
      <c r="AY621" s="20" t="s">
        <v>386</v>
      </c>
      <c r="BE621" s="197">
        <f>IF(N621="základní",J621,0)</f>
        <v>0</v>
      </c>
      <c r="BF621" s="197">
        <f>IF(N621="snížená",J621,0)</f>
        <v>0</v>
      </c>
      <c r="BG621" s="197">
        <f>IF(N621="zákl. přenesená",J621,0)</f>
        <v>0</v>
      </c>
      <c r="BH621" s="197">
        <f>IF(N621="sníž. přenesená",J621,0)</f>
        <v>0</v>
      </c>
      <c r="BI621" s="197">
        <f>IF(N621="nulová",J621,0)</f>
        <v>0</v>
      </c>
      <c r="BJ621" s="20" t="s">
        <v>90</v>
      </c>
      <c r="BK621" s="197">
        <f>ROUND(I621*H621,2)</f>
        <v>0</v>
      </c>
      <c r="BL621" s="20" t="s">
        <v>479</v>
      </c>
      <c r="BM621" s="196" t="s">
        <v>2829</v>
      </c>
    </row>
    <row r="622" spans="1:65" s="2" customFormat="1" ht="10">
      <c r="A622" s="37"/>
      <c r="B622" s="38"/>
      <c r="C622" s="39"/>
      <c r="D622" s="198" t="s">
        <v>393</v>
      </c>
      <c r="E622" s="39"/>
      <c r="F622" s="199" t="s">
        <v>5586</v>
      </c>
      <c r="G622" s="39"/>
      <c r="H622" s="39"/>
      <c r="I622" s="200"/>
      <c r="J622" s="39"/>
      <c r="K622" s="39"/>
      <c r="L622" s="42"/>
      <c r="M622" s="201"/>
      <c r="N622" s="202"/>
      <c r="O622" s="67"/>
      <c r="P622" s="67"/>
      <c r="Q622" s="67"/>
      <c r="R622" s="67"/>
      <c r="S622" s="67"/>
      <c r="T622" s="68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T622" s="20" t="s">
        <v>393</v>
      </c>
      <c r="AU622" s="20" t="s">
        <v>90</v>
      </c>
    </row>
    <row r="623" spans="1:65" s="2" customFormat="1" ht="18">
      <c r="A623" s="37"/>
      <c r="B623" s="38"/>
      <c r="C623" s="39"/>
      <c r="D623" s="205" t="s">
        <v>4949</v>
      </c>
      <c r="E623" s="39"/>
      <c r="F623" s="261" t="s">
        <v>5587</v>
      </c>
      <c r="G623" s="39"/>
      <c r="H623" s="39"/>
      <c r="I623" s="200"/>
      <c r="J623" s="39"/>
      <c r="K623" s="39"/>
      <c r="L623" s="42"/>
      <c r="M623" s="201"/>
      <c r="N623" s="202"/>
      <c r="O623" s="67"/>
      <c r="P623" s="67"/>
      <c r="Q623" s="67"/>
      <c r="R623" s="67"/>
      <c r="S623" s="67"/>
      <c r="T623" s="68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T623" s="20" t="s">
        <v>4949</v>
      </c>
      <c r="AU623" s="20" t="s">
        <v>90</v>
      </c>
    </row>
    <row r="624" spans="1:65" s="2" customFormat="1" ht="24.15" customHeight="1">
      <c r="A624" s="37"/>
      <c r="B624" s="38"/>
      <c r="C624" s="185" t="s">
        <v>1764</v>
      </c>
      <c r="D624" s="185" t="s">
        <v>388</v>
      </c>
      <c r="E624" s="186" t="s">
        <v>5588</v>
      </c>
      <c r="F624" s="187" t="s">
        <v>5589</v>
      </c>
      <c r="G624" s="188" t="s">
        <v>624</v>
      </c>
      <c r="H624" s="189">
        <v>17</v>
      </c>
      <c r="I624" s="190"/>
      <c r="J624" s="191">
        <f>ROUND(I624*H624,2)</f>
        <v>0</v>
      </c>
      <c r="K624" s="187" t="s">
        <v>391</v>
      </c>
      <c r="L624" s="42"/>
      <c r="M624" s="192" t="s">
        <v>76</v>
      </c>
      <c r="N624" s="193" t="s">
        <v>49</v>
      </c>
      <c r="O624" s="67"/>
      <c r="P624" s="194">
        <f>O624*H624</f>
        <v>0</v>
      </c>
      <c r="Q624" s="194">
        <v>0</v>
      </c>
      <c r="R624" s="194">
        <f>Q624*H624</f>
        <v>0</v>
      </c>
      <c r="S624" s="194">
        <v>0</v>
      </c>
      <c r="T624" s="195">
        <f>S624*H624</f>
        <v>0</v>
      </c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R624" s="196" t="s">
        <v>479</v>
      </c>
      <c r="AT624" s="196" t="s">
        <v>388</v>
      </c>
      <c r="AU624" s="196" t="s">
        <v>90</v>
      </c>
      <c r="AY624" s="20" t="s">
        <v>386</v>
      </c>
      <c r="BE624" s="197">
        <f>IF(N624="základní",J624,0)</f>
        <v>0</v>
      </c>
      <c r="BF624" s="197">
        <f>IF(N624="snížená",J624,0)</f>
        <v>0</v>
      </c>
      <c r="BG624" s="197">
        <f>IF(N624="zákl. přenesená",J624,0)</f>
        <v>0</v>
      </c>
      <c r="BH624" s="197">
        <f>IF(N624="sníž. přenesená",J624,0)</f>
        <v>0</v>
      </c>
      <c r="BI624" s="197">
        <f>IF(N624="nulová",J624,0)</f>
        <v>0</v>
      </c>
      <c r="BJ624" s="20" t="s">
        <v>90</v>
      </c>
      <c r="BK624" s="197">
        <f>ROUND(I624*H624,2)</f>
        <v>0</v>
      </c>
      <c r="BL624" s="20" t="s">
        <v>479</v>
      </c>
      <c r="BM624" s="196" t="s">
        <v>2842</v>
      </c>
    </row>
    <row r="625" spans="1:65" s="2" customFormat="1" ht="10">
      <c r="A625" s="37"/>
      <c r="B625" s="38"/>
      <c r="C625" s="39"/>
      <c r="D625" s="198" t="s">
        <v>393</v>
      </c>
      <c r="E625" s="39"/>
      <c r="F625" s="199" t="s">
        <v>5590</v>
      </c>
      <c r="G625" s="39"/>
      <c r="H625" s="39"/>
      <c r="I625" s="200"/>
      <c r="J625" s="39"/>
      <c r="K625" s="39"/>
      <c r="L625" s="42"/>
      <c r="M625" s="201"/>
      <c r="N625" s="202"/>
      <c r="O625" s="67"/>
      <c r="P625" s="67"/>
      <c r="Q625" s="67"/>
      <c r="R625" s="67"/>
      <c r="S625" s="67"/>
      <c r="T625" s="68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T625" s="20" t="s">
        <v>393</v>
      </c>
      <c r="AU625" s="20" t="s">
        <v>90</v>
      </c>
    </row>
    <row r="626" spans="1:65" s="2" customFormat="1" ht="36">
      <c r="A626" s="37"/>
      <c r="B626" s="38"/>
      <c r="C626" s="39"/>
      <c r="D626" s="205" t="s">
        <v>4949</v>
      </c>
      <c r="E626" s="39"/>
      <c r="F626" s="261" t="s">
        <v>5591</v>
      </c>
      <c r="G626" s="39"/>
      <c r="H626" s="39"/>
      <c r="I626" s="200"/>
      <c r="J626" s="39"/>
      <c r="K626" s="39"/>
      <c r="L626" s="42"/>
      <c r="M626" s="201"/>
      <c r="N626" s="202"/>
      <c r="O626" s="67"/>
      <c r="P626" s="67"/>
      <c r="Q626" s="67"/>
      <c r="R626" s="67"/>
      <c r="S626" s="67"/>
      <c r="T626" s="68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T626" s="20" t="s">
        <v>4949</v>
      </c>
      <c r="AU626" s="20" t="s">
        <v>90</v>
      </c>
    </row>
    <row r="627" spans="1:65" s="2" customFormat="1" ht="24.15" customHeight="1">
      <c r="A627" s="37"/>
      <c r="B627" s="38"/>
      <c r="C627" s="185" t="s">
        <v>1769</v>
      </c>
      <c r="D627" s="185" t="s">
        <v>388</v>
      </c>
      <c r="E627" s="186" t="s">
        <v>5592</v>
      </c>
      <c r="F627" s="187" t="s">
        <v>5593</v>
      </c>
      <c r="G627" s="188" t="s">
        <v>624</v>
      </c>
      <c r="H627" s="189">
        <v>7</v>
      </c>
      <c r="I627" s="190"/>
      <c r="J627" s="191">
        <f>ROUND(I627*H627,2)</f>
        <v>0</v>
      </c>
      <c r="K627" s="187" t="s">
        <v>391</v>
      </c>
      <c r="L627" s="42"/>
      <c r="M627" s="192" t="s">
        <v>76</v>
      </c>
      <c r="N627" s="193" t="s">
        <v>49</v>
      </c>
      <c r="O627" s="67"/>
      <c r="P627" s="194">
        <f>O627*H627</f>
        <v>0</v>
      </c>
      <c r="Q627" s="194">
        <v>0</v>
      </c>
      <c r="R627" s="194">
        <f>Q627*H627</f>
        <v>0</v>
      </c>
      <c r="S627" s="194">
        <v>0</v>
      </c>
      <c r="T627" s="195">
        <f>S627*H627</f>
        <v>0</v>
      </c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R627" s="196" t="s">
        <v>479</v>
      </c>
      <c r="AT627" s="196" t="s">
        <v>388</v>
      </c>
      <c r="AU627" s="196" t="s">
        <v>90</v>
      </c>
      <c r="AY627" s="20" t="s">
        <v>386</v>
      </c>
      <c r="BE627" s="197">
        <f>IF(N627="základní",J627,0)</f>
        <v>0</v>
      </c>
      <c r="BF627" s="197">
        <f>IF(N627="snížená",J627,0)</f>
        <v>0</v>
      </c>
      <c r="BG627" s="197">
        <f>IF(N627="zákl. přenesená",J627,0)</f>
        <v>0</v>
      </c>
      <c r="BH627" s="197">
        <f>IF(N627="sníž. přenesená",J627,0)</f>
        <v>0</v>
      </c>
      <c r="BI627" s="197">
        <f>IF(N627="nulová",J627,0)</f>
        <v>0</v>
      </c>
      <c r="BJ627" s="20" t="s">
        <v>90</v>
      </c>
      <c r="BK627" s="197">
        <f>ROUND(I627*H627,2)</f>
        <v>0</v>
      </c>
      <c r="BL627" s="20" t="s">
        <v>479</v>
      </c>
      <c r="BM627" s="196" t="s">
        <v>2857</v>
      </c>
    </row>
    <row r="628" spans="1:65" s="2" customFormat="1" ht="10">
      <c r="A628" s="37"/>
      <c r="B628" s="38"/>
      <c r="C628" s="39"/>
      <c r="D628" s="198" t="s">
        <v>393</v>
      </c>
      <c r="E628" s="39"/>
      <c r="F628" s="199" t="s">
        <v>5594</v>
      </c>
      <c r="G628" s="39"/>
      <c r="H628" s="39"/>
      <c r="I628" s="200"/>
      <c r="J628" s="39"/>
      <c r="K628" s="39"/>
      <c r="L628" s="42"/>
      <c r="M628" s="201"/>
      <c r="N628" s="202"/>
      <c r="O628" s="67"/>
      <c r="P628" s="67"/>
      <c r="Q628" s="67"/>
      <c r="R628" s="67"/>
      <c r="S628" s="67"/>
      <c r="T628" s="68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T628" s="20" t="s">
        <v>393</v>
      </c>
      <c r="AU628" s="20" t="s">
        <v>90</v>
      </c>
    </row>
    <row r="629" spans="1:65" s="2" customFormat="1" ht="18">
      <c r="A629" s="37"/>
      <c r="B629" s="38"/>
      <c r="C629" s="39"/>
      <c r="D629" s="205" t="s">
        <v>4949</v>
      </c>
      <c r="E629" s="39"/>
      <c r="F629" s="261" t="s">
        <v>5595</v>
      </c>
      <c r="G629" s="39"/>
      <c r="H629" s="39"/>
      <c r="I629" s="200"/>
      <c r="J629" s="39"/>
      <c r="K629" s="39"/>
      <c r="L629" s="42"/>
      <c r="M629" s="201"/>
      <c r="N629" s="202"/>
      <c r="O629" s="67"/>
      <c r="P629" s="67"/>
      <c r="Q629" s="67"/>
      <c r="R629" s="67"/>
      <c r="S629" s="67"/>
      <c r="T629" s="68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T629" s="20" t="s">
        <v>4949</v>
      </c>
      <c r="AU629" s="20" t="s">
        <v>90</v>
      </c>
    </row>
    <row r="630" spans="1:65" s="2" customFormat="1" ht="37.75" customHeight="1">
      <c r="A630" s="37"/>
      <c r="B630" s="38"/>
      <c r="C630" s="185" t="s">
        <v>1773</v>
      </c>
      <c r="D630" s="185" t="s">
        <v>388</v>
      </c>
      <c r="E630" s="186" t="s">
        <v>5596</v>
      </c>
      <c r="F630" s="187" t="s">
        <v>5597</v>
      </c>
      <c r="G630" s="188" t="s">
        <v>624</v>
      </c>
      <c r="H630" s="189">
        <v>4</v>
      </c>
      <c r="I630" s="190"/>
      <c r="J630" s="191">
        <f>ROUND(I630*H630,2)</f>
        <v>0</v>
      </c>
      <c r="K630" s="187" t="s">
        <v>391</v>
      </c>
      <c r="L630" s="42"/>
      <c r="M630" s="192" t="s">
        <v>76</v>
      </c>
      <c r="N630" s="193" t="s">
        <v>49</v>
      </c>
      <c r="O630" s="67"/>
      <c r="P630" s="194">
        <f>O630*H630</f>
        <v>0</v>
      </c>
      <c r="Q630" s="194">
        <v>0</v>
      </c>
      <c r="R630" s="194">
        <f>Q630*H630</f>
        <v>0</v>
      </c>
      <c r="S630" s="194">
        <v>0</v>
      </c>
      <c r="T630" s="195">
        <f>S630*H630</f>
        <v>0</v>
      </c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R630" s="196" t="s">
        <v>479</v>
      </c>
      <c r="AT630" s="196" t="s">
        <v>388</v>
      </c>
      <c r="AU630" s="196" t="s">
        <v>90</v>
      </c>
      <c r="AY630" s="20" t="s">
        <v>386</v>
      </c>
      <c r="BE630" s="197">
        <f>IF(N630="základní",J630,0)</f>
        <v>0</v>
      </c>
      <c r="BF630" s="197">
        <f>IF(N630="snížená",J630,0)</f>
        <v>0</v>
      </c>
      <c r="BG630" s="197">
        <f>IF(N630="zákl. přenesená",J630,0)</f>
        <v>0</v>
      </c>
      <c r="BH630" s="197">
        <f>IF(N630="sníž. přenesená",J630,0)</f>
        <v>0</v>
      </c>
      <c r="BI630" s="197">
        <f>IF(N630="nulová",J630,0)</f>
        <v>0</v>
      </c>
      <c r="BJ630" s="20" t="s">
        <v>90</v>
      </c>
      <c r="BK630" s="197">
        <f>ROUND(I630*H630,2)</f>
        <v>0</v>
      </c>
      <c r="BL630" s="20" t="s">
        <v>479</v>
      </c>
      <c r="BM630" s="196" t="s">
        <v>2879</v>
      </c>
    </row>
    <row r="631" spans="1:65" s="2" customFormat="1" ht="10">
      <c r="A631" s="37"/>
      <c r="B631" s="38"/>
      <c r="C631" s="39"/>
      <c r="D631" s="198" t="s">
        <v>393</v>
      </c>
      <c r="E631" s="39"/>
      <c r="F631" s="199" t="s">
        <v>5598</v>
      </c>
      <c r="G631" s="39"/>
      <c r="H631" s="39"/>
      <c r="I631" s="200"/>
      <c r="J631" s="39"/>
      <c r="K631" s="39"/>
      <c r="L631" s="42"/>
      <c r="M631" s="201"/>
      <c r="N631" s="202"/>
      <c r="O631" s="67"/>
      <c r="P631" s="67"/>
      <c r="Q631" s="67"/>
      <c r="R631" s="67"/>
      <c r="S631" s="67"/>
      <c r="T631" s="68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T631" s="20" t="s">
        <v>393</v>
      </c>
      <c r="AU631" s="20" t="s">
        <v>90</v>
      </c>
    </row>
    <row r="632" spans="1:65" s="2" customFormat="1" ht="18">
      <c r="A632" s="37"/>
      <c r="B632" s="38"/>
      <c r="C632" s="39"/>
      <c r="D632" s="205" t="s">
        <v>4949</v>
      </c>
      <c r="E632" s="39"/>
      <c r="F632" s="261" t="s">
        <v>5599</v>
      </c>
      <c r="G632" s="39"/>
      <c r="H632" s="39"/>
      <c r="I632" s="200"/>
      <c r="J632" s="39"/>
      <c r="K632" s="39"/>
      <c r="L632" s="42"/>
      <c r="M632" s="201"/>
      <c r="N632" s="202"/>
      <c r="O632" s="67"/>
      <c r="P632" s="67"/>
      <c r="Q632" s="67"/>
      <c r="R632" s="67"/>
      <c r="S632" s="67"/>
      <c r="T632" s="68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T632" s="20" t="s">
        <v>4949</v>
      </c>
      <c r="AU632" s="20" t="s">
        <v>90</v>
      </c>
    </row>
    <row r="633" spans="1:65" s="2" customFormat="1" ht="49" customHeight="1">
      <c r="A633" s="37"/>
      <c r="B633" s="38"/>
      <c r="C633" s="185" t="s">
        <v>1777</v>
      </c>
      <c r="D633" s="185" t="s">
        <v>388</v>
      </c>
      <c r="E633" s="186" t="s">
        <v>5600</v>
      </c>
      <c r="F633" s="187" t="s">
        <v>5601</v>
      </c>
      <c r="G633" s="188" t="s">
        <v>456</v>
      </c>
      <c r="H633" s="189">
        <v>2.1930000000000001</v>
      </c>
      <c r="I633" s="190"/>
      <c r="J633" s="191">
        <f>ROUND(I633*H633,2)</f>
        <v>0</v>
      </c>
      <c r="K633" s="187" t="s">
        <v>391</v>
      </c>
      <c r="L633" s="42"/>
      <c r="M633" s="192" t="s">
        <v>76</v>
      </c>
      <c r="N633" s="193" t="s">
        <v>49</v>
      </c>
      <c r="O633" s="67"/>
      <c r="P633" s="194">
        <f>O633*H633</f>
        <v>0</v>
      </c>
      <c r="Q633" s="194">
        <v>0</v>
      </c>
      <c r="R633" s="194">
        <f>Q633*H633</f>
        <v>0</v>
      </c>
      <c r="S633" s="194">
        <v>0</v>
      </c>
      <c r="T633" s="195">
        <f>S633*H633</f>
        <v>0</v>
      </c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R633" s="196" t="s">
        <v>479</v>
      </c>
      <c r="AT633" s="196" t="s">
        <v>388</v>
      </c>
      <c r="AU633" s="196" t="s">
        <v>90</v>
      </c>
      <c r="AY633" s="20" t="s">
        <v>386</v>
      </c>
      <c r="BE633" s="197">
        <f>IF(N633="základní",J633,0)</f>
        <v>0</v>
      </c>
      <c r="BF633" s="197">
        <f>IF(N633="snížená",J633,0)</f>
        <v>0</v>
      </c>
      <c r="BG633" s="197">
        <f>IF(N633="zákl. přenesená",J633,0)</f>
        <v>0</v>
      </c>
      <c r="BH633" s="197">
        <f>IF(N633="sníž. přenesená",J633,0)</f>
        <v>0</v>
      </c>
      <c r="BI633" s="197">
        <f>IF(N633="nulová",J633,0)</f>
        <v>0</v>
      </c>
      <c r="BJ633" s="20" t="s">
        <v>90</v>
      </c>
      <c r="BK633" s="197">
        <f>ROUND(I633*H633,2)</f>
        <v>0</v>
      </c>
      <c r="BL633" s="20" t="s">
        <v>479</v>
      </c>
      <c r="BM633" s="196" t="s">
        <v>2894</v>
      </c>
    </row>
    <row r="634" spans="1:65" s="2" customFormat="1" ht="10">
      <c r="A634" s="37"/>
      <c r="B634" s="38"/>
      <c r="C634" s="39"/>
      <c r="D634" s="198" t="s">
        <v>393</v>
      </c>
      <c r="E634" s="39"/>
      <c r="F634" s="199" t="s">
        <v>5602</v>
      </c>
      <c r="G634" s="39"/>
      <c r="H634" s="39"/>
      <c r="I634" s="200"/>
      <c r="J634" s="39"/>
      <c r="K634" s="39"/>
      <c r="L634" s="42"/>
      <c r="M634" s="201"/>
      <c r="N634" s="202"/>
      <c r="O634" s="67"/>
      <c r="P634" s="67"/>
      <c r="Q634" s="67"/>
      <c r="R634" s="67"/>
      <c r="S634" s="67"/>
      <c r="T634" s="68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T634" s="20" t="s">
        <v>393</v>
      </c>
      <c r="AU634" s="20" t="s">
        <v>90</v>
      </c>
    </row>
    <row r="635" spans="1:65" s="2" customFormat="1" ht="18">
      <c r="A635" s="37"/>
      <c r="B635" s="38"/>
      <c r="C635" s="39"/>
      <c r="D635" s="205" t="s">
        <v>4949</v>
      </c>
      <c r="E635" s="39"/>
      <c r="F635" s="261" t="s">
        <v>5603</v>
      </c>
      <c r="G635" s="39"/>
      <c r="H635" s="39"/>
      <c r="I635" s="200"/>
      <c r="J635" s="39"/>
      <c r="K635" s="39"/>
      <c r="L635" s="42"/>
      <c r="M635" s="201"/>
      <c r="N635" s="202"/>
      <c r="O635" s="67"/>
      <c r="P635" s="67"/>
      <c r="Q635" s="67"/>
      <c r="R635" s="67"/>
      <c r="S635" s="67"/>
      <c r="T635" s="68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T635" s="20" t="s">
        <v>4949</v>
      </c>
      <c r="AU635" s="20" t="s">
        <v>90</v>
      </c>
    </row>
    <row r="636" spans="1:65" s="12" customFormat="1" ht="22.75" customHeight="1">
      <c r="B636" s="169"/>
      <c r="C636" s="170"/>
      <c r="D636" s="171" t="s">
        <v>77</v>
      </c>
      <c r="E636" s="183" t="s">
        <v>5604</v>
      </c>
      <c r="F636" s="183" t="s">
        <v>5605</v>
      </c>
      <c r="G636" s="170"/>
      <c r="H636" s="170"/>
      <c r="I636" s="173"/>
      <c r="J636" s="184">
        <f>BK636</f>
        <v>0</v>
      </c>
      <c r="K636" s="170"/>
      <c r="L636" s="175"/>
      <c r="M636" s="176"/>
      <c r="N636" s="177"/>
      <c r="O636" s="177"/>
      <c r="P636" s="178">
        <f>SUM(P637:P657)</f>
        <v>0</v>
      </c>
      <c r="Q636" s="177"/>
      <c r="R636" s="178">
        <f>SUM(R637:R657)</f>
        <v>0</v>
      </c>
      <c r="S636" s="177"/>
      <c r="T636" s="179">
        <f>SUM(T637:T657)</f>
        <v>0</v>
      </c>
      <c r="AR636" s="180" t="s">
        <v>90</v>
      </c>
      <c r="AT636" s="181" t="s">
        <v>77</v>
      </c>
      <c r="AU636" s="181" t="s">
        <v>85</v>
      </c>
      <c r="AY636" s="180" t="s">
        <v>386</v>
      </c>
      <c r="BK636" s="182">
        <f>SUM(BK637:BK657)</f>
        <v>0</v>
      </c>
    </row>
    <row r="637" spans="1:65" s="2" customFormat="1" ht="37.75" customHeight="1">
      <c r="A637" s="37"/>
      <c r="B637" s="38"/>
      <c r="C637" s="185" t="s">
        <v>1782</v>
      </c>
      <c r="D637" s="185" t="s">
        <v>388</v>
      </c>
      <c r="E637" s="186" t="s">
        <v>5606</v>
      </c>
      <c r="F637" s="187" t="s">
        <v>5607</v>
      </c>
      <c r="G637" s="188" t="s">
        <v>2714</v>
      </c>
      <c r="H637" s="189">
        <v>12</v>
      </c>
      <c r="I637" s="190"/>
      <c r="J637" s="191">
        <f>ROUND(I637*H637,2)</f>
        <v>0</v>
      </c>
      <c r="K637" s="187" t="s">
        <v>391</v>
      </c>
      <c r="L637" s="42"/>
      <c r="M637" s="192" t="s">
        <v>76</v>
      </c>
      <c r="N637" s="193" t="s">
        <v>49</v>
      </c>
      <c r="O637" s="67"/>
      <c r="P637" s="194">
        <f>O637*H637</f>
        <v>0</v>
      </c>
      <c r="Q637" s="194">
        <v>0</v>
      </c>
      <c r="R637" s="194">
        <f>Q637*H637</f>
        <v>0</v>
      </c>
      <c r="S637" s="194">
        <v>0</v>
      </c>
      <c r="T637" s="195">
        <f>S637*H637</f>
        <v>0</v>
      </c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R637" s="196" t="s">
        <v>479</v>
      </c>
      <c r="AT637" s="196" t="s">
        <v>388</v>
      </c>
      <c r="AU637" s="196" t="s">
        <v>90</v>
      </c>
      <c r="AY637" s="20" t="s">
        <v>386</v>
      </c>
      <c r="BE637" s="197">
        <f>IF(N637="základní",J637,0)</f>
        <v>0</v>
      </c>
      <c r="BF637" s="197">
        <f>IF(N637="snížená",J637,0)</f>
        <v>0</v>
      </c>
      <c r="BG637" s="197">
        <f>IF(N637="zákl. přenesená",J637,0)</f>
        <v>0</v>
      </c>
      <c r="BH637" s="197">
        <f>IF(N637="sníž. přenesená",J637,0)</f>
        <v>0</v>
      </c>
      <c r="BI637" s="197">
        <f>IF(N637="nulová",J637,0)</f>
        <v>0</v>
      </c>
      <c r="BJ637" s="20" t="s">
        <v>90</v>
      </c>
      <c r="BK637" s="197">
        <f>ROUND(I637*H637,2)</f>
        <v>0</v>
      </c>
      <c r="BL637" s="20" t="s">
        <v>479</v>
      </c>
      <c r="BM637" s="196" t="s">
        <v>2910</v>
      </c>
    </row>
    <row r="638" spans="1:65" s="2" customFormat="1" ht="10">
      <c r="A638" s="37"/>
      <c r="B638" s="38"/>
      <c r="C638" s="39"/>
      <c r="D638" s="198" t="s">
        <v>393</v>
      </c>
      <c r="E638" s="39"/>
      <c r="F638" s="199" t="s">
        <v>5608</v>
      </c>
      <c r="G638" s="39"/>
      <c r="H638" s="39"/>
      <c r="I638" s="200"/>
      <c r="J638" s="39"/>
      <c r="K638" s="39"/>
      <c r="L638" s="42"/>
      <c r="M638" s="201"/>
      <c r="N638" s="202"/>
      <c r="O638" s="67"/>
      <c r="P638" s="67"/>
      <c r="Q638" s="67"/>
      <c r="R638" s="67"/>
      <c r="S638" s="67"/>
      <c r="T638" s="68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T638" s="20" t="s">
        <v>393</v>
      </c>
      <c r="AU638" s="20" t="s">
        <v>90</v>
      </c>
    </row>
    <row r="639" spans="1:65" s="2" customFormat="1" ht="18">
      <c r="A639" s="37"/>
      <c r="B639" s="38"/>
      <c r="C639" s="39"/>
      <c r="D639" s="205" t="s">
        <v>4949</v>
      </c>
      <c r="E639" s="39"/>
      <c r="F639" s="261" t="s">
        <v>5609</v>
      </c>
      <c r="G639" s="39"/>
      <c r="H639" s="39"/>
      <c r="I639" s="200"/>
      <c r="J639" s="39"/>
      <c r="K639" s="39"/>
      <c r="L639" s="42"/>
      <c r="M639" s="201"/>
      <c r="N639" s="202"/>
      <c r="O639" s="67"/>
      <c r="P639" s="67"/>
      <c r="Q639" s="67"/>
      <c r="R639" s="67"/>
      <c r="S639" s="67"/>
      <c r="T639" s="68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T639" s="20" t="s">
        <v>4949</v>
      </c>
      <c r="AU639" s="20" t="s">
        <v>90</v>
      </c>
    </row>
    <row r="640" spans="1:65" s="2" customFormat="1" ht="37.75" customHeight="1">
      <c r="A640" s="37"/>
      <c r="B640" s="38"/>
      <c r="C640" s="185" t="s">
        <v>1793</v>
      </c>
      <c r="D640" s="185" t="s">
        <v>388</v>
      </c>
      <c r="E640" s="186" t="s">
        <v>5610</v>
      </c>
      <c r="F640" s="187" t="s">
        <v>5611</v>
      </c>
      <c r="G640" s="188" t="s">
        <v>2714</v>
      </c>
      <c r="H640" s="189">
        <v>17</v>
      </c>
      <c r="I640" s="190"/>
      <c r="J640" s="191">
        <f>ROUND(I640*H640,2)</f>
        <v>0</v>
      </c>
      <c r="K640" s="187" t="s">
        <v>391</v>
      </c>
      <c r="L640" s="42"/>
      <c r="M640" s="192" t="s">
        <v>76</v>
      </c>
      <c r="N640" s="193" t="s">
        <v>49</v>
      </c>
      <c r="O640" s="67"/>
      <c r="P640" s="194">
        <f>O640*H640</f>
        <v>0</v>
      </c>
      <c r="Q640" s="194">
        <v>0</v>
      </c>
      <c r="R640" s="194">
        <f>Q640*H640</f>
        <v>0</v>
      </c>
      <c r="S640" s="194">
        <v>0</v>
      </c>
      <c r="T640" s="195">
        <f>S640*H640</f>
        <v>0</v>
      </c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R640" s="196" t="s">
        <v>479</v>
      </c>
      <c r="AT640" s="196" t="s">
        <v>388</v>
      </c>
      <c r="AU640" s="196" t="s">
        <v>90</v>
      </c>
      <c r="AY640" s="20" t="s">
        <v>386</v>
      </c>
      <c r="BE640" s="197">
        <f>IF(N640="základní",J640,0)</f>
        <v>0</v>
      </c>
      <c r="BF640" s="197">
        <f>IF(N640="snížená",J640,0)</f>
        <v>0</v>
      </c>
      <c r="BG640" s="197">
        <f>IF(N640="zákl. přenesená",J640,0)</f>
        <v>0</v>
      </c>
      <c r="BH640" s="197">
        <f>IF(N640="sníž. přenesená",J640,0)</f>
        <v>0</v>
      </c>
      <c r="BI640" s="197">
        <f>IF(N640="nulová",J640,0)</f>
        <v>0</v>
      </c>
      <c r="BJ640" s="20" t="s">
        <v>90</v>
      </c>
      <c r="BK640" s="197">
        <f>ROUND(I640*H640,2)</f>
        <v>0</v>
      </c>
      <c r="BL640" s="20" t="s">
        <v>479</v>
      </c>
      <c r="BM640" s="196" t="s">
        <v>2946</v>
      </c>
    </row>
    <row r="641" spans="1:65" s="2" customFormat="1" ht="10">
      <c r="A641" s="37"/>
      <c r="B641" s="38"/>
      <c r="C641" s="39"/>
      <c r="D641" s="198" t="s">
        <v>393</v>
      </c>
      <c r="E641" s="39"/>
      <c r="F641" s="199" t="s">
        <v>5612</v>
      </c>
      <c r="G641" s="39"/>
      <c r="H641" s="39"/>
      <c r="I641" s="200"/>
      <c r="J641" s="39"/>
      <c r="K641" s="39"/>
      <c r="L641" s="42"/>
      <c r="M641" s="201"/>
      <c r="N641" s="202"/>
      <c r="O641" s="67"/>
      <c r="P641" s="67"/>
      <c r="Q641" s="67"/>
      <c r="R641" s="67"/>
      <c r="S641" s="67"/>
      <c r="T641" s="68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T641" s="20" t="s">
        <v>393</v>
      </c>
      <c r="AU641" s="20" t="s">
        <v>90</v>
      </c>
    </row>
    <row r="642" spans="1:65" s="2" customFormat="1" ht="18">
      <c r="A642" s="37"/>
      <c r="B642" s="38"/>
      <c r="C642" s="39"/>
      <c r="D642" s="205" t="s">
        <v>4949</v>
      </c>
      <c r="E642" s="39"/>
      <c r="F642" s="261" t="s">
        <v>5613</v>
      </c>
      <c r="G642" s="39"/>
      <c r="H642" s="39"/>
      <c r="I642" s="200"/>
      <c r="J642" s="39"/>
      <c r="K642" s="39"/>
      <c r="L642" s="42"/>
      <c r="M642" s="201"/>
      <c r="N642" s="202"/>
      <c r="O642" s="67"/>
      <c r="P642" s="67"/>
      <c r="Q642" s="67"/>
      <c r="R642" s="67"/>
      <c r="S642" s="67"/>
      <c r="T642" s="68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T642" s="20" t="s">
        <v>4949</v>
      </c>
      <c r="AU642" s="20" t="s">
        <v>90</v>
      </c>
    </row>
    <row r="643" spans="1:65" s="2" customFormat="1" ht="37.75" customHeight="1">
      <c r="A643" s="37"/>
      <c r="B643" s="38"/>
      <c r="C643" s="185" t="s">
        <v>1804</v>
      </c>
      <c r="D643" s="185" t="s">
        <v>388</v>
      </c>
      <c r="E643" s="186" t="s">
        <v>5614</v>
      </c>
      <c r="F643" s="187" t="s">
        <v>5615</v>
      </c>
      <c r="G643" s="188" t="s">
        <v>2714</v>
      </c>
      <c r="H643" s="189">
        <v>11</v>
      </c>
      <c r="I643" s="190"/>
      <c r="J643" s="191">
        <f>ROUND(I643*H643,2)</f>
        <v>0</v>
      </c>
      <c r="K643" s="187" t="s">
        <v>391</v>
      </c>
      <c r="L643" s="42"/>
      <c r="M643" s="192" t="s">
        <v>76</v>
      </c>
      <c r="N643" s="193" t="s">
        <v>49</v>
      </c>
      <c r="O643" s="67"/>
      <c r="P643" s="194">
        <f>O643*H643</f>
        <v>0</v>
      </c>
      <c r="Q643" s="194">
        <v>0</v>
      </c>
      <c r="R643" s="194">
        <f>Q643*H643</f>
        <v>0</v>
      </c>
      <c r="S643" s="194">
        <v>0</v>
      </c>
      <c r="T643" s="195">
        <f>S643*H643</f>
        <v>0</v>
      </c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R643" s="196" t="s">
        <v>479</v>
      </c>
      <c r="AT643" s="196" t="s">
        <v>388</v>
      </c>
      <c r="AU643" s="196" t="s">
        <v>90</v>
      </c>
      <c r="AY643" s="20" t="s">
        <v>386</v>
      </c>
      <c r="BE643" s="197">
        <f>IF(N643="základní",J643,0)</f>
        <v>0</v>
      </c>
      <c r="BF643" s="197">
        <f>IF(N643="snížená",J643,0)</f>
        <v>0</v>
      </c>
      <c r="BG643" s="197">
        <f>IF(N643="zákl. přenesená",J643,0)</f>
        <v>0</v>
      </c>
      <c r="BH643" s="197">
        <f>IF(N643="sníž. přenesená",J643,0)</f>
        <v>0</v>
      </c>
      <c r="BI643" s="197">
        <f>IF(N643="nulová",J643,0)</f>
        <v>0</v>
      </c>
      <c r="BJ643" s="20" t="s">
        <v>90</v>
      </c>
      <c r="BK643" s="197">
        <f>ROUND(I643*H643,2)</f>
        <v>0</v>
      </c>
      <c r="BL643" s="20" t="s">
        <v>479</v>
      </c>
      <c r="BM643" s="196" t="s">
        <v>2959</v>
      </c>
    </row>
    <row r="644" spans="1:65" s="2" customFormat="1" ht="10">
      <c r="A644" s="37"/>
      <c r="B644" s="38"/>
      <c r="C644" s="39"/>
      <c r="D644" s="198" t="s">
        <v>393</v>
      </c>
      <c r="E644" s="39"/>
      <c r="F644" s="199" t="s">
        <v>5616</v>
      </c>
      <c r="G644" s="39"/>
      <c r="H644" s="39"/>
      <c r="I644" s="200"/>
      <c r="J644" s="39"/>
      <c r="K644" s="39"/>
      <c r="L644" s="42"/>
      <c r="M644" s="201"/>
      <c r="N644" s="202"/>
      <c r="O644" s="67"/>
      <c r="P644" s="67"/>
      <c r="Q644" s="67"/>
      <c r="R644" s="67"/>
      <c r="S644" s="67"/>
      <c r="T644" s="68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T644" s="20" t="s">
        <v>393</v>
      </c>
      <c r="AU644" s="20" t="s">
        <v>90</v>
      </c>
    </row>
    <row r="645" spans="1:65" s="2" customFormat="1" ht="18">
      <c r="A645" s="37"/>
      <c r="B645" s="38"/>
      <c r="C645" s="39"/>
      <c r="D645" s="205" t="s">
        <v>4949</v>
      </c>
      <c r="E645" s="39"/>
      <c r="F645" s="261" t="s">
        <v>5617</v>
      </c>
      <c r="G645" s="39"/>
      <c r="H645" s="39"/>
      <c r="I645" s="200"/>
      <c r="J645" s="39"/>
      <c r="K645" s="39"/>
      <c r="L645" s="42"/>
      <c r="M645" s="201"/>
      <c r="N645" s="202"/>
      <c r="O645" s="67"/>
      <c r="P645" s="67"/>
      <c r="Q645" s="67"/>
      <c r="R645" s="67"/>
      <c r="S645" s="67"/>
      <c r="T645" s="68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T645" s="20" t="s">
        <v>4949</v>
      </c>
      <c r="AU645" s="20" t="s">
        <v>90</v>
      </c>
    </row>
    <row r="646" spans="1:65" s="2" customFormat="1" ht="49" customHeight="1">
      <c r="A646" s="37"/>
      <c r="B646" s="38"/>
      <c r="C646" s="185" t="s">
        <v>1811</v>
      </c>
      <c r="D646" s="185" t="s">
        <v>388</v>
      </c>
      <c r="E646" s="186" t="s">
        <v>5618</v>
      </c>
      <c r="F646" s="187" t="s">
        <v>5619</v>
      </c>
      <c r="G646" s="188" t="s">
        <v>2714</v>
      </c>
      <c r="H646" s="189">
        <v>16</v>
      </c>
      <c r="I646" s="190"/>
      <c r="J646" s="191">
        <f>ROUND(I646*H646,2)</f>
        <v>0</v>
      </c>
      <c r="K646" s="187" t="s">
        <v>391</v>
      </c>
      <c r="L646" s="42"/>
      <c r="M646" s="192" t="s">
        <v>76</v>
      </c>
      <c r="N646" s="193" t="s">
        <v>49</v>
      </c>
      <c r="O646" s="67"/>
      <c r="P646" s="194">
        <f>O646*H646</f>
        <v>0</v>
      </c>
      <c r="Q646" s="194">
        <v>0</v>
      </c>
      <c r="R646" s="194">
        <f>Q646*H646</f>
        <v>0</v>
      </c>
      <c r="S646" s="194">
        <v>0</v>
      </c>
      <c r="T646" s="195">
        <f>S646*H646</f>
        <v>0</v>
      </c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R646" s="196" t="s">
        <v>479</v>
      </c>
      <c r="AT646" s="196" t="s">
        <v>388</v>
      </c>
      <c r="AU646" s="196" t="s">
        <v>90</v>
      </c>
      <c r="AY646" s="20" t="s">
        <v>386</v>
      </c>
      <c r="BE646" s="197">
        <f>IF(N646="základní",J646,0)</f>
        <v>0</v>
      </c>
      <c r="BF646" s="197">
        <f>IF(N646="snížená",J646,0)</f>
        <v>0</v>
      </c>
      <c r="BG646" s="197">
        <f>IF(N646="zákl. přenesená",J646,0)</f>
        <v>0</v>
      </c>
      <c r="BH646" s="197">
        <f>IF(N646="sníž. přenesená",J646,0)</f>
        <v>0</v>
      </c>
      <c r="BI646" s="197">
        <f>IF(N646="nulová",J646,0)</f>
        <v>0</v>
      </c>
      <c r="BJ646" s="20" t="s">
        <v>90</v>
      </c>
      <c r="BK646" s="197">
        <f>ROUND(I646*H646,2)</f>
        <v>0</v>
      </c>
      <c r="BL646" s="20" t="s">
        <v>479</v>
      </c>
      <c r="BM646" s="196" t="s">
        <v>2971</v>
      </c>
    </row>
    <row r="647" spans="1:65" s="2" customFormat="1" ht="10">
      <c r="A647" s="37"/>
      <c r="B647" s="38"/>
      <c r="C647" s="39"/>
      <c r="D647" s="198" t="s">
        <v>393</v>
      </c>
      <c r="E647" s="39"/>
      <c r="F647" s="199" t="s">
        <v>5620</v>
      </c>
      <c r="G647" s="39"/>
      <c r="H647" s="39"/>
      <c r="I647" s="200"/>
      <c r="J647" s="39"/>
      <c r="K647" s="39"/>
      <c r="L647" s="42"/>
      <c r="M647" s="201"/>
      <c r="N647" s="202"/>
      <c r="O647" s="67"/>
      <c r="P647" s="67"/>
      <c r="Q647" s="67"/>
      <c r="R647" s="67"/>
      <c r="S647" s="67"/>
      <c r="T647" s="68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T647" s="20" t="s">
        <v>393</v>
      </c>
      <c r="AU647" s="20" t="s">
        <v>90</v>
      </c>
    </row>
    <row r="648" spans="1:65" s="2" customFormat="1" ht="18">
      <c r="A648" s="37"/>
      <c r="B648" s="38"/>
      <c r="C648" s="39"/>
      <c r="D648" s="205" t="s">
        <v>4949</v>
      </c>
      <c r="E648" s="39"/>
      <c r="F648" s="261" t="s">
        <v>5621</v>
      </c>
      <c r="G648" s="39"/>
      <c r="H648" s="39"/>
      <c r="I648" s="200"/>
      <c r="J648" s="39"/>
      <c r="K648" s="39"/>
      <c r="L648" s="42"/>
      <c r="M648" s="201"/>
      <c r="N648" s="202"/>
      <c r="O648" s="67"/>
      <c r="P648" s="67"/>
      <c r="Q648" s="67"/>
      <c r="R648" s="67"/>
      <c r="S648" s="67"/>
      <c r="T648" s="68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T648" s="20" t="s">
        <v>4949</v>
      </c>
      <c r="AU648" s="20" t="s">
        <v>90</v>
      </c>
    </row>
    <row r="649" spans="1:65" s="2" customFormat="1" ht="24.15" customHeight="1">
      <c r="A649" s="37"/>
      <c r="B649" s="38"/>
      <c r="C649" s="185" t="s">
        <v>1827</v>
      </c>
      <c r="D649" s="185" t="s">
        <v>388</v>
      </c>
      <c r="E649" s="186" t="s">
        <v>5622</v>
      </c>
      <c r="F649" s="187" t="s">
        <v>5623</v>
      </c>
      <c r="G649" s="188" t="s">
        <v>2714</v>
      </c>
      <c r="H649" s="189">
        <v>27</v>
      </c>
      <c r="I649" s="190"/>
      <c r="J649" s="191">
        <f>ROUND(I649*H649,2)</f>
        <v>0</v>
      </c>
      <c r="K649" s="187" t="s">
        <v>391</v>
      </c>
      <c r="L649" s="42"/>
      <c r="M649" s="192" t="s">
        <v>76</v>
      </c>
      <c r="N649" s="193" t="s">
        <v>49</v>
      </c>
      <c r="O649" s="67"/>
      <c r="P649" s="194">
        <f>O649*H649</f>
        <v>0</v>
      </c>
      <c r="Q649" s="194">
        <v>0</v>
      </c>
      <c r="R649" s="194">
        <f>Q649*H649</f>
        <v>0</v>
      </c>
      <c r="S649" s="194">
        <v>0</v>
      </c>
      <c r="T649" s="195">
        <f>S649*H649</f>
        <v>0</v>
      </c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R649" s="196" t="s">
        <v>479</v>
      </c>
      <c r="AT649" s="196" t="s">
        <v>388</v>
      </c>
      <c r="AU649" s="196" t="s">
        <v>90</v>
      </c>
      <c r="AY649" s="20" t="s">
        <v>386</v>
      </c>
      <c r="BE649" s="197">
        <f>IF(N649="základní",J649,0)</f>
        <v>0</v>
      </c>
      <c r="BF649" s="197">
        <f>IF(N649="snížená",J649,0)</f>
        <v>0</v>
      </c>
      <c r="BG649" s="197">
        <f>IF(N649="zákl. přenesená",J649,0)</f>
        <v>0</v>
      </c>
      <c r="BH649" s="197">
        <f>IF(N649="sníž. přenesená",J649,0)</f>
        <v>0</v>
      </c>
      <c r="BI649" s="197">
        <f>IF(N649="nulová",J649,0)</f>
        <v>0</v>
      </c>
      <c r="BJ649" s="20" t="s">
        <v>90</v>
      </c>
      <c r="BK649" s="197">
        <f>ROUND(I649*H649,2)</f>
        <v>0</v>
      </c>
      <c r="BL649" s="20" t="s">
        <v>479</v>
      </c>
      <c r="BM649" s="196" t="s">
        <v>3031</v>
      </c>
    </row>
    <row r="650" spans="1:65" s="2" customFormat="1" ht="10">
      <c r="A650" s="37"/>
      <c r="B650" s="38"/>
      <c r="C650" s="39"/>
      <c r="D650" s="198" t="s">
        <v>393</v>
      </c>
      <c r="E650" s="39"/>
      <c r="F650" s="199" t="s">
        <v>5624</v>
      </c>
      <c r="G650" s="39"/>
      <c r="H650" s="39"/>
      <c r="I650" s="200"/>
      <c r="J650" s="39"/>
      <c r="K650" s="39"/>
      <c r="L650" s="42"/>
      <c r="M650" s="201"/>
      <c r="N650" s="202"/>
      <c r="O650" s="67"/>
      <c r="P650" s="67"/>
      <c r="Q650" s="67"/>
      <c r="R650" s="67"/>
      <c r="S650" s="67"/>
      <c r="T650" s="68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T650" s="20" t="s">
        <v>393</v>
      </c>
      <c r="AU650" s="20" t="s">
        <v>90</v>
      </c>
    </row>
    <row r="651" spans="1:65" s="2" customFormat="1" ht="18">
      <c r="A651" s="37"/>
      <c r="B651" s="38"/>
      <c r="C651" s="39"/>
      <c r="D651" s="205" t="s">
        <v>4949</v>
      </c>
      <c r="E651" s="39"/>
      <c r="F651" s="261" t="s">
        <v>5625</v>
      </c>
      <c r="G651" s="39"/>
      <c r="H651" s="39"/>
      <c r="I651" s="200"/>
      <c r="J651" s="39"/>
      <c r="K651" s="39"/>
      <c r="L651" s="42"/>
      <c r="M651" s="201"/>
      <c r="N651" s="202"/>
      <c r="O651" s="67"/>
      <c r="P651" s="67"/>
      <c r="Q651" s="67"/>
      <c r="R651" s="67"/>
      <c r="S651" s="67"/>
      <c r="T651" s="68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T651" s="20" t="s">
        <v>4949</v>
      </c>
      <c r="AU651" s="20" t="s">
        <v>90</v>
      </c>
    </row>
    <row r="652" spans="1:65" s="2" customFormat="1" ht="24.15" customHeight="1">
      <c r="A652" s="37"/>
      <c r="B652" s="38"/>
      <c r="C652" s="185" t="s">
        <v>1834</v>
      </c>
      <c r="D652" s="185" t="s">
        <v>388</v>
      </c>
      <c r="E652" s="186" t="s">
        <v>5626</v>
      </c>
      <c r="F652" s="187" t="s">
        <v>5627</v>
      </c>
      <c r="G652" s="188" t="s">
        <v>2714</v>
      </c>
      <c r="H652" s="189">
        <v>27</v>
      </c>
      <c r="I652" s="190"/>
      <c r="J652" s="191">
        <f>ROUND(I652*H652,2)</f>
        <v>0</v>
      </c>
      <c r="K652" s="187" t="s">
        <v>391</v>
      </c>
      <c r="L652" s="42"/>
      <c r="M652" s="192" t="s">
        <v>76</v>
      </c>
      <c r="N652" s="193" t="s">
        <v>49</v>
      </c>
      <c r="O652" s="67"/>
      <c r="P652" s="194">
        <f>O652*H652</f>
        <v>0</v>
      </c>
      <c r="Q652" s="194">
        <v>0</v>
      </c>
      <c r="R652" s="194">
        <f>Q652*H652</f>
        <v>0</v>
      </c>
      <c r="S652" s="194">
        <v>0</v>
      </c>
      <c r="T652" s="195">
        <f>S652*H652</f>
        <v>0</v>
      </c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R652" s="196" t="s">
        <v>479</v>
      </c>
      <c r="AT652" s="196" t="s">
        <v>388</v>
      </c>
      <c r="AU652" s="196" t="s">
        <v>90</v>
      </c>
      <c r="AY652" s="20" t="s">
        <v>386</v>
      </c>
      <c r="BE652" s="197">
        <f>IF(N652="základní",J652,0)</f>
        <v>0</v>
      </c>
      <c r="BF652" s="197">
        <f>IF(N652="snížená",J652,0)</f>
        <v>0</v>
      </c>
      <c r="BG652" s="197">
        <f>IF(N652="zákl. přenesená",J652,0)</f>
        <v>0</v>
      </c>
      <c r="BH652" s="197">
        <f>IF(N652="sníž. přenesená",J652,0)</f>
        <v>0</v>
      </c>
      <c r="BI652" s="197">
        <f>IF(N652="nulová",J652,0)</f>
        <v>0</v>
      </c>
      <c r="BJ652" s="20" t="s">
        <v>90</v>
      </c>
      <c r="BK652" s="197">
        <f>ROUND(I652*H652,2)</f>
        <v>0</v>
      </c>
      <c r="BL652" s="20" t="s">
        <v>479</v>
      </c>
      <c r="BM652" s="196" t="s">
        <v>3066</v>
      </c>
    </row>
    <row r="653" spans="1:65" s="2" customFormat="1" ht="10">
      <c r="A653" s="37"/>
      <c r="B653" s="38"/>
      <c r="C653" s="39"/>
      <c r="D653" s="198" t="s">
        <v>393</v>
      </c>
      <c r="E653" s="39"/>
      <c r="F653" s="199" t="s">
        <v>5628</v>
      </c>
      <c r="G653" s="39"/>
      <c r="H653" s="39"/>
      <c r="I653" s="200"/>
      <c r="J653" s="39"/>
      <c r="K653" s="39"/>
      <c r="L653" s="42"/>
      <c r="M653" s="201"/>
      <c r="N653" s="202"/>
      <c r="O653" s="67"/>
      <c r="P653" s="67"/>
      <c r="Q653" s="67"/>
      <c r="R653" s="67"/>
      <c r="S653" s="67"/>
      <c r="T653" s="68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T653" s="20" t="s">
        <v>393</v>
      </c>
      <c r="AU653" s="20" t="s">
        <v>90</v>
      </c>
    </row>
    <row r="654" spans="1:65" s="2" customFormat="1" ht="18">
      <c r="A654" s="37"/>
      <c r="B654" s="38"/>
      <c r="C654" s="39"/>
      <c r="D654" s="205" t="s">
        <v>4949</v>
      </c>
      <c r="E654" s="39"/>
      <c r="F654" s="261" t="s">
        <v>5629</v>
      </c>
      <c r="G654" s="39"/>
      <c r="H654" s="39"/>
      <c r="I654" s="200"/>
      <c r="J654" s="39"/>
      <c r="K654" s="39"/>
      <c r="L654" s="42"/>
      <c r="M654" s="201"/>
      <c r="N654" s="202"/>
      <c r="O654" s="67"/>
      <c r="P654" s="67"/>
      <c r="Q654" s="67"/>
      <c r="R654" s="67"/>
      <c r="S654" s="67"/>
      <c r="T654" s="68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T654" s="20" t="s">
        <v>4949</v>
      </c>
      <c r="AU654" s="20" t="s">
        <v>90</v>
      </c>
    </row>
    <row r="655" spans="1:65" s="2" customFormat="1" ht="49" customHeight="1">
      <c r="A655" s="37"/>
      <c r="B655" s="38"/>
      <c r="C655" s="185" t="s">
        <v>1841</v>
      </c>
      <c r="D655" s="185" t="s">
        <v>388</v>
      </c>
      <c r="E655" s="186" t="s">
        <v>5630</v>
      </c>
      <c r="F655" s="187" t="s">
        <v>5631</v>
      </c>
      <c r="G655" s="188" t="s">
        <v>456</v>
      </c>
      <c r="H655" s="189">
        <v>0.83099999999999996</v>
      </c>
      <c r="I655" s="190"/>
      <c r="J655" s="191">
        <f>ROUND(I655*H655,2)</f>
        <v>0</v>
      </c>
      <c r="K655" s="187" t="s">
        <v>391</v>
      </c>
      <c r="L655" s="42"/>
      <c r="M655" s="192" t="s">
        <v>76</v>
      </c>
      <c r="N655" s="193" t="s">
        <v>49</v>
      </c>
      <c r="O655" s="67"/>
      <c r="P655" s="194">
        <f>O655*H655</f>
        <v>0</v>
      </c>
      <c r="Q655" s="194">
        <v>0</v>
      </c>
      <c r="R655" s="194">
        <f>Q655*H655</f>
        <v>0</v>
      </c>
      <c r="S655" s="194">
        <v>0</v>
      </c>
      <c r="T655" s="195">
        <f>S655*H655</f>
        <v>0</v>
      </c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R655" s="196" t="s">
        <v>479</v>
      </c>
      <c r="AT655" s="196" t="s">
        <v>388</v>
      </c>
      <c r="AU655" s="196" t="s">
        <v>90</v>
      </c>
      <c r="AY655" s="20" t="s">
        <v>386</v>
      </c>
      <c r="BE655" s="197">
        <f>IF(N655="základní",J655,0)</f>
        <v>0</v>
      </c>
      <c r="BF655" s="197">
        <f>IF(N655="snížená",J655,0)</f>
        <v>0</v>
      </c>
      <c r="BG655" s="197">
        <f>IF(N655="zákl. přenesená",J655,0)</f>
        <v>0</v>
      </c>
      <c r="BH655" s="197">
        <f>IF(N655="sníž. přenesená",J655,0)</f>
        <v>0</v>
      </c>
      <c r="BI655" s="197">
        <f>IF(N655="nulová",J655,0)</f>
        <v>0</v>
      </c>
      <c r="BJ655" s="20" t="s">
        <v>90</v>
      </c>
      <c r="BK655" s="197">
        <f>ROUND(I655*H655,2)</f>
        <v>0</v>
      </c>
      <c r="BL655" s="20" t="s">
        <v>479</v>
      </c>
      <c r="BM655" s="196" t="s">
        <v>3098</v>
      </c>
    </row>
    <row r="656" spans="1:65" s="2" customFormat="1" ht="10">
      <c r="A656" s="37"/>
      <c r="B656" s="38"/>
      <c r="C656" s="39"/>
      <c r="D656" s="198" t="s">
        <v>393</v>
      </c>
      <c r="E656" s="39"/>
      <c r="F656" s="199" t="s">
        <v>5632</v>
      </c>
      <c r="G656" s="39"/>
      <c r="H656" s="39"/>
      <c r="I656" s="200"/>
      <c r="J656" s="39"/>
      <c r="K656" s="39"/>
      <c r="L656" s="42"/>
      <c r="M656" s="201"/>
      <c r="N656" s="202"/>
      <c r="O656" s="67"/>
      <c r="P656" s="67"/>
      <c r="Q656" s="67"/>
      <c r="R656" s="67"/>
      <c r="S656" s="67"/>
      <c r="T656" s="68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T656" s="20" t="s">
        <v>393</v>
      </c>
      <c r="AU656" s="20" t="s">
        <v>90</v>
      </c>
    </row>
    <row r="657" spans="1:65" s="2" customFormat="1" ht="18">
      <c r="A657" s="37"/>
      <c r="B657" s="38"/>
      <c r="C657" s="39"/>
      <c r="D657" s="205" t="s">
        <v>4949</v>
      </c>
      <c r="E657" s="39"/>
      <c r="F657" s="261" t="s">
        <v>5633</v>
      </c>
      <c r="G657" s="39"/>
      <c r="H657" s="39"/>
      <c r="I657" s="200"/>
      <c r="J657" s="39"/>
      <c r="K657" s="39"/>
      <c r="L657" s="42"/>
      <c r="M657" s="201"/>
      <c r="N657" s="202"/>
      <c r="O657" s="67"/>
      <c r="P657" s="67"/>
      <c r="Q657" s="67"/>
      <c r="R657" s="67"/>
      <c r="S657" s="67"/>
      <c r="T657" s="68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T657" s="20" t="s">
        <v>4949</v>
      </c>
      <c r="AU657" s="20" t="s">
        <v>90</v>
      </c>
    </row>
    <row r="658" spans="1:65" s="12" customFormat="1" ht="22.75" customHeight="1">
      <c r="B658" s="169"/>
      <c r="C658" s="170"/>
      <c r="D658" s="171" t="s">
        <v>77</v>
      </c>
      <c r="E658" s="183" t="s">
        <v>5634</v>
      </c>
      <c r="F658" s="183" t="s">
        <v>5635</v>
      </c>
      <c r="G658" s="170"/>
      <c r="H658" s="170"/>
      <c r="I658" s="173"/>
      <c r="J658" s="184">
        <f>BK658</f>
        <v>0</v>
      </c>
      <c r="K658" s="170"/>
      <c r="L658" s="175"/>
      <c r="M658" s="176"/>
      <c r="N658" s="177"/>
      <c r="O658" s="177"/>
      <c r="P658" s="178">
        <f>SUM(P659:P672)</f>
        <v>0</v>
      </c>
      <c r="Q658" s="177"/>
      <c r="R658" s="178">
        <f>SUM(R659:R672)</f>
        <v>0</v>
      </c>
      <c r="S658" s="177"/>
      <c r="T658" s="179">
        <f>SUM(T659:T672)</f>
        <v>0</v>
      </c>
      <c r="AR658" s="180" t="s">
        <v>90</v>
      </c>
      <c r="AT658" s="181" t="s">
        <v>77</v>
      </c>
      <c r="AU658" s="181" t="s">
        <v>85</v>
      </c>
      <c r="AY658" s="180" t="s">
        <v>386</v>
      </c>
      <c r="BK658" s="182">
        <f>SUM(BK659:BK672)</f>
        <v>0</v>
      </c>
    </row>
    <row r="659" spans="1:65" s="2" customFormat="1" ht="44.25" customHeight="1">
      <c r="A659" s="37"/>
      <c r="B659" s="38"/>
      <c r="C659" s="185" t="s">
        <v>1851</v>
      </c>
      <c r="D659" s="185" t="s">
        <v>388</v>
      </c>
      <c r="E659" s="186" t="s">
        <v>5636</v>
      </c>
      <c r="F659" s="187" t="s">
        <v>5637</v>
      </c>
      <c r="G659" s="188" t="s">
        <v>2714</v>
      </c>
      <c r="H659" s="189">
        <v>14</v>
      </c>
      <c r="I659" s="190"/>
      <c r="J659" s="191">
        <f>ROUND(I659*H659,2)</f>
        <v>0</v>
      </c>
      <c r="K659" s="187" t="s">
        <v>76</v>
      </c>
      <c r="L659" s="42"/>
      <c r="M659" s="192" t="s">
        <v>76</v>
      </c>
      <c r="N659" s="193" t="s">
        <v>49</v>
      </c>
      <c r="O659" s="67"/>
      <c r="P659" s="194">
        <f>O659*H659</f>
        <v>0</v>
      </c>
      <c r="Q659" s="194">
        <v>0</v>
      </c>
      <c r="R659" s="194">
        <f>Q659*H659</f>
        <v>0</v>
      </c>
      <c r="S659" s="194">
        <v>0</v>
      </c>
      <c r="T659" s="195">
        <f>S659*H659</f>
        <v>0</v>
      </c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R659" s="196" t="s">
        <v>479</v>
      </c>
      <c r="AT659" s="196" t="s">
        <v>388</v>
      </c>
      <c r="AU659" s="196" t="s">
        <v>90</v>
      </c>
      <c r="AY659" s="20" t="s">
        <v>386</v>
      </c>
      <c r="BE659" s="197">
        <f>IF(N659="základní",J659,0)</f>
        <v>0</v>
      </c>
      <c r="BF659" s="197">
        <f>IF(N659="snížená",J659,0)</f>
        <v>0</v>
      </c>
      <c r="BG659" s="197">
        <f>IF(N659="zákl. přenesená",J659,0)</f>
        <v>0</v>
      </c>
      <c r="BH659" s="197">
        <f>IF(N659="sníž. přenesená",J659,0)</f>
        <v>0</v>
      </c>
      <c r="BI659" s="197">
        <f>IF(N659="nulová",J659,0)</f>
        <v>0</v>
      </c>
      <c r="BJ659" s="20" t="s">
        <v>90</v>
      </c>
      <c r="BK659" s="197">
        <f>ROUND(I659*H659,2)</f>
        <v>0</v>
      </c>
      <c r="BL659" s="20" t="s">
        <v>479</v>
      </c>
      <c r="BM659" s="196" t="s">
        <v>3113</v>
      </c>
    </row>
    <row r="660" spans="1:65" s="2" customFormat="1" ht="27">
      <c r="A660" s="37"/>
      <c r="B660" s="38"/>
      <c r="C660" s="39"/>
      <c r="D660" s="205" t="s">
        <v>4949</v>
      </c>
      <c r="E660" s="39"/>
      <c r="F660" s="261" t="s">
        <v>5638</v>
      </c>
      <c r="G660" s="39"/>
      <c r="H660" s="39"/>
      <c r="I660" s="200"/>
      <c r="J660" s="39"/>
      <c r="K660" s="39"/>
      <c r="L660" s="42"/>
      <c r="M660" s="201"/>
      <c r="N660" s="202"/>
      <c r="O660" s="67"/>
      <c r="P660" s="67"/>
      <c r="Q660" s="67"/>
      <c r="R660" s="67"/>
      <c r="S660" s="67"/>
      <c r="T660" s="68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T660" s="20" t="s">
        <v>4949</v>
      </c>
      <c r="AU660" s="20" t="s">
        <v>90</v>
      </c>
    </row>
    <row r="661" spans="1:65" s="2" customFormat="1" ht="44.25" customHeight="1">
      <c r="A661" s="37"/>
      <c r="B661" s="38"/>
      <c r="C661" s="185" t="s">
        <v>1859</v>
      </c>
      <c r="D661" s="185" t="s">
        <v>388</v>
      </c>
      <c r="E661" s="186" t="s">
        <v>5639</v>
      </c>
      <c r="F661" s="187" t="s">
        <v>5640</v>
      </c>
      <c r="G661" s="188" t="s">
        <v>2714</v>
      </c>
      <c r="H661" s="189">
        <v>36</v>
      </c>
      <c r="I661" s="190"/>
      <c r="J661" s="191">
        <f>ROUND(I661*H661,2)</f>
        <v>0</v>
      </c>
      <c r="K661" s="187" t="s">
        <v>76</v>
      </c>
      <c r="L661" s="42"/>
      <c r="M661" s="192" t="s">
        <v>76</v>
      </c>
      <c r="N661" s="193" t="s">
        <v>49</v>
      </c>
      <c r="O661" s="67"/>
      <c r="P661" s="194">
        <f>O661*H661</f>
        <v>0</v>
      </c>
      <c r="Q661" s="194">
        <v>0</v>
      </c>
      <c r="R661" s="194">
        <f>Q661*H661</f>
        <v>0</v>
      </c>
      <c r="S661" s="194">
        <v>0</v>
      </c>
      <c r="T661" s="195">
        <f>S661*H661</f>
        <v>0</v>
      </c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R661" s="196" t="s">
        <v>479</v>
      </c>
      <c r="AT661" s="196" t="s">
        <v>388</v>
      </c>
      <c r="AU661" s="196" t="s">
        <v>90</v>
      </c>
      <c r="AY661" s="20" t="s">
        <v>386</v>
      </c>
      <c r="BE661" s="197">
        <f>IF(N661="základní",J661,0)</f>
        <v>0</v>
      </c>
      <c r="BF661" s="197">
        <f>IF(N661="snížená",J661,0)</f>
        <v>0</v>
      </c>
      <c r="BG661" s="197">
        <f>IF(N661="zákl. přenesená",J661,0)</f>
        <v>0</v>
      </c>
      <c r="BH661" s="197">
        <f>IF(N661="sníž. přenesená",J661,0)</f>
        <v>0</v>
      </c>
      <c r="BI661" s="197">
        <f>IF(N661="nulová",J661,0)</f>
        <v>0</v>
      </c>
      <c r="BJ661" s="20" t="s">
        <v>90</v>
      </c>
      <c r="BK661" s="197">
        <f>ROUND(I661*H661,2)</f>
        <v>0</v>
      </c>
      <c r="BL661" s="20" t="s">
        <v>479</v>
      </c>
      <c r="BM661" s="196" t="s">
        <v>3123</v>
      </c>
    </row>
    <row r="662" spans="1:65" s="2" customFormat="1" ht="18">
      <c r="A662" s="37"/>
      <c r="B662" s="38"/>
      <c r="C662" s="39"/>
      <c r="D662" s="205" t="s">
        <v>4949</v>
      </c>
      <c r="E662" s="39"/>
      <c r="F662" s="261" t="s">
        <v>5641</v>
      </c>
      <c r="G662" s="39"/>
      <c r="H662" s="39"/>
      <c r="I662" s="200"/>
      <c r="J662" s="39"/>
      <c r="K662" s="39"/>
      <c r="L662" s="42"/>
      <c r="M662" s="201"/>
      <c r="N662" s="202"/>
      <c r="O662" s="67"/>
      <c r="P662" s="67"/>
      <c r="Q662" s="67"/>
      <c r="R662" s="67"/>
      <c r="S662" s="67"/>
      <c r="T662" s="68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T662" s="20" t="s">
        <v>4949</v>
      </c>
      <c r="AU662" s="20" t="s">
        <v>90</v>
      </c>
    </row>
    <row r="663" spans="1:65" s="2" customFormat="1" ht="44.25" customHeight="1">
      <c r="A663" s="37"/>
      <c r="B663" s="38"/>
      <c r="C663" s="185" t="s">
        <v>1876</v>
      </c>
      <c r="D663" s="185" t="s">
        <v>388</v>
      </c>
      <c r="E663" s="186" t="s">
        <v>5642</v>
      </c>
      <c r="F663" s="187" t="s">
        <v>5643</v>
      </c>
      <c r="G663" s="188" t="s">
        <v>2714</v>
      </c>
      <c r="H663" s="189">
        <v>5</v>
      </c>
      <c r="I663" s="190"/>
      <c r="J663" s="191">
        <f>ROUND(I663*H663,2)</f>
        <v>0</v>
      </c>
      <c r="K663" s="187" t="s">
        <v>76</v>
      </c>
      <c r="L663" s="42"/>
      <c r="M663" s="192" t="s">
        <v>76</v>
      </c>
      <c r="N663" s="193" t="s">
        <v>49</v>
      </c>
      <c r="O663" s="67"/>
      <c r="P663" s="194">
        <f>O663*H663</f>
        <v>0</v>
      </c>
      <c r="Q663" s="194">
        <v>0</v>
      </c>
      <c r="R663" s="194">
        <f>Q663*H663</f>
        <v>0</v>
      </c>
      <c r="S663" s="194">
        <v>0</v>
      </c>
      <c r="T663" s="195">
        <f>S663*H663</f>
        <v>0</v>
      </c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R663" s="196" t="s">
        <v>479</v>
      </c>
      <c r="AT663" s="196" t="s">
        <v>388</v>
      </c>
      <c r="AU663" s="196" t="s">
        <v>90</v>
      </c>
      <c r="AY663" s="20" t="s">
        <v>386</v>
      </c>
      <c r="BE663" s="197">
        <f>IF(N663="základní",J663,0)</f>
        <v>0</v>
      </c>
      <c r="BF663" s="197">
        <f>IF(N663="snížená",J663,0)</f>
        <v>0</v>
      </c>
      <c r="BG663" s="197">
        <f>IF(N663="zákl. přenesená",J663,0)</f>
        <v>0</v>
      </c>
      <c r="BH663" s="197">
        <f>IF(N663="sníž. přenesená",J663,0)</f>
        <v>0</v>
      </c>
      <c r="BI663" s="197">
        <f>IF(N663="nulová",J663,0)</f>
        <v>0</v>
      </c>
      <c r="BJ663" s="20" t="s">
        <v>90</v>
      </c>
      <c r="BK663" s="197">
        <f>ROUND(I663*H663,2)</f>
        <v>0</v>
      </c>
      <c r="BL663" s="20" t="s">
        <v>479</v>
      </c>
      <c r="BM663" s="196" t="s">
        <v>3139</v>
      </c>
    </row>
    <row r="664" spans="1:65" s="2" customFormat="1" ht="27">
      <c r="A664" s="37"/>
      <c r="B664" s="38"/>
      <c r="C664" s="39"/>
      <c r="D664" s="205" t="s">
        <v>4949</v>
      </c>
      <c r="E664" s="39"/>
      <c r="F664" s="261" t="s">
        <v>5644</v>
      </c>
      <c r="G664" s="39"/>
      <c r="H664" s="39"/>
      <c r="I664" s="200"/>
      <c r="J664" s="39"/>
      <c r="K664" s="39"/>
      <c r="L664" s="42"/>
      <c r="M664" s="201"/>
      <c r="N664" s="202"/>
      <c r="O664" s="67"/>
      <c r="P664" s="67"/>
      <c r="Q664" s="67"/>
      <c r="R664" s="67"/>
      <c r="S664" s="67"/>
      <c r="T664" s="68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T664" s="20" t="s">
        <v>4949</v>
      </c>
      <c r="AU664" s="20" t="s">
        <v>90</v>
      </c>
    </row>
    <row r="665" spans="1:65" s="2" customFormat="1" ht="44.25" customHeight="1">
      <c r="A665" s="37"/>
      <c r="B665" s="38"/>
      <c r="C665" s="185" t="s">
        <v>1881</v>
      </c>
      <c r="D665" s="185" t="s">
        <v>388</v>
      </c>
      <c r="E665" s="186" t="s">
        <v>5645</v>
      </c>
      <c r="F665" s="187" t="s">
        <v>5646</v>
      </c>
      <c r="G665" s="188" t="s">
        <v>2714</v>
      </c>
      <c r="H665" s="189">
        <v>5</v>
      </c>
      <c r="I665" s="190"/>
      <c r="J665" s="191">
        <f>ROUND(I665*H665,2)</f>
        <v>0</v>
      </c>
      <c r="K665" s="187" t="s">
        <v>76</v>
      </c>
      <c r="L665" s="42"/>
      <c r="M665" s="192" t="s">
        <v>76</v>
      </c>
      <c r="N665" s="193" t="s">
        <v>49</v>
      </c>
      <c r="O665" s="67"/>
      <c r="P665" s="194">
        <f>O665*H665</f>
        <v>0</v>
      </c>
      <c r="Q665" s="194">
        <v>0</v>
      </c>
      <c r="R665" s="194">
        <f>Q665*H665</f>
        <v>0</v>
      </c>
      <c r="S665" s="194">
        <v>0</v>
      </c>
      <c r="T665" s="195">
        <f>S665*H665</f>
        <v>0</v>
      </c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R665" s="196" t="s">
        <v>479</v>
      </c>
      <c r="AT665" s="196" t="s">
        <v>388</v>
      </c>
      <c r="AU665" s="196" t="s">
        <v>90</v>
      </c>
      <c r="AY665" s="20" t="s">
        <v>386</v>
      </c>
      <c r="BE665" s="197">
        <f>IF(N665="základní",J665,0)</f>
        <v>0</v>
      </c>
      <c r="BF665" s="197">
        <f>IF(N665="snížená",J665,0)</f>
        <v>0</v>
      </c>
      <c r="BG665" s="197">
        <f>IF(N665="zákl. přenesená",J665,0)</f>
        <v>0</v>
      </c>
      <c r="BH665" s="197">
        <f>IF(N665="sníž. přenesená",J665,0)</f>
        <v>0</v>
      </c>
      <c r="BI665" s="197">
        <f>IF(N665="nulová",J665,0)</f>
        <v>0</v>
      </c>
      <c r="BJ665" s="20" t="s">
        <v>90</v>
      </c>
      <c r="BK665" s="197">
        <f>ROUND(I665*H665,2)</f>
        <v>0</v>
      </c>
      <c r="BL665" s="20" t="s">
        <v>479</v>
      </c>
      <c r="BM665" s="196" t="s">
        <v>3149</v>
      </c>
    </row>
    <row r="666" spans="1:65" s="2" customFormat="1" ht="27">
      <c r="A666" s="37"/>
      <c r="B666" s="38"/>
      <c r="C666" s="39"/>
      <c r="D666" s="205" t="s">
        <v>4949</v>
      </c>
      <c r="E666" s="39"/>
      <c r="F666" s="261" t="s">
        <v>5647</v>
      </c>
      <c r="G666" s="39"/>
      <c r="H666" s="39"/>
      <c r="I666" s="200"/>
      <c r="J666" s="39"/>
      <c r="K666" s="39"/>
      <c r="L666" s="42"/>
      <c r="M666" s="201"/>
      <c r="N666" s="202"/>
      <c r="O666" s="67"/>
      <c r="P666" s="67"/>
      <c r="Q666" s="67"/>
      <c r="R666" s="67"/>
      <c r="S666" s="67"/>
      <c r="T666" s="68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T666" s="20" t="s">
        <v>4949</v>
      </c>
      <c r="AU666" s="20" t="s">
        <v>90</v>
      </c>
    </row>
    <row r="667" spans="1:65" s="2" customFormat="1" ht="37.75" customHeight="1">
      <c r="A667" s="37"/>
      <c r="B667" s="38"/>
      <c r="C667" s="185" t="s">
        <v>1886</v>
      </c>
      <c r="D667" s="185" t="s">
        <v>388</v>
      </c>
      <c r="E667" s="186" t="s">
        <v>5648</v>
      </c>
      <c r="F667" s="187" t="s">
        <v>5649</v>
      </c>
      <c r="G667" s="188" t="s">
        <v>2714</v>
      </c>
      <c r="H667" s="189">
        <v>6</v>
      </c>
      <c r="I667" s="190"/>
      <c r="J667" s="191">
        <f>ROUND(I667*H667,2)</f>
        <v>0</v>
      </c>
      <c r="K667" s="187" t="s">
        <v>76</v>
      </c>
      <c r="L667" s="42"/>
      <c r="M667" s="192" t="s">
        <v>76</v>
      </c>
      <c r="N667" s="193" t="s">
        <v>49</v>
      </c>
      <c r="O667" s="67"/>
      <c r="P667" s="194">
        <f>O667*H667</f>
        <v>0</v>
      </c>
      <c r="Q667" s="194">
        <v>0</v>
      </c>
      <c r="R667" s="194">
        <f>Q667*H667</f>
        <v>0</v>
      </c>
      <c r="S667" s="194">
        <v>0</v>
      </c>
      <c r="T667" s="195">
        <f>S667*H667</f>
        <v>0</v>
      </c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R667" s="196" t="s">
        <v>479</v>
      </c>
      <c r="AT667" s="196" t="s">
        <v>388</v>
      </c>
      <c r="AU667" s="196" t="s">
        <v>90</v>
      </c>
      <c r="AY667" s="20" t="s">
        <v>386</v>
      </c>
      <c r="BE667" s="197">
        <f>IF(N667="základní",J667,0)</f>
        <v>0</v>
      </c>
      <c r="BF667" s="197">
        <f>IF(N667="snížená",J667,0)</f>
        <v>0</v>
      </c>
      <c r="BG667" s="197">
        <f>IF(N667="zákl. přenesená",J667,0)</f>
        <v>0</v>
      </c>
      <c r="BH667" s="197">
        <f>IF(N667="sníž. přenesená",J667,0)</f>
        <v>0</v>
      </c>
      <c r="BI667" s="197">
        <f>IF(N667="nulová",J667,0)</f>
        <v>0</v>
      </c>
      <c r="BJ667" s="20" t="s">
        <v>90</v>
      </c>
      <c r="BK667" s="197">
        <f>ROUND(I667*H667,2)</f>
        <v>0</v>
      </c>
      <c r="BL667" s="20" t="s">
        <v>479</v>
      </c>
      <c r="BM667" s="196" t="s">
        <v>3159</v>
      </c>
    </row>
    <row r="668" spans="1:65" s="2" customFormat="1" ht="27">
      <c r="A668" s="37"/>
      <c r="B668" s="38"/>
      <c r="C668" s="39"/>
      <c r="D668" s="205" t="s">
        <v>4949</v>
      </c>
      <c r="E668" s="39"/>
      <c r="F668" s="261" t="s">
        <v>5650</v>
      </c>
      <c r="G668" s="39"/>
      <c r="H668" s="39"/>
      <c r="I668" s="200"/>
      <c r="J668" s="39"/>
      <c r="K668" s="39"/>
      <c r="L668" s="42"/>
      <c r="M668" s="201"/>
      <c r="N668" s="202"/>
      <c r="O668" s="67"/>
      <c r="P668" s="67"/>
      <c r="Q668" s="67"/>
      <c r="R668" s="67"/>
      <c r="S668" s="67"/>
      <c r="T668" s="68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T668" s="20" t="s">
        <v>4949</v>
      </c>
      <c r="AU668" s="20" t="s">
        <v>90</v>
      </c>
    </row>
    <row r="669" spans="1:65" s="2" customFormat="1" ht="37.75" customHeight="1">
      <c r="A669" s="37"/>
      <c r="B669" s="38"/>
      <c r="C669" s="185" t="s">
        <v>1896</v>
      </c>
      <c r="D669" s="185" t="s">
        <v>388</v>
      </c>
      <c r="E669" s="186" t="s">
        <v>5651</v>
      </c>
      <c r="F669" s="187" t="s">
        <v>5652</v>
      </c>
      <c r="G669" s="188" t="s">
        <v>2714</v>
      </c>
      <c r="H669" s="189">
        <v>9</v>
      </c>
      <c r="I669" s="190"/>
      <c r="J669" s="191">
        <f>ROUND(I669*H669,2)</f>
        <v>0</v>
      </c>
      <c r="K669" s="187" t="s">
        <v>76</v>
      </c>
      <c r="L669" s="42"/>
      <c r="M669" s="192" t="s">
        <v>76</v>
      </c>
      <c r="N669" s="193" t="s">
        <v>49</v>
      </c>
      <c r="O669" s="67"/>
      <c r="P669" s="194">
        <f>O669*H669</f>
        <v>0</v>
      </c>
      <c r="Q669" s="194">
        <v>0</v>
      </c>
      <c r="R669" s="194">
        <f>Q669*H669</f>
        <v>0</v>
      </c>
      <c r="S669" s="194">
        <v>0</v>
      </c>
      <c r="T669" s="195">
        <f>S669*H669</f>
        <v>0</v>
      </c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R669" s="196" t="s">
        <v>479</v>
      </c>
      <c r="AT669" s="196" t="s">
        <v>388</v>
      </c>
      <c r="AU669" s="196" t="s">
        <v>90</v>
      </c>
      <c r="AY669" s="20" t="s">
        <v>386</v>
      </c>
      <c r="BE669" s="197">
        <f>IF(N669="základní",J669,0)</f>
        <v>0</v>
      </c>
      <c r="BF669" s="197">
        <f>IF(N669="snížená",J669,0)</f>
        <v>0</v>
      </c>
      <c r="BG669" s="197">
        <f>IF(N669="zákl. přenesená",J669,0)</f>
        <v>0</v>
      </c>
      <c r="BH669" s="197">
        <f>IF(N669="sníž. přenesená",J669,0)</f>
        <v>0</v>
      </c>
      <c r="BI669" s="197">
        <f>IF(N669="nulová",J669,0)</f>
        <v>0</v>
      </c>
      <c r="BJ669" s="20" t="s">
        <v>90</v>
      </c>
      <c r="BK669" s="197">
        <f>ROUND(I669*H669,2)</f>
        <v>0</v>
      </c>
      <c r="BL669" s="20" t="s">
        <v>479</v>
      </c>
      <c r="BM669" s="196" t="s">
        <v>3169</v>
      </c>
    </row>
    <row r="670" spans="1:65" s="2" customFormat="1" ht="27">
      <c r="A670" s="37"/>
      <c r="B670" s="38"/>
      <c r="C670" s="39"/>
      <c r="D670" s="205" t="s">
        <v>4949</v>
      </c>
      <c r="E670" s="39"/>
      <c r="F670" s="261" t="s">
        <v>5653</v>
      </c>
      <c r="G670" s="39"/>
      <c r="H670" s="39"/>
      <c r="I670" s="200"/>
      <c r="J670" s="39"/>
      <c r="K670" s="39"/>
      <c r="L670" s="42"/>
      <c r="M670" s="201"/>
      <c r="N670" s="202"/>
      <c r="O670" s="67"/>
      <c r="P670" s="67"/>
      <c r="Q670" s="67"/>
      <c r="R670" s="67"/>
      <c r="S670" s="67"/>
      <c r="T670" s="68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T670" s="20" t="s">
        <v>4949</v>
      </c>
      <c r="AU670" s="20" t="s">
        <v>90</v>
      </c>
    </row>
    <row r="671" spans="1:65" s="2" customFormat="1" ht="44.25" customHeight="1">
      <c r="A671" s="37"/>
      <c r="B671" s="38"/>
      <c r="C671" s="185" t="s">
        <v>1902</v>
      </c>
      <c r="D671" s="185" t="s">
        <v>388</v>
      </c>
      <c r="E671" s="186" t="s">
        <v>5654</v>
      </c>
      <c r="F671" s="187" t="s">
        <v>5655</v>
      </c>
      <c r="G671" s="188" t="s">
        <v>2714</v>
      </c>
      <c r="H671" s="189">
        <v>60</v>
      </c>
      <c r="I671" s="190"/>
      <c r="J671" s="191">
        <f>ROUND(I671*H671,2)</f>
        <v>0</v>
      </c>
      <c r="K671" s="187" t="s">
        <v>76</v>
      </c>
      <c r="L671" s="42"/>
      <c r="M671" s="192" t="s">
        <v>76</v>
      </c>
      <c r="N671" s="193" t="s">
        <v>49</v>
      </c>
      <c r="O671" s="67"/>
      <c r="P671" s="194">
        <f>O671*H671</f>
        <v>0</v>
      </c>
      <c r="Q671" s="194">
        <v>0</v>
      </c>
      <c r="R671" s="194">
        <f>Q671*H671</f>
        <v>0</v>
      </c>
      <c r="S671" s="194">
        <v>0</v>
      </c>
      <c r="T671" s="195">
        <f>S671*H671</f>
        <v>0</v>
      </c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R671" s="196" t="s">
        <v>479</v>
      </c>
      <c r="AT671" s="196" t="s">
        <v>388</v>
      </c>
      <c r="AU671" s="196" t="s">
        <v>90</v>
      </c>
      <c r="AY671" s="20" t="s">
        <v>386</v>
      </c>
      <c r="BE671" s="197">
        <f>IF(N671="základní",J671,0)</f>
        <v>0</v>
      </c>
      <c r="BF671" s="197">
        <f>IF(N671="snížená",J671,0)</f>
        <v>0</v>
      </c>
      <c r="BG671" s="197">
        <f>IF(N671="zákl. přenesená",J671,0)</f>
        <v>0</v>
      </c>
      <c r="BH671" s="197">
        <f>IF(N671="sníž. přenesená",J671,0)</f>
        <v>0</v>
      </c>
      <c r="BI671" s="197">
        <f>IF(N671="nulová",J671,0)</f>
        <v>0</v>
      </c>
      <c r="BJ671" s="20" t="s">
        <v>90</v>
      </c>
      <c r="BK671" s="197">
        <f>ROUND(I671*H671,2)</f>
        <v>0</v>
      </c>
      <c r="BL671" s="20" t="s">
        <v>479</v>
      </c>
      <c r="BM671" s="196" t="s">
        <v>3182</v>
      </c>
    </row>
    <row r="672" spans="1:65" s="2" customFormat="1" ht="27">
      <c r="A672" s="37"/>
      <c r="B672" s="38"/>
      <c r="C672" s="39"/>
      <c r="D672" s="205" t="s">
        <v>4949</v>
      </c>
      <c r="E672" s="39"/>
      <c r="F672" s="261" t="s">
        <v>5656</v>
      </c>
      <c r="G672" s="39"/>
      <c r="H672" s="39"/>
      <c r="I672" s="200"/>
      <c r="J672" s="39"/>
      <c r="K672" s="39"/>
      <c r="L672" s="42"/>
      <c r="M672" s="262"/>
      <c r="N672" s="263"/>
      <c r="O672" s="264"/>
      <c r="P672" s="264"/>
      <c r="Q672" s="264"/>
      <c r="R672" s="264"/>
      <c r="S672" s="264"/>
      <c r="T672" s="265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T672" s="20" t="s">
        <v>4949</v>
      </c>
      <c r="AU672" s="20" t="s">
        <v>90</v>
      </c>
    </row>
    <row r="673" spans="1:31" s="2" customFormat="1" ht="7" customHeight="1">
      <c r="A673" s="37"/>
      <c r="B673" s="50"/>
      <c r="C673" s="51"/>
      <c r="D673" s="51"/>
      <c r="E673" s="51"/>
      <c r="F673" s="51"/>
      <c r="G673" s="51"/>
      <c r="H673" s="51"/>
      <c r="I673" s="51"/>
      <c r="J673" s="51"/>
      <c r="K673" s="51"/>
      <c r="L673" s="42"/>
      <c r="M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</row>
  </sheetData>
  <sheetProtection algorithmName="SHA-512" hashValue="6zzO1tU7NWh9d+w0I7XXSufM0oK2+FefRfzdblj37VF7ZSbWcB2NwphcwoYYHaVrSuOZ7N1/19rKK+e6NPgQ5Q==" saltValue="LrgTUY2rOPkzLltzL8yU2ZofObeJq7Gd+iEFGloLdx+YmXodel3z9vMYgoOIF9VPkM7fXHuRwpwnWt7Y8/3RDg==" spinCount="100000" sheet="1" objects="1" scenarios="1" formatColumns="0" formatRows="0" autoFilter="0"/>
  <autoFilter ref="C105:K672"/>
  <mergeCells count="15">
    <mergeCell ref="E92:H92"/>
    <mergeCell ref="E96:H96"/>
    <mergeCell ref="E94:H94"/>
    <mergeCell ref="E98:H98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hyperlinks>
    <hyperlink ref="F110" r:id="rId1"/>
    <hyperlink ref="F115" r:id="rId2"/>
    <hyperlink ref="F120" r:id="rId3"/>
    <hyperlink ref="F123" r:id="rId4"/>
    <hyperlink ref="F128" r:id="rId5"/>
    <hyperlink ref="F131" r:id="rId6"/>
    <hyperlink ref="F136" r:id="rId7"/>
    <hyperlink ref="F141" r:id="rId8"/>
    <hyperlink ref="F151" r:id="rId9"/>
    <hyperlink ref="F156" r:id="rId10"/>
    <hyperlink ref="F161" r:id="rId11"/>
    <hyperlink ref="F166" r:id="rId12"/>
    <hyperlink ref="F170" r:id="rId13"/>
    <hyperlink ref="F175" r:id="rId14"/>
    <hyperlink ref="F180" r:id="rId15"/>
    <hyperlink ref="F185" r:id="rId16"/>
    <hyperlink ref="F190" r:id="rId17"/>
    <hyperlink ref="F196" r:id="rId18"/>
    <hyperlink ref="F201" r:id="rId19"/>
    <hyperlink ref="F206" r:id="rId20"/>
    <hyperlink ref="F212" r:id="rId21"/>
    <hyperlink ref="F215" r:id="rId22"/>
    <hyperlink ref="F221" r:id="rId23"/>
    <hyperlink ref="F224" r:id="rId24"/>
    <hyperlink ref="F230" r:id="rId25"/>
    <hyperlink ref="F234" r:id="rId26"/>
    <hyperlink ref="F238" r:id="rId27"/>
    <hyperlink ref="F243" r:id="rId28"/>
    <hyperlink ref="F247" r:id="rId29"/>
    <hyperlink ref="F250" r:id="rId30"/>
    <hyperlink ref="F253" r:id="rId31"/>
    <hyperlink ref="F256" r:id="rId32"/>
    <hyperlink ref="F259" r:id="rId33"/>
    <hyperlink ref="F262" r:id="rId34"/>
    <hyperlink ref="F279" r:id="rId35"/>
    <hyperlink ref="F284" r:id="rId36"/>
    <hyperlink ref="F289" r:id="rId37"/>
    <hyperlink ref="F294" r:id="rId38"/>
    <hyperlink ref="F299" r:id="rId39"/>
    <hyperlink ref="F303" r:id="rId40"/>
    <hyperlink ref="F306" r:id="rId41"/>
    <hyperlink ref="F309" r:id="rId42"/>
    <hyperlink ref="F314" r:id="rId43"/>
    <hyperlink ref="F318" r:id="rId44"/>
    <hyperlink ref="F323" r:id="rId45"/>
    <hyperlink ref="F331" r:id="rId46"/>
    <hyperlink ref="F336" r:id="rId47"/>
    <hyperlink ref="F340" r:id="rId48"/>
    <hyperlink ref="F343" r:id="rId49"/>
    <hyperlink ref="F346" r:id="rId50"/>
    <hyperlink ref="F349" r:id="rId51"/>
    <hyperlink ref="F352" r:id="rId52"/>
    <hyperlink ref="F356" r:id="rId53"/>
    <hyperlink ref="F359" r:id="rId54"/>
    <hyperlink ref="F362" r:id="rId55"/>
    <hyperlink ref="F365" r:id="rId56"/>
    <hyperlink ref="F368" r:id="rId57"/>
    <hyperlink ref="F371" r:id="rId58"/>
    <hyperlink ref="F374" r:id="rId59"/>
    <hyperlink ref="F381" r:id="rId60"/>
    <hyperlink ref="F384" r:id="rId61"/>
    <hyperlink ref="F395" r:id="rId62"/>
    <hyperlink ref="F398" r:id="rId63"/>
    <hyperlink ref="F401" r:id="rId64"/>
    <hyperlink ref="F404" r:id="rId65"/>
    <hyperlink ref="F417" r:id="rId66"/>
    <hyperlink ref="F420" r:id="rId67"/>
    <hyperlink ref="F430" r:id="rId68"/>
    <hyperlink ref="F434" r:id="rId69"/>
    <hyperlink ref="F437" r:id="rId70"/>
    <hyperlink ref="F440" r:id="rId71"/>
    <hyperlink ref="F443" r:id="rId72"/>
    <hyperlink ref="F449" r:id="rId73"/>
    <hyperlink ref="F455" r:id="rId74"/>
    <hyperlink ref="F461" r:id="rId75"/>
    <hyperlink ref="F467" r:id="rId76"/>
    <hyperlink ref="F473" r:id="rId77"/>
    <hyperlink ref="F479" r:id="rId78"/>
    <hyperlink ref="F482" r:id="rId79"/>
    <hyperlink ref="F487" r:id="rId80"/>
    <hyperlink ref="F500" r:id="rId81"/>
    <hyperlink ref="F503" r:id="rId82"/>
    <hyperlink ref="F506" r:id="rId83"/>
    <hyperlink ref="F509" r:id="rId84"/>
    <hyperlink ref="F512" r:id="rId85"/>
    <hyperlink ref="F515" r:id="rId86"/>
    <hyperlink ref="F518" r:id="rId87"/>
    <hyperlink ref="F521" r:id="rId88"/>
    <hyperlink ref="F524" r:id="rId89"/>
    <hyperlink ref="F527" r:id="rId90"/>
    <hyperlink ref="F530" r:id="rId91"/>
    <hyperlink ref="F535" r:id="rId92"/>
    <hyperlink ref="F538" r:id="rId93"/>
    <hyperlink ref="F545" r:id="rId94"/>
    <hyperlink ref="F548" r:id="rId95"/>
    <hyperlink ref="F551" r:id="rId96"/>
    <hyperlink ref="F556" r:id="rId97"/>
    <hyperlink ref="F566" r:id="rId98"/>
    <hyperlink ref="F573" r:id="rId99"/>
    <hyperlink ref="F576" r:id="rId100"/>
    <hyperlink ref="F579" r:id="rId101"/>
    <hyperlink ref="F582" r:id="rId102"/>
    <hyperlink ref="F585" r:id="rId103"/>
    <hyperlink ref="F591" r:id="rId104"/>
    <hyperlink ref="F594" r:id="rId105"/>
    <hyperlink ref="F599" r:id="rId106"/>
    <hyperlink ref="F604" r:id="rId107"/>
    <hyperlink ref="F607" r:id="rId108"/>
    <hyperlink ref="F612" r:id="rId109"/>
    <hyperlink ref="F615" r:id="rId110"/>
    <hyperlink ref="F622" r:id="rId111"/>
    <hyperlink ref="F625" r:id="rId112"/>
    <hyperlink ref="F628" r:id="rId113"/>
    <hyperlink ref="F631" r:id="rId114"/>
    <hyperlink ref="F634" r:id="rId115"/>
    <hyperlink ref="F638" r:id="rId116"/>
    <hyperlink ref="F641" r:id="rId117"/>
    <hyperlink ref="F644" r:id="rId118"/>
    <hyperlink ref="F647" r:id="rId119"/>
    <hyperlink ref="F650" r:id="rId120"/>
    <hyperlink ref="F653" r:id="rId121"/>
    <hyperlink ref="F656" r:id="rId122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2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13"/>
  <sheetViews>
    <sheetView showGridLines="0" workbookViewId="0"/>
  </sheetViews>
  <sheetFormatPr defaultRowHeight="14"/>
  <cols>
    <col min="1" max="1" width="8.33203125" style="1" customWidth="1"/>
    <col min="2" max="2" width="1.21875" style="1" customWidth="1"/>
    <col min="3" max="3" width="4.109375" style="1" customWidth="1"/>
    <col min="4" max="4" width="4.33203125" style="1" customWidth="1"/>
    <col min="5" max="5" width="17.109375" style="1" customWidth="1"/>
    <col min="6" max="6" width="50.77734375" style="1" customWidth="1"/>
    <col min="7" max="7" width="7.44140625" style="1" customWidth="1"/>
    <col min="8" max="8" width="14" style="1" customWidth="1"/>
    <col min="9" max="9" width="15.77734375" style="1" customWidth="1"/>
    <col min="10" max="11" width="22.33203125" style="1" customWidth="1"/>
    <col min="12" max="12" width="9.33203125" style="1" customWidth="1"/>
    <col min="13" max="13" width="10.77734375" style="1" hidden="1" customWidth="1"/>
    <col min="14" max="14" width="9.33203125" style="1" hidden="1"/>
    <col min="15" max="20" width="14.10937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7" customHeight="1"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AT2" s="20" t="s">
        <v>106</v>
      </c>
    </row>
    <row r="3" spans="1:46" s="1" customFormat="1" ht="7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85</v>
      </c>
    </row>
    <row r="4" spans="1:46" s="1" customFormat="1" ht="25" customHeight="1">
      <c r="B4" s="23"/>
      <c r="D4" s="114" t="s">
        <v>132</v>
      </c>
      <c r="L4" s="23"/>
      <c r="M4" s="115" t="s">
        <v>10</v>
      </c>
      <c r="AT4" s="20" t="s">
        <v>4</v>
      </c>
    </row>
    <row r="5" spans="1:46" s="1" customFormat="1" ht="7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26.25" customHeight="1">
      <c r="B7" s="23"/>
      <c r="E7" s="416" t="str">
        <f>'Rekapitulace stavby'!K6</f>
        <v>Přístavba a celková rekonstrukce domu sociální péče Kralovice - 2.etapa</v>
      </c>
      <c r="F7" s="417"/>
      <c r="G7" s="417"/>
      <c r="H7" s="417"/>
      <c r="L7" s="23"/>
    </row>
    <row r="8" spans="1:46" ht="12.5">
      <c r="B8" s="23"/>
      <c r="D8" s="116" t="s">
        <v>145</v>
      </c>
      <c r="L8" s="23"/>
    </row>
    <row r="9" spans="1:46" s="1" customFormat="1" ht="16.5" customHeight="1">
      <c r="B9" s="23"/>
      <c r="E9" s="416" t="s">
        <v>149</v>
      </c>
      <c r="F9" s="398"/>
      <c r="G9" s="398"/>
      <c r="H9" s="398"/>
      <c r="L9" s="23"/>
    </row>
    <row r="10" spans="1:46" s="1" customFormat="1" ht="12" customHeight="1">
      <c r="B10" s="23"/>
      <c r="D10" s="116" t="s">
        <v>153</v>
      </c>
      <c r="L10" s="23"/>
    </row>
    <row r="11" spans="1:46" s="2" customFormat="1" ht="16.5" customHeight="1">
      <c r="A11" s="37"/>
      <c r="B11" s="42"/>
      <c r="C11" s="37"/>
      <c r="D11" s="37"/>
      <c r="E11" s="418" t="s">
        <v>157</v>
      </c>
      <c r="F11" s="419"/>
      <c r="G11" s="419"/>
      <c r="H11" s="419"/>
      <c r="I11" s="37"/>
      <c r="J11" s="37"/>
      <c r="K11" s="37"/>
      <c r="L11" s="118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6" t="s">
        <v>4939</v>
      </c>
      <c r="E12" s="37"/>
      <c r="F12" s="37"/>
      <c r="G12" s="37"/>
      <c r="H12" s="37"/>
      <c r="I12" s="37"/>
      <c r="J12" s="37"/>
      <c r="K12" s="37"/>
      <c r="L12" s="118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420" t="s">
        <v>5657</v>
      </c>
      <c r="F13" s="419"/>
      <c r="G13" s="419"/>
      <c r="H13" s="419"/>
      <c r="I13" s="37"/>
      <c r="J13" s="37"/>
      <c r="K13" s="37"/>
      <c r="L13" s="118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0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8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6" t="s">
        <v>18</v>
      </c>
      <c r="E15" s="37"/>
      <c r="F15" s="105" t="s">
        <v>76</v>
      </c>
      <c r="G15" s="37"/>
      <c r="H15" s="37"/>
      <c r="I15" s="116" t="s">
        <v>20</v>
      </c>
      <c r="J15" s="105" t="s">
        <v>76</v>
      </c>
      <c r="K15" s="37"/>
      <c r="L15" s="118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21</v>
      </c>
      <c r="E16" s="37"/>
      <c r="F16" s="105" t="s">
        <v>22</v>
      </c>
      <c r="G16" s="37"/>
      <c r="H16" s="37"/>
      <c r="I16" s="116" t="s">
        <v>23</v>
      </c>
      <c r="J16" s="119" t="str">
        <f>'Rekapitulace stavby'!AN8</f>
        <v>21. 10. 2024</v>
      </c>
      <c r="K16" s="37"/>
      <c r="L16" s="118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75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8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6" t="s">
        <v>25</v>
      </c>
      <c r="E18" s="37"/>
      <c r="F18" s="37"/>
      <c r="G18" s="37"/>
      <c r="H18" s="37"/>
      <c r="I18" s="116" t="s">
        <v>26</v>
      </c>
      <c r="J18" s="105" t="s">
        <v>27</v>
      </c>
      <c r="K18" s="37"/>
      <c r="L18" s="118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5" t="s">
        <v>28</v>
      </c>
      <c r="F19" s="37"/>
      <c r="G19" s="37"/>
      <c r="H19" s="37"/>
      <c r="I19" s="116" t="s">
        <v>29</v>
      </c>
      <c r="J19" s="105" t="s">
        <v>30</v>
      </c>
      <c r="K19" s="37"/>
      <c r="L19" s="118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7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8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6" t="s">
        <v>31</v>
      </c>
      <c r="E21" s="37"/>
      <c r="F21" s="37"/>
      <c r="G21" s="37"/>
      <c r="H21" s="37"/>
      <c r="I21" s="116" t="s">
        <v>26</v>
      </c>
      <c r="J21" s="33" t="str">
        <f>'Rekapitulace stavby'!AN13</f>
        <v>Vyplň údaj</v>
      </c>
      <c r="K21" s="37"/>
      <c r="L21" s="118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421" t="str">
        <f>'Rekapitulace stavby'!E14</f>
        <v>Vyplň údaj</v>
      </c>
      <c r="F22" s="422"/>
      <c r="G22" s="422"/>
      <c r="H22" s="422"/>
      <c r="I22" s="116" t="s">
        <v>29</v>
      </c>
      <c r="J22" s="33" t="str">
        <f>'Rekapitulace stavby'!AN14</f>
        <v>Vyplň údaj</v>
      </c>
      <c r="K22" s="37"/>
      <c r="L22" s="118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7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8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6" t="s">
        <v>33</v>
      </c>
      <c r="E24" s="37"/>
      <c r="F24" s="37"/>
      <c r="G24" s="37"/>
      <c r="H24" s="37"/>
      <c r="I24" s="116" t="s">
        <v>26</v>
      </c>
      <c r="J24" s="105" t="s">
        <v>5658</v>
      </c>
      <c r="K24" s="37"/>
      <c r="L24" s="118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5" t="s">
        <v>5659</v>
      </c>
      <c r="F25" s="37"/>
      <c r="G25" s="37"/>
      <c r="H25" s="37"/>
      <c r="I25" s="116" t="s">
        <v>29</v>
      </c>
      <c r="J25" s="105" t="s">
        <v>76</v>
      </c>
      <c r="K25" s="37"/>
      <c r="L25" s="118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7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8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6" t="s">
        <v>37</v>
      </c>
      <c r="E27" s="37"/>
      <c r="F27" s="37"/>
      <c r="G27" s="37"/>
      <c r="H27" s="37"/>
      <c r="I27" s="116" t="s">
        <v>26</v>
      </c>
      <c r="J27" s="105" t="s">
        <v>5658</v>
      </c>
      <c r="K27" s="37"/>
      <c r="L27" s="118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5" t="s">
        <v>5659</v>
      </c>
      <c r="F28" s="37"/>
      <c r="G28" s="37"/>
      <c r="H28" s="37"/>
      <c r="I28" s="116" t="s">
        <v>29</v>
      </c>
      <c r="J28" s="105" t="s">
        <v>76</v>
      </c>
      <c r="K28" s="37"/>
      <c r="L28" s="118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7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8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6" t="s">
        <v>41</v>
      </c>
      <c r="E30" s="37"/>
      <c r="F30" s="37"/>
      <c r="G30" s="37"/>
      <c r="H30" s="37"/>
      <c r="I30" s="37"/>
      <c r="J30" s="37"/>
      <c r="K30" s="37"/>
      <c r="L30" s="118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0"/>
      <c r="B31" s="121"/>
      <c r="C31" s="120"/>
      <c r="D31" s="120"/>
      <c r="E31" s="423" t="s">
        <v>76</v>
      </c>
      <c r="F31" s="423"/>
      <c r="G31" s="423"/>
      <c r="H31" s="423"/>
      <c r="I31" s="120"/>
      <c r="J31" s="120"/>
      <c r="K31" s="120"/>
      <c r="L31" s="122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</row>
    <row r="32" spans="1:31" s="2" customFormat="1" ht="7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8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7" customHeight="1">
      <c r="A33" s="37"/>
      <c r="B33" s="42"/>
      <c r="C33" s="37"/>
      <c r="D33" s="124"/>
      <c r="E33" s="124"/>
      <c r="F33" s="124"/>
      <c r="G33" s="124"/>
      <c r="H33" s="124"/>
      <c r="I33" s="124"/>
      <c r="J33" s="124"/>
      <c r="K33" s="124"/>
      <c r="L33" s="118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4" customHeight="1">
      <c r="A34" s="37"/>
      <c r="B34" s="42"/>
      <c r="C34" s="37"/>
      <c r="D34" s="125" t="s">
        <v>43</v>
      </c>
      <c r="E34" s="37"/>
      <c r="F34" s="37"/>
      <c r="G34" s="37"/>
      <c r="H34" s="37"/>
      <c r="I34" s="37"/>
      <c r="J34" s="126">
        <f>ROUND(J97, 2)</f>
        <v>0</v>
      </c>
      <c r="K34" s="37"/>
      <c r="L34" s="118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7" customHeight="1">
      <c r="A35" s="37"/>
      <c r="B35" s="42"/>
      <c r="C35" s="37"/>
      <c r="D35" s="124"/>
      <c r="E35" s="124"/>
      <c r="F35" s="124"/>
      <c r="G35" s="124"/>
      <c r="H35" s="124"/>
      <c r="I35" s="124"/>
      <c r="J35" s="124"/>
      <c r="K35" s="124"/>
      <c r="L35" s="118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" customHeight="1">
      <c r="A36" s="37"/>
      <c r="B36" s="42"/>
      <c r="C36" s="37"/>
      <c r="D36" s="37"/>
      <c r="E36" s="37"/>
      <c r="F36" s="127" t="s">
        <v>45</v>
      </c>
      <c r="G36" s="37"/>
      <c r="H36" s="37"/>
      <c r="I36" s="127" t="s">
        <v>44</v>
      </c>
      <c r="J36" s="127" t="s">
        <v>46</v>
      </c>
      <c r="K36" s="37"/>
      <c r="L36" s="118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" customHeight="1">
      <c r="A37" s="37"/>
      <c r="B37" s="42"/>
      <c r="C37" s="37"/>
      <c r="D37" s="117" t="s">
        <v>47</v>
      </c>
      <c r="E37" s="116" t="s">
        <v>48</v>
      </c>
      <c r="F37" s="128">
        <f>ROUND((SUM(BE97:BE212)),  2)</f>
        <v>0</v>
      </c>
      <c r="G37" s="37"/>
      <c r="H37" s="37"/>
      <c r="I37" s="129">
        <v>0.21</v>
      </c>
      <c r="J37" s="128">
        <f>ROUND(((SUM(BE97:BE212))*I37),  2)</f>
        <v>0</v>
      </c>
      <c r="K37" s="37"/>
      <c r="L37" s="118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" customHeight="1">
      <c r="A38" s="37"/>
      <c r="B38" s="42"/>
      <c r="C38" s="37"/>
      <c r="D38" s="37"/>
      <c r="E38" s="116" t="s">
        <v>49</v>
      </c>
      <c r="F38" s="128">
        <f>ROUND((SUM(BF97:BF212)),  2)</f>
        <v>0</v>
      </c>
      <c r="G38" s="37"/>
      <c r="H38" s="37"/>
      <c r="I38" s="129">
        <v>0.12</v>
      </c>
      <c r="J38" s="128">
        <f>ROUND(((SUM(BF97:BF212))*I38),  2)</f>
        <v>0</v>
      </c>
      <c r="K38" s="37"/>
      <c r="L38" s="118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" hidden="1" customHeight="1">
      <c r="A39" s="37"/>
      <c r="B39" s="42"/>
      <c r="C39" s="37"/>
      <c r="D39" s="37"/>
      <c r="E39" s="116" t="s">
        <v>50</v>
      </c>
      <c r="F39" s="128">
        <f>ROUND((SUM(BG97:BG212)),  2)</f>
        <v>0</v>
      </c>
      <c r="G39" s="37"/>
      <c r="H39" s="37"/>
      <c r="I39" s="129">
        <v>0.21</v>
      </c>
      <c r="J39" s="128">
        <f>0</f>
        <v>0</v>
      </c>
      <c r="K39" s="37"/>
      <c r="L39" s="118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" hidden="1" customHeight="1">
      <c r="A40" s="37"/>
      <c r="B40" s="42"/>
      <c r="C40" s="37"/>
      <c r="D40" s="37"/>
      <c r="E40" s="116" t="s">
        <v>51</v>
      </c>
      <c r="F40" s="128">
        <f>ROUND((SUM(BH97:BH212)),  2)</f>
        <v>0</v>
      </c>
      <c r="G40" s="37"/>
      <c r="H40" s="37"/>
      <c r="I40" s="129">
        <v>0.12</v>
      </c>
      <c r="J40" s="128">
        <f>0</f>
        <v>0</v>
      </c>
      <c r="K40" s="37"/>
      <c r="L40" s="118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" hidden="1" customHeight="1">
      <c r="A41" s="37"/>
      <c r="B41" s="42"/>
      <c r="C41" s="37"/>
      <c r="D41" s="37"/>
      <c r="E41" s="116" t="s">
        <v>52</v>
      </c>
      <c r="F41" s="128">
        <f>ROUND((SUM(BI97:BI212)),  2)</f>
        <v>0</v>
      </c>
      <c r="G41" s="37"/>
      <c r="H41" s="37"/>
      <c r="I41" s="129">
        <v>0</v>
      </c>
      <c r="J41" s="128">
        <f>0</f>
        <v>0</v>
      </c>
      <c r="K41" s="37"/>
      <c r="L41" s="118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7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8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4" customHeight="1">
      <c r="A43" s="37"/>
      <c r="B43" s="42"/>
      <c r="C43" s="130"/>
      <c r="D43" s="131" t="s">
        <v>53</v>
      </c>
      <c r="E43" s="132"/>
      <c r="F43" s="132"/>
      <c r="G43" s="133" t="s">
        <v>54</v>
      </c>
      <c r="H43" s="134" t="s">
        <v>55</v>
      </c>
      <c r="I43" s="132"/>
      <c r="J43" s="135">
        <f>SUM(J34:J41)</f>
        <v>0</v>
      </c>
      <c r="K43" s="136"/>
      <c r="L43" s="118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" customHeight="1">
      <c r="A44" s="37"/>
      <c r="B44" s="137"/>
      <c r="C44" s="138"/>
      <c r="D44" s="138"/>
      <c r="E44" s="138"/>
      <c r="F44" s="138"/>
      <c r="G44" s="138"/>
      <c r="H44" s="138"/>
      <c r="I44" s="138"/>
      <c r="J44" s="138"/>
      <c r="K44" s="138"/>
      <c r="L44" s="118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7" customHeight="1">
      <c r="A48" s="37"/>
      <c r="B48" s="139"/>
      <c r="C48" s="140"/>
      <c r="D48" s="140"/>
      <c r="E48" s="140"/>
      <c r="F48" s="140"/>
      <c r="G48" s="140"/>
      <c r="H48" s="140"/>
      <c r="I48" s="140"/>
      <c r="J48" s="140"/>
      <c r="K48" s="140"/>
      <c r="L48" s="118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5" customHeight="1">
      <c r="A49" s="37"/>
      <c r="B49" s="38"/>
      <c r="C49" s="26" t="s">
        <v>269</v>
      </c>
      <c r="D49" s="39"/>
      <c r="E49" s="39"/>
      <c r="F49" s="39"/>
      <c r="G49" s="39"/>
      <c r="H49" s="39"/>
      <c r="I49" s="39"/>
      <c r="J49" s="39"/>
      <c r="K49" s="39"/>
      <c r="L49" s="118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7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8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8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26.25" customHeight="1">
      <c r="A52" s="37"/>
      <c r="B52" s="38"/>
      <c r="C52" s="39"/>
      <c r="D52" s="39"/>
      <c r="E52" s="424" t="str">
        <f>E7</f>
        <v>Přístavba a celková rekonstrukce domu sociální péče Kralovice - 2.etapa</v>
      </c>
      <c r="F52" s="425"/>
      <c r="G52" s="425"/>
      <c r="H52" s="425"/>
      <c r="I52" s="39"/>
      <c r="J52" s="39"/>
      <c r="K52" s="39"/>
      <c r="L52" s="118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145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424" t="s">
        <v>149</v>
      </c>
      <c r="F54" s="383"/>
      <c r="G54" s="383"/>
      <c r="H54" s="383"/>
      <c r="I54" s="25"/>
      <c r="J54" s="25"/>
      <c r="K54" s="25"/>
      <c r="L54" s="23"/>
    </row>
    <row r="55" spans="1:31" s="1" customFormat="1" ht="12" customHeight="1">
      <c r="B55" s="24"/>
      <c r="C55" s="32" t="s">
        <v>153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26" t="s">
        <v>157</v>
      </c>
      <c r="F56" s="427"/>
      <c r="G56" s="427"/>
      <c r="H56" s="427"/>
      <c r="I56" s="39"/>
      <c r="J56" s="39"/>
      <c r="K56" s="39"/>
      <c r="L56" s="118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4939</v>
      </c>
      <c r="D57" s="39"/>
      <c r="E57" s="39"/>
      <c r="F57" s="39"/>
      <c r="G57" s="39"/>
      <c r="H57" s="39"/>
      <c r="I57" s="39"/>
      <c r="J57" s="39"/>
      <c r="K57" s="39"/>
      <c r="L57" s="118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76" t="str">
        <f>E13</f>
        <v>D.1.4.B_B - Vytápění</v>
      </c>
      <c r="F58" s="427"/>
      <c r="G58" s="427"/>
      <c r="H58" s="427"/>
      <c r="I58" s="39"/>
      <c r="J58" s="39"/>
      <c r="K58" s="39"/>
      <c r="L58" s="118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7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8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Plzeňská třída 345, 331 41  Kralovice u Rakovníka</v>
      </c>
      <c r="G60" s="39"/>
      <c r="H60" s="39"/>
      <c r="I60" s="32" t="s">
        <v>23</v>
      </c>
      <c r="J60" s="62" t="str">
        <f>IF(J16="","",J16)</f>
        <v>21. 10. 2024</v>
      </c>
      <c r="K60" s="39"/>
      <c r="L60" s="118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7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8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15.15" customHeight="1">
      <c r="A62" s="37"/>
      <c r="B62" s="38"/>
      <c r="C62" s="32" t="s">
        <v>25</v>
      </c>
      <c r="D62" s="39"/>
      <c r="E62" s="39"/>
      <c r="F62" s="30" t="str">
        <f>E19</f>
        <v>Dům sociální péče Kralovice, p.o.</v>
      </c>
      <c r="G62" s="39"/>
      <c r="H62" s="39"/>
      <c r="I62" s="32" t="s">
        <v>33</v>
      </c>
      <c r="J62" s="35" t="str">
        <f>E25</f>
        <v>Ondřej Zikán</v>
      </c>
      <c r="K62" s="39"/>
      <c r="L62" s="118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15" customHeight="1">
      <c r="A63" s="37"/>
      <c r="B63" s="38"/>
      <c r="C63" s="32" t="s">
        <v>31</v>
      </c>
      <c r="D63" s="39"/>
      <c r="E63" s="39"/>
      <c r="F63" s="30" t="str">
        <f>IF(E22="","",E22)</f>
        <v>Vyplň údaj</v>
      </c>
      <c r="G63" s="39"/>
      <c r="H63" s="39"/>
      <c r="I63" s="32" t="s">
        <v>37</v>
      </c>
      <c r="J63" s="35" t="str">
        <f>E28</f>
        <v>Ondřej Zikán</v>
      </c>
      <c r="K63" s="39"/>
      <c r="L63" s="118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2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8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41" t="s">
        <v>317</v>
      </c>
      <c r="D65" s="142"/>
      <c r="E65" s="142"/>
      <c r="F65" s="142"/>
      <c r="G65" s="142"/>
      <c r="H65" s="142"/>
      <c r="I65" s="142"/>
      <c r="J65" s="143" t="s">
        <v>318</v>
      </c>
      <c r="K65" s="142"/>
      <c r="L65" s="118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2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8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75" customHeight="1">
      <c r="A67" s="37"/>
      <c r="B67" s="38"/>
      <c r="C67" s="144" t="s">
        <v>75</v>
      </c>
      <c r="D67" s="39"/>
      <c r="E67" s="39"/>
      <c r="F67" s="39"/>
      <c r="G67" s="39"/>
      <c r="H67" s="39"/>
      <c r="I67" s="39"/>
      <c r="J67" s="80">
        <f>J97</f>
        <v>0</v>
      </c>
      <c r="K67" s="39"/>
      <c r="L67" s="118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325</v>
      </c>
    </row>
    <row r="68" spans="1:47" s="9" customFormat="1" ht="25" customHeight="1">
      <c r="B68" s="145"/>
      <c r="C68" s="146"/>
      <c r="D68" s="147" t="s">
        <v>346</v>
      </c>
      <c r="E68" s="148"/>
      <c r="F68" s="148"/>
      <c r="G68" s="148"/>
      <c r="H68" s="148"/>
      <c r="I68" s="148"/>
      <c r="J68" s="149">
        <f>J98</f>
        <v>0</v>
      </c>
      <c r="K68" s="146"/>
      <c r="L68" s="150"/>
    </row>
    <row r="69" spans="1:47" s="10" customFormat="1" ht="19.899999999999999" customHeight="1">
      <c r="B69" s="152"/>
      <c r="C69" s="99"/>
      <c r="D69" s="153" t="s">
        <v>349</v>
      </c>
      <c r="E69" s="154"/>
      <c r="F69" s="154"/>
      <c r="G69" s="154"/>
      <c r="H69" s="154"/>
      <c r="I69" s="154"/>
      <c r="J69" s="155">
        <f>J99</f>
        <v>0</v>
      </c>
      <c r="K69" s="99"/>
      <c r="L69" s="156"/>
    </row>
    <row r="70" spans="1:47" s="10" customFormat="1" ht="19.899999999999999" customHeight="1">
      <c r="B70" s="152"/>
      <c r="C70" s="99"/>
      <c r="D70" s="153" t="s">
        <v>5660</v>
      </c>
      <c r="E70" s="154"/>
      <c r="F70" s="154"/>
      <c r="G70" s="154"/>
      <c r="H70" s="154"/>
      <c r="I70" s="154"/>
      <c r="J70" s="155">
        <f>J118</f>
        <v>0</v>
      </c>
      <c r="K70" s="99"/>
      <c r="L70" s="156"/>
    </row>
    <row r="71" spans="1:47" s="10" customFormat="1" ht="19.899999999999999" customHeight="1">
      <c r="B71" s="152"/>
      <c r="C71" s="99"/>
      <c r="D71" s="153" t="s">
        <v>5661</v>
      </c>
      <c r="E71" s="154"/>
      <c r="F71" s="154"/>
      <c r="G71" s="154"/>
      <c r="H71" s="154"/>
      <c r="I71" s="154"/>
      <c r="J71" s="155">
        <f>J137</f>
        <v>0</v>
      </c>
      <c r="K71" s="99"/>
      <c r="L71" s="156"/>
    </row>
    <row r="72" spans="1:47" s="10" customFormat="1" ht="19.899999999999999" customHeight="1">
      <c r="B72" s="152"/>
      <c r="C72" s="99"/>
      <c r="D72" s="153" t="s">
        <v>5662</v>
      </c>
      <c r="E72" s="154"/>
      <c r="F72" s="154"/>
      <c r="G72" s="154"/>
      <c r="H72" s="154"/>
      <c r="I72" s="154"/>
      <c r="J72" s="155">
        <f>J157</f>
        <v>0</v>
      </c>
      <c r="K72" s="99"/>
      <c r="L72" s="156"/>
    </row>
    <row r="73" spans="1:47" s="10" customFormat="1" ht="19.899999999999999" customHeight="1">
      <c r="B73" s="152"/>
      <c r="C73" s="99"/>
      <c r="D73" s="153" t="s">
        <v>5663</v>
      </c>
      <c r="E73" s="154"/>
      <c r="F73" s="154"/>
      <c r="G73" s="154"/>
      <c r="H73" s="154"/>
      <c r="I73" s="154"/>
      <c r="J73" s="155">
        <f>J182</f>
        <v>0</v>
      </c>
      <c r="K73" s="99"/>
      <c r="L73" s="156"/>
    </row>
    <row r="74" spans="1:47" s="2" customFormat="1" ht="21.75" customHeight="1">
      <c r="A74" s="37"/>
      <c r="B74" s="38"/>
      <c r="C74" s="39"/>
      <c r="D74" s="39"/>
      <c r="E74" s="39"/>
      <c r="F74" s="39"/>
      <c r="G74" s="39"/>
      <c r="H74" s="39"/>
      <c r="I74" s="39"/>
      <c r="J74" s="39"/>
      <c r="K74" s="39"/>
      <c r="L74" s="118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47" s="2" customFormat="1" ht="7" customHeight="1">
      <c r="A75" s="37"/>
      <c r="B75" s="50"/>
      <c r="C75" s="51"/>
      <c r="D75" s="51"/>
      <c r="E75" s="51"/>
      <c r="F75" s="51"/>
      <c r="G75" s="51"/>
      <c r="H75" s="51"/>
      <c r="I75" s="51"/>
      <c r="J75" s="51"/>
      <c r="K75" s="51"/>
      <c r="L75" s="118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9" spans="1:47" s="2" customFormat="1" ht="7" customHeight="1">
      <c r="A79" s="37"/>
      <c r="B79" s="52"/>
      <c r="C79" s="53"/>
      <c r="D79" s="53"/>
      <c r="E79" s="53"/>
      <c r="F79" s="53"/>
      <c r="G79" s="53"/>
      <c r="H79" s="53"/>
      <c r="I79" s="53"/>
      <c r="J79" s="53"/>
      <c r="K79" s="53"/>
      <c r="L79" s="118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47" s="2" customFormat="1" ht="25" customHeight="1">
      <c r="A80" s="37"/>
      <c r="B80" s="38"/>
      <c r="C80" s="26" t="s">
        <v>371</v>
      </c>
      <c r="D80" s="39"/>
      <c r="E80" s="39"/>
      <c r="F80" s="39"/>
      <c r="G80" s="39"/>
      <c r="H80" s="39"/>
      <c r="I80" s="39"/>
      <c r="J80" s="39"/>
      <c r="K80" s="39"/>
      <c r="L80" s="118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31" s="2" customFormat="1" ht="7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8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12" customHeight="1">
      <c r="A82" s="37"/>
      <c r="B82" s="38"/>
      <c r="C82" s="32" t="s">
        <v>16</v>
      </c>
      <c r="D82" s="39"/>
      <c r="E82" s="39"/>
      <c r="F82" s="39"/>
      <c r="G82" s="39"/>
      <c r="H82" s="39"/>
      <c r="I82" s="39"/>
      <c r="J82" s="39"/>
      <c r="K82" s="39"/>
      <c r="L82" s="118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26.25" customHeight="1">
      <c r="A83" s="37"/>
      <c r="B83" s="38"/>
      <c r="C83" s="39"/>
      <c r="D83" s="39"/>
      <c r="E83" s="424" t="str">
        <f>E7</f>
        <v>Přístavba a celková rekonstrukce domu sociální péče Kralovice - 2.etapa</v>
      </c>
      <c r="F83" s="425"/>
      <c r="G83" s="425"/>
      <c r="H83" s="425"/>
      <c r="I83" s="39"/>
      <c r="J83" s="39"/>
      <c r="K83" s="39"/>
      <c r="L83" s="118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1" customFormat="1" ht="12" customHeight="1">
      <c r="B84" s="24"/>
      <c r="C84" s="32" t="s">
        <v>145</v>
      </c>
      <c r="D84" s="25"/>
      <c r="E84" s="25"/>
      <c r="F84" s="25"/>
      <c r="G84" s="25"/>
      <c r="H84" s="25"/>
      <c r="I84" s="25"/>
      <c r="J84" s="25"/>
      <c r="K84" s="25"/>
      <c r="L84" s="23"/>
    </row>
    <row r="85" spans="1:31" s="1" customFormat="1" ht="16.5" customHeight="1">
      <c r="B85" s="24"/>
      <c r="C85" s="25"/>
      <c r="D85" s="25"/>
      <c r="E85" s="424" t="s">
        <v>149</v>
      </c>
      <c r="F85" s="383"/>
      <c r="G85" s="383"/>
      <c r="H85" s="383"/>
      <c r="I85" s="25"/>
      <c r="J85" s="25"/>
      <c r="K85" s="25"/>
      <c r="L85" s="23"/>
    </row>
    <row r="86" spans="1:31" s="1" customFormat="1" ht="12" customHeight="1">
      <c r="B86" s="24"/>
      <c r="C86" s="32" t="s">
        <v>153</v>
      </c>
      <c r="D86" s="25"/>
      <c r="E86" s="25"/>
      <c r="F86" s="25"/>
      <c r="G86" s="25"/>
      <c r="H86" s="25"/>
      <c r="I86" s="25"/>
      <c r="J86" s="25"/>
      <c r="K86" s="25"/>
      <c r="L86" s="23"/>
    </row>
    <row r="87" spans="1:31" s="2" customFormat="1" ht="16.5" customHeight="1">
      <c r="A87" s="37"/>
      <c r="B87" s="38"/>
      <c r="C87" s="39"/>
      <c r="D87" s="39"/>
      <c r="E87" s="426" t="s">
        <v>157</v>
      </c>
      <c r="F87" s="427"/>
      <c r="G87" s="427"/>
      <c r="H87" s="427"/>
      <c r="I87" s="39"/>
      <c r="J87" s="39"/>
      <c r="K87" s="39"/>
      <c r="L87" s="118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32" t="s">
        <v>4939</v>
      </c>
      <c r="D88" s="39"/>
      <c r="E88" s="39"/>
      <c r="F88" s="39"/>
      <c r="G88" s="39"/>
      <c r="H88" s="39"/>
      <c r="I88" s="39"/>
      <c r="J88" s="39"/>
      <c r="K88" s="39"/>
      <c r="L88" s="118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9"/>
      <c r="D89" s="39"/>
      <c r="E89" s="376" t="str">
        <f>E13</f>
        <v>D.1.4.B_B - Vytápění</v>
      </c>
      <c r="F89" s="427"/>
      <c r="G89" s="427"/>
      <c r="H89" s="427"/>
      <c r="I89" s="39"/>
      <c r="J89" s="39"/>
      <c r="K89" s="39"/>
      <c r="L89" s="118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7" customHeight="1">
      <c r="A90" s="37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118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32" t="s">
        <v>21</v>
      </c>
      <c r="D91" s="39"/>
      <c r="E91" s="39"/>
      <c r="F91" s="30" t="str">
        <f>F16</f>
        <v>Plzeňská třída 345, 331 41  Kralovice u Rakovníka</v>
      </c>
      <c r="G91" s="39"/>
      <c r="H91" s="39"/>
      <c r="I91" s="32" t="s">
        <v>23</v>
      </c>
      <c r="J91" s="62" t="str">
        <f>IF(J16="","",J16)</f>
        <v>21. 10. 2024</v>
      </c>
      <c r="K91" s="39"/>
      <c r="L91" s="118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7" customHeight="1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8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15" customHeight="1">
      <c r="A93" s="37"/>
      <c r="B93" s="38"/>
      <c r="C93" s="32" t="s">
        <v>25</v>
      </c>
      <c r="D93" s="39"/>
      <c r="E93" s="39"/>
      <c r="F93" s="30" t="str">
        <f>E19</f>
        <v>Dům sociální péče Kralovice, p.o.</v>
      </c>
      <c r="G93" s="39"/>
      <c r="H93" s="39"/>
      <c r="I93" s="32" t="s">
        <v>33</v>
      </c>
      <c r="J93" s="35" t="str">
        <f>E25</f>
        <v>Ondřej Zikán</v>
      </c>
      <c r="K93" s="39"/>
      <c r="L93" s="118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15" customHeight="1">
      <c r="A94" s="37"/>
      <c r="B94" s="38"/>
      <c r="C94" s="32" t="s">
        <v>31</v>
      </c>
      <c r="D94" s="39"/>
      <c r="E94" s="39"/>
      <c r="F94" s="30" t="str">
        <f>IF(E22="","",E22)</f>
        <v>Vyplň údaj</v>
      </c>
      <c r="G94" s="39"/>
      <c r="H94" s="39"/>
      <c r="I94" s="32" t="s">
        <v>37</v>
      </c>
      <c r="J94" s="35" t="str">
        <f>E28</f>
        <v>Ondřej Zikán</v>
      </c>
      <c r="K94" s="39"/>
      <c r="L94" s="118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25" customHeight="1">
      <c r="A95" s="37"/>
      <c r="B95" s="38"/>
      <c r="C95" s="39"/>
      <c r="D95" s="39"/>
      <c r="E95" s="39"/>
      <c r="F95" s="39"/>
      <c r="G95" s="39"/>
      <c r="H95" s="39"/>
      <c r="I95" s="39"/>
      <c r="J95" s="39"/>
      <c r="K95" s="39"/>
      <c r="L95" s="118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11" customFormat="1" ht="29.25" customHeight="1">
      <c r="A96" s="158"/>
      <c r="B96" s="159"/>
      <c r="C96" s="160" t="s">
        <v>372</v>
      </c>
      <c r="D96" s="161" t="s">
        <v>62</v>
      </c>
      <c r="E96" s="161" t="s">
        <v>58</v>
      </c>
      <c r="F96" s="161" t="s">
        <v>59</v>
      </c>
      <c r="G96" s="161" t="s">
        <v>373</v>
      </c>
      <c r="H96" s="161" t="s">
        <v>374</v>
      </c>
      <c r="I96" s="161" t="s">
        <v>375</v>
      </c>
      <c r="J96" s="161" t="s">
        <v>318</v>
      </c>
      <c r="K96" s="162" t="s">
        <v>376</v>
      </c>
      <c r="L96" s="163"/>
      <c r="M96" s="71" t="s">
        <v>76</v>
      </c>
      <c r="N96" s="72" t="s">
        <v>47</v>
      </c>
      <c r="O96" s="72" t="s">
        <v>377</v>
      </c>
      <c r="P96" s="72" t="s">
        <v>378</v>
      </c>
      <c r="Q96" s="72" t="s">
        <v>379</v>
      </c>
      <c r="R96" s="72" t="s">
        <v>380</v>
      </c>
      <c r="S96" s="72" t="s">
        <v>381</v>
      </c>
      <c r="T96" s="73" t="s">
        <v>382</v>
      </c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</row>
    <row r="97" spans="1:65" s="2" customFormat="1" ht="22.75" customHeight="1">
      <c r="A97" s="37"/>
      <c r="B97" s="38"/>
      <c r="C97" s="78" t="s">
        <v>383</v>
      </c>
      <c r="D97" s="39"/>
      <c r="E97" s="39"/>
      <c r="F97" s="39"/>
      <c r="G97" s="39"/>
      <c r="H97" s="39"/>
      <c r="I97" s="39"/>
      <c r="J97" s="164">
        <f>BK97</f>
        <v>0</v>
      </c>
      <c r="K97" s="39"/>
      <c r="L97" s="42"/>
      <c r="M97" s="74"/>
      <c r="N97" s="165"/>
      <c r="O97" s="75"/>
      <c r="P97" s="166">
        <f>P98</f>
        <v>0</v>
      </c>
      <c r="Q97" s="75"/>
      <c r="R97" s="166">
        <f>R98</f>
        <v>5.0761096000000006</v>
      </c>
      <c r="S97" s="75"/>
      <c r="T97" s="167">
        <f>T98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77</v>
      </c>
      <c r="AU97" s="20" t="s">
        <v>325</v>
      </c>
      <c r="BK97" s="168">
        <f>BK98</f>
        <v>0</v>
      </c>
    </row>
    <row r="98" spans="1:65" s="12" customFormat="1" ht="25.9" customHeight="1">
      <c r="B98" s="169"/>
      <c r="C98" s="170"/>
      <c r="D98" s="171" t="s">
        <v>77</v>
      </c>
      <c r="E98" s="172" t="s">
        <v>2162</v>
      </c>
      <c r="F98" s="172" t="s">
        <v>2163</v>
      </c>
      <c r="G98" s="170"/>
      <c r="H98" s="170"/>
      <c r="I98" s="173"/>
      <c r="J98" s="174">
        <f>BK98</f>
        <v>0</v>
      </c>
      <c r="K98" s="170"/>
      <c r="L98" s="175"/>
      <c r="M98" s="176"/>
      <c r="N98" s="177"/>
      <c r="O98" s="177"/>
      <c r="P98" s="178">
        <f>P99+P118+P137+P157+P182</f>
        <v>0</v>
      </c>
      <c r="Q98" s="177"/>
      <c r="R98" s="178">
        <f>R99+R118+R137+R157+R182</f>
        <v>5.0761096000000006</v>
      </c>
      <c r="S98" s="177"/>
      <c r="T98" s="179">
        <f>T99+T118+T137+T157+T182</f>
        <v>0</v>
      </c>
      <c r="AR98" s="180" t="s">
        <v>90</v>
      </c>
      <c r="AT98" s="181" t="s">
        <v>77</v>
      </c>
      <c r="AU98" s="181" t="s">
        <v>78</v>
      </c>
      <c r="AY98" s="180" t="s">
        <v>386</v>
      </c>
      <c r="BK98" s="182">
        <f>BK99+BK118+BK137+BK157+BK182</f>
        <v>0</v>
      </c>
    </row>
    <row r="99" spans="1:65" s="12" customFormat="1" ht="22.75" customHeight="1">
      <c r="B99" s="169"/>
      <c r="C99" s="170"/>
      <c r="D99" s="171" t="s">
        <v>77</v>
      </c>
      <c r="E99" s="183" t="s">
        <v>2525</v>
      </c>
      <c r="F99" s="183" t="s">
        <v>2526</v>
      </c>
      <c r="G99" s="170"/>
      <c r="H99" s="170"/>
      <c r="I99" s="173"/>
      <c r="J99" s="184">
        <f>BK99</f>
        <v>0</v>
      </c>
      <c r="K99" s="170"/>
      <c r="L99" s="175"/>
      <c r="M99" s="176"/>
      <c r="N99" s="177"/>
      <c r="O99" s="177"/>
      <c r="P99" s="178">
        <f>SUM(P100:P117)</f>
        <v>0</v>
      </c>
      <c r="Q99" s="177"/>
      <c r="R99" s="178">
        <f>SUM(R100:R117)</f>
        <v>0.30315999999999999</v>
      </c>
      <c r="S99" s="177"/>
      <c r="T99" s="179">
        <f>SUM(T100:T117)</f>
        <v>0</v>
      </c>
      <c r="AR99" s="180" t="s">
        <v>90</v>
      </c>
      <c r="AT99" s="181" t="s">
        <v>77</v>
      </c>
      <c r="AU99" s="181" t="s">
        <v>85</v>
      </c>
      <c r="AY99" s="180" t="s">
        <v>386</v>
      </c>
      <c r="BK99" s="182">
        <f>SUM(BK100:BK117)</f>
        <v>0</v>
      </c>
    </row>
    <row r="100" spans="1:65" s="2" customFormat="1" ht="33" customHeight="1">
      <c r="A100" s="37"/>
      <c r="B100" s="38"/>
      <c r="C100" s="185" t="s">
        <v>85</v>
      </c>
      <c r="D100" s="185" t="s">
        <v>388</v>
      </c>
      <c r="E100" s="186" t="s">
        <v>5664</v>
      </c>
      <c r="F100" s="187" t="s">
        <v>5665</v>
      </c>
      <c r="G100" s="188" t="s">
        <v>167</v>
      </c>
      <c r="H100" s="189">
        <v>338</v>
      </c>
      <c r="I100" s="190"/>
      <c r="J100" s="191">
        <f>ROUND(I100*H100,2)</f>
        <v>0</v>
      </c>
      <c r="K100" s="187" t="s">
        <v>391</v>
      </c>
      <c r="L100" s="42"/>
      <c r="M100" s="192" t="s">
        <v>76</v>
      </c>
      <c r="N100" s="193" t="s">
        <v>49</v>
      </c>
      <c r="O100" s="67"/>
      <c r="P100" s="194">
        <f>O100*H100</f>
        <v>0</v>
      </c>
      <c r="Q100" s="194">
        <v>6.0000000000000002E-5</v>
      </c>
      <c r="R100" s="194">
        <f>Q100*H100</f>
        <v>2.0279999999999999E-2</v>
      </c>
      <c r="S100" s="194">
        <v>0</v>
      </c>
      <c r="T100" s="195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6" t="s">
        <v>479</v>
      </c>
      <c r="AT100" s="196" t="s">
        <v>388</v>
      </c>
      <c r="AU100" s="196" t="s">
        <v>90</v>
      </c>
      <c r="AY100" s="20" t="s">
        <v>386</v>
      </c>
      <c r="BE100" s="197">
        <f>IF(N100="základní",J100,0)</f>
        <v>0</v>
      </c>
      <c r="BF100" s="197">
        <f>IF(N100="snížená",J100,0)</f>
        <v>0</v>
      </c>
      <c r="BG100" s="197">
        <f>IF(N100="zákl. přenesená",J100,0)</f>
        <v>0</v>
      </c>
      <c r="BH100" s="197">
        <f>IF(N100="sníž. přenesená",J100,0)</f>
        <v>0</v>
      </c>
      <c r="BI100" s="197">
        <f>IF(N100="nulová",J100,0)</f>
        <v>0</v>
      </c>
      <c r="BJ100" s="20" t="s">
        <v>90</v>
      </c>
      <c r="BK100" s="197">
        <f>ROUND(I100*H100,2)</f>
        <v>0</v>
      </c>
      <c r="BL100" s="20" t="s">
        <v>479</v>
      </c>
      <c r="BM100" s="196" t="s">
        <v>5666</v>
      </c>
    </row>
    <row r="101" spans="1:65" s="2" customFormat="1" ht="10">
      <c r="A101" s="37"/>
      <c r="B101" s="38"/>
      <c r="C101" s="39"/>
      <c r="D101" s="198" t="s">
        <v>393</v>
      </c>
      <c r="E101" s="39"/>
      <c r="F101" s="199" t="s">
        <v>5667</v>
      </c>
      <c r="G101" s="39"/>
      <c r="H101" s="39"/>
      <c r="I101" s="200"/>
      <c r="J101" s="39"/>
      <c r="K101" s="39"/>
      <c r="L101" s="42"/>
      <c r="M101" s="201"/>
      <c r="N101" s="202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393</v>
      </c>
      <c r="AU101" s="20" t="s">
        <v>90</v>
      </c>
    </row>
    <row r="102" spans="1:65" s="14" customFormat="1" ht="10">
      <c r="B102" s="214"/>
      <c r="C102" s="215"/>
      <c r="D102" s="205" t="s">
        <v>395</v>
      </c>
      <c r="E102" s="216" t="s">
        <v>76</v>
      </c>
      <c r="F102" s="217" t="s">
        <v>5668</v>
      </c>
      <c r="G102" s="215"/>
      <c r="H102" s="218">
        <v>338</v>
      </c>
      <c r="I102" s="219"/>
      <c r="J102" s="215"/>
      <c r="K102" s="215"/>
      <c r="L102" s="220"/>
      <c r="M102" s="221"/>
      <c r="N102" s="222"/>
      <c r="O102" s="222"/>
      <c r="P102" s="222"/>
      <c r="Q102" s="222"/>
      <c r="R102" s="222"/>
      <c r="S102" s="222"/>
      <c r="T102" s="223"/>
      <c r="AT102" s="224" t="s">
        <v>395</v>
      </c>
      <c r="AU102" s="224" t="s">
        <v>90</v>
      </c>
      <c r="AV102" s="14" t="s">
        <v>90</v>
      </c>
      <c r="AW102" s="14" t="s">
        <v>36</v>
      </c>
      <c r="AX102" s="14" t="s">
        <v>85</v>
      </c>
      <c r="AY102" s="224" t="s">
        <v>386</v>
      </c>
    </row>
    <row r="103" spans="1:65" s="2" customFormat="1" ht="24.15" customHeight="1">
      <c r="A103" s="37"/>
      <c r="B103" s="38"/>
      <c r="C103" s="236" t="s">
        <v>90</v>
      </c>
      <c r="D103" s="236" t="s">
        <v>453</v>
      </c>
      <c r="E103" s="237" t="s">
        <v>5669</v>
      </c>
      <c r="F103" s="238" t="s">
        <v>5670</v>
      </c>
      <c r="G103" s="239" t="s">
        <v>167</v>
      </c>
      <c r="H103" s="240">
        <v>312</v>
      </c>
      <c r="I103" s="241"/>
      <c r="J103" s="242">
        <f>ROUND(I103*H103,2)</f>
        <v>0</v>
      </c>
      <c r="K103" s="238" t="s">
        <v>391</v>
      </c>
      <c r="L103" s="243"/>
      <c r="M103" s="244" t="s">
        <v>76</v>
      </c>
      <c r="N103" s="245" t="s">
        <v>49</v>
      </c>
      <c r="O103" s="67"/>
      <c r="P103" s="194">
        <f>O103*H103</f>
        <v>0</v>
      </c>
      <c r="Q103" s="194">
        <v>6.0000000000000002E-5</v>
      </c>
      <c r="R103" s="194">
        <f>Q103*H103</f>
        <v>1.8720000000000001E-2</v>
      </c>
      <c r="S103" s="194">
        <v>0</v>
      </c>
      <c r="T103" s="195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6" t="s">
        <v>597</v>
      </c>
      <c r="AT103" s="196" t="s">
        <v>453</v>
      </c>
      <c r="AU103" s="196" t="s">
        <v>90</v>
      </c>
      <c r="AY103" s="20" t="s">
        <v>386</v>
      </c>
      <c r="BE103" s="197">
        <f>IF(N103="základní",J103,0)</f>
        <v>0</v>
      </c>
      <c r="BF103" s="197">
        <f>IF(N103="snížená",J103,0)</f>
        <v>0</v>
      </c>
      <c r="BG103" s="197">
        <f>IF(N103="zákl. přenesená",J103,0)</f>
        <v>0</v>
      </c>
      <c r="BH103" s="197">
        <f>IF(N103="sníž. přenesená",J103,0)</f>
        <v>0</v>
      </c>
      <c r="BI103" s="197">
        <f>IF(N103="nulová",J103,0)</f>
        <v>0</v>
      </c>
      <c r="BJ103" s="20" t="s">
        <v>90</v>
      </c>
      <c r="BK103" s="197">
        <f>ROUND(I103*H103,2)</f>
        <v>0</v>
      </c>
      <c r="BL103" s="20" t="s">
        <v>479</v>
      </c>
      <c r="BM103" s="196" t="s">
        <v>5671</v>
      </c>
    </row>
    <row r="104" spans="1:65" s="14" customFormat="1" ht="10">
      <c r="B104" s="214"/>
      <c r="C104" s="215"/>
      <c r="D104" s="205" t="s">
        <v>395</v>
      </c>
      <c r="E104" s="215"/>
      <c r="F104" s="217" t="s">
        <v>5672</v>
      </c>
      <c r="G104" s="215"/>
      <c r="H104" s="218">
        <v>312</v>
      </c>
      <c r="I104" s="219"/>
      <c r="J104" s="215"/>
      <c r="K104" s="215"/>
      <c r="L104" s="220"/>
      <c r="M104" s="221"/>
      <c r="N104" s="222"/>
      <c r="O104" s="222"/>
      <c r="P104" s="222"/>
      <c r="Q104" s="222"/>
      <c r="R104" s="222"/>
      <c r="S104" s="222"/>
      <c r="T104" s="223"/>
      <c r="AT104" s="224" t="s">
        <v>395</v>
      </c>
      <c r="AU104" s="224" t="s">
        <v>90</v>
      </c>
      <c r="AV104" s="14" t="s">
        <v>90</v>
      </c>
      <c r="AW104" s="14" t="s">
        <v>4</v>
      </c>
      <c r="AX104" s="14" t="s">
        <v>85</v>
      </c>
      <c r="AY104" s="224" t="s">
        <v>386</v>
      </c>
    </row>
    <row r="105" spans="1:65" s="2" customFormat="1" ht="24.15" customHeight="1">
      <c r="A105" s="37"/>
      <c r="B105" s="38"/>
      <c r="C105" s="236" t="s">
        <v>95</v>
      </c>
      <c r="D105" s="236" t="s">
        <v>453</v>
      </c>
      <c r="E105" s="237" t="s">
        <v>5673</v>
      </c>
      <c r="F105" s="238" t="s">
        <v>5674</v>
      </c>
      <c r="G105" s="239" t="s">
        <v>167</v>
      </c>
      <c r="H105" s="240">
        <v>26</v>
      </c>
      <c r="I105" s="241"/>
      <c r="J105" s="242">
        <f>ROUND(I105*H105,2)</f>
        <v>0</v>
      </c>
      <c r="K105" s="238" t="s">
        <v>391</v>
      </c>
      <c r="L105" s="243"/>
      <c r="M105" s="244" t="s">
        <v>76</v>
      </c>
      <c r="N105" s="245" t="s">
        <v>49</v>
      </c>
      <c r="O105" s="67"/>
      <c r="P105" s="194">
        <f>O105*H105</f>
        <v>0</v>
      </c>
      <c r="Q105" s="194">
        <v>6.9999999999999994E-5</v>
      </c>
      <c r="R105" s="194">
        <f>Q105*H105</f>
        <v>1.8199999999999998E-3</v>
      </c>
      <c r="S105" s="194">
        <v>0</v>
      </c>
      <c r="T105" s="195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6" t="s">
        <v>597</v>
      </c>
      <c r="AT105" s="196" t="s">
        <v>453</v>
      </c>
      <c r="AU105" s="196" t="s">
        <v>90</v>
      </c>
      <c r="AY105" s="20" t="s">
        <v>386</v>
      </c>
      <c r="BE105" s="197">
        <f>IF(N105="základní",J105,0)</f>
        <v>0</v>
      </c>
      <c r="BF105" s="197">
        <f>IF(N105="snížená",J105,0)</f>
        <v>0</v>
      </c>
      <c r="BG105" s="197">
        <f>IF(N105="zákl. přenesená",J105,0)</f>
        <v>0</v>
      </c>
      <c r="BH105" s="197">
        <f>IF(N105="sníž. přenesená",J105,0)</f>
        <v>0</v>
      </c>
      <c r="BI105" s="197">
        <f>IF(N105="nulová",J105,0)</f>
        <v>0</v>
      </c>
      <c r="BJ105" s="20" t="s">
        <v>90</v>
      </c>
      <c r="BK105" s="197">
        <f>ROUND(I105*H105,2)</f>
        <v>0</v>
      </c>
      <c r="BL105" s="20" t="s">
        <v>479</v>
      </c>
      <c r="BM105" s="196" t="s">
        <v>5675</v>
      </c>
    </row>
    <row r="106" spans="1:65" s="14" customFormat="1" ht="10">
      <c r="B106" s="214"/>
      <c r="C106" s="215"/>
      <c r="D106" s="205" t="s">
        <v>395</v>
      </c>
      <c r="E106" s="215"/>
      <c r="F106" s="217" t="s">
        <v>5676</v>
      </c>
      <c r="G106" s="215"/>
      <c r="H106" s="218">
        <v>26</v>
      </c>
      <c r="I106" s="219"/>
      <c r="J106" s="215"/>
      <c r="K106" s="215"/>
      <c r="L106" s="220"/>
      <c r="M106" s="221"/>
      <c r="N106" s="222"/>
      <c r="O106" s="222"/>
      <c r="P106" s="222"/>
      <c r="Q106" s="222"/>
      <c r="R106" s="222"/>
      <c r="S106" s="222"/>
      <c r="T106" s="223"/>
      <c r="AT106" s="224" t="s">
        <v>395</v>
      </c>
      <c r="AU106" s="224" t="s">
        <v>90</v>
      </c>
      <c r="AV106" s="14" t="s">
        <v>90</v>
      </c>
      <c r="AW106" s="14" t="s">
        <v>4</v>
      </c>
      <c r="AX106" s="14" t="s">
        <v>85</v>
      </c>
      <c r="AY106" s="224" t="s">
        <v>386</v>
      </c>
    </row>
    <row r="107" spans="1:65" s="2" customFormat="1" ht="66.75" customHeight="1">
      <c r="A107" s="37"/>
      <c r="B107" s="38"/>
      <c r="C107" s="185" t="s">
        <v>102</v>
      </c>
      <c r="D107" s="185" t="s">
        <v>388</v>
      </c>
      <c r="E107" s="186" t="s">
        <v>5677</v>
      </c>
      <c r="F107" s="187" t="s">
        <v>5678</v>
      </c>
      <c r="G107" s="188" t="s">
        <v>167</v>
      </c>
      <c r="H107" s="189">
        <v>247</v>
      </c>
      <c r="I107" s="190"/>
      <c r="J107" s="191">
        <f>ROUND(I107*H107,2)</f>
        <v>0</v>
      </c>
      <c r="K107" s="187" t="s">
        <v>391</v>
      </c>
      <c r="L107" s="42"/>
      <c r="M107" s="192" t="s">
        <v>76</v>
      </c>
      <c r="N107" s="193" t="s">
        <v>49</v>
      </c>
      <c r="O107" s="67"/>
      <c r="P107" s="194">
        <f>O107*H107</f>
        <v>0</v>
      </c>
      <c r="Q107" s="194">
        <v>1.9000000000000001E-4</v>
      </c>
      <c r="R107" s="194">
        <f>Q107*H107</f>
        <v>4.6929999999999999E-2</v>
      </c>
      <c r="S107" s="194">
        <v>0</v>
      </c>
      <c r="T107" s="195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6" t="s">
        <v>479</v>
      </c>
      <c r="AT107" s="196" t="s">
        <v>388</v>
      </c>
      <c r="AU107" s="196" t="s">
        <v>90</v>
      </c>
      <c r="AY107" s="20" t="s">
        <v>386</v>
      </c>
      <c r="BE107" s="197">
        <f>IF(N107="základní",J107,0)</f>
        <v>0</v>
      </c>
      <c r="BF107" s="197">
        <f>IF(N107="snížená",J107,0)</f>
        <v>0</v>
      </c>
      <c r="BG107" s="197">
        <f>IF(N107="zákl. přenesená",J107,0)</f>
        <v>0</v>
      </c>
      <c r="BH107" s="197">
        <f>IF(N107="sníž. přenesená",J107,0)</f>
        <v>0</v>
      </c>
      <c r="BI107" s="197">
        <f>IF(N107="nulová",J107,0)</f>
        <v>0</v>
      </c>
      <c r="BJ107" s="20" t="s">
        <v>90</v>
      </c>
      <c r="BK107" s="197">
        <f>ROUND(I107*H107,2)</f>
        <v>0</v>
      </c>
      <c r="BL107" s="20" t="s">
        <v>479</v>
      </c>
      <c r="BM107" s="196" t="s">
        <v>5679</v>
      </c>
    </row>
    <row r="108" spans="1:65" s="2" customFormat="1" ht="10">
      <c r="A108" s="37"/>
      <c r="B108" s="38"/>
      <c r="C108" s="39"/>
      <c r="D108" s="198" t="s">
        <v>393</v>
      </c>
      <c r="E108" s="39"/>
      <c r="F108" s="199" t="s">
        <v>5680</v>
      </c>
      <c r="G108" s="39"/>
      <c r="H108" s="39"/>
      <c r="I108" s="200"/>
      <c r="J108" s="39"/>
      <c r="K108" s="39"/>
      <c r="L108" s="42"/>
      <c r="M108" s="201"/>
      <c r="N108" s="202"/>
      <c r="O108" s="67"/>
      <c r="P108" s="67"/>
      <c r="Q108" s="67"/>
      <c r="R108" s="67"/>
      <c r="S108" s="67"/>
      <c r="T108" s="68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T108" s="20" t="s">
        <v>393</v>
      </c>
      <c r="AU108" s="20" t="s">
        <v>90</v>
      </c>
    </row>
    <row r="109" spans="1:65" s="14" customFormat="1" ht="10">
      <c r="B109" s="214"/>
      <c r="C109" s="215"/>
      <c r="D109" s="205" t="s">
        <v>395</v>
      </c>
      <c r="E109" s="216" t="s">
        <v>76</v>
      </c>
      <c r="F109" s="217" t="s">
        <v>5681</v>
      </c>
      <c r="G109" s="215"/>
      <c r="H109" s="218">
        <v>247</v>
      </c>
      <c r="I109" s="219"/>
      <c r="J109" s="215"/>
      <c r="K109" s="215"/>
      <c r="L109" s="220"/>
      <c r="M109" s="221"/>
      <c r="N109" s="222"/>
      <c r="O109" s="222"/>
      <c r="P109" s="222"/>
      <c r="Q109" s="222"/>
      <c r="R109" s="222"/>
      <c r="S109" s="222"/>
      <c r="T109" s="223"/>
      <c r="AT109" s="224" t="s">
        <v>395</v>
      </c>
      <c r="AU109" s="224" t="s">
        <v>90</v>
      </c>
      <c r="AV109" s="14" t="s">
        <v>90</v>
      </c>
      <c r="AW109" s="14" t="s">
        <v>36</v>
      </c>
      <c r="AX109" s="14" t="s">
        <v>85</v>
      </c>
      <c r="AY109" s="224" t="s">
        <v>386</v>
      </c>
    </row>
    <row r="110" spans="1:65" s="2" customFormat="1" ht="24.15" customHeight="1">
      <c r="A110" s="37"/>
      <c r="B110" s="38"/>
      <c r="C110" s="236" t="s">
        <v>411</v>
      </c>
      <c r="D110" s="236" t="s">
        <v>453</v>
      </c>
      <c r="E110" s="237" t="s">
        <v>5682</v>
      </c>
      <c r="F110" s="238" t="s">
        <v>5683</v>
      </c>
      <c r="G110" s="239" t="s">
        <v>167</v>
      </c>
      <c r="H110" s="240">
        <v>169</v>
      </c>
      <c r="I110" s="241"/>
      <c r="J110" s="242">
        <f>ROUND(I110*H110,2)</f>
        <v>0</v>
      </c>
      <c r="K110" s="238" t="s">
        <v>391</v>
      </c>
      <c r="L110" s="243"/>
      <c r="M110" s="244" t="s">
        <v>76</v>
      </c>
      <c r="N110" s="245" t="s">
        <v>49</v>
      </c>
      <c r="O110" s="67"/>
      <c r="P110" s="194">
        <f>O110*H110</f>
        <v>0</v>
      </c>
      <c r="Q110" s="194">
        <v>8.4999999999999995E-4</v>
      </c>
      <c r="R110" s="194">
        <f>Q110*H110</f>
        <v>0.14365</v>
      </c>
      <c r="S110" s="194">
        <v>0</v>
      </c>
      <c r="T110" s="195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6" t="s">
        <v>597</v>
      </c>
      <c r="AT110" s="196" t="s">
        <v>453</v>
      </c>
      <c r="AU110" s="196" t="s">
        <v>90</v>
      </c>
      <c r="AY110" s="20" t="s">
        <v>386</v>
      </c>
      <c r="BE110" s="197">
        <f>IF(N110="základní",J110,0)</f>
        <v>0</v>
      </c>
      <c r="BF110" s="197">
        <f>IF(N110="snížená",J110,0)</f>
        <v>0</v>
      </c>
      <c r="BG110" s="197">
        <f>IF(N110="zákl. přenesená",J110,0)</f>
        <v>0</v>
      </c>
      <c r="BH110" s="197">
        <f>IF(N110="sníž. přenesená",J110,0)</f>
        <v>0</v>
      </c>
      <c r="BI110" s="197">
        <f>IF(N110="nulová",J110,0)</f>
        <v>0</v>
      </c>
      <c r="BJ110" s="20" t="s">
        <v>90</v>
      </c>
      <c r="BK110" s="197">
        <f>ROUND(I110*H110,2)</f>
        <v>0</v>
      </c>
      <c r="BL110" s="20" t="s">
        <v>479</v>
      </c>
      <c r="BM110" s="196" t="s">
        <v>5684</v>
      </c>
    </row>
    <row r="111" spans="1:65" s="14" customFormat="1" ht="10">
      <c r="B111" s="214"/>
      <c r="C111" s="215"/>
      <c r="D111" s="205" t="s">
        <v>395</v>
      </c>
      <c r="E111" s="215"/>
      <c r="F111" s="217" t="s">
        <v>5685</v>
      </c>
      <c r="G111" s="215"/>
      <c r="H111" s="218">
        <v>169</v>
      </c>
      <c r="I111" s="219"/>
      <c r="J111" s="215"/>
      <c r="K111" s="215"/>
      <c r="L111" s="220"/>
      <c r="M111" s="221"/>
      <c r="N111" s="222"/>
      <c r="O111" s="222"/>
      <c r="P111" s="222"/>
      <c r="Q111" s="222"/>
      <c r="R111" s="222"/>
      <c r="S111" s="222"/>
      <c r="T111" s="223"/>
      <c r="AT111" s="224" t="s">
        <v>395</v>
      </c>
      <c r="AU111" s="224" t="s">
        <v>90</v>
      </c>
      <c r="AV111" s="14" t="s">
        <v>90</v>
      </c>
      <c r="AW111" s="14" t="s">
        <v>4</v>
      </c>
      <c r="AX111" s="14" t="s">
        <v>85</v>
      </c>
      <c r="AY111" s="224" t="s">
        <v>386</v>
      </c>
    </row>
    <row r="112" spans="1:65" s="2" customFormat="1" ht="24.15" customHeight="1">
      <c r="A112" s="37"/>
      <c r="B112" s="38"/>
      <c r="C112" s="236" t="s">
        <v>424</v>
      </c>
      <c r="D112" s="236" t="s">
        <v>453</v>
      </c>
      <c r="E112" s="237" t="s">
        <v>5686</v>
      </c>
      <c r="F112" s="238" t="s">
        <v>5687</v>
      </c>
      <c r="G112" s="239" t="s">
        <v>167</v>
      </c>
      <c r="H112" s="240">
        <v>78</v>
      </c>
      <c r="I112" s="241"/>
      <c r="J112" s="242">
        <f>ROUND(I112*H112,2)</f>
        <v>0</v>
      </c>
      <c r="K112" s="238" t="s">
        <v>391</v>
      </c>
      <c r="L112" s="243"/>
      <c r="M112" s="244" t="s">
        <v>76</v>
      </c>
      <c r="N112" s="245" t="s">
        <v>49</v>
      </c>
      <c r="O112" s="67"/>
      <c r="P112" s="194">
        <f>O112*H112</f>
        <v>0</v>
      </c>
      <c r="Q112" s="194">
        <v>9.2000000000000003E-4</v>
      </c>
      <c r="R112" s="194">
        <f>Q112*H112</f>
        <v>7.1760000000000004E-2</v>
      </c>
      <c r="S112" s="194">
        <v>0</v>
      </c>
      <c r="T112" s="195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6" t="s">
        <v>597</v>
      </c>
      <c r="AT112" s="196" t="s">
        <v>453</v>
      </c>
      <c r="AU112" s="196" t="s">
        <v>90</v>
      </c>
      <c r="AY112" s="20" t="s">
        <v>386</v>
      </c>
      <c r="BE112" s="197">
        <f>IF(N112="základní",J112,0)</f>
        <v>0</v>
      </c>
      <c r="BF112" s="197">
        <f>IF(N112="snížená",J112,0)</f>
        <v>0</v>
      </c>
      <c r="BG112" s="197">
        <f>IF(N112="zákl. přenesená",J112,0)</f>
        <v>0</v>
      </c>
      <c r="BH112" s="197">
        <f>IF(N112="sníž. přenesená",J112,0)</f>
        <v>0</v>
      </c>
      <c r="BI112" s="197">
        <f>IF(N112="nulová",J112,0)</f>
        <v>0</v>
      </c>
      <c r="BJ112" s="20" t="s">
        <v>90</v>
      </c>
      <c r="BK112" s="197">
        <f>ROUND(I112*H112,2)</f>
        <v>0</v>
      </c>
      <c r="BL112" s="20" t="s">
        <v>479</v>
      </c>
      <c r="BM112" s="196" t="s">
        <v>5688</v>
      </c>
    </row>
    <row r="113" spans="1:65" s="14" customFormat="1" ht="10">
      <c r="B113" s="214"/>
      <c r="C113" s="215"/>
      <c r="D113" s="205" t="s">
        <v>395</v>
      </c>
      <c r="E113" s="215"/>
      <c r="F113" s="217" t="s">
        <v>5689</v>
      </c>
      <c r="G113" s="215"/>
      <c r="H113" s="218">
        <v>78</v>
      </c>
      <c r="I113" s="219"/>
      <c r="J113" s="215"/>
      <c r="K113" s="215"/>
      <c r="L113" s="220"/>
      <c r="M113" s="221"/>
      <c r="N113" s="222"/>
      <c r="O113" s="222"/>
      <c r="P113" s="222"/>
      <c r="Q113" s="222"/>
      <c r="R113" s="222"/>
      <c r="S113" s="222"/>
      <c r="T113" s="223"/>
      <c r="AT113" s="224" t="s">
        <v>395</v>
      </c>
      <c r="AU113" s="224" t="s">
        <v>90</v>
      </c>
      <c r="AV113" s="14" t="s">
        <v>90</v>
      </c>
      <c r="AW113" s="14" t="s">
        <v>4</v>
      </c>
      <c r="AX113" s="14" t="s">
        <v>85</v>
      </c>
      <c r="AY113" s="224" t="s">
        <v>386</v>
      </c>
    </row>
    <row r="114" spans="1:65" s="2" customFormat="1" ht="55.5" customHeight="1">
      <c r="A114" s="37"/>
      <c r="B114" s="38"/>
      <c r="C114" s="185" t="s">
        <v>430</v>
      </c>
      <c r="D114" s="185" t="s">
        <v>388</v>
      </c>
      <c r="E114" s="186" t="s">
        <v>5690</v>
      </c>
      <c r="F114" s="187" t="s">
        <v>5691</v>
      </c>
      <c r="G114" s="188" t="s">
        <v>456</v>
      </c>
      <c r="H114" s="189">
        <v>0.30299999999999999</v>
      </c>
      <c r="I114" s="190"/>
      <c r="J114" s="191">
        <f>ROUND(I114*H114,2)</f>
        <v>0</v>
      </c>
      <c r="K114" s="187" t="s">
        <v>391</v>
      </c>
      <c r="L114" s="42"/>
      <c r="M114" s="192" t="s">
        <v>76</v>
      </c>
      <c r="N114" s="193" t="s">
        <v>49</v>
      </c>
      <c r="O114" s="67"/>
      <c r="P114" s="194">
        <f>O114*H114</f>
        <v>0</v>
      </c>
      <c r="Q114" s="194">
        <v>0</v>
      </c>
      <c r="R114" s="194">
        <f>Q114*H114</f>
        <v>0</v>
      </c>
      <c r="S114" s="194">
        <v>0</v>
      </c>
      <c r="T114" s="195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6" t="s">
        <v>479</v>
      </c>
      <c r="AT114" s="196" t="s">
        <v>388</v>
      </c>
      <c r="AU114" s="196" t="s">
        <v>90</v>
      </c>
      <c r="AY114" s="20" t="s">
        <v>386</v>
      </c>
      <c r="BE114" s="197">
        <f>IF(N114="základní",J114,0)</f>
        <v>0</v>
      </c>
      <c r="BF114" s="197">
        <f>IF(N114="snížená",J114,0)</f>
        <v>0</v>
      </c>
      <c r="BG114" s="197">
        <f>IF(N114="zákl. přenesená",J114,0)</f>
        <v>0</v>
      </c>
      <c r="BH114" s="197">
        <f>IF(N114="sníž. přenesená",J114,0)</f>
        <v>0</v>
      </c>
      <c r="BI114" s="197">
        <f>IF(N114="nulová",J114,0)</f>
        <v>0</v>
      </c>
      <c r="BJ114" s="20" t="s">
        <v>90</v>
      </c>
      <c r="BK114" s="197">
        <f>ROUND(I114*H114,2)</f>
        <v>0</v>
      </c>
      <c r="BL114" s="20" t="s">
        <v>479</v>
      </c>
      <c r="BM114" s="196" t="s">
        <v>5692</v>
      </c>
    </row>
    <row r="115" spans="1:65" s="2" customFormat="1" ht="10">
      <c r="A115" s="37"/>
      <c r="B115" s="38"/>
      <c r="C115" s="39"/>
      <c r="D115" s="198" t="s">
        <v>393</v>
      </c>
      <c r="E115" s="39"/>
      <c r="F115" s="199" t="s">
        <v>5693</v>
      </c>
      <c r="G115" s="39"/>
      <c r="H115" s="39"/>
      <c r="I115" s="200"/>
      <c r="J115" s="39"/>
      <c r="K115" s="39"/>
      <c r="L115" s="42"/>
      <c r="M115" s="201"/>
      <c r="N115" s="202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393</v>
      </c>
      <c r="AU115" s="20" t="s">
        <v>90</v>
      </c>
    </row>
    <row r="116" spans="1:65" s="2" customFormat="1" ht="62.75" customHeight="1">
      <c r="A116" s="37"/>
      <c r="B116" s="38"/>
      <c r="C116" s="185" t="s">
        <v>436</v>
      </c>
      <c r="D116" s="185" t="s">
        <v>388</v>
      </c>
      <c r="E116" s="186" t="s">
        <v>5694</v>
      </c>
      <c r="F116" s="187" t="s">
        <v>5695</v>
      </c>
      <c r="G116" s="188" t="s">
        <v>456</v>
      </c>
      <c r="H116" s="189">
        <v>0.30299999999999999</v>
      </c>
      <c r="I116" s="190"/>
      <c r="J116" s="191">
        <f>ROUND(I116*H116,2)</f>
        <v>0</v>
      </c>
      <c r="K116" s="187" t="s">
        <v>391</v>
      </c>
      <c r="L116" s="42"/>
      <c r="M116" s="192" t="s">
        <v>76</v>
      </c>
      <c r="N116" s="193" t="s">
        <v>49</v>
      </c>
      <c r="O116" s="67"/>
      <c r="P116" s="194">
        <f>O116*H116</f>
        <v>0</v>
      </c>
      <c r="Q116" s="194">
        <v>0</v>
      </c>
      <c r="R116" s="194">
        <f>Q116*H116</f>
        <v>0</v>
      </c>
      <c r="S116" s="194">
        <v>0</v>
      </c>
      <c r="T116" s="195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6" t="s">
        <v>479</v>
      </c>
      <c r="AT116" s="196" t="s">
        <v>388</v>
      </c>
      <c r="AU116" s="196" t="s">
        <v>90</v>
      </c>
      <c r="AY116" s="20" t="s">
        <v>386</v>
      </c>
      <c r="BE116" s="197">
        <f>IF(N116="základní",J116,0)</f>
        <v>0</v>
      </c>
      <c r="BF116" s="197">
        <f>IF(N116="snížená",J116,0)</f>
        <v>0</v>
      </c>
      <c r="BG116" s="197">
        <f>IF(N116="zákl. přenesená",J116,0)</f>
        <v>0</v>
      </c>
      <c r="BH116" s="197">
        <f>IF(N116="sníž. přenesená",J116,0)</f>
        <v>0</v>
      </c>
      <c r="BI116" s="197">
        <f>IF(N116="nulová",J116,0)</f>
        <v>0</v>
      </c>
      <c r="BJ116" s="20" t="s">
        <v>90</v>
      </c>
      <c r="BK116" s="197">
        <f>ROUND(I116*H116,2)</f>
        <v>0</v>
      </c>
      <c r="BL116" s="20" t="s">
        <v>479</v>
      </c>
      <c r="BM116" s="196" t="s">
        <v>5696</v>
      </c>
    </row>
    <row r="117" spans="1:65" s="2" customFormat="1" ht="10">
      <c r="A117" s="37"/>
      <c r="B117" s="38"/>
      <c r="C117" s="39"/>
      <c r="D117" s="198" t="s">
        <v>393</v>
      </c>
      <c r="E117" s="39"/>
      <c r="F117" s="199" t="s">
        <v>5697</v>
      </c>
      <c r="G117" s="39"/>
      <c r="H117" s="39"/>
      <c r="I117" s="200"/>
      <c r="J117" s="39"/>
      <c r="K117" s="39"/>
      <c r="L117" s="42"/>
      <c r="M117" s="201"/>
      <c r="N117" s="202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393</v>
      </c>
      <c r="AU117" s="20" t="s">
        <v>90</v>
      </c>
    </row>
    <row r="118" spans="1:65" s="12" customFormat="1" ht="22.75" customHeight="1">
      <c r="B118" s="169"/>
      <c r="C118" s="170"/>
      <c r="D118" s="171" t="s">
        <v>77</v>
      </c>
      <c r="E118" s="183" t="s">
        <v>5698</v>
      </c>
      <c r="F118" s="183" t="s">
        <v>5699</v>
      </c>
      <c r="G118" s="170"/>
      <c r="H118" s="170"/>
      <c r="I118" s="173"/>
      <c r="J118" s="184">
        <f>BK118</f>
        <v>0</v>
      </c>
      <c r="K118" s="170"/>
      <c r="L118" s="175"/>
      <c r="M118" s="176"/>
      <c r="N118" s="177"/>
      <c r="O118" s="177"/>
      <c r="P118" s="178">
        <f>SUM(P119:P136)</f>
        <v>0</v>
      </c>
      <c r="Q118" s="177"/>
      <c r="R118" s="178">
        <f>SUM(R119:R136)</f>
        <v>0.123</v>
      </c>
      <c r="S118" s="177"/>
      <c r="T118" s="179">
        <f>SUM(T119:T136)</f>
        <v>0</v>
      </c>
      <c r="AR118" s="180" t="s">
        <v>90</v>
      </c>
      <c r="AT118" s="181" t="s">
        <v>77</v>
      </c>
      <c r="AU118" s="181" t="s">
        <v>85</v>
      </c>
      <c r="AY118" s="180" t="s">
        <v>386</v>
      </c>
      <c r="BK118" s="182">
        <f>SUM(BK119:BK136)</f>
        <v>0</v>
      </c>
    </row>
    <row r="119" spans="1:65" s="2" customFormat="1" ht="37.75" customHeight="1">
      <c r="A119" s="37"/>
      <c r="B119" s="38"/>
      <c r="C119" s="185" t="s">
        <v>442</v>
      </c>
      <c r="D119" s="185" t="s">
        <v>388</v>
      </c>
      <c r="E119" s="186" t="s">
        <v>5700</v>
      </c>
      <c r="F119" s="187" t="s">
        <v>5701</v>
      </c>
      <c r="G119" s="188" t="s">
        <v>167</v>
      </c>
      <c r="H119" s="189">
        <v>240</v>
      </c>
      <c r="I119" s="190"/>
      <c r="J119" s="191">
        <f>ROUND(I119*H119,2)</f>
        <v>0</v>
      </c>
      <c r="K119" s="187" t="s">
        <v>391</v>
      </c>
      <c r="L119" s="42"/>
      <c r="M119" s="192" t="s">
        <v>76</v>
      </c>
      <c r="N119" s="193" t="s">
        <v>49</v>
      </c>
      <c r="O119" s="67"/>
      <c r="P119" s="194">
        <f>O119*H119</f>
        <v>0</v>
      </c>
      <c r="Q119" s="194">
        <v>1.4999999999999999E-4</v>
      </c>
      <c r="R119" s="194">
        <f>Q119*H119</f>
        <v>3.5999999999999997E-2</v>
      </c>
      <c r="S119" s="194">
        <v>0</v>
      </c>
      <c r="T119" s="195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6" t="s">
        <v>479</v>
      </c>
      <c r="AT119" s="196" t="s">
        <v>388</v>
      </c>
      <c r="AU119" s="196" t="s">
        <v>90</v>
      </c>
      <c r="AY119" s="20" t="s">
        <v>386</v>
      </c>
      <c r="BE119" s="197">
        <f>IF(N119="základní",J119,0)</f>
        <v>0</v>
      </c>
      <c r="BF119" s="197">
        <f>IF(N119="snížená",J119,0)</f>
        <v>0</v>
      </c>
      <c r="BG119" s="197">
        <f>IF(N119="zákl. přenesená",J119,0)</f>
        <v>0</v>
      </c>
      <c r="BH119" s="197">
        <f>IF(N119="sníž. přenesená",J119,0)</f>
        <v>0</v>
      </c>
      <c r="BI119" s="197">
        <f>IF(N119="nulová",J119,0)</f>
        <v>0</v>
      </c>
      <c r="BJ119" s="20" t="s">
        <v>90</v>
      </c>
      <c r="BK119" s="197">
        <f>ROUND(I119*H119,2)</f>
        <v>0</v>
      </c>
      <c r="BL119" s="20" t="s">
        <v>479</v>
      </c>
      <c r="BM119" s="196" t="s">
        <v>5702</v>
      </c>
    </row>
    <row r="120" spans="1:65" s="2" customFormat="1" ht="10">
      <c r="A120" s="37"/>
      <c r="B120" s="38"/>
      <c r="C120" s="39"/>
      <c r="D120" s="198" t="s">
        <v>393</v>
      </c>
      <c r="E120" s="39"/>
      <c r="F120" s="199" t="s">
        <v>5703</v>
      </c>
      <c r="G120" s="39"/>
      <c r="H120" s="39"/>
      <c r="I120" s="200"/>
      <c r="J120" s="39"/>
      <c r="K120" s="39"/>
      <c r="L120" s="42"/>
      <c r="M120" s="201"/>
      <c r="N120" s="202"/>
      <c r="O120" s="67"/>
      <c r="P120" s="67"/>
      <c r="Q120" s="67"/>
      <c r="R120" s="67"/>
      <c r="S120" s="67"/>
      <c r="T120" s="68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T120" s="20" t="s">
        <v>393</v>
      </c>
      <c r="AU120" s="20" t="s">
        <v>90</v>
      </c>
    </row>
    <row r="121" spans="1:65" s="2" customFormat="1" ht="37.75" customHeight="1">
      <c r="A121" s="37"/>
      <c r="B121" s="38"/>
      <c r="C121" s="185" t="s">
        <v>447</v>
      </c>
      <c r="D121" s="185" t="s">
        <v>388</v>
      </c>
      <c r="E121" s="186" t="s">
        <v>5704</v>
      </c>
      <c r="F121" s="187" t="s">
        <v>5705</v>
      </c>
      <c r="G121" s="188" t="s">
        <v>167</v>
      </c>
      <c r="H121" s="189">
        <v>150</v>
      </c>
      <c r="I121" s="190"/>
      <c r="J121" s="191">
        <f>ROUND(I121*H121,2)</f>
        <v>0</v>
      </c>
      <c r="K121" s="187" t="s">
        <v>391</v>
      </c>
      <c r="L121" s="42"/>
      <c r="M121" s="192" t="s">
        <v>76</v>
      </c>
      <c r="N121" s="193" t="s">
        <v>49</v>
      </c>
      <c r="O121" s="67"/>
      <c r="P121" s="194">
        <f>O121*H121</f>
        <v>0</v>
      </c>
      <c r="Q121" s="194">
        <v>3.4000000000000002E-4</v>
      </c>
      <c r="R121" s="194">
        <f>Q121*H121</f>
        <v>5.1000000000000004E-2</v>
      </c>
      <c r="S121" s="194">
        <v>0</v>
      </c>
      <c r="T121" s="195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6" t="s">
        <v>479</v>
      </c>
      <c r="AT121" s="196" t="s">
        <v>388</v>
      </c>
      <c r="AU121" s="196" t="s">
        <v>90</v>
      </c>
      <c r="AY121" s="20" t="s">
        <v>386</v>
      </c>
      <c r="BE121" s="197">
        <f>IF(N121="základní",J121,0)</f>
        <v>0</v>
      </c>
      <c r="BF121" s="197">
        <f>IF(N121="snížená",J121,0)</f>
        <v>0</v>
      </c>
      <c r="BG121" s="197">
        <f>IF(N121="zákl. přenesená",J121,0)</f>
        <v>0</v>
      </c>
      <c r="BH121" s="197">
        <f>IF(N121="sníž. přenesená",J121,0)</f>
        <v>0</v>
      </c>
      <c r="BI121" s="197">
        <f>IF(N121="nulová",J121,0)</f>
        <v>0</v>
      </c>
      <c r="BJ121" s="20" t="s">
        <v>90</v>
      </c>
      <c r="BK121" s="197">
        <f>ROUND(I121*H121,2)</f>
        <v>0</v>
      </c>
      <c r="BL121" s="20" t="s">
        <v>479</v>
      </c>
      <c r="BM121" s="196" t="s">
        <v>5706</v>
      </c>
    </row>
    <row r="122" spans="1:65" s="2" customFormat="1" ht="10">
      <c r="A122" s="37"/>
      <c r="B122" s="38"/>
      <c r="C122" s="39"/>
      <c r="D122" s="198" t="s">
        <v>393</v>
      </c>
      <c r="E122" s="39"/>
      <c r="F122" s="199" t="s">
        <v>5707</v>
      </c>
      <c r="G122" s="39"/>
      <c r="H122" s="39"/>
      <c r="I122" s="200"/>
      <c r="J122" s="39"/>
      <c r="K122" s="39"/>
      <c r="L122" s="42"/>
      <c r="M122" s="201"/>
      <c r="N122" s="202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393</v>
      </c>
      <c r="AU122" s="20" t="s">
        <v>90</v>
      </c>
    </row>
    <row r="123" spans="1:65" s="2" customFormat="1" ht="37.75" customHeight="1">
      <c r="A123" s="37"/>
      <c r="B123" s="38"/>
      <c r="C123" s="185" t="s">
        <v>452</v>
      </c>
      <c r="D123" s="185" t="s">
        <v>388</v>
      </c>
      <c r="E123" s="186" t="s">
        <v>5708</v>
      </c>
      <c r="F123" s="187" t="s">
        <v>5709</v>
      </c>
      <c r="G123" s="188" t="s">
        <v>167</v>
      </c>
      <c r="H123" s="189">
        <v>60</v>
      </c>
      <c r="I123" s="190"/>
      <c r="J123" s="191">
        <f>ROUND(I123*H123,2)</f>
        <v>0</v>
      </c>
      <c r="K123" s="187" t="s">
        <v>391</v>
      </c>
      <c r="L123" s="42"/>
      <c r="M123" s="192" t="s">
        <v>76</v>
      </c>
      <c r="N123" s="193" t="s">
        <v>49</v>
      </c>
      <c r="O123" s="67"/>
      <c r="P123" s="194">
        <f>O123*H123</f>
        <v>0</v>
      </c>
      <c r="Q123" s="194">
        <v>5.9999999999999995E-4</v>
      </c>
      <c r="R123" s="194">
        <f>Q123*H123</f>
        <v>3.5999999999999997E-2</v>
      </c>
      <c r="S123" s="194">
        <v>0</v>
      </c>
      <c r="T123" s="195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6" t="s">
        <v>479</v>
      </c>
      <c r="AT123" s="196" t="s">
        <v>388</v>
      </c>
      <c r="AU123" s="196" t="s">
        <v>90</v>
      </c>
      <c r="AY123" s="20" t="s">
        <v>386</v>
      </c>
      <c r="BE123" s="197">
        <f>IF(N123="základní",J123,0)</f>
        <v>0</v>
      </c>
      <c r="BF123" s="197">
        <f>IF(N123="snížená",J123,0)</f>
        <v>0</v>
      </c>
      <c r="BG123" s="197">
        <f>IF(N123="zákl. přenesená",J123,0)</f>
        <v>0</v>
      </c>
      <c r="BH123" s="197">
        <f>IF(N123="sníž. přenesená",J123,0)</f>
        <v>0</v>
      </c>
      <c r="BI123" s="197">
        <f>IF(N123="nulová",J123,0)</f>
        <v>0</v>
      </c>
      <c r="BJ123" s="20" t="s">
        <v>90</v>
      </c>
      <c r="BK123" s="197">
        <f>ROUND(I123*H123,2)</f>
        <v>0</v>
      </c>
      <c r="BL123" s="20" t="s">
        <v>479</v>
      </c>
      <c r="BM123" s="196" t="s">
        <v>5710</v>
      </c>
    </row>
    <row r="124" spans="1:65" s="2" customFormat="1" ht="10">
      <c r="A124" s="37"/>
      <c r="B124" s="38"/>
      <c r="C124" s="39"/>
      <c r="D124" s="198" t="s">
        <v>393</v>
      </c>
      <c r="E124" s="39"/>
      <c r="F124" s="199" t="s">
        <v>5711</v>
      </c>
      <c r="G124" s="39"/>
      <c r="H124" s="39"/>
      <c r="I124" s="200"/>
      <c r="J124" s="39"/>
      <c r="K124" s="39"/>
      <c r="L124" s="42"/>
      <c r="M124" s="201"/>
      <c r="N124" s="202"/>
      <c r="O124" s="67"/>
      <c r="P124" s="67"/>
      <c r="Q124" s="67"/>
      <c r="R124" s="67"/>
      <c r="S124" s="67"/>
      <c r="T124" s="68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T124" s="20" t="s">
        <v>393</v>
      </c>
      <c r="AU124" s="20" t="s">
        <v>90</v>
      </c>
    </row>
    <row r="125" spans="1:65" s="2" customFormat="1" ht="24.15" customHeight="1">
      <c r="A125" s="37"/>
      <c r="B125" s="38"/>
      <c r="C125" s="185" t="s">
        <v>8</v>
      </c>
      <c r="D125" s="185" t="s">
        <v>388</v>
      </c>
      <c r="E125" s="186" t="s">
        <v>5712</v>
      </c>
      <c r="F125" s="187" t="s">
        <v>5713</v>
      </c>
      <c r="G125" s="188" t="s">
        <v>167</v>
      </c>
      <c r="H125" s="189">
        <v>450</v>
      </c>
      <c r="I125" s="190"/>
      <c r="J125" s="191">
        <f>ROUND(I125*H125,2)</f>
        <v>0</v>
      </c>
      <c r="K125" s="187" t="s">
        <v>391</v>
      </c>
      <c r="L125" s="42"/>
      <c r="M125" s="192" t="s">
        <v>76</v>
      </c>
      <c r="N125" s="193" t="s">
        <v>49</v>
      </c>
      <c r="O125" s="67"/>
      <c r="P125" s="194">
        <f>O125*H125</f>
        <v>0</v>
      </c>
      <c r="Q125" s="194">
        <v>0</v>
      </c>
      <c r="R125" s="194">
        <f>Q125*H125</f>
        <v>0</v>
      </c>
      <c r="S125" s="194">
        <v>0</v>
      </c>
      <c r="T125" s="195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6" t="s">
        <v>479</v>
      </c>
      <c r="AT125" s="196" t="s">
        <v>388</v>
      </c>
      <c r="AU125" s="196" t="s">
        <v>90</v>
      </c>
      <c r="AY125" s="20" t="s">
        <v>386</v>
      </c>
      <c r="BE125" s="197">
        <f>IF(N125="základní",J125,0)</f>
        <v>0</v>
      </c>
      <c r="BF125" s="197">
        <f>IF(N125="snížená",J125,0)</f>
        <v>0</v>
      </c>
      <c r="BG125" s="197">
        <f>IF(N125="zákl. přenesená",J125,0)</f>
        <v>0</v>
      </c>
      <c r="BH125" s="197">
        <f>IF(N125="sníž. přenesená",J125,0)</f>
        <v>0</v>
      </c>
      <c r="BI125" s="197">
        <f>IF(N125="nulová",J125,0)</f>
        <v>0</v>
      </c>
      <c r="BJ125" s="20" t="s">
        <v>90</v>
      </c>
      <c r="BK125" s="197">
        <f>ROUND(I125*H125,2)</f>
        <v>0</v>
      </c>
      <c r="BL125" s="20" t="s">
        <v>479</v>
      </c>
      <c r="BM125" s="196" t="s">
        <v>5714</v>
      </c>
    </row>
    <row r="126" spans="1:65" s="2" customFormat="1" ht="10">
      <c r="A126" s="37"/>
      <c r="B126" s="38"/>
      <c r="C126" s="39"/>
      <c r="D126" s="198" t="s">
        <v>393</v>
      </c>
      <c r="E126" s="39"/>
      <c r="F126" s="199" t="s">
        <v>5715</v>
      </c>
      <c r="G126" s="39"/>
      <c r="H126" s="39"/>
      <c r="I126" s="200"/>
      <c r="J126" s="39"/>
      <c r="K126" s="39"/>
      <c r="L126" s="42"/>
      <c r="M126" s="201"/>
      <c r="N126" s="202"/>
      <c r="O126" s="67"/>
      <c r="P126" s="67"/>
      <c r="Q126" s="67"/>
      <c r="R126" s="67"/>
      <c r="S126" s="67"/>
      <c r="T126" s="68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T126" s="20" t="s">
        <v>393</v>
      </c>
      <c r="AU126" s="20" t="s">
        <v>90</v>
      </c>
    </row>
    <row r="127" spans="1:65" s="14" customFormat="1" ht="10">
      <c r="B127" s="214"/>
      <c r="C127" s="215"/>
      <c r="D127" s="205" t="s">
        <v>395</v>
      </c>
      <c r="E127" s="216" t="s">
        <v>76</v>
      </c>
      <c r="F127" s="217" t="s">
        <v>5716</v>
      </c>
      <c r="G127" s="215"/>
      <c r="H127" s="218">
        <v>450</v>
      </c>
      <c r="I127" s="219"/>
      <c r="J127" s="215"/>
      <c r="K127" s="215"/>
      <c r="L127" s="220"/>
      <c r="M127" s="221"/>
      <c r="N127" s="222"/>
      <c r="O127" s="222"/>
      <c r="P127" s="222"/>
      <c r="Q127" s="222"/>
      <c r="R127" s="222"/>
      <c r="S127" s="222"/>
      <c r="T127" s="223"/>
      <c r="AT127" s="224" t="s">
        <v>395</v>
      </c>
      <c r="AU127" s="224" t="s">
        <v>90</v>
      </c>
      <c r="AV127" s="14" t="s">
        <v>90</v>
      </c>
      <c r="AW127" s="14" t="s">
        <v>36</v>
      </c>
      <c r="AX127" s="14" t="s">
        <v>85</v>
      </c>
      <c r="AY127" s="224" t="s">
        <v>386</v>
      </c>
    </row>
    <row r="128" spans="1:65" s="2" customFormat="1" ht="16.5" customHeight="1">
      <c r="A128" s="37"/>
      <c r="B128" s="38"/>
      <c r="C128" s="185" t="s">
        <v>464</v>
      </c>
      <c r="D128" s="185" t="s">
        <v>388</v>
      </c>
      <c r="E128" s="186" t="s">
        <v>5717</v>
      </c>
      <c r="F128" s="187" t="s">
        <v>5718</v>
      </c>
      <c r="G128" s="188" t="s">
        <v>624</v>
      </c>
      <c r="H128" s="189">
        <v>1</v>
      </c>
      <c r="I128" s="190"/>
      <c r="J128" s="191">
        <f t="shared" ref="J128:J133" si="0">ROUND(I128*H128,2)</f>
        <v>0</v>
      </c>
      <c r="K128" s="187" t="s">
        <v>5719</v>
      </c>
      <c r="L128" s="42"/>
      <c r="M128" s="192" t="s">
        <v>76</v>
      </c>
      <c r="N128" s="193" t="s">
        <v>49</v>
      </c>
      <c r="O128" s="67"/>
      <c r="P128" s="194">
        <f t="shared" ref="P128:P133" si="1">O128*H128</f>
        <v>0</v>
      </c>
      <c r="Q128" s="194">
        <v>0</v>
      </c>
      <c r="R128" s="194">
        <f t="shared" ref="R128:R133" si="2">Q128*H128</f>
        <v>0</v>
      </c>
      <c r="S128" s="194">
        <v>0</v>
      </c>
      <c r="T128" s="195">
        <f t="shared" ref="T128:T133" si="3"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6" t="s">
        <v>479</v>
      </c>
      <c r="AT128" s="196" t="s">
        <v>388</v>
      </c>
      <c r="AU128" s="196" t="s">
        <v>90</v>
      </c>
      <c r="AY128" s="20" t="s">
        <v>386</v>
      </c>
      <c r="BE128" s="197">
        <f t="shared" ref="BE128:BE133" si="4">IF(N128="základní",J128,0)</f>
        <v>0</v>
      </c>
      <c r="BF128" s="197">
        <f t="shared" ref="BF128:BF133" si="5">IF(N128="snížená",J128,0)</f>
        <v>0</v>
      </c>
      <c r="BG128" s="197">
        <f t="shared" ref="BG128:BG133" si="6">IF(N128="zákl. přenesená",J128,0)</f>
        <v>0</v>
      </c>
      <c r="BH128" s="197">
        <f t="shared" ref="BH128:BH133" si="7">IF(N128="sníž. přenesená",J128,0)</f>
        <v>0</v>
      </c>
      <c r="BI128" s="197">
        <f t="shared" ref="BI128:BI133" si="8">IF(N128="nulová",J128,0)</f>
        <v>0</v>
      </c>
      <c r="BJ128" s="20" t="s">
        <v>90</v>
      </c>
      <c r="BK128" s="197">
        <f t="shared" ref="BK128:BK133" si="9">ROUND(I128*H128,2)</f>
        <v>0</v>
      </c>
      <c r="BL128" s="20" t="s">
        <v>479</v>
      </c>
      <c r="BM128" s="196" t="s">
        <v>5720</v>
      </c>
    </row>
    <row r="129" spans="1:65" s="2" customFormat="1" ht="24.15" customHeight="1">
      <c r="A129" s="37"/>
      <c r="B129" s="38"/>
      <c r="C129" s="185" t="s">
        <v>469</v>
      </c>
      <c r="D129" s="185" t="s">
        <v>388</v>
      </c>
      <c r="E129" s="186" t="s">
        <v>5721</v>
      </c>
      <c r="F129" s="187" t="s">
        <v>5722</v>
      </c>
      <c r="G129" s="188" t="s">
        <v>624</v>
      </c>
      <c r="H129" s="189">
        <v>1</v>
      </c>
      <c r="I129" s="190"/>
      <c r="J129" s="191">
        <f t="shared" si="0"/>
        <v>0</v>
      </c>
      <c r="K129" s="187" t="s">
        <v>5719</v>
      </c>
      <c r="L129" s="42"/>
      <c r="M129" s="192" t="s">
        <v>76</v>
      </c>
      <c r="N129" s="193" t="s">
        <v>49</v>
      </c>
      <c r="O129" s="67"/>
      <c r="P129" s="194">
        <f t="shared" si="1"/>
        <v>0</v>
      </c>
      <c r="Q129" s="194">
        <v>0</v>
      </c>
      <c r="R129" s="194">
        <f t="shared" si="2"/>
        <v>0</v>
      </c>
      <c r="S129" s="194">
        <v>0</v>
      </c>
      <c r="T129" s="195">
        <f t="shared" si="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6" t="s">
        <v>479</v>
      </c>
      <c r="AT129" s="196" t="s">
        <v>388</v>
      </c>
      <c r="AU129" s="196" t="s">
        <v>90</v>
      </c>
      <c r="AY129" s="20" t="s">
        <v>386</v>
      </c>
      <c r="BE129" s="197">
        <f t="shared" si="4"/>
        <v>0</v>
      </c>
      <c r="BF129" s="197">
        <f t="shared" si="5"/>
        <v>0</v>
      </c>
      <c r="BG129" s="197">
        <f t="shared" si="6"/>
        <v>0</v>
      </c>
      <c r="BH129" s="197">
        <f t="shared" si="7"/>
        <v>0</v>
      </c>
      <c r="BI129" s="197">
        <f t="shared" si="8"/>
        <v>0</v>
      </c>
      <c r="BJ129" s="20" t="s">
        <v>90</v>
      </c>
      <c r="BK129" s="197">
        <f t="shared" si="9"/>
        <v>0</v>
      </c>
      <c r="BL129" s="20" t="s">
        <v>479</v>
      </c>
      <c r="BM129" s="196" t="s">
        <v>5723</v>
      </c>
    </row>
    <row r="130" spans="1:65" s="2" customFormat="1" ht="16.5" customHeight="1">
      <c r="A130" s="37"/>
      <c r="B130" s="38"/>
      <c r="C130" s="185" t="s">
        <v>423</v>
      </c>
      <c r="D130" s="185" t="s">
        <v>388</v>
      </c>
      <c r="E130" s="186" t="s">
        <v>5724</v>
      </c>
      <c r="F130" s="187" t="s">
        <v>5725</v>
      </c>
      <c r="G130" s="188" t="s">
        <v>624</v>
      </c>
      <c r="H130" s="189">
        <v>1</v>
      </c>
      <c r="I130" s="190"/>
      <c r="J130" s="191">
        <f t="shared" si="0"/>
        <v>0</v>
      </c>
      <c r="K130" s="187" t="s">
        <v>5719</v>
      </c>
      <c r="L130" s="42"/>
      <c r="M130" s="192" t="s">
        <v>76</v>
      </c>
      <c r="N130" s="193" t="s">
        <v>49</v>
      </c>
      <c r="O130" s="67"/>
      <c r="P130" s="194">
        <f t="shared" si="1"/>
        <v>0</v>
      </c>
      <c r="Q130" s="194">
        <v>0</v>
      </c>
      <c r="R130" s="194">
        <f t="shared" si="2"/>
        <v>0</v>
      </c>
      <c r="S130" s="194">
        <v>0</v>
      </c>
      <c r="T130" s="195">
        <f t="shared" si="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6" t="s">
        <v>479</v>
      </c>
      <c r="AT130" s="196" t="s">
        <v>388</v>
      </c>
      <c r="AU130" s="196" t="s">
        <v>90</v>
      </c>
      <c r="AY130" s="20" t="s">
        <v>386</v>
      </c>
      <c r="BE130" s="197">
        <f t="shared" si="4"/>
        <v>0</v>
      </c>
      <c r="BF130" s="197">
        <f t="shared" si="5"/>
        <v>0</v>
      </c>
      <c r="BG130" s="197">
        <f t="shared" si="6"/>
        <v>0</v>
      </c>
      <c r="BH130" s="197">
        <f t="shared" si="7"/>
        <v>0</v>
      </c>
      <c r="BI130" s="197">
        <f t="shared" si="8"/>
        <v>0</v>
      </c>
      <c r="BJ130" s="20" t="s">
        <v>90</v>
      </c>
      <c r="BK130" s="197">
        <f t="shared" si="9"/>
        <v>0</v>
      </c>
      <c r="BL130" s="20" t="s">
        <v>479</v>
      </c>
      <c r="BM130" s="196" t="s">
        <v>5726</v>
      </c>
    </row>
    <row r="131" spans="1:65" s="2" customFormat="1" ht="24.15" customHeight="1">
      <c r="A131" s="37"/>
      <c r="B131" s="38"/>
      <c r="C131" s="185" t="s">
        <v>479</v>
      </c>
      <c r="D131" s="185" t="s">
        <v>388</v>
      </c>
      <c r="E131" s="186" t="s">
        <v>5727</v>
      </c>
      <c r="F131" s="187" t="s">
        <v>5728</v>
      </c>
      <c r="G131" s="188" t="s">
        <v>624</v>
      </c>
      <c r="H131" s="189">
        <v>10</v>
      </c>
      <c r="I131" s="190"/>
      <c r="J131" s="191">
        <f t="shared" si="0"/>
        <v>0</v>
      </c>
      <c r="K131" s="187" t="s">
        <v>5719</v>
      </c>
      <c r="L131" s="42"/>
      <c r="M131" s="192" t="s">
        <v>76</v>
      </c>
      <c r="N131" s="193" t="s">
        <v>49</v>
      </c>
      <c r="O131" s="67"/>
      <c r="P131" s="194">
        <f t="shared" si="1"/>
        <v>0</v>
      </c>
      <c r="Q131" s="194">
        <v>0</v>
      </c>
      <c r="R131" s="194">
        <f t="shared" si="2"/>
        <v>0</v>
      </c>
      <c r="S131" s="194">
        <v>0</v>
      </c>
      <c r="T131" s="195">
        <f t="shared" si="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6" t="s">
        <v>479</v>
      </c>
      <c r="AT131" s="196" t="s">
        <v>388</v>
      </c>
      <c r="AU131" s="196" t="s">
        <v>90</v>
      </c>
      <c r="AY131" s="20" t="s">
        <v>386</v>
      </c>
      <c r="BE131" s="197">
        <f t="shared" si="4"/>
        <v>0</v>
      </c>
      <c r="BF131" s="197">
        <f t="shared" si="5"/>
        <v>0</v>
      </c>
      <c r="BG131" s="197">
        <f t="shared" si="6"/>
        <v>0</v>
      </c>
      <c r="BH131" s="197">
        <f t="shared" si="7"/>
        <v>0</v>
      </c>
      <c r="BI131" s="197">
        <f t="shared" si="8"/>
        <v>0</v>
      </c>
      <c r="BJ131" s="20" t="s">
        <v>90</v>
      </c>
      <c r="BK131" s="197">
        <f t="shared" si="9"/>
        <v>0</v>
      </c>
      <c r="BL131" s="20" t="s">
        <v>479</v>
      </c>
      <c r="BM131" s="196" t="s">
        <v>5729</v>
      </c>
    </row>
    <row r="132" spans="1:65" s="2" customFormat="1" ht="24.15" customHeight="1">
      <c r="A132" s="37"/>
      <c r="B132" s="38"/>
      <c r="C132" s="185" t="s">
        <v>484</v>
      </c>
      <c r="D132" s="185" t="s">
        <v>388</v>
      </c>
      <c r="E132" s="186" t="s">
        <v>5730</v>
      </c>
      <c r="F132" s="187" t="s">
        <v>5731</v>
      </c>
      <c r="G132" s="188" t="s">
        <v>624</v>
      </c>
      <c r="H132" s="189">
        <v>6</v>
      </c>
      <c r="I132" s="190"/>
      <c r="J132" s="191">
        <f t="shared" si="0"/>
        <v>0</v>
      </c>
      <c r="K132" s="187" t="s">
        <v>5719</v>
      </c>
      <c r="L132" s="42"/>
      <c r="M132" s="192" t="s">
        <v>76</v>
      </c>
      <c r="N132" s="193" t="s">
        <v>49</v>
      </c>
      <c r="O132" s="67"/>
      <c r="P132" s="194">
        <f t="shared" si="1"/>
        <v>0</v>
      </c>
      <c r="Q132" s="194">
        <v>0</v>
      </c>
      <c r="R132" s="194">
        <f t="shared" si="2"/>
        <v>0</v>
      </c>
      <c r="S132" s="194">
        <v>0</v>
      </c>
      <c r="T132" s="195">
        <f t="shared" si="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6" t="s">
        <v>479</v>
      </c>
      <c r="AT132" s="196" t="s">
        <v>388</v>
      </c>
      <c r="AU132" s="196" t="s">
        <v>90</v>
      </c>
      <c r="AY132" s="20" t="s">
        <v>386</v>
      </c>
      <c r="BE132" s="197">
        <f t="shared" si="4"/>
        <v>0</v>
      </c>
      <c r="BF132" s="197">
        <f t="shared" si="5"/>
        <v>0</v>
      </c>
      <c r="BG132" s="197">
        <f t="shared" si="6"/>
        <v>0</v>
      </c>
      <c r="BH132" s="197">
        <f t="shared" si="7"/>
        <v>0</v>
      </c>
      <c r="BI132" s="197">
        <f t="shared" si="8"/>
        <v>0</v>
      </c>
      <c r="BJ132" s="20" t="s">
        <v>90</v>
      </c>
      <c r="BK132" s="197">
        <f t="shared" si="9"/>
        <v>0</v>
      </c>
      <c r="BL132" s="20" t="s">
        <v>479</v>
      </c>
      <c r="BM132" s="196" t="s">
        <v>5732</v>
      </c>
    </row>
    <row r="133" spans="1:65" s="2" customFormat="1" ht="55.5" customHeight="1">
      <c r="A133" s="37"/>
      <c r="B133" s="38"/>
      <c r="C133" s="185" t="s">
        <v>490</v>
      </c>
      <c r="D133" s="185" t="s">
        <v>388</v>
      </c>
      <c r="E133" s="186" t="s">
        <v>5733</v>
      </c>
      <c r="F133" s="187" t="s">
        <v>5734</v>
      </c>
      <c r="G133" s="188" t="s">
        <v>456</v>
      </c>
      <c r="H133" s="189">
        <v>0.123</v>
      </c>
      <c r="I133" s="190"/>
      <c r="J133" s="191">
        <f t="shared" si="0"/>
        <v>0</v>
      </c>
      <c r="K133" s="187" t="s">
        <v>391</v>
      </c>
      <c r="L133" s="42"/>
      <c r="M133" s="192" t="s">
        <v>76</v>
      </c>
      <c r="N133" s="193" t="s">
        <v>49</v>
      </c>
      <c r="O133" s="67"/>
      <c r="P133" s="194">
        <f t="shared" si="1"/>
        <v>0</v>
      </c>
      <c r="Q133" s="194">
        <v>0</v>
      </c>
      <c r="R133" s="194">
        <f t="shared" si="2"/>
        <v>0</v>
      </c>
      <c r="S133" s="194">
        <v>0</v>
      </c>
      <c r="T133" s="195">
        <f t="shared" si="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6" t="s">
        <v>479</v>
      </c>
      <c r="AT133" s="196" t="s">
        <v>388</v>
      </c>
      <c r="AU133" s="196" t="s">
        <v>90</v>
      </c>
      <c r="AY133" s="20" t="s">
        <v>386</v>
      </c>
      <c r="BE133" s="197">
        <f t="shared" si="4"/>
        <v>0</v>
      </c>
      <c r="BF133" s="197">
        <f t="shared" si="5"/>
        <v>0</v>
      </c>
      <c r="BG133" s="197">
        <f t="shared" si="6"/>
        <v>0</v>
      </c>
      <c r="BH133" s="197">
        <f t="shared" si="7"/>
        <v>0</v>
      </c>
      <c r="BI133" s="197">
        <f t="shared" si="8"/>
        <v>0</v>
      </c>
      <c r="BJ133" s="20" t="s">
        <v>90</v>
      </c>
      <c r="BK133" s="197">
        <f t="shared" si="9"/>
        <v>0</v>
      </c>
      <c r="BL133" s="20" t="s">
        <v>479</v>
      </c>
      <c r="BM133" s="196" t="s">
        <v>5735</v>
      </c>
    </row>
    <row r="134" spans="1:65" s="2" customFormat="1" ht="10">
      <c r="A134" s="37"/>
      <c r="B134" s="38"/>
      <c r="C134" s="39"/>
      <c r="D134" s="198" t="s">
        <v>393</v>
      </c>
      <c r="E134" s="39"/>
      <c r="F134" s="199" t="s">
        <v>5736</v>
      </c>
      <c r="G134" s="39"/>
      <c r="H134" s="39"/>
      <c r="I134" s="200"/>
      <c r="J134" s="39"/>
      <c r="K134" s="39"/>
      <c r="L134" s="42"/>
      <c r="M134" s="201"/>
      <c r="N134" s="202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393</v>
      </c>
      <c r="AU134" s="20" t="s">
        <v>90</v>
      </c>
    </row>
    <row r="135" spans="1:65" s="2" customFormat="1" ht="62.75" customHeight="1">
      <c r="A135" s="37"/>
      <c r="B135" s="38"/>
      <c r="C135" s="185" t="s">
        <v>496</v>
      </c>
      <c r="D135" s="185" t="s">
        <v>388</v>
      </c>
      <c r="E135" s="186" t="s">
        <v>5737</v>
      </c>
      <c r="F135" s="187" t="s">
        <v>5738</v>
      </c>
      <c r="G135" s="188" t="s">
        <v>456</v>
      </c>
      <c r="H135" s="189">
        <v>0.123</v>
      </c>
      <c r="I135" s="190"/>
      <c r="J135" s="191">
        <f>ROUND(I135*H135,2)</f>
        <v>0</v>
      </c>
      <c r="K135" s="187" t="s">
        <v>391</v>
      </c>
      <c r="L135" s="42"/>
      <c r="M135" s="192" t="s">
        <v>76</v>
      </c>
      <c r="N135" s="193" t="s">
        <v>49</v>
      </c>
      <c r="O135" s="67"/>
      <c r="P135" s="194">
        <f>O135*H135</f>
        <v>0</v>
      </c>
      <c r="Q135" s="194">
        <v>0</v>
      </c>
      <c r="R135" s="194">
        <f>Q135*H135</f>
        <v>0</v>
      </c>
      <c r="S135" s="194">
        <v>0</v>
      </c>
      <c r="T135" s="195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6" t="s">
        <v>479</v>
      </c>
      <c r="AT135" s="196" t="s">
        <v>388</v>
      </c>
      <c r="AU135" s="196" t="s">
        <v>90</v>
      </c>
      <c r="AY135" s="20" t="s">
        <v>386</v>
      </c>
      <c r="BE135" s="197">
        <f>IF(N135="základní",J135,0)</f>
        <v>0</v>
      </c>
      <c r="BF135" s="197">
        <f>IF(N135="snížená",J135,0)</f>
        <v>0</v>
      </c>
      <c r="BG135" s="197">
        <f>IF(N135="zákl. přenesená",J135,0)</f>
        <v>0</v>
      </c>
      <c r="BH135" s="197">
        <f>IF(N135="sníž. přenesená",J135,0)</f>
        <v>0</v>
      </c>
      <c r="BI135" s="197">
        <f>IF(N135="nulová",J135,0)</f>
        <v>0</v>
      </c>
      <c r="BJ135" s="20" t="s">
        <v>90</v>
      </c>
      <c r="BK135" s="197">
        <f>ROUND(I135*H135,2)</f>
        <v>0</v>
      </c>
      <c r="BL135" s="20" t="s">
        <v>479</v>
      </c>
      <c r="BM135" s="196" t="s">
        <v>5739</v>
      </c>
    </row>
    <row r="136" spans="1:65" s="2" customFormat="1" ht="10">
      <c r="A136" s="37"/>
      <c r="B136" s="38"/>
      <c r="C136" s="39"/>
      <c r="D136" s="198" t="s">
        <v>393</v>
      </c>
      <c r="E136" s="39"/>
      <c r="F136" s="199" t="s">
        <v>5740</v>
      </c>
      <c r="G136" s="39"/>
      <c r="H136" s="39"/>
      <c r="I136" s="200"/>
      <c r="J136" s="39"/>
      <c r="K136" s="39"/>
      <c r="L136" s="42"/>
      <c r="M136" s="201"/>
      <c r="N136" s="202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393</v>
      </c>
      <c r="AU136" s="20" t="s">
        <v>90</v>
      </c>
    </row>
    <row r="137" spans="1:65" s="12" customFormat="1" ht="22.75" customHeight="1">
      <c r="B137" s="169"/>
      <c r="C137" s="170"/>
      <c r="D137" s="171" t="s">
        <v>77</v>
      </c>
      <c r="E137" s="183" t="s">
        <v>5741</v>
      </c>
      <c r="F137" s="183" t="s">
        <v>5742</v>
      </c>
      <c r="G137" s="170"/>
      <c r="H137" s="170"/>
      <c r="I137" s="173"/>
      <c r="J137" s="184">
        <f>BK137</f>
        <v>0</v>
      </c>
      <c r="K137" s="170"/>
      <c r="L137" s="175"/>
      <c r="M137" s="176"/>
      <c r="N137" s="177"/>
      <c r="O137" s="177"/>
      <c r="P137" s="178">
        <f>SUM(P138:P156)</f>
        <v>0</v>
      </c>
      <c r="Q137" s="177"/>
      <c r="R137" s="178">
        <f>SUM(R138:R156)</f>
        <v>4.4450000000000003E-2</v>
      </c>
      <c r="S137" s="177"/>
      <c r="T137" s="179">
        <f>SUM(T138:T156)</f>
        <v>0</v>
      </c>
      <c r="AR137" s="180" t="s">
        <v>90</v>
      </c>
      <c r="AT137" s="181" t="s">
        <v>77</v>
      </c>
      <c r="AU137" s="181" t="s">
        <v>85</v>
      </c>
      <c r="AY137" s="180" t="s">
        <v>386</v>
      </c>
      <c r="BK137" s="182">
        <f>SUM(BK138:BK156)</f>
        <v>0</v>
      </c>
    </row>
    <row r="138" spans="1:65" s="2" customFormat="1" ht="24.15" customHeight="1">
      <c r="A138" s="37"/>
      <c r="B138" s="38"/>
      <c r="C138" s="185" t="s">
        <v>502</v>
      </c>
      <c r="D138" s="185" t="s">
        <v>388</v>
      </c>
      <c r="E138" s="186" t="s">
        <v>5743</v>
      </c>
      <c r="F138" s="187" t="s">
        <v>5744</v>
      </c>
      <c r="G138" s="188" t="s">
        <v>624</v>
      </c>
      <c r="H138" s="189">
        <v>14</v>
      </c>
      <c r="I138" s="190"/>
      <c r="J138" s="191">
        <f>ROUND(I138*H138,2)</f>
        <v>0</v>
      </c>
      <c r="K138" s="187" t="s">
        <v>391</v>
      </c>
      <c r="L138" s="42"/>
      <c r="M138" s="192" t="s">
        <v>76</v>
      </c>
      <c r="N138" s="193" t="s">
        <v>49</v>
      </c>
      <c r="O138" s="67"/>
      <c r="P138" s="194">
        <f>O138*H138</f>
        <v>0</v>
      </c>
      <c r="Q138" s="194">
        <v>2.4000000000000001E-4</v>
      </c>
      <c r="R138" s="194">
        <f>Q138*H138</f>
        <v>3.3600000000000001E-3</v>
      </c>
      <c r="S138" s="194">
        <v>0</v>
      </c>
      <c r="T138" s="195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6" t="s">
        <v>479</v>
      </c>
      <c r="AT138" s="196" t="s">
        <v>388</v>
      </c>
      <c r="AU138" s="196" t="s">
        <v>90</v>
      </c>
      <c r="AY138" s="20" t="s">
        <v>386</v>
      </c>
      <c r="BE138" s="197">
        <f>IF(N138="základní",J138,0)</f>
        <v>0</v>
      </c>
      <c r="BF138" s="197">
        <f>IF(N138="snížená",J138,0)</f>
        <v>0</v>
      </c>
      <c r="BG138" s="197">
        <f>IF(N138="zákl. přenesená",J138,0)</f>
        <v>0</v>
      </c>
      <c r="BH138" s="197">
        <f>IF(N138="sníž. přenesená",J138,0)</f>
        <v>0</v>
      </c>
      <c r="BI138" s="197">
        <f>IF(N138="nulová",J138,0)</f>
        <v>0</v>
      </c>
      <c r="BJ138" s="20" t="s">
        <v>90</v>
      </c>
      <c r="BK138" s="197">
        <f>ROUND(I138*H138,2)</f>
        <v>0</v>
      </c>
      <c r="BL138" s="20" t="s">
        <v>479</v>
      </c>
      <c r="BM138" s="196" t="s">
        <v>5745</v>
      </c>
    </row>
    <row r="139" spans="1:65" s="2" customFormat="1" ht="10">
      <c r="A139" s="37"/>
      <c r="B139" s="38"/>
      <c r="C139" s="39"/>
      <c r="D139" s="198" t="s">
        <v>393</v>
      </c>
      <c r="E139" s="39"/>
      <c r="F139" s="199" t="s">
        <v>5746</v>
      </c>
      <c r="G139" s="39"/>
      <c r="H139" s="39"/>
      <c r="I139" s="200"/>
      <c r="J139" s="39"/>
      <c r="K139" s="39"/>
      <c r="L139" s="42"/>
      <c r="M139" s="201"/>
      <c r="N139" s="202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393</v>
      </c>
      <c r="AU139" s="20" t="s">
        <v>90</v>
      </c>
    </row>
    <row r="140" spans="1:65" s="2" customFormat="1" ht="24.15" customHeight="1">
      <c r="A140" s="37"/>
      <c r="B140" s="38"/>
      <c r="C140" s="185" t="s">
        <v>7</v>
      </c>
      <c r="D140" s="185" t="s">
        <v>388</v>
      </c>
      <c r="E140" s="186" t="s">
        <v>5747</v>
      </c>
      <c r="F140" s="187" t="s">
        <v>5748</v>
      </c>
      <c r="G140" s="188" t="s">
        <v>624</v>
      </c>
      <c r="H140" s="189">
        <v>7</v>
      </c>
      <c r="I140" s="190"/>
      <c r="J140" s="191">
        <f>ROUND(I140*H140,2)</f>
        <v>0</v>
      </c>
      <c r="K140" s="187" t="s">
        <v>391</v>
      </c>
      <c r="L140" s="42"/>
      <c r="M140" s="192" t="s">
        <v>76</v>
      </c>
      <c r="N140" s="193" t="s">
        <v>49</v>
      </c>
      <c r="O140" s="67"/>
      <c r="P140" s="194">
        <f>O140*H140</f>
        <v>0</v>
      </c>
      <c r="Q140" s="194">
        <v>6.2E-4</v>
      </c>
      <c r="R140" s="194">
        <f>Q140*H140</f>
        <v>4.3400000000000001E-3</v>
      </c>
      <c r="S140" s="194">
        <v>0</v>
      </c>
      <c r="T140" s="195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6" t="s">
        <v>479</v>
      </c>
      <c r="AT140" s="196" t="s">
        <v>388</v>
      </c>
      <c r="AU140" s="196" t="s">
        <v>90</v>
      </c>
      <c r="AY140" s="20" t="s">
        <v>386</v>
      </c>
      <c r="BE140" s="197">
        <f>IF(N140="základní",J140,0)</f>
        <v>0</v>
      </c>
      <c r="BF140" s="197">
        <f>IF(N140="snížená",J140,0)</f>
        <v>0</v>
      </c>
      <c r="BG140" s="197">
        <f>IF(N140="zákl. přenesená",J140,0)</f>
        <v>0</v>
      </c>
      <c r="BH140" s="197">
        <f>IF(N140="sníž. přenesená",J140,0)</f>
        <v>0</v>
      </c>
      <c r="BI140" s="197">
        <f>IF(N140="nulová",J140,0)</f>
        <v>0</v>
      </c>
      <c r="BJ140" s="20" t="s">
        <v>90</v>
      </c>
      <c r="BK140" s="197">
        <f>ROUND(I140*H140,2)</f>
        <v>0</v>
      </c>
      <c r="BL140" s="20" t="s">
        <v>479</v>
      </c>
      <c r="BM140" s="196" t="s">
        <v>5749</v>
      </c>
    </row>
    <row r="141" spans="1:65" s="2" customFormat="1" ht="10">
      <c r="A141" s="37"/>
      <c r="B141" s="38"/>
      <c r="C141" s="39"/>
      <c r="D141" s="198" t="s">
        <v>393</v>
      </c>
      <c r="E141" s="39"/>
      <c r="F141" s="199" t="s">
        <v>5750</v>
      </c>
      <c r="G141" s="39"/>
      <c r="H141" s="39"/>
      <c r="I141" s="200"/>
      <c r="J141" s="39"/>
      <c r="K141" s="39"/>
      <c r="L141" s="42"/>
      <c r="M141" s="201"/>
      <c r="N141" s="202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393</v>
      </c>
      <c r="AU141" s="20" t="s">
        <v>90</v>
      </c>
    </row>
    <row r="142" spans="1:65" s="2" customFormat="1" ht="37.75" customHeight="1">
      <c r="A142" s="37"/>
      <c r="B142" s="38"/>
      <c r="C142" s="185" t="s">
        <v>516</v>
      </c>
      <c r="D142" s="185" t="s">
        <v>388</v>
      </c>
      <c r="E142" s="186" t="s">
        <v>5751</v>
      </c>
      <c r="F142" s="187" t="s">
        <v>5752</v>
      </c>
      <c r="G142" s="188" t="s">
        <v>624</v>
      </c>
      <c r="H142" s="189">
        <v>7</v>
      </c>
      <c r="I142" s="190"/>
      <c r="J142" s="191">
        <f>ROUND(I142*H142,2)</f>
        <v>0</v>
      </c>
      <c r="K142" s="187" t="s">
        <v>391</v>
      </c>
      <c r="L142" s="42"/>
      <c r="M142" s="192" t="s">
        <v>76</v>
      </c>
      <c r="N142" s="193" t="s">
        <v>49</v>
      </c>
      <c r="O142" s="67"/>
      <c r="P142" s="194">
        <f>O142*H142</f>
        <v>0</v>
      </c>
      <c r="Q142" s="194">
        <v>1.3999999999999999E-4</v>
      </c>
      <c r="R142" s="194">
        <f>Q142*H142</f>
        <v>9.7999999999999997E-4</v>
      </c>
      <c r="S142" s="194">
        <v>0</v>
      </c>
      <c r="T142" s="195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6" t="s">
        <v>479</v>
      </c>
      <c r="AT142" s="196" t="s">
        <v>388</v>
      </c>
      <c r="AU142" s="196" t="s">
        <v>90</v>
      </c>
      <c r="AY142" s="20" t="s">
        <v>386</v>
      </c>
      <c r="BE142" s="197">
        <f>IF(N142="základní",J142,0)</f>
        <v>0</v>
      </c>
      <c r="BF142" s="197">
        <f>IF(N142="snížená",J142,0)</f>
        <v>0</v>
      </c>
      <c r="BG142" s="197">
        <f>IF(N142="zákl. přenesená",J142,0)</f>
        <v>0</v>
      </c>
      <c r="BH142" s="197">
        <f>IF(N142="sníž. přenesená",J142,0)</f>
        <v>0</v>
      </c>
      <c r="BI142" s="197">
        <f>IF(N142="nulová",J142,0)</f>
        <v>0</v>
      </c>
      <c r="BJ142" s="20" t="s">
        <v>90</v>
      </c>
      <c r="BK142" s="197">
        <f>ROUND(I142*H142,2)</f>
        <v>0</v>
      </c>
      <c r="BL142" s="20" t="s">
        <v>479</v>
      </c>
      <c r="BM142" s="196" t="s">
        <v>5753</v>
      </c>
    </row>
    <row r="143" spans="1:65" s="2" customFormat="1" ht="10">
      <c r="A143" s="37"/>
      <c r="B143" s="38"/>
      <c r="C143" s="39"/>
      <c r="D143" s="198" t="s">
        <v>393</v>
      </c>
      <c r="E143" s="39"/>
      <c r="F143" s="199" t="s">
        <v>5754</v>
      </c>
      <c r="G143" s="39"/>
      <c r="H143" s="39"/>
      <c r="I143" s="200"/>
      <c r="J143" s="39"/>
      <c r="K143" s="39"/>
      <c r="L143" s="42"/>
      <c r="M143" s="201"/>
      <c r="N143" s="202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393</v>
      </c>
      <c r="AU143" s="20" t="s">
        <v>90</v>
      </c>
    </row>
    <row r="144" spans="1:65" s="2" customFormat="1" ht="33" customHeight="1">
      <c r="A144" s="37"/>
      <c r="B144" s="38"/>
      <c r="C144" s="185" t="s">
        <v>522</v>
      </c>
      <c r="D144" s="185" t="s">
        <v>388</v>
      </c>
      <c r="E144" s="186" t="s">
        <v>5755</v>
      </c>
      <c r="F144" s="187" t="s">
        <v>5756</v>
      </c>
      <c r="G144" s="188" t="s">
        <v>624</v>
      </c>
      <c r="H144" s="189">
        <v>7</v>
      </c>
      <c r="I144" s="190"/>
      <c r="J144" s="191">
        <f>ROUND(I144*H144,2)</f>
        <v>0</v>
      </c>
      <c r="K144" s="187" t="s">
        <v>391</v>
      </c>
      <c r="L144" s="42"/>
      <c r="M144" s="192" t="s">
        <v>76</v>
      </c>
      <c r="N144" s="193" t="s">
        <v>49</v>
      </c>
      <c r="O144" s="67"/>
      <c r="P144" s="194">
        <f>O144*H144</f>
        <v>0</v>
      </c>
      <c r="Q144" s="194">
        <v>6.9999999999999999E-4</v>
      </c>
      <c r="R144" s="194">
        <f>Q144*H144</f>
        <v>4.8999999999999998E-3</v>
      </c>
      <c r="S144" s="194">
        <v>0</v>
      </c>
      <c r="T144" s="195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6" t="s">
        <v>479</v>
      </c>
      <c r="AT144" s="196" t="s">
        <v>388</v>
      </c>
      <c r="AU144" s="196" t="s">
        <v>90</v>
      </c>
      <c r="AY144" s="20" t="s">
        <v>386</v>
      </c>
      <c r="BE144" s="197">
        <f>IF(N144="základní",J144,0)</f>
        <v>0</v>
      </c>
      <c r="BF144" s="197">
        <f>IF(N144="snížená",J144,0)</f>
        <v>0</v>
      </c>
      <c r="BG144" s="197">
        <f>IF(N144="zákl. přenesená",J144,0)</f>
        <v>0</v>
      </c>
      <c r="BH144" s="197">
        <f>IF(N144="sníž. přenesená",J144,0)</f>
        <v>0</v>
      </c>
      <c r="BI144" s="197">
        <f>IF(N144="nulová",J144,0)</f>
        <v>0</v>
      </c>
      <c r="BJ144" s="20" t="s">
        <v>90</v>
      </c>
      <c r="BK144" s="197">
        <f>ROUND(I144*H144,2)</f>
        <v>0</v>
      </c>
      <c r="BL144" s="20" t="s">
        <v>479</v>
      </c>
      <c r="BM144" s="196" t="s">
        <v>5757</v>
      </c>
    </row>
    <row r="145" spans="1:65" s="2" customFormat="1" ht="10">
      <c r="A145" s="37"/>
      <c r="B145" s="38"/>
      <c r="C145" s="39"/>
      <c r="D145" s="198" t="s">
        <v>393</v>
      </c>
      <c r="E145" s="39"/>
      <c r="F145" s="199" t="s">
        <v>5758</v>
      </c>
      <c r="G145" s="39"/>
      <c r="H145" s="39"/>
      <c r="I145" s="200"/>
      <c r="J145" s="39"/>
      <c r="K145" s="39"/>
      <c r="L145" s="42"/>
      <c r="M145" s="201"/>
      <c r="N145" s="202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393</v>
      </c>
      <c r="AU145" s="20" t="s">
        <v>90</v>
      </c>
    </row>
    <row r="146" spans="1:65" s="2" customFormat="1" ht="24.15" customHeight="1">
      <c r="A146" s="37"/>
      <c r="B146" s="38"/>
      <c r="C146" s="185" t="s">
        <v>527</v>
      </c>
      <c r="D146" s="185" t="s">
        <v>388</v>
      </c>
      <c r="E146" s="186" t="s">
        <v>5759</v>
      </c>
      <c r="F146" s="187" t="s">
        <v>5760</v>
      </c>
      <c r="G146" s="188" t="s">
        <v>624</v>
      </c>
      <c r="H146" s="189">
        <v>28</v>
      </c>
      <c r="I146" s="190"/>
      <c r="J146" s="191">
        <f>ROUND(I146*H146,2)</f>
        <v>0</v>
      </c>
      <c r="K146" s="187" t="s">
        <v>391</v>
      </c>
      <c r="L146" s="42"/>
      <c r="M146" s="192" t="s">
        <v>76</v>
      </c>
      <c r="N146" s="193" t="s">
        <v>49</v>
      </c>
      <c r="O146" s="67"/>
      <c r="P146" s="194">
        <f>O146*H146</f>
        <v>0</v>
      </c>
      <c r="Q146" s="194">
        <v>2.2000000000000001E-4</v>
      </c>
      <c r="R146" s="194">
        <f>Q146*H146</f>
        <v>6.1600000000000005E-3</v>
      </c>
      <c r="S146" s="194">
        <v>0</v>
      </c>
      <c r="T146" s="195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6" t="s">
        <v>479</v>
      </c>
      <c r="AT146" s="196" t="s">
        <v>388</v>
      </c>
      <c r="AU146" s="196" t="s">
        <v>90</v>
      </c>
      <c r="AY146" s="20" t="s">
        <v>386</v>
      </c>
      <c r="BE146" s="197">
        <f>IF(N146="základní",J146,0)</f>
        <v>0</v>
      </c>
      <c r="BF146" s="197">
        <f>IF(N146="snížená",J146,0)</f>
        <v>0</v>
      </c>
      <c r="BG146" s="197">
        <f>IF(N146="zákl. přenesená",J146,0)</f>
        <v>0</v>
      </c>
      <c r="BH146" s="197">
        <f>IF(N146="sníž. přenesená",J146,0)</f>
        <v>0</v>
      </c>
      <c r="BI146" s="197">
        <f>IF(N146="nulová",J146,0)</f>
        <v>0</v>
      </c>
      <c r="BJ146" s="20" t="s">
        <v>90</v>
      </c>
      <c r="BK146" s="197">
        <f>ROUND(I146*H146,2)</f>
        <v>0</v>
      </c>
      <c r="BL146" s="20" t="s">
        <v>479</v>
      </c>
      <c r="BM146" s="196" t="s">
        <v>5761</v>
      </c>
    </row>
    <row r="147" spans="1:65" s="2" customFormat="1" ht="10">
      <c r="A147" s="37"/>
      <c r="B147" s="38"/>
      <c r="C147" s="39"/>
      <c r="D147" s="198" t="s">
        <v>393</v>
      </c>
      <c r="E147" s="39"/>
      <c r="F147" s="199" t="s">
        <v>5762</v>
      </c>
      <c r="G147" s="39"/>
      <c r="H147" s="39"/>
      <c r="I147" s="200"/>
      <c r="J147" s="39"/>
      <c r="K147" s="39"/>
      <c r="L147" s="42"/>
      <c r="M147" s="201"/>
      <c r="N147" s="202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393</v>
      </c>
      <c r="AU147" s="20" t="s">
        <v>90</v>
      </c>
    </row>
    <row r="148" spans="1:65" s="2" customFormat="1" ht="24.15" customHeight="1">
      <c r="A148" s="37"/>
      <c r="B148" s="38"/>
      <c r="C148" s="185" t="s">
        <v>534</v>
      </c>
      <c r="D148" s="185" t="s">
        <v>388</v>
      </c>
      <c r="E148" s="186" t="s">
        <v>5763</v>
      </c>
      <c r="F148" s="187" t="s">
        <v>5764</v>
      </c>
      <c r="G148" s="188" t="s">
        <v>624</v>
      </c>
      <c r="H148" s="189">
        <v>28</v>
      </c>
      <c r="I148" s="190"/>
      <c r="J148" s="191">
        <f>ROUND(I148*H148,2)</f>
        <v>0</v>
      </c>
      <c r="K148" s="187" t="s">
        <v>391</v>
      </c>
      <c r="L148" s="42"/>
      <c r="M148" s="192" t="s">
        <v>76</v>
      </c>
      <c r="N148" s="193" t="s">
        <v>49</v>
      </c>
      <c r="O148" s="67"/>
      <c r="P148" s="194">
        <f>O148*H148</f>
        <v>0</v>
      </c>
      <c r="Q148" s="194">
        <v>5.5000000000000003E-4</v>
      </c>
      <c r="R148" s="194">
        <f>Q148*H148</f>
        <v>1.54E-2</v>
      </c>
      <c r="S148" s="194">
        <v>0</v>
      </c>
      <c r="T148" s="195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6" t="s">
        <v>479</v>
      </c>
      <c r="AT148" s="196" t="s">
        <v>388</v>
      </c>
      <c r="AU148" s="196" t="s">
        <v>90</v>
      </c>
      <c r="AY148" s="20" t="s">
        <v>386</v>
      </c>
      <c r="BE148" s="197">
        <f>IF(N148="základní",J148,0)</f>
        <v>0</v>
      </c>
      <c r="BF148" s="197">
        <f>IF(N148="snížená",J148,0)</f>
        <v>0</v>
      </c>
      <c r="BG148" s="197">
        <f>IF(N148="zákl. přenesená",J148,0)</f>
        <v>0</v>
      </c>
      <c r="BH148" s="197">
        <f>IF(N148="sníž. přenesená",J148,0)</f>
        <v>0</v>
      </c>
      <c r="BI148" s="197">
        <f>IF(N148="nulová",J148,0)</f>
        <v>0</v>
      </c>
      <c r="BJ148" s="20" t="s">
        <v>90</v>
      </c>
      <c r="BK148" s="197">
        <f>ROUND(I148*H148,2)</f>
        <v>0</v>
      </c>
      <c r="BL148" s="20" t="s">
        <v>479</v>
      </c>
      <c r="BM148" s="196" t="s">
        <v>5765</v>
      </c>
    </row>
    <row r="149" spans="1:65" s="2" customFormat="1" ht="10">
      <c r="A149" s="37"/>
      <c r="B149" s="38"/>
      <c r="C149" s="39"/>
      <c r="D149" s="198" t="s">
        <v>393</v>
      </c>
      <c r="E149" s="39"/>
      <c r="F149" s="199" t="s">
        <v>5766</v>
      </c>
      <c r="G149" s="39"/>
      <c r="H149" s="39"/>
      <c r="I149" s="200"/>
      <c r="J149" s="39"/>
      <c r="K149" s="39"/>
      <c r="L149" s="42"/>
      <c r="M149" s="201"/>
      <c r="N149" s="202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393</v>
      </c>
      <c r="AU149" s="20" t="s">
        <v>90</v>
      </c>
    </row>
    <row r="150" spans="1:65" s="2" customFormat="1" ht="24.15" customHeight="1">
      <c r="A150" s="37"/>
      <c r="B150" s="38"/>
      <c r="C150" s="185" t="s">
        <v>542</v>
      </c>
      <c r="D150" s="185" t="s">
        <v>388</v>
      </c>
      <c r="E150" s="186" t="s">
        <v>5767</v>
      </c>
      <c r="F150" s="187" t="s">
        <v>5768</v>
      </c>
      <c r="G150" s="188" t="s">
        <v>624</v>
      </c>
      <c r="H150" s="189">
        <v>7</v>
      </c>
      <c r="I150" s="190"/>
      <c r="J150" s="191">
        <f>ROUND(I150*H150,2)</f>
        <v>0</v>
      </c>
      <c r="K150" s="187" t="s">
        <v>391</v>
      </c>
      <c r="L150" s="42"/>
      <c r="M150" s="192" t="s">
        <v>76</v>
      </c>
      <c r="N150" s="193" t="s">
        <v>49</v>
      </c>
      <c r="O150" s="67"/>
      <c r="P150" s="194">
        <f>O150*H150</f>
        <v>0</v>
      </c>
      <c r="Q150" s="194">
        <v>1.33E-3</v>
      </c>
      <c r="R150" s="194">
        <f>Q150*H150</f>
        <v>9.3100000000000006E-3</v>
      </c>
      <c r="S150" s="194">
        <v>0</v>
      </c>
      <c r="T150" s="195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6" t="s">
        <v>479</v>
      </c>
      <c r="AT150" s="196" t="s">
        <v>388</v>
      </c>
      <c r="AU150" s="196" t="s">
        <v>90</v>
      </c>
      <c r="AY150" s="20" t="s">
        <v>386</v>
      </c>
      <c r="BE150" s="197">
        <f>IF(N150="základní",J150,0)</f>
        <v>0</v>
      </c>
      <c r="BF150" s="197">
        <f>IF(N150="snížená",J150,0)</f>
        <v>0</v>
      </c>
      <c r="BG150" s="197">
        <f>IF(N150="zákl. přenesená",J150,0)</f>
        <v>0</v>
      </c>
      <c r="BH150" s="197">
        <f>IF(N150="sníž. přenesená",J150,0)</f>
        <v>0</v>
      </c>
      <c r="BI150" s="197">
        <f>IF(N150="nulová",J150,0)</f>
        <v>0</v>
      </c>
      <c r="BJ150" s="20" t="s">
        <v>90</v>
      </c>
      <c r="BK150" s="197">
        <f>ROUND(I150*H150,2)</f>
        <v>0</v>
      </c>
      <c r="BL150" s="20" t="s">
        <v>479</v>
      </c>
      <c r="BM150" s="196" t="s">
        <v>5769</v>
      </c>
    </row>
    <row r="151" spans="1:65" s="2" customFormat="1" ht="10">
      <c r="A151" s="37"/>
      <c r="B151" s="38"/>
      <c r="C151" s="39"/>
      <c r="D151" s="198" t="s">
        <v>393</v>
      </c>
      <c r="E151" s="39"/>
      <c r="F151" s="199" t="s">
        <v>5770</v>
      </c>
      <c r="G151" s="39"/>
      <c r="H151" s="39"/>
      <c r="I151" s="200"/>
      <c r="J151" s="39"/>
      <c r="K151" s="39"/>
      <c r="L151" s="42"/>
      <c r="M151" s="201"/>
      <c r="N151" s="202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393</v>
      </c>
      <c r="AU151" s="20" t="s">
        <v>90</v>
      </c>
    </row>
    <row r="152" spans="1:65" s="14" customFormat="1" ht="20">
      <c r="B152" s="214"/>
      <c r="C152" s="215"/>
      <c r="D152" s="205" t="s">
        <v>395</v>
      </c>
      <c r="E152" s="216" t="s">
        <v>76</v>
      </c>
      <c r="F152" s="217" t="s">
        <v>5771</v>
      </c>
      <c r="G152" s="215"/>
      <c r="H152" s="218">
        <v>7</v>
      </c>
      <c r="I152" s="219"/>
      <c r="J152" s="215"/>
      <c r="K152" s="215"/>
      <c r="L152" s="220"/>
      <c r="M152" s="221"/>
      <c r="N152" s="222"/>
      <c r="O152" s="222"/>
      <c r="P152" s="222"/>
      <c r="Q152" s="222"/>
      <c r="R152" s="222"/>
      <c r="S152" s="222"/>
      <c r="T152" s="223"/>
      <c r="AT152" s="224" t="s">
        <v>395</v>
      </c>
      <c r="AU152" s="224" t="s">
        <v>90</v>
      </c>
      <c r="AV152" s="14" t="s">
        <v>90</v>
      </c>
      <c r="AW152" s="14" t="s">
        <v>36</v>
      </c>
      <c r="AX152" s="14" t="s">
        <v>85</v>
      </c>
      <c r="AY152" s="224" t="s">
        <v>386</v>
      </c>
    </row>
    <row r="153" spans="1:65" s="2" customFormat="1" ht="55.5" customHeight="1">
      <c r="A153" s="37"/>
      <c r="B153" s="38"/>
      <c r="C153" s="185" t="s">
        <v>554</v>
      </c>
      <c r="D153" s="185" t="s">
        <v>388</v>
      </c>
      <c r="E153" s="186" t="s">
        <v>5772</v>
      </c>
      <c r="F153" s="187" t="s">
        <v>5773</v>
      </c>
      <c r="G153" s="188" t="s">
        <v>456</v>
      </c>
      <c r="H153" s="189">
        <v>4.3999999999999997E-2</v>
      </c>
      <c r="I153" s="190"/>
      <c r="J153" s="191">
        <f>ROUND(I153*H153,2)</f>
        <v>0</v>
      </c>
      <c r="K153" s="187" t="s">
        <v>391</v>
      </c>
      <c r="L153" s="42"/>
      <c r="M153" s="192" t="s">
        <v>76</v>
      </c>
      <c r="N153" s="193" t="s">
        <v>49</v>
      </c>
      <c r="O153" s="67"/>
      <c r="P153" s="194">
        <f>O153*H153</f>
        <v>0</v>
      </c>
      <c r="Q153" s="194">
        <v>0</v>
      </c>
      <c r="R153" s="194">
        <f>Q153*H153</f>
        <v>0</v>
      </c>
      <c r="S153" s="194">
        <v>0</v>
      </c>
      <c r="T153" s="195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6" t="s">
        <v>479</v>
      </c>
      <c r="AT153" s="196" t="s">
        <v>388</v>
      </c>
      <c r="AU153" s="196" t="s">
        <v>90</v>
      </c>
      <c r="AY153" s="20" t="s">
        <v>386</v>
      </c>
      <c r="BE153" s="197">
        <f>IF(N153="základní",J153,0)</f>
        <v>0</v>
      </c>
      <c r="BF153" s="197">
        <f>IF(N153="snížená",J153,0)</f>
        <v>0</v>
      </c>
      <c r="BG153" s="197">
        <f>IF(N153="zákl. přenesená",J153,0)</f>
        <v>0</v>
      </c>
      <c r="BH153" s="197">
        <f>IF(N153="sníž. přenesená",J153,0)</f>
        <v>0</v>
      </c>
      <c r="BI153" s="197">
        <f>IF(N153="nulová",J153,0)</f>
        <v>0</v>
      </c>
      <c r="BJ153" s="20" t="s">
        <v>90</v>
      </c>
      <c r="BK153" s="197">
        <f>ROUND(I153*H153,2)</f>
        <v>0</v>
      </c>
      <c r="BL153" s="20" t="s">
        <v>479</v>
      </c>
      <c r="BM153" s="196" t="s">
        <v>5774</v>
      </c>
    </row>
    <row r="154" spans="1:65" s="2" customFormat="1" ht="10">
      <c r="A154" s="37"/>
      <c r="B154" s="38"/>
      <c r="C154" s="39"/>
      <c r="D154" s="198" t="s">
        <v>393</v>
      </c>
      <c r="E154" s="39"/>
      <c r="F154" s="199" t="s">
        <v>5775</v>
      </c>
      <c r="G154" s="39"/>
      <c r="H154" s="39"/>
      <c r="I154" s="200"/>
      <c r="J154" s="39"/>
      <c r="K154" s="39"/>
      <c r="L154" s="42"/>
      <c r="M154" s="201"/>
      <c r="N154" s="202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393</v>
      </c>
      <c r="AU154" s="20" t="s">
        <v>90</v>
      </c>
    </row>
    <row r="155" spans="1:65" s="2" customFormat="1" ht="62.75" customHeight="1">
      <c r="A155" s="37"/>
      <c r="B155" s="38"/>
      <c r="C155" s="185" t="s">
        <v>566</v>
      </c>
      <c r="D155" s="185" t="s">
        <v>388</v>
      </c>
      <c r="E155" s="186" t="s">
        <v>5776</v>
      </c>
      <c r="F155" s="187" t="s">
        <v>5777</v>
      </c>
      <c r="G155" s="188" t="s">
        <v>456</v>
      </c>
      <c r="H155" s="189">
        <v>4.3999999999999997E-2</v>
      </c>
      <c r="I155" s="190"/>
      <c r="J155" s="191">
        <f>ROUND(I155*H155,2)</f>
        <v>0</v>
      </c>
      <c r="K155" s="187" t="s">
        <v>391</v>
      </c>
      <c r="L155" s="42"/>
      <c r="M155" s="192" t="s">
        <v>76</v>
      </c>
      <c r="N155" s="193" t="s">
        <v>49</v>
      </c>
      <c r="O155" s="67"/>
      <c r="P155" s="194">
        <f>O155*H155</f>
        <v>0</v>
      </c>
      <c r="Q155" s="194">
        <v>0</v>
      </c>
      <c r="R155" s="194">
        <f>Q155*H155</f>
        <v>0</v>
      </c>
      <c r="S155" s="194">
        <v>0</v>
      </c>
      <c r="T155" s="195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6" t="s">
        <v>479</v>
      </c>
      <c r="AT155" s="196" t="s">
        <v>388</v>
      </c>
      <c r="AU155" s="196" t="s">
        <v>90</v>
      </c>
      <c r="AY155" s="20" t="s">
        <v>386</v>
      </c>
      <c r="BE155" s="197">
        <f>IF(N155="základní",J155,0)</f>
        <v>0</v>
      </c>
      <c r="BF155" s="197">
        <f>IF(N155="snížená",J155,0)</f>
        <v>0</v>
      </c>
      <c r="BG155" s="197">
        <f>IF(N155="zákl. přenesená",J155,0)</f>
        <v>0</v>
      </c>
      <c r="BH155" s="197">
        <f>IF(N155="sníž. přenesená",J155,0)</f>
        <v>0</v>
      </c>
      <c r="BI155" s="197">
        <f>IF(N155="nulová",J155,0)</f>
        <v>0</v>
      </c>
      <c r="BJ155" s="20" t="s">
        <v>90</v>
      </c>
      <c r="BK155" s="197">
        <f>ROUND(I155*H155,2)</f>
        <v>0</v>
      </c>
      <c r="BL155" s="20" t="s">
        <v>479</v>
      </c>
      <c r="BM155" s="196" t="s">
        <v>5778</v>
      </c>
    </row>
    <row r="156" spans="1:65" s="2" customFormat="1" ht="10">
      <c r="A156" s="37"/>
      <c r="B156" s="38"/>
      <c r="C156" s="39"/>
      <c r="D156" s="198" t="s">
        <v>393</v>
      </c>
      <c r="E156" s="39"/>
      <c r="F156" s="199" t="s">
        <v>5779</v>
      </c>
      <c r="G156" s="39"/>
      <c r="H156" s="39"/>
      <c r="I156" s="200"/>
      <c r="J156" s="39"/>
      <c r="K156" s="39"/>
      <c r="L156" s="42"/>
      <c r="M156" s="201"/>
      <c r="N156" s="202"/>
      <c r="O156" s="67"/>
      <c r="P156" s="67"/>
      <c r="Q156" s="67"/>
      <c r="R156" s="67"/>
      <c r="S156" s="67"/>
      <c r="T156" s="68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T156" s="20" t="s">
        <v>393</v>
      </c>
      <c r="AU156" s="20" t="s">
        <v>90</v>
      </c>
    </row>
    <row r="157" spans="1:65" s="12" customFormat="1" ht="22.75" customHeight="1">
      <c r="B157" s="169"/>
      <c r="C157" s="170"/>
      <c r="D157" s="171" t="s">
        <v>77</v>
      </c>
      <c r="E157" s="183" t="s">
        <v>5780</v>
      </c>
      <c r="F157" s="183" t="s">
        <v>5781</v>
      </c>
      <c r="G157" s="170"/>
      <c r="H157" s="170"/>
      <c r="I157" s="173"/>
      <c r="J157" s="184">
        <f>BK157</f>
        <v>0</v>
      </c>
      <c r="K157" s="170"/>
      <c r="L157" s="175"/>
      <c r="M157" s="176"/>
      <c r="N157" s="177"/>
      <c r="O157" s="177"/>
      <c r="P157" s="178">
        <f>SUM(P158:P181)</f>
        <v>0</v>
      </c>
      <c r="Q157" s="177"/>
      <c r="R157" s="178">
        <f>SUM(R158:R181)</f>
        <v>0.82438</v>
      </c>
      <c r="S157" s="177"/>
      <c r="T157" s="179">
        <f>SUM(T158:T181)</f>
        <v>0</v>
      </c>
      <c r="AR157" s="180" t="s">
        <v>90</v>
      </c>
      <c r="AT157" s="181" t="s">
        <v>77</v>
      </c>
      <c r="AU157" s="181" t="s">
        <v>85</v>
      </c>
      <c r="AY157" s="180" t="s">
        <v>386</v>
      </c>
      <c r="BK157" s="182">
        <f>SUM(BK158:BK181)</f>
        <v>0</v>
      </c>
    </row>
    <row r="158" spans="1:65" s="2" customFormat="1" ht="37.75" customHeight="1">
      <c r="A158" s="37"/>
      <c r="B158" s="38"/>
      <c r="C158" s="185" t="s">
        <v>573</v>
      </c>
      <c r="D158" s="185" t="s">
        <v>388</v>
      </c>
      <c r="E158" s="186" t="s">
        <v>5782</v>
      </c>
      <c r="F158" s="187" t="s">
        <v>5783</v>
      </c>
      <c r="G158" s="188" t="s">
        <v>624</v>
      </c>
      <c r="H158" s="189">
        <v>83</v>
      </c>
      <c r="I158" s="190"/>
      <c r="J158" s="191">
        <f>ROUND(I158*H158,2)</f>
        <v>0</v>
      </c>
      <c r="K158" s="187" t="s">
        <v>391</v>
      </c>
      <c r="L158" s="42"/>
      <c r="M158" s="192" t="s">
        <v>76</v>
      </c>
      <c r="N158" s="193" t="s">
        <v>49</v>
      </c>
      <c r="O158" s="67"/>
      <c r="P158" s="194">
        <f>O158*H158</f>
        <v>0</v>
      </c>
      <c r="Q158" s="194">
        <v>0</v>
      </c>
      <c r="R158" s="194">
        <f>Q158*H158</f>
        <v>0</v>
      </c>
      <c r="S158" s="194">
        <v>0</v>
      </c>
      <c r="T158" s="195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6" t="s">
        <v>479</v>
      </c>
      <c r="AT158" s="196" t="s">
        <v>388</v>
      </c>
      <c r="AU158" s="196" t="s">
        <v>90</v>
      </c>
      <c r="AY158" s="20" t="s">
        <v>386</v>
      </c>
      <c r="BE158" s="197">
        <f>IF(N158="základní",J158,0)</f>
        <v>0</v>
      </c>
      <c r="BF158" s="197">
        <f>IF(N158="snížená",J158,0)</f>
        <v>0</v>
      </c>
      <c r="BG158" s="197">
        <f>IF(N158="zákl. přenesená",J158,0)</f>
        <v>0</v>
      </c>
      <c r="BH158" s="197">
        <f>IF(N158="sníž. přenesená",J158,0)</f>
        <v>0</v>
      </c>
      <c r="BI158" s="197">
        <f>IF(N158="nulová",J158,0)</f>
        <v>0</v>
      </c>
      <c r="BJ158" s="20" t="s">
        <v>90</v>
      </c>
      <c r="BK158" s="197">
        <f>ROUND(I158*H158,2)</f>
        <v>0</v>
      </c>
      <c r="BL158" s="20" t="s">
        <v>479</v>
      </c>
      <c r="BM158" s="196" t="s">
        <v>5784</v>
      </c>
    </row>
    <row r="159" spans="1:65" s="2" customFormat="1" ht="10">
      <c r="A159" s="37"/>
      <c r="B159" s="38"/>
      <c r="C159" s="39"/>
      <c r="D159" s="198" t="s">
        <v>393</v>
      </c>
      <c r="E159" s="39"/>
      <c r="F159" s="199" t="s">
        <v>5785</v>
      </c>
      <c r="G159" s="39"/>
      <c r="H159" s="39"/>
      <c r="I159" s="200"/>
      <c r="J159" s="39"/>
      <c r="K159" s="39"/>
      <c r="L159" s="42"/>
      <c r="M159" s="201"/>
      <c r="N159" s="202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393</v>
      </c>
      <c r="AU159" s="20" t="s">
        <v>90</v>
      </c>
    </row>
    <row r="160" spans="1:65" s="14" customFormat="1" ht="20">
      <c r="B160" s="214"/>
      <c r="C160" s="215"/>
      <c r="D160" s="205" t="s">
        <v>395</v>
      </c>
      <c r="E160" s="216" t="s">
        <v>76</v>
      </c>
      <c r="F160" s="217" t="s">
        <v>5786</v>
      </c>
      <c r="G160" s="215"/>
      <c r="H160" s="218">
        <v>83</v>
      </c>
      <c r="I160" s="219"/>
      <c r="J160" s="215"/>
      <c r="K160" s="215"/>
      <c r="L160" s="220"/>
      <c r="M160" s="221"/>
      <c r="N160" s="222"/>
      <c r="O160" s="222"/>
      <c r="P160" s="222"/>
      <c r="Q160" s="222"/>
      <c r="R160" s="222"/>
      <c r="S160" s="222"/>
      <c r="T160" s="223"/>
      <c r="AT160" s="224" t="s">
        <v>395</v>
      </c>
      <c r="AU160" s="224" t="s">
        <v>90</v>
      </c>
      <c r="AV160" s="14" t="s">
        <v>90</v>
      </c>
      <c r="AW160" s="14" t="s">
        <v>36</v>
      </c>
      <c r="AX160" s="14" t="s">
        <v>85</v>
      </c>
      <c r="AY160" s="224" t="s">
        <v>386</v>
      </c>
    </row>
    <row r="161" spans="1:65" s="2" customFormat="1" ht="49" customHeight="1">
      <c r="A161" s="37"/>
      <c r="B161" s="38"/>
      <c r="C161" s="185" t="s">
        <v>582</v>
      </c>
      <c r="D161" s="185" t="s">
        <v>388</v>
      </c>
      <c r="E161" s="186" t="s">
        <v>5787</v>
      </c>
      <c r="F161" s="187" t="s">
        <v>5788</v>
      </c>
      <c r="G161" s="188" t="s">
        <v>624</v>
      </c>
      <c r="H161" s="189">
        <v>1</v>
      </c>
      <c r="I161" s="190"/>
      <c r="J161" s="191">
        <f>ROUND(I161*H161,2)</f>
        <v>0</v>
      </c>
      <c r="K161" s="187" t="s">
        <v>391</v>
      </c>
      <c r="L161" s="42"/>
      <c r="M161" s="192" t="s">
        <v>76</v>
      </c>
      <c r="N161" s="193" t="s">
        <v>49</v>
      </c>
      <c r="O161" s="67"/>
      <c r="P161" s="194">
        <f>O161*H161</f>
        <v>0</v>
      </c>
      <c r="Q161" s="194">
        <v>5.4359999999999999E-2</v>
      </c>
      <c r="R161" s="194">
        <f>Q161*H161</f>
        <v>5.4359999999999999E-2</v>
      </c>
      <c r="S161" s="194">
        <v>0</v>
      </c>
      <c r="T161" s="195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6" t="s">
        <v>479</v>
      </c>
      <c r="AT161" s="196" t="s">
        <v>388</v>
      </c>
      <c r="AU161" s="196" t="s">
        <v>90</v>
      </c>
      <c r="AY161" s="20" t="s">
        <v>386</v>
      </c>
      <c r="BE161" s="197">
        <f>IF(N161="základní",J161,0)</f>
        <v>0</v>
      </c>
      <c r="BF161" s="197">
        <f>IF(N161="snížená",J161,0)</f>
        <v>0</v>
      </c>
      <c r="BG161" s="197">
        <f>IF(N161="zákl. přenesená",J161,0)</f>
        <v>0</v>
      </c>
      <c r="BH161" s="197">
        <f>IF(N161="sníž. přenesená",J161,0)</f>
        <v>0</v>
      </c>
      <c r="BI161" s="197">
        <f>IF(N161="nulová",J161,0)</f>
        <v>0</v>
      </c>
      <c r="BJ161" s="20" t="s">
        <v>90</v>
      </c>
      <c r="BK161" s="197">
        <f>ROUND(I161*H161,2)</f>
        <v>0</v>
      </c>
      <c r="BL161" s="20" t="s">
        <v>479</v>
      </c>
      <c r="BM161" s="196" t="s">
        <v>5789</v>
      </c>
    </row>
    <row r="162" spans="1:65" s="2" customFormat="1" ht="10">
      <c r="A162" s="37"/>
      <c r="B162" s="38"/>
      <c r="C162" s="39"/>
      <c r="D162" s="198" t="s">
        <v>393</v>
      </c>
      <c r="E162" s="39"/>
      <c r="F162" s="199" t="s">
        <v>5790</v>
      </c>
      <c r="G162" s="39"/>
      <c r="H162" s="39"/>
      <c r="I162" s="200"/>
      <c r="J162" s="39"/>
      <c r="K162" s="39"/>
      <c r="L162" s="42"/>
      <c r="M162" s="201"/>
      <c r="N162" s="202"/>
      <c r="O162" s="67"/>
      <c r="P162" s="67"/>
      <c r="Q162" s="67"/>
      <c r="R162" s="67"/>
      <c r="S162" s="67"/>
      <c r="T162" s="68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T162" s="20" t="s">
        <v>393</v>
      </c>
      <c r="AU162" s="20" t="s">
        <v>90</v>
      </c>
    </row>
    <row r="163" spans="1:65" s="2" customFormat="1" ht="49" customHeight="1">
      <c r="A163" s="37"/>
      <c r="B163" s="38"/>
      <c r="C163" s="185" t="s">
        <v>589</v>
      </c>
      <c r="D163" s="185" t="s">
        <v>388</v>
      </c>
      <c r="E163" s="186" t="s">
        <v>5791</v>
      </c>
      <c r="F163" s="187" t="s">
        <v>5792</v>
      </c>
      <c r="G163" s="188" t="s">
        <v>624</v>
      </c>
      <c r="H163" s="189">
        <v>1</v>
      </c>
      <c r="I163" s="190"/>
      <c r="J163" s="191">
        <f>ROUND(I163*H163,2)</f>
        <v>0</v>
      </c>
      <c r="K163" s="187" t="s">
        <v>391</v>
      </c>
      <c r="L163" s="42"/>
      <c r="M163" s="192" t="s">
        <v>76</v>
      </c>
      <c r="N163" s="193" t="s">
        <v>49</v>
      </c>
      <c r="O163" s="67"/>
      <c r="P163" s="194">
        <f>O163*H163</f>
        <v>0</v>
      </c>
      <c r="Q163" s="194">
        <v>6.8500000000000005E-2</v>
      </c>
      <c r="R163" s="194">
        <f>Q163*H163</f>
        <v>6.8500000000000005E-2</v>
      </c>
      <c r="S163" s="194">
        <v>0</v>
      </c>
      <c r="T163" s="195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6" t="s">
        <v>479</v>
      </c>
      <c r="AT163" s="196" t="s">
        <v>388</v>
      </c>
      <c r="AU163" s="196" t="s">
        <v>90</v>
      </c>
      <c r="AY163" s="20" t="s">
        <v>386</v>
      </c>
      <c r="BE163" s="197">
        <f>IF(N163="základní",J163,0)</f>
        <v>0</v>
      </c>
      <c r="BF163" s="197">
        <f>IF(N163="snížená",J163,0)</f>
        <v>0</v>
      </c>
      <c r="BG163" s="197">
        <f>IF(N163="zákl. přenesená",J163,0)</f>
        <v>0</v>
      </c>
      <c r="BH163" s="197">
        <f>IF(N163="sníž. přenesená",J163,0)</f>
        <v>0</v>
      </c>
      <c r="BI163" s="197">
        <f>IF(N163="nulová",J163,0)</f>
        <v>0</v>
      </c>
      <c r="BJ163" s="20" t="s">
        <v>90</v>
      </c>
      <c r="BK163" s="197">
        <f>ROUND(I163*H163,2)</f>
        <v>0</v>
      </c>
      <c r="BL163" s="20" t="s">
        <v>479</v>
      </c>
      <c r="BM163" s="196" t="s">
        <v>5793</v>
      </c>
    </row>
    <row r="164" spans="1:65" s="2" customFormat="1" ht="10">
      <c r="A164" s="37"/>
      <c r="B164" s="38"/>
      <c r="C164" s="39"/>
      <c r="D164" s="198" t="s">
        <v>393</v>
      </c>
      <c r="E164" s="39"/>
      <c r="F164" s="199" t="s">
        <v>5794</v>
      </c>
      <c r="G164" s="39"/>
      <c r="H164" s="39"/>
      <c r="I164" s="200"/>
      <c r="J164" s="39"/>
      <c r="K164" s="39"/>
      <c r="L164" s="42"/>
      <c r="M164" s="201"/>
      <c r="N164" s="202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393</v>
      </c>
      <c r="AU164" s="20" t="s">
        <v>90</v>
      </c>
    </row>
    <row r="165" spans="1:65" s="2" customFormat="1" ht="49" customHeight="1">
      <c r="A165" s="37"/>
      <c r="B165" s="38"/>
      <c r="C165" s="185" t="s">
        <v>597</v>
      </c>
      <c r="D165" s="185" t="s">
        <v>388</v>
      </c>
      <c r="E165" s="186" t="s">
        <v>5795</v>
      </c>
      <c r="F165" s="187" t="s">
        <v>5796</v>
      </c>
      <c r="G165" s="188" t="s">
        <v>624</v>
      </c>
      <c r="H165" s="189">
        <v>1</v>
      </c>
      <c r="I165" s="190"/>
      <c r="J165" s="191">
        <f>ROUND(I165*H165,2)</f>
        <v>0</v>
      </c>
      <c r="K165" s="187" t="s">
        <v>391</v>
      </c>
      <c r="L165" s="42"/>
      <c r="M165" s="192" t="s">
        <v>76</v>
      </c>
      <c r="N165" s="193" t="s">
        <v>49</v>
      </c>
      <c r="O165" s="67"/>
      <c r="P165" s="194">
        <f>O165*H165</f>
        <v>0</v>
      </c>
      <c r="Q165" s="194">
        <v>4.5319999999999999E-2</v>
      </c>
      <c r="R165" s="194">
        <f>Q165*H165</f>
        <v>4.5319999999999999E-2</v>
      </c>
      <c r="S165" s="194">
        <v>0</v>
      </c>
      <c r="T165" s="195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6" t="s">
        <v>479</v>
      </c>
      <c r="AT165" s="196" t="s">
        <v>388</v>
      </c>
      <c r="AU165" s="196" t="s">
        <v>90</v>
      </c>
      <c r="AY165" s="20" t="s">
        <v>386</v>
      </c>
      <c r="BE165" s="197">
        <f>IF(N165="základní",J165,0)</f>
        <v>0</v>
      </c>
      <c r="BF165" s="197">
        <f>IF(N165="snížená",J165,0)</f>
        <v>0</v>
      </c>
      <c r="BG165" s="197">
        <f>IF(N165="zákl. přenesená",J165,0)</f>
        <v>0</v>
      </c>
      <c r="BH165" s="197">
        <f>IF(N165="sníž. přenesená",J165,0)</f>
        <v>0</v>
      </c>
      <c r="BI165" s="197">
        <f>IF(N165="nulová",J165,0)</f>
        <v>0</v>
      </c>
      <c r="BJ165" s="20" t="s">
        <v>90</v>
      </c>
      <c r="BK165" s="197">
        <f>ROUND(I165*H165,2)</f>
        <v>0</v>
      </c>
      <c r="BL165" s="20" t="s">
        <v>479</v>
      </c>
      <c r="BM165" s="196" t="s">
        <v>5797</v>
      </c>
    </row>
    <row r="166" spans="1:65" s="2" customFormat="1" ht="10">
      <c r="A166" s="37"/>
      <c r="B166" s="38"/>
      <c r="C166" s="39"/>
      <c r="D166" s="198" t="s">
        <v>393</v>
      </c>
      <c r="E166" s="39"/>
      <c r="F166" s="199" t="s">
        <v>5798</v>
      </c>
      <c r="G166" s="39"/>
      <c r="H166" s="39"/>
      <c r="I166" s="200"/>
      <c r="J166" s="39"/>
      <c r="K166" s="39"/>
      <c r="L166" s="42"/>
      <c r="M166" s="201"/>
      <c r="N166" s="202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393</v>
      </c>
      <c r="AU166" s="20" t="s">
        <v>90</v>
      </c>
    </row>
    <row r="167" spans="1:65" s="2" customFormat="1" ht="49" customHeight="1">
      <c r="A167" s="37"/>
      <c r="B167" s="38"/>
      <c r="C167" s="185" t="s">
        <v>605</v>
      </c>
      <c r="D167" s="185" t="s">
        <v>388</v>
      </c>
      <c r="E167" s="186" t="s">
        <v>5799</v>
      </c>
      <c r="F167" s="187" t="s">
        <v>5800</v>
      </c>
      <c r="G167" s="188" t="s">
        <v>624</v>
      </c>
      <c r="H167" s="189">
        <v>4</v>
      </c>
      <c r="I167" s="190"/>
      <c r="J167" s="191">
        <f>ROUND(I167*H167,2)</f>
        <v>0</v>
      </c>
      <c r="K167" s="187" t="s">
        <v>391</v>
      </c>
      <c r="L167" s="42"/>
      <c r="M167" s="192" t="s">
        <v>76</v>
      </c>
      <c r="N167" s="193" t="s">
        <v>49</v>
      </c>
      <c r="O167" s="67"/>
      <c r="P167" s="194">
        <f>O167*H167</f>
        <v>0</v>
      </c>
      <c r="Q167" s="194">
        <v>6.5799999999999997E-2</v>
      </c>
      <c r="R167" s="194">
        <f>Q167*H167</f>
        <v>0.26319999999999999</v>
      </c>
      <c r="S167" s="194">
        <v>0</v>
      </c>
      <c r="T167" s="195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6" t="s">
        <v>479</v>
      </c>
      <c r="AT167" s="196" t="s">
        <v>388</v>
      </c>
      <c r="AU167" s="196" t="s">
        <v>90</v>
      </c>
      <c r="AY167" s="20" t="s">
        <v>386</v>
      </c>
      <c r="BE167" s="197">
        <f>IF(N167="základní",J167,0)</f>
        <v>0</v>
      </c>
      <c r="BF167" s="197">
        <f>IF(N167="snížená",J167,0)</f>
        <v>0</v>
      </c>
      <c r="BG167" s="197">
        <f>IF(N167="zákl. přenesená",J167,0)</f>
        <v>0</v>
      </c>
      <c r="BH167" s="197">
        <f>IF(N167="sníž. přenesená",J167,0)</f>
        <v>0</v>
      </c>
      <c r="BI167" s="197">
        <f>IF(N167="nulová",J167,0)</f>
        <v>0</v>
      </c>
      <c r="BJ167" s="20" t="s">
        <v>90</v>
      </c>
      <c r="BK167" s="197">
        <f>ROUND(I167*H167,2)</f>
        <v>0</v>
      </c>
      <c r="BL167" s="20" t="s">
        <v>479</v>
      </c>
      <c r="BM167" s="196" t="s">
        <v>5801</v>
      </c>
    </row>
    <row r="168" spans="1:65" s="2" customFormat="1" ht="10">
      <c r="A168" s="37"/>
      <c r="B168" s="38"/>
      <c r="C168" s="39"/>
      <c r="D168" s="198" t="s">
        <v>393</v>
      </c>
      <c r="E168" s="39"/>
      <c r="F168" s="199" t="s">
        <v>5802</v>
      </c>
      <c r="G168" s="39"/>
      <c r="H168" s="39"/>
      <c r="I168" s="200"/>
      <c r="J168" s="39"/>
      <c r="K168" s="39"/>
      <c r="L168" s="42"/>
      <c r="M168" s="201"/>
      <c r="N168" s="202"/>
      <c r="O168" s="67"/>
      <c r="P168" s="67"/>
      <c r="Q168" s="67"/>
      <c r="R168" s="67"/>
      <c r="S168" s="67"/>
      <c r="T168" s="68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T168" s="20" t="s">
        <v>393</v>
      </c>
      <c r="AU168" s="20" t="s">
        <v>90</v>
      </c>
    </row>
    <row r="169" spans="1:65" s="2" customFormat="1" ht="24.15" customHeight="1">
      <c r="A169" s="37"/>
      <c r="B169" s="38"/>
      <c r="C169" s="185" t="s">
        <v>613</v>
      </c>
      <c r="D169" s="185" t="s">
        <v>388</v>
      </c>
      <c r="E169" s="186" t="s">
        <v>5803</v>
      </c>
      <c r="F169" s="187" t="s">
        <v>5804</v>
      </c>
      <c r="G169" s="188" t="s">
        <v>624</v>
      </c>
      <c r="H169" s="189">
        <v>15</v>
      </c>
      <c r="I169" s="190"/>
      <c r="J169" s="191">
        <f>ROUND(I169*H169,2)</f>
        <v>0</v>
      </c>
      <c r="K169" s="187" t="s">
        <v>391</v>
      </c>
      <c r="L169" s="42"/>
      <c r="M169" s="192" t="s">
        <v>76</v>
      </c>
      <c r="N169" s="193" t="s">
        <v>49</v>
      </c>
      <c r="O169" s="67"/>
      <c r="P169" s="194">
        <f>O169*H169</f>
        <v>0</v>
      </c>
      <c r="Q169" s="194">
        <v>2.6200000000000001E-2</v>
      </c>
      <c r="R169" s="194">
        <f>Q169*H169</f>
        <v>0.39300000000000002</v>
      </c>
      <c r="S169" s="194">
        <v>0</v>
      </c>
      <c r="T169" s="195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6" t="s">
        <v>479</v>
      </c>
      <c r="AT169" s="196" t="s">
        <v>388</v>
      </c>
      <c r="AU169" s="196" t="s">
        <v>90</v>
      </c>
      <c r="AY169" s="20" t="s">
        <v>386</v>
      </c>
      <c r="BE169" s="197">
        <f>IF(N169="základní",J169,0)</f>
        <v>0</v>
      </c>
      <c r="BF169" s="197">
        <f>IF(N169="snížená",J169,0)</f>
        <v>0</v>
      </c>
      <c r="BG169" s="197">
        <f>IF(N169="zákl. přenesená",J169,0)</f>
        <v>0</v>
      </c>
      <c r="BH169" s="197">
        <f>IF(N169="sníž. přenesená",J169,0)</f>
        <v>0</v>
      </c>
      <c r="BI169" s="197">
        <f>IF(N169="nulová",J169,0)</f>
        <v>0</v>
      </c>
      <c r="BJ169" s="20" t="s">
        <v>90</v>
      </c>
      <c r="BK169" s="197">
        <f>ROUND(I169*H169,2)</f>
        <v>0</v>
      </c>
      <c r="BL169" s="20" t="s">
        <v>479</v>
      </c>
      <c r="BM169" s="196" t="s">
        <v>5805</v>
      </c>
    </row>
    <row r="170" spans="1:65" s="2" customFormat="1" ht="10">
      <c r="A170" s="37"/>
      <c r="B170" s="38"/>
      <c r="C170" s="39"/>
      <c r="D170" s="198" t="s">
        <v>393</v>
      </c>
      <c r="E170" s="39"/>
      <c r="F170" s="199" t="s">
        <v>5806</v>
      </c>
      <c r="G170" s="39"/>
      <c r="H170" s="39"/>
      <c r="I170" s="200"/>
      <c r="J170" s="39"/>
      <c r="K170" s="39"/>
      <c r="L170" s="42"/>
      <c r="M170" s="201"/>
      <c r="N170" s="202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393</v>
      </c>
      <c r="AU170" s="20" t="s">
        <v>90</v>
      </c>
    </row>
    <row r="171" spans="1:65" s="2" customFormat="1" ht="16.5" customHeight="1">
      <c r="A171" s="37"/>
      <c r="B171" s="38"/>
      <c r="C171" s="185" t="s">
        <v>621</v>
      </c>
      <c r="D171" s="185" t="s">
        <v>388</v>
      </c>
      <c r="E171" s="186" t="s">
        <v>5807</v>
      </c>
      <c r="F171" s="187" t="s">
        <v>5808</v>
      </c>
      <c r="G171" s="188" t="s">
        <v>624</v>
      </c>
      <c r="H171" s="189">
        <v>98</v>
      </c>
      <c r="I171" s="190"/>
      <c r="J171" s="191">
        <f>ROUND(I171*H171,2)</f>
        <v>0</v>
      </c>
      <c r="K171" s="187" t="s">
        <v>391</v>
      </c>
      <c r="L171" s="42"/>
      <c r="M171" s="192" t="s">
        <v>76</v>
      </c>
      <c r="N171" s="193" t="s">
        <v>49</v>
      </c>
      <c r="O171" s="67"/>
      <c r="P171" s="194">
        <f>O171*H171</f>
        <v>0</v>
      </c>
      <c r="Q171" s="194">
        <v>0</v>
      </c>
      <c r="R171" s="194">
        <f>Q171*H171</f>
        <v>0</v>
      </c>
      <c r="S171" s="194">
        <v>0</v>
      </c>
      <c r="T171" s="195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6" t="s">
        <v>479</v>
      </c>
      <c r="AT171" s="196" t="s">
        <v>388</v>
      </c>
      <c r="AU171" s="196" t="s">
        <v>90</v>
      </c>
      <c r="AY171" s="20" t="s">
        <v>386</v>
      </c>
      <c r="BE171" s="197">
        <f>IF(N171="základní",J171,0)</f>
        <v>0</v>
      </c>
      <c r="BF171" s="197">
        <f>IF(N171="snížená",J171,0)</f>
        <v>0</v>
      </c>
      <c r="BG171" s="197">
        <f>IF(N171="zákl. přenesená",J171,0)</f>
        <v>0</v>
      </c>
      <c r="BH171" s="197">
        <f>IF(N171="sníž. přenesená",J171,0)</f>
        <v>0</v>
      </c>
      <c r="BI171" s="197">
        <f>IF(N171="nulová",J171,0)</f>
        <v>0</v>
      </c>
      <c r="BJ171" s="20" t="s">
        <v>90</v>
      </c>
      <c r="BK171" s="197">
        <f>ROUND(I171*H171,2)</f>
        <v>0</v>
      </c>
      <c r="BL171" s="20" t="s">
        <v>479</v>
      </c>
      <c r="BM171" s="196" t="s">
        <v>5809</v>
      </c>
    </row>
    <row r="172" spans="1:65" s="2" customFormat="1" ht="10">
      <c r="A172" s="37"/>
      <c r="B172" s="38"/>
      <c r="C172" s="39"/>
      <c r="D172" s="198" t="s">
        <v>393</v>
      </c>
      <c r="E172" s="39"/>
      <c r="F172" s="199" t="s">
        <v>5810</v>
      </c>
      <c r="G172" s="39"/>
      <c r="H172" s="39"/>
      <c r="I172" s="200"/>
      <c r="J172" s="39"/>
      <c r="K172" s="39"/>
      <c r="L172" s="42"/>
      <c r="M172" s="201"/>
      <c r="N172" s="202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393</v>
      </c>
      <c r="AU172" s="20" t="s">
        <v>90</v>
      </c>
    </row>
    <row r="173" spans="1:65" s="14" customFormat="1" ht="20">
      <c r="B173" s="214"/>
      <c r="C173" s="215"/>
      <c r="D173" s="205" t="s">
        <v>395</v>
      </c>
      <c r="E173" s="216" t="s">
        <v>76</v>
      </c>
      <c r="F173" s="217" t="s">
        <v>5811</v>
      </c>
      <c r="G173" s="215"/>
      <c r="H173" s="218">
        <v>98</v>
      </c>
      <c r="I173" s="219"/>
      <c r="J173" s="215"/>
      <c r="K173" s="215"/>
      <c r="L173" s="220"/>
      <c r="M173" s="221"/>
      <c r="N173" s="222"/>
      <c r="O173" s="222"/>
      <c r="P173" s="222"/>
      <c r="Q173" s="222"/>
      <c r="R173" s="222"/>
      <c r="S173" s="222"/>
      <c r="T173" s="223"/>
      <c r="AT173" s="224" t="s">
        <v>395</v>
      </c>
      <c r="AU173" s="224" t="s">
        <v>90</v>
      </c>
      <c r="AV173" s="14" t="s">
        <v>90</v>
      </c>
      <c r="AW173" s="14" t="s">
        <v>36</v>
      </c>
      <c r="AX173" s="14" t="s">
        <v>85</v>
      </c>
      <c r="AY173" s="224" t="s">
        <v>386</v>
      </c>
    </row>
    <row r="174" spans="1:65" s="2" customFormat="1" ht="37.75" customHeight="1">
      <c r="A174" s="37"/>
      <c r="B174" s="38"/>
      <c r="C174" s="185" t="s">
        <v>629</v>
      </c>
      <c r="D174" s="185" t="s">
        <v>388</v>
      </c>
      <c r="E174" s="186" t="s">
        <v>5812</v>
      </c>
      <c r="F174" s="187" t="s">
        <v>5813</v>
      </c>
      <c r="G174" s="188" t="s">
        <v>127</v>
      </c>
      <c r="H174" s="189">
        <v>1500</v>
      </c>
      <c r="I174" s="190"/>
      <c r="J174" s="191">
        <f>ROUND(I174*H174,2)</f>
        <v>0</v>
      </c>
      <c r="K174" s="187" t="s">
        <v>391</v>
      </c>
      <c r="L174" s="42"/>
      <c r="M174" s="192" t="s">
        <v>76</v>
      </c>
      <c r="N174" s="193" t="s">
        <v>49</v>
      </c>
      <c r="O174" s="67"/>
      <c r="P174" s="194">
        <f>O174*H174</f>
        <v>0</v>
      </c>
      <c r="Q174" s="194">
        <v>0</v>
      </c>
      <c r="R174" s="194">
        <f>Q174*H174</f>
        <v>0</v>
      </c>
      <c r="S174" s="194">
        <v>0</v>
      </c>
      <c r="T174" s="195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6" t="s">
        <v>479</v>
      </c>
      <c r="AT174" s="196" t="s">
        <v>388</v>
      </c>
      <c r="AU174" s="196" t="s">
        <v>90</v>
      </c>
      <c r="AY174" s="20" t="s">
        <v>386</v>
      </c>
      <c r="BE174" s="197">
        <f>IF(N174="základní",J174,0)</f>
        <v>0</v>
      </c>
      <c r="BF174" s="197">
        <f>IF(N174="snížená",J174,0)</f>
        <v>0</v>
      </c>
      <c r="BG174" s="197">
        <f>IF(N174="zákl. přenesená",J174,0)</f>
        <v>0</v>
      </c>
      <c r="BH174" s="197">
        <f>IF(N174="sníž. přenesená",J174,0)</f>
        <v>0</v>
      </c>
      <c r="BI174" s="197">
        <f>IF(N174="nulová",J174,0)</f>
        <v>0</v>
      </c>
      <c r="BJ174" s="20" t="s">
        <v>90</v>
      </c>
      <c r="BK174" s="197">
        <f>ROUND(I174*H174,2)</f>
        <v>0</v>
      </c>
      <c r="BL174" s="20" t="s">
        <v>479</v>
      </c>
      <c r="BM174" s="196" t="s">
        <v>5814</v>
      </c>
    </row>
    <row r="175" spans="1:65" s="2" customFormat="1" ht="10">
      <c r="A175" s="37"/>
      <c r="B175" s="38"/>
      <c r="C175" s="39"/>
      <c r="D175" s="198" t="s">
        <v>393</v>
      </c>
      <c r="E175" s="39"/>
      <c r="F175" s="199" t="s">
        <v>5815</v>
      </c>
      <c r="G175" s="39"/>
      <c r="H175" s="39"/>
      <c r="I175" s="200"/>
      <c r="J175" s="39"/>
      <c r="K175" s="39"/>
      <c r="L175" s="42"/>
      <c r="M175" s="201"/>
      <c r="N175" s="202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393</v>
      </c>
      <c r="AU175" s="20" t="s">
        <v>90</v>
      </c>
    </row>
    <row r="176" spans="1:65" s="2" customFormat="1" ht="44.25" customHeight="1">
      <c r="A176" s="37"/>
      <c r="B176" s="38"/>
      <c r="C176" s="185" t="s">
        <v>636</v>
      </c>
      <c r="D176" s="185" t="s">
        <v>388</v>
      </c>
      <c r="E176" s="186" t="s">
        <v>5816</v>
      </c>
      <c r="F176" s="187" t="s">
        <v>5817</v>
      </c>
      <c r="G176" s="188" t="s">
        <v>456</v>
      </c>
      <c r="H176" s="189">
        <v>0.82399999999999995</v>
      </c>
      <c r="I176" s="190"/>
      <c r="J176" s="191">
        <f>ROUND(I176*H176,2)</f>
        <v>0</v>
      </c>
      <c r="K176" s="187" t="s">
        <v>391</v>
      </c>
      <c r="L176" s="42"/>
      <c r="M176" s="192" t="s">
        <v>76</v>
      </c>
      <c r="N176" s="193" t="s">
        <v>49</v>
      </c>
      <c r="O176" s="67"/>
      <c r="P176" s="194">
        <f>O176*H176</f>
        <v>0</v>
      </c>
      <c r="Q176" s="194">
        <v>0</v>
      </c>
      <c r="R176" s="194">
        <f>Q176*H176</f>
        <v>0</v>
      </c>
      <c r="S176" s="194">
        <v>0</v>
      </c>
      <c r="T176" s="195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6" t="s">
        <v>479</v>
      </c>
      <c r="AT176" s="196" t="s">
        <v>388</v>
      </c>
      <c r="AU176" s="196" t="s">
        <v>90</v>
      </c>
      <c r="AY176" s="20" t="s">
        <v>386</v>
      </c>
      <c r="BE176" s="197">
        <f>IF(N176="základní",J176,0)</f>
        <v>0</v>
      </c>
      <c r="BF176" s="197">
        <f>IF(N176="snížená",J176,0)</f>
        <v>0</v>
      </c>
      <c r="BG176" s="197">
        <f>IF(N176="zákl. přenesená",J176,0)</f>
        <v>0</v>
      </c>
      <c r="BH176" s="197">
        <f>IF(N176="sníž. přenesená",J176,0)</f>
        <v>0</v>
      </c>
      <c r="BI176" s="197">
        <f>IF(N176="nulová",J176,0)</f>
        <v>0</v>
      </c>
      <c r="BJ176" s="20" t="s">
        <v>90</v>
      </c>
      <c r="BK176" s="197">
        <f>ROUND(I176*H176,2)</f>
        <v>0</v>
      </c>
      <c r="BL176" s="20" t="s">
        <v>479</v>
      </c>
      <c r="BM176" s="196" t="s">
        <v>5818</v>
      </c>
    </row>
    <row r="177" spans="1:65" s="2" customFormat="1" ht="10">
      <c r="A177" s="37"/>
      <c r="B177" s="38"/>
      <c r="C177" s="39"/>
      <c r="D177" s="198" t="s">
        <v>393</v>
      </c>
      <c r="E177" s="39"/>
      <c r="F177" s="199" t="s">
        <v>5819</v>
      </c>
      <c r="G177" s="39"/>
      <c r="H177" s="39"/>
      <c r="I177" s="200"/>
      <c r="J177" s="39"/>
      <c r="K177" s="39"/>
      <c r="L177" s="42"/>
      <c r="M177" s="201"/>
      <c r="N177" s="202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393</v>
      </c>
      <c r="AU177" s="20" t="s">
        <v>90</v>
      </c>
    </row>
    <row r="178" spans="1:65" s="2" customFormat="1" ht="49" customHeight="1">
      <c r="A178" s="37"/>
      <c r="B178" s="38"/>
      <c r="C178" s="185" t="s">
        <v>645</v>
      </c>
      <c r="D178" s="185" t="s">
        <v>388</v>
      </c>
      <c r="E178" s="186" t="s">
        <v>5820</v>
      </c>
      <c r="F178" s="187" t="s">
        <v>5821</v>
      </c>
      <c r="G178" s="188" t="s">
        <v>456</v>
      </c>
      <c r="H178" s="189">
        <v>0.82399999999999995</v>
      </c>
      <c r="I178" s="190"/>
      <c r="J178" s="191">
        <f>ROUND(I178*H178,2)</f>
        <v>0</v>
      </c>
      <c r="K178" s="187" t="s">
        <v>391</v>
      </c>
      <c r="L178" s="42"/>
      <c r="M178" s="192" t="s">
        <v>76</v>
      </c>
      <c r="N178" s="193" t="s">
        <v>49</v>
      </c>
      <c r="O178" s="67"/>
      <c r="P178" s="194">
        <f>O178*H178</f>
        <v>0</v>
      </c>
      <c r="Q178" s="194">
        <v>0</v>
      </c>
      <c r="R178" s="194">
        <f>Q178*H178</f>
        <v>0</v>
      </c>
      <c r="S178" s="194">
        <v>0</v>
      </c>
      <c r="T178" s="195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6" t="s">
        <v>479</v>
      </c>
      <c r="AT178" s="196" t="s">
        <v>388</v>
      </c>
      <c r="AU178" s="196" t="s">
        <v>90</v>
      </c>
      <c r="AY178" s="20" t="s">
        <v>386</v>
      </c>
      <c r="BE178" s="197">
        <f>IF(N178="základní",J178,0)</f>
        <v>0</v>
      </c>
      <c r="BF178" s="197">
        <f>IF(N178="snížená",J178,0)</f>
        <v>0</v>
      </c>
      <c r="BG178" s="197">
        <f>IF(N178="zákl. přenesená",J178,0)</f>
        <v>0</v>
      </c>
      <c r="BH178" s="197">
        <f>IF(N178="sníž. přenesená",J178,0)</f>
        <v>0</v>
      </c>
      <c r="BI178" s="197">
        <f>IF(N178="nulová",J178,0)</f>
        <v>0</v>
      </c>
      <c r="BJ178" s="20" t="s">
        <v>90</v>
      </c>
      <c r="BK178" s="197">
        <f>ROUND(I178*H178,2)</f>
        <v>0</v>
      </c>
      <c r="BL178" s="20" t="s">
        <v>479</v>
      </c>
      <c r="BM178" s="196" t="s">
        <v>5822</v>
      </c>
    </row>
    <row r="179" spans="1:65" s="2" customFormat="1" ht="10">
      <c r="A179" s="37"/>
      <c r="B179" s="38"/>
      <c r="C179" s="39"/>
      <c r="D179" s="198" t="s">
        <v>393</v>
      </c>
      <c r="E179" s="39"/>
      <c r="F179" s="199" t="s">
        <v>5823</v>
      </c>
      <c r="G179" s="39"/>
      <c r="H179" s="39"/>
      <c r="I179" s="200"/>
      <c r="J179" s="39"/>
      <c r="K179" s="39"/>
      <c r="L179" s="42"/>
      <c r="M179" s="201"/>
      <c r="N179" s="202"/>
      <c r="O179" s="67"/>
      <c r="P179" s="67"/>
      <c r="Q179" s="67"/>
      <c r="R179" s="67"/>
      <c r="S179" s="67"/>
      <c r="T179" s="68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T179" s="20" t="s">
        <v>393</v>
      </c>
      <c r="AU179" s="20" t="s">
        <v>90</v>
      </c>
    </row>
    <row r="180" spans="1:65" s="2" customFormat="1" ht="62.75" customHeight="1">
      <c r="A180" s="37"/>
      <c r="B180" s="38"/>
      <c r="C180" s="185" t="s">
        <v>653</v>
      </c>
      <c r="D180" s="185" t="s">
        <v>388</v>
      </c>
      <c r="E180" s="186" t="s">
        <v>5824</v>
      </c>
      <c r="F180" s="187" t="s">
        <v>5825</v>
      </c>
      <c r="G180" s="188" t="s">
        <v>456</v>
      </c>
      <c r="H180" s="189">
        <v>0.82399999999999995</v>
      </c>
      <c r="I180" s="190"/>
      <c r="J180" s="191">
        <f>ROUND(I180*H180,2)</f>
        <v>0</v>
      </c>
      <c r="K180" s="187" t="s">
        <v>391</v>
      </c>
      <c r="L180" s="42"/>
      <c r="M180" s="192" t="s">
        <v>76</v>
      </c>
      <c r="N180" s="193" t="s">
        <v>49</v>
      </c>
      <c r="O180" s="67"/>
      <c r="P180" s="194">
        <f>O180*H180</f>
        <v>0</v>
      </c>
      <c r="Q180" s="194">
        <v>0</v>
      </c>
      <c r="R180" s="194">
        <f>Q180*H180</f>
        <v>0</v>
      </c>
      <c r="S180" s="194">
        <v>0</v>
      </c>
      <c r="T180" s="195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6" t="s">
        <v>479</v>
      </c>
      <c r="AT180" s="196" t="s">
        <v>388</v>
      </c>
      <c r="AU180" s="196" t="s">
        <v>90</v>
      </c>
      <c r="AY180" s="20" t="s">
        <v>386</v>
      </c>
      <c r="BE180" s="197">
        <f>IF(N180="základní",J180,0)</f>
        <v>0</v>
      </c>
      <c r="BF180" s="197">
        <f>IF(N180="snížená",J180,0)</f>
        <v>0</v>
      </c>
      <c r="BG180" s="197">
        <f>IF(N180="zákl. přenesená",J180,0)</f>
        <v>0</v>
      </c>
      <c r="BH180" s="197">
        <f>IF(N180="sníž. přenesená",J180,0)</f>
        <v>0</v>
      </c>
      <c r="BI180" s="197">
        <f>IF(N180="nulová",J180,0)</f>
        <v>0</v>
      </c>
      <c r="BJ180" s="20" t="s">
        <v>90</v>
      </c>
      <c r="BK180" s="197">
        <f>ROUND(I180*H180,2)</f>
        <v>0</v>
      </c>
      <c r="BL180" s="20" t="s">
        <v>479</v>
      </c>
      <c r="BM180" s="196" t="s">
        <v>5826</v>
      </c>
    </row>
    <row r="181" spans="1:65" s="2" customFormat="1" ht="10">
      <c r="A181" s="37"/>
      <c r="B181" s="38"/>
      <c r="C181" s="39"/>
      <c r="D181" s="198" t="s">
        <v>393</v>
      </c>
      <c r="E181" s="39"/>
      <c r="F181" s="199" t="s">
        <v>5827</v>
      </c>
      <c r="G181" s="39"/>
      <c r="H181" s="39"/>
      <c r="I181" s="200"/>
      <c r="J181" s="39"/>
      <c r="K181" s="39"/>
      <c r="L181" s="42"/>
      <c r="M181" s="201"/>
      <c r="N181" s="202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393</v>
      </c>
      <c r="AU181" s="20" t="s">
        <v>90</v>
      </c>
    </row>
    <row r="182" spans="1:65" s="12" customFormat="1" ht="22.75" customHeight="1">
      <c r="B182" s="169"/>
      <c r="C182" s="170"/>
      <c r="D182" s="171" t="s">
        <v>77</v>
      </c>
      <c r="E182" s="183" t="s">
        <v>5828</v>
      </c>
      <c r="F182" s="183" t="s">
        <v>5829</v>
      </c>
      <c r="G182" s="170"/>
      <c r="H182" s="170"/>
      <c r="I182" s="173"/>
      <c r="J182" s="184">
        <f>BK182</f>
        <v>0</v>
      </c>
      <c r="K182" s="170"/>
      <c r="L182" s="175"/>
      <c r="M182" s="176"/>
      <c r="N182" s="177"/>
      <c r="O182" s="177"/>
      <c r="P182" s="178">
        <f>SUM(P183:P212)</f>
        <v>0</v>
      </c>
      <c r="Q182" s="177"/>
      <c r="R182" s="178">
        <f>SUM(R183:R212)</f>
        <v>3.7811196000000002</v>
      </c>
      <c r="S182" s="177"/>
      <c r="T182" s="179">
        <f>SUM(T183:T212)</f>
        <v>0</v>
      </c>
      <c r="AR182" s="180" t="s">
        <v>90</v>
      </c>
      <c r="AT182" s="181" t="s">
        <v>77</v>
      </c>
      <c r="AU182" s="181" t="s">
        <v>85</v>
      </c>
      <c r="AY182" s="180" t="s">
        <v>386</v>
      </c>
      <c r="BK182" s="182">
        <f>SUM(BK183:BK212)</f>
        <v>0</v>
      </c>
    </row>
    <row r="183" spans="1:65" s="2" customFormat="1" ht="49" customHeight="1">
      <c r="A183" s="37"/>
      <c r="B183" s="38"/>
      <c r="C183" s="185" t="s">
        <v>660</v>
      </c>
      <c r="D183" s="185" t="s">
        <v>388</v>
      </c>
      <c r="E183" s="186" t="s">
        <v>5830</v>
      </c>
      <c r="F183" s="187" t="s">
        <v>5831</v>
      </c>
      <c r="G183" s="188" t="s">
        <v>167</v>
      </c>
      <c r="H183" s="189">
        <v>9750</v>
      </c>
      <c r="I183" s="190"/>
      <c r="J183" s="191">
        <f>ROUND(I183*H183,2)</f>
        <v>0</v>
      </c>
      <c r="K183" s="187" t="s">
        <v>391</v>
      </c>
      <c r="L183" s="42"/>
      <c r="M183" s="192" t="s">
        <v>76</v>
      </c>
      <c r="N183" s="193" t="s">
        <v>49</v>
      </c>
      <c r="O183" s="67"/>
      <c r="P183" s="194">
        <f>O183*H183</f>
        <v>0</v>
      </c>
      <c r="Q183" s="194">
        <v>1.2E-4</v>
      </c>
      <c r="R183" s="194">
        <f>Q183*H183</f>
        <v>1.17</v>
      </c>
      <c r="S183" s="194">
        <v>0</v>
      </c>
      <c r="T183" s="195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6" t="s">
        <v>479</v>
      </c>
      <c r="AT183" s="196" t="s">
        <v>388</v>
      </c>
      <c r="AU183" s="196" t="s">
        <v>90</v>
      </c>
      <c r="AY183" s="20" t="s">
        <v>386</v>
      </c>
      <c r="BE183" s="197">
        <f>IF(N183="základní",J183,0)</f>
        <v>0</v>
      </c>
      <c r="BF183" s="197">
        <f>IF(N183="snížená",J183,0)</f>
        <v>0</v>
      </c>
      <c r="BG183" s="197">
        <f>IF(N183="zákl. přenesená",J183,0)</f>
        <v>0</v>
      </c>
      <c r="BH183" s="197">
        <f>IF(N183="sníž. přenesená",J183,0)</f>
        <v>0</v>
      </c>
      <c r="BI183" s="197">
        <f>IF(N183="nulová",J183,0)</f>
        <v>0</v>
      </c>
      <c r="BJ183" s="20" t="s">
        <v>90</v>
      </c>
      <c r="BK183" s="197">
        <f>ROUND(I183*H183,2)</f>
        <v>0</v>
      </c>
      <c r="BL183" s="20" t="s">
        <v>479</v>
      </c>
      <c r="BM183" s="196" t="s">
        <v>5832</v>
      </c>
    </row>
    <row r="184" spans="1:65" s="2" customFormat="1" ht="10">
      <c r="A184" s="37"/>
      <c r="B184" s="38"/>
      <c r="C184" s="39"/>
      <c r="D184" s="198" t="s">
        <v>393</v>
      </c>
      <c r="E184" s="39"/>
      <c r="F184" s="199" t="s">
        <v>5833</v>
      </c>
      <c r="G184" s="39"/>
      <c r="H184" s="39"/>
      <c r="I184" s="200"/>
      <c r="J184" s="39"/>
      <c r="K184" s="39"/>
      <c r="L184" s="42"/>
      <c r="M184" s="201"/>
      <c r="N184" s="202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393</v>
      </c>
      <c r="AU184" s="20" t="s">
        <v>90</v>
      </c>
    </row>
    <row r="185" spans="1:65" s="14" customFormat="1" ht="10">
      <c r="B185" s="214"/>
      <c r="C185" s="215"/>
      <c r="D185" s="205" t="s">
        <v>395</v>
      </c>
      <c r="E185" s="216" t="s">
        <v>76</v>
      </c>
      <c r="F185" s="217" t="s">
        <v>5834</v>
      </c>
      <c r="G185" s="215"/>
      <c r="H185" s="218">
        <v>7500</v>
      </c>
      <c r="I185" s="219"/>
      <c r="J185" s="215"/>
      <c r="K185" s="215"/>
      <c r="L185" s="220"/>
      <c r="M185" s="221"/>
      <c r="N185" s="222"/>
      <c r="O185" s="222"/>
      <c r="P185" s="222"/>
      <c r="Q185" s="222"/>
      <c r="R185" s="222"/>
      <c r="S185" s="222"/>
      <c r="T185" s="223"/>
      <c r="AT185" s="224" t="s">
        <v>395</v>
      </c>
      <c r="AU185" s="224" t="s">
        <v>90</v>
      </c>
      <c r="AV185" s="14" t="s">
        <v>90</v>
      </c>
      <c r="AW185" s="14" t="s">
        <v>36</v>
      </c>
      <c r="AX185" s="14" t="s">
        <v>85</v>
      </c>
      <c r="AY185" s="224" t="s">
        <v>386</v>
      </c>
    </row>
    <row r="186" spans="1:65" s="14" customFormat="1" ht="10">
      <c r="B186" s="214"/>
      <c r="C186" s="215"/>
      <c r="D186" s="205" t="s">
        <v>395</v>
      </c>
      <c r="E186" s="215"/>
      <c r="F186" s="217" t="s">
        <v>5835</v>
      </c>
      <c r="G186" s="215"/>
      <c r="H186" s="218">
        <v>9750</v>
      </c>
      <c r="I186" s="219"/>
      <c r="J186" s="215"/>
      <c r="K186" s="215"/>
      <c r="L186" s="220"/>
      <c r="M186" s="221"/>
      <c r="N186" s="222"/>
      <c r="O186" s="222"/>
      <c r="P186" s="222"/>
      <c r="Q186" s="222"/>
      <c r="R186" s="222"/>
      <c r="S186" s="222"/>
      <c r="T186" s="223"/>
      <c r="AT186" s="224" t="s">
        <v>395</v>
      </c>
      <c r="AU186" s="224" t="s">
        <v>90</v>
      </c>
      <c r="AV186" s="14" t="s">
        <v>90</v>
      </c>
      <c r="AW186" s="14" t="s">
        <v>4</v>
      </c>
      <c r="AX186" s="14" t="s">
        <v>85</v>
      </c>
      <c r="AY186" s="224" t="s">
        <v>386</v>
      </c>
    </row>
    <row r="187" spans="1:65" s="2" customFormat="1" ht="37.75" customHeight="1">
      <c r="A187" s="37"/>
      <c r="B187" s="38"/>
      <c r="C187" s="185" t="s">
        <v>667</v>
      </c>
      <c r="D187" s="185" t="s">
        <v>388</v>
      </c>
      <c r="E187" s="186" t="s">
        <v>5836</v>
      </c>
      <c r="F187" s="187" t="s">
        <v>5837</v>
      </c>
      <c r="G187" s="188" t="s">
        <v>127</v>
      </c>
      <c r="H187" s="189">
        <v>1265.04</v>
      </c>
      <c r="I187" s="190"/>
      <c r="J187" s="191">
        <f>ROUND(I187*H187,2)</f>
        <v>0</v>
      </c>
      <c r="K187" s="187" t="s">
        <v>391</v>
      </c>
      <c r="L187" s="42"/>
      <c r="M187" s="192" t="s">
        <v>76</v>
      </c>
      <c r="N187" s="193" t="s">
        <v>49</v>
      </c>
      <c r="O187" s="67"/>
      <c r="P187" s="194">
        <f>O187*H187</f>
        <v>0</v>
      </c>
      <c r="Q187" s="194">
        <v>1.74E-3</v>
      </c>
      <c r="R187" s="194">
        <f>Q187*H187</f>
        <v>2.2011696000000001</v>
      </c>
      <c r="S187" s="194">
        <v>0</v>
      </c>
      <c r="T187" s="195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6" t="s">
        <v>479</v>
      </c>
      <c r="AT187" s="196" t="s">
        <v>388</v>
      </c>
      <c r="AU187" s="196" t="s">
        <v>90</v>
      </c>
      <c r="AY187" s="20" t="s">
        <v>386</v>
      </c>
      <c r="BE187" s="197">
        <f>IF(N187="základní",J187,0)</f>
        <v>0</v>
      </c>
      <c r="BF187" s="197">
        <f>IF(N187="snížená",J187,0)</f>
        <v>0</v>
      </c>
      <c r="BG187" s="197">
        <f>IF(N187="zákl. přenesená",J187,0)</f>
        <v>0</v>
      </c>
      <c r="BH187" s="197">
        <f>IF(N187="sníž. přenesená",J187,0)</f>
        <v>0</v>
      </c>
      <c r="BI187" s="197">
        <f>IF(N187="nulová",J187,0)</f>
        <v>0</v>
      </c>
      <c r="BJ187" s="20" t="s">
        <v>90</v>
      </c>
      <c r="BK187" s="197">
        <f>ROUND(I187*H187,2)</f>
        <v>0</v>
      </c>
      <c r="BL187" s="20" t="s">
        <v>479</v>
      </c>
      <c r="BM187" s="196" t="s">
        <v>5838</v>
      </c>
    </row>
    <row r="188" spans="1:65" s="2" customFormat="1" ht="10">
      <c r="A188" s="37"/>
      <c r="B188" s="38"/>
      <c r="C188" s="39"/>
      <c r="D188" s="198" t="s">
        <v>393</v>
      </c>
      <c r="E188" s="39"/>
      <c r="F188" s="199" t="s">
        <v>5839</v>
      </c>
      <c r="G188" s="39"/>
      <c r="H188" s="39"/>
      <c r="I188" s="200"/>
      <c r="J188" s="39"/>
      <c r="K188" s="39"/>
      <c r="L188" s="42"/>
      <c r="M188" s="201"/>
      <c r="N188" s="202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393</v>
      </c>
      <c r="AU188" s="20" t="s">
        <v>90</v>
      </c>
    </row>
    <row r="189" spans="1:65" s="14" customFormat="1" ht="10">
      <c r="B189" s="214"/>
      <c r="C189" s="215"/>
      <c r="D189" s="205" t="s">
        <v>395</v>
      </c>
      <c r="E189" s="216" t="s">
        <v>76</v>
      </c>
      <c r="F189" s="217" t="s">
        <v>5840</v>
      </c>
      <c r="G189" s="215"/>
      <c r="H189" s="218">
        <v>1054.2</v>
      </c>
      <c r="I189" s="219"/>
      <c r="J189" s="215"/>
      <c r="K189" s="215"/>
      <c r="L189" s="220"/>
      <c r="M189" s="221"/>
      <c r="N189" s="222"/>
      <c r="O189" s="222"/>
      <c r="P189" s="222"/>
      <c r="Q189" s="222"/>
      <c r="R189" s="222"/>
      <c r="S189" s="222"/>
      <c r="T189" s="223"/>
      <c r="AT189" s="224" t="s">
        <v>395</v>
      </c>
      <c r="AU189" s="224" t="s">
        <v>90</v>
      </c>
      <c r="AV189" s="14" t="s">
        <v>90</v>
      </c>
      <c r="AW189" s="14" t="s">
        <v>36</v>
      </c>
      <c r="AX189" s="14" t="s">
        <v>85</v>
      </c>
      <c r="AY189" s="224" t="s">
        <v>386</v>
      </c>
    </row>
    <row r="190" spans="1:65" s="14" customFormat="1" ht="10">
      <c r="B190" s="214"/>
      <c r="C190" s="215"/>
      <c r="D190" s="205" t="s">
        <v>395</v>
      </c>
      <c r="E190" s="215"/>
      <c r="F190" s="217" t="s">
        <v>5841</v>
      </c>
      <c r="G190" s="215"/>
      <c r="H190" s="218">
        <v>1265.04</v>
      </c>
      <c r="I190" s="219"/>
      <c r="J190" s="215"/>
      <c r="K190" s="215"/>
      <c r="L190" s="220"/>
      <c r="M190" s="221"/>
      <c r="N190" s="222"/>
      <c r="O190" s="222"/>
      <c r="P190" s="222"/>
      <c r="Q190" s="222"/>
      <c r="R190" s="222"/>
      <c r="S190" s="222"/>
      <c r="T190" s="223"/>
      <c r="AT190" s="224" t="s">
        <v>395</v>
      </c>
      <c r="AU190" s="224" t="s">
        <v>90</v>
      </c>
      <c r="AV190" s="14" t="s">
        <v>90</v>
      </c>
      <c r="AW190" s="14" t="s">
        <v>4</v>
      </c>
      <c r="AX190" s="14" t="s">
        <v>85</v>
      </c>
      <c r="AY190" s="224" t="s">
        <v>386</v>
      </c>
    </row>
    <row r="191" spans="1:65" s="2" customFormat="1" ht="24.15" customHeight="1">
      <c r="A191" s="37"/>
      <c r="B191" s="38"/>
      <c r="C191" s="185" t="s">
        <v>284</v>
      </c>
      <c r="D191" s="185" t="s">
        <v>388</v>
      </c>
      <c r="E191" s="186" t="s">
        <v>5842</v>
      </c>
      <c r="F191" s="187" t="s">
        <v>5843</v>
      </c>
      <c r="G191" s="188" t="s">
        <v>167</v>
      </c>
      <c r="H191" s="189">
        <v>2000</v>
      </c>
      <c r="I191" s="190"/>
      <c r="J191" s="191">
        <f>ROUND(I191*H191,2)</f>
        <v>0</v>
      </c>
      <c r="K191" s="187" t="s">
        <v>391</v>
      </c>
      <c r="L191" s="42"/>
      <c r="M191" s="192" t="s">
        <v>76</v>
      </c>
      <c r="N191" s="193" t="s">
        <v>49</v>
      </c>
      <c r="O191" s="67"/>
      <c r="P191" s="194">
        <f>O191*H191</f>
        <v>0</v>
      </c>
      <c r="Q191" s="194">
        <v>6.0000000000000002E-5</v>
      </c>
      <c r="R191" s="194">
        <f>Q191*H191</f>
        <v>0.12000000000000001</v>
      </c>
      <c r="S191" s="194">
        <v>0</v>
      </c>
      <c r="T191" s="195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6" t="s">
        <v>479</v>
      </c>
      <c r="AT191" s="196" t="s">
        <v>388</v>
      </c>
      <c r="AU191" s="196" t="s">
        <v>90</v>
      </c>
      <c r="AY191" s="20" t="s">
        <v>386</v>
      </c>
      <c r="BE191" s="197">
        <f>IF(N191="základní",J191,0)</f>
        <v>0</v>
      </c>
      <c r="BF191" s="197">
        <f>IF(N191="snížená",J191,0)</f>
        <v>0</v>
      </c>
      <c r="BG191" s="197">
        <f>IF(N191="zákl. přenesená",J191,0)</f>
        <v>0</v>
      </c>
      <c r="BH191" s="197">
        <f>IF(N191="sníž. přenesená",J191,0)</f>
        <v>0</v>
      </c>
      <c r="BI191" s="197">
        <f>IF(N191="nulová",J191,0)</f>
        <v>0</v>
      </c>
      <c r="BJ191" s="20" t="s">
        <v>90</v>
      </c>
      <c r="BK191" s="197">
        <f>ROUND(I191*H191,2)</f>
        <v>0</v>
      </c>
      <c r="BL191" s="20" t="s">
        <v>479</v>
      </c>
      <c r="BM191" s="196" t="s">
        <v>5844</v>
      </c>
    </row>
    <row r="192" spans="1:65" s="2" customFormat="1" ht="10">
      <c r="A192" s="37"/>
      <c r="B192" s="38"/>
      <c r="C192" s="39"/>
      <c r="D192" s="198" t="s">
        <v>393</v>
      </c>
      <c r="E192" s="39"/>
      <c r="F192" s="199" t="s">
        <v>5845</v>
      </c>
      <c r="G192" s="39"/>
      <c r="H192" s="39"/>
      <c r="I192" s="200"/>
      <c r="J192" s="39"/>
      <c r="K192" s="39"/>
      <c r="L192" s="42"/>
      <c r="M192" s="201"/>
      <c r="N192" s="202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393</v>
      </c>
      <c r="AU192" s="20" t="s">
        <v>90</v>
      </c>
    </row>
    <row r="193" spans="1:65" s="2" customFormat="1" ht="24.15" customHeight="1">
      <c r="A193" s="37"/>
      <c r="B193" s="38"/>
      <c r="C193" s="185" t="s">
        <v>681</v>
      </c>
      <c r="D193" s="185" t="s">
        <v>388</v>
      </c>
      <c r="E193" s="186" t="s">
        <v>5846</v>
      </c>
      <c r="F193" s="187" t="s">
        <v>5847</v>
      </c>
      <c r="G193" s="188" t="s">
        <v>167</v>
      </c>
      <c r="H193" s="189">
        <v>800</v>
      </c>
      <c r="I193" s="190"/>
      <c r="J193" s="191">
        <f>ROUND(I193*H193,2)</f>
        <v>0</v>
      </c>
      <c r="K193" s="187" t="s">
        <v>391</v>
      </c>
      <c r="L193" s="42"/>
      <c r="M193" s="192" t="s">
        <v>76</v>
      </c>
      <c r="N193" s="193" t="s">
        <v>49</v>
      </c>
      <c r="O193" s="67"/>
      <c r="P193" s="194">
        <f>O193*H193</f>
        <v>0</v>
      </c>
      <c r="Q193" s="194">
        <v>1E-4</v>
      </c>
      <c r="R193" s="194">
        <f>Q193*H193</f>
        <v>0.08</v>
      </c>
      <c r="S193" s="194">
        <v>0</v>
      </c>
      <c r="T193" s="195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6" t="s">
        <v>479</v>
      </c>
      <c r="AT193" s="196" t="s">
        <v>388</v>
      </c>
      <c r="AU193" s="196" t="s">
        <v>90</v>
      </c>
      <c r="AY193" s="20" t="s">
        <v>386</v>
      </c>
      <c r="BE193" s="197">
        <f>IF(N193="základní",J193,0)</f>
        <v>0</v>
      </c>
      <c r="BF193" s="197">
        <f>IF(N193="snížená",J193,0)</f>
        <v>0</v>
      </c>
      <c r="BG193" s="197">
        <f>IF(N193="zákl. přenesená",J193,0)</f>
        <v>0</v>
      </c>
      <c r="BH193" s="197">
        <f>IF(N193="sníž. přenesená",J193,0)</f>
        <v>0</v>
      </c>
      <c r="BI193" s="197">
        <f>IF(N193="nulová",J193,0)</f>
        <v>0</v>
      </c>
      <c r="BJ193" s="20" t="s">
        <v>90</v>
      </c>
      <c r="BK193" s="197">
        <f>ROUND(I193*H193,2)</f>
        <v>0</v>
      </c>
      <c r="BL193" s="20" t="s">
        <v>479</v>
      </c>
      <c r="BM193" s="196" t="s">
        <v>5848</v>
      </c>
    </row>
    <row r="194" spans="1:65" s="2" customFormat="1" ht="10">
      <c r="A194" s="37"/>
      <c r="B194" s="38"/>
      <c r="C194" s="39"/>
      <c r="D194" s="198" t="s">
        <v>393</v>
      </c>
      <c r="E194" s="39"/>
      <c r="F194" s="199" t="s">
        <v>5849</v>
      </c>
      <c r="G194" s="39"/>
      <c r="H194" s="39"/>
      <c r="I194" s="200"/>
      <c r="J194" s="39"/>
      <c r="K194" s="39"/>
      <c r="L194" s="42"/>
      <c r="M194" s="201"/>
      <c r="N194" s="202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393</v>
      </c>
      <c r="AU194" s="20" t="s">
        <v>90</v>
      </c>
    </row>
    <row r="195" spans="1:65" s="2" customFormat="1" ht="24.15" customHeight="1">
      <c r="A195" s="37"/>
      <c r="B195" s="38"/>
      <c r="C195" s="185" t="s">
        <v>688</v>
      </c>
      <c r="D195" s="185" t="s">
        <v>388</v>
      </c>
      <c r="E195" s="186" t="s">
        <v>5850</v>
      </c>
      <c r="F195" s="187" t="s">
        <v>5851</v>
      </c>
      <c r="G195" s="188" t="s">
        <v>167</v>
      </c>
      <c r="H195" s="189">
        <v>600</v>
      </c>
      <c r="I195" s="190"/>
      <c r="J195" s="191">
        <f>ROUND(I195*H195,2)</f>
        <v>0</v>
      </c>
      <c r="K195" s="187" t="s">
        <v>391</v>
      </c>
      <c r="L195" s="42"/>
      <c r="M195" s="192" t="s">
        <v>76</v>
      </c>
      <c r="N195" s="193" t="s">
        <v>49</v>
      </c>
      <c r="O195" s="67"/>
      <c r="P195" s="194">
        <f>O195*H195</f>
        <v>0</v>
      </c>
      <c r="Q195" s="194">
        <v>6.0000000000000002E-5</v>
      </c>
      <c r="R195" s="194">
        <f>Q195*H195</f>
        <v>3.6000000000000004E-2</v>
      </c>
      <c r="S195" s="194">
        <v>0</v>
      </c>
      <c r="T195" s="195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6" t="s">
        <v>479</v>
      </c>
      <c r="AT195" s="196" t="s">
        <v>388</v>
      </c>
      <c r="AU195" s="196" t="s">
        <v>90</v>
      </c>
      <c r="AY195" s="20" t="s">
        <v>386</v>
      </c>
      <c r="BE195" s="197">
        <f>IF(N195="základní",J195,0)</f>
        <v>0</v>
      </c>
      <c r="BF195" s="197">
        <f>IF(N195="snížená",J195,0)</f>
        <v>0</v>
      </c>
      <c r="BG195" s="197">
        <f>IF(N195="zákl. přenesená",J195,0)</f>
        <v>0</v>
      </c>
      <c r="BH195" s="197">
        <f>IF(N195="sníž. přenesená",J195,0)</f>
        <v>0</v>
      </c>
      <c r="BI195" s="197">
        <f>IF(N195="nulová",J195,0)</f>
        <v>0</v>
      </c>
      <c r="BJ195" s="20" t="s">
        <v>90</v>
      </c>
      <c r="BK195" s="197">
        <f>ROUND(I195*H195,2)</f>
        <v>0</v>
      </c>
      <c r="BL195" s="20" t="s">
        <v>479</v>
      </c>
      <c r="BM195" s="196" t="s">
        <v>5852</v>
      </c>
    </row>
    <row r="196" spans="1:65" s="2" customFormat="1" ht="10">
      <c r="A196" s="37"/>
      <c r="B196" s="38"/>
      <c r="C196" s="39"/>
      <c r="D196" s="198" t="s">
        <v>393</v>
      </c>
      <c r="E196" s="39"/>
      <c r="F196" s="199" t="s">
        <v>5853</v>
      </c>
      <c r="G196" s="39"/>
      <c r="H196" s="39"/>
      <c r="I196" s="200"/>
      <c r="J196" s="39"/>
      <c r="K196" s="39"/>
      <c r="L196" s="42"/>
      <c r="M196" s="201"/>
      <c r="N196" s="202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393</v>
      </c>
      <c r="AU196" s="20" t="s">
        <v>90</v>
      </c>
    </row>
    <row r="197" spans="1:65" s="2" customFormat="1" ht="33" customHeight="1">
      <c r="A197" s="37"/>
      <c r="B197" s="38"/>
      <c r="C197" s="185" t="s">
        <v>698</v>
      </c>
      <c r="D197" s="185" t="s">
        <v>388</v>
      </c>
      <c r="E197" s="186" t="s">
        <v>5854</v>
      </c>
      <c r="F197" s="187" t="s">
        <v>5855</v>
      </c>
      <c r="G197" s="188" t="s">
        <v>624</v>
      </c>
      <c r="H197" s="189">
        <v>1</v>
      </c>
      <c r="I197" s="190"/>
      <c r="J197" s="191">
        <f>ROUND(I197*H197,2)</f>
        <v>0</v>
      </c>
      <c r="K197" s="187" t="s">
        <v>391</v>
      </c>
      <c r="L197" s="42"/>
      <c r="M197" s="192" t="s">
        <v>76</v>
      </c>
      <c r="N197" s="193" t="s">
        <v>49</v>
      </c>
      <c r="O197" s="67"/>
      <c r="P197" s="194">
        <f>O197*H197</f>
        <v>0</v>
      </c>
      <c r="Q197" s="194">
        <v>5.4799999999999996E-3</v>
      </c>
      <c r="R197" s="194">
        <f>Q197*H197</f>
        <v>5.4799999999999996E-3</v>
      </c>
      <c r="S197" s="194">
        <v>0</v>
      </c>
      <c r="T197" s="195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6" t="s">
        <v>479</v>
      </c>
      <c r="AT197" s="196" t="s">
        <v>388</v>
      </c>
      <c r="AU197" s="196" t="s">
        <v>90</v>
      </c>
      <c r="AY197" s="20" t="s">
        <v>386</v>
      </c>
      <c r="BE197" s="197">
        <f>IF(N197="základní",J197,0)</f>
        <v>0</v>
      </c>
      <c r="BF197" s="197">
        <f>IF(N197="snížená",J197,0)</f>
        <v>0</v>
      </c>
      <c r="BG197" s="197">
        <f>IF(N197="zákl. přenesená",J197,0)</f>
        <v>0</v>
      </c>
      <c r="BH197" s="197">
        <f>IF(N197="sníž. přenesená",J197,0)</f>
        <v>0</v>
      </c>
      <c r="BI197" s="197">
        <f>IF(N197="nulová",J197,0)</f>
        <v>0</v>
      </c>
      <c r="BJ197" s="20" t="s">
        <v>90</v>
      </c>
      <c r="BK197" s="197">
        <f>ROUND(I197*H197,2)</f>
        <v>0</v>
      </c>
      <c r="BL197" s="20" t="s">
        <v>479</v>
      </c>
      <c r="BM197" s="196" t="s">
        <v>5856</v>
      </c>
    </row>
    <row r="198" spans="1:65" s="2" customFormat="1" ht="10">
      <c r="A198" s="37"/>
      <c r="B198" s="38"/>
      <c r="C198" s="39"/>
      <c r="D198" s="198" t="s">
        <v>393</v>
      </c>
      <c r="E198" s="39"/>
      <c r="F198" s="199" t="s">
        <v>5857</v>
      </c>
      <c r="G198" s="39"/>
      <c r="H198" s="39"/>
      <c r="I198" s="200"/>
      <c r="J198" s="39"/>
      <c r="K198" s="39"/>
      <c r="L198" s="42"/>
      <c r="M198" s="201"/>
      <c r="N198" s="202"/>
      <c r="O198" s="67"/>
      <c r="P198" s="67"/>
      <c r="Q198" s="67"/>
      <c r="R198" s="67"/>
      <c r="S198" s="67"/>
      <c r="T198" s="68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T198" s="20" t="s">
        <v>393</v>
      </c>
      <c r="AU198" s="20" t="s">
        <v>90</v>
      </c>
    </row>
    <row r="199" spans="1:65" s="2" customFormat="1" ht="33" customHeight="1">
      <c r="A199" s="37"/>
      <c r="B199" s="38"/>
      <c r="C199" s="185" t="s">
        <v>704</v>
      </c>
      <c r="D199" s="185" t="s">
        <v>388</v>
      </c>
      <c r="E199" s="186" t="s">
        <v>5858</v>
      </c>
      <c r="F199" s="187" t="s">
        <v>5859</v>
      </c>
      <c r="G199" s="188" t="s">
        <v>624</v>
      </c>
      <c r="H199" s="189">
        <v>2</v>
      </c>
      <c r="I199" s="190"/>
      <c r="J199" s="191">
        <f>ROUND(I199*H199,2)</f>
        <v>0</v>
      </c>
      <c r="K199" s="187" t="s">
        <v>391</v>
      </c>
      <c r="L199" s="42"/>
      <c r="M199" s="192" t="s">
        <v>76</v>
      </c>
      <c r="N199" s="193" t="s">
        <v>49</v>
      </c>
      <c r="O199" s="67"/>
      <c r="P199" s="194">
        <f>O199*H199</f>
        <v>0</v>
      </c>
      <c r="Q199" s="194">
        <v>6.1000000000000004E-3</v>
      </c>
      <c r="R199" s="194">
        <f>Q199*H199</f>
        <v>1.2200000000000001E-2</v>
      </c>
      <c r="S199" s="194">
        <v>0</v>
      </c>
      <c r="T199" s="195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6" t="s">
        <v>479</v>
      </c>
      <c r="AT199" s="196" t="s">
        <v>388</v>
      </c>
      <c r="AU199" s="196" t="s">
        <v>90</v>
      </c>
      <c r="AY199" s="20" t="s">
        <v>386</v>
      </c>
      <c r="BE199" s="197">
        <f>IF(N199="základní",J199,0)</f>
        <v>0</v>
      </c>
      <c r="BF199" s="197">
        <f>IF(N199="snížená",J199,0)</f>
        <v>0</v>
      </c>
      <c r="BG199" s="197">
        <f>IF(N199="zákl. přenesená",J199,0)</f>
        <v>0</v>
      </c>
      <c r="BH199" s="197">
        <f>IF(N199="sníž. přenesená",J199,0)</f>
        <v>0</v>
      </c>
      <c r="BI199" s="197">
        <f>IF(N199="nulová",J199,0)</f>
        <v>0</v>
      </c>
      <c r="BJ199" s="20" t="s">
        <v>90</v>
      </c>
      <c r="BK199" s="197">
        <f>ROUND(I199*H199,2)</f>
        <v>0</v>
      </c>
      <c r="BL199" s="20" t="s">
        <v>479</v>
      </c>
      <c r="BM199" s="196" t="s">
        <v>5860</v>
      </c>
    </row>
    <row r="200" spans="1:65" s="2" customFormat="1" ht="10">
      <c r="A200" s="37"/>
      <c r="B200" s="38"/>
      <c r="C200" s="39"/>
      <c r="D200" s="198" t="s">
        <v>393</v>
      </c>
      <c r="E200" s="39"/>
      <c r="F200" s="199" t="s">
        <v>5861</v>
      </c>
      <c r="G200" s="39"/>
      <c r="H200" s="39"/>
      <c r="I200" s="200"/>
      <c r="J200" s="39"/>
      <c r="K200" s="39"/>
      <c r="L200" s="42"/>
      <c r="M200" s="201"/>
      <c r="N200" s="202"/>
      <c r="O200" s="67"/>
      <c r="P200" s="67"/>
      <c r="Q200" s="67"/>
      <c r="R200" s="67"/>
      <c r="S200" s="67"/>
      <c r="T200" s="68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T200" s="20" t="s">
        <v>393</v>
      </c>
      <c r="AU200" s="20" t="s">
        <v>90</v>
      </c>
    </row>
    <row r="201" spans="1:65" s="2" customFormat="1" ht="33" customHeight="1">
      <c r="A201" s="37"/>
      <c r="B201" s="38"/>
      <c r="C201" s="185" t="s">
        <v>709</v>
      </c>
      <c r="D201" s="185" t="s">
        <v>388</v>
      </c>
      <c r="E201" s="186" t="s">
        <v>5862</v>
      </c>
      <c r="F201" s="187" t="s">
        <v>5863</v>
      </c>
      <c r="G201" s="188" t="s">
        <v>624</v>
      </c>
      <c r="H201" s="189">
        <v>4</v>
      </c>
      <c r="I201" s="190"/>
      <c r="J201" s="191">
        <f>ROUND(I201*H201,2)</f>
        <v>0</v>
      </c>
      <c r="K201" s="187" t="s">
        <v>391</v>
      </c>
      <c r="L201" s="42"/>
      <c r="M201" s="192" t="s">
        <v>76</v>
      </c>
      <c r="N201" s="193" t="s">
        <v>49</v>
      </c>
      <c r="O201" s="67"/>
      <c r="P201" s="194">
        <f>O201*H201</f>
        <v>0</v>
      </c>
      <c r="Q201" s="194">
        <v>7.6499999999999997E-3</v>
      </c>
      <c r="R201" s="194">
        <f>Q201*H201</f>
        <v>3.0599999999999999E-2</v>
      </c>
      <c r="S201" s="194">
        <v>0</v>
      </c>
      <c r="T201" s="195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6" t="s">
        <v>479</v>
      </c>
      <c r="AT201" s="196" t="s">
        <v>388</v>
      </c>
      <c r="AU201" s="196" t="s">
        <v>90</v>
      </c>
      <c r="AY201" s="20" t="s">
        <v>386</v>
      </c>
      <c r="BE201" s="197">
        <f>IF(N201="základní",J201,0)</f>
        <v>0</v>
      </c>
      <c r="BF201" s="197">
        <f>IF(N201="snížená",J201,0)</f>
        <v>0</v>
      </c>
      <c r="BG201" s="197">
        <f>IF(N201="zákl. přenesená",J201,0)</f>
        <v>0</v>
      </c>
      <c r="BH201" s="197">
        <f>IF(N201="sníž. přenesená",J201,0)</f>
        <v>0</v>
      </c>
      <c r="BI201" s="197">
        <f>IF(N201="nulová",J201,0)</f>
        <v>0</v>
      </c>
      <c r="BJ201" s="20" t="s">
        <v>90</v>
      </c>
      <c r="BK201" s="197">
        <f>ROUND(I201*H201,2)</f>
        <v>0</v>
      </c>
      <c r="BL201" s="20" t="s">
        <v>479</v>
      </c>
      <c r="BM201" s="196" t="s">
        <v>5864</v>
      </c>
    </row>
    <row r="202" spans="1:65" s="2" customFormat="1" ht="10">
      <c r="A202" s="37"/>
      <c r="B202" s="38"/>
      <c r="C202" s="39"/>
      <c r="D202" s="198" t="s">
        <v>393</v>
      </c>
      <c r="E202" s="39"/>
      <c r="F202" s="199" t="s">
        <v>5865</v>
      </c>
      <c r="G202" s="39"/>
      <c r="H202" s="39"/>
      <c r="I202" s="200"/>
      <c r="J202" s="39"/>
      <c r="K202" s="39"/>
      <c r="L202" s="42"/>
      <c r="M202" s="201"/>
      <c r="N202" s="202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393</v>
      </c>
      <c r="AU202" s="20" t="s">
        <v>90</v>
      </c>
    </row>
    <row r="203" spans="1:65" s="2" customFormat="1" ht="37.75" customHeight="1">
      <c r="A203" s="37"/>
      <c r="B203" s="38"/>
      <c r="C203" s="185" t="s">
        <v>723</v>
      </c>
      <c r="D203" s="185" t="s">
        <v>388</v>
      </c>
      <c r="E203" s="186" t="s">
        <v>5866</v>
      </c>
      <c r="F203" s="187" t="s">
        <v>5867</v>
      </c>
      <c r="G203" s="188" t="s">
        <v>624</v>
      </c>
      <c r="H203" s="189">
        <v>7</v>
      </c>
      <c r="I203" s="190"/>
      <c r="J203" s="191">
        <f>ROUND(I203*H203,2)</f>
        <v>0</v>
      </c>
      <c r="K203" s="187" t="s">
        <v>391</v>
      </c>
      <c r="L203" s="42"/>
      <c r="M203" s="192" t="s">
        <v>76</v>
      </c>
      <c r="N203" s="193" t="s">
        <v>49</v>
      </c>
      <c r="O203" s="67"/>
      <c r="P203" s="194">
        <f>O203*H203</f>
        <v>0</v>
      </c>
      <c r="Q203" s="194">
        <v>1.5800000000000002E-2</v>
      </c>
      <c r="R203" s="194">
        <f>Q203*H203</f>
        <v>0.1106</v>
      </c>
      <c r="S203" s="194">
        <v>0</v>
      </c>
      <c r="T203" s="195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6" t="s">
        <v>479</v>
      </c>
      <c r="AT203" s="196" t="s">
        <v>388</v>
      </c>
      <c r="AU203" s="196" t="s">
        <v>90</v>
      </c>
      <c r="AY203" s="20" t="s">
        <v>386</v>
      </c>
      <c r="BE203" s="197">
        <f>IF(N203="základní",J203,0)</f>
        <v>0</v>
      </c>
      <c r="BF203" s="197">
        <f>IF(N203="snížená",J203,0)</f>
        <v>0</v>
      </c>
      <c r="BG203" s="197">
        <f>IF(N203="zákl. přenesená",J203,0)</f>
        <v>0</v>
      </c>
      <c r="BH203" s="197">
        <f>IF(N203="sníž. přenesená",J203,0)</f>
        <v>0</v>
      </c>
      <c r="BI203" s="197">
        <f>IF(N203="nulová",J203,0)</f>
        <v>0</v>
      </c>
      <c r="BJ203" s="20" t="s">
        <v>90</v>
      </c>
      <c r="BK203" s="197">
        <f>ROUND(I203*H203,2)</f>
        <v>0</v>
      </c>
      <c r="BL203" s="20" t="s">
        <v>479</v>
      </c>
      <c r="BM203" s="196" t="s">
        <v>5868</v>
      </c>
    </row>
    <row r="204" spans="1:65" s="2" customFormat="1" ht="10">
      <c r="A204" s="37"/>
      <c r="B204" s="38"/>
      <c r="C204" s="39"/>
      <c r="D204" s="198" t="s">
        <v>393</v>
      </c>
      <c r="E204" s="39"/>
      <c r="F204" s="199" t="s">
        <v>5869</v>
      </c>
      <c r="G204" s="39"/>
      <c r="H204" s="39"/>
      <c r="I204" s="200"/>
      <c r="J204" s="39"/>
      <c r="K204" s="39"/>
      <c r="L204" s="42"/>
      <c r="M204" s="201"/>
      <c r="N204" s="202"/>
      <c r="O204" s="67"/>
      <c r="P204" s="67"/>
      <c r="Q204" s="67"/>
      <c r="R204" s="67"/>
      <c r="S204" s="67"/>
      <c r="T204" s="68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T204" s="20" t="s">
        <v>393</v>
      </c>
      <c r="AU204" s="20" t="s">
        <v>90</v>
      </c>
    </row>
    <row r="205" spans="1:65" s="2" customFormat="1" ht="24.15" customHeight="1">
      <c r="A205" s="37"/>
      <c r="B205" s="38"/>
      <c r="C205" s="185" t="s">
        <v>733</v>
      </c>
      <c r="D205" s="185" t="s">
        <v>388</v>
      </c>
      <c r="E205" s="186" t="s">
        <v>5870</v>
      </c>
      <c r="F205" s="187" t="s">
        <v>5871</v>
      </c>
      <c r="G205" s="188" t="s">
        <v>624</v>
      </c>
      <c r="H205" s="189">
        <v>21</v>
      </c>
      <c r="I205" s="190"/>
      <c r="J205" s="191">
        <f>ROUND(I205*H205,2)</f>
        <v>0</v>
      </c>
      <c r="K205" s="187" t="s">
        <v>391</v>
      </c>
      <c r="L205" s="42"/>
      <c r="M205" s="192" t="s">
        <v>76</v>
      </c>
      <c r="N205" s="193" t="s">
        <v>49</v>
      </c>
      <c r="O205" s="67"/>
      <c r="P205" s="194">
        <f>O205*H205</f>
        <v>0</v>
      </c>
      <c r="Q205" s="194">
        <v>1.4999999999999999E-4</v>
      </c>
      <c r="R205" s="194">
        <f>Q205*H205</f>
        <v>3.1499999999999996E-3</v>
      </c>
      <c r="S205" s="194">
        <v>0</v>
      </c>
      <c r="T205" s="195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6" t="s">
        <v>479</v>
      </c>
      <c r="AT205" s="196" t="s">
        <v>388</v>
      </c>
      <c r="AU205" s="196" t="s">
        <v>90</v>
      </c>
      <c r="AY205" s="20" t="s">
        <v>386</v>
      </c>
      <c r="BE205" s="197">
        <f>IF(N205="základní",J205,0)</f>
        <v>0</v>
      </c>
      <c r="BF205" s="197">
        <f>IF(N205="snížená",J205,0)</f>
        <v>0</v>
      </c>
      <c r="BG205" s="197">
        <f>IF(N205="zákl. přenesená",J205,0)</f>
        <v>0</v>
      </c>
      <c r="BH205" s="197">
        <f>IF(N205="sníž. přenesená",J205,0)</f>
        <v>0</v>
      </c>
      <c r="BI205" s="197">
        <f>IF(N205="nulová",J205,0)</f>
        <v>0</v>
      </c>
      <c r="BJ205" s="20" t="s">
        <v>90</v>
      </c>
      <c r="BK205" s="197">
        <f>ROUND(I205*H205,2)</f>
        <v>0</v>
      </c>
      <c r="BL205" s="20" t="s">
        <v>479</v>
      </c>
      <c r="BM205" s="196" t="s">
        <v>5872</v>
      </c>
    </row>
    <row r="206" spans="1:65" s="2" customFormat="1" ht="10">
      <c r="A206" s="37"/>
      <c r="B206" s="38"/>
      <c r="C206" s="39"/>
      <c r="D206" s="198" t="s">
        <v>393</v>
      </c>
      <c r="E206" s="39"/>
      <c r="F206" s="199" t="s">
        <v>5873</v>
      </c>
      <c r="G206" s="39"/>
      <c r="H206" s="39"/>
      <c r="I206" s="200"/>
      <c r="J206" s="39"/>
      <c r="K206" s="39"/>
      <c r="L206" s="42"/>
      <c r="M206" s="201"/>
      <c r="N206" s="202"/>
      <c r="O206" s="67"/>
      <c r="P206" s="67"/>
      <c r="Q206" s="67"/>
      <c r="R206" s="67"/>
      <c r="S206" s="67"/>
      <c r="T206" s="68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T206" s="20" t="s">
        <v>393</v>
      </c>
      <c r="AU206" s="20" t="s">
        <v>90</v>
      </c>
    </row>
    <row r="207" spans="1:65" s="14" customFormat="1" ht="20">
      <c r="B207" s="214"/>
      <c r="C207" s="215"/>
      <c r="D207" s="205" t="s">
        <v>395</v>
      </c>
      <c r="E207" s="216" t="s">
        <v>76</v>
      </c>
      <c r="F207" s="217" t="s">
        <v>5874</v>
      </c>
      <c r="G207" s="215"/>
      <c r="H207" s="218">
        <v>21</v>
      </c>
      <c r="I207" s="219"/>
      <c r="J207" s="215"/>
      <c r="K207" s="215"/>
      <c r="L207" s="220"/>
      <c r="M207" s="221"/>
      <c r="N207" s="222"/>
      <c r="O207" s="222"/>
      <c r="P207" s="222"/>
      <c r="Q207" s="222"/>
      <c r="R207" s="222"/>
      <c r="S207" s="222"/>
      <c r="T207" s="223"/>
      <c r="AT207" s="224" t="s">
        <v>395</v>
      </c>
      <c r="AU207" s="224" t="s">
        <v>90</v>
      </c>
      <c r="AV207" s="14" t="s">
        <v>90</v>
      </c>
      <c r="AW207" s="14" t="s">
        <v>36</v>
      </c>
      <c r="AX207" s="14" t="s">
        <v>85</v>
      </c>
      <c r="AY207" s="224" t="s">
        <v>386</v>
      </c>
    </row>
    <row r="208" spans="1:65" s="2" customFormat="1" ht="24.15" customHeight="1">
      <c r="A208" s="37"/>
      <c r="B208" s="38"/>
      <c r="C208" s="185" t="s">
        <v>417</v>
      </c>
      <c r="D208" s="185" t="s">
        <v>388</v>
      </c>
      <c r="E208" s="186" t="s">
        <v>5875</v>
      </c>
      <c r="F208" s="187" t="s">
        <v>5876</v>
      </c>
      <c r="G208" s="188" t="s">
        <v>624</v>
      </c>
      <c r="H208" s="189">
        <v>76</v>
      </c>
      <c r="I208" s="190"/>
      <c r="J208" s="191">
        <f>ROUND(I208*H208,2)</f>
        <v>0</v>
      </c>
      <c r="K208" s="187" t="s">
        <v>391</v>
      </c>
      <c r="L208" s="42"/>
      <c r="M208" s="192" t="s">
        <v>76</v>
      </c>
      <c r="N208" s="193" t="s">
        <v>49</v>
      </c>
      <c r="O208" s="67"/>
      <c r="P208" s="194">
        <f>O208*H208</f>
        <v>0</v>
      </c>
      <c r="Q208" s="194">
        <v>1.2E-4</v>
      </c>
      <c r="R208" s="194">
        <f>Q208*H208</f>
        <v>9.1199999999999996E-3</v>
      </c>
      <c r="S208" s="194">
        <v>0</v>
      </c>
      <c r="T208" s="195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6" t="s">
        <v>479</v>
      </c>
      <c r="AT208" s="196" t="s">
        <v>388</v>
      </c>
      <c r="AU208" s="196" t="s">
        <v>90</v>
      </c>
      <c r="AY208" s="20" t="s">
        <v>386</v>
      </c>
      <c r="BE208" s="197">
        <f>IF(N208="základní",J208,0)</f>
        <v>0</v>
      </c>
      <c r="BF208" s="197">
        <f>IF(N208="snížená",J208,0)</f>
        <v>0</v>
      </c>
      <c r="BG208" s="197">
        <f>IF(N208="zákl. přenesená",J208,0)</f>
        <v>0</v>
      </c>
      <c r="BH208" s="197">
        <f>IF(N208="sníž. přenesená",J208,0)</f>
        <v>0</v>
      </c>
      <c r="BI208" s="197">
        <f>IF(N208="nulová",J208,0)</f>
        <v>0</v>
      </c>
      <c r="BJ208" s="20" t="s">
        <v>90</v>
      </c>
      <c r="BK208" s="197">
        <f>ROUND(I208*H208,2)</f>
        <v>0</v>
      </c>
      <c r="BL208" s="20" t="s">
        <v>479</v>
      </c>
      <c r="BM208" s="196" t="s">
        <v>5877</v>
      </c>
    </row>
    <row r="209" spans="1:65" s="2" customFormat="1" ht="10">
      <c r="A209" s="37"/>
      <c r="B209" s="38"/>
      <c r="C209" s="39"/>
      <c r="D209" s="198" t="s">
        <v>393</v>
      </c>
      <c r="E209" s="39"/>
      <c r="F209" s="199" t="s">
        <v>5878</v>
      </c>
      <c r="G209" s="39"/>
      <c r="H209" s="39"/>
      <c r="I209" s="200"/>
      <c r="J209" s="39"/>
      <c r="K209" s="39"/>
      <c r="L209" s="42"/>
      <c r="M209" s="201"/>
      <c r="N209" s="202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393</v>
      </c>
      <c r="AU209" s="20" t="s">
        <v>90</v>
      </c>
    </row>
    <row r="210" spans="1:65" s="14" customFormat="1" ht="10">
      <c r="B210" s="214"/>
      <c r="C210" s="215"/>
      <c r="D210" s="205" t="s">
        <v>395</v>
      </c>
      <c r="E210" s="216" t="s">
        <v>76</v>
      </c>
      <c r="F210" s="217" t="s">
        <v>5879</v>
      </c>
      <c r="G210" s="215"/>
      <c r="H210" s="218">
        <v>76</v>
      </c>
      <c r="I210" s="219"/>
      <c r="J210" s="215"/>
      <c r="K210" s="215"/>
      <c r="L210" s="220"/>
      <c r="M210" s="221"/>
      <c r="N210" s="222"/>
      <c r="O210" s="222"/>
      <c r="P210" s="222"/>
      <c r="Q210" s="222"/>
      <c r="R210" s="222"/>
      <c r="S210" s="222"/>
      <c r="T210" s="223"/>
      <c r="AT210" s="224" t="s">
        <v>395</v>
      </c>
      <c r="AU210" s="224" t="s">
        <v>90</v>
      </c>
      <c r="AV210" s="14" t="s">
        <v>90</v>
      </c>
      <c r="AW210" s="14" t="s">
        <v>36</v>
      </c>
      <c r="AX210" s="14" t="s">
        <v>85</v>
      </c>
      <c r="AY210" s="224" t="s">
        <v>386</v>
      </c>
    </row>
    <row r="211" spans="1:65" s="2" customFormat="1" ht="24.15" customHeight="1">
      <c r="A211" s="37"/>
      <c r="B211" s="38"/>
      <c r="C211" s="185" t="s">
        <v>743</v>
      </c>
      <c r="D211" s="185" t="s">
        <v>388</v>
      </c>
      <c r="E211" s="186" t="s">
        <v>5880</v>
      </c>
      <c r="F211" s="187" t="s">
        <v>5881</v>
      </c>
      <c r="G211" s="188" t="s">
        <v>624</v>
      </c>
      <c r="H211" s="189">
        <v>7</v>
      </c>
      <c r="I211" s="190"/>
      <c r="J211" s="191">
        <f>ROUND(I211*H211,2)</f>
        <v>0</v>
      </c>
      <c r="K211" s="187" t="s">
        <v>391</v>
      </c>
      <c r="L211" s="42"/>
      <c r="M211" s="192" t="s">
        <v>76</v>
      </c>
      <c r="N211" s="193" t="s">
        <v>49</v>
      </c>
      <c r="O211" s="67"/>
      <c r="P211" s="194">
        <f>O211*H211</f>
        <v>0</v>
      </c>
      <c r="Q211" s="194">
        <v>4.0000000000000002E-4</v>
      </c>
      <c r="R211" s="194">
        <f>Q211*H211</f>
        <v>2.8E-3</v>
      </c>
      <c r="S211" s="194">
        <v>0</v>
      </c>
      <c r="T211" s="195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6" t="s">
        <v>479</v>
      </c>
      <c r="AT211" s="196" t="s">
        <v>388</v>
      </c>
      <c r="AU211" s="196" t="s">
        <v>90</v>
      </c>
      <c r="AY211" s="20" t="s">
        <v>386</v>
      </c>
      <c r="BE211" s="197">
        <f>IF(N211="základní",J211,0)</f>
        <v>0</v>
      </c>
      <c r="BF211" s="197">
        <f>IF(N211="snížená",J211,0)</f>
        <v>0</v>
      </c>
      <c r="BG211" s="197">
        <f>IF(N211="zákl. přenesená",J211,0)</f>
        <v>0</v>
      </c>
      <c r="BH211" s="197">
        <f>IF(N211="sníž. přenesená",J211,0)</f>
        <v>0</v>
      </c>
      <c r="BI211" s="197">
        <f>IF(N211="nulová",J211,0)</f>
        <v>0</v>
      </c>
      <c r="BJ211" s="20" t="s">
        <v>90</v>
      </c>
      <c r="BK211" s="197">
        <f>ROUND(I211*H211,2)</f>
        <v>0</v>
      </c>
      <c r="BL211" s="20" t="s">
        <v>479</v>
      </c>
      <c r="BM211" s="196" t="s">
        <v>5882</v>
      </c>
    </row>
    <row r="212" spans="1:65" s="2" customFormat="1" ht="10">
      <c r="A212" s="37"/>
      <c r="B212" s="38"/>
      <c r="C212" s="39"/>
      <c r="D212" s="198" t="s">
        <v>393</v>
      </c>
      <c r="E212" s="39"/>
      <c r="F212" s="199" t="s">
        <v>5883</v>
      </c>
      <c r="G212" s="39"/>
      <c r="H212" s="39"/>
      <c r="I212" s="200"/>
      <c r="J212" s="39"/>
      <c r="K212" s="39"/>
      <c r="L212" s="42"/>
      <c r="M212" s="262"/>
      <c r="N212" s="263"/>
      <c r="O212" s="264"/>
      <c r="P212" s="264"/>
      <c r="Q212" s="264"/>
      <c r="R212" s="264"/>
      <c r="S212" s="264"/>
      <c r="T212" s="265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T212" s="20" t="s">
        <v>393</v>
      </c>
      <c r="AU212" s="20" t="s">
        <v>90</v>
      </c>
    </row>
    <row r="213" spans="1:65" s="2" customFormat="1" ht="7" customHeight="1">
      <c r="A213" s="37"/>
      <c r="B213" s="50"/>
      <c r="C213" s="51"/>
      <c r="D213" s="51"/>
      <c r="E213" s="51"/>
      <c r="F213" s="51"/>
      <c r="G213" s="51"/>
      <c r="H213" s="51"/>
      <c r="I213" s="51"/>
      <c r="J213" s="51"/>
      <c r="K213" s="51"/>
      <c r="L213" s="42"/>
      <c r="M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</row>
  </sheetData>
  <sheetProtection algorithmName="SHA-512" hashValue="6npeaWpoovOBE5gWjGNkMf55ursKZPIBujlxYdq8GvotqdD4GMISeqdlh0SC8wIZ4t0gWFXeiFEBs6wO4ER12A==" saltValue="XLja+SNyKlJ/k8461Lq5cDkwciZaRWJuKt+yWzGxUOVUU4lo1Fgcje3dnEvRdBKV9Mjo4wZNCGKf/1DU5421Xw==" spinCount="100000" sheet="1" objects="1" scenarios="1" formatColumns="0" formatRows="0" autoFilter="0"/>
  <autoFilter ref="C96:K212"/>
  <mergeCells count="15">
    <mergeCell ref="E83:H83"/>
    <mergeCell ref="E87:H87"/>
    <mergeCell ref="E85:H85"/>
    <mergeCell ref="E89:H89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hyperlinks>
    <hyperlink ref="F101" r:id="rId1"/>
    <hyperlink ref="F108" r:id="rId2"/>
    <hyperlink ref="F115" r:id="rId3"/>
    <hyperlink ref="F117" r:id="rId4"/>
    <hyperlink ref="F120" r:id="rId5"/>
    <hyperlink ref="F122" r:id="rId6"/>
    <hyperlink ref="F124" r:id="rId7"/>
    <hyperlink ref="F126" r:id="rId8"/>
    <hyperlink ref="F134" r:id="rId9"/>
    <hyperlink ref="F136" r:id="rId10"/>
    <hyperlink ref="F139" r:id="rId11"/>
    <hyperlink ref="F141" r:id="rId12"/>
    <hyperlink ref="F143" r:id="rId13"/>
    <hyperlink ref="F145" r:id="rId14"/>
    <hyperlink ref="F147" r:id="rId15"/>
    <hyperlink ref="F149" r:id="rId16"/>
    <hyperlink ref="F151" r:id="rId17"/>
    <hyperlink ref="F154" r:id="rId18"/>
    <hyperlink ref="F156" r:id="rId19"/>
    <hyperlink ref="F159" r:id="rId20"/>
    <hyperlink ref="F162" r:id="rId21"/>
    <hyperlink ref="F164" r:id="rId22"/>
    <hyperlink ref="F166" r:id="rId23"/>
    <hyperlink ref="F168" r:id="rId24"/>
    <hyperlink ref="F170" r:id="rId25"/>
    <hyperlink ref="F172" r:id="rId26"/>
    <hyperlink ref="F175" r:id="rId27"/>
    <hyperlink ref="F177" r:id="rId28"/>
    <hyperlink ref="F179" r:id="rId29"/>
    <hyperlink ref="F181" r:id="rId30"/>
    <hyperlink ref="F184" r:id="rId31"/>
    <hyperlink ref="F188" r:id="rId32"/>
    <hyperlink ref="F192" r:id="rId33"/>
    <hyperlink ref="F194" r:id="rId34"/>
    <hyperlink ref="F196" r:id="rId35"/>
    <hyperlink ref="F198" r:id="rId36"/>
    <hyperlink ref="F200" r:id="rId37"/>
    <hyperlink ref="F202" r:id="rId38"/>
    <hyperlink ref="F204" r:id="rId39"/>
    <hyperlink ref="F206" r:id="rId40"/>
    <hyperlink ref="F209" r:id="rId41"/>
    <hyperlink ref="F212" r:id="rId42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4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27"/>
  <sheetViews>
    <sheetView showGridLines="0" workbookViewId="0"/>
  </sheetViews>
  <sheetFormatPr defaultRowHeight="14"/>
  <cols>
    <col min="1" max="1" width="8.33203125" style="1" customWidth="1"/>
    <col min="2" max="2" width="1.21875" style="1" customWidth="1"/>
    <col min="3" max="3" width="4.109375" style="1" customWidth="1"/>
    <col min="4" max="4" width="4.33203125" style="1" customWidth="1"/>
    <col min="5" max="5" width="17.109375" style="1" customWidth="1"/>
    <col min="6" max="6" width="50.77734375" style="1" customWidth="1"/>
    <col min="7" max="7" width="7.44140625" style="1" customWidth="1"/>
    <col min="8" max="8" width="14" style="1" customWidth="1"/>
    <col min="9" max="9" width="15.77734375" style="1" customWidth="1"/>
    <col min="10" max="11" width="22.33203125" style="1" customWidth="1"/>
    <col min="12" max="12" width="9.33203125" style="1" customWidth="1"/>
    <col min="13" max="13" width="10.77734375" style="1" hidden="1" customWidth="1"/>
    <col min="14" max="14" width="9.33203125" style="1" hidden="1"/>
    <col min="15" max="20" width="14.10937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7" customHeight="1"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AT2" s="20" t="s">
        <v>109</v>
      </c>
    </row>
    <row r="3" spans="1:46" s="1" customFormat="1" ht="7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85</v>
      </c>
    </row>
    <row r="4" spans="1:46" s="1" customFormat="1" ht="25" customHeight="1">
      <c r="B4" s="23"/>
      <c r="D4" s="114" t="s">
        <v>132</v>
      </c>
      <c r="L4" s="23"/>
      <c r="M4" s="115" t="s">
        <v>10</v>
      </c>
      <c r="AT4" s="20" t="s">
        <v>4</v>
      </c>
    </row>
    <row r="5" spans="1:46" s="1" customFormat="1" ht="7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26.25" customHeight="1">
      <c r="B7" s="23"/>
      <c r="E7" s="416" t="str">
        <f>'Rekapitulace stavby'!K6</f>
        <v>Přístavba a celková rekonstrukce domu sociální péče Kralovice - 2.etapa</v>
      </c>
      <c r="F7" s="417"/>
      <c r="G7" s="417"/>
      <c r="H7" s="417"/>
      <c r="L7" s="23"/>
    </row>
    <row r="8" spans="1:46" ht="12.5">
      <c r="B8" s="23"/>
      <c r="D8" s="116" t="s">
        <v>145</v>
      </c>
      <c r="L8" s="23"/>
    </row>
    <row r="9" spans="1:46" s="1" customFormat="1" ht="16.5" customHeight="1">
      <c r="B9" s="23"/>
      <c r="E9" s="416" t="s">
        <v>149</v>
      </c>
      <c r="F9" s="398"/>
      <c r="G9" s="398"/>
      <c r="H9" s="398"/>
      <c r="L9" s="23"/>
    </row>
    <row r="10" spans="1:46" s="1" customFormat="1" ht="12" customHeight="1">
      <c r="B10" s="23"/>
      <c r="D10" s="116" t="s">
        <v>153</v>
      </c>
      <c r="L10" s="23"/>
    </row>
    <row r="11" spans="1:46" s="2" customFormat="1" ht="16.5" customHeight="1">
      <c r="A11" s="37"/>
      <c r="B11" s="42"/>
      <c r="C11" s="37"/>
      <c r="D11" s="37"/>
      <c r="E11" s="418" t="s">
        <v>157</v>
      </c>
      <c r="F11" s="419"/>
      <c r="G11" s="419"/>
      <c r="H11" s="419"/>
      <c r="I11" s="37"/>
      <c r="J11" s="37"/>
      <c r="K11" s="37"/>
      <c r="L11" s="118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6" t="s">
        <v>4939</v>
      </c>
      <c r="E12" s="37"/>
      <c r="F12" s="37"/>
      <c r="G12" s="37"/>
      <c r="H12" s="37"/>
      <c r="I12" s="37"/>
      <c r="J12" s="37"/>
      <c r="K12" s="37"/>
      <c r="L12" s="118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420" t="s">
        <v>5884</v>
      </c>
      <c r="F13" s="419"/>
      <c r="G13" s="419"/>
      <c r="H13" s="419"/>
      <c r="I13" s="37"/>
      <c r="J13" s="37"/>
      <c r="K13" s="37"/>
      <c r="L13" s="118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0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8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6" t="s">
        <v>18</v>
      </c>
      <c r="E15" s="37"/>
      <c r="F15" s="105" t="s">
        <v>76</v>
      </c>
      <c r="G15" s="37"/>
      <c r="H15" s="37"/>
      <c r="I15" s="116" t="s">
        <v>20</v>
      </c>
      <c r="J15" s="105" t="s">
        <v>76</v>
      </c>
      <c r="K15" s="37"/>
      <c r="L15" s="118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21</v>
      </c>
      <c r="E16" s="37"/>
      <c r="F16" s="105" t="s">
        <v>22</v>
      </c>
      <c r="G16" s="37"/>
      <c r="H16" s="37"/>
      <c r="I16" s="116" t="s">
        <v>23</v>
      </c>
      <c r="J16" s="119" t="str">
        <f>'Rekapitulace stavby'!AN8</f>
        <v>21. 10. 2024</v>
      </c>
      <c r="K16" s="37"/>
      <c r="L16" s="118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75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8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6" t="s">
        <v>25</v>
      </c>
      <c r="E18" s="37"/>
      <c r="F18" s="37"/>
      <c r="G18" s="37"/>
      <c r="H18" s="37"/>
      <c r="I18" s="116" t="s">
        <v>26</v>
      </c>
      <c r="J18" s="105" t="s">
        <v>27</v>
      </c>
      <c r="K18" s="37"/>
      <c r="L18" s="118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5" t="s">
        <v>28</v>
      </c>
      <c r="F19" s="37"/>
      <c r="G19" s="37"/>
      <c r="H19" s="37"/>
      <c r="I19" s="116" t="s">
        <v>29</v>
      </c>
      <c r="J19" s="105" t="s">
        <v>30</v>
      </c>
      <c r="K19" s="37"/>
      <c r="L19" s="118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7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8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6" t="s">
        <v>31</v>
      </c>
      <c r="E21" s="37"/>
      <c r="F21" s="37"/>
      <c r="G21" s="37"/>
      <c r="H21" s="37"/>
      <c r="I21" s="116" t="s">
        <v>26</v>
      </c>
      <c r="J21" s="33" t="str">
        <f>'Rekapitulace stavby'!AN13</f>
        <v>Vyplň údaj</v>
      </c>
      <c r="K21" s="37"/>
      <c r="L21" s="118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421" t="str">
        <f>'Rekapitulace stavby'!E14</f>
        <v>Vyplň údaj</v>
      </c>
      <c r="F22" s="422"/>
      <c r="G22" s="422"/>
      <c r="H22" s="422"/>
      <c r="I22" s="116" t="s">
        <v>29</v>
      </c>
      <c r="J22" s="33" t="str">
        <f>'Rekapitulace stavby'!AN14</f>
        <v>Vyplň údaj</v>
      </c>
      <c r="K22" s="37"/>
      <c r="L22" s="118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7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8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6" t="s">
        <v>33</v>
      </c>
      <c r="E24" s="37"/>
      <c r="F24" s="37"/>
      <c r="G24" s="37"/>
      <c r="H24" s="37"/>
      <c r="I24" s="116" t="s">
        <v>26</v>
      </c>
      <c r="J24" s="105" t="s">
        <v>5885</v>
      </c>
      <c r="K24" s="37"/>
      <c r="L24" s="118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5" t="s">
        <v>5886</v>
      </c>
      <c r="F25" s="37"/>
      <c r="G25" s="37"/>
      <c r="H25" s="37"/>
      <c r="I25" s="116" t="s">
        <v>29</v>
      </c>
      <c r="J25" s="105" t="s">
        <v>76</v>
      </c>
      <c r="K25" s="37"/>
      <c r="L25" s="118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7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8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6" t="s">
        <v>37</v>
      </c>
      <c r="E27" s="37"/>
      <c r="F27" s="37"/>
      <c r="G27" s="37"/>
      <c r="H27" s="37"/>
      <c r="I27" s="116" t="s">
        <v>26</v>
      </c>
      <c r="J27" s="105" t="s">
        <v>5885</v>
      </c>
      <c r="K27" s="37"/>
      <c r="L27" s="118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5" t="s">
        <v>5886</v>
      </c>
      <c r="F28" s="37"/>
      <c r="G28" s="37"/>
      <c r="H28" s="37"/>
      <c r="I28" s="116" t="s">
        <v>29</v>
      </c>
      <c r="J28" s="105" t="s">
        <v>76</v>
      </c>
      <c r="K28" s="37"/>
      <c r="L28" s="118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7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8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6" t="s">
        <v>41</v>
      </c>
      <c r="E30" s="37"/>
      <c r="F30" s="37"/>
      <c r="G30" s="37"/>
      <c r="H30" s="37"/>
      <c r="I30" s="37"/>
      <c r="J30" s="37"/>
      <c r="K30" s="37"/>
      <c r="L30" s="118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0"/>
      <c r="B31" s="121"/>
      <c r="C31" s="120"/>
      <c r="D31" s="120"/>
      <c r="E31" s="423" t="s">
        <v>76</v>
      </c>
      <c r="F31" s="423"/>
      <c r="G31" s="423"/>
      <c r="H31" s="423"/>
      <c r="I31" s="120"/>
      <c r="J31" s="120"/>
      <c r="K31" s="120"/>
      <c r="L31" s="122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</row>
    <row r="32" spans="1:31" s="2" customFormat="1" ht="7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8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7" customHeight="1">
      <c r="A33" s="37"/>
      <c r="B33" s="42"/>
      <c r="C33" s="37"/>
      <c r="D33" s="124"/>
      <c r="E33" s="124"/>
      <c r="F33" s="124"/>
      <c r="G33" s="124"/>
      <c r="H33" s="124"/>
      <c r="I33" s="124"/>
      <c r="J33" s="124"/>
      <c r="K33" s="124"/>
      <c r="L33" s="118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4" customHeight="1">
      <c r="A34" s="37"/>
      <c r="B34" s="42"/>
      <c r="C34" s="37"/>
      <c r="D34" s="125" t="s">
        <v>43</v>
      </c>
      <c r="E34" s="37"/>
      <c r="F34" s="37"/>
      <c r="G34" s="37"/>
      <c r="H34" s="37"/>
      <c r="I34" s="37"/>
      <c r="J34" s="126">
        <f>ROUND(J99, 2)</f>
        <v>0</v>
      </c>
      <c r="K34" s="37"/>
      <c r="L34" s="118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7" customHeight="1">
      <c r="A35" s="37"/>
      <c r="B35" s="42"/>
      <c r="C35" s="37"/>
      <c r="D35" s="124"/>
      <c r="E35" s="124"/>
      <c r="F35" s="124"/>
      <c r="G35" s="124"/>
      <c r="H35" s="124"/>
      <c r="I35" s="124"/>
      <c r="J35" s="124"/>
      <c r="K35" s="124"/>
      <c r="L35" s="118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" customHeight="1">
      <c r="A36" s="37"/>
      <c r="B36" s="42"/>
      <c r="C36" s="37"/>
      <c r="D36" s="37"/>
      <c r="E36" s="37"/>
      <c r="F36" s="127" t="s">
        <v>45</v>
      </c>
      <c r="G36" s="37"/>
      <c r="H36" s="37"/>
      <c r="I36" s="127" t="s">
        <v>44</v>
      </c>
      <c r="J36" s="127" t="s">
        <v>46</v>
      </c>
      <c r="K36" s="37"/>
      <c r="L36" s="118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" customHeight="1">
      <c r="A37" s="37"/>
      <c r="B37" s="42"/>
      <c r="C37" s="37"/>
      <c r="D37" s="117" t="s">
        <v>47</v>
      </c>
      <c r="E37" s="116" t="s">
        <v>48</v>
      </c>
      <c r="F37" s="128">
        <f>ROUND((SUM(BE99:BE326)),  2)</f>
        <v>0</v>
      </c>
      <c r="G37" s="37"/>
      <c r="H37" s="37"/>
      <c r="I37" s="129">
        <v>0.21</v>
      </c>
      <c r="J37" s="128">
        <f>ROUND(((SUM(BE99:BE326))*I37),  2)</f>
        <v>0</v>
      </c>
      <c r="K37" s="37"/>
      <c r="L37" s="118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" customHeight="1">
      <c r="A38" s="37"/>
      <c r="B38" s="42"/>
      <c r="C38" s="37"/>
      <c r="D38" s="37"/>
      <c r="E38" s="116" t="s">
        <v>49</v>
      </c>
      <c r="F38" s="128">
        <f>ROUND((SUM(BF99:BF326)),  2)</f>
        <v>0</v>
      </c>
      <c r="G38" s="37"/>
      <c r="H38" s="37"/>
      <c r="I38" s="129">
        <v>0.12</v>
      </c>
      <c r="J38" s="128">
        <f>ROUND(((SUM(BF99:BF326))*I38),  2)</f>
        <v>0</v>
      </c>
      <c r="K38" s="37"/>
      <c r="L38" s="118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" hidden="1" customHeight="1">
      <c r="A39" s="37"/>
      <c r="B39" s="42"/>
      <c r="C39" s="37"/>
      <c r="D39" s="37"/>
      <c r="E39" s="116" t="s">
        <v>50</v>
      </c>
      <c r="F39" s="128">
        <f>ROUND((SUM(BG99:BG326)),  2)</f>
        <v>0</v>
      </c>
      <c r="G39" s="37"/>
      <c r="H39" s="37"/>
      <c r="I39" s="129">
        <v>0.21</v>
      </c>
      <c r="J39" s="128">
        <f>0</f>
        <v>0</v>
      </c>
      <c r="K39" s="37"/>
      <c r="L39" s="118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" hidden="1" customHeight="1">
      <c r="A40" s="37"/>
      <c r="B40" s="42"/>
      <c r="C40" s="37"/>
      <c r="D40" s="37"/>
      <c r="E40" s="116" t="s">
        <v>51</v>
      </c>
      <c r="F40" s="128">
        <f>ROUND((SUM(BH99:BH326)),  2)</f>
        <v>0</v>
      </c>
      <c r="G40" s="37"/>
      <c r="H40" s="37"/>
      <c r="I40" s="129">
        <v>0.12</v>
      </c>
      <c r="J40" s="128">
        <f>0</f>
        <v>0</v>
      </c>
      <c r="K40" s="37"/>
      <c r="L40" s="118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" hidden="1" customHeight="1">
      <c r="A41" s="37"/>
      <c r="B41" s="42"/>
      <c r="C41" s="37"/>
      <c r="D41" s="37"/>
      <c r="E41" s="116" t="s">
        <v>52</v>
      </c>
      <c r="F41" s="128">
        <f>ROUND((SUM(BI99:BI326)),  2)</f>
        <v>0</v>
      </c>
      <c r="G41" s="37"/>
      <c r="H41" s="37"/>
      <c r="I41" s="129">
        <v>0</v>
      </c>
      <c r="J41" s="128">
        <f>0</f>
        <v>0</v>
      </c>
      <c r="K41" s="37"/>
      <c r="L41" s="118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7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8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4" customHeight="1">
      <c r="A43" s="37"/>
      <c r="B43" s="42"/>
      <c r="C43" s="130"/>
      <c r="D43" s="131" t="s">
        <v>53</v>
      </c>
      <c r="E43" s="132"/>
      <c r="F43" s="132"/>
      <c r="G43" s="133" t="s">
        <v>54</v>
      </c>
      <c r="H43" s="134" t="s">
        <v>55</v>
      </c>
      <c r="I43" s="132"/>
      <c r="J43" s="135">
        <f>SUM(J34:J41)</f>
        <v>0</v>
      </c>
      <c r="K43" s="136"/>
      <c r="L43" s="118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" customHeight="1">
      <c r="A44" s="37"/>
      <c r="B44" s="137"/>
      <c r="C44" s="138"/>
      <c r="D44" s="138"/>
      <c r="E44" s="138"/>
      <c r="F44" s="138"/>
      <c r="G44" s="138"/>
      <c r="H44" s="138"/>
      <c r="I44" s="138"/>
      <c r="J44" s="138"/>
      <c r="K44" s="138"/>
      <c r="L44" s="118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7" customHeight="1">
      <c r="A48" s="37"/>
      <c r="B48" s="139"/>
      <c r="C48" s="140"/>
      <c r="D48" s="140"/>
      <c r="E48" s="140"/>
      <c r="F48" s="140"/>
      <c r="G48" s="140"/>
      <c r="H48" s="140"/>
      <c r="I48" s="140"/>
      <c r="J48" s="140"/>
      <c r="K48" s="140"/>
      <c r="L48" s="118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5" customHeight="1">
      <c r="A49" s="37"/>
      <c r="B49" s="38"/>
      <c r="C49" s="26" t="s">
        <v>269</v>
      </c>
      <c r="D49" s="39"/>
      <c r="E49" s="39"/>
      <c r="F49" s="39"/>
      <c r="G49" s="39"/>
      <c r="H49" s="39"/>
      <c r="I49" s="39"/>
      <c r="J49" s="39"/>
      <c r="K49" s="39"/>
      <c r="L49" s="118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7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8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8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26.25" customHeight="1">
      <c r="A52" s="37"/>
      <c r="B52" s="38"/>
      <c r="C52" s="39"/>
      <c r="D52" s="39"/>
      <c r="E52" s="424" t="str">
        <f>E7</f>
        <v>Přístavba a celková rekonstrukce domu sociální péče Kralovice - 2.etapa</v>
      </c>
      <c r="F52" s="425"/>
      <c r="G52" s="425"/>
      <c r="H52" s="425"/>
      <c r="I52" s="39"/>
      <c r="J52" s="39"/>
      <c r="K52" s="39"/>
      <c r="L52" s="118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145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424" t="s">
        <v>149</v>
      </c>
      <c r="F54" s="383"/>
      <c r="G54" s="383"/>
      <c r="H54" s="383"/>
      <c r="I54" s="25"/>
      <c r="J54" s="25"/>
      <c r="K54" s="25"/>
      <c r="L54" s="23"/>
    </row>
    <row r="55" spans="1:31" s="1" customFormat="1" ht="12" customHeight="1">
      <c r="B55" s="24"/>
      <c r="C55" s="32" t="s">
        <v>153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26" t="s">
        <v>157</v>
      </c>
      <c r="F56" s="427"/>
      <c r="G56" s="427"/>
      <c r="H56" s="427"/>
      <c r="I56" s="39"/>
      <c r="J56" s="39"/>
      <c r="K56" s="39"/>
      <c r="L56" s="118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4939</v>
      </c>
      <c r="D57" s="39"/>
      <c r="E57" s="39"/>
      <c r="F57" s="39"/>
      <c r="G57" s="39"/>
      <c r="H57" s="39"/>
      <c r="I57" s="39"/>
      <c r="J57" s="39"/>
      <c r="K57" s="39"/>
      <c r="L57" s="118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76" t="str">
        <f>E13</f>
        <v>D.1.4.B_C1 - Elektroinstalace - silnoproudé instalace</v>
      </c>
      <c r="F58" s="427"/>
      <c r="G58" s="427"/>
      <c r="H58" s="427"/>
      <c r="I58" s="39"/>
      <c r="J58" s="39"/>
      <c r="K58" s="39"/>
      <c r="L58" s="118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7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8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Plzeňská třída 345, 331 41  Kralovice u Rakovníka</v>
      </c>
      <c r="G60" s="39"/>
      <c r="H60" s="39"/>
      <c r="I60" s="32" t="s">
        <v>23</v>
      </c>
      <c r="J60" s="62" t="str">
        <f>IF(J16="","",J16)</f>
        <v>21. 10. 2024</v>
      </c>
      <c r="K60" s="39"/>
      <c r="L60" s="118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7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8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" customHeight="1">
      <c r="A62" s="37"/>
      <c r="B62" s="38"/>
      <c r="C62" s="32" t="s">
        <v>25</v>
      </c>
      <c r="D62" s="39"/>
      <c r="E62" s="39"/>
      <c r="F62" s="30" t="str">
        <f>E19</f>
        <v>Dům sociální péče Kralovice, p.o.</v>
      </c>
      <c r="G62" s="39"/>
      <c r="H62" s="39"/>
      <c r="I62" s="32" t="s">
        <v>33</v>
      </c>
      <c r="J62" s="35" t="str">
        <f>E25</f>
        <v>Jiří Škop-elektroprojekce, Duhová 269, Náchod</v>
      </c>
      <c r="K62" s="39"/>
      <c r="L62" s="118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40" customHeight="1">
      <c r="A63" s="37"/>
      <c r="B63" s="38"/>
      <c r="C63" s="32" t="s">
        <v>31</v>
      </c>
      <c r="D63" s="39"/>
      <c r="E63" s="39"/>
      <c r="F63" s="30" t="str">
        <f>IF(E22="","",E22)</f>
        <v>Vyplň údaj</v>
      </c>
      <c r="G63" s="39"/>
      <c r="H63" s="39"/>
      <c r="I63" s="32" t="s">
        <v>37</v>
      </c>
      <c r="J63" s="35" t="str">
        <f>E28</f>
        <v>Jiří Škop-elektroprojekce, Duhová 269, Náchod</v>
      </c>
      <c r="K63" s="39"/>
      <c r="L63" s="118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2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8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41" t="s">
        <v>317</v>
      </c>
      <c r="D65" s="142"/>
      <c r="E65" s="142"/>
      <c r="F65" s="142"/>
      <c r="G65" s="142"/>
      <c r="H65" s="142"/>
      <c r="I65" s="142"/>
      <c r="J65" s="143" t="s">
        <v>318</v>
      </c>
      <c r="K65" s="142"/>
      <c r="L65" s="118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2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8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75" customHeight="1">
      <c r="A67" s="37"/>
      <c r="B67" s="38"/>
      <c r="C67" s="144" t="s">
        <v>75</v>
      </c>
      <c r="D67" s="39"/>
      <c r="E67" s="39"/>
      <c r="F67" s="39"/>
      <c r="G67" s="39"/>
      <c r="H67" s="39"/>
      <c r="I67" s="39"/>
      <c r="J67" s="80">
        <f>J99</f>
        <v>0</v>
      </c>
      <c r="K67" s="39"/>
      <c r="L67" s="118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325</v>
      </c>
    </row>
    <row r="68" spans="1:47" s="9" customFormat="1" ht="25" customHeight="1">
      <c r="B68" s="145"/>
      <c r="C68" s="146"/>
      <c r="D68" s="147" t="s">
        <v>346</v>
      </c>
      <c r="E68" s="148"/>
      <c r="F68" s="148"/>
      <c r="G68" s="148"/>
      <c r="H68" s="148"/>
      <c r="I68" s="148"/>
      <c r="J68" s="149">
        <f>J100</f>
        <v>0</v>
      </c>
      <c r="K68" s="146"/>
      <c r="L68" s="150"/>
    </row>
    <row r="69" spans="1:47" s="10" customFormat="1" ht="19.899999999999999" customHeight="1">
      <c r="B69" s="152"/>
      <c r="C69" s="99"/>
      <c r="D69" s="153" t="s">
        <v>353</v>
      </c>
      <c r="E69" s="154"/>
      <c r="F69" s="154"/>
      <c r="G69" s="154"/>
      <c r="H69" s="154"/>
      <c r="I69" s="154"/>
      <c r="J69" s="155">
        <f>J102</f>
        <v>0</v>
      </c>
      <c r="K69" s="99"/>
      <c r="L69" s="156"/>
    </row>
    <row r="70" spans="1:47" s="10" customFormat="1" ht="19.899999999999999" customHeight="1">
      <c r="B70" s="152"/>
      <c r="C70" s="99"/>
      <c r="D70" s="153" t="s">
        <v>354</v>
      </c>
      <c r="E70" s="154"/>
      <c r="F70" s="154"/>
      <c r="G70" s="154"/>
      <c r="H70" s="154"/>
      <c r="I70" s="154"/>
      <c r="J70" s="155">
        <f>J291</f>
        <v>0</v>
      </c>
      <c r="K70" s="99"/>
      <c r="L70" s="156"/>
    </row>
    <row r="71" spans="1:47" s="9" customFormat="1" ht="25" customHeight="1">
      <c r="B71" s="145"/>
      <c r="C71" s="146"/>
      <c r="D71" s="147" t="s">
        <v>368</v>
      </c>
      <c r="E71" s="148"/>
      <c r="F71" s="148"/>
      <c r="G71" s="148"/>
      <c r="H71" s="148"/>
      <c r="I71" s="148"/>
      <c r="J71" s="149">
        <f>J295</f>
        <v>0</v>
      </c>
      <c r="K71" s="146"/>
      <c r="L71" s="150"/>
    </row>
    <row r="72" spans="1:47" s="10" customFormat="1" ht="19.899999999999999" customHeight="1">
      <c r="B72" s="152"/>
      <c r="C72" s="99"/>
      <c r="D72" s="153" t="s">
        <v>5887</v>
      </c>
      <c r="E72" s="154"/>
      <c r="F72" s="154"/>
      <c r="G72" s="154"/>
      <c r="H72" s="154"/>
      <c r="I72" s="154"/>
      <c r="J72" s="155">
        <f>J296</f>
        <v>0</v>
      </c>
      <c r="K72" s="99"/>
      <c r="L72" s="156"/>
    </row>
    <row r="73" spans="1:47" s="9" customFormat="1" ht="25" customHeight="1">
      <c r="B73" s="145"/>
      <c r="C73" s="146"/>
      <c r="D73" s="147" t="s">
        <v>370</v>
      </c>
      <c r="E73" s="148"/>
      <c r="F73" s="148"/>
      <c r="G73" s="148"/>
      <c r="H73" s="148"/>
      <c r="I73" s="148"/>
      <c r="J73" s="149">
        <f>J318</f>
        <v>0</v>
      </c>
      <c r="K73" s="146"/>
      <c r="L73" s="150"/>
    </row>
    <row r="74" spans="1:47" s="9" customFormat="1" ht="25" customHeight="1">
      <c r="B74" s="145"/>
      <c r="C74" s="146"/>
      <c r="D74" s="147" t="s">
        <v>5888</v>
      </c>
      <c r="E74" s="148"/>
      <c r="F74" s="148"/>
      <c r="G74" s="148"/>
      <c r="H74" s="148"/>
      <c r="I74" s="148"/>
      <c r="J74" s="149">
        <f>J323</f>
        <v>0</v>
      </c>
      <c r="K74" s="146"/>
      <c r="L74" s="150"/>
    </row>
    <row r="75" spans="1:47" s="10" customFormat="1" ht="19.899999999999999" customHeight="1">
      <c r="B75" s="152"/>
      <c r="C75" s="99"/>
      <c r="D75" s="153" t="s">
        <v>5889</v>
      </c>
      <c r="E75" s="154"/>
      <c r="F75" s="154"/>
      <c r="G75" s="154"/>
      <c r="H75" s="154"/>
      <c r="I75" s="154"/>
      <c r="J75" s="155">
        <f>J324</f>
        <v>0</v>
      </c>
      <c r="K75" s="99"/>
      <c r="L75" s="156"/>
    </row>
    <row r="76" spans="1:47" s="2" customFormat="1" ht="21.7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8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47" s="2" customFormat="1" ht="7" customHeight="1">
      <c r="A77" s="37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118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7" customHeight="1">
      <c r="A81" s="37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118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5" customHeight="1">
      <c r="A82" s="37"/>
      <c r="B82" s="38"/>
      <c r="C82" s="26" t="s">
        <v>371</v>
      </c>
      <c r="D82" s="39"/>
      <c r="E82" s="39"/>
      <c r="F82" s="39"/>
      <c r="G82" s="39"/>
      <c r="H82" s="39"/>
      <c r="I82" s="39"/>
      <c r="J82" s="39"/>
      <c r="K82" s="39"/>
      <c r="L82" s="118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7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8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32" t="s">
        <v>16</v>
      </c>
      <c r="D84" s="39"/>
      <c r="E84" s="39"/>
      <c r="F84" s="39"/>
      <c r="G84" s="39"/>
      <c r="H84" s="39"/>
      <c r="I84" s="39"/>
      <c r="J84" s="39"/>
      <c r="K84" s="39"/>
      <c r="L84" s="118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26.25" customHeight="1">
      <c r="A85" s="37"/>
      <c r="B85" s="38"/>
      <c r="C85" s="39"/>
      <c r="D85" s="39"/>
      <c r="E85" s="424" t="str">
        <f>E7</f>
        <v>Přístavba a celková rekonstrukce domu sociální péče Kralovice - 2.etapa</v>
      </c>
      <c r="F85" s="425"/>
      <c r="G85" s="425"/>
      <c r="H85" s="425"/>
      <c r="I85" s="39"/>
      <c r="J85" s="39"/>
      <c r="K85" s="39"/>
      <c r="L85" s="118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4"/>
      <c r="C86" s="32" t="s">
        <v>145</v>
      </c>
      <c r="D86" s="25"/>
      <c r="E86" s="25"/>
      <c r="F86" s="25"/>
      <c r="G86" s="25"/>
      <c r="H86" s="25"/>
      <c r="I86" s="25"/>
      <c r="J86" s="25"/>
      <c r="K86" s="25"/>
      <c r="L86" s="23"/>
    </row>
    <row r="87" spans="1:31" s="1" customFormat="1" ht="16.5" customHeight="1">
      <c r="B87" s="24"/>
      <c r="C87" s="25"/>
      <c r="D87" s="25"/>
      <c r="E87" s="424" t="s">
        <v>149</v>
      </c>
      <c r="F87" s="383"/>
      <c r="G87" s="383"/>
      <c r="H87" s="383"/>
      <c r="I87" s="25"/>
      <c r="J87" s="25"/>
      <c r="K87" s="25"/>
      <c r="L87" s="23"/>
    </row>
    <row r="88" spans="1:31" s="1" customFormat="1" ht="12" customHeight="1">
      <c r="B88" s="24"/>
      <c r="C88" s="32" t="s">
        <v>153</v>
      </c>
      <c r="D88" s="25"/>
      <c r="E88" s="25"/>
      <c r="F88" s="25"/>
      <c r="G88" s="25"/>
      <c r="H88" s="25"/>
      <c r="I88" s="25"/>
      <c r="J88" s="25"/>
      <c r="K88" s="25"/>
      <c r="L88" s="23"/>
    </row>
    <row r="89" spans="1:31" s="2" customFormat="1" ht="16.5" customHeight="1">
      <c r="A89" s="37"/>
      <c r="B89" s="38"/>
      <c r="C89" s="39"/>
      <c r="D89" s="39"/>
      <c r="E89" s="426" t="s">
        <v>157</v>
      </c>
      <c r="F89" s="427"/>
      <c r="G89" s="427"/>
      <c r="H89" s="427"/>
      <c r="I89" s="39"/>
      <c r="J89" s="39"/>
      <c r="K89" s="39"/>
      <c r="L89" s="118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32" t="s">
        <v>4939</v>
      </c>
      <c r="D90" s="39"/>
      <c r="E90" s="39"/>
      <c r="F90" s="39"/>
      <c r="G90" s="39"/>
      <c r="H90" s="39"/>
      <c r="I90" s="39"/>
      <c r="J90" s="39"/>
      <c r="K90" s="39"/>
      <c r="L90" s="118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9"/>
      <c r="D91" s="39"/>
      <c r="E91" s="376" t="str">
        <f>E13</f>
        <v>D.1.4.B_C1 - Elektroinstalace - silnoproudé instalace</v>
      </c>
      <c r="F91" s="427"/>
      <c r="G91" s="427"/>
      <c r="H91" s="427"/>
      <c r="I91" s="39"/>
      <c r="J91" s="39"/>
      <c r="K91" s="39"/>
      <c r="L91" s="118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7" customHeight="1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8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32" t="s">
        <v>21</v>
      </c>
      <c r="D93" s="39"/>
      <c r="E93" s="39"/>
      <c r="F93" s="30" t="str">
        <f>F16</f>
        <v>Plzeňská třída 345, 331 41  Kralovice u Rakovníka</v>
      </c>
      <c r="G93" s="39"/>
      <c r="H93" s="39"/>
      <c r="I93" s="32" t="s">
        <v>23</v>
      </c>
      <c r="J93" s="62" t="str">
        <f>IF(J16="","",J16)</f>
        <v>21. 10. 2024</v>
      </c>
      <c r="K93" s="39"/>
      <c r="L93" s="118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7" customHeight="1">
      <c r="A94" s="37"/>
      <c r="B94" s="38"/>
      <c r="C94" s="39"/>
      <c r="D94" s="39"/>
      <c r="E94" s="39"/>
      <c r="F94" s="39"/>
      <c r="G94" s="39"/>
      <c r="H94" s="39"/>
      <c r="I94" s="39"/>
      <c r="J94" s="39"/>
      <c r="K94" s="39"/>
      <c r="L94" s="118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40" customHeight="1">
      <c r="A95" s="37"/>
      <c r="B95" s="38"/>
      <c r="C95" s="32" t="s">
        <v>25</v>
      </c>
      <c r="D95" s="39"/>
      <c r="E95" s="39"/>
      <c r="F95" s="30" t="str">
        <f>E19</f>
        <v>Dům sociální péče Kralovice, p.o.</v>
      </c>
      <c r="G95" s="39"/>
      <c r="H95" s="39"/>
      <c r="I95" s="32" t="s">
        <v>33</v>
      </c>
      <c r="J95" s="35" t="str">
        <f>E25</f>
        <v>Jiří Škop-elektroprojekce, Duhová 269, Náchod</v>
      </c>
      <c r="K95" s="39"/>
      <c r="L95" s="118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40" customHeight="1">
      <c r="A96" s="37"/>
      <c r="B96" s="38"/>
      <c r="C96" s="32" t="s">
        <v>31</v>
      </c>
      <c r="D96" s="39"/>
      <c r="E96" s="39"/>
      <c r="F96" s="30" t="str">
        <f>IF(E22="","",E22)</f>
        <v>Vyplň údaj</v>
      </c>
      <c r="G96" s="39"/>
      <c r="H96" s="39"/>
      <c r="I96" s="32" t="s">
        <v>37</v>
      </c>
      <c r="J96" s="35" t="str">
        <f>E28</f>
        <v>Jiří Škop-elektroprojekce, Duhová 269, Náchod</v>
      </c>
      <c r="K96" s="39"/>
      <c r="L96" s="118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25" customHeight="1">
      <c r="A97" s="37"/>
      <c r="B97" s="38"/>
      <c r="C97" s="39"/>
      <c r="D97" s="39"/>
      <c r="E97" s="39"/>
      <c r="F97" s="39"/>
      <c r="G97" s="39"/>
      <c r="H97" s="39"/>
      <c r="I97" s="39"/>
      <c r="J97" s="39"/>
      <c r="K97" s="39"/>
      <c r="L97" s="118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11" customFormat="1" ht="29.25" customHeight="1">
      <c r="A98" s="158"/>
      <c r="B98" s="159"/>
      <c r="C98" s="160" t="s">
        <v>372</v>
      </c>
      <c r="D98" s="161" t="s">
        <v>62</v>
      </c>
      <c r="E98" s="161" t="s">
        <v>58</v>
      </c>
      <c r="F98" s="161" t="s">
        <v>59</v>
      </c>
      <c r="G98" s="161" t="s">
        <v>373</v>
      </c>
      <c r="H98" s="161" t="s">
        <v>374</v>
      </c>
      <c r="I98" s="161" t="s">
        <v>375</v>
      </c>
      <c r="J98" s="161" t="s">
        <v>318</v>
      </c>
      <c r="K98" s="162" t="s">
        <v>376</v>
      </c>
      <c r="L98" s="163"/>
      <c r="M98" s="71" t="s">
        <v>76</v>
      </c>
      <c r="N98" s="72" t="s">
        <v>47</v>
      </c>
      <c r="O98" s="72" t="s">
        <v>377</v>
      </c>
      <c r="P98" s="72" t="s">
        <v>378</v>
      </c>
      <c r="Q98" s="72" t="s">
        <v>379</v>
      </c>
      <c r="R98" s="72" t="s">
        <v>380</v>
      </c>
      <c r="S98" s="72" t="s">
        <v>381</v>
      </c>
      <c r="T98" s="73" t="s">
        <v>382</v>
      </c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</row>
    <row r="99" spans="1:65" s="2" customFormat="1" ht="22.75" customHeight="1">
      <c r="A99" s="37"/>
      <c r="B99" s="38"/>
      <c r="C99" s="78" t="s">
        <v>383</v>
      </c>
      <c r="D99" s="39"/>
      <c r="E99" s="39"/>
      <c r="F99" s="39"/>
      <c r="G99" s="39"/>
      <c r="H99" s="39"/>
      <c r="I99" s="39"/>
      <c r="J99" s="164">
        <f>BK99</f>
        <v>0</v>
      </c>
      <c r="K99" s="39"/>
      <c r="L99" s="42"/>
      <c r="M99" s="74"/>
      <c r="N99" s="165"/>
      <c r="O99" s="75"/>
      <c r="P99" s="166">
        <f>P100+P295+P318+P323</f>
        <v>0</v>
      </c>
      <c r="Q99" s="75"/>
      <c r="R99" s="166">
        <f>R100+R295+R318+R323</f>
        <v>13.736896</v>
      </c>
      <c r="S99" s="75"/>
      <c r="T99" s="167">
        <f>T100+T295+T318+T323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77</v>
      </c>
      <c r="AU99" s="20" t="s">
        <v>325</v>
      </c>
      <c r="BK99" s="168">
        <f>BK100+BK295+BK318+BK323</f>
        <v>0</v>
      </c>
    </row>
    <row r="100" spans="1:65" s="12" customFormat="1" ht="25.9" customHeight="1">
      <c r="B100" s="169"/>
      <c r="C100" s="170"/>
      <c r="D100" s="171" t="s">
        <v>77</v>
      </c>
      <c r="E100" s="172" t="s">
        <v>2162</v>
      </c>
      <c r="F100" s="172" t="s">
        <v>2163</v>
      </c>
      <c r="G100" s="170"/>
      <c r="H100" s="170"/>
      <c r="I100" s="173"/>
      <c r="J100" s="174">
        <f>BK100</f>
        <v>0</v>
      </c>
      <c r="K100" s="170"/>
      <c r="L100" s="175"/>
      <c r="M100" s="176"/>
      <c r="N100" s="177"/>
      <c r="O100" s="177"/>
      <c r="P100" s="178">
        <f>P101+P102+P291</f>
        <v>0</v>
      </c>
      <c r="Q100" s="177"/>
      <c r="R100" s="178">
        <f>R101+R102+R291</f>
        <v>2.1248900000000006</v>
      </c>
      <c r="S100" s="177"/>
      <c r="T100" s="179">
        <f>T101+T102+T291</f>
        <v>0</v>
      </c>
      <c r="AR100" s="180" t="s">
        <v>90</v>
      </c>
      <c r="AT100" s="181" t="s">
        <v>77</v>
      </c>
      <c r="AU100" s="181" t="s">
        <v>78</v>
      </c>
      <c r="AY100" s="180" t="s">
        <v>386</v>
      </c>
      <c r="BK100" s="182">
        <f>BK101+BK102+BK291</f>
        <v>0</v>
      </c>
    </row>
    <row r="101" spans="1:65" s="2" customFormat="1" ht="24.15" customHeight="1">
      <c r="A101" s="37"/>
      <c r="B101" s="38"/>
      <c r="C101" s="185" t="s">
        <v>85</v>
      </c>
      <c r="D101" s="185" t="s">
        <v>388</v>
      </c>
      <c r="E101" s="186" t="s">
        <v>5890</v>
      </c>
      <c r="F101" s="187" t="s">
        <v>5891</v>
      </c>
      <c r="G101" s="188" t="s">
        <v>414</v>
      </c>
      <c r="H101" s="189">
        <v>200</v>
      </c>
      <c r="I101" s="190"/>
      <c r="J101" s="191">
        <f>ROUND(I101*H101,2)</f>
        <v>0</v>
      </c>
      <c r="K101" s="187" t="s">
        <v>76</v>
      </c>
      <c r="L101" s="42"/>
      <c r="M101" s="192" t="s">
        <v>76</v>
      </c>
      <c r="N101" s="193" t="s">
        <v>49</v>
      </c>
      <c r="O101" s="67"/>
      <c r="P101" s="194">
        <f>O101*H101</f>
        <v>0</v>
      </c>
      <c r="Q101" s="194">
        <v>0</v>
      </c>
      <c r="R101" s="194">
        <f>Q101*H101</f>
        <v>0</v>
      </c>
      <c r="S101" s="194">
        <v>0</v>
      </c>
      <c r="T101" s="195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6" t="s">
        <v>479</v>
      </c>
      <c r="AT101" s="196" t="s">
        <v>388</v>
      </c>
      <c r="AU101" s="196" t="s">
        <v>85</v>
      </c>
      <c r="AY101" s="20" t="s">
        <v>386</v>
      </c>
      <c r="BE101" s="197">
        <f>IF(N101="základní",J101,0)</f>
        <v>0</v>
      </c>
      <c r="BF101" s="197">
        <f>IF(N101="snížená",J101,0)</f>
        <v>0</v>
      </c>
      <c r="BG101" s="197">
        <f>IF(N101="zákl. přenesená",J101,0)</f>
        <v>0</v>
      </c>
      <c r="BH101" s="197">
        <f>IF(N101="sníž. přenesená",J101,0)</f>
        <v>0</v>
      </c>
      <c r="BI101" s="197">
        <f>IF(N101="nulová",J101,0)</f>
        <v>0</v>
      </c>
      <c r="BJ101" s="20" t="s">
        <v>90</v>
      </c>
      <c r="BK101" s="197">
        <f>ROUND(I101*H101,2)</f>
        <v>0</v>
      </c>
      <c r="BL101" s="20" t="s">
        <v>479</v>
      </c>
      <c r="BM101" s="196" t="s">
        <v>5892</v>
      </c>
    </row>
    <row r="102" spans="1:65" s="12" customFormat="1" ht="22.75" customHeight="1">
      <c r="B102" s="169"/>
      <c r="C102" s="170"/>
      <c r="D102" s="171" t="s">
        <v>77</v>
      </c>
      <c r="E102" s="183" t="s">
        <v>2783</v>
      </c>
      <c r="F102" s="183" t="s">
        <v>2784</v>
      </c>
      <c r="G102" s="170"/>
      <c r="H102" s="170"/>
      <c r="I102" s="173"/>
      <c r="J102" s="184">
        <f>BK102</f>
        <v>0</v>
      </c>
      <c r="K102" s="170"/>
      <c r="L102" s="175"/>
      <c r="M102" s="176"/>
      <c r="N102" s="177"/>
      <c r="O102" s="177"/>
      <c r="P102" s="178">
        <f>SUM(P103:P290)</f>
        <v>0</v>
      </c>
      <c r="Q102" s="177"/>
      <c r="R102" s="178">
        <f>SUM(R103:R290)</f>
        <v>2.1248900000000006</v>
      </c>
      <c r="S102" s="177"/>
      <c r="T102" s="179">
        <f>SUM(T103:T290)</f>
        <v>0</v>
      </c>
      <c r="AR102" s="180" t="s">
        <v>90</v>
      </c>
      <c r="AT102" s="181" t="s">
        <v>77</v>
      </c>
      <c r="AU102" s="181" t="s">
        <v>85</v>
      </c>
      <c r="AY102" s="180" t="s">
        <v>386</v>
      </c>
      <c r="BK102" s="182">
        <f>SUM(BK103:BK290)</f>
        <v>0</v>
      </c>
    </row>
    <row r="103" spans="1:65" s="2" customFormat="1" ht="24.15" customHeight="1">
      <c r="A103" s="37"/>
      <c r="B103" s="38"/>
      <c r="C103" s="185" t="s">
        <v>90</v>
      </c>
      <c r="D103" s="185" t="s">
        <v>388</v>
      </c>
      <c r="E103" s="186" t="s">
        <v>5893</v>
      </c>
      <c r="F103" s="187" t="s">
        <v>5894</v>
      </c>
      <c r="G103" s="188" t="s">
        <v>167</v>
      </c>
      <c r="H103" s="189">
        <v>110</v>
      </c>
      <c r="I103" s="190"/>
      <c r="J103" s="191">
        <f>ROUND(I103*H103,2)</f>
        <v>0</v>
      </c>
      <c r="K103" s="187" t="s">
        <v>391</v>
      </c>
      <c r="L103" s="42"/>
      <c r="M103" s="192" t="s">
        <v>76</v>
      </c>
      <c r="N103" s="193" t="s">
        <v>49</v>
      </c>
      <c r="O103" s="67"/>
      <c r="P103" s="194">
        <f>O103*H103</f>
        <v>0</v>
      </c>
      <c r="Q103" s="194">
        <v>0</v>
      </c>
      <c r="R103" s="194">
        <f>Q103*H103</f>
        <v>0</v>
      </c>
      <c r="S103" s="194">
        <v>0</v>
      </c>
      <c r="T103" s="195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6" t="s">
        <v>479</v>
      </c>
      <c r="AT103" s="196" t="s">
        <v>388</v>
      </c>
      <c r="AU103" s="196" t="s">
        <v>90</v>
      </c>
      <c r="AY103" s="20" t="s">
        <v>386</v>
      </c>
      <c r="BE103" s="197">
        <f>IF(N103="základní",J103,0)</f>
        <v>0</v>
      </c>
      <c r="BF103" s="197">
        <f>IF(N103="snížená",J103,0)</f>
        <v>0</v>
      </c>
      <c r="BG103" s="197">
        <f>IF(N103="zákl. přenesená",J103,0)</f>
        <v>0</v>
      </c>
      <c r="BH103" s="197">
        <f>IF(N103="sníž. přenesená",J103,0)</f>
        <v>0</v>
      </c>
      <c r="BI103" s="197">
        <f>IF(N103="nulová",J103,0)</f>
        <v>0</v>
      </c>
      <c r="BJ103" s="20" t="s">
        <v>90</v>
      </c>
      <c r="BK103" s="197">
        <f>ROUND(I103*H103,2)</f>
        <v>0</v>
      </c>
      <c r="BL103" s="20" t="s">
        <v>479</v>
      </c>
      <c r="BM103" s="196" t="s">
        <v>5895</v>
      </c>
    </row>
    <row r="104" spans="1:65" s="2" customFormat="1" ht="10">
      <c r="A104" s="37"/>
      <c r="B104" s="38"/>
      <c r="C104" s="39"/>
      <c r="D104" s="198" t="s">
        <v>393</v>
      </c>
      <c r="E104" s="39"/>
      <c r="F104" s="199" t="s">
        <v>5896</v>
      </c>
      <c r="G104" s="39"/>
      <c r="H104" s="39"/>
      <c r="I104" s="200"/>
      <c r="J104" s="39"/>
      <c r="K104" s="39"/>
      <c r="L104" s="42"/>
      <c r="M104" s="201"/>
      <c r="N104" s="202"/>
      <c r="O104" s="67"/>
      <c r="P104" s="67"/>
      <c r="Q104" s="67"/>
      <c r="R104" s="67"/>
      <c r="S104" s="67"/>
      <c r="T104" s="68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T104" s="20" t="s">
        <v>393</v>
      </c>
      <c r="AU104" s="20" t="s">
        <v>90</v>
      </c>
    </row>
    <row r="105" spans="1:65" s="2" customFormat="1" ht="24.15" customHeight="1">
      <c r="A105" s="37"/>
      <c r="B105" s="38"/>
      <c r="C105" s="236" t="s">
        <v>95</v>
      </c>
      <c r="D105" s="236" t="s">
        <v>453</v>
      </c>
      <c r="E105" s="237" t="s">
        <v>5897</v>
      </c>
      <c r="F105" s="238" t="s">
        <v>5898</v>
      </c>
      <c r="G105" s="239" t="s">
        <v>167</v>
      </c>
      <c r="H105" s="240">
        <v>110</v>
      </c>
      <c r="I105" s="241"/>
      <c r="J105" s="242">
        <f>ROUND(I105*H105,2)</f>
        <v>0</v>
      </c>
      <c r="K105" s="238" t="s">
        <v>391</v>
      </c>
      <c r="L105" s="243"/>
      <c r="M105" s="244" t="s">
        <v>76</v>
      </c>
      <c r="N105" s="245" t="s">
        <v>49</v>
      </c>
      <c r="O105" s="67"/>
      <c r="P105" s="194">
        <f>O105*H105</f>
        <v>0</v>
      </c>
      <c r="Q105" s="194">
        <v>1.6000000000000001E-4</v>
      </c>
      <c r="R105" s="194">
        <f>Q105*H105</f>
        <v>1.7600000000000001E-2</v>
      </c>
      <c r="S105" s="194">
        <v>0</v>
      </c>
      <c r="T105" s="195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6" t="s">
        <v>597</v>
      </c>
      <c r="AT105" s="196" t="s">
        <v>453</v>
      </c>
      <c r="AU105" s="196" t="s">
        <v>90</v>
      </c>
      <c r="AY105" s="20" t="s">
        <v>386</v>
      </c>
      <c r="BE105" s="197">
        <f>IF(N105="základní",J105,0)</f>
        <v>0</v>
      </c>
      <c r="BF105" s="197">
        <f>IF(N105="snížená",J105,0)</f>
        <v>0</v>
      </c>
      <c r="BG105" s="197">
        <f>IF(N105="zákl. přenesená",J105,0)</f>
        <v>0</v>
      </c>
      <c r="BH105" s="197">
        <f>IF(N105="sníž. přenesená",J105,0)</f>
        <v>0</v>
      </c>
      <c r="BI105" s="197">
        <f>IF(N105="nulová",J105,0)</f>
        <v>0</v>
      </c>
      <c r="BJ105" s="20" t="s">
        <v>90</v>
      </c>
      <c r="BK105" s="197">
        <f>ROUND(I105*H105,2)</f>
        <v>0</v>
      </c>
      <c r="BL105" s="20" t="s">
        <v>479</v>
      </c>
      <c r="BM105" s="196" t="s">
        <v>5899</v>
      </c>
    </row>
    <row r="106" spans="1:65" s="2" customFormat="1" ht="16.5" customHeight="1">
      <c r="A106" s="37"/>
      <c r="B106" s="38"/>
      <c r="C106" s="185" t="s">
        <v>102</v>
      </c>
      <c r="D106" s="185" t="s">
        <v>388</v>
      </c>
      <c r="E106" s="186" t="s">
        <v>5900</v>
      </c>
      <c r="F106" s="187" t="s">
        <v>5901</v>
      </c>
      <c r="G106" s="188" t="s">
        <v>624</v>
      </c>
      <c r="H106" s="189">
        <v>5</v>
      </c>
      <c r="I106" s="190"/>
      <c r="J106" s="191">
        <f>ROUND(I106*H106,2)</f>
        <v>0</v>
      </c>
      <c r="K106" s="187" t="s">
        <v>391</v>
      </c>
      <c r="L106" s="42"/>
      <c r="M106" s="192" t="s">
        <v>76</v>
      </c>
      <c r="N106" s="193" t="s">
        <v>49</v>
      </c>
      <c r="O106" s="67"/>
      <c r="P106" s="194">
        <f>O106*H106</f>
        <v>0</v>
      </c>
      <c r="Q106" s="194">
        <v>0</v>
      </c>
      <c r="R106" s="194">
        <f>Q106*H106</f>
        <v>0</v>
      </c>
      <c r="S106" s="194">
        <v>0</v>
      </c>
      <c r="T106" s="195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6" t="s">
        <v>479</v>
      </c>
      <c r="AT106" s="196" t="s">
        <v>388</v>
      </c>
      <c r="AU106" s="196" t="s">
        <v>90</v>
      </c>
      <c r="AY106" s="20" t="s">
        <v>386</v>
      </c>
      <c r="BE106" s="197">
        <f>IF(N106="základní",J106,0)</f>
        <v>0</v>
      </c>
      <c r="BF106" s="197">
        <f>IF(N106="snížená",J106,0)</f>
        <v>0</v>
      </c>
      <c r="BG106" s="197">
        <f>IF(N106="zákl. přenesená",J106,0)</f>
        <v>0</v>
      </c>
      <c r="BH106" s="197">
        <f>IF(N106="sníž. přenesená",J106,0)</f>
        <v>0</v>
      </c>
      <c r="BI106" s="197">
        <f>IF(N106="nulová",J106,0)</f>
        <v>0</v>
      </c>
      <c r="BJ106" s="20" t="s">
        <v>90</v>
      </c>
      <c r="BK106" s="197">
        <f>ROUND(I106*H106,2)</f>
        <v>0</v>
      </c>
      <c r="BL106" s="20" t="s">
        <v>479</v>
      </c>
      <c r="BM106" s="196" t="s">
        <v>5902</v>
      </c>
    </row>
    <row r="107" spans="1:65" s="2" customFormat="1" ht="10">
      <c r="A107" s="37"/>
      <c r="B107" s="38"/>
      <c r="C107" s="39"/>
      <c r="D107" s="198" t="s">
        <v>393</v>
      </c>
      <c r="E107" s="39"/>
      <c r="F107" s="199" t="s">
        <v>5903</v>
      </c>
      <c r="G107" s="39"/>
      <c r="H107" s="39"/>
      <c r="I107" s="200"/>
      <c r="J107" s="39"/>
      <c r="K107" s="39"/>
      <c r="L107" s="42"/>
      <c r="M107" s="201"/>
      <c r="N107" s="202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393</v>
      </c>
      <c r="AU107" s="20" t="s">
        <v>90</v>
      </c>
    </row>
    <row r="108" spans="1:65" s="2" customFormat="1" ht="24.15" customHeight="1">
      <c r="A108" s="37"/>
      <c r="B108" s="38"/>
      <c r="C108" s="236" t="s">
        <v>411</v>
      </c>
      <c r="D108" s="236" t="s">
        <v>453</v>
      </c>
      <c r="E108" s="237" t="s">
        <v>5904</v>
      </c>
      <c r="F108" s="238" t="s">
        <v>5905</v>
      </c>
      <c r="G108" s="239" t="s">
        <v>624</v>
      </c>
      <c r="H108" s="240">
        <v>5</v>
      </c>
      <c r="I108" s="241"/>
      <c r="J108" s="242">
        <f>ROUND(I108*H108,2)</f>
        <v>0</v>
      </c>
      <c r="K108" s="238" t="s">
        <v>76</v>
      </c>
      <c r="L108" s="243"/>
      <c r="M108" s="244" t="s">
        <v>76</v>
      </c>
      <c r="N108" s="245" t="s">
        <v>49</v>
      </c>
      <c r="O108" s="67"/>
      <c r="P108" s="194">
        <f>O108*H108</f>
        <v>0</v>
      </c>
      <c r="Q108" s="194">
        <v>0</v>
      </c>
      <c r="R108" s="194">
        <f>Q108*H108</f>
        <v>0</v>
      </c>
      <c r="S108" s="194">
        <v>0</v>
      </c>
      <c r="T108" s="195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6" t="s">
        <v>597</v>
      </c>
      <c r="AT108" s="196" t="s">
        <v>453</v>
      </c>
      <c r="AU108" s="196" t="s">
        <v>90</v>
      </c>
      <c r="AY108" s="20" t="s">
        <v>386</v>
      </c>
      <c r="BE108" s="197">
        <f>IF(N108="základní",J108,0)</f>
        <v>0</v>
      </c>
      <c r="BF108" s="197">
        <f>IF(N108="snížená",J108,0)</f>
        <v>0</v>
      </c>
      <c r="BG108" s="197">
        <f>IF(N108="zákl. přenesená",J108,0)</f>
        <v>0</v>
      </c>
      <c r="BH108" s="197">
        <f>IF(N108="sníž. přenesená",J108,0)</f>
        <v>0</v>
      </c>
      <c r="BI108" s="197">
        <f>IF(N108="nulová",J108,0)</f>
        <v>0</v>
      </c>
      <c r="BJ108" s="20" t="s">
        <v>90</v>
      </c>
      <c r="BK108" s="197">
        <f>ROUND(I108*H108,2)</f>
        <v>0</v>
      </c>
      <c r="BL108" s="20" t="s">
        <v>479</v>
      </c>
      <c r="BM108" s="196" t="s">
        <v>5906</v>
      </c>
    </row>
    <row r="109" spans="1:65" s="2" customFormat="1" ht="21.75" customHeight="1">
      <c r="A109" s="37"/>
      <c r="B109" s="38"/>
      <c r="C109" s="185" t="s">
        <v>424</v>
      </c>
      <c r="D109" s="185" t="s">
        <v>388</v>
      </c>
      <c r="E109" s="186" t="s">
        <v>5907</v>
      </c>
      <c r="F109" s="187" t="s">
        <v>5908</v>
      </c>
      <c r="G109" s="188" t="s">
        <v>624</v>
      </c>
      <c r="H109" s="189">
        <v>493</v>
      </c>
      <c r="I109" s="190"/>
      <c r="J109" s="191">
        <f>ROUND(I109*H109,2)</f>
        <v>0</v>
      </c>
      <c r="K109" s="187" t="s">
        <v>391</v>
      </c>
      <c r="L109" s="42"/>
      <c r="M109" s="192" t="s">
        <v>76</v>
      </c>
      <c r="N109" s="193" t="s">
        <v>49</v>
      </c>
      <c r="O109" s="67"/>
      <c r="P109" s="194">
        <f>O109*H109</f>
        <v>0</v>
      </c>
      <c r="Q109" s="194">
        <v>0</v>
      </c>
      <c r="R109" s="194">
        <f>Q109*H109</f>
        <v>0</v>
      </c>
      <c r="S109" s="194">
        <v>0</v>
      </c>
      <c r="T109" s="195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6" t="s">
        <v>479</v>
      </c>
      <c r="AT109" s="196" t="s">
        <v>388</v>
      </c>
      <c r="AU109" s="196" t="s">
        <v>90</v>
      </c>
      <c r="AY109" s="20" t="s">
        <v>386</v>
      </c>
      <c r="BE109" s="197">
        <f>IF(N109="základní",J109,0)</f>
        <v>0</v>
      </c>
      <c r="BF109" s="197">
        <f>IF(N109="snížená",J109,0)</f>
        <v>0</v>
      </c>
      <c r="BG109" s="197">
        <f>IF(N109="zákl. přenesená",J109,0)</f>
        <v>0</v>
      </c>
      <c r="BH109" s="197">
        <f>IF(N109="sníž. přenesená",J109,0)</f>
        <v>0</v>
      </c>
      <c r="BI109" s="197">
        <f>IF(N109="nulová",J109,0)</f>
        <v>0</v>
      </c>
      <c r="BJ109" s="20" t="s">
        <v>90</v>
      </c>
      <c r="BK109" s="197">
        <f>ROUND(I109*H109,2)</f>
        <v>0</v>
      </c>
      <c r="BL109" s="20" t="s">
        <v>479</v>
      </c>
      <c r="BM109" s="196" t="s">
        <v>5909</v>
      </c>
    </row>
    <row r="110" spans="1:65" s="2" customFormat="1" ht="10">
      <c r="A110" s="37"/>
      <c r="B110" s="38"/>
      <c r="C110" s="39"/>
      <c r="D110" s="198" t="s">
        <v>393</v>
      </c>
      <c r="E110" s="39"/>
      <c r="F110" s="199" t="s">
        <v>5910</v>
      </c>
      <c r="G110" s="39"/>
      <c r="H110" s="39"/>
      <c r="I110" s="200"/>
      <c r="J110" s="39"/>
      <c r="K110" s="39"/>
      <c r="L110" s="42"/>
      <c r="M110" s="201"/>
      <c r="N110" s="202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393</v>
      </c>
      <c r="AU110" s="20" t="s">
        <v>90</v>
      </c>
    </row>
    <row r="111" spans="1:65" s="2" customFormat="1" ht="21.75" customHeight="1">
      <c r="A111" s="37"/>
      <c r="B111" s="38"/>
      <c r="C111" s="236" t="s">
        <v>430</v>
      </c>
      <c r="D111" s="236" t="s">
        <v>453</v>
      </c>
      <c r="E111" s="237" t="s">
        <v>5911</v>
      </c>
      <c r="F111" s="238" t="s">
        <v>5912</v>
      </c>
      <c r="G111" s="239" t="s">
        <v>624</v>
      </c>
      <c r="H111" s="240">
        <v>493</v>
      </c>
      <c r="I111" s="241"/>
      <c r="J111" s="242">
        <f>ROUND(I111*H111,2)</f>
        <v>0</v>
      </c>
      <c r="K111" s="238" t="s">
        <v>391</v>
      </c>
      <c r="L111" s="243"/>
      <c r="M111" s="244" t="s">
        <v>76</v>
      </c>
      <c r="N111" s="245" t="s">
        <v>49</v>
      </c>
      <c r="O111" s="67"/>
      <c r="P111" s="194">
        <f>O111*H111</f>
        <v>0</v>
      </c>
      <c r="Q111" s="194">
        <v>4.0000000000000003E-5</v>
      </c>
      <c r="R111" s="194">
        <f>Q111*H111</f>
        <v>1.9720000000000001E-2</v>
      </c>
      <c r="S111" s="194">
        <v>0</v>
      </c>
      <c r="T111" s="195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6" t="s">
        <v>597</v>
      </c>
      <c r="AT111" s="196" t="s">
        <v>453</v>
      </c>
      <c r="AU111" s="196" t="s">
        <v>90</v>
      </c>
      <c r="AY111" s="20" t="s">
        <v>386</v>
      </c>
      <c r="BE111" s="197">
        <f>IF(N111="základní",J111,0)</f>
        <v>0</v>
      </c>
      <c r="BF111" s="197">
        <f>IF(N111="snížená",J111,0)</f>
        <v>0</v>
      </c>
      <c r="BG111" s="197">
        <f>IF(N111="zákl. přenesená",J111,0)</f>
        <v>0</v>
      </c>
      <c r="BH111" s="197">
        <f>IF(N111="sníž. přenesená",J111,0)</f>
        <v>0</v>
      </c>
      <c r="BI111" s="197">
        <f>IF(N111="nulová",J111,0)</f>
        <v>0</v>
      </c>
      <c r="BJ111" s="20" t="s">
        <v>90</v>
      </c>
      <c r="BK111" s="197">
        <f>ROUND(I111*H111,2)</f>
        <v>0</v>
      </c>
      <c r="BL111" s="20" t="s">
        <v>479</v>
      </c>
      <c r="BM111" s="196" t="s">
        <v>5913</v>
      </c>
    </row>
    <row r="112" spans="1:65" s="2" customFormat="1" ht="16.5" customHeight="1">
      <c r="A112" s="37"/>
      <c r="B112" s="38"/>
      <c r="C112" s="185" t="s">
        <v>436</v>
      </c>
      <c r="D112" s="185" t="s">
        <v>388</v>
      </c>
      <c r="E112" s="186" t="s">
        <v>5914</v>
      </c>
      <c r="F112" s="187" t="s">
        <v>5915</v>
      </c>
      <c r="G112" s="188" t="s">
        <v>624</v>
      </c>
      <c r="H112" s="189">
        <v>232</v>
      </c>
      <c r="I112" s="190"/>
      <c r="J112" s="191">
        <f>ROUND(I112*H112,2)</f>
        <v>0</v>
      </c>
      <c r="K112" s="187" t="s">
        <v>391</v>
      </c>
      <c r="L112" s="42"/>
      <c r="M112" s="192" t="s">
        <v>76</v>
      </c>
      <c r="N112" s="193" t="s">
        <v>49</v>
      </c>
      <c r="O112" s="67"/>
      <c r="P112" s="194">
        <f>O112*H112</f>
        <v>0</v>
      </c>
      <c r="Q112" s="194">
        <v>0</v>
      </c>
      <c r="R112" s="194">
        <f>Q112*H112</f>
        <v>0</v>
      </c>
      <c r="S112" s="194">
        <v>0</v>
      </c>
      <c r="T112" s="195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6" t="s">
        <v>479</v>
      </c>
      <c r="AT112" s="196" t="s">
        <v>388</v>
      </c>
      <c r="AU112" s="196" t="s">
        <v>90</v>
      </c>
      <c r="AY112" s="20" t="s">
        <v>386</v>
      </c>
      <c r="BE112" s="197">
        <f>IF(N112="základní",J112,0)</f>
        <v>0</v>
      </c>
      <c r="BF112" s="197">
        <f>IF(N112="snížená",J112,0)</f>
        <v>0</v>
      </c>
      <c r="BG112" s="197">
        <f>IF(N112="zákl. přenesená",J112,0)</f>
        <v>0</v>
      </c>
      <c r="BH112" s="197">
        <f>IF(N112="sníž. přenesená",J112,0)</f>
        <v>0</v>
      </c>
      <c r="BI112" s="197">
        <f>IF(N112="nulová",J112,0)</f>
        <v>0</v>
      </c>
      <c r="BJ112" s="20" t="s">
        <v>90</v>
      </c>
      <c r="BK112" s="197">
        <f>ROUND(I112*H112,2)</f>
        <v>0</v>
      </c>
      <c r="BL112" s="20" t="s">
        <v>479</v>
      </c>
      <c r="BM112" s="196" t="s">
        <v>5916</v>
      </c>
    </row>
    <row r="113" spans="1:65" s="2" customFormat="1" ht="10">
      <c r="A113" s="37"/>
      <c r="B113" s="38"/>
      <c r="C113" s="39"/>
      <c r="D113" s="198" t="s">
        <v>393</v>
      </c>
      <c r="E113" s="39"/>
      <c r="F113" s="199" t="s">
        <v>5917</v>
      </c>
      <c r="G113" s="39"/>
      <c r="H113" s="39"/>
      <c r="I113" s="200"/>
      <c r="J113" s="39"/>
      <c r="K113" s="39"/>
      <c r="L113" s="42"/>
      <c r="M113" s="201"/>
      <c r="N113" s="202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393</v>
      </c>
      <c r="AU113" s="20" t="s">
        <v>90</v>
      </c>
    </row>
    <row r="114" spans="1:65" s="2" customFormat="1" ht="24.15" customHeight="1">
      <c r="A114" s="37"/>
      <c r="B114" s="38"/>
      <c r="C114" s="236" t="s">
        <v>442</v>
      </c>
      <c r="D114" s="236" t="s">
        <v>453</v>
      </c>
      <c r="E114" s="237" t="s">
        <v>5918</v>
      </c>
      <c r="F114" s="238" t="s">
        <v>5919</v>
      </c>
      <c r="G114" s="239" t="s">
        <v>624</v>
      </c>
      <c r="H114" s="240">
        <v>232</v>
      </c>
      <c r="I114" s="241"/>
      <c r="J114" s="242">
        <f>ROUND(I114*H114,2)</f>
        <v>0</v>
      </c>
      <c r="K114" s="238" t="s">
        <v>391</v>
      </c>
      <c r="L114" s="243"/>
      <c r="M114" s="244" t="s">
        <v>76</v>
      </c>
      <c r="N114" s="245" t="s">
        <v>49</v>
      </c>
      <c r="O114" s="67"/>
      <c r="P114" s="194">
        <f>O114*H114</f>
        <v>0</v>
      </c>
      <c r="Q114" s="194">
        <v>9.0000000000000006E-5</v>
      </c>
      <c r="R114" s="194">
        <f>Q114*H114</f>
        <v>2.0880000000000003E-2</v>
      </c>
      <c r="S114" s="194">
        <v>0</v>
      </c>
      <c r="T114" s="195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6" t="s">
        <v>597</v>
      </c>
      <c r="AT114" s="196" t="s">
        <v>453</v>
      </c>
      <c r="AU114" s="196" t="s">
        <v>90</v>
      </c>
      <c r="AY114" s="20" t="s">
        <v>386</v>
      </c>
      <c r="BE114" s="197">
        <f>IF(N114="základní",J114,0)</f>
        <v>0</v>
      </c>
      <c r="BF114" s="197">
        <f>IF(N114="snížená",J114,0)</f>
        <v>0</v>
      </c>
      <c r="BG114" s="197">
        <f>IF(N114="zákl. přenesená",J114,0)</f>
        <v>0</v>
      </c>
      <c r="BH114" s="197">
        <f>IF(N114="sníž. přenesená",J114,0)</f>
        <v>0</v>
      </c>
      <c r="BI114" s="197">
        <f>IF(N114="nulová",J114,0)</f>
        <v>0</v>
      </c>
      <c r="BJ114" s="20" t="s">
        <v>90</v>
      </c>
      <c r="BK114" s="197">
        <f>ROUND(I114*H114,2)</f>
        <v>0</v>
      </c>
      <c r="BL114" s="20" t="s">
        <v>479</v>
      </c>
      <c r="BM114" s="196" t="s">
        <v>5920</v>
      </c>
    </row>
    <row r="115" spans="1:65" s="2" customFormat="1" ht="24.15" customHeight="1">
      <c r="A115" s="37"/>
      <c r="B115" s="38"/>
      <c r="C115" s="185" t="s">
        <v>447</v>
      </c>
      <c r="D115" s="185" t="s">
        <v>388</v>
      </c>
      <c r="E115" s="186" t="s">
        <v>5921</v>
      </c>
      <c r="F115" s="187" t="s">
        <v>5922</v>
      </c>
      <c r="G115" s="188" t="s">
        <v>167</v>
      </c>
      <c r="H115" s="189">
        <v>2000</v>
      </c>
      <c r="I115" s="190"/>
      <c r="J115" s="191">
        <f>ROUND(I115*H115,2)</f>
        <v>0</v>
      </c>
      <c r="K115" s="187" t="s">
        <v>391</v>
      </c>
      <c r="L115" s="42"/>
      <c r="M115" s="192" t="s">
        <v>76</v>
      </c>
      <c r="N115" s="193" t="s">
        <v>49</v>
      </c>
      <c r="O115" s="67"/>
      <c r="P115" s="194">
        <f>O115*H115</f>
        <v>0</v>
      </c>
      <c r="Q115" s="194">
        <v>0</v>
      </c>
      <c r="R115" s="194">
        <f>Q115*H115</f>
        <v>0</v>
      </c>
      <c r="S115" s="194">
        <v>0</v>
      </c>
      <c r="T115" s="195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6" t="s">
        <v>479</v>
      </c>
      <c r="AT115" s="196" t="s">
        <v>388</v>
      </c>
      <c r="AU115" s="196" t="s">
        <v>90</v>
      </c>
      <c r="AY115" s="20" t="s">
        <v>386</v>
      </c>
      <c r="BE115" s="197">
        <f>IF(N115="základní",J115,0)</f>
        <v>0</v>
      </c>
      <c r="BF115" s="197">
        <f>IF(N115="snížená",J115,0)</f>
        <v>0</v>
      </c>
      <c r="BG115" s="197">
        <f>IF(N115="zákl. přenesená",J115,0)</f>
        <v>0</v>
      </c>
      <c r="BH115" s="197">
        <f>IF(N115="sníž. přenesená",J115,0)</f>
        <v>0</v>
      </c>
      <c r="BI115" s="197">
        <f>IF(N115="nulová",J115,0)</f>
        <v>0</v>
      </c>
      <c r="BJ115" s="20" t="s">
        <v>90</v>
      </c>
      <c r="BK115" s="197">
        <f>ROUND(I115*H115,2)</f>
        <v>0</v>
      </c>
      <c r="BL115" s="20" t="s">
        <v>479</v>
      </c>
      <c r="BM115" s="196" t="s">
        <v>5923</v>
      </c>
    </row>
    <row r="116" spans="1:65" s="2" customFormat="1" ht="10">
      <c r="A116" s="37"/>
      <c r="B116" s="38"/>
      <c r="C116" s="39"/>
      <c r="D116" s="198" t="s">
        <v>393</v>
      </c>
      <c r="E116" s="39"/>
      <c r="F116" s="199" t="s">
        <v>5924</v>
      </c>
      <c r="G116" s="39"/>
      <c r="H116" s="39"/>
      <c r="I116" s="200"/>
      <c r="J116" s="39"/>
      <c r="K116" s="39"/>
      <c r="L116" s="42"/>
      <c r="M116" s="201"/>
      <c r="N116" s="202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393</v>
      </c>
      <c r="AU116" s="20" t="s">
        <v>90</v>
      </c>
    </row>
    <row r="117" spans="1:65" s="2" customFormat="1" ht="24.15" customHeight="1">
      <c r="A117" s="37"/>
      <c r="B117" s="38"/>
      <c r="C117" s="236" t="s">
        <v>452</v>
      </c>
      <c r="D117" s="236" t="s">
        <v>453</v>
      </c>
      <c r="E117" s="237" t="s">
        <v>5925</v>
      </c>
      <c r="F117" s="238" t="s">
        <v>5926</v>
      </c>
      <c r="G117" s="239" t="s">
        <v>167</v>
      </c>
      <c r="H117" s="240">
        <v>2000</v>
      </c>
      <c r="I117" s="241"/>
      <c r="J117" s="242">
        <f>ROUND(I117*H117,2)</f>
        <v>0</v>
      </c>
      <c r="K117" s="238" t="s">
        <v>391</v>
      </c>
      <c r="L117" s="243"/>
      <c r="M117" s="244" t="s">
        <v>76</v>
      </c>
      <c r="N117" s="245" t="s">
        <v>49</v>
      </c>
      <c r="O117" s="67"/>
      <c r="P117" s="194">
        <f>O117*H117</f>
        <v>0</v>
      </c>
      <c r="Q117" s="194">
        <v>5.0000000000000002E-5</v>
      </c>
      <c r="R117" s="194">
        <f>Q117*H117</f>
        <v>0.1</v>
      </c>
      <c r="S117" s="194">
        <v>0</v>
      </c>
      <c r="T117" s="195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6" t="s">
        <v>597</v>
      </c>
      <c r="AT117" s="196" t="s">
        <v>453</v>
      </c>
      <c r="AU117" s="196" t="s">
        <v>90</v>
      </c>
      <c r="AY117" s="20" t="s">
        <v>386</v>
      </c>
      <c r="BE117" s="197">
        <f>IF(N117="základní",J117,0)</f>
        <v>0</v>
      </c>
      <c r="BF117" s="197">
        <f>IF(N117="snížená",J117,0)</f>
        <v>0</v>
      </c>
      <c r="BG117" s="197">
        <f>IF(N117="zákl. přenesená",J117,0)</f>
        <v>0</v>
      </c>
      <c r="BH117" s="197">
        <f>IF(N117="sníž. přenesená",J117,0)</f>
        <v>0</v>
      </c>
      <c r="BI117" s="197">
        <f>IF(N117="nulová",J117,0)</f>
        <v>0</v>
      </c>
      <c r="BJ117" s="20" t="s">
        <v>90</v>
      </c>
      <c r="BK117" s="197">
        <f>ROUND(I117*H117,2)</f>
        <v>0</v>
      </c>
      <c r="BL117" s="20" t="s">
        <v>479</v>
      </c>
      <c r="BM117" s="196" t="s">
        <v>5927</v>
      </c>
    </row>
    <row r="118" spans="1:65" s="2" customFormat="1" ht="24.15" customHeight="1">
      <c r="A118" s="37"/>
      <c r="B118" s="38"/>
      <c r="C118" s="185" t="s">
        <v>8</v>
      </c>
      <c r="D118" s="185" t="s">
        <v>388</v>
      </c>
      <c r="E118" s="186" t="s">
        <v>5928</v>
      </c>
      <c r="F118" s="187" t="s">
        <v>5929</v>
      </c>
      <c r="G118" s="188" t="s">
        <v>167</v>
      </c>
      <c r="H118" s="189">
        <v>100</v>
      </c>
      <c r="I118" s="190"/>
      <c r="J118" s="191">
        <f>ROUND(I118*H118,2)</f>
        <v>0</v>
      </c>
      <c r="K118" s="187" t="s">
        <v>391</v>
      </c>
      <c r="L118" s="42"/>
      <c r="M118" s="192" t="s">
        <v>76</v>
      </c>
      <c r="N118" s="193" t="s">
        <v>49</v>
      </c>
      <c r="O118" s="67"/>
      <c r="P118" s="194">
        <f>O118*H118</f>
        <v>0</v>
      </c>
      <c r="Q118" s="194">
        <v>0</v>
      </c>
      <c r="R118" s="194">
        <f>Q118*H118</f>
        <v>0</v>
      </c>
      <c r="S118" s="194">
        <v>0</v>
      </c>
      <c r="T118" s="195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6" t="s">
        <v>479</v>
      </c>
      <c r="AT118" s="196" t="s">
        <v>388</v>
      </c>
      <c r="AU118" s="196" t="s">
        <v>90</v>
      </c>
      <c r="AY118" s="20" t="s">
        <v>386</v>
      </c>
      <c r="BE118" s="197">
        <f>IF(N118="základní",J118,0)</f>
        <v>0</v>
      </c>
      <c r="BF118" s="197">
        <f>IF(N118="snížená",J118,0)</f>
        <v>0</v>
      </c>
      <c r="BG118" s="197">
        <f>IF(N118="zákl. přenesená",J118,0)</f>
        <v>0</v>
      </c>
      <c r="BH118" s="197">
        <f>IF(N118="sníž. přenesená",J118,0)</f>
        <v>0</v>
      </c>
      <c r="BI118" s="197">
        <f>IF(N118="nulová",J118,0)</f>
        <v>0</v>
      </c>
      <c r="BJ118" s="20" t="s">
        <v>90</v>
      </c>
      <c r="BK118" s="197">
        <f>ROUND(I118*H118,2)</f>
        <v>0</v>
      </c>
      <c r="BL118" s="20" t="s">
        <v>479</v>
      </c>
      <c r="BM118" s="196" t="s">
        <v>5930</v>
      </c>
    </row>
    <row r="119" spans="1:65" s="2" customFormat="1" ht="10">
      <c r="A119" s="37"/>
      <c r="B119" s="38"/>
      <c r="C119" s="39"/>
      <c r="D119" s="198" t="s">
        <v>393</v>
      </c>
      <c r="E119" s="39"/>
      <c r="F119" s="199" t="s">
        <v>5931</v>
      </c>
      <c r="G119" s="39"/>
      <c r="H119" s="39"/>
      <c r="I119" s="200"/>
      <c r="J119" s="39"/>
      <c r="K119" s="39"/>
      <c r="L119" s="42"/>
      <c r="M119" s="201"/>
      <c r="N119" s="202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393</v>
      </c>
      <c r="AU119" s="20" t="s">
        <v>90</v>
      </c>
    </row>
    <row r="120" spans="1:65" s="2" customFormat="1" ht="24.15" customHeight="1">
      <c r="A120" s="37"/>
      <c r="B120" s="38"/>
      <c r="C120" s="236" t="s">
        <v>464</v>
      </c>
      <c r="D120" s="236" t="s">
        <v>453</v>
      </c>
      <c r="E120" s="237" t="s">
        <v>5932</v>
      </c>
      <c r="F120" s="238" t="s">
        <v>5933</v>
      </c>
      <c r="G120" s="239" t="s">
        <v>167</v>
      </c>
      <c r="H120" s="240">
        <v>100</v>
      </c>
      <c r="I120" s="241"/>
      <c r="J120" s="242">
        <f>ROUND(I120*H120,2)</f>
        <v>0</v>
      </c>
      <c r="K120" s="238" t="s">
        <v>391</v>
      </c>
      <c r="L120" s="243"/>
      <c r="M120" s="244" t="s">
        <v>76</v>
      </c>
      <c r="N120" s="245" t="s">
        <v>49</v>
      </c>
      <c r="O120" s="67"/>
      <c r="P120" s="194">
        <f>O120*H120</f>
        <v>0</v>
      </c>
      <c r="Q120" s="194">
        <v>1.7000000000000001E-4</v>
      </c>
      <c r="R120" s="194">
        <f>Q120*H120</f>
        <v>1.7000000000000001E-2</v>
      </c>
      <c r="S120" s="194">
        <v>0</v>
      </c>
      <c r="T120" s="195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6" t="s">
        <v>597</v>
      </c>
      <c r="AT120" s="196" t="s">
        <v>453</v>
      </c>
      <c r="AU120" s="196" t="s">
        <v>90</v>
      </c>
      <c r="AY120" s="20" t="s">
        <v>386</v>
      </c>
      <c r="BE120" s="197">
        <f>IF(N120="základní",J120,0)</f>
        <v>0</v>
      </c>
      <c r="BF120" s="197">
        <f>IF(N120="snížená",J120,0)</f>
        <v>0</v>
      </c>
      <c r="BG120" s="197">
        <f>IF(N120="zákl. přenesená",J120,0)</f>
        <v>0</v>
      </c>
      <c r="BH120" s="197">
        <f>IF(N120="sníž. přenesená",J120,0)</f>
        <v>0</v>
      </c>
      <c r="BI120" s="197">
        <f>IF(N120="nulová",J120,0)</f>
        <v>0</v>
      </c>
      <c r="BJ120" s="20" t="s">
        <v>90</v>
      </c>
      <c r="BK120" s="197">
        <f>ROUND(I120*H120,2)</f>
        <v>0</v>
      </c>
      <c r="BL120" s="20" t="s">
        <v>479</v>
      </c>
      <c r="BM120" s="196" t="s">
        <v>5934</v>
      </c>
    </row>
    <row r="121" spans="1:65" s="2" customFormat="1" ht="24.15" customHeight="1">
      <c r="A121" s="37"/>
      <c r="B121" s="38"/>
      <c r="C121" s="185" t="s">
        <v>469</v>
      </c>
      <c r="D121" s="185" t="s">
        <v>388</v>
      </c>
      <c r="E121" s="186" t="s">
        <v>5935</v>
      </c>
      <c r="F121" s="187" t="s">
        <v>5936</v>
      </c>
      <c r="G121" s="188" t="s">
        <v>167</v>
      </c>
      <c r="H121" s="189">
        <v>100</v>
      </c>
      <c r="I121" s="190"/>
      <c r="J121" s="191">
        <f>ROUND(I121*H121,2)</f>
        <v>0</v>
      </c>
      <c r="K121" s="187" t="s">
        <v>391</v>
      </c>
      <c r="L121" s="42"/>
      <c r="M121" s="192" t="s">
        <v>76</v>
      </c>
      <c r="N121" s="193" t="s">
        <v>49</v>
      </c>
      <c r="O121" s="67"/>
      <c r="P121" s="194">
        <f>O121*H121</f>
        <v>0</v>
      </c>
      <c r="Q121" s="194">
        <v>0</v>
      </c>
      <c r="R121" s="194">
        <f>Q121*H121</f>
        <v>0</v>
      </c>
      <c r="S121" s="194">
        <v>0</v>
      </c>
      <c r="T121" s="195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6" t="s">
        <v>479</v>
      </c>
      <c r="AT121" s="196" t="s">
        <v>388</v>
      </c>
      <c r="AU121" s="196" t="s">
        <v>90</v>
      </c>
      <c r="AY121" s="20" t="s">
        <v>386</v>
      </c>
      <c r="BE121" s="197">
        <f>IF(N121="základní",J121,0)</f>
        <v>0</v>
      </c>
      <c r="BF121" s="197">
        <f>IF(N121="snížená",J121,0)</f>
        <v>0</v>
      </c>
      <c r="BG121" s="197">
        <f>IF(N121="zákl. přenesená",J121,0)</f>
        <v>0</v>
      </c>
      <c r="BH121" s="197">
        <f>IF(N121="sníž. přenesená",J121,0)</f>
        <v>0</v>
      </c>
      <c r="BI121" s="197">
        <f>IF(N121="nulová",J121,0)</f>
        <v>0</v>
      </c>
      <c r="BJ121" s="20" t="s">
        <v>90</v>
      </c>
      <c r="BK121" s="197">
        <f>ROUND(I121*H121,2)</f>
        <v>0</v>
      </c>
      <c r="BL121" s="20" t="s">
        <v>479</v>
      </c>
      <c r="BM121" s="196" t="s">
        <v>5937</v>
      </c>
    </row>
    <row r="122" spans="1:65" s="2" customFormat="1" ht="10">
      <c r="A122" s="37"/>
      <c r="B122" s="38"/>
      <c r="C122" s="39"/>
      <c r="D122" s="198" t="s">
        <v>393</v>
      </c>
      <c r="E122" s="39"/>
      <c r="F122" s="199" t="s">
        <v>5938</v>
      </c>
      <c r="G122" s="39"/>
      <c r="H122" s="39"/>
      <c r="I122" s="200"/>
      <c r="J122" s="39"/>
      <c r="K122" s="39"/>
      <c r="L122" s="42"/>
      <c r="M122" s="201"/>
      <c r="N122" s="202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393</v>
      </c>
      <c r="AU122" s="20" t="s">
        <v>90</v>
      </c>
    </row>
    <row r="123" spans="1:65" s="2" customFormat="1" ht="24.15" customHeight="1">
      <c r="A123" s="37"/>
      <c r="B123" s="38"/>
      <c r="C123" s="236" t="s">
        <v>423</v>
      </c>
      <c r="D123" s="236" t="s">
        <v>453</v>
      </c>
      <c r="E123" s="237" t="s">
        <v>5939</v>
      </c>
      <c r="F123" s="238" t="s">
        <v>5940</v>
      </c>
      <c r="G123" s="239" t="s">
        <v>167</v>
      </c>
      <c r="H123" s="240">
        <v>100</v>
      </c>
      <c r="I123" s="241"/>
      <c r="J123" s="242">
        <f>ROUND(I123*H123,2)</f>
        <v>0</v>
      </c>
      <c r="K123" s="238" t="s">
        <v>391</v>
      </c>
      <c r="L123" s="243"/>
      <c r="M123" s="244" t="s">
        <v>76</v>
      </c>
      <c r="N123" s="245" t="s">
        <v>49</v>
      </c>
      <c r="O123" s="67"/>
      <c r="P123" s="194">
        <f>O123*H123</f>
        <v>0</v>
      </c>
      <c r="Q123" s="194">
        <v>2.5000000000000001E-4</v>
      </c>
      <c r="R123" s="194">
        <f>Q123*H123</f>
        <v>2.5000000000000001E-2</v>
      </c>
      <c r="S123" s="194">
        <v>0</v>
      </c>
      <c r="T123" s="195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6" t="s">
        <v>597</v>
      </c>
      <c r="AT123" s="196" t="s">
        <v>453</v>
      </c>
      <c r="AU123" s="196" t="s">
        <v>90</v>
      </c>
      <c r="AY123" s="20" t="s">
        <v>386</v>
      </c>
      <c r="BE123" s="197">
        <f>IF(N123="základní",J123,0)</f>
        <v>0</v>
      </c>
      <c r="BF123" s="197">
        <f>IF(N123="snížená",J123,0)</f>
        <v>0</v>
      </c>
      <c r="BG123" s="197">
        <f>IF(N123="zákl. přenesená",J123,0)</f>
        <v>0</v>
      </c>
      <c r="BH123" s="197">
        <f>IF(N123="sníž. přenesená",J123,0)</f>
        <v>0</v>
      </c>
      <c r="BI123" s="197">
        <f>IF(N123="nulová",J123,0)</f>
        <v>0</v>
      </c>
      <c r="BJ123" s="20" t="s">
        <v>90</v>
      </c>
      <c r="BK123" s="197">
        <f>ROUND(I123*H123,2)</f>
        <v>0</v>
      </c>
      <c r="BL123" s="20" t="s">
        <v>479</v>
      </c>
      <c r="BM123" s="196" t="s">
        <v>5941</v>
      </c>
    </row>
    <row r="124" spans="1:65" s="2" customFormat="1" ht="24.15" customHeight="1">
      <c r="A124" s="37"/>
      <c r="B124" s="38"/>
      <c r="C124" s="185" t="s">
        <v>479</v>
      </c>
      <c r="D124" s="185" t="s">
        <v>388</v>
      </c>
      <c r="E124" s="186" t="s">
        <v>5942</v>
      </c>
      <c r="F124" s="187" t="s">
        <v>5943</v>
      </c>
      <c r="G124" s="188" t="s">
        <v>167</v>
      </c>
      <c r="H124" s="189">
        <v>35</v>
      </c>
      <c r="I124" s="190"/>
      <c r="J124" s="191">
        <f>ROUND(I124*H124,2)</f>
        <v>0</v>
      </c>
      <c r="K124" s="187" t="s">
        <v>391</v>
      </c>
      <c r="L124" s="42"/>
      <c r="M124" s="192" t="s">
        <v>76</v>
      </c>
      <c r="N124" s="193" t="s">
        <v>49</v>
      </c>
      <c r="O124" s="67"/>
      <c r="P124" s="194">
        <f>O124*H124</f>
        <v>0</v>
      </c>
      <c r="Q124" s="194">
        <v>0</v>
      </c>
      <c r="R124" s="194">
        <f>Q124*H124</f>
        <v>0</v>
      </c>
      <c r="S124" s="194">
        <v>0</v>
      </c>
      <c r="T124" s="195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6" t="s">
        <v>479</v>
      </c>
      <c r="AT124" s="196" t="s">
        <v>388</v>
      </c>
      <c r="AU124" s="196" t="s">
        <v>90</v>
      </c>
      <c r="AY124" s="20" t="s">
        <v>386</v>
      </c>
      <c r="BE124" s="197">
        <f>IF(N124="základní",J124,0)</f>
        <v>0</v>
      </c>
      <c r="BF124" s="197">
        <f>IF(N124="snížená",J124,0)</f>
        <v>0</v>
      </c>
      <c r="BG124" s="197">
        <f>IF(N124="zákl. přenesená",J124,0)</f>
        <v>0</v>
      </c>
      <c r="BH124" s="197">
        <f>IF(N124="sníž. přenesená",J124,0)</f>
        <v>0</v>
      </c>
      <c r="BI124" s="197">
        <f>IF(N124="nulová",J124,0)</f>
        <v>0</v>
      </c>
      <c r="BJ124" s="20" t="s">
        <v>90</v>
      </c>
      <c r="BK124" s="197">
        <f>ROUND(I124*H124,2)</f>
        <v>0</v>
      </c>
      <c r="BL124" s="20" t="s">
        <v>479</v>
      </c>
      <c r="BM124" s="196" t="s">
        <v>5944</v>
      </c>
    </row>
    <row r="125" spans="1:65" s="2" customFormat="1" ht="10">
      <c r="A125" s="37"/>
      <c r="B125" s="38"/>
      <c r="C125" s="39"/>
      <c r="D125" s="198" t="s">
        <v>393</v>
      </c>
      <c r="E125" s="39"/>
      <c r="F125" s="199" t="s">
        <v>5945</v>
      </c>
      <c r="G125" s="39"/>
      <c r="H125" s="39"/>
      <c r="I125" s="200"/>
      <c r="J125" s="39"/>
      <c r="K125" s="39"/>
      <c r="L125" s="42"/>
      <c r="M125" s="201"/>
      <c r="N125" s="202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393</v>
      </c>
      <c r="AU125" s="20" t="s">
        <v>90</v>
      </c>
    </row>
    <row r="126" spans="1:65" s="2" customFormat="1" ht="33" customHeight="1">
      <c r="A126" s="37"/>
      <c r="B126" s="38"/>
      <c r="C126" s="236" t="s">
        <v>484</v>
      </c>
      <c r="D126" s="236" t="s">
        <v>453</v>
      </c>
      <c r="E126" s="237" t="s">
        <v>5946</v>
      </c>
      <c r="F126" s="238" t="s">
        <v>5947</v>
      </c>
      <c r="G126" s="239" t="s">
        <v>167</v>
      </c>
      <c r="H126" s="240">
        <v>35</v>
      </c>
      <c r="I126" s="241"/>
      <c r="J126" s="242">
        <f>ROUND(I126*H126,2)</f>
        <v>0</v>
      </c>
      <c r="K126" s="238" t="s">
        <v>391</v>
      </c>
      <c r="L126" s="243"/>
      <c r="M126" s="244" t="s">
        <v>76</v>
      </c>
      <c r="N126" s="245" t="s">
        <v>49</v>
      </c>
      <c r="O126" s="67"/>
      <c r="P126" s="194">
        <f>O126*H126</f>
        <v>0</v>
      </c>
      <c r="Q126" s="194">
        <v>1.8000000000000001E-4</v>
      </c>
      <c r="R126" s="194">
        <f>Q126*H126</f>
        <v>6.3E-3</v>
      </c>
      <c r="S126" s="194">
        <v>0</v>
      </c>
      <c r="T126" s="195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6" t="s">
        <v>597</v>
      </c>
      <c r="AT126" s="196" t="s">
        <v>453</v>
      </c>
      <c r="AU126" s="196" t="s">
        <v>90</v>
      </c>
      <c r="AY126" s="20" t="s">
        <v>386</v>
      </c>
      <c r="BE126" s="197">
        <f>IF(N126="základní",J126,0)</f>
        <v>0</v>
      </c>
      <c r="BF126" s="197">
        <f>IF(N126="snížená",J126,0)</f>
        <v>0</v>
      </c>
      <c r="BG126" s="197">
        <f>IF(N126="zákl. přenesená",J126,0)</f>
        <v>0</v>
      </c>
      <c r="BH126" s="197">
        <f>IF(N126="sníž. přenesená",J126,0)</f>
        <v>0</v>
      </c>
      <c r="BI126" s="197">
        <f>IF(N126="nulová",J126,0)</f>
        <v>0</v>
      </c>
      <c r="BJ126" s="20" t="s">
        <v>90</v>
      </c>
      <c r="BK126" s="197">
        <f>ROUND(I126*H126,2)</f>
        <v>0</v>
      </c>
      <c r="BL126" s="20" t="s">
        <v>479</v>
      </c>
      <c r="BM126" s="196" t="s">
        <v>5948</v>
      </c>
    </row>
    <row r="127" spans="1:65" s="2" customFormat="1" ht="33" customHeight="1">
      <c r="A127" s="37"/>
      <c r="B127" s="38"/>
      <c r="C127" s="185" t="s">
        <v>490</v>
      </c>
      <c r="D127" s="185" t="s">
        <v>388</v>
      </c>
      <c r="E127" s="186" t="s">
        <v>5949</v>
      </c>
      <c r="F127" s="187" t="s">
        <v>5950</v>
      </c>
      <c r="G127" s="188" t="s">
        <v>167</v>
      </c>
      <c r="H127" s="189">
        <v>481</v>
      </c>
      <c r="I127" s="190"/>
      <c r="J127" s="191">
        <f>ROUND(I127*H127,2)</f>
        <v>0</v>
      </c>
      <c r="K127" s="187" t="s">
        <v>391</v>
      </c>
      <c r="L127" s="42"/>
      <c r="M127" s="192" t="s">
        <v>76</v>
      </c>
      <c r="N127" s="193" t="s">
        <v>49</v>
      </c>
      <c r="O127" s="67"/>
      <c r="P127" s="194">
        <f>O127*H127</f>
        <v>0</v>
      </c>
      <c r="Q127" s="194">
        <v>0</v>
      </c>
      <c r="R127" s="194">
        <f>Q127*H127</f>
        <v>0</v>
      </c>
      <c r="S127" s="194">
        <v>0</v>
      </c>
      <c r="T127" s="195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6" t="s">
        <v>479</v>
      </c>
      <c r="AT127" s="196" t="s">
        <v>388</v>
      </c>
      <c r="AU127" s="196" t="s">
        <v>90</v>
      </c>
      <c r="AY127" s="20" t="s">
        <v>386</v>
      </c>
      <c r="BE127" s="197">
        <f>IF(N127="základní",J127,0)</f>
        <v>0</v>
      </c>
      <c r="BF127" s="197">
        <f>IF(N127="snížená",J127,0)</f>
        <v>0</v>
      </c>
      <c r="BG127" s="197">
        <f>IF(N127="zákl. přenesená",J127,0)</f>
        <v>0</v>
      </c>
      <c r="BH127" s="197">
        <f>IF(N127="sníž. přenesená",J127,0)</f>
        <v>0</v>
      </c>
      <c r="BI127" s="197">
        <f>IF(N127="nulová",J127,0)</f>
        <v>0</v>
      </c>
      <c r="BJ127" s="20" t="s">
        <v>90</v>
      </c>
      <c r="BK127" s="197">
        <f>ROUND(I127*H127,2)</f>
        <v>0</v>
      </c>
      <c r="BL127" s="20" t="s">
        <v>479</v>
      </c>
      <c r="BM127" s="196" t="s">
        <v>5951</v>
      </c>
    </row>
    <row r="128" spans="1:65" s="2" customFormat="1" ht="10">
      <c r="A128" s="37"/>
      <c r="B128" s="38"/>
      <c r="C128" s="39"/>
      <c r="D128" s="198" t="s">
        <v>393</v>
      </c>
      <c r="E128" s="39"/>
      <c r="F128" s="199" t="s">
        <v>5952</v>
      </c>
      <c r="G128" s="39"/>
      <c r="H128" s="39"/>
      <c r="I128" s="200"/>
      <c r="J128" s="39"/>
      <c r="K128" s="39"/>
      <c r="L128" s="42"/>
      <c r="M128" s="201"/>
      <c r="N128" s="202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393</v>
      </c>
      <c r="AU128" s="20" t="s">
        <v>90</v>
      </c>
    </row>
    <row r="129" spans="1:65" s="2" customFormat="1" ht="24.15" customHeight="1">
      <c r="A129" s="37"/>
      <c r="B129" s="38"/>
      <c r="C129" s="236" t="s">
        <v>496</v>
      </c>
      <c r="D129" s="236" t="s">
        <v>453</v>
      </c>
      <c r="E129" s="237" t="s">
        <v>5953</v>
      </c>
      <c r="F129" s="238" t="s">
        <v>5954</v>
      </c>
      <c r="G129" s="239" t="s">
        <v>167</v>
      </c>
      <c r="H129" s="240">
        <v>481</v>
      </c>
      <c r="I129" s="241"/>
      <c r="J129" s="242">
        <f>ROUND(I129*H129,2)</f>
        <v>0</v>
      </c>
      <c r="K129" s="238" t="s">
        <v>391</v>
      </c>
      <c r="L129" s="243"/>
      <c r="M129" s="244" t="s">
        <v>76</v>
      </c>
      <c r="N129" s="245" t="s">
        <v>49</v>
      </c>
      <c r="O129" s="67"/>
      <c r="P129" s="194">
        <f>O129*H129</f>
        <v>0</v>
      </c>
      <c r="Q129" s="194">
        <v>1E-4</v>
      </c>
      <c r="R129" s="194">
        <f>Q129*H129</f>
        <v>4.8100000000000004E-2</v>
      </c>
      <c r="S129" s="194">
        <v>0</v>
      </c>
      <c r="T129" s="195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6" t="s">
        <v>597</v>
      </c>
      <c r="AT129" s="196" t="s">
        <v>453</v>
      </c>
      <c r="AU129" s="196" t="s">
        <v>90</v>
      </c>
      <c r="AY129" s="20" t="s">
        <v>386</v>
      </c>
      <c r="BE129" s="197">
        <f>IF(N129="základní",J129,0)</f>
        <v>0</v>
      </c>
      <c r="BF129" s="197">
        <f>IF(N129="snížená",J129,0)</f>
        <v>0</v>
      </c>
      <c r="BG129" s="197">
        <f>IF(N129="zákl. přenesená",J129,0)</f>
        <v>0</v>
      </c>
      <c r="BH129" s="197">
        <f>IF(N129="sníž. přenesená",J129,0)</f>
        <v>0</v>
      </c>
      <c r="BI129" s="197">
        <f>IF(N129="nulová",J129,0)</f>
        <v>0</v>
      </c>
      <c r="BJ129" s="20" t="s">
        <v>90</v>
      </c>
      <c r="BK129" s="197">
        <f>ROUND(I129*H129,2)</f>
        <v>0</v>
      </c>
      <c r="BL129" s="20" t="s">
        <v>479</v>
      </c>
      <c r="BM129" s="196" t="s">
        <v>5955</v>
      </c>
    </row>
    <row r="130" spans="1:65" s="2" customFormat="1" ht="24.15" customHeight="1">
      <c r="A130" s="37"/>
      <c r="B130" s="38"/>
      <c r="C130" s="185" t="s">
        <v>502</v>
      </c>
      <c r="D130" s="185" t="s">
        <v>388</v>
      </c>
      <c r="E130" s="186" t="s">
        <v>5956</v>
      </c>
      <c r="F130" s="187" t="s">
        <v>5957</v>
      </c>
      <c r="G130" s="188" t="s">
        <v>167</v>
      </c>
      <c r="H130" s="189">
        <v>3244</v>
      </c>
      <c r="I130" s="190"/>
      <c r="J130" s="191">
        <f>ROUND(I130*H130,2)</f>
        <v>0</v>
      </c>
      <c r="K130" s="187" t="s">
        <v>391</v>
      </c>
      <c r="L130" s="42"/>
      <c r="M130" s="192" t="s">
        <v>76</v>
      </c>
      <c r="N130" s="193" t="s">
        <v>49</v>
      </c>
      <c r="O130" s="67"/>
      <c r="P130" s="194">
        <f>O130*H130</f>
        <v>0</v>
      </c>
      <c r="Q130" s="194">
        <v>0</v>
      </c>
      <c r="R130" s="194">
        <f>Q130*H130</f>
        <v>0</v>
      </c>
      <c r="S130" s="194">
        <v>0</v>
      </c>
      <c r="T130" s="195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6" t="s">
        <v>479</v>
      </c>
      <c r="AT130" s="196" t="s">
        <v>388</v>
      </c>
      <c r="AU130" s="196" t="s">
        <v>90</v>
      </c>
      <c r="AY130" s="20" t="s">
        <v>386</v>
      </c>
      <c r="BE130" s="197">
        <f>IF(N130="základní",J130,0)</f>
        <v>0</v>
      </c>
      <c r="BF130" s="197">
        <f>IF(N130="snížená",J130,0)</f>
        <v>0</v>
      </c>
      <c r="BG130" s="197">
        <f>IF(N130="zákl. přenesená",J130,0)</f>
        <v>0</v>
      </c>
      <c r="BH130" s="197">
        <f>IF(N130="sníž. přenesená",J130,0)</f>
        <v>0</v>
      </c>
      <c r="BI130" s="197">
        <f>IF(N130="nulová",J130,0)</f>
        <v>0</v>
      </c>
      <c r="BJ130" s="20" t="s">
        <v>90</v>
      </c>
      <c r="BK130" s="197">
        <f>ROUND(I130*H130,2)</f>
        <v>0</v>
      </c>
      <c r="BL130" s="20" t="s">
        <v>479</v>
      </c>
      <c r="BM130" s="196" t="s">
        <v>5958</v>
      </c>
    </row>
    <row r="131" spans="1:65" s="2" customFormat="1" ht="10">
      <c r="A131" s="37"/>
      <c r="B131" s="38"/>
      <c r="C131" s="39"/>
      <c r="D131" s="198" t="s">
        <v>393</v>
      </c>
      <c r="E131" s="39"/>
      <c r="F131" s="199" t="s">
        <v>5959</v>
      </c>
      <c r="G131" s="39"/>
      <c r="H131" s="39"/>
      <c r="I131" s="200"/>
      <c r="J131" s="39"/>
      <c r="K131" s="39"/>
      <c r="L131" s="42"/>
      <c r="M131" s="201"/>
      <c r="N131" s="202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393</v>
      </c>
      <c r="AU131" s="20" t="s">
        <v>90</v>
      </c>
    </row>
    <row r="132" spans="1:65" s="2" customFormat="1" ht="16.5" customHeight="1">
      <c r="A132" s="37"/>
      <c r="B132" s="38"/>
      <c r="C132" s="236" t="s">
        <v>7</v>
      </c>
      <c r="D132" s="236" t="s">
        <v>453</v>
      </c>
      <c r="E132" s="237" t="s">
        <v>5960</v>
      </c>
      <c r="F132" s="238" t="s">
        <v>5961</v>
      </c>
      <c r="G132" s="239" t="s">
        <v>167</v>
      </c>
      <c r="H132" s="240">
        <v>1242</v>
      </c>
      <c r="I132" s="241"/>
      <c r="J132" s="242">
        <f>ROUND(I132*H132,2)</f>
        <v>0</v>
      </c>
      <c r="K132" s="238" t="s">
        <v>76</v>
      </c>
      <c r="L132" s="243"/>
      <c r="M132" s="244" t="s">
        <v>76</v>
      </c>
      <c r="N132" s="245" t="s">
        <v>49</v>
      </c>
      <c r="O132" s="67"/>
      <c r="P132" s="194">
        <f>O132*H132</f>
        <v>0</v>
      </c>
      <c r="Q132" s="194">
        <v>0</v>
      </c>
      <c r="R132" s="194">
        <f>Q132*H132</f>
        <v>0</v>
      </c>
      <c r="S132" s="194">
        <v>0</v>
      </c>
      <c r="T132" s="195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6" t="s">
        <v>597</v>
      </c>
      <c r="AT132" s="196" t="s">
        <v>453</v>
      </c>
      <c r="AU132" s="196" t="s">
        <v>90</v>
      </c>
      <c r="AY132" s="20" t="s">
        <v>386</v>
      </c>
      <c r="BE132" s="197">
        <f>IF(N132="základní",J132,0)</f>
        <v>0</v>
      </c>
      <c r="BF132" s="197">
        <f>IF(N132="snížená",J132,0)</f>
        <v>0</v>
      </c>
      <c r="BG132" s="197">
        <f>IF(N132="zákl. přenesená",J132,0)</f>
        <v>0</v>
      </c>
      <c r="BH132" s="197">
        <f>IF(N132="sníž. přenesená",J132,0)</f>
        <v>0</v>
      </c>
      <c r="BI132" s="197">
        <f>IF(N132="nulová",J132,0)</f>
        <v>0</v>
      </c>
      <c r="BJ132" s="20" t="s">
        <v>90</v>
      </c>
      <c r="BK132" s="197">
        <f>ROUND(I132*H132,2)</f>
        <v>0</v>
      </c>
      <c r="BL132" s="20" t="s">
        <v>479</v>
      </c>
      <c r="BM132" s="196" t="s">
        <v>5962</v>
      </c>
    </row>
    <row r="133" spans="1:65" s="2" customFormat="1" ht="16.5" customHeight="1">
      <c r="A133" s="37"/>
      <c r="B133" s="38"/>
      <c r="C133" s="236" t="s">
        <v>516</v>
      </c>
      <c r="D133" s="236" t="s">
        <v>453</v>
      </c>
      <c r="E133" s="237" t="s">
        <v>5963</v>
      </c>
      <c r="F133" s="238" t="s">
        <v>5964</v>
      </c>
      <c r="G133" s="239" t="s">
        <v>167</v>
      </c>
      <c r="H133" s="240">
        <v>2002</v>
      </c>
      <c r="I133" s="241"/>
      <c r="J133" s="242">
        <f>ROUND(I133*H133,2)</f>
        <v>0</v>
      </c>
      <c r="K133" s="238" t="s">
        <v>391</v>
      </c>
      <c r="L133" s="243"/>
      <c r="M133" s="244" t="s">
        <v>76</v>
      </c>
      <c r="N133" s="245" t="s">
        <v>49</v>
      </c>
      <c r="O133" s="67"/>
      <c r="P133" s="194">
        <f>O133*H133</f>
        <v>0</v>
      </c>
      <c r="Q133" s="194">
        <v>1.2E-4</v>
      </c>
      <c r="R133" s="194">
        <f>Q133*H133</f>
        <v>0.24024000000000001</v>
      </c>
      <c r="S133" s="194">
        <v>0</v>
      </c>
      <c r="T133" s="195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6" t="s">
        <v>597</v>
      </c>
      <c r="AT133" s="196" t="s">
        <v>453</v>
      </c>
      <c r="AU133" s="196" t="s">
        <v>90</v>
      </c>
      <c r="AY133" s="20" t="s">
        <v>386</v>
      </c>
      <c r="BE133" s="197">
        <f>IF(N133="základní",J133,0)</f>
        <v>0</v>
      </c>
      <c r="BF133" s="197">
        <f>IF(N133="snížená",J133,0)</f>
        <v>0</v>
      </c>
      <c r="BG133" s="197">
        <f>IF(N133="zákl. přenesená",J133,0)</f>
        <v>0</v>
      </c>
      <c r="BH133" s="197">
        <f>IF(N133="sníž. přenesená",J133,0)</f>
        <v>0</v>
      </c>
      <c r="BI133" s="197">
        <f>IF(N133="nulová",J133,0)</f>
        <v>0</v>
      </c>
      <c r="BJ133" s="20" t="s">
        <v>90</v>
      </c>
      <c r="BK133" s="197">
        <f>ROUND(I133*H133,2)</f>
        <v>0</v>
      </c>
      <c r="BL133" s="20" t="s">
        <v>479</v>
      </c>
      <c r="BM133" s="196" t="s">
        <v>5965</v>
      </c>
    </row>
    <row r="134" spans="1:65" s="2" customFormat="1" ht="33" customHeight="1">
      <c r="A134" s="37"/>
      <c r="B134" s="38"/>
      <c r="C134" s="185" t="s">
        <v>522</v>
      </c>
      <c r="D134" s="185" t="s">
        <v>388</v>
      </c>
      <c r="E134" s="186" t="s">
        <v>5966</v>
      </c>
      <c r="F134" s="187" t="s">
        <v>5967</v>
      </c>
      <c r="G134" s="188" t="s">
        <v>167</v>
      </c>
      <c r="H134" s="189">
        <v>5798</v>
      </c>
      <c r="I134" s="190"/>
      <c r="J134" s="191">
        <f>ROUND(I134*H134,2)</f>
        <v>0</v>
      </c>
      <c r="K134" s="187" t="s">
        <v>391</v>
      </c>
      <c r="L134" s="42"/>
      <c r="M134" s="192" t="s">
        <v>76</v>
      </c>
      <c r="N134" s="193" t="s">
        <v>49</v>
      </c>
      <c r="O134" s="67"/>
      <c r="P134" s="194">
        <f>O134*H134</f>
        <v>0</v>
      </c>
      <c r="Q134" s="194">
        <v>0</v>
      </c>
      <c r="R134" s="194">
        <f>Q134*H134</f>
        <v>0</v>
      </c>
      <c r="S134" s="194">
        <v>0</v>
      </c>
      <c r="T134" s="195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6" t="s">
        <v>479</v>
      </c>
      <c r="AT134" s="196" t="s">
        <v>388</v>
      </c>
      <c r="AU134" s="196" t="s">
        <v>90</v>
      </c>
      <c r="AY134" s="20" t="s">
        <v>386</v>
      </c>
      <c r="BE134" s="197">
        <f>IF(N134="základní",J134,0)</f>
        <v>0</v>
      </c>
      <c r="BF134" s="197">
        <f>IF(N134="snížená",J134,0)</f>
        <v>0</v>
      </c>
      <c r="BG134" s="197">
        <f>IF(N134="zákl. přenesená",J134,0)</f>
        <v>0</v>
      </c>
      <c r="BH134" s="197">
        <f>IF(N134="sníž. přenesená",J134,0)</f>
        <v>0</v>
      </c>
      <c r="BI134" s="197">
        <f>IF(N134="nulová",J134,0)</f>
        <v>0</v>
      </c>
      <c r="BJ134" s="20" t="s">
        <v>90</v>
      </c>
      <c r="BK134" s="197">
        <f>ROUND(I134*H134,2)</f>
        <v>0</v>
      </c>
      <c r="BL134" s="20" t="s">
        <v>479</v>
      </c>
      <c r="BM134" s="196" t="s">
        <v>5968</v>
      </c>
    </row>
    <row r="135" spans="1:65" s="2" customFormat="1" ht="10">
      <c r="A135" s="37"/>
      <c r="B135" s="38"/>
      <c r="C135" s="39"/>
      <c r="D135" s="198" t="s">
        <v>393</v>
      </c>
      <c r="E135" s="39"/>
      <c r="F135" s="199" t="s">
        <v>5969</v>
      </c>
      <c r="G135" s="39"/>
      <c r="H135" s="39"/>
      <c r="I135" s="200"/>
      <c r="J135" s="39"/>
      <c r="K135" s="39"/>
      <c r="L135" s="42"/>
      <c r="M135" s="201"/>
      <c r="N135" s="202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393</v>
      </c>
      <c r="AU135" s="20" t="s">
        <v>90</v>
      </c>
    </row>
    <row r="136" spans="1:65" s="2" customFormat="1" ht="16.5" customHeight="1">
      <c r="A136" s="37"/>
      <c r="B136" s="38"/>
      <c r="C136" s="236" t="s">
        <v>527</v>
      </c>
      <c r="D136" s="236" t="s">
        <v>453</v>
      </c>
      <c r="E136" s="237" t="s">
        <v>5970</v>
      </c>
      <c r="F136" s="238" t="s">
        <v>5971</v>
      </c>
      <c r="G136" s="239" t="s">
        <v>167</v>
      </c>
      <c r="H136" s="240">
        <v>975</v>
      </c>
      <c r="I136" s="241"/>
      <c r="J136" s="242">
        <f>ROUND(I136*H136,2)</f>
        <v>0</v>
      </c>
      <c r="K136" s="238" t="s">
        <v>76</v>
      </c>
      <c r="L136" s="243"/>
      <c r="M136" s="244" t="s">
        <v>76</v>
      </c>
      <c r="N136" s="245" t="s">
        <v>49</v>
      </c>
      <c r="O136" s="67"/>
      <c r="P136" s="194">
        <f>O136*H136</f>
        <v>0</v>
      </c>
      <c r="Q136" s="194">
        <v>0</v>
      </c>
      <c r="R136" s="194">
        <f>Q136*H136</f>
        <v>0</v>
      </c>
      <c r="S136" s="194">
        <v>0</v>
      </c>
      <c r="T136" s="195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6" t="s">
        <v>597</v>
      </c>
      <c r="AT136" s="196" t="s">
        <v>453</v>
      </c>
      <c r="AU136" s="196" t="s">
        <v>90</v>
      </c>
      <c r="AY136" s="20" t="s">
        <v>386</v>
      </c>
      <c r="BE136" s="197">
        <f>IF(N136="základní",J136,0)</f>
        <v>0</v>
      </c>
      <c r="BF136" s="197">
        <f>IF(N136="snížená",J136,0)</f>
        <v>0</v>
      </c>
      <c r="BG136" s="197">
        <f>IF(N136="zákl. přenesená",J136,0)</f>
        <v>0</v>
      </c>
      <c r="BH136" s="197">
        <f>IF(N136="sníž. přenesená",J136,0)</f>
        <v>0</v>
      </c>
      <c r="BI136" s="197">
        <f>IF(N136="nulová",J136,0)</f>
        <v>0</v>
      </c>
      <c r="BJ136" s="20" t="s">
        <v>90</v>
      </c>
      <c r="BK136" s="197">
        <f>ROUND(I136*H136,2)</f>
        <v>0</v>
      </c>
      <c r="BL136" s="20" t="s">
        <v>479</v>
      </c>
      <c r="BM136" s="196" t="s">
        <v>5972</v>
      </c>
    </row>
    <row r="137" spans="1:65" s="2" customFormat="1" ht="24.15" customHeight="1">
      <c r="A137" s="37"/>
      <c r="B137" s="38"/>
      <c r="C137" s="236" t="s">
        <v>534</v>
      </c>
      <c r="D137" s="236" t="s">
        <v>453</v>
      </c>
      <c r="E137" s="237" t="s">
        <v>5973</v>
      </c>
      <c r="F137" s="238" t="s">
        <v>5974</v>
      </c>
      <c r="G137" s="239" t="s">
        <v>167</v>
      </c>
      <c r="H137" s="240">
        <v>4823</v>
      </c>
      <c r="I137" s="241"/>
      <c r="J137" s="242">
        <f>ROUND(I137*H137,2)</f>
        <v>0</v>
      </c>
      <c r="K137" s="238" t="s">
        <v>391</v>
      </c>
      <c r="L137" s="243"/>
      <c r="M137" s="244" t="s">
        <v>76</v>
      </c>
      <c r="N137" s="245" t="s">
        <v>49</v>
      </c>
      <c r="O137" s="67"/>
      <c r="P137" s="194">
        <f>O137*H137</f>
        <v>0</v>
      </c>
      <c r="Q137" s="194">
        <v>1.7000000000000001E-4</v>
      </c>
      <c r="R137" s="194">
        <f>Q137*H137</f>
        <v>0.81991000000000003</v>
      </c>
      <c r="S137" s="194">
        <v>0</v>
      </c>
      <c r="T137" s="195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6" t="s">
        <v>597</v>
      </c>
      <c r="AT137" s="196" t="s">
        <v>453</v>
      </c>
      <c r="AU137" s="196" t="s">
        <v>90</v>
      </c>
      <c r="AY137" s="20" t="s">
        <v>386</v>
      </c>
      <c r="BE137" s="197">
        <f>IF(N137="základní",J137,0)</f>
        <v>0</v>
      </c>
      <c r="BF137" s="197">
        <f>IF(N137="snížená",J137,0)</f>
        <v>0</v>
      </c>
      <c r="BG137" s="197">
        <f>IF(N137="zákl. přenesená",J137,0)</f>
        <v>0</v>
      </c>
      <c r="BH137" s="197">
        <f>IF(N137="sníž. přenesená",J137,0)</f>
        <v>0</v>
      </c>
      <c r="BI137" s="197">
        <f>IF(N137="nulová",J137,0)</f>
        <v>0</v>
      </c>
      <c r="BJ137" s="20" t="s">
        <v>90</v>
      </c>
      <c r="BK137" s="197">
        <f>ROUND(I137*H137,2)</f>
        <v>0</v>
      </c>
      <c r="BL137" s="20" t="s">
        <v>479</v>
      </c>
      <c r="BM137" s="196" t="s">
        <v>5975</v>
      </c>
    </row>
    <row r="138" spans="1:65" s="2" customFormat="1" ht="33" customHeight="1">
      <c r="A138" s="37"/>
      <c r="B138" s="38"/>
      <c r="C138" s="185" t="s">
        <v>542</v>
      </c>
      <c r="D138" s="185" t="s">
        <v>388</v>
      </c>
      <c r="E138" s="186" t="s">
        <v>5976</v>
      </c>
      <c r="F138" s="187" t="s">
        <v>5977</v>
      </c>
      <c r="G138" s="188" t="s">
        <v>167</v>
      </c>
      <c r="H138" s="189">
        <v>1169</v>
      </c>
      <c r="I138" s="190"/>
      <c r="J138" s="191">
        <f>ROUND(I138*H138,2)</f>
        <v>0</v>
      </c>
      <c r="K138" s="187" t="s">
        <v>391</v>
      </c>
      <c r="L138" s="42"/>
      <c r="M138" s="192" t="s">
        <v>76</v>
      </c>
      <c r="N138" s="193" t="s">
        <v>49</v>
      </c>
      <c r="O138" s="67"/>
      <c r="P138" s="194">
        <f>O138*H138</f>
        <v>0</v>
      </c>
      <c r="Q138" s="194">
        <v>0</v>
      </c>
      <c r="R138" s="194">
        <f>Q138*H138</f>
        <v>0</v>
      </c>
      <c r="S138" s="194">
        <v>0</v>
      </c>
      <c r="T138" s="195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6" t="s">
        <v>479</v>
      </c>
      <c r="AT138" s="196" t="s">
        <v>388</v>
      </c>
      <c r="AU138" s="196" t="s">
        <v>90</v>
      </c>
      <c r="AY138" s="20" t="s">
        <v>386</v>
      </c>
      <c r="BE138" s="197">
        <f>IF(N138="základní",J138,0)</f>
        <v>0</v>
      </c>
      <c r="BF138" s="197">
        <f>IF(N138="snížená",J138,0)</f>
        <v>0</v>
      </c>
      <c r="BG138" s="197">
        <f>IF(N138="zákl. přenesená",J138,0)</f>
        <v>0</v>
      </c>
      <c r="BH138" s="197">
        <f>IF(N138="sníž. přenesená",J138,0)</f>
        <v>0</v>
      </c>
      <c r="BI138" s="197">
        <f>IF(N138="nulová",J138,0)</f>
        <v>0</v>
      </c>
      <c r="BJ138" s="20" t="s">
        <v>90</v>
      </c>
      <c r="BK138" s="197">
        <f>ROUND(I138*H138,2)</f>
        <v>0</v>
      </c>
      <c r="BL138" s="20" t="s">
        <v>479</v>
      </c>
      <c r="BM138" s="196" t="s">
        <v>5978</v>
      </c>
    </row>
    <row r="139" spans="1:65" s="2" customFormat="1" ht="10">
      <c r="A139" s="37"/>
      <c r="B139" s="38"/>
      <c r="C139" s="39"/>
      <c r="D139" s="198" t="s">
        <v>393</v>
      </c>
      <c r="E139" s="39"/>
      <c r="F139" s="199" t="s">
        <v>5979</v>
      </c>
      <c r="G139" s="39"/>
      <c r="H139" s="39"/>
      <c r="I139" s="200"/>
      <c r="J139" s="39"/>
      <c r="K139" s="39"/>
      <c r="L139" s="42"/>
      <c r="M139" s="201"/>
      <c r="N139" s="202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393</v>
      </c>
      <c r="AU139" s="20" t="s">
        <v>90</v>
      </c>
    </row>
    <row r="140" spans="1:65" s="2" customFormat="1" ht="16.5" customHeight="1">
      <c r="A140" s="37"/>
      <c r="B140" s="38"/>
      <c r="C140" s="236" t="s">
        <v>554</v>
      </c>
      <c r="D140" s="236" t="s">
        <v>453</v>
      </c>
      <c r="E140" s="237" t="s">
        <v>5980</v>
      </c>
      <c r="F140" s="238" t="s">
        <v>5981</v>
      </c>
      <c r="G140" s="239" t="s">
        <v>167</v>
      </c>
      <c r="H140" s="240">
        <v>429</v>
      </c>
      <c r="I140" s="241"/>
      <c r="J140" s="242">
        <f>ROUND(I140*H140,2)</f>
        <v>0</v>
      </c>
      <c r="K140" s="238" t="s">
        <v>76</v>
      </c>
      <c r="L140" s="243"/>
      <c r="M140" s="244" t="s">
        <v>76</v>
      </c>
      <c r="N140" s="245" t="s">
        <v>49</v>
      </c>
      <c r="O140" s="67"/>
      <c r="P140" s="194">
        <f>O140*H140</f>
        <v>0</v>
      </c>
      <c r="Q140" s="194">
        <v>0</v>
      </c>
      <c r="R140" s="194">
        <f>Q140*H140</f>
        <v>0</v>
      </c>
      <c r="S140" s="194">
        <v>0</v>
      </c>
      <c r="T140" s="195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6" t="s">
        <v>597</v>
      </c>
      <c r="AT140" s="196" t="s">
        <v>453</v>
      </c>
      <c r="AU140" s="196" t="s">
        <v>90</v>
      </c>
      <c r="AY140" s="20" t="s">
        <v>386</v>
      </c>
      <c r="BE140" s="197">
        <f>IF(N140="základní",J140,0)</f>
        <v>0</v>
      </c>
      <c r="BF140" s="197">
        <f>IF(N140="snížená",J140,0)</f>
        <v>0</v>
      </c>
      <c r="BG140" s="197">
        <f>IF(N140="zákl. přenesená",J140,0)</f>
        <v>0</v>
      </c>
      <c r="BH140" s="197">
        <f>IF(N140="sníž. přenesená",J140,0)</f>
        <v>0</v>
      </c>
      <c r="BI140" s="197">
        <f>IF(N140="nulová",J140,0)</f>
        <v>0</v>
      </c>
      <c r="BJ140" s="20" t="s">
        <v>90</v>
      </c>
      <c r="BK140" s="197">
        <f>ROUND(I140*H140,2)</f>
        <v>0</v>
      </c>
      <c r="BL140" s="20" t="s">
        <v>479</v>
      </c>
      <c r="BM140" s="196" t="s">
        <v>5982</v>
      </c>
    </row>
    <row r="141" spans="1:65" s="2" customFormat="1" ht="24.15" customHeight="1">
      <c r="A141" s="37"/>
      <c r="B141" s="38"/>
      <c r="C141" s="236" t="s">
        <v>566</v>
      </c>
      <c r="D141" s="236" t="s">
        <v>453</v>
      </c>
      <c r="E141" s="237" t="s">
        <v>5983</v>
      </c>
      <c r="F141" s="238" t="s">
        <v>5984</v>
      </c>
      <c r="G141" s="239" t="s">
        <v>167</v>
      </c>
      <c r="H141" s="240">
        <v>480</v>
      </c>
      <c r="I141" s="241"/>
      <c r="J141" s="242">
        <f>ROUND(I141*H141,2)</f>
        <v>0</v>
      </c>
      <c r="K141" s="238" t="s">
        <v>391</v>
      </c>
      <c r="L141" s="243"/>
      <c r="M141" s="244" t="s">
        <v>76</v>
      </c>
      <c r="N141" s="245" t="s">
        <v>49</v>
      </c>
      <c r="O141" s="67"/>
      <c r="P141" s="194">
        <f>O141*H141</f>
        <v>0</v>
      </c>
      <c r="Q141" s="194">
        <v>1.6000000000000001E-4</v>
      </c>
      <c r="R141" s="194">
        <f>Q141*H141</f>
        <v>7.6800000000000007E-2</v>
      </c>
      <c r="S141" s="194">
        <v>0</v>
      </c>
      <c r="T141" s="195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6" t="s">
        <v>597</v>
      </c>
      <c r="AT141" s="196" t="s">
        <v>453</v>
      </c>
      <c r="AU141" s="196" t="s">
        <v>90</v>
      </c>
      <c r="AY141" s="20" t="s">
        <v>386</v>
      </c>
      <c r="BE141" s="197">
        <f>IF(N141="základní",J141,0)</f>
        <v>0</v>
      </c>
      <c r="BF141" s="197">
        <f>IF(N141="snížená",J141,0)</f>
        <v>0</v>
      </c>
      <c r="BG141" s="197">
        <f>IF(N141="zákl. přenesená",J141,0)</f>
        <v>0</v>
      </c>
      <c r="BH141" s="197">
        <f>IF(N141="sníž. přenesená",J141,0)</f>
        <v>0</v>
      </c>
      <c r="BI141" s="197">
        <f>IF(N141="nulová",J141,0)</f>
        <v>0</v>
      </c>
      <c r="BJ141" s="20" t="s">
        <v>90</v>
      </c>
      <c r="BK141" s="197">
        <f>ROUND(I141*H141,2)</f>
        <v>0</v>
      </c>
      <c r="BL141" s="20" t="s">
        <v>479</v>
      </c>
      <c r="BM141" s="196" t="s">
        <v>5985</v>
      </c>
    </row>
    <row r="142" spans="1:65" s="2" customFormat="1" ht="24.15" customHeight="1">
      <c r="A142" s="37"/>
      <c r="B142" s="38"/>
      <c r="C142" s="236" t="s">
        <v>573</v>
      </c>
      <c r="D142" s="236" t="s">
        <v>453</v>
      </c>
      <c r="E142" s="237" t="s">
        <v>5986</v>
      </c>
      <c r="F142" s="238" t="s">
        <v>5987</v>
      </c>
      <c r="G142" s="239" t="s">
        <v>167</v>
      </c>
      <c r="H142" s="240">
        <v>260</v>
      </c>
      <c r="I142" s="241"/>
      <c r="J142" s="242">
        <f>ROUND(I142*H142,2)</f>
        <v>0</v>
      </c>
      <c r="K142" s="238" t="s">
        <v>391</v>
      </c>
      <c r="L142" s="243"/>
      <c r="M142" s="244" t="s">
        <v>76</v>
      </c>
      <c r="N142" s="245" t="s">
        <v>49</v>
      </c>
      <c r="O142" s="67"/>
      <c r="P142" s="194">
        <f>O142*H142</f>
        <v>0</v>
      </c>
      <c r="Q142" s="194">
        <v>2.5000000000000001E-4</v>
      </c>
      <c r="R142" s="194">
        <f>Q142*H142</f>
        <v>6.5000000000000002E-2</v>
      </c>
      <c r="S142" s="194">
        <v>0</v>
      </c>
      <c r="T142" s="195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6" t="s">
        <v>597</v>
      </c>
      <c r="AT142" s="196" t="s">
        <v>453</v>
      </c>
      <c r="AU142" s="196" t="s">
        <v>90</v>
      </c>
      <c r="AY142" s="20" t="s">
        <v>386</v>
      </c>
      <c r="BE142" s="197">
        <f>IF(N142="základní",J142,0)</f>
        <v>0</v>
      </c>
      <c r="BF142" s="197">
        <f>IF(N142="snížená",J142,0)</f>
        <v>0</v>
      </c>
      <c r="BG142" s="197">
        <f>IF(N142="zákl. přenesená",J142,0)</f>
        <v>0</v>
      </c>
      <c r="BH142" s="197">
        <f>IF(N142="sníž. přenesená",J142,0)</f>
        <v>0</v>
      </c>
      <c r="BI142" s="197">
        <f>IF(N142="nulová",J142,0)</f>
        <v>0</v>
      </c>
      <c r="BJ142" s="20" t="s">
        <v>90</v>
      </c>
      <c r="BK142" s="197">
        <f>ROUND(I142*H142,2)</f>
        <v>0</v>
      </c>
      <c r="BL142" s="20" t="s">
        <v>479</v>
      </c>
      <c r="BM142" s="196" t="s">
        <v>5988</v>
      </c>
    </row>
    <row r="143" spans="1:65" s="2" customFormat="1" ht="24.15" customHeight="1">
      <c r="A143" s="37"/>
      <c r="B143" s="38"/>
      <c r="C143" s="185" t="s">
        <v>582</v>
      </c>
      <c r="D143" s="185" t="s">
        <v>388</v>
      </c>
      <c r="E143" s="186" t="s">
        <v>5989</v>
      </c>
      <c r="F143" s="187" t="s">
        <v>5990</v>
      </c>
      <c r="G143" s="188" t="s">
        <v>167</v>
      </c>
      <c r="H143" s="189">
        <v>95</v>
      </c>
      <c r="I143" s="190"/>
      <c r="J143" s="191">
        <f>ROUND(I143*H143,2)</f>
        <v>0</v>
      </c>
      <c r="K143" s="187" t="s">
        <v>391</v>
      </c>
      <c r="L143" s="42"/>
      <c r="M143" s="192" t="s">
        <v>76</v>
      </c>
      <c r="N143" s="193" t="s">
        <v>49</v>
      </c>
      <c r="O143" s="67"/>
      <c r="P143" s="194">
        <f>O143*H143</f>
        <v>0</v>
      </c>
      <c r="Q143" s="194">
        <v>0</v>
      </c>
      <c r="R143" s="194">
        <f>Q143*H143</f>
        <v>0</v>
      </c>
      <c r="S143" s="194">
        <v>0</v>
      </c>
      <c r="T143" s="195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6" t="s">
        <v>479</v>
      </c>
      <c r="AT143" s="196" t="s">
        <v>388</v>
      </c>
      <c r="AU143" s="196" t="s">
        <v>90</v>
      </c>
      <c r="AY143" s="20" t="s">
        <v>386</v>
      </c>
      <c r="BE143" s="197">
        <f>IF(N143="základní",J143,0)</f>
        <v>0</v>
      </c>
      <c r="BF143" s="197">
        <f>IF(N143="snížená",J143,0)</f>
        <v>0</v>
      </c>
      <c r="BG143" s="197">
        <f>IF(N143="zákl. přenesená",J143,0)</f>
        <v>0</v>
      </c>
      <c r="BH143" s="197">
        <f>IF(N143="sníž. přenesená",J143,0)</f>
        <v>0</v>
      </c>
      <c r="BI143" s="197">
        <f>IF(N143="nulová",J143,0)</f>
        <v>0</v>
      </c>
      <c r="BJ143" s="20" t="s">
        <v>90</v>
      </c>
      <c r="BK143" s="197">
        <f>ROUND(I143*H143,2)</f>
        <v>0</v>
      </c>
      <c r="BL143" s="20" t="s">
        <v>479</v>
      </c>
      <c r="BM143" s="196" t="s">
        <v>5991</v>
      </c>
    </row>
    <row r="144" spans="1:65" s="2" customFormat="1" ht="10">
      <c r="A144" s="37"/>
      <c r="B144" s="38"/>
      <c r="C144" s="39"/>
      <c r="D144" s="198" t="s">
        <v>393</v>
      </c>
      <c r="E144" s="39"/>
      <c r="F144" s="199" t="s">
        <v>5992</v>
      </c>
      <c r="G144" s="39"/>
      <c r="H144" s="39"/>
      <c r="I144" s="200"/>
      <c r="J144" s="39"/>
      <c r="K144" s="39"/>
      <c r="L144" s="42"/>
      <c r="M144" s="201"/>
      <c r="N144" s="202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393</v>
      </c>
      <c r="AU144" s="20" t="s">
        <v>90</v>
      </c>
    </row>
    <row r="145" spans="1:65" s="2" customFormat="1" ht="24.15" customHeight="1">
      <c r="A145" s="37"/>
      <c r="B145" s="38"/>
      <c r="C145" s="236" t="s">
        <v>589</v>
      </c>
      <c r="D145" s="236" t="s">
        <v>453</v>
      </c>
      <c r="E145" s="237" t="s">
        <v>5993</v>
      </c>
      <c r="F145" s="238" t="s">
        <v>5994</v>
      </c>
      <c r="G145" s="239" t="s">
        <v>167</v>
      </c>
      <c r="H145" s="240">
        <v>95</v>
      </c>
      <c r="I145" s="241"/>
      <c r="J145" s="242">
        <f>ROUND(I145*H145,2)</f>
        <v>0</v>
      </c>
      <c r="K145" s="238" t="s">
        <v>391</v>
      </c>
      <c r="L145" s="243"/>
      <c r="M145" s="244" t="s">
        <v>76</v>
      </c>
      <c r="N145" s="245" t="s">
        <v>49</v>
      </c>
      <c r="O145" s="67"/>
      <c r="P145" s="194">
        <f>O145*H145</f>
        <v>0</v>
      </c>
      <c r="Q145" s="194">
        <v>3.4000000000000002E-4</v>
      </c>
      <c r="R145" s="194">
        <f>Q145*H145</f>
        <v>3.2300000000000002E-2</v>
      </c>
      <c r="S145" s="194">
        <v>0</v>
      </c>
      <c r="T145" s="195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6" t="s">
        <v>597</v>
      </c>
      <c r="AT145" s="196" t="s">
        <v>453</v>
      </c>
      <c r="AU145" s="196" t="s">
        <v>90</v>
      </c>
      <c r="AY145" s="20" t="s">
        <v>386</v>
      </c>
      <c r="BE145" s="197">
        <f>IF(N145="základní",J145,0)</f>
        <v>0</v>
      </c>
      <c r="BF145" s="197">
        <f>IF(N145="snížená",J145,0)</f>
        <v>0</v>
      </c>
      <c r="BG145" s="197">
        <f>IF(N145="zákl. přenesená",J145,0)</f>
        <v>0</v>
      </c>
      <c r="BH145" s="197">
        <f>IF(N145="sníž. přenesená",J145,0)</f>
        <v>0</v>
      </c>
      <c r="BI145" s="197">
        <f>IF(N145="nulová",J145,0)</f>
        <v>0</v>
      </c>
      <c r="BJ145" s="20" t="s">
        <v>90</v>
      </c>
      <c r="BK145" s="197">
        <f>ROUND(I145*H145,2)</f>
        <v>0</v>
      </c>
      <c r="BL145" s="20" t="s">
        <v>479</v>
      </c>
      <c r="BM145" s="196" t="s">
        <v>5995</v>
      </c>
    </row>
    <row r="146" spans="1:65" s="2" customFormat="1" ht="24.15" customHeight="1">
      <c r="A146" s="37"/>
      <c r="B146" s="38"/>
      <c r="C146" s="185" t="s">
        <v>597</v>
      </c>
      <c r="D146" s="185" t="s">
        <v>388</v>
      </c>
      <c r="E146" s="186" t="s">
        <v>5989</v>
      </c>
      <c r="F146" s="187" t="s">
        <v>5990</v>
      </c>
      <c r="G146" s="188" t="s">
        <v>167</v>
      </c>
      <c r="H146" s="189">
        <v>200</v>
      </c>
      <c r="I146" s="190"/>
      <c r="J146" s="191">
        <f>ROUND(I146*H146,2)</f>
        <v>0</v>
      </c>
      <c r="K146" s="187" t="s">
        <v>391</v>
      </c>
      <c r="L146" s="42"/>
      <c r="M146" s="192" t="s">
        <v>76</v>
      </c>
      <c r="N146" s="193" t="s">
        <v>49</v>
      </c>
      <c r="O146" s="67"/>
      <c r="P146" s="194">
        <f>O146*H146</f>
        <v>0</v>
      </c>
      <c r="Q146" s="194">
        <v>0</v>
      </c>
      <c r="R146" s="194">
        <f>Q146*H146</f>
        <v>0</v>
      </c>
      <c r="S146" s="194">
        <v>0</v>
      </c>
      <c r="T146" s="195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6" t="s">
        <v>479</v>
      </c>
      <c r="AT146" s="196" t="s">
        <v>388</v>
      </c>
      <c r="AU146" s="196" t="s">
        <v>90</v>
      </c>
      <c r="AY146" s="20" t="s">
        <v>386</v>
      </c>
      <c r="BE146" s="197">
        <f>IF(N146="základní",J146,0)</f>
        <v>0</v>
      </c>
      <c r="BF146" s="197">
        <f>IF(N146="snížená",J146,0)</f>
        <v>0</v>
      </c>
      <c r="BG146" s="197">
        <f>IF(N146="zákl. přenesená",J146,0)</f>
        <v>0</v>
      </c>
      <c r="BH146" s="197">
        <f>IF(N146="sníž. přenesená",J146,0)</f>
        <v>0</v>
      </c>
      <c r="BI146" s="197">
        <f>IF(N146="nulová",J146,0)</f>
        <v>0</v>
      </c>
      <c r="BJ146" s="20" t="s">
        <v>90</v>
      </c>
      <c r="BK146" s="197">
        <f>ROUND(I146*H146,2)</f>
        <v>0</v>
      </c>
      <c r="BL146" s="20" t="s">
        <v>479</v>
      </c>
      <c r="BM146" s="196" t="s">
        <v>5996</v>
      </c>
    </row>
    <row r="147" spans="1:65" s="2" customFormat="1" ht="10">
      <c r="A147" s="37"/>
      <c r="B147" s="38"/>
      <c r="C147" s="39"/>
      <c r="D147" s="198" t="s">
        <v>393</v>
      </c>
      <c r="E147" s="39"/>
      <c r="F147" s="199" t="s">
        <v>5992</v>
      </c>
      <c r="G147" s="39"/>
      <c r="H147" s="39"/>
      <c r="I147" s="200"/>
      <c r="J147" s="39"/>
      <c r="K147" s="39"/>
      <c r="L147" s="42"/>
      <c r="M147" s="201"/>
      <c r="N147" s="202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393</v>
      </c>
      <c r="AU147" s="20" t="s">
        <v>90</v>
      </c>
    </row>
    <row r="148" spans="1:65" s="2" customFormat="1" ht="16.5" customHeight="1">
      <c r="A148" s="37"/>
      <c r="B148" s="38"/>
      <c r="C148" s="236" t="s">
        <v>605</v>
      </c>
      <c r="D148" s="236" t="s">
        <v>453</v>
      </c>
      <c r="E148" s="237" t="s">
        <v>5997</v>
      </c>
      <c r="F148" s="238" t="s">
        <v>5998</v>
      </c>
      <c r="G148" s="239" t="s">
        <v>167</v>
      </c>
      <c r="H148" s="240">
        <v>95</v>
      </c>
      <c r="I148" s="241"/>
      <c r="J148" s="242">
        <f>ROUND(I148*H148,2)</f>
        <v>0</v>
      </c>
      <c r="K148" s="238" t="s">
        <v>76</v>
      </c>
      <c r="L148" s="243"/>
      <c r="M148" s="244" t="s">
        <v>76</v>
      </c>
      <c r="N148" s="245" t="s">
        <v>49</v>
      </c>
      <c r="O148" s="67"/>
      <c r="P148" s="194">
        <f>O148*H148</f>
        <v>0</v>
      </c>
      <c r="Q148" s="194">
        <v>0</v>
      </c>
      <c r="R148" s="194">
        <f>Q148*H148</f>
        <v>0</v>
      </c>
      <c r="S148" s="194">
        <v>0</v>
      </c>
      <c r="T148" s="195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6" t="s">
        <v>597</v>
      </c>
      <c r="AT148" s="196" t="s">
        <v>453</v>
      </c>
      <c r="AU148" s="196" t="s">
        <v>90</v>
      </c>
      <c r="AY148" s="20" t="s">
        <v>386</v>
      </c>
      <c r="BE148" s="197">
        <f>IF(N148="základní",J148,0)</f>
        <v>0</v>
      </c>
      <c r="BF148" s="197">
        <f>IF(N148="snížená",J148,0)</f>
        <v>0</v>
      </c>
      <c r="BG148" s="197">
        <f>IF(N148="zákl. přenesená",J148,0)</f>
        <v>0</v>
      </c>
      <c r="BH148" s="197">
        <f>IF(N148="sníž. přenesená",J148,0)</f>
        <v>0</v>
      </c>
      <c r="BI148" s="197">
        <f>IF(N148="nulová",J148,0)</f>
        <v>0</v>
      </c>
      <c r="BJ148" s="20" t="s">
        <v>90</v>
      </c>
      <c r="BK148" s="197">
        <f>ROUND(I148*H148,2)</f>
        <v>0</v>
      </c>
      <c r="BL148" s="20" t="s">
        <v>479</v>
      </c>
      <c r="BM148" s="196" t="s">
        <v>5999</v>
      </c>
    </row>
    <row r="149" spans="1:65" s="2" customFormat="1" ht="16.5" customHeight="1">
      <c r="A149" s="37"/>
      <c r="B149" s="38"/>
      <c r="C149" s="236" t="s">
        <v>613</v>
      </c>
      <c r="D149" s="236" t="s">
        <v>453</v>
      </c>
      <c r="E149" s="237" t="s">
        <v>6000</v>
      </c>
      <c r="F149" s="238" t="s">
        <v>6001</v>
      </c>
      <c r="G149" s="239" t="s">
        <v>167</v>
      </c>
      <c r="H149" s="240">
        <v>105</v>
      </c>
      <c r="I149" s="241"/>
      <c r="J149" s="242">
        <f>ROUND(I149*H149,2)</f>
        <v>0</v>
      </c>
      <c r="K149" s="238" t="s">
        <v>76</v>
      </c>
      <c r="L149" s="243"/>
      <c r="M149" s="244" t="s">
        <v>76</v>
      </c>
      <c r="N149" s="245" t="s">
        <v>49</v>
      </c>
      <c r="O149" s="67"/>
      <c r="P149" s="194">
        <f>O149*H149</f>
        <v>0</v>
      </c>
      <c r="Q149" s="194">
        <v>0</v>
      </c>
      <c r="R149" s="194">
        <f>Q149*H149</f>
        <v>0</v>
      </c>
      <c r="S149" s="194">
        <v>0</v>
      </c>
      <c r="T149" s="195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6" t="s">
        <v>597</v>
      </c>
      <c r="AT149" s="196" t="s">
        <v>453</v>
      </c>
      <c r="AU149" s="196" t="s">
        <v>90</v>
      </c>
      <c r="AY149" s="20" t="s">
        <v>386</v>
      </c>
      <c r="BE149" s="197">
        <f>IF(N149="základní",J149,0)</f>
        <v>0</v>
      </c>
      <c r="BF149" s="197">
        <f>IF(N149="snížená",J149,0)</f>
        <v>0</v>
      </c>
      <c r="BG149" s="197">
        <f>IF(N149="zákl. přenesená",J149,0)</f>
        <v>0</v>
      </c>
      <c r="BH149" s="197">
        <f>IF(N149="sníž. přenesená",J149,0)</f>
        <v>0</v>
      </c>
      <c r="BI149" s="197">
        <f>IF(N149="nulová",J149,0)</f>
        <v>0</v>
      </c>
      <c r="BJ149" s="20" t="s">
        <v>90</v>
      </c>
      <c r="BK149" s="197">
        <f>ROUND(I149*H149,2)</f>
        <v>0</v>
      </c>
      <c r="BL149" s="20" t="s">
        <v>479</v>
      </c>
      <c r="BM149" s="196" t="s">
        <v>6002</v>
      </c>
    </row>
    <row r="150" spans="1:65" s="2" customFormat="1" ht="24.15" customHeight="1">
      <c r="A150" s="37"/>
      <c r="B150" s="38"/>
      <c r="C150" s="185" t="s">
        <v>621</v>
      </c>
      <c r="D150" s="185" t="s">
        <v>388</v>
      </c>
      <c r="E150" s="186" t="s">
        <v>6003</v>
      </c>
      <c r="F150" s="187" t="s">
        <v>6004</v>
      </c>
      <c r="G150" s="188" t="s">
        <v>167</v>
      </c>
      <c r="H150" s="189">
        <v>27</v>
      </c>
      <c r="I150" s="190"/>
      <c r="J150" s="191">
        <f>ROUND(I150*H150,2)</f>
        <v>0</v>
      </c>
      <c r="K150" s="187" t="s">
        <v>391</v>
      </c>
      <c r="L150" s="42"/>
      <c r="M150" s="192" t="s">
        <v>76</v>
      </c>
      <c r="N150" s="193" t="s">
        <v>49</v>
      </c>
      <c r="O150" s="67"/>
      <c r="P150" s="194">
        <f>O150*H150</f>
        <v>0</v>
      </c>
      <c r="Q150" s="194">
        <v>0</v>
      </c>
      <c r="R150" s="194">
        <f>Q150*H150</f>
        <v>0</v>
      </c>
      <c r="S150" s="194">
        <v>0</v>
      </c>
      <c r="T150" s="195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6" t="s">
        <v>479</v>
      </c>
      <c r="AT150" s="196" t="s">
        <v>388</v>
      </c>
      <c r="AU150" s="196" t="s">
        <v>90</v>
      </c>
      <c r="AY150" s="20" t="s">
        <v>386</v>
      </c>
      <c r="BE150" s="197">
        <f>IF(N150="základní",J150,0)</f>
        <v>0</v>
      </c>
      <c r="BF150" s="197">
        <f>IF(N150="snížená",J150,0)</f>
        <v>0</v>
      </c>
      <c r="BG150" s="197">
        <f>IF(N150="zákl. přenesená",J150,0)</f>
        <v>0</v>
      </c>
      <c r="BH150" s="197">
        <f>IF(N150="sníž. přenesená",J150,0)</f>
        <v>0</v>
      </c>
      <c r="BI150" s="197">
        <f>IF(N150="nulová",J150,0)</f>
        <v>0</v>
      </c>
      <c r="BJ150" s="20" t="s">
        <v>90</v>
      </c>
      <c r="BK150" s="197">
        <f>ROUND(I150*H150,2)</f>
        <v>0</v>
      </c>
      <c r="BL150" s="20" t="s">
        <v>479</v>
      </c>
      <c r="BM150" s="196" t="s">
        <v>6005</v>
      </c>
    </row>
    <row r="151" spans="1:65" s="2" customFormat="1" ht="10">
      <c r="A151" s="37"/>
      <c r="B151" s="38"/>
      <c r="C151" s="39"/>
      <c r="D151" s="198" t="s">
        <v>393</v>
      </c>
      <c r="E151" s="39"/>
      <c r="F151" s="199" t="s">
        <v>6006</v>
      </c>
      <c r="G151" s="39"/>
      <c r="H151" s="39"/>
      <c r="I151" s="200"/>
      <c r="J151" s="39"/>
      <c r="K151" s="39"/>
      <c r="L151" s="42"/>
      <c r="M151" s="201"/>
      <c r="N151" s="202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393</v>
      </c>
      <c r="AU151" s="20" t="s">
        <v>90</v>
      </c>
    </row>
    <row r="152" spans="1:65" s="2" customFormat="1" ht="24.15" customHeight="1">
      <c r="A152" s="37"/>
      <c r="B152" s="38"/>
      <c r="C152" s="236" t="s">
        <v>629</v>
      </c>
      <c r="D152" s="236" t="s">
        <v>453</v>
      </c>
      <c r="E152" s="237" t="s">
        <v>6007</v>
      </c>
      <c r="F152" s="238" t="s">
        <v>6008</v>
      </c>
      <c r="G152" s="239" t="s">
        <v>167</v>
      </c>
      <c r="H152" s="240">
        <v>27</v>
      </c>
      <c r="I152" s="241"/>
      <c r="J152" s="242">
        <f>ROUND(I152*H152,2)</f>
        <v>0</v>
      </c>
      <c r="K152" s="238" t="s">
        <v>391</v>
      </c>
      <c r="L152" s="243"/>
      <c r="M152" s="244" t="s">
        <v>76</v>
      </c>
      <c r="N152" s="245" t="s">
        <v>49</v>
      </c>
      <c r="O152" s="67"/>
      <c r="P152" s="194">
        <f>O152*H152</f>
        <v>0</v>
      </c>
      <c r="Q152" s="194">
        <v>7.6999999999999996E-4</v>
      </c>
      <c r="R152" s="194">
        <f>Q152*H152</f>
        <v>2.0789999999999999E-2</v>
      </c>
      <c r="S152" s="194">
        <v>0</v>
      </c>
      <c r="T152" s="195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6" t="s">
        <v>597</v>
      </c>
      <c r="AT152" s="196" t="s">
        <v>453</v>
      </c>
      <c r="AU152" s="196" t="s">
        <v>90</v>
      </c>
      <c r="AY152" s="20" t="s">
        <v>386</v>
      </c>
      <c r="BE152" s="197">
        <f>IF(N152="základní",J152,0)</f>
        <v>0</v>
      </c>
      <c r="BF152" s="197">
        <f>IF(N152="snížená",J152,0)</f>
        <v>0</v>
      </c>
      <c r="BG152" s="197">
        <f>IF(N152="zákl. přenesená",J152,0)</f>
        <v>0</v>
      </c>
      <c r="BH152" s="197">
        <f>IF(N152="sníž. přenesená",J152,0)</f>
        <v>0</v>
      </c>
      <c r="BI152" s="197">
        <f>IF(N152="nulová",J152,0)</f>
        <v>0</v>
      </c>
      <c r="BJ152" s="20" t="s">
        <v>90</v>
      </c>
      <c r="BK152" s="197">
        <f>ROUND(I152*H152,2)</f>
        <v>0</v>
      </c>
      <c r="BL152" s="20" t="s">
        <v>479</v>
      </c>
      <c r="BM152" s="196" t="s">
        <v>6009</v>
      </c>
    </row>
    <row r="153" spans="1:65" s="2" customFormat="1" ht="24.15" customHeight="1">
      <c r="A153" s="37"/>
      <c r="B153" s="38"/>
      <c r="C153" s="185" t="s">
        <v>636</v>
      </c>
      <c r="D153" s="185" t="s">
        <v>388</v>
      </c>
      <c r="E153" s="186" t="s">
        <v>6010</v>
      </c>
      <c r="F153" s="187" t="s">
        <v>6011</v>
      </c>
      <c r="G153" s="188" t="s">
        <v>167</v>
      </c>
      <c r="H153" s="189">
        <v>5</v>
      </c>
      <c r="I153" s="190"/>
      <c r="J153" s="191">
        <f>ROUND(I153*H153,2)</f>
        <v>0</v>
      </c>
      <c r="K153" s="187" t="s">
        <v>391</v>
      </c>
      <c r="L153" s="42"/>
      <c r="M153" s="192" t="s">
        <v>76</v>
      </c>
      <c r="N153" s="193" t="s">
        <v>49</v>
      </c>
      <c r="O153" s="67"/>
      <c r="P153" s="194">
        <f>O153*H153</f>
        <v>0</v>
      </c>
      <c r="Q153" s="194">
        <v>0</v>
      </c>
      <c r="R153" s="194">
        <f>Q153*H153</f>
        <v>0</v>
      </c>
      <c r="S153" s="194">
        <v>0</v>
      </c>
      <c r="T153" s="195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6" t="s">
        <v>479</v>
      </c>
      <c r="AT153" s="196" t="s">
        <v>388</v>
      </c>
      <c r="AU153" s="196" t="s">
        <v>90</v>
      </c>
      <c r="AY153" s="20" t="s">
        <v>386</v>
      </c>
      <c r="BE153" s="197">
        <f>IF(N153="základní",J153,0)</f>
        <v>0</v>
      </c>
      <c r="BF153" s="197">
        <f>IF(N153="snížená",J153,0)</f>
        <v>0</v>
      </c>
      <c r="BG153" s="197">
        <f>IF(N153="zákl. přenesená",J153,0)</f>
        <v>0</v>
      </c>
      <c r="BH153" s="197">
        <f>IF(N153="sníž. přenesená",J153,0)</f>
        <v>0</v>
      </c>
      <c r="BI153" s="197">
        <f>IF(N153="nulová",J153,0)</f>
        <v>0</v>
      </c>
      <c r="BJ153" s="20" t="s">
        <v>90</v>
      </c>
      <c r="BK153" s="197">
        <f>ROUND(I153*H153,2)</f>
        <v>0</v>
      </c>
      <c r="BL153" s="20" t="s">
        <v>479</v>
      </c>
      <c r="BM153" s="196" t="s">
        <v>6012</v>
      </c>
    </row>
    <row r="154" spans="1:65" s="2" customFormat="1" ht="10">
      <c r="A154" s="37"/>
      <c r="B154" s="38"/>
      <c r="C154" s="39"/>
      <c r="D154" s="198" t="s">
        <v>393</v>
      </c>
      <c r="E154" s="39"/>
      <c r="F154" s="199" t="s">
        <v>6013</v>
      </c>
      <c r="G154" s="39"/>
      <c r="H154" s="39"/>
      <c r="I154" s="200"/>
      <c r="J154" s="39"/>
      <c r="K154" s="39"/>
      <c r="L154" s="42"/>
      <c r="M154" s="201"/>
      <c r="N154" s="202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393</v>
      </c>
      <c r="AU154" s="20" t="s">
        <v>90</v>
      </c>
    </row>
    <row r="155" spans="1:65" s="2" customFormat="1" ht="24.15" customHeight="1">
      <c r="A155" s="37"/>
      <c r="B155" s="38"/>
      <c r="C155" s="236" t="s">
        <v>645</v>
      </c>
      <c r="D155" s="236" t="s">
        <v>453</v>
      </c>
      <c r="E155" s="237" t="s">
        <v>6014</v>
      </c>
      <c r="F155" s="238" t="s">
        <v>6015</v>
      </c>
      <c r="G155" s="239" t="s">
        <v>167</v>
      </c>
      <c r="H155" s="240">
        <v>5</v>
      </c>
      <c r="I155" s="241"/>
      <c r="J155" s="242">
        <f>ROUND(I155*H155,2)</f>
        <v>0</v>
      </c>
      <c r="K155" s="238" t="s">
        <v>391</v>
      </c>
      <c r="L155" s="243"/>
      <c r="M155" s="244" t="s">
        <v>76</v>
      </c>
      <c r="N155" s="245" t="s">
        <v>49</v>
      </c>
      <c r="O155" s="67"/>
      <c r="P155" s="194">
        <f>O155*H155</f>
        <v>0</v>
      </c>
      <c r="Q155" s="194">
        <v>1.1000000000000001E-3</v>
      </c>
      <c r="R155" s="194">
        <f>Q155*H155</f>
        <v>5.5000000000000005E-3</v>
      </c>
      <c r="S155" s="194">
        <v>0</v>
      </c>
      <c r="T155" s="195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6" t="s">
        <v>597</v>
      </c>
      <c r="AT155" s="196" t="s">
        <v>453</v>
      </c>
      <c r="AU155" s="196" t="s">
        <v>90</v>
      </c>
      <c r="AY155" s="20" t="s">
        <v>386</v>
      </c>
      <c r="BE155" s="197">
        <f>IF(N155="základní",J155,0)</f>
        <v>0</v>
      </c>
      <c r="BF155" s="197">
        <f>IF(N155="snížená",J155,0)</f>
        <v>0</v>
      </c>
      <c r="BG155" s="197">
        <f>IF(N155="zákl. přenesená",J155,0)</f>
        <v>0</v>
      </c>
      <c r="BH155" s="197">
        <f>IF(N155="sníž. přenesená",J155,0)</f>
        <v>0</v>
      </c>
      <c r="BI155" s="197">
        <f>IF(N155="nulová",J155,0)</f>
        <v>0</v>
      </c>
      <c r="BJ155" s="20" t="s">
        <v>90</v>
      </c>
      <c r="BK155" s="197">
        <f>ROUND(I155*H155,2)</f>
        <v>0</v>
      </c>
      <c r="BL155" s="20" t="s">
        <v>479</v>
      </c>
      <c r="BM155" s="196" t="s">
        <v>6016</v>
      </c>
    </row>
    <row r="156" spans="1:65" s="2" customFormat="1" ht="24.15" customHeight="1">
      <c r="A156" s="37"/>
      <c r="B156" s="38"/>
      <c r="C156" s="185" t="s">
        <v>653</v>
      </c>
      <c r="D156" s="185" t="s">
        <v>388</v>
      </c>
      <c r="E156" s="186" t="s">
        <v>6017</v>
      </c>
      <c r="F156" s="187" t="s">
        <v>6018</v>
      </c>
      <c r="G156" s="188" t="s">
        <v>624</v>
      </c>
      <c r="H156" s="189">
        <v>2</v>
      </c>
      <c r="I156" s="190"/>
      <c r="J156" s="191">
        <f>ROUND(I156*H156,2)</f>
        <v>0</v>
      </c>
      <c r="K156" s="187" t="s">
        <v>391</v>
      </c>
      <c r="L156" s="42"/>
      <c r="M156" s="192" t="s">
        <v>76</v>
      </c>
      <c r="N156" s="193" t="s">
        <v>49</v>
      </c>
      <c r="O156" s="67"/>
      <c r="P156" s="194">
        <f>O156*H156</f>
        <v>0</v>
      </c>
      <c r="Q156" s="194">
        <v>0</v>
      </c>
      <c r="R156" s="194">
        <f>Q156*H156</f>
        <v>0</v>
      </c>
      <c r="S156" s="194">
        <v>0</v>
      </c>
      <c r="T156" s="195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6" t="s">
        <v>479</v>
      </c>
      <c r="AT156" s="196" t="s">
        <v>388</v>
      </c>
      <c r="AU156" s="196" t="s">
        <v>90</v>
      </c>
      <c r="AY156" s="20" t="s">
        <v>386</v>
      </c>
      <c r="BE156" s="197">
        <f>IF(N156="základní",J156,0)</f>
        <v>0</v>
      </c>
      <c r="BF156" s="197">
        <f>IF(N156="snížená",J156,0)</f>
        <v>0</v>
      </c>
      <c r="BG156" s="197">
        <f>IF(N156="zákl. přenesená",J156,0)</f>
        <v>0</v>
      </c>
      <c r="BH156" s="197">
        <f>IF(N156="sníž. přenesená",J156,0)</f>
        <v>0</v>
      </c>
      <c r="BI156" s="197">
        <f>IF(N156="nulová",J156,0)</f>
        <v>0</v>
      </c>
      <c r="BJ156" s="20" t="s">
        <v>90</v>
      </c>
      <c r="BK156" s="197">
        <f>ROUND(I156*H156,2)</f>
        <v>0</v>
      </c>
      <c r="BL156" s="20" t="s">
        <v>479</v>
      </c>
      <c r="BM156" s="196" t="s">
        <v>6019</v>
      </c>
    </row>
    <row r="157" spans="1:65" s="2" customFormat="1" ht="10">
      <c r="A157" s="37"/>
      <c r="B157" s="38"/>
      <c r="C157" s="39"/>
      <c r="D157" s="198" t="s">
        <v>393</v>
      </c>
      <c r="E157" s="39"/>
      <c r="F157" s="199" t="s">
        <v>6020</v>
      </c>
      <c r="G157" s="39"/>
      <c r="H157" s="39"/>
      <c r="I157" s="200"/>
      <c r="J157" s="39"/>
      <c r="K157" s="39"/>
      <c r="L157" s="42"/>
      <c r="M157" s="201"/>
      <c r="N157" s="202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393</v>
      </c>
      <c r="AU157" s="20" t="s">
        <v>90</v>
      </c>
    </row>
    <row r="158" spans="1:65" s="2" customFormat="1" ht="16.5" customHeight="1">
      <c r="A158" s="37"/>
      <c r="B158" s="38"/>
      <c r="C158" s="236" t="s">
        <v>660</v>
      </c>
      <c r="D158" s="236" t="s">
        <v>453</v>
      </c>
      <c r="E158" s="237" t="s">
        <v>6021</v>
      </c>
      <c r="F158" s="238" t="s">
        <v>6022</v>
      </c>
      <c r="G158" s="239" t="s">
        <v>624</v>
      </c>
      <c r="H158" s="240">
        <v>1</v>
      </c>
      <c r="I158" s="241"/>
      <c r="J158" s="242">
        <f>ROUND(I158*H158,2)</f>
        <v>0</v>
      </c>
      <c r="K158" s="238" t="s">
        <v>76</v>
      </c>
      <c r="L158" s="243"/>
      <c r="M158" s="244" t="s">
        <v>76</v>
      </c>
      <c r="N158" s="245" t="s">
        <v>49</v>
      </c>
      <c r="O158" s="67"/>
      <c r="P158" s="194">
        <f>O158*H158</f>
        <v>0</v>
      </c>
      <c r="Q158" s="194">
        <v>0</v>
      </c>
      <c r="R158" s="194">
        <f>Q158*H158</f>
        <v>0</v>
      </c>
      <c r="S158" s="194">
        <v>0</v>
      </c>
      <c r="T158" s="195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6" t="s">
        <v>597</v>
      </c>
      <c r="AT158" s="196" t="s">
        <v>453</v>
      </c>
      <c r="AU158" s="196" t="s">
        <v>90</v>
      </c>
      <c r="AY158" s="20" t="s">
        <v>386</v>
      </c>
      <c r="BE158" s="197">
        <f>IF(N158="základní",J158,0)</f>
        <v>0</v>
      </c>
      <c r="BF158" s="197">
        <f>IF(N158="snížená",J158,0)</f>
        <v>0</v>
      </c>
      <c r="BG158" s="197">
        <f>IF(N158="zákl. přenesená",J158,0)</f>
        <v>0</v>
      </c>
      <c r="BH158" s="197">
        <f>IF(N158="sníž. přenesená",J158,0)</f>
        <v>0</v>
      </c>
      <c r="BI158" s="197">
        <f>IF(N158="nulová",J158,0)</f>
        <v>0</v>
      </c>
      <c r="BJ158" s="20" t="s">
        <v>90</v>
      </c>
      <c r="BK158" s="197">
        <f>ROUND(I158*H158,2)</f>
        <v>0</v>
      </c>
      <c r="BL158" s="20" t="s">
        <v>479</v>
      </c>
      <c r="BM158" s="196" t="s">
        <v>6023</v>
      </c>
    </row>
    <row r="159" spans="1:65" s="2" customFormat="1" ht="16.5" customHeight="1">
      <c r="A159" s="37"/>
      <c r="B159" s="38"/>
      <c r="C159" s="236" t="s">
        <v>667</v>
      </c>
      <c r="D159" s="236" t="s">
        <v>453</v>
      </c>
      <c r="E159" s="237" t="s">
        <v>6024</v>
      </c>
      <c r="F159" s="238" t="s">
        <v>6025</v>
      </c>
      <c r="G159" s="239" t="s">
        <v>624</v>
      </c>
      <c r="H159" s="240">
        <v>1</v>
      </c>
      <c r="I159" s="241"/>
      <c r="J159" s="242">
        <f>ROUND(I159*H159,2)</f>
        <v>0</v>
      </c>
      <c r="K159" s="238" t="s">
        <v>76</v>
      </c>
      <c r="L159" s="243"/>
      <c r="M159" s="244" t="s">
        <v>76</v>
      </c>
      <c r="N159" s="245" t="s">
        <v>49</v>
      </c>
      <c r="O159" s="67"/>
      <c r="P159" s="194">
        <f>O159*H159</f>
        <v>0</v>
      </c>
      <c r="Q159" s="194">
        <v>0</v>
      </c>
      <c r="R159" s="194">
        <f>Q159*H159</f>
        <v>0</v>
      </c>
      <c r="S159" s="194">
        <v>0</v>
      </c>
      <c r="T159" s="195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6" t="s">
        <v>597</v>
      </c>
      <c r="AT159" s="196" t="s">
        <v>453</v>
      </c>
      <c r="AU159" s="196" t="s">
        <v>90</v>
      </c>
      <c r="AY159" s="20" t="s">
        <v>386</v>
      </c>
      <c r="BE159" s="197">
        <f>IF(N159="základní",J159,0)</f>
        <v>0</v>
      </c>
      <c r="BF159" s="197">
        <f>IF(N159="snížená",J159,0)</f>
        <v>0</v>
      </c>
      <c r="BG159" s="197">
        <f>IF(N159="zákl. přenesená",J159,0)</f>
        <v>0</v>
      </c>
      <c r="BH159" s="197">
        <f>IF(N159="sníž. přenesená",J159,0)</f>
        <v>0</v>
      </c>
      <c r="BI159" s="197">
        <f>IF(N159="nulová",J159,0)</f>
        <v>0</v>
      </c>
      <c r="BJ159" s="20" t="s">
        <v>90</v>
      </c>
      <c r="BK159" s="197">
        <f>ROUND(I159*H159,2)</f>
        <v>0</v>
      </c>
      <c r="BL159" s="20" t="s">
        <v>479</v>
      </c>
      <c r="BM159" s="196" t="s">
        <v>6026</v>
      </c>
    </row>
    <row r="160" spans="1:65" s="2" customFormat="1" ht="24.15" customHeight="1">
      <c r="A160" s="37"/>
      <c r="B160" s="38"/>
      <c r="C160" s="185" t="s">
        <v>284</v>
      </c>
      <c r="D160" s="185" t="s">
        <v>388</v>
      </c>
      <c r="E160" s="186" t="s">
        <v>6027</v>
      </c>
      <c r="F160" s="187" t="s">
        <v>6028</v>
      </c>
      <c r="G160" s="188" t="s">
        <v>624</v>
      </c>
      <c r="H160" s="189">
        <v>63</v>
      </c>
      <c r="I160" s="190"/>
      <c r="J160" s="191">
        <f>ROUND(I160*H160,2)</f>
        <v>0</v>
      </c>
      <c r="K160" s="187" t="s">
        <v>391</v>
      </c>
      <c r="L160" s="42"/>
      <c r="M160" s="192" t="s">
        <v>76</v>
      </c>
      <c r="N160" s="193" t="s">
        <v>49</v>
      </c>
      <c r="O160" s="67"/>
      <c r="P160" s="194">
        <f>O160*H160</f>
        <v>0</v>
      </c>
      <c r="Q160" s="194">
        <v>0</v>
      </c>
      <c r="R160" s="194">
        <f>Q160*H160</f>
        <v>0</v>
      </c>
      <c r="S160" s="194">
        <v>0</v>
      </c>
      <c r="T160" s="195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6" t="s">
        <v>479</v>
      </c>
      <c r="AT160" s="196" t="s">
        <v>388</v>
      </c>
      <c r="AU160" s="196" t="s">
        <v>90</v>
      </c>
      <c r="AY160" s="20" t="s">
        <v>386</v>
      </c>
      <c r="BE160" s="197">
        <f>IF(N160="základní",J160,0)</f>
        <v>0</v>
      </c>
      <c r="BF160" s="197">
        <f>IF(N160="snížená",J160,0)</f>
        <v>0</v>
      </c>
      <c r="BG160" s="197">
        <f>IF(N160="zákl. přenesená",J160,0)</f>
        <v>0</v>
      </c>
      <c r="BH160" s="197">
        <f>IF(N160="sníž. přenesená",J160,0)</f>
        <v>0</v>
      </c>
      <c r="BI160" s="197">
        <f>IF(N160="nulová",J160,0)</f>
        <v>0</v>
      </c>
      <c r="BJ160" s="20" t="s">
        <v>90</v>
      </c>
      <c r="BK160" s="197">
        <f>ROUND(I160*H160,2)</f>
        <v>0</v>
      </c>
      <c r="BL160" s="20" t="s">
        <v>479</v>
      </c>
      <c r="BM160" s="196" t="s">
        <v>6029</v>
      </c>
    </row>
    <row r="161" spans="1:65" s="2" customFormat="1" ht="10">
      <c r="A161" s="37"/>
      <c r="B161" s="38"/>
      <c r="C161" s="39"/>
      <c r="D161" s="198" t="s">
        <v>393</v>
      </c>
      <c r="E161" s="39"/>
      <c r="F161" s="199" t="s">
        <v>6030</v>
      </c>
      <c r="G161" s="39"/>
      <c r="H161" s="39"/>
      <c r="I161" s="200"/>
      <c r="J161" s="39"/>
      <c r="K161" s="39"/>
      <c r="L161" s="42"/>
      <c r="M161" s="201"/>
      <c r="N161" s="202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393</v>
      </c>
      <c r="AU161" s="20" t="s">
        <v>90</v>
      </c>
    </row>
    <row r="162" spans="1:65" s="2" customFormat="1" ht="24.15" customHeight="1">
      <c r="A162" s="37"/>
      <c r="B162" s="38"/>
      <c r="C162" s="236" t="s">
        <v>681</v>
      </c>
      <c r="D162" s="236" t="s">
        <v>453</v>
      </c>
      <c r="E162" s="237" t="s">
        <v>6031</v>
      </c>
      <c r="F162" s="238" t="s">
        <v>6032</v>
      </c>
      <c r="G162" s="239" t="s">
        <v>624</v>
      </c>
      <c r="H162" s="240">
        <v>63</v>
      </c>
      <c r="I162" s="241"/>
      <c r="J162" s="242">
        <f>ROUND(I162*H162,2)</f>
        <v>0</v>
      </c>
      <c r="K162" s="238" t="s">
        <v>391</v>
      </c>
      <c r="L162" s="243"/>
      <c r="M162" s="244" t="s">
        <v>76</v>
      </c>
      <c r="N162" s="245" t="s">
        <v>49</v>
      </c>
      <c r="O162" s="67"/>
      <c r="P162" s="194">
        <f>O162*H162</f>
        <v>0</v>
      </c>
      <c r="Q162" s="194">
        <v>4.0000000000000003E-5</v>
      </c>
      <c r="R162" s="194">
        <f>Q162*H162</f>
        <v>2.5200000000000001E-3</v>
      </c>
      <c r="S162" s="194">
        <v>0</v>
      </c>
      <c r="T162" s="195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6" t="s">
        <v>597</v>
      </c>
      <c r="AT162" s="196" t="s">
        <v>453</v>
      </c>
      <c r="AU162" s="196" t="s">
        <v>90</v>
      </c>
      <c r="AY162" s="20" t="s">
        <v>386</v>
      </c>
      <c r="BE162" s="197">
        <f>IF(N162="základní",J162,0)</f>
        <v>0</v>
      </c>
      <c r="BF162" s="197">
        <f>IF(N162="snížená",J162,0)</f>
        <v>0</v>
      </c>
      <c r="BG162" s="197">
        <f>IF(N162="zákl. přenesená",J162,0)</f>
        <v>0</v>
      </c>
      <c r="BH162" s="197">
        <f>IF(N162="sníž. přenesená",J162,0)</f>
        <v>0</v>
      </c>
      <c r="BI162" s="197">
        <f>IF(N162="nulová",J162,0)</f>
        <v>0</v>
      </c>
      <c r="BJ162" s="20" t="s">
        <v>90</v>
      </c>
      <c r="BK162" s="197">
        <f>ROUND(I162*H162,2)</f>
        <v>0</v>
      </c>
      <c r="BL162" s="20" t="s">
        <v>479</v>
      </c>
      <c r="BM162" s="196" t="s">
        <v>6033</v>
      </c>
    </row>
    <row r="163" spans="1:65" s="2" customFormat="1" ht="16.5" customHeight="1">
      <c r="A163" s="37"/>
      <c r="B163" s="38"/>
      <c r="C163" s="236" t="s">
        <v>688</v>
      </c>
      <c r="D163" s="236" t="s">
        <v>453</v>
      </c>
      <c r="E163" s="237" t="s">
        <v>6034</v>
      </c>
      <c r="F163" s="238" t="s">
        <v>6035</v>
      </c>
      <c r="G163" s="239" t="s">
        <v>624</v>
      </c>
      <c r="H163" s="240">
        <v>63</v>
      </c>
      <c r="I163" s="241"/>
      <c r="J163" s="242">
        <f>ROUND(I163*H163,2)</f>
        <v>0</v>
      </c>
      <c r="K163" s="238" t="s">
        <v>391</v>
      </c>
      <c r="L163" s="243"/>
      <c r="M163" s="244" t="s">
        <v>76</v>
      </c>
      <c r="N163" s="245" t="s">
        <v>49</v>
      </c>
      <c r="O163" s="67"/>
      <c r="P163" s="194">
        <f>O163*H163</f>
        <v>0</v>
      </c>
      <c r="Q163" s="194">
        <v>3.0000000000000001E-5</v>
      </c>
      <c r="R163" s="194">
        <f>Q163*H163</f>
        <v>1.89E-3</v>
      </c>
      <c r="S163" s="194">
        <v>0</v>
      </c>
      <c r="T163" s="195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6" t="s">
        <v>597</v>
      </c>
      <c r="AT163" s="196" t="s">
        <v>453</v>
      </c>
      <c r="AU163" s="196" t="s">
        <v>90</v>
      </c>
      <c r="AY163" s="20" t="s">
        <v>386</v>
      </c>
      <c r="BE163" s="197">
        <f>IF(N163="základní",J163,0)</f>
        <v>0</v>
      </c>
      <c r="BF163" s="197">
        <f>IF(N163="snížená",J163,0)</f>
        <v>0</v>
      </c>
      <c r="BG163" s="197">
        <f>IF(N163="zákl. přenesená",J163,0)</f>
        <v>0</v>
      </c>
      <c r="BH163" s="197">
        <f>IF(N163="sníž. přenesená",J163,0)</f>
        <v>0</v>
      </c>
      <c r="BI163" s="197">
        <f>IF(N163="nulová",J163,0)</f>
        <v>0</v>
      </c>
      <c r="BJ163" s="20" t="s">
        <v>90</v>
      </c>
      <c r="BK163" s="197">
        <f>ROUND(I163*H163,2)</f>
        <v>0</v>
      </c>
      <c r="BL163" s="20" t="s">
        <v>479</v>
      </c>
      <c r="BM163" s="196" t="s">
        <v>6036</v>
      </c>
    </row>
    <row r="164" spans="1:65" s="2" customFormat="1" ht="16.5" customHeight="1">
      <c r="A164" s="37"/>
      <c r="B164" s="38"/>
      <c r="C164" s="236" t="s">
        <v>698</v>
      </c>
      <c r="D164" s="236" t="s">
        <v>453</v>
      </c>
      <c r="E164" s="237" t="s">
        <v>6037</v>
      </c>
      <c r="F164" s="238" t="s">
        <v>6038</v>
      </c>
      <c r="G164" s="239" t="s">
        <v>624</v>
      </c>
      <c r="H164" s="240">
        <v>63</v>
      </c>
      <c r="I164" s="241"/>
      <c r="J164" s="242">
        <f>ROUND(I164*H164,2)</f>
        <v>0</v>
      </c>
      <c r="K164" s="238" t="s">
        <v>391</v>
      </c>
      <c r="L164" s="243"/>
      <c r="M164" s="244" t="s">
        <v>76</v>
      </c>
      <c r="N164" s="245" t="s">
        <v>49</v>
      </c>
      <c r="O164" s="67"/>
      <c r="P164" s="194">
        <f>O164*H164</f>
        <v>0</v>
      </c>
      <c r="Q164" s="194">
        <v>1.0000000000000001E-5</v>
      </c>
      <c r="R164" s="194">
        <f>Q164*H164</f>
        <v>6.3000000000000003E-4</v>
      </c>
      <c r="S164" s="194">
        <v>0</v>
      </c>
      <c r="T164" s="195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6" t="s">
        <v>597</v>
      </c>
      <c r="AT164" s="196" t="s">
        <v>453</v>
      </c>
      <c r="AU164" s="196" t="s">
        <v>90</v>
      </c>
      <c r="AY164" s="20" t="s">
        <v>386</v>
      </c>
      <c r="BE164" s="197">
        <f>IF(N164="základní",J164,0)</f>
        <v>0</v>
      </c>
      <c r="BF164" s="197">
        <f>IF(N164="snížená",J164,0)</f>
        <v>0</v>
      </c>
      <c r="BG164" s="197">
        <f>IF(N164="zákl. přenesená",J164,0)</f>
        <v>0</v>
      </c>
      <c r="BH164" s="197">
        <f>IF(N164="sníž. přenesená",J164,0)</f>
        <v>0</v>
      </c>
      <c r="BI164" s="197">
        <f>IF(N164="nulová",J164,0)</f>
        <v>0</v>
      </c>
      <c r="BJ164" s="20" t="s">
        <v>90</v>
      </c>
      <c r="BK164" s="197">
        <f>ROUND(I164*H164,2)</f>
        <v>0</v>
      </c>
      <c r="BL164" s="20" t="s">
        <v>479</v>
      </c>
      <c r="BM164" s="196" t="s">
        <v>6039</v>
      </c>
    </row>
    <row r="165" spans="1:65" s="2" customFormat="1" ht="49" customHeight="1">
      <c r="A165" s="37"/>
      <c r="B165" s="38"/>
      <c r="C165" s="185" t="s">
        <v>704</v>
      </c>
      <c r="D165" s="185" t="s">
        <v>388</v>
      </c>
      <c r="E165" s="186" t="s">
        <v>6040</v>
      </c>
      <c r="F165" s="187" t="s">
        <v>6041</v>
      </c>
      <c r="G165" s="188" t="s">
        <v>624</v>
      </c>
      <c r="H165" s="189">
        <v>17</v>
      </c>
      <c r="I165" s="190"/>
      <c r="J165" s="191">
        <f>ROUND(I165*H165,2)</f>
        <v>0</v>
      </c>
      <c r="K165" s="187" t="s">
        <v>391</v>
      </c>
      <c r="L165" s="42"/>
      <c r="M165" s="192" t="s">
        <v>76</v>
      </c>
      <c r="N165" s="193" t="s">
        <v>49</v>
      </c>
      <c r="O165" s="67"/>
      <c r="P165" s="194">
        <f>O165*H165</f>
        <v>0</v>
      </c>
      <c r="Q165" s="194">
        <v>0</v>
      </c>
      <c r="R165" s="194">
        <f>Q165*H165</f>
        <v>0</v>
      </c>
      <c r="S165" s="194">
        <v>0</v>
      </c>
      <c r="T165" s="195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6" t="s">
        <v>479</v>
      </c>
      <c r="AT165" s="196" t="s">
        <v>388</v>
      </c>
      <c r="AU165" s="196" t="s">
        <v>90</v>
      </c>
      <c r="AY165" s="20" t="s">
        <v>386</v>
      </c>
      <c r="BE165" s="197">
        <f>IF(N165="základní",J165,0)</f>
        <v>0</v>
      </c>
      <c r="BF165" s="197">
        <f>IF(N165="snížená",J165,0)</f>
        <v>0</v>
      </c>
      <c r="BG165" s="197">
        <f>IF(N165="zákl. přenesená",J165,0)</f>
        <v>0</v>
      </c>
      <c r="BH165" s="197">
        <f>IF(N165="sníž. přenesená",J165,0)</f>
        <v>0</v>
      </c>
      <c r="BI165" s="197">
        <f>IF(N165="nulová",J165,0)</f>
        <v>0</v>
      </c>
      <c r="BJ165" s="20" t="s">
        <v>90</v>
      </c>
      <c r="BK165" s="197">
        <f>ROUND(I165*H165,2)</f>
        <v>0</v>
      </c>
      <c r="BL165" s="20" t="s">
        <v>479</v>
      </c>
      <c r="BM165" s="196" t="s">
        <v>6042</v>
      </c>
    </row>
    <row r="166" spans="1:65" s="2" customFormat="1" ht="10">
      <c r="A166" s="37"/>
      <c r="B166" s="38"/>
      <c r="C166" s="39"/>
      <c r="D166" s="198" t="s">
        <v>393</v>
      </c>
      <c r="E166" s="39"/>
      <c r="F166" s="199" t="s">
        <v>6043</v>
      </c>
      <c r="G166" s="39"/>
      <c r="H166" s="39"/>
      <c r="I166" s="200"/>
      <c r="J166" s="39"/>
      <c r="K166" s="39"/>
      <c r="L166" s="42"/>
      <c r="M166" s="201"/>
      <c r="N166" s="202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393</v>
      </c>
      <c r="AU166" s="20" t="s">
        <v>90</v>
      </c>
    </row>
    <row r="167" spans="1:65" s="2" customFormat="1" ht="16.5" customHeight="1">
      <c r="A167" s="37"/>
      <c r="B167" s="38"/>
      <c r="C167" s="236" t="s">
        <v>709</v>
      </c>
      <c r="D167" s="236" t="s">
        <v>453</v>
      </c>
      <c r="E167" s="237" t="s">
        <v>6044</v>
      </c>
      <c r="F167" s="238" t="s">
        <v>6045</v>
      </c>
      <c r="G167" s="239" t="s">
        <v>624</v>
      </c>
      <c r="H167" s="240">
        <v>17</v>
      </c>
      <c r="I167" s="241"/>
      <c r="J167" s="242">
        <f>ROUND(I167*H167,2)</f>
        <v>0</v>
      </c>
      <c r="K167" s="238" t="s">
        <v>76</v>
      </c>
      <c r="L167" s="243"/>
      <c r="M167" s="244" t="s">
        <v>76</v>
      </c>
      <c r="N167" s="245" t="s">
        <v>49</v>
      </c>
      <c r="O167" s="67"/>
      <c r="P167" s="194">
        <f>O167*H167</f>
        <v>0</v>
      </c>
      <c r="Q167" s="194">
        <v>0</v>
      </c>
      <c r="R167" s="194">
        <f>Q167*H167</f>
        <v>0</v>
      </c>
      <c r="S167" s="194">
        <v>0</v>
      </c>
      <c r="T167" s="195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6" t="s">
        <v>597</v>
      </c>
      <c r="AT167" s="196" t="s">
        <v>453</v>
      </c>
      <c r="AU167" s="196" t="s">
        <v>90</v>
      </c>
      <c r="AY167" s="20" t="s">
        <v>386</v>
      </c>
      <c r="BE167" s="197">
        <f>IF(N167="základní",J167,0)</f>
        <v>0</v>
      </c>
      <c r="BF167" s="197">
        <f>IF(N167="snížená",J167,0)</f>
        <v>0</v>
      </c>
      <c r="BG167" s="197">
        <f>IF(N167="zákl. přenesená",J167,0)</f>
        <v>0</v>
      </c>
      <c r="BH167" s="197">
        <f>IF(N167="sníž. přenesená",J167,0)</f>
        <v>0</v>
      </c>
      <c r="BI167" s="197">
        <f>IF(N167="nulová",J167,0)</f>
        <v>0</v>
      </c>
      <c r="BJ167" s="20" t="s">
        <v>90</v>
      </c>
      <c r="BK167" s="197">
        <f>ROUND(I167*H167,2)</f>
        <v>0</v>
      </c>
      <c r="BL167" s="20" t="s">
        <v>479</v>
      </c>
      <c r="BM167" s="196" t="s">
        <v>6046</v>
      </c>
    </row>
    <row r="168" spans="1:65" s="2" customFormat="1" ht="24.15" customHeight="1">
      <c r="A168" s="37"/>
      <c r="B168" s="38"/>
      <c r="C168" s="185" t="s">
        <v>723</v>
      </c>
      <c r="D168" s="185" t="s">
        <v>388</v>
      </c>
      <c r="E168" s="186" t="s">
        <v>6047</v>
      </c>
      <c r="F168" s="187" t="s">
        <v>6048</v>
      </c>
      <c r="G168" s="188" t="s">
        <v>624</v>
      </c>
      <c r="H168" s="189">
        <v>24</v>
      </c>
      <c r="I168" s="190"/>
      <c r="J168" s="191">
        <f>ROUND(I168*H168,2)</f>
        <v>0</v>
      </c>
      <c r="K168" s="187" t="s">
        <v>391</v>
      </c>
      <c r="L168" s="42"/>
      <c r="M168" s="192" t="s">
        <v>76</v>
      </c>
      <c r="N168" s="193" t="s">
        <v>49</v>
      </c>
      <c r="O168" s="67"/>
      <c r="P168" s="194">
        <f>O168*H168</f>
        <v>0</v>
      </c>
      <c r="Q168" s="194">
        <v>0</v>
      </c>
      <c r="R168" s="194">
        <f>Q168*H168</f>
        <v>0</v>
      </c>
      <c r="S168" s="194">
        <v>0</v>
      </c>
      <c r="T168" s="195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6" t="s">
        <v>479</v>
      </c>
      <c r="AT168" s="196" t="s">
        <v>388</v>
      </c>
      <c r="AU168" s="196" t="s">
        <v>90</v>
      </c>
      <c r="AY168" s="20" t="s">
        <v>386</v>
      </c>
      <c r="BE168" s="197">
        <f>IF(N168="základní",J168,0)</f>
        <v>0</v>
      </c>
      <c r="BF168" s="197">
        <f>IF(N168="snížená",J168,0)</f>
        <v>0</v>
      </c>
      <c r="BG168" s="197">
        <f>IF(N168="zákl. přenesená",J168,0)</f>
        <v>0</v>
      </c>
      <c r="BH168" s="197">
        <f>IF(N168="sníž. přenesená",J168,0)</f>
        <v>0</v>
      </c>
      <c r="BI168" s="197">
        <f>IF(N168="nulová",J168,0)</f>
        <v>0</v>
      </c>
      <c r="BJ168" s="20" t="s">
        <v>90</v>
      </c>
      <c r="BK168" s="197">
        <f>ROUND(I168*H168,2)</f>
        <v>0</v>
      </c>
      <c r="BL168" s="20" t="s">
        <v>479</v>
      </c>
      <c r="BM168" s="196" t="s">
        <v>6049</v>
      </c>
    </row>
    <row r="169" spans="1:65" s="2" customFormat="1" ht="10">
      <c r="A169" s="37"/>
      <c r="B169" s="38"/>
      <c r="C169" s="39"/>
      <c r="D169" s="198" t="s">
        <v>393</v>
      </c>
      <c r="E169" s="39"/>
      <c r="F169" s="199" t="s">
        <v>6050</v>
      </c>
      <c r="G169" s="39"/>
      <c r="H169" s="39"/>
      <c r="I169" s="200"/>
      <c r="J169" s="39"/>
      <c r="K169" s="39"/>
      <c r="L169" s="42"/>
      <c r="M169" s="201"/>
      <c r="N169" s="202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393</v>
      </c>
      <c r="AU169" s="20" t="s">
        <v>90</v>
      </c>
    </row>
    <row r="170" spans="1:65" s="2" customFormat="1" ht="24.15" customHeight="1">
      <c r="A170" s="37"/>
      <c r="B170" s="38"/>
      <c r="C170" s="236" t="s">
        <v>733</v>
      </c>
      <c r="D170" s="236" t="s">
        <v>453</v>
      </c>
      <c r="E170" s="237" t="s">
        <v>6051</v>
      </c>
      <c r="F170" s="238" t="s">
        <v>6052</v>
      </c>
      <c r="G170" s="239" t="s">
        <v>624</v>
      </c>
      <c r="H170" s="240">
        <v>24</v>
      </c>
      <c r="I170" s="241"/>
      <c r="J170" s="242">
        <f>ROUND(I170*H170,2)</f>
        <v>0</v>
      </c>
      <c r="K170" s="238" t="s">
        <v>391</v>
      </c>
      <c r="L170" s="243"/>
      <c r="M170" s="244" t="s">
        <v>76</v>
      </c>
      <c r="N170" s="245" t="s">
        <v>49</v>
      </c>
      <c r="O170" s="67"/>
      <c r="P170" s="194">
        <f>O170*H170</f>
        <v>0</v>
      </c>
      <c r="Q170" s="194">
        <v>4.0000000000000003E-5</v>
      </c>
      <c r="R170" s="194">
        <f>Q170*H170</f>
        <v>9.6000000000000013E-4</v>
      </c>
      <c r="S170" s="194">
        <v>0</v>
      </c>
      <c r="T170" s="195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6" t="s">
        <v>597</v>
      </c>
      <c r="AT170" s="196" t="s">
        <v>453</v>
      </c>
      <c r="AU170" s="196" t="s">
        <v>90</v>
      </c>
      <c r="AY170" s="20" t="s">
        <v>386</v>
      </c>
      <c r="BE170" s="197">
        <f>IF(N170="základní",J170,0)</f>
        <v>0</v>
      </c>
      <c r="BF170" s="197">
        <f>IF(N170="snížená",J170,0)</f>
        <v>0</v>
      </c>
      <c r="BG170" s="197">
        <f>IF(N170="zákl. přenesená",J170,0)</f>
        <v>0</v>
      </c>
      <c r="BH170" s="197">
        <f>IF(N170="sníž. přenesená",J170,0)</f>
        <v>0</v>
      </c>
      <c r="BI170" s="197">
        <f>IF(N170="nulová",J170,0)</f>
        <v>0</v>
      </c>
      <c r="BJ170" s="20" t="s">
        <v>90</v>
      </c>
      <c r="BK170" s="197">
        <f>ROUND(I170*H170,2)</f>
        <v>0</v>
      </c>
      <c r="BL170" s="20" t="s">
        <v>479</v>
      </c>
      <c r="BM170" s="196" t="s">
        <v>6053</v>
      </c>
    </row>
    <row r="171" spans="1:65" s="2" customFormat="1" ht="16.5" customHeight="1">
      <c r="A171" s="37"/>
      <c r="B171" s="38"/>
      <c r="C171" s="236" t="s">
        <v>417</v>
      </c>
      <c r="D171" s="236" t="s">
        <v>453</v>
      </c>
      <c r="E171" s="237" t="s">
        <v>6054</v>
      </c>
      <c r="F171" s="238" t="s">
        <v>6055</v>
      </c>
      <c r="G171" s="239" t="s">
        <v>624</v>
      </c>
      <c r="H171" s="240">
        <v>24</v>
      </c>
      <c r="I171" s="241"/>
      <c r="J171" s="242">
        <f>ROUND(I171*H171,2)</f>
        <v>0</v>
      </c>
      <c r="K171" s="238" t="s">
        <v>391</v>
      </c>
      <c r="L171" s="243"/>
      <c r="M171" s="244" t="s">
        <v>76</v>
      </c>
      <c r="N171" s="245" t="s">
        <v>49</v>
      </c>
      <c r="O171" s="67"/>
      <c r="P171" s="194">
        <f>O171*H171</f>
        <v>0</v>
      </c>
      <c r="Q171" s="194">
        <v>3.0000000000000001E-5</v>
      </c>
      <c r="R171" s="194">
        <f>Q171*H171</f>
        <v>7.2000000000000005E-4</v>
      </c>
      <c r="S171" s="194">
        <v>0</v>
      </c>
      <c r="T171" s="195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6" t="s">
        <v>597</v>
      </c>
      <c r="AT171" s="196" t="s">
        <v>453</v>
      </c>
      <c r="AU171" s="196" t="s">
        <v>90</v>
      </c>
      <c r="AY171" s="20" t="s">
        <v>386</v>
      </c>
      <c r="BE171" s="197">
        <f>IF(N171="základní",J171,0)</f>
        <v>0</v>
      </c>
      <c r="BF171" s="197">
        <f>IF(N171="snížená",J171,0)</f>
        <v>0</v>
      </c>
      <c r="BG171" s="197">
        <f>IF(N171="zákl. přenesená",J171,0)</f>
        <v>0</v>
      </c>
      <c r="BH171" s="197">
        <f>IF(N171="sníž. přenesená",J171,0)</f>
        <v>0</v>
      </c>
      <c r="BI171" s="197">
        <f>IF(N171="nulová",J171,0)</f>
        <v>0</v>
      </c>
      <c r="BJ171" s="20" t="s">
        <v>90</v>
      </c>
      <c r="BK171" s="197">
        <f>ROUND(I171*H171,2)</f>
        <v>0</v>
      </c>
      <c r="BL171" s="20" t="s">
        <v>479</v>
      </c>
      <c r="BM171" s="196" t="s">
        <v>6056</v>
      </c>
    </row>
    <row r="172" spans="1:65" s="2" customFormat="1" ht="16.5" customHeight="1">
      <c r="A172" s="37"/>
      <c r="B172" s="38"/>
      <c r="C172" s="236" t="s">
        <v>743</v>
      </c>
      <c r="D172" s="236" t="s">
        <v>453</v>
      </c>
      <c r="E172" s="237" t="s">
        <v>6037</v>
      </c>
      <c r="F172" s="238" t="s">
        <v>6038</v>
      </c>
      <c r="G172" s="239" t="s">
        <v>624</v>
      </c>
      <c r="H172" s="240">
        <v>24</v>
      </c>
      <c r="I172" s="241"/>
      <c r="J172" s="242">
        <f>ROUND(I172*H172,2)</f>
        <v>0</v>
      </c>
      <c r="K172" s="238" t="s">
        <v>391</v>
      </c>
      <c r="L172" s="243"/>
      <c r="M172" s="244" t="s">
        <v>76</v>
      </c>
      <c r="N172" s="245" t="s">
        <v>49</v>
      </c>
      <c r="O172" s="67"/>
      <c r="P172" s="194">
        <f>O172*H172</f>
        <v>0</v>
      </c>
      <c r="Q172" s="194">
        <v>1.0000000000000001E-5</v>
      </c>
      <c r="R172" s="194">
        <f>Q172*H172</f>
        <v>2.4000000000000003E-4</v>
      </c>
      <c r="S172" s="194">
        <v>0</v>
      </c>
      <c r="T172" s="195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6" t="s">
        <v>597</v>
      </c>
      <c r="AT172" s="196" t="s">
        <v>453</v>
      </c>
      <c r="AU172" s="196" t="s">
        <v>90</v>
      </c>
      <c r="AY172" s="20" t="s">
        <v>386</v>
      </c>
      <c r="BE172" s="197">
        <f>IF(N172="základní",J172,0)</f>
        <v>0</v>
      </c>
      <c r="BF172" s="197">
        <f>IF(N172="snížená",J172,0)</f>
        <v>0</v>
      </c>
      <c r="BG172" s="197">
        <f>IF(N172="zákl. přenesená",J172,0)</f>
        <v>0</v>
      </c>
      <c r="BH172" s="197">
        <f>IF(N172="sníž. přenesená",J172,0)</f>
        <v>0</v>
      </c>
      <c r="BI172" s="197">
        <f>IF(N172="nulová",J172,0)</f>
        <v>0</v>
      </c>
      <c r="BJ172" s="20" t="s">
        <v>90</v>
      </c>
      <c r="BK172" s="197">
        <f>ROUND(I172*H172,2)</f>
        <v>0</v>
      </c>
      <c r="BL172" s="20" t="s">
        <v>479</v>
      </c>
      <c r="BM172" s="196" t="s">
        <v>6057</v>
      </c>
    </row>
    <row r="173" spans="1:65" s="2" customFormat="1" ht="24.15" customHeight="1">
      <c r="A173" s="37"/>
      <c r="B173" s="38"/>
      <c r="C173" s="185" t="s">
        <v>752</v>
      </c>
      <c r="D173" s="185" t="s">
        <v>388</v>
      </c>
      <c r="E173" s="186" t="s">
        <v>6058</v>
      </c>
      <c r="F173" s="187" t="s">
        <v>6059</v>
      </c>
      <c r="G173" s="188" t="s">
        <v>624</v>
      </c>
      <c r="H173" s="189">
        <v>41</v>
      </c>
      <c r="I173" s="190"/>
      <c r="J173" s="191">
        <f>ROUND(I173*H173,2)</f>
        <v>0</v>
      </c>
      <c r="K173" s="187" t="s">
        <v>391</v>
      </c>
      <c r="L173" s="42"/>
      <c r="M173" s="192" t="s">
        <v>76</v>
      </c>
      <c r="N173" s="193" t="s">
        <v>49</v>
      </c>
      <c r="O173" s="67"/>
      <c r="P173" s="194">
        <f>O173*H173</f>
        <v>0</v>
      </c>
      <c r="Q173" s="194">
        <v>0</v>
      </c>
      <c r="R173" s="194">
        <f>Q173*H173</f>
        <v>0</v>
      </c>
      <c r="S173" s="194">
        <v>0</v>
      </c>
      <c r="T173" s="195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6" t="s">
        <v>479</v>
      </c>
      <c r="AT173" s="196" t="s">
        <v>388</v>
      </c>
      <c r="AU173" s="196" t="s">
        <v>90</v>
      </c>
      <c r="AY173" s="20" t="s">
        <v>386</v>
      </c>
      <c r="BE173" s="197">
        <f>IF(N173="základní",J173,0)</f>
        <v>0</v>
      </c>
      <c r="BF173" s="197">
        <f>IF(N173="snížená",J173,0)</f>
        <v>0</v>
      </c>
      <c r="BG173" s="197">
        <f>IF(N173="zákl. přenesená",J173,0)</f>
        <v>0</v>
      </c>
      <c r="BH173" s="197">
        <f>IF(N173="sníž. přenesená",J173,0)</f>
        <v>0</v>
      </c>
      <c r="BI173" s="197">
        <f>IF(N173="nulová",J173,0)</f>
        <v>0</v>
      </c>
      <c r="BJ173" s="20" t="s">
        <v>90</v>
      </c>
      <c r="BK173" s="197">
        <f>ROUND(I173*H173,2)</f>
        <v>0</v>
      </c>
      <c r="BL173" s="20" t="s">
        <v>479</v>
      </c>
      <c r="BM173" s="196" t="s">
        <v>6060</v>
      </c>
    </row>
    <row r="174" spans="1:65" s="2" customFormat="1" ht="10">
      <c r="A174" s="37"/>
      <c r="B174" s="38"/>
      <c r="C174" s="39"/>
      <c r="D174" s="198" t="s">
        <v>393</v>
      </c>
      <c r="E174" s="39"/>
      <c r="F174" s="199" t="s">
        <v>6061</v>
      </c>
      <c r="G174" s="39"/>
      <c r="H174" s="39"/>
      <c r="I174" s="200"/>
      <c r="J174" s="39"/>
      <c r="K174" s="39"/>
      <c r="L174" s="42"/>
      <c r="M174" s="201"/>
      <c r="N174" s="202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393</v>
      </c>
      <c r="AU174" s="20" t="s">
        <v>90</v>
      </c>
    </row>
    <row r="175" spans="1:65" s="2" customFormat="1" ht="24.15" customHeight="1">
      <c r="A175" s="37"/>
      <c r="B175" s="38"/>
      <c r="C175" s="236" t="s">
        <v>759</v>
      </c>
      <c r="D175" s="236" t="s">
        <v>453</v>
      </c>
      <c r="E175" s="237" t="s">
        <v>6062</v>
      </c>
      <c r="F175" s="238" t="s">
        <v>6063</v>
      </c>
      <c r="G175" s="239" t="s">
        <v>624</v>
      </c>
      <c r="H175" s="240">
        <v>41</v>
      </c>
      <c r="I175" s="241"/>
      <c r="J175" s="242">
        <f>ROUND(I175*H175,2)</f>
        <v>0</v>
      </c>
      <c r="K175" s="238" t="s">
        <v>391</v>
      </c>
      <c r="L175" s="243"/>
      <c r="M175" s="244" t="s">
        <v>76</v>
      </c>
      <c r="N175" s="245" t="s">
        <v>49</v>
      </c>
      <c r="O175" s="67"/>
      <c r="P175" s="194">
        <f>O175*H175</f>
        <v>0</v>
      </c>
      <c r="Q175" s="194">
        <v>4.0000000000000003E-5</v>
      </c>
      <c r="R175" s="194">
        <f>Q175*H175</f>
        <v>1.6400000000000002E-3</v>
      </c>
      <c r="S175" s="194">
        <v>0</v>
      </c>
      <c r="T175" s="195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6" t="s">
        <v>597</v>
      </c>
      <c r="AT175" s="196" t="s">
        <v>453</v>
      </c>
      <c r="AU175" s="196" t="s">
        <v>90</v>
      </c>
      <c r="AY175" s="20" t="s">
        <v>386</v>
      </c>
      <c r="BE175" s="197">
        <f>IF(N175="základní",J175,0)</f>
        <v>0</v>
      </c>
      <c r="BF175" s="197">
        <f>IF(N175="snížená",J175,0)</f>
        <v>0</v>
      </c>
      <c r="BG175" s="197">
        <f>IF(N175="zákl. přenesená",J175,0)</f>
        <v>0</v>
      </c>
      <c r="BH175" s="197">
        <f>IF(N175="sníž. přenesená",J175,0)</f>
        <v>0</v>
      </c>
      <c r="BI175" s="197">
        <f>IF(N175="nulová",J175,0)</f>
        <v>0</v>
      </c>
      <c r="BJ175" s="20" t="s">
        <v>90</v>
      </c>
      <c r="BK175" s="197">
        <f>ROUND(I175*H175,2)</f>
        <v>0</v>
      </c>
      <c r="BL175" s="20" t="s">
        <v>479</v>
      </c>
      <c r="BM175" s="196" t="s">
        <v>6064</v>
      </c>
    </row>
    <row r="176" spans="1:65" s="2" customFormat="1" ht="16.5" customHeight="1">
      <c r="A176" s="37"/>
      <c r="B176" s="38"/>
      <c r="C176" s="236" t="s">
        <v>764</v>
      </c>
      <c r="D176" s="236" t="s">
        <v>453</v>
      </c>
      <c r="E176" s="237" t="s">
        <v>6034</v>
      </c>
      <c r="F176" s="238" t="s">
        <v>6035</v>
      </c>
      <c r="G176" s="239" t="s">
        <v>624</v>
      </c>
      <c r="H176" s="240">
        <v>41</v>
      </c>
      <c r="I176" s="241"/>
      <c r="J176" s="242">
        <f>ROUND(I176*H176,2)</f>
        <v>0</v>
      </c>
      <c r="K176" s="238" t="s">
        <v>391</v>
      </c>
      <c r="L176" s="243"/>
      <c r="M176" s="244" t="s">
        <v>76</v>
      </c>
      <c r="N176" s="245" t="s">
        <v>49</v>
      </c>
      <c r="O176" s="67"/>
      <c r="P176" s="194">
        <f>O176*H176</f>
        <v>0</v>
      </c>
      <c r="Q176" s="194">
        <v>3.0000000000000001E-5</v>
      </c>
      <c r="R176" s="194">
        <f>Q176*H176</f>
        <v>1.23E-3</v>
      </c>
      <c r="S176" s="194">
        <v>0</v>
      </c>
      <c r="T176" s="195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6" t="s">
        <v>597</v>
      </c>
      <c r="AT176" s="196" t="s">
        <v>453</v>
      </c>
      <c r="AU176" s="196" t="s">
        <v>90</v>
      </c>
      <c r="AY176" s="20" t="s">
        <v>386</v>
      </c>
      <c r="BE176" s="197">
        <f>IF(N176="základní",J176,0)</f>
        <v>0</v>
      </c>
      <c r="BF176" s="197">
        <f>IF(N176="snížená",J176,0)</f>
        <v>0</v>
      </c>
      <c r="BG176" s="197">
        <f>IF(N176="zákl. přenesená",J176,0)</f>
        <v>0</v>
      </c>
      <c r="BH176" s="197">
        <f>IF(N176="sníž. přenesená",J176,0)</f>
        <v>0</v>
      </c>
      <c r="BI176" s="197">
        <f>IF(N176="nulová",J176,0)</f>
        <v>0</v>
      </c>
      <c r="BJ176" s="20" t="s">
        <v>90</v>
      </c>
      <c r="BK176" s="197">
        <f>ROUND(I176*H176,2)</f>
        <v>0</v>
      </c>
      <c r="BL176" s="20" t="s">
        <v>479</v>
      </c>
      <c r="BM176" s="196" t="s">
        <v>6065</v>
      </c>
    </row>
    <row r="177" spans="1:65" s="2" customFormat="1" ht="16.5" customHeight="1">
      <c r="A177" s="37"/>
      <c r="B177" s="38"/>
      <c r="C177" s="236" t="s">
        <v>772</v>
      </c>
      <c r="D177" s="236" t="s">
        <v>453</v>
      </c>
      <c r="E177" s="237" t="s">
        <v>6037</v>
      </c>
      <c r="F177" s="238" t="s">
        <v>6038</v>
      </c>
      <c r="G177" s="239" t="s">
        <v>624</v>
      </c>
      <c r="H177" s="240">
        <v>41</v>
      </c>
      <c r="I177" s="241"/>
      <c r="J177" s="242">
        <f>ROUND(I177*H177,2)</f>
        <v>0</v>
      </c>
      <c r="K177" s="238" t="s">
        <v>391</v>
      </c>
      <c r="L177" s="243"/>
      <c r="M177" s="244" t="s">
        <v>76</v>
      </c>
      <c r="N177" s="245" t="s">
        <v>49</v>
      </c>
      <c r="O177" s="67"/>
      <c r="P177" s="194">
        <f>O177*H177</f>
        <v>0</v>
      </c>
      <c r="Q177" s="194">
        <v>1.0000000000000001E-5</v>
      </c>
      <c r="R177" s="194">
        <f>Q177*H177</f>
        <v>4.1000000000000005E-4</v>
      </c>
      <c r="S177" s="194">
        <v>0</v>
      </c>
      <c r="T177" s="195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6" t="s">
        <v>597</v>
      </c>
      <c r="AT177" s="196" t="s">
        <v>453</v>
      </c>
      <c r="AU177" s="196" t="s">
        <v>90</v>
      </c>
      <c r="AY177" s="20" t="s">
        <v>386</v>
      </c>
      <c r="BE177" s="197">
        <f>IF(N177="základní",J177,0)</f>
        <v>0</v>
      </c>
      <c r="BF177" s="197">
        <f>IF(N177="snížená",J177,0)</f>
        <v>0</v>
      </c>
      <c r="BG177" s="197">
        <f>IF(N177="zákl. přenesená",J177,0)</f>
        <v>0</v>
      </c>
      <c r="BH177" s="197">
        <f>IF(N177="sníž. přenesená",J177,0)</f>
        <v>0</v>
      </c>
      <c r="BI177" s="197">
        <f>IF(N177="nulová",J177,0)</f>
        <v>0</v>
      </c>
      <c r="BJ177" s="20" t="s">
        <v>90</v>
      </c>
      <c r="BK177" s="197">
        <f>ROUND(I177*H177,2)</f>
        <v>0</v>
      </c>
      <c r="BL177" s="20" t="s">
        <v>479</v>
      </c>
      <c r="BM177" s="196" t="s">
        <v>6066</v>
      </c>
    </row>
    <row r="178" spans="1:65" s="2" customFormat="1" ht="24.15" customHeight="1">
      <c r="A178" s="37"/>
      <c r="B178" s="38"/>
      <c r="C178" s="185" t="s">
        <v>783</v>
      </c>
      <c r="D178" s="185" t="s">
        <v>388</v>
      </c>
      <c r="E178" s="186" t="s">
        <v>6067</v>
      </c>
      <c r="F178" s="187" t="s">
        <v>6068</v>
      </c>
      <c r="G178" s="188" t="s">
        <v>624</v>
      </c>
      <c r="H178" s="189">
        <v>4</v>
      </c>
      <c r="I178" s="190"/>
      <c r="J178" s="191">
        <f>ROUND(I178*H178,2)</f>
        <v>0</v>
      </c>
      <c r="K178" s="187" t="s">
        <v>391</v>
      </c>
      <c r="L178" s="42"/>
      <c r="M178" s="192" t="s">
        <v>76</v>
      </c>
      <c r="N178" s="193" t="s">
        <v>49</v>
      </c>
      <c r="O178" s="67"/>
      <c r="P178" s="194">
        <f>O178*H178</f>
        <v>0</v>
      </c>
      <c r="Q178" s="194">
        <v>0</v>
      </c>
      <c r="R178" s="194">
        <f>Q178*H178</f>
        <v>0</v>
      </c>
      <c r="S178" s="194">
        <v>0</v>
      </c>
      <c r="T178" s="195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6" t="s">
        <v>479</v>
      </c>
      <c r="AT178" s="196" t="s">
        <v>388</v>
      </c>
      <c r="AU178" s="196" t="s">
        <v>90</v>
      </c>
      <c r="AY178" s="20" t="s">
        <v>386</v>
      </c>
      <c r="BE178" s="197">
        <f>IF(N178="základní",J178,0)</f>
        <v>0</v>
      </c>
      <c r="BF178" s="197">
        <f>IF(N178="snížená",J178,0)</f>
        <v>0</v>
      </c>
      <c r="BG178" s="197">
        <f>IF(N178="zákl. přenesená",J178,0)</f>
        <v>0</v>
      </c>
      <c r="BH178" s="197">
        <f>IF(N178="sníž. přenesená",J178,0)</f>
        <v>0</v>
      </c>
      <c r="BI178" s="197">
        <f>IF(N178="nulová",J178,0)</f>
        <v>0</v>
      </c>
      <c r="BJ178" s="20" t="s">
        <v>90</v>
      </c>
      <c r="BK178" s="197">
        <f>ROUND(I178*H178,2)</f>
        <v>0</v>
      </c>
      <c r="BL178" s="20" t="s">
        <v>479</v>
      </c>
      <c r="BM178" s="196" t="s">
        <v>6069</v>
      </c>
    </row>
    <row r="179" spans="1:65" s="2" customFormat="1" ht="10">
      <c r="A179" s="37"/>
      <c r="B179" s="38"/>
      <c r="C179" s="39"/>
      <c r="D179" s="198" t="s">
        <v>393</v>
      </c>
      <c r="E179" s="39"/>
      <c r="F179" s="199" t="s">
        <v>6070</v>
      </c>
      <c r="G179" s="39"/>
      <c r="H179" s="39"/>
      <c r="I179" s="200"/>
      <c r="J179" s="39"/>
      <c r="K179" s="39"/>
      <c r="L179" s="42"/>
      <c r="M179" s="201"/>
      <c r="N179" s="202"/>
      <c r="O179" s="67"/>
      <c r="P179" s="67"/>
      <c r="Q179" s="67"/>
      <c r="R179" s="67"/>
      <c r="S179" s="67"/>
      <c r="T179" s="68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T179" s="20" t="s">
        <v>393</v>
      </c>
      <c r="AU179" s="20" t="s">
        <v>90</v>
      </c>
    </row>
    <row r="180" spans="1:65" s="2" customFormat="1" ht="24.15" customHeight="1">
      <c r="A180" s="37"/>
      <c r="B180" s="38"/>
      <c r="C180" s="236" t="s">
        <v>790</v>
      </c>
      <c r="D180" s="236" t="s">
        <v>453</v>
      </c>
      <c r="E180" s="237" t="s">
        <v>6071</v>
      </c>
      <c r="F180" s="238" t="s">
        <v>6072</v>
      </c>
      <c r="G180" s="239" t="s">
        <v>624</v>
      </c>
      <c r="H180" s="240">
        <v>4</v>
      </c>
      <c r="I180" s="241"/>
      <c r="J180" s="242">
        <f>ROUND(I180*H180,2)</f>
        <v>0</v>
      </c>
      <c r="K180" s="238" t="s">
        <v>391</v>
      </c>
      <c r="L180" s="243"/>
      <c r="M180" s="244" t="s">
        <v>76</v>
      </c>
      <c r="N180" s="245" t="s">
        <v>49</v>
      </c>
      <c r="O180" s="67"/>
      <c r="P180" s="194">
        <f>O180*H180</f>
        <v>0</v>
      </c>
      <c r="Q180" s="194">
        <v>5.0000000000000002E-5</v>
      </c>
      <c r="R180" s="194">
        <f>Q180*H180</f>
        <v>2.0000000000000001E-4</v>
      </c>
      <c r="S180" s="194">
        <v>0</v>
      </c>
      <c r="T180" s="195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6" t="s">
        <v>597</v>
      </c>
      <c r="AT180" s="196" t="s">
        <v>453</v>
      </c>
      <c r="AU180" s="196" t="s">
        <v>90</v>
      </c>
      <c r="AY180" s="20" t="s">
        <v>386</v>
      </c>
      <c r="BE180" s="197">
        <f>IF(N180="základní",J180,0)</f>
        <v>0</v>
      </c>
      <c r="BF180" s="197">
        <f>IF(N180="snížená",J180,0)</f>
        <v>0</v>
      </c>
      <c r="BG180" s="197">
        <f>IF(N180="zákl. přenesená",J180,0)</f>
        <v>0</v>
      </c>
      <c r="BH180" s="197">
        <f>IF(N180="sníž. přenesená",J180,0)</f>
        <v>0</v>
      </c>
      <c r="BI180" s="197">
        <f>IF(N180="nulová",J180,0)</f>
        <v>0</v>
      </c>
      <c r="BJ180" s="20" t="s">
        <v>90</v>
      </c>
      <c r="BK180" s="197">
        <f>ROUND(I180*H180,2)</f>
        <v>0</v>
      </c>
      <c r="BL180" s="20" t="s">
        <v>479</v>
      </c>
      <c r="BM180" s="196" t="s">
        <v>6073</v>
      </c>
    </row>
    <row r="181" spans="1:65" s="2" customFormat="1" ht="16.5" customHeight="1">
      <c r="A181" s="37"/>
      <c r="B181" s="38"/>
      <c r="C181" s="236" t="s">
        <v>797</v>
      </c>
      <c r="D181" s="236" t="s">
        <v>453</v>
      </c>
      <c r="E181" s="237" t="s">
        <v>6054</v>
      </c>
      <c r="F181" s="238" t="s">
        <v>6055</v>
      </c>
      <c r="G181" s="239" t="s">
        <v>624</v>
      </c>
      <c r="H181" s="240">
        <v>4</v>
      </c>
      <c r="I181" s="241"/>
      <c r="J181" s="242">
        <f>ROUND(I181*H181,2)</f>
        <v>0</v>
      </c>
      <c r="K181" s="238" t="s">
        <v>391</v>
      </c>
      <c r="L181" s="243"/>
      <c r="M181" s="244" t="s">
        <v>76</v>
      </c>
      <c r="N181" s="245" t="s">
        <v>49</v>
      </c>
      <c r="O181" s="67"/>
      <c r="P181" s="194">
        <f>O181*H181</f>
        <v>0</v>
      </c>
      <c r="Q181" s="194">
        <v>3.0000000000000001E-5</v>
      </c>
      <c r="R181" s="194">
        <f>Q181*H181</f>
        <v>1.2E-4</v>
      </c>
      <c r="S181" s="194">
        <v>0</v>
      </c>
      <c r="T181" s="195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6" t="s">
        <v>597</v>
      </c>
      <c r="AT181" s="196" t="s">
        <v>453</v>
      </c>
      <c r="AU181" s="196" t="s">
        <v>90</v>
      </c>
      <c r="AY181" s="20" t="s">
        <v>386</v>
      </c>
      <c r="BE181" s="197">
        <f>IF(N181="základní",J181,0)</f>
        <v>0</v>
      </c>
      <c r="BF181" s="197">
        <f>IF(N181="snížená",J181,0)</f>
        <v>0</v>
      </c>
      <c r="BG181" s="197">
        <f>IF(N181="zákl. přenesená",J181,0)</f>
        <v>0</v>
      </c>
      <c r="BH181" s="197">
        <f>IF(N181="sníž. přenesená",J181,0)</f>
        <v>0</v>
      </c>
      <c r="BI181" s="197">
        <f>IF(N181="nulová",J181,0)</f>
        <v>0</v>
      </c>
      <c r="BJ181" s="20" t="s">
        <v>90</v>
      </c>
      <c r="BK181" s="197">
        <f>ROUND(I181*H181,2)</f>
        <v>0</v>
      </c>
      <c r="BL181" s="20" t="s">
        <v>479</v>
      </c>
      <c r="BM181" s="196" t="s">
        <v>6074</v>
      </c>
    </row>
    <row r="182" spans="1:65" s="2" customFormat="1" ht="16.5" customHeight="1">
      <c r="A182" s="37"/>
      <c r="B182" s="38"/>
      <c r="C182" s="236" t="s">
        <v>812</v>
      </c>
      <c r="D182" s="236" t="s">
        <v>453</v>
      </c>
      <c r="E182" s="237" t="s">
        <v>6037</v>
      </c>
      <c r="F182" s="238" t="s">
        <v>6038</v>
      </c>
      <c r="G182" s="239" t="s">
        <v>624</v>
      </c>
      <c r="H182" s="240">
        <v>4</v>
      </c>
      <c r="I182" s="241"/>
      <c r="J182" s="242">
        <f>ROUND(I182*H182,2)</f>
        <v>0</v>
      </c>
      <c r="K182" s="238" t="s">
        <v>391</v>
      </c>
      <c r="L182" s="243"/>
      <c r="M182" s="244" t="s">
        <v>76</v>
      </c>
      <c r="N182" s="245" t="s">
        <v>49</v>
      </c>
      <c r="O182" s="67"/>
      <c r="P182" s="194">
        <f>O182*H182</f>
        <v>0</v>
      </c>
      <c r="Q182" s="194">
        <v>1.0000000000000001E-5</v>
      </c>
      <c r="R182" s="194">
        <f>Q182*H182</f>
        <v>4.0000000000000003E-5</v>
      </c>
      <c r="S182" s="194">
        <v>0</v>
      </c>
      <c r="T182" s="195">
        <f>S182*H182</f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6" t="s">
        <v>597</v>
      </c>
      <c r="AT182" s="196" t="s">
        <v>453</v>
      </c>
      <c r="AU182" s="196" t="s">
        <v>90</v>
      </c>
      <c r="AY182" s="20" t="s">
        <v>386</v>
      </c>
      <c r="BE182" s="197">
        <f>IF(N182="základní",J182,0)</f>
        <v>0</v>
      </c>
      <c r="BF182" s="197">
        <f>IF(N182="snížená",J182,0)</f>
        <v>0</v>
      </c>
      <c r="BG182" s="197">
        <f>IF(N182="zákl. přenesená",J182,0)</f>
        <v>0</v>
      </c>
      <c r="BH182" s="197">
        <f>IF(N182="sníž. přenesená",J182,0)</f>
        <v>0</v>
      </c>
      <c r="BI182" s="197">
        <f>IF(N182="nulová",J182,0)</f>
        <v>0</v>
      </c>
      <c r="BJ182" s="20" t="s">
        <v>90</v>
      </c>
      <c r="BK182" s="197">
        <f>ROUND(I182*H182,2)</f>
        <v>0</v>
      </c>
      <c r="BL182" s="20" t="s">
        <v>479</v>
      </c>
      <c r="BM182" s="196" t="s">
        <v>6075</v>
      </c>
    </row>
    <row r="183" spans="1:65" s="2" customFormat="1" ht="24.15" customHeight="1">
      <c r="A183" s="37"/>
      <c r="B183" s="38"/>
      <c r="C183" s="185" t="s">
        <v>817</v>
      </c>
      <c r="D183" s="185" t="s">
        <v>388</v>
      </c>
      <c r="E183" s="186" t="s">
        <v>6076</v>
      </c>
      <c r="F183" s="187" t="s">
        <v>6077</v>
      </c>
      <c r="G183" s="188" t="s">
        <v>624</v>
      </c>
      <c r="H183" s="189">
        <v>3</v>
      </c>
      <c r="I183" s="190"/>
      <c r="J183" s="191">
        <f>ROUND(I183*H183,2)</f>
        <v>0</v>
      </c>
      <c r="K183" s="187" t="s">
        <v>391</v>
      </c>
      <c r="L183" s="42"/>
      <c r="M183" s="192" t="s">
        <v>76</v>
      </c>
      <c r="N183" s="193" t="s">
        <v>49</v>
      </c>
      <c r="O183" s="67"/>
      <c r="P183" s="194">
        <f>O183*H183</f>
        <v>0</v>
      </c>
      <c r="Q183" s="194">
        <v>0</v>
      </c>
      <c r="R183" s="194">
        <f>Q183*H183</f>
        <v>0</v>
      </c>
      <c r="S183" s="194">
        <v>0</v>
      </c>
      <c r="T183" s="195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6" t="s">
        <v>479</v>
      </c>
      <c r="AT183" s="196" t="s">
        <v>388</v>
      </c>
      <c r="AU183" s="196" t="s">
        <v>90</v>
      </c>
      <c r="AY183" s="20" t="s">
        <v>386</v>
      </c>
      <c r="BE183" s="197">
        <f>IF(N183="základní",J183,0)</f>
        <v>0</v>
      </c>
      <c r="BF183" s="197">
        <f>IF(N183="snížená",J183,0)</f>
        <v>0</v>
      </c>
      <c r="BG183" s="197">
        <f>IF(N183="zákl. přenesená",J183,0)</f>
        <v>0</v>
      </c>
      <c r="BH183" s="197">
        <f>IF(N183="sníž. přenesená",J183,0)</f>
        <v>0</v>
      </c>
      <c r="BI183" s="197">
        <f>IF(N183="nulová",J183,0)</f>
        <v>0</v>
      </c>
      <c r="BJ183" s="20" t="s">
        <v>90</v>
      </c>
      <c r="BK183" s="197">
        <f>ROUND(I183*H183,2)</f>
        <v>0</v>
      </c>
      <c r="BL183" s="20" t="s">
        <v>479</v>
      </c>
      <c r="BM183" s="196" t="s">
        <v>6078</v>
      </c>
    </row>
    <row r="184" spans="1:65" s="2" customFormat="1" ht="10">
      <c r="A184" s="37"/>
      <c r="B184" s="38"/>
      <c r="C184" s="39"/>
      <c r="D184" s="198" t="s">
        <v>393</v>
      </c>
      <c r="E184" s="39"/>
      <c r="F184" s="199" t="s">
        <v>6079</v>
      </c>
      <c r="G184" s="39"/>
      <c r="H184" s="39"/>
      <c r="I184" s="200"/>
      <c r="J184" s="39"/>
      <c r="K184" s="39"/>
      <c r="L184" s="42"/>
      <c r="M184" s="201"/>
      <c r="N184" s="202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393</v>
      </c>
      <c r="AU184" s="20" t="s">
        <v>90</v>
      </c>
    </row>
    <row r="185" spans="1:65" s="2" customFormat="1" ht="24.15" customHeight="1">
      <c r="A185" s="37"/>
      <c r="B185" s="38"/>
      <c r="C185" s="236" t="s">
        <v>825</v>
      </c>
      <c r="D185" s="236" t="s">
        <v>453</v>
      </c>
      <c r="E185" s="237" t="s">
        <v>6080</v>
      </c>
      <c r="F185" s="238" t="s">
        <v>6081</v>
      </c>
      <c r="G185" s="239" t="s">
        <v>624</v>
      </c>
      <c r="H185" s="240">
        <v>3</v>
      </c>
      <c r="I185" s="241"/>
      <c r="J185" s="242">
        <f>ROUND(I185*H185,2)</f>
        <v>0</v>
      </c>
      <c r="K185" s="238" t="s">
        <v>391</v>
      </c>
      <c r="L185" s="243"/>
      <c r="M185" s="244" t="s">
        <v>76</v>
      </c>
      <c r="N185" s="245" t="s">
        <v>49</v>
      </c>
      <c r="O185" s="67"/>
      <c r="P185" s="194">
        <f>O185*H185</f>
        <v>0</v>
      </c>
      <c r="Q185" s="194">
        <v>4.0000000000000003E-5</v>
      </c>
      <c r="R185" s="194">
        <f>Q185*H185</f>
        <v>1.2000000000000002E-4</v>
      </c>
      <c r="S185" s="194">
        <v>0</v>
      </c>
      <c r="T185" s="195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6" t="s">
        <v>597</v>
      </c>
      <c r="AT185" s="196" t="s">
        <v>453</v>
      </c>
      <c r="AU185" s="196" t="s">
        <v>90</v>
      </c>
      <c r="AY185" s="20" t="s">
        <v>386</v>
      </c>
      <c r="BE185" s="197">
        <f>IF(N185="základní",J185,0)</f>
        <v>0</v>
      </c>
      <c r="BF185" s="197">
        <f>IF(N185="snížená",J185,0)</f>
        <v>0</v>
      </c>
      <c r="BG185" s="197">
        <f>IF(N185="zákl. přenesená",J185,0)</f>
        <v>0</v>
      </c>
      <c r="BH185" s="197">
        <f>IF(N185="sníž. přenesená",J185,0)</f>
        <v>0</v>
      </c>
      <c r="BI185" s="197">
        <f>IF(N185="nulová",J185,0)</f>
        <v>0</v>
      </c>
      <c r="BJ185" s="20" t="s">
        <v>90</v>
      </c>
      <c r="BK185" s="197">
        <f>ROUND(I185*H185,2)</f>
        <v>0</v>
      </c>
      <c r="BL185" s="20" t="s">
        <v>479</v>
      </c>
      <c r="BM185" s="196" t="s">
        <v>6082</v>
      </c>
    </row>
    <row r="186" spans="1:65" s="2" customFormat="1" ht="16.5" customHeight="1">
      <c r="A186" s="37"/>
      <c r="B186" s="38"/>
      <c r="C186" s="236" t="s">
        <v>830</v>
      </c>
      <c r="D186" s="236" t="s">
        <v>453</v>
      </c>
      <c r="E186" s="237" t="s">
        <v>6034</v>
      </c>
      <c r="F186" s="238" t="s">
        <v>6035</v>
      </c>
      <c r="G186" s="239" t="s">
        <v>624</v>
      </c>
      <c r="H186" s="240">
        <v>3</v>
      </c>
      <c r="I186" s="241"/>
      <c r="J186" s="242">
        <f>ROUND(I186*H186,2)</f>
        <v>0</v>
      </c>
      <c r="K186" s="238" t="s">
        <v>391</v>
      </c>
      <c r="L186" s="243"/>
      <c r="M186" s="244" t="s">
        <v>76</v>
      </c>
      <c r="N186" s="245" t="s">
        <v>49</v>
      </c>
      <c r="O186" s="67"/>
      <c r="P186" s="194">
        <f>O186*H186</f>
        <v>0</v>
      </c>
      <c r="Q186" s="194">
        <v>3.0000000000000001E-5</v>
      </c>
      <c r="R186" s="194">
        <f>Q186*H186</f>
        <v>9.0000000000000006E-5</v>
      </c>
      <c r="S186" s="194">
        <v>0</v>
      </c>
      <c r="T186" s="195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6" t="s">
        <v>597</v>
      </c>
      <c r="AT186" s="196" t="s">
        <v>453</v>
      </c>
      <c r="AU186" s="196" t="s">
        <v>90</v>
      </c>
      <c r="AY186" s="20" t="s">
        <v>386</v>
      </c>
      <c r="BE186" s="197">
        <f>IF(N186="základní",J186,0)</f>
        <v>0</v>
      </c>
      <c r="BF186" s="197">
        <f>IF(N186="snížená",J186,0)</f>
        <v>0</v>
      </c>
      <c r="BG186" s="197">
        <f>IF(N186="zákl. přenesená",J186,0)</f>
        <v>0</v>
      </c>
      <c r="BH186" s="197">
        <f>IF(N186="sníž. přenesená",J186,0)</f>
        <v>0</v>
      </c>
      <c r="BI186" s="197">
        <f>IF(N186="nulová",J186,0)</f>
        <v>0</v>
      </c>
      <c r="BJ186" s="20" t="s">
        <v>90</v>
      </c>
      <c r="BK186" s="197">
        <f>ROUND(I186*H186,2)</f>
        <v>0</v>
      </c>
      <c r="BL186" s="20" t="s">
        <v>479</v>
      </c>
      <c r="BM186" s="196" t="s">
        <v>6083</v>
      </c>
    </row>
    <row r="187" spans="1:65" s="2" customFormat="1" ht="16.5" customHeight="1">
      <c r="A187" s="37"/>
      <c r="B187" s="38"/>
      <c r="C187" s="236" t="s">
        <v>177</v>
      </c>
      <c r="D187" s="236" t="s">
        <v>453</v>
      </c>
      <c r="E187" s="237" t="s">
        <v>6037</v>
      </c>
      <c r="F187" s="238" t="s">
        <v>6038</v>
      </c>
      <c r="G187" s="239" t="s">
        <v>624</v>
      </c>
      <c r="H187" s="240">
        <v>3</v>
      </c>
      <c r="I187" s="241"/>
      <c r="J187" s="242">
        <f>ROUND(I187*H187,2)</f>
        <v>0</v>
      </c>
      <c r="K187" s="238" t="s">
        <v>391</v>
      </c>
      <c r="L187" s="243"/>
      <c r="M187" s="244" t="s">
        <v>76</v>
      </c>
      <c r="N187" s="245" t="s">
        <v>49</v>
      </c>
      <c r="O187" s="67"/>
      <c r="P187" s="194">
        <f>O187*H187</f>
        <v>0</v>
      </c>
      <c r="Q187" s="194">
        <v>1.0000000000000001E-5</v>
      </c>
      <c r="R187" s="194">
        <f>Q187*H187</f>
        <v>3.0000000000000004E-5</v>
      </c>
      <c r="S187" s="194">
        <v>0</v>
      </c>
      <c r="T187" s="195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6" t="s">
        <v>597</v>
      </c>
      <c r="AT187" s="196" t="s">
        <v>453</v>
      </c>
      <c r="AU187" s="196" t="s">
        <v>90</v>
      </c>
      <c r="AY187" s="20" t="s">
        <v>386</v>
      </c>
      <c r="BE187" s="197">
        <f>IF(N187="základní",J187,0)</f>
        <v>0</v>
      </c>
      <c r="BF187" s="197">
        <f>IF(N187="snížená",J187,0)</f>
        <v>0</v>
      </c>
      <c r="BG187" s="197">
        <f>IF(N187="zákl. přenesená",J187,0)</f>
        <v>0</v>
      </c>
      <c r="BH187" s="197">
        <f>IF(N187="sníž. přenesená",J187,0)</f>
        <v>0</v>
      </c>
      <c r="BI187" s="197">
        <f>IF(N187="nulová",J187,0)</f>
        <v>0</v>
      </c>
      <c r="BJ187" s="20" t="s">
        <v>90</v>
      </c>
      <c r="BK187" s="197">
        <f>ROUND(I187*H187,2)</f>
        <v>0</v>
      </c>
      <c r="BL187" s="20" t="s">
        <v>479</v>
      </c>
      <c r="BM187" s="196" t="s">
        <v>6084</v>
      </c>
    </row>
    <row r="188" spans="1:65" s="2" customFormat="1" ht="24.15" customHeight="1">
      <c r="A188" s="37"/>
      <c r="B188" s="38"/>
      <c r="C188" s="185" t="s">
        <v>839</v>
      </c>
      <c r="D188" s="185" t="s">
        <v>388</v>
      </c>
      <c r="E188" s="186" t="s">
        <v>6085</v>
      </c>
      <c r="F188" s="187" t="s">
        <v>6086</v>
      </c>
      <c r="G188" s="188" t="s">
        <v>624</v>
      </c>
      <c r="H188" s="189">
        <v>15</v>
      </c>
      <c r="I188" s="190"/>
      <c r="J188" s="191">
        <f>ROUND(I188*H188,2)</f>
        <v>0</v>
      </c>
      <c r="K188" s="187" t="s">
        <v>391</v>
      </c>
      <c r="L188" s="42"/>
      <c r="M188" s="192" t="s">
        <v>76</v>
      </c>
      <c r="N188" s="193" t="s">
        <v>49</v>
      </c>
      <c r="O188" s="67"/>
      <c r="P188" s="194">
        <f>O188*H188</f>
        <v>0</v>
      </c>
      <c r="Q188" s="194">
        <v>0</v>
      </c>
      <c r="R188" s="194">
        <f>Q188*H188</f>
        <v>0</v>
      </c>
      <c r="S188" s="194">
        <v>0</v>
      </c>
      <c r="T188" s="195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6" t="s">
        <v>479</v>
      </c>
      <c r="AT188" s="196" t="s">
        <v>388</v>
      </c>
      <c r="AU188" s="196" t="s">
        <v>90</v>
      </c>
      <c r="AY188" s="20" t="s">
        <v>386</v>
      </c>
      <c r="BE188" s="197">
        <f>IF(N188="základní",J188,0)</f>
        <v>0</v>
      </c>
      <c r="BF188" s="197">
        <f>IF(N188="snížená",J188,0)</f>
        <v>0</v>
      </c>
      <c r="BG188" s="197">
        <f>IF(N188="zákl. přenesená",J188,0)</f>
        <v>0</v>
      </c>
      <c r="BH188" s="197">
        <f>IF(N188="sníž. přenesená",J188,0)</f>
        <v>0</v>
      </c>
      <c r="BI188" s="197">
        <f>IF(N188="nulová",J188,0)</f>
        <v>0</v>
      </c>
      <c r="BJ188" s="20" t="s">
        <v>90</v>
      </c>
      <c r="BK188" s="197">
        <f>ROUND(I188*H188,2)</f>
        <v>0</v>
      </c>
      <c r="BL188" s="20" t="s">
        <v>479</v>
      </c>
      <c r="BM188" s="196" t="s">
        <v>6087</v>
      </c>
    </row>
    <row r="189" spans="1:65" s="2" customFormat="1" ht="10">
      <c r="A189" s="37"/>
      <c r="B189" s="38"/>
      <c r="C189" s="39"/>
      <c r="D189" s="198" t="s">
        <v>393</v>
      </c>
      <c r="E189" s="39"/>
      <c r="F189" s="199" t="s">
        <v>6088</v>
      </c>
      <c r="G189" s="39"/>
      <c r="H189" s="39"/>
      <c r="I189" s="200"/>
      <c r="J189" s="39"/>
      <c r="K189" s="39"/>
      <c r="L189" s="42"/>
      <c r="M189" s="201"/>
      <c r="N189" s="202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393</v>
      </c>
      <c r="AU189" s="20" t="s">
        <v>90</v>
      </c>
    </row>
    <row r="190" spans="1:65" s="2" customFormat="1" ht="16.5" customHeight="1">
      <c r="A190" s="37"/>
      <c r="B190" s="38"/>
      <c r="C190" s="236" t="s">
        <v>844</v>
      </c>
      <c r="D190" s="236" t="s">
        <v>453</v>
      </c>
      <c r="E190" s="237" t="s">
        <v>6054</v>
      </c>
      <c r="F190" s="238" t="s">
        <v>6055</v>
      </c>
      <c r="G190" s="239" t="s">
        <v>624</v>
      </c>
      <c r="H190" s="240">
        <v>15</v>
      </c>
      <c r="I190" s="241"/>
      <c r="J190" s="242">
        <f>ROUND(I190*H190,2)</f>
        <v>0</v>
      </c>
      <c r="K190" s="238" t="s">
        <v>391</v>
      </c>
      <c r="L190" s="243"/>
      <c r="M190" s="244" t="s">
        <v>76</v>
      </c>
      <c r="N190" s="245" t="s">
        <v>49</v>
      </c>
      <c r="O190" s="67"/>
      <c r="P190" s="194">
        <f>O190*H190</f>
        <v>0</v>
      </c>
      <c r="Q190" s="194">
        <v>3.0000000000000001E-5</v>
      </c>
      <c r="R190" s="194">
        <f>Q190*H190</f>
        <v>4.4999999999999999E-4</v>
      </c>
      <c r="S190" s="194">
        <v>0</v>
      </c>
      <c r="T190" s="195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6" t="s">
        <v>597</v>
      </c>
      <c r="AT190" s="196" t="s">
        <v>453</v>
      </c>
      <c r="AU190" s="196" t="s">
        <v>90</v>
      </c>
      <c r="AY190" s="20" t="s">
        <v>386</v>
      </c>
      <c r="BE190" s="197">
        <f>IF(N190="základní",J190,0)</f>
        <v>0</v>
      </c>
      <c r="BF190" s="197">
        <f>IF(N190="snížená",J190,0)</f>
        <v>0</v>
      </c>
      <c r="BG190" s="197">
        <f>IF(N190="zákl. přenesená",J190,0)</f>
        <v>0</v>
      </c>
      <c r="BH190" s="197">
        <f>IF(N190="sníž. přenesená",J190,0)</f>
        <v>0</v>
      </c>
      <c r="BI190" s="197">
        <f>IF(N190="nulová",J190,0)</f>
        <v>0</v>
      </c>
      <c r="BJ190" s="20" t="s">
        <v>90</v>
      </c>
      <c r="BK190" s="197">
        <f>ROUND(I190*H190,2)</f>
        <v>0</v>
      </c>
      <c r="BL190" s="20" t="s">
        <v>479</v>
      </c>
      <c r="BM190" s="196" t="s">
        <v>6089</v>
      </c>
    </row>
    <row r="191" spans="1:65" s="2" customFormat="1" ht="16.5" customHeight="1">
      <c r="A191" s="37"/>
      <c r="B191" s="38"/>
      <c r="C191" s="236" t="s">
        <v>851</v>
      </c>
      <c r="D191" s="236" t="s">
        <v>453</v>
      </c>
      <c r="E191" s="237" t="s">
        <v>6037</v>
      </c>
      <c r="F191" s="238" t="s">
        <v>6038</v>
      </c>
      <c r="G191" s="239" t="s">
        <v>624</v>
      </c>
      <c r="H191" s="240">
        <v>15</v>
      </c>
      <c r="I191" s="241"/>
      <c r="J191" s="242">
        <f>ROUND(I191*H191,2)</f>
        <v>0</v>
      </c>
      <c r="K191" s="238" t="s">
        <v>391</v>
      </c>
      <c r="L191" s="243"/>
      <c r="M191" s="244" t="s">
        <v>76</v>
      </c>
      <c r="N191" s="245" t="s">
        <v>49</v>
      </c>
      <c r="O191" s="67"/>
      <c r="P191" s="194">
        <f>O191*H191</f>
        <v>0</v>
      </c>
      <c r="Q191" s="194">
        <v>1.0000000000000001E-5</v>
      </c>
      <c r="R191" s="194">
        <f>Q191*H191</f>
        <v>1.5000000000000001E-4</v>
      </c>
      <c r="S191" s="194">
        <v>0</v>
      </c>
      <c r="T191" s="195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6" t="s">
        <v>597</v>
      </c>
      <c r="AT191" s="196" t="s">
        <v>453</v>
      </c>
      <c r="AU191" s="196" t="s">
        <v>90</v>
      </c>
      <c r="AY191" s="20" t="s">
        <v>386</v>
      </c>
      <c r="BE191" s="197">
        <f>IF(N191="základní",J191,0)</f>
        <v>0</v>
      </c>
      <c r="BF191" s="197">
        <f>IF(N191="snížená",J191,0)</f>
        <v>0</v>
      </c>
      <c r="BG191" s="197">
        <f>IF(N191="zákl. přenesená",J191,0)</f>
        <v>0</v>
      </c>
      <c r="BH191" s="197">
        <f>IF(N191="sníž. přenesená",J191,0)</f>
        <v>0</v>
      </c>
      <c r="BI191" s="197">
        <f>IF(N191="nulová",J191,0)</f>
        <v>0</v>
      </c>
      <c r="BJ191" s="20" t="s">
        <v>90</v>
      </c>
      <c r="BK191" s="197">
        <f>ROUND(I191*H191,2)</f>
        <v>0</v>
      </c>
      <c r="BL191" s="20" t="s">
        <v>479</v>
      </c>
      <c r="BM191" s="196" t="s">
        <v>6090</v>
      </c>
    </row>
    <row r="192" spans="1:65" s="2" customFormat="1" ht="24.15" customHeight="1">
      <c r="A192" s="37"/>
      <c r="B192" s="38"/>
      <c r="C192" s="236" t="s">
        <v>860</v>
      </c>
      <c r="D192" s="236" t="s">
        <v>453</v>
      </c>
      <c r="E192" s="237" t="s">
        <v>6091</v>
      </c>
      <c r="F192" s="238" t="s">
        <v>6092</v>
      </c>
      <c r="G192" s="239" t="s">
        <v>624</v>
      </c>
      <c r="H192" s="240">
        <v>15</v>
      </c>
      <c r="I192" s="241"/>
      <c r="J192" s="242">
        <f>ROUND(I192*H192,2)</f>
        <v>0</v>
      </c>
      <c r="K192" s="238" t="s">
        <v>391</v>
      </c>
      <c r="L192" s="243"/>
      <c r="M192" s="244" t="s">
        <v>76</v>
      </c>
      <c r="N192" s="245" t="s">
        <v>49</v>
      </c>
      <c r="O192" s="67"/>
      <c r="P192" s="194">
        <f>O192*H192</f>
        <v>0</v>
      </c>
      <c r="Q192" s="194">
        <v>5.0000000000000002E-5</v>
      </c>
      <c r="R192" s="194">
        <f>Q192*H192</f>
        <v>7.5000000000000002E-4</v>
      </c>
      <c r="S192" s="194">
        <v>0</v>
      </c>
      <c r="T192" s="195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6" t="s">
        <v>597</v>
      </c>
      <c r="AT192" s="196" t="s">
        <v>453</v>
      </c>
      <c r="AU192" s="196" t="s">
        <v>90</v>
      </c>
      <c r="AY192" s="20" t="s">
        <v>386</v>
      </c>
      <c r="BE192" s="197">
        <f>IF(N192="základní",J192,0)</f>
        <v>0</v>
      </c>
      <c r="BF192" s="197">
        <f>IF(N192="snížená",J192,0)</f>
        <v>0</v>
      </c>
      <c r="BG192" s="197">
        <f>IF(N192="zákl. přenesená",J192,0)</f>
        <v>0</v>
      </c>
      <c r="BH192" s="197">
        <f>IF(N192="sníž. přenesená",J192,0)</f>
        <v>0</v>
      </c>
      <c r="BI192" s="197">
        <f>IF(N192="nulová",J192,0)</f>
        <v>0</v>
      </c>
      <c r="BJ192" s="20" t="s">
        <v>90</v>
      </c>
      <c r="BK192" s="197">
        <f>ROUND(I192*H192,2)</f>
        <v>0</v>
      </c>
      <c r="BL192" s="20" t="s">
        <v>479</v>
      </c>
      <c r="BM192" s="196" t="s">
        <v>6093</v>
      </c>
    </row>
    <row r="193" spans="1:65" s="2" customFormat="1" ht="21.75" customHeight="1">
      <c r="A193" s="37"/>
      <c r="B193" s="38"/>
      <c r="C193" s="185" t="s">
        <v>870</v>
      </c>
      <c r="D193" s="185" t="s">
        <v>388</v>
      </c>
      <c r="E193" s="186" t="s">
        <v>6094</v>
      </c>
      <c r="F193" s="187" t="s">
        <v>6095</v>
      </c>
      <c r="G193" s="188" t="s">
        <v>624</v>
      </c>
      <c r="H193" s="189">
        <v>37</v>
      </c>
      <c r="I193" s="190"/>
      <c r="J193" s="191">
        <f>ROUND(I193*H193,2)</f>
        <v>0</v>
      </c>
      <c r="K193" s="187" t="s">
        <v>391</v>
      </c>
      <c r="L193" s="42"/>
      <c r="M193" s="192" t="s">
        <v>76</v>
      </c>
      <c r="N193" s="193" t="s">
        <v>49</v>
      </c>
      <c r="O193" s="67"/>
      <c r="P193" s="194">
        <f>O193*H193</f>
        <v>0</v>
      </c>
      <c r="Q193" s="194">
        <v>0</v>
      </c>
      <c r="R193" s="194">
        <f>Q193*H193</f>
        <v>0</v>
      </c>
      <c r="S193" s="194">
        <v>0</v>
      </c>
      <c r="T193" s="195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6" t="s">
        <v>479</v>
      </c>
      <c r="AT193" s="196" t="s">
        <v>388</v>
      </c>
      <c r="AU193" s="196" t="s">
        <v>90</v>
      </c>
      <c r="AY193" s="20" t="s">
        <v>386</v>
      </c>
      <c r="BE193" s="197">
        <f>IF(N193="základní",J193,0)</f>
        <v>0</v>
      </c>
      <c r="BF193" s="197">
        <f>IF(N193="snížená",J193,0)</f>
        <v>0</v>
      </c>
      <c r="BG193" s="197">
        <f>IF(N193="zákl. přenesená",J193,0)</f>
        <v>0</v>
      </c>
      <c r="BH193" s="197">
        <f>IF(N193="sníž. přenesená",J193,0)</f>
        <v>0</v>
      </c>
      <c r="BI193" s="197">
        <f>IF(N193="nulová",J193,0)</f>
        <v>0</v>
      </c>
      <c r="BJ193" s="20" t="s">
        <v>90</v>
      </c>
      <c r="BK193" s="197">
        <f>ROUND(I193*H193,2)</f>
        <v>0</v>
      </c>
      <c r="BL193" s="20" t="s">
        <v>479</v>
      </c>
      <c r="BM193" s="196" t="s">
        <v>6096</v>
      </c>
    </row>
    <row r="194" spans="1:65" s="2" customFormat="1" ht="10">
      <c r="A194" s="37"/>
      <c r="B194" s="38"/>
      <c r="C194" s="39"/>
      <c r="D194" s="198" t="s">
        <v>393</v>
      </c>
      <c r="E194" s="39"/>
      <c r="F194" s="199" t="s">
        <v>6097</v>
      </c>
      <c r="G194" s="39"/>
      <c r="H194" s="39"/>
      <c r="I194" s="200"/>
      <c r="J194" s="39"/>
      <c r="K194" s="39"/>
      <c r="L194" s="42"/>
      <c r="M194" s="201"/>
      <c r="N194" s="202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393</v>
      </c>
      <c r="AU194" s="20" t="s">
        <v>90</v>
      </c>
    </row>
    <row r="195" spans="1:65" s="2" customFormat="1" ht="16.5" customHeight="1">
      <c r="A195" s="37"/>
      <c r="B195" s="38"/>
      <c r="C195" s="236" t="s">
        <v>880</v>
      </c>
      <c r="D195" s="236" t="s">
        <v>453</v>
      </c>
      <c r="E195" s="237" t="s">
        <v>6098</v>
      </c>
      <c r="F195" s="238" t="s">
        <v>6099</v>
      </c>
      <c r="G195" s="239" t="s">
        <v>624</v>
      </c>
      <c r="H195" s="240">
        <v>32</v>
      </c>
      <c r="I195" s="241"/>
      <c r="J195" s="242">
        <f>ROUND(I195*H195,2)</f>
        <v>0</v>
      </c>
      <c r="K195" s="238" t="s">
        <v>76</v>
      </c>
      <c r="L195" s="243"/>
      <c r="M195" s="244" t="s">
        <v>76</v>
      </c>
      <c r="N195" s="245" t="s">
        <v>49</v>
      </c>
      <c r="O195" s="67"/>
      <c r="P195" s="194">
        <f>O195*H195</f>
        <v>0</v>
      </c>
      <c r="Q195" s="194">
        <v>0</v>
      </c>
      <c r="R195" s="194">
        <f>Q195*H195</f>
        <v>0</v>
      </c>
      <c r="S195" s="194">
        <v>0</v>
      </c>
      <c r="T195" s="195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6" t="s">
        <v>597</v>
      </c>
      <c r="AT195" s="196" t="s">
        <v>453</v>
      </c>
      <c r="AU195" s="196" t="s">
        <v>90</v>
      </c>
      <c r="AY195" s="20" t="s">
        <v>386</v>
      </c>
      <c r="BE195" s="197">
        <f>IF(N195="základní",J195,0)</f>
        <v>0</v>
      </c>
      <c r="BF195" s="197">
        <f>IF(N195="snížená",J195,0)</f>
        <v>0</v>
      </c>
      <c r="BG195" s="197">
        <f>IF(N195="zákl. přenesená",J195,0)</f>
        <v>0</v>
      </c>
      <c r="BH195" s="197">
        <f>IF(N195="sníž. přenesená",J195,0)</f>
        <v>0</v>
      </c>
      <c r="BI195" s="197">
        <f>IF(N195="nulová",J195,0)</f>
        <v>0</v>
      </c>
      <c r="BJ195" s="20" t="s">
        <v>90</v>
      </c>
      <c r="BK195" s="197">
        <f>ROUND(I195*H195,2)</f>
        <v>0</v>
      </c>
      <c r="BL195" s="20" t="s">
        <v>479</v>
      </c>
      <c r="BM195" s="196" t="s">
        <v>6100</v>
      </c>
    </row>
    <row r="196" spans="1:65" s="2" customFormat="1" ht="16.5" customHeight="1">
      <c r="A196" s="37"/>
      <c r="B196" s="38"/>
      <c r="C196" s="236" t="s">
        <v>885</v>
      </c>
      <c r="D196" s="236" t="s">
        <v>453</v>
      </c>
      <c r="E196" s="237" t="s">
        <v>6101</v>
      </c>
      <c r="F196" s="238" t="s">
        <v>6102</v>
      </c>
      <c r="G196" s="239" t="s">
        <v>624</v>
      </c>
      <c r="H196" s="240">
        <v>5</v>
      </c>
      <c r="I196" s="241"/>
      <c r="J196" s="242">
        <f>ROUND(I196*H196,2)</f>
        <v>0</v>
      </c>
      <c r="K196" s="238" t="s">
        <v>76</v>
      </c>
      <c r="L196" s="243"/>
      <c r="M196" s="244" t="s">
        <v>76</v>
      </c>
      <c r="N196" s="245" t="s">
        <v>49</v>
      </c>
      <c r="O196" s="67"/>
      <c r="P196" s="194">
        <f>O196*H196</f>
        <v>0</v>
      </c>
      <c r="Q196" s="194">
        <v>0</v>
      </c>
      <c r="R196" s="194">
        <f>Q196*H196</f>
        <v>0</v>
      </c>
      <c r="S196" s="194">
        <v>0</v>
      </c>
      <c r="T196" s="195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6" t="s">
        <v>597</v>
      </c>
      <c r="AT196" s="196" t="s">
        <v>453</v>
      </c>
      <c r="AU196" s="196" t="s">
        <v>90</v>
      </c>
      <c r="AY196" s="20" t="s">
        <v>386</v>
      </c>
      <c r="BE196" s="197">
        <f>IF(N196="základní",J196,0)</f>
        <v>0</v>
      </c>
      <c r="BF196" s="197">
        <f>IF(N196="snížená",J196,0)</f>
        <v>0</v>
      </c>
      <c r="BG196" s="197">
        <f>IF(N196="zákl. přenesená",J196,0)</f>
        <v>0</v>
      </c>
      <c r="BH196" s="197">
        <f>IF(N196="sníž. přenesená",J196,0)</f>
        <v>0</v>
      </c>
      <c r="BI196" s="197">
        <f>IF(N196="nulová",J196,0)</f>
        <v>0</v>
      </c>
      <c r="BJ196" s="20" t="s">
        <v>90</v>
      </c>
      <c r="BK196" s="197">
        <f>ROUND(I196*H196,2)</f>
        <v>0</v>
      </c>
      <c r="BL196" s="20" t="s">
        <v>479</v>
      </c>
      <c r="BM196" s="196" t="s">
        <v>6103</v>
      </c>
    </row>
    <row r="197" spans="1:65" s="2" customFormat="1" ht="24.15" customHeight="1">
      <c r="A197" s="37"/>
      <c r="B197" s="38"/>
      <c r="C197" s="185" t="s">
        <v>890</v>
      </c>
      <c r="D197" s="185" t="s">
        <v>388</v>
      </c>
      <c r="E197" s="186" t="s">
        <v>6104</v>
      </c>
      <c r="F197" s="187" t="s">
        <v>6105</v>
      </c>
      <c r="G197" s="188" t="s">
        <v>624</v>
      </c>
      <c r="H197" s="189">
        <v>238</v>
      </c>
      <c r="I197" s="190"/>
      <c r="J197" s="191">
        <f>ROUND(I197*H197,2)</f>
        <v>0</v>
      </c>
      <c r="K197" s="187" t="s">
        <v>391</v>
      </c>
      <c r="L197" s="42"/>
      <c r="M197" s="192" t="s">
        <v>76</v>
      </c>
      <c r="N197" s="193" t="s">
        <v>49</v>
      </c>
      <c r="O197" s="67"/>
      <c r="P197" s="194">
        <f>O197*H197</f>
        <v>0</v>
      </c>
      <c r="Q197" s="194">
        <v>0</v>
      </c>
      <c r="R197" s="194">
        <f>Q197*H197</f>
        <v>0</v>
      </c>
      <c r="S197" s="194">
        <v>0</v>
      </c>
      <c r="T197" s="195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6" t="s">
        <v>479</v>
      </c>
      <c r="AT197" s="196" t="s">
        <v>388</v>
      </c>
      <c r="AU197" s="196" t="s">
        <v>90</v>
      </c>
      <c r="AY197" s="20" t="s">
        <v>386</v>
      </c>
      <c r="BE197" s="197">
        <f>IF(N197="základní",J197,0)</f>
        <v>0</v>
      </c>
      <c r="BF197" s="197">
        <f>IF(N197="snížená",J197,0)</f>
        <v>0</v>
      </c>
      <c r="BG197" s="197">
        <f>IF(N197="zákl. přenesená",J197,0)</f>
        <v>0</v>
      </c>
      <c r="BH197" s="197">
        <f>IF(N197="sníž. přenesená",J197,0)</f>
        <v>0</v>
      </c>
      <c r="BI197" s="197">
        <f>IF(N197="nulová",J197,0)</f>
        <v>0</v>
      </c>
      <c r="BJ197" s="20" t="s">
        <v>90</v>
      </c>
      <c r="BK197" s="197">
        <f>ROUND(I197*H197,2)</f>
        <v>0</v>
      </c>
      <c r="BL197" s="20" t="s">
        <v>479</v>
      </c>
      <c r="BM197" s="196" t="s">
        <v>6106</v>
      </c>
    </row>
    <row r="198" spans="1:65" s="2" customFormat="1" ht="10">
      <c r="A198" s="37"/>
      <c r="B198" s="38"/>
      <c r="C198" s="39"/>
      <c r="D198" s="198" t="s">
        <v>393</v>
      </c>
      <c r="E198" s="39"/>
      <c r="F198" s="199" t="s">
        <v>6107</v>
      </c>
      <c r="G198" s="39"/>
      <c r="H198" s="39"/>
      <c r="I198" s="200"/>
      <c r="J198" s="39"/>
      <c r="K198" s="39"/>
      <c r="L198" s="42"/>
      <c r="M198" s="201"/>
      <c r="N198" s="202"/>
      <c r="O198" s="67"/>
      <c r="P198" s="67"/>
      <c r="Q198" s="67"/>
      <c r="R198" s="67"/>
      <c r="S198" s="67"/>
      <c r="T198" s="68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T198" s="20" t="s">
        <v>393</v>
      </c>
      <c r="AU198" s="20" t="s">
        <v>90</v>
      </c>
    </row>
    <row r="199" spans="1:65" s="2" customFormat="1" ht="37.75" customHeight="1">
      <c r="A199" s="37"/>
      <c r="B199" s="38"/>
      <c r="C199" s="236" t="s">
        <v>895</v>
      </c>
      <c r="D199" s="236" t="s">
        <v>453</v>
      </c>
      <c r="E199" s="237" t="s">
        <v>6108</v>
      </c>
      <c r="F199" s="238" t="s">
        <v>6109</v>
      </c>
      <c r="G199" s="239" t="s">
        <v>624</v>
      </c>
      <c r="H199" s="240">
        <v>24</v>
      </c>
      <c r="I199" s="241"/>
      <c r="J199" s="242">
        <f>ROUND(I199*H199,2)</f>
        <v>0</v>
      </c>
      <c r="K199" s="238" t="s">
        <v>76</v>
      </c>
      <c r="L199" s="243"/>
      <c r="M199" s="244" t="s">
        <v>76</v>
      </c>
      <c r="N199" s="245" t="s">
        <v>49</v>
      </c>
      <c r="O199" s="67"/>
      <c r="P199" s="194">
        <f>O199*H199</f>
        <v>0</v>
      </c>
      <c r="Q199" s="194">
        <v>0</v>
      </c>
      <c r="R199" s="194">
        <f>Q199*H199</f>
        <v>0</v>
      </c>
      <c r="S199" s="194">
        <v>0</v>
      </c>
      <c r="T199" s="195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6" t="s">
        <v>597</v>
      </c>
      <c r="AT199" s="196" t="s">
        <v>453</v>
      </c>
      <c r="AU199" s="196" t="s">
        <v>90</v>
      </c>
      <c r="AY199" s="20" t="s">
        <v>386</v>
      </c>
      <c r="BE199" s="197">
        <f>IF(N199="základní",J199,0)</f>
        <v>0</v>
      </c>
      <c r="BF199" s="197">
        <f>IF(N199="snížená",J199,0)</f>
        <v>0</v>
      </c>
      <c r="BG199" s="197">
        <f>IF(N199="zákl. přenesená",J199,0)</f>
        <v>0</v>
      </c>
      <c r="BH199" s="197">
        <f>IF(N199="sníž. přenesená",J199,0)</f>
        <v>0</v>
      </c>
      <c r="BI199" s="197">
        <f>IF(N199="nulová",J199,0)</f>
        <v>0</v>
      </c>
      <c r="BJ199" s="20" t="s">
        <v>90</v>
      </c>
      <c r="BK199" s="197">
        <f>ROUND(I199*H199,2)</f>
        <v>0</v>
      </c>
      <c r="BL199" s="20" t="s">
        <v>479</v>
      </c>
      <c r="BM199" s="196" t="s">
        <v>6110</v>
      </c>
    </row>
    <row r="200" spans="1:65" s="2" customFormat="1" ht="24.15" customHeight="1">
      <c r="A200" s="37"/>
      <c r="B200" s="38"/>
      <c r="C200" s="236" t="s">
        <v>906</v>
      </c>
      <c r="D200" s="236" t="s">
        <v>453</v>
      </c>
      <c r="E200" s="237" t="s">
        <v>6111</v>
      </c>
      <c r="F200" s="238" t="s">
        <v>6112</v>
      </c>
      <c r="G200" s="239" t="s">
        <v>624</v>
      </c>
      <c r="H200" s="240">
        <v>214</v>
      </c>
      <c r="I200" s="241"/>
      <c r="J200" s="242">
        <f>ROUND(I200*H200,2)</f>
        <v>0</v>
      </c>
      <c r="K200" s="238" t="s">
        <v>391</v>
      </c>
      <c r="L200" s="243"/>
      <c r="M200" s="244" t="s">
        <v>76</v>
      </c>
      <c r="N200" s="245" t="s">
        <v>49</v>
      </c>
      <c r="O200" s="67"/>
      <c r="P200" s="194">
        <f>O200*H200</f>
        <v>0</v>
      </c>
      <c r="Q200" s="194">
        <v>6.0000000000000002E-5</v>
      </c>
      <c r="R200" s="194">
        <f>Q200*H200</f>
        <v>1.2840000000000001E-2</v>
      </c>
      <c r="S200" s="194">
        <v>0</v>
      </c>
      <c r="T200" s="195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6" t="s">
        <v>597</v>
      </c>
      <c r="AT200" s="196" t="s">
        <v>453</v>
      </c>
      <c r="AU200" s="196" t="s">
        <v>90</v>
      </c>
      <c r="AY200" s="20" t="s">
        <v>386</v>
      </c>
      <c r="BE200" s="197">
        <f>IF(N200="základní",J200,0)</f>
        <v>0</v>
      </c>
      <c r="BF200" s="197">
        <f>IF(N200="snížená",J200,0)</f>
        <v>0</v>
      </c>
      <c r="BG200" s="197">
        <f>IF(N200="zákl. přenesená",J200,0)</f>
        <v>0</v>
      </c>
      <c r="BH200" s="197">
        <f>IF(N200="sníž. přenesená",J200,0)</f>
        <v>0</v>
      </c>
      <c r="BI200" s="197">
        <f>IF(N200="nulová",J200,0)</f>
        <v>0</v>
      </c>
      <c r="BJ200" s="20" t="s">
        <v>90</v>
      </c>
      <c r="BK200" s="197">
        <f>ROUND(I200*H200,2)</f>
        <v>0</v>
      </c>
      <c r="BL200" s="20" t="s">
        <v>479</v>
      </c>
      <c r="BM200" s="196" t="s">
        <v>6113</v>
      </c>
    </row>
    <row r="201" spans="1:65" s="2" customFormat="1" ht="24.15" customHeight="1">
      <c r="A201" s="37"/>
      <c r="B201" s="38"/>
      <c r="C201" s="185" t="s">
        <v>914</v>
      </c>
      <c r="D201" s="185" t="s">
        <v>388</v>
      </c>
      <c r="E201" s="186" t="s">
        <v>6114</v>
      </c>
      <c r="F201" s="187" t="s">
        <v>6115</v>
      </c>
      <c r="G201" s="188" t="s">
        <v>624</v>
      </c>
      <c r="H201" s="189">
        <v>55</v>
      </c>
      <c r="I201" s="190"/>
      <c r="J201" s="191">
        <f>ROUND(I201*H201,2)</f>
        <v>0</v>
      </c>
      <c r="K201" s="187" t="s">
        <v>391</v>
      </c>
      <c r="L201" s="42"/>
      <c r="M201" s="192" t="s">
        <v>76</v>
      </c>
      <c r="N201" s="193" t="s">
        <v>49</v>
      </c>
      <c r="O201" s="67"/>
      <c r="P201" s="194">
        <f>O201*H201</f>
        <v>0</v>
      </c>
      <c r="Q201" s="194">
        <v>0</v>
      </c>
      <c r="R201" s="194">
        <f>Q201*H201</f>
        <v>0</v>
      </c>
      <c r="S201" s="194">
        <v>0</v>
      </c>
      <c r="T201" s="195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6" t="s">
        <v>479</v>
      </c>
      <c r="AT201" s="196" t="s">
        <v>388</v>
      </c>
      <c r="AU201" s="196" t="s">
        <v>90</v>
      </c>
      <c r="AY201" s="20" t="s">
        <v>386</v>
      </c>
      <c r="BE201" s="197">
        <f>IF(N201="základní",J201,0)</f>
        <v>0</v>
      </c>
      <c r="BF201" s="197">
        <f>IF(N201="snížená",J201,0)</f>
        <v>0</v>
      </c>
      <c r="BG201" s="197">
        <f>IF(N201="zákl. přenesená",J201,0)</f>
        <v>0</v>
      </c>
      <c r="BH201" s="197">
        <f>IF(N201="sníž. přenesená",J201,0)</f>
        <v>0</v>
      </c>
      <c r="BI201" s="197">
        <f>IF(N201="nulová",J201,0)</f>
        <v>0</v>
      </c>
      <c r="BJ201" s="20" t="s">
        <v>90</v>
      </c>
      <c r="BK201" s="197">
        <f>ROUND(I201*H201,2)</f>
        <v>0</v>
      </c>
      <c r="BL201" s="20" t="s">
        <v>479</v>
      </c>
      <c r="BM201" s="196" t="s">
        <v>6116</v>
      </c>
    </row>
    <row r="202" spans="1:65" s="2" customFormat="1" ht="10">
      <c r="A202" s="37"/>
      <c r="B202" s="38"/>
      <c r="C202" s="39"/>
      <c r="D202" s="198" t="s">
        <v>393</v>
      </c>
      <c r="E202" s="39"/>
      <c r="F202" s="199" t="s">
        <v>6117</v>
      </c>
      <c r="G202" s="39"/>
      <c r="H202" s="39"/>
      <c r="I202" s="200"/>
      <c r="J202" s="39"/>
      <c r="K202" s="39"/>
      <c r="L202" s="42"/>
      <c r="M202" s="201"/>
      <c r="N202" s="202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393</v>
      </c>
      <c r="AU202" s="20" t="s">
        <v>90</v>
      </c>
    </row>
    <row r="203" spans="1:65" s="2" customFormat="1" ht="24.15" customHeight="1">
      <c r="A203" s="37"/>
      <c r="B203" s="38"/>
      <c r="C203" s="236" t="s">
        <v>922</v>
      </c>
      <c r="D203" s="236" t="s">
        <v>453</v>
      </c>
      <c r="E203" s="237" t="s">
        <v>6118</v>
      </c>
      <c r="F203" s="238" t="s">
        <v>6119</v>
      </c>
      <c r="G203" s="239" t="s">
        <v>624</v>
      </c>
      <c r="H203" s="240">
        <v>55</v>
      </c>
      <c r="I203" s="241"/>
      <c r="J203" s="242">
        <f>ROUND(I203*H203,2)</f>
        <v>0</v>
      </c>
      <c r="K203" s="238" t="s">
        <v>391</v>
      </c>
      <c r="L203" s="243"/>
      <c r="M203" s="244" t="s">
        <v>76</v>
      </c>
      <c r="N203" s="245" t="s">
        <v>49</v>
      </c>
      <c r="O203" s="67"/>
      <c r="P203" s="194">
        <f>O203*H203</f>
        <v>0</v>
      </c>
      <c r="Q203" s="194">
        <v>1E-4</v>
      </c>
      <c r="R203" s="194">
        <f>Q203*H203</f>
        <v>5.5000000000000005E-3</v>
      </c>
      <c r="S203" s="194">
        <v>0</v>
      </c>
      <c r="T203" s="195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6" t="s">
        <v>597</v>
      </c>
      <c r="AT203" s="196" t="s">
        <v>453</v>
      </c>
      <c r="AU203" s="196" t="s">
        <v>90</v>
      </c>
      <c r="AY203" s="20" t="s">
        <v>386</v>
      </c>
      <c r="BE203" s="197">
        <f>IF(N203="základní",J203,0)</f>
        <v>0</v>
      </c>
      <c r="BF203" s="197">
        <f>IF(N203="snížená",J203,0)</f>
        <v>0</v>
      </c>
      <c r="BG203" s="197">
        <f>IF(N203="zákl. přenesená",J203,0)</f>
        <v>0</v>
      </c>
      <c r="BH203" s="197">
        <f>IF(N203="sníž. přenesená",J203,0)</f>
        <v>0</v>
      </c>
      <c r="BI203" s="197">
        <f>IF(N203="nulová",J203,0)</f>
        <v>0</v>
      </c>
      <c r="BJ203" s="20" t="s">
        <v>90</v>
      </c>
      <c r="BK203" s="197">
        <f>ROUND(I203*H203,2)</f>
        <v>0</v>
      </c>
      <c r="BL203" s="20" t="s">
        <v>479</v>
      </c>
      <c r="BM203" s="196" t="s">
        <v>6120</v>
      </c>
    </row>
    <row r="204" spans="1:65" s="2" customFormat="1" ht="24.15" customHeight="1">
      <c r="A204" s="37"/>
      <c r="B204" s="38"/>
      <c r="C204" s="185" t="s">
        <v>928</v>
      </c>
      <c r="D204" s="185" t="s">
        <v>388</v>
      </c>
      <c r="E204" s="186" t="s">
        <v>6121</v>
      </c>
      <c r="F204" s="187" t="s">
        <v>6122</v>
      </c>
      <c r="G204" s="188" t="s">
        <v>624</v>
      </c>
      <c r="H204" s="189">
        <v>33</v>
      </c>
      <c r="I204" s="190"/>
      <c r="J204" s="191">
        <f>ROUND(I204*H204,2)</f>
        <v>0</v>
      </c>
      <c r="K204" s="187" t="s">
        <v>391</v>
      </c>
      <c r="L204" s="42"/>
      <c r="M204" s="192" t="s">
        <v>76</v>
      </c>
      <c r="N204" s="193" t="s">
        <v>49</v>
      </c>
      <c r="O204" s="67"/>
      <c r="P204" s="194">
        <f>O204*H204</f>
        <v>0</v>
      </c>
      <c r="Q204" s="194">
        <v>0</v>
      </c>
      <c r="R204" s="194">
        <f>Q204*H204</f>
        <v>0</v>
      </c>
      <c r="S204" s="194">
        <v>0</v>
      </c>
      <c r="T204" s="195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6" t="s">
        <v>479</v>
      </c>
      <c r="AT204" s="196" t="s">
        <v>388</v>
      </c>
      <c r="AU204" s="196" t="s">
        <v>90</v>
      </c>
      <c r="AY204" s="20" t="s">
        <v>386</v>
      </c>
      <c r="BE204" s="197">
        <f>IF(N204="základní",J204,0)</f>
        <v>0</v>
      </c>
      <c r="BF204" s="197">
        <f>IF(N204="snížená",J204,0)</f>
        <v>0</v>
      </c>
      <c r="BG204" s="197">
        <f>IF(N204="zákl. přenesená",J204,0)</f>
        <v>0</v>
      </c>
      <c r="BH204" s="197">
        <f>IF(N204="sníž. přenesená",J204,0)</f>
        <v>0</v>
      </c>
      <c r="BI204" s="197">
        <f>IF(N204="nulová",J204,0)</f>
        <v>0</v>
      </c>
      <c r="BJ204" s="20" t="s">
        <v>90</v>
      </c>
      <c r="BK204" s="197">
        <f>ROUND(I204*H204,2)</f>
        <v>0</v>
      </c>
      <c r="BL204" s="20" t="s">
        <v>479</v>
      </c>
      <c r="BM204" s="196" t="s">
        <v>6123</v>
      </c>
    </row>
    <row r="205" spans="1:65" s="2" customFormat="1" ht="10">
      <c r="A205" s="37"/>
      <c r="B205" s="38"/>
      <c r="C205" s="39"/>
      <c r="D205" s="198" t="s">
        <v>393</v>
      </c>
      <c r="E205" s="39"/>
      <c r="F205" s="199" t="s">
        <v>6124</v>
      </c>
      <c r="G205" s="39"/>
      <c r="H205" s="39"/>
      <c r="I205" s="200"/>
      <c r="J205" s="39"/>
      <c r="K205" s="39"/>
      <c r="L205" s="42"/>
      <c r="M205" s="201"/>
      <c r="N205" s="202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393</v>
      </c>
      <c r="AU205" s="20" t="s">
        <v>90</v>
      </c>
    </row>
    <row r="206" spans="1:65" s="2" customFormat="1" ht="16.5" customHeight="1">
      <c r="A206" s="37"/>
      <c r="B206" s="38"/>
      <c r="C206" s="236" t="s">
        <v>938</v>
      </c>
      <c r="D206" s="236" t="s">
        <v>453</v>
      </c>
      <c r="E206" s="237" t="s">
        <v>6037</v>
      </c>
      <c r="F206" s="238" t="s">
        <v>6038</v>
      </c>
      <c r="G206" s="239" t="s">
        <v>624</v>
      </c>
      <c r="H206" s="240">
        <v>271</v>
      </c>
      <c r="I206" s="241"/>
      <c r="J206" s="242">
        <f>ROUND(I206*H206,2)</f>
        <v>0</v>
      </c>
      <c r="K206" s="238" t="s">
        <v>391</v>
      </c>
      <c r="L206" s="243"/>
      <c r="M206" s="244" t="s">
        <v>76</v>
      </c>
      <c r="N206" s="245" t="s">
        <v>49</v>
      </c>
      <c r="O206" s="67"/>
      <c r="P206" s="194">
        <f>O206*H206</f>
        <v>0</v>
      </c>
      <c r="Q206" s="194">
        <v>1.0000000000000001E-5</v>
      </c>
      <c r="R206" s="194">
        <f>Q206*H206</f>
        <v>2.7100000000000002E-3</v>
      </c>
      <c r="S206" s="194">
        <v>0</v>
      </c>
      <c r="T206" s="195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6" t="s">
        <v>597</v>
      </c>
      <c r="AT206" s="196" t="s">
        <v>453</v>
      </c>
      <c r="AU206" s="196" t="s">
        <v>90</v>
      </c>
      <c r="AY206" s="20" t="s">
        <v>386</v>
      </c>
      <c r="BE206" s="197">
        <f>IF(N206="základní",J206,0)</f>
        <v>0</v>
      </c>
      <c r="BF206" s="197">
        <f>IF(N206="snížená",J206,0)</f>
        <v>0</v>
      </c>
      <c r="BG206" s="197">
        <f>IF(N206="zákl. přenesená",J206,0)</f>
        <v>0</v>
      </c>
      <c r="BH206" s="197">
        <f>IF(N206="sníž. přenesená",J206,0)</f>
        <v>0</v>
      </c>
      <c r="BI206" s="197">
        <f>IF(N206="nulová",J206,0)</f>
        <v>0</v>
      </c>
      <c r="BJ206" s="20" t="s">
        <v>90</v>
      </c>
      <c r="BK206" s="197">
        <f>ROUND(I206*H206,2)</f>
        <v>0</v>
      </c>
      <c r="BL206" s="20" t="s">
        <v>479</v>
      </c>
      <c r="BM206" s="196" t="s">
        <v>6125</v>
      </c>
    </row>
    <row r="207" spans="1:65" s="2" customFormat="1" ht="37.75" customHeight="1">
      <c r="A207" s="37"/>
      <c r="B207" s="38"/>
      <c r="C207" s="236" t="s">
        <v>943</v>
      </c>
      <c r="D207" s="236" t="s">
        <v>453</v>
      </c>
      <c r="E207" s="237" t="s">
        <v>6126</v>
      </c>
      <c r="F207" s="238" t="s">
        <v>6127</v>
      </c>
      <c r="G207" s="239" t="s">
        <v>624</v>
      </c>
      <c r="H207" s="240">
        <v>33</v>
      </c>
      <c r="I207" s="241"/>
      <c r="J207" s="242">
        <f>ROUND(I207*H207,2)</f>
        <v>0</v>
      </c>
      <c r="K207" s="238" t="s">
        <v>391</v>
      </c>
      <c r="L207" s="243"/>
      <c r="M207" s="244" t="s">
        <v>76</v>
      </c>
      <c r="N207" s="245" t="s">
        <v>49</v>
      </c>
      <c r="O207" s="67"/>
      <c r="P207" s="194">
        <f>O207*H207</f>
        <v>0</v>
      </c>
      <c r="Q207" s="194">
        <v>6.9999999999999994E-5</v>
      </c>
      <c r="R207" s="194">
        <f>Q207*H207</f>
        <v>2.31E-3</v>
      </c>
      <c r="S207" s="194">
        <v>0</v>
      </c>
      <c r="T207" s="195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6" t="s">
        <v>597</v>
      </c>
      <c r="AT207" s="196" t="s">
        <v>453</v>
      </c>
      <c r="AU207" s="196" t="s">
        <v>90</v>
      </c>
      <c r="AY207" s="20" t="s">
        <v>386</v>
      </c>
      <c r="BE207" s="197">
        <f>IF(N207="základní",J207,0)</f>
        <v>0</v>
      </c>
      <c r="BF207" s="197">
        <f>IF(N207="snížená",J207,0)</f>
        <v>0</v>
      </c>
      <c r="BG207" s="197">
        <f>IF(N207="zákl. přenesená",J207,0)</f>
        <v>0</v>
      </c>
      <c r="BH207" s="197">
        <f>IF(N207="sníž. přenesená",J207,0)</f>
        <v>0</v>
      </c>
      <c r="BI207" s="197">
        <f>IF(N207="nulová",J207,0)</f>
        <v>0</v>
      </c>
      <c r="BJ207" s="20" t="s">
        <v>90</v>
      </c>
      <c r="BK207" s="197">
        <f>ROUND(I207*H207,2)</f>
        <v>0</v>
      </c>
      <c r="BL207" s="20" t="s">
        <v>479</v>
      </c>
      <c r="BM207" s="196" t="s">
        <v>6128</v>
      </c>
    </row>
    <row r="208" spans="1:65" s="2" customFormat="1" ht="24.15" customHeight="1">
      <c r="A208" s="37"/>
      <c r="B208" s="38"/>
      <c r="C208" s="185" t="s">
        <v>948</v>
      </c>
      <c r="D208" s="185" t="s">
        <v>388</v>
      </c>
      <c r="E208" s="186" t="s">
        <v>6129</v>
      </c>
      <c r="F208" s="187" t="s">
        <v>6130</v>
      </c>
      <c r="G208" s="188" t="s">
        <v>624</v>
      </c>
      <c r="H208" s="189">
        <v>1</v>
      </c>
      <c r="I208" s="190"/>
      <c r="J208" s="191">
        <f>ROUND(I208*H208,2)</f>
        <v>0</v>
      </c>
      <c r="K208" s="187" t="s">
        <v>391</v>
      </c>
      <c r="L208" s="42"/>
      <c r="M208" s="192" t="s">
        <v>76</v>
      </c>
      <c r="N208" s="193" t="s">
        <v>49</v>
      </c>
      <c r="O208" s="67"/>
      <c r="P208" s="194">
        <f>O208*H208</f>
        <v>0</v>
      </c>
      <c r="Q208" s="194">
        <v>0</v>
      </c>
      <c r="R208" s="194">
        <f>Q208*H208</f>
        <v>0</v>
      </c>
      <c r="S208" s="194">
        <v>0</v>
      </c>
      <c r="T208" s="195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6" t="s">
        <v>479</v>
      </c>
      <c r="AT208" s="196" t="s">
        <v>388</v>
      </c>
      <c r="AU208" s="196" t="s">
        <v>90</v>
      </c>
      <c r="AY208" s="20" t="s">
        <v>386</v>
      </c>
      <c r="BE208" s="197">
        <f>IF(N208="základní",J208,0)</f>
        <v>0</v>
      </c>
      <c r="BF208" s="197">
        <f>IF(N208="snížená",J208,0)</f>
        <v>0</v>
      </c>
      <c r="BG208" s="197">
        <f>IF(N208="zákl. přenesená",J208,0)</f>
        <v>0</v>
      </c>
      <c r="BH208" s="197">
        <f>IF(N208="sníž. přenesená",J208,0)</f>
        <v>0</v>
      </c>
      <c r="BI208" s="197">
        <f>IF(N208="nulová",J208,0)</f>
        <v>0</v>
      </c>
      <c r="BJ208" s="20" t="s">
        <v>90</v>
      </c>
      <c r="BK208" s="197">
        <f>ROUND(I208*H208,2)</f>
        <v>0</v>
      </c>
      <c r="BL208" s="20" t="s">
        <v>479</v>
      </c>
      <c r="BM208" s="196" t="s">
        <v>6131</v>
      </c>
    </row>
    <row r="209" spans="1:65" s="2" customFormat="1" ht="10">
      <c r="A209" s="37"/>
      <c r="B209" s="38"/>
      <c r="C209" s="39"/>
      <c r="D209" s="198" t="s">
        <v>393</v>
      </c>
      <c r="E209" s="39"/>
      <c r="F209" s="199" t="s">
        <v>6132</v>
      </c>
      <c r="G209" s="39"/>
      <c r="H209" s="39"/>
      <c r="I209" s="200"/>
      <c r="J209" s="39"/>
      <c r="K209" s="39"/>
      <c r="L209" s="42"/>
      <c r="M209" s="201"/>
      <c r="N209" s="202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393</v>
      </c>
      <c r="AU209" s="20" t="s">
        <v>90</v>
      </c>
    </row>
    <row r="210" spans="1:65" s="2" customFormat="1" ht="24.15" customHeight="1">
      <c r="A210" s="37"/>
      <c r="B210" s="38"/>
      <c r="C210" s="236" t="s">
        <v>954</v>
      </c>
      <c r="D210" s="236" t="s">
        <v>453</v>
      </c>
      <c r="E210" s="237" t="s">
        <v>6133</v>
      </c>
      <c r="F210" s="238" t="s">
        <v>6134</v>
      </c>
      <c r="G210" s="239" t="s">
        <v>624</v>
      </c>
      <c r="H210" s="240">
        <v>1</v>
      </c>
      <c r="I210" s="241"/>
      <c r="J210" s="242">
        <f>ROUND(I210*H210,2)</f>
        <v>0</v>
      </c>
      <c r="K210" s="238" t="s">
        <v>391</v>
      </c>
      <c r="L210" s="243"/>
      <c r="M210" s="244" t="s">
        <v>76</v>
      </c>
      <c r="N210" s="245" t="s">
        <v>49</v>
      </c>
      <c r="O210" s="67"/>
      <c r="P210" s="194">
        <f>O210*H210</f>
        <v>0</v>
      </c>
      <c r="Q210" s="194">
        <v>2.5000000000000001E-4</v>
      </c>
      <c r="R210" s="194">
        <f>Q210*H210</f>
        <v>2.5000000000000001E-4</v>
      </c>
      <c r="S210" s="194">
        <v>0</v>
      </c>
      <c r="T210" s="195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6" t="s">
        <v>597</v>
      </c>
      <c r="AT210" s="196" t="s">
        <v>453</v>
      </c>
      <c r="AU210" s="196" t="s">
        <v>90</v>
      </c>
      <c r="AY210" s="20" t="s">
        <v>386</v>
      </c>
      <c r="BE210" s="197">
        <f>IF(N210="základní",J210,0)</f>
        <v>0</v>
      </c>
      <c r="BF210" s="197">
        <f>IF(N210="snížená",J210,0)</f>
        <v>0</v>
      </c>
      <c r="BG210" s="197">
        <f>IF(N210="zákl. přenesená",J210,0)</f>
        <v>0</v>
      </c>
      <c r="BH210" s="197">
        <f>IF(N210="sníž. přenesená",J210,0)</f>
        <v>0</v>
      </c>
      <c r="BI210" s="197">
        <f>IF(N210="nulová",J210,0)</f>
        <v>0</v>
      </c>
      <c r="BJ210" s="20" t="s">
        <v>90</v>
      </c>
      <c r="BK210" s="197">
        <f>ROUND(I210*H210,2)</f>
        <v>0</v>
      </c>
      <c r="BL210" s="20" t="s">
        <v>479</v>
      </c>
      <c r="BM210" s="196" t="s">
        <v>6135</v>
      </c>
    </row>
    <row r="211" spans="1:65" s="2" customFormat="1" ht="24.15" customHeight="1">
      <c r="A211" s="37"/>
      <c r="B211" s="38"/>
      <c r="C211" s="185" t="s">
        <v>959</v>
      </c>
      <c r="D211" s="185" t="s">
        <v>388</v>
      </c>
      <c r="E211" s="186" t="s">
        <v>6136</v>
      </c>
      <c r="F211" s="187" t="s">
        <v>6137</v>
      </c>
      <c r="G211" s="188" t="s">
        <v>624</v>
      </c>
      <c r="H211" s="189">
        <v>81</v>
      </c>
      <c r="I211" s="190"/>
      <c r="J211" s="191">
        <f>ROUND(I211*H211,2)</f>
        <v>0</v>
      </c>
      <c r="K211" s="187" t="s">
        <v>391</v>
      </c>
      <c r="L211" s="42"/>
      <c r="M211" s="192" t="s">
        <v>76</v>
      </c>
      <c r="N211" s="193" t="s">
        <v>49</v>
      </c>
      <c r="O211" s="67"/>
      <c r="P211" s="194">
        <f>O211*H211</f>
        <v>0</v>
      </c>
      <c r="Q211" s="194">
        <v>0</v>
      </c>
      <c r="R211" s="194">
        <f>Q211*H211</f>
        <v>0</v>
      </c>
      <c r="S211" s="194">
        <v>0</v>
      </c>
      <c r="T211" s="195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6" t="s">
        <v>479</v>
      </c>
      <c r="AT211" s="196" t="s">
        <v>388</v>
      </c>
      <c r="AU211" s="196" t="s">
        <v>90</v>
      </c>
      <c r="AY211" s="20" t="s">
        <v>386</v>
      </c>
      <c r="BE211" s="197">
        <f>IF(N211="základní",J211,0)</f>
        <v>0</v>
      </c>
      <c r="BF211" s="197">
        <f>IF(N211="snížená",J211,0)</f>
        <v>0</v>
      </c>
      <c r="BG211" s="197">
        <f>IF(N211="zákl. přenesená",J211,0)</f>
        <v>0</v>
      </c>
      <c r="BH211" s="197">
        <f>IF(N211="sníž. přenesená",J211,0)</f>
        <v>0</v>
      </c>
      <c r="BI211" s="197">
        <f>IF(N211="nulová",J211,0)</f>
        <v>0</v>
      </c>
      <c r="BJ211" s="20" t="s">
        <v>90</v>
      </c>
      <c r="BK211" s="197">
        <f>ROUND(I211*H211,2)</f>
        <v>0</v>
      </c>
      <c r="BL211" s="20" t="s">
        <v>479</v>
      </c>
      <c r="BM211" s="196" t="s">
        <v>6138</v>
      </c>
    </row>
    <row r="212" spans="1:65" s="2" customFormat="1" ht="10">
      <c r="A212" s="37"/>
      <c r="B212" s="38"/>
      <c r="C212" s="39"/>
      <c r="D212" s="198" t="s">
        <v>393</v>
      </c>
      <c r="E212" s="39"/>
      <c r="F212" s="199" t="s">
        <v>6139</v>
      </c>
      <c r="G212" s="39"/>
      <c r="H212" s="39"/>
      <c r="I212" s="200"/>
      <c r="J212" s="39"/>
      <c r="K212" s="39"/>
      <c r="L212" s="42"/>
      <c r="M212" s="201"/>
      <c r="N212" s="202"/>
      <c r="O212" s="67"/>
      <c r="P212" s="67"/>
      <c r="Q212" s="67"/>
      <c r="R212" s="67"/>
      <c r="S212" s="67"/>
      <c r="T212" s="68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T212" s="20" t="s">
        <v>393</v>
      </c>
      <c r="AU212" s="20" t="s">
        <v>90</v>
      </c>
    </row>
    <row r="213" spans="1:65" s="2" customFormat="1" ht="24.15" customHeight="1">
      <c r="A213" s="37"/>
      <c r="B213" s="38"/>
      <c r="C213" s="236" t="s">
        <v>968</v>
      </c>
      <c r="D213" s="236" t="s">
        <v>453</v>
      </c>
      <c r="E213" s="237" t="s">
        <v>6140</v>
      </c>
      <c r="F213" s="238" t="s">
        <v>6141</v>
      </c>
      <c r="G213" s="239" t="s">
        <v>624</v>
      </c>
      <c r="H213" s="240">
        <v>11</v>
      </c>
      <c r="I213" s="241"/>
      <c r="J213" s="242">
        <f>ROUND(I213*H213,2)</f>
        <v>0</v>
      </c>
      <c r="K213" s="238" t="s">
        <v>76</v>
      </c>
      <c r="L213" s="243"/>
      <c r="M213" s="244" t="s">
        <v>76</v>
      </c>
      <c r="N213" s="245" t="s">
        <v>49</v>
      </c>
      <c r="O213" s="67"/>
      <c r="P213" s="194">
        <f>O213*H213</f>
        <v>0</v>
      </c>
      <c r="Q213" s="194">
        <v>0</v>
      </c>
      <c r="R213" s="194">
        <f>Q213*H213</f>
        <v>0</v>
      </c>
      <c r="S213" s="194">
        <v>0</v>
      </c>
      <c r="T213" s="195">
        <f>S213*H213</f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6" t="s">
        <v>597</v>
      </c>
      <c r="AT213" s="196" t="s">
        <v>453</v>
      </c>
      <c r="AU213" s="196" t="s">
        <v>90</v>
      </c>
      <c r="AY213" s="20" t="s">
        <v>386</v>
      </c>
      <c r="BE213" s="197">
        <f>IF(N213="základní",J213,0)</f>
        <v>0</v>
      </c>
      <c r="BF213" s="197">
        <f>IF(N213="snížená",J213,0)</f>
        <v>0</v>
      </c>
      <c r="BG213" s="197">
        <f>IF(N213="zákl. přenesená",J213,0)</f>
        <v>0</v>
      </c>
      <c r="BH213" s="197">
        <f>IF(N213="sníž. přenesená",J213,0)</f>
        <v>0</v>
      </c>
      <c r="BI213" s="197">
        <f>IF(N213="nulová",J213,0)</f>
        <v>0</v>
      </c>
      <c r="BJ213" s="20" t="s">
        <v>90</v>
      </c>
      <c r="BK213" s="197">
        <f>ROUND(I213*H213,2)</f>
        <v>0</v>
      </c>
      <c r="BL213" s="20" t="s">
        <v>479</v>
      </c>
      <c r="BM213" s="196" t="s">
        <v>6142</v>
      </c>
    </row>
    <row r="214" spans="1:65" s="2" customFormat="1" ht="24.15" customHeight="1">
      <c r="A214" s="37"/>
      <c r="B214" s="38"/>
      <c r="C214" s="236" t="s">
        <v>973</v>
      </c>
      <c r="D214" s="236" t="s">
        <v>453</v>
      </c>
      <c r="E214" s="237" t="s">
        <v>6143</v>
      </c>
      <c r="F214" s="238" t="s">
        <v>6144</v>
      </c>
      <c r="G214" s="239" t="s">
        <v>624</v>
      </c>
      <c r="H214" s="240">
        <v>70</v>
      </c>
      <c r="I214" s="241"/>
      <c r="J214" s="242">
        <f>ROUND(I214*H214,2)</f>
        <v>0</v>
      </c>
      <c r="K214" s="238" t="s">
        <v>76</v>
      </c>
      <c r="L214" s="243"/>
      <c r="M214" s="244" t="s">
        <v>76</v>
      </c>
      <c r="N214" s="245" t="s">
        <v>49</v>
      </c>
      <c r="O214" s="67"/>
      <c r="P214" s="194">
        <f>O214*H214</f>
        <v>0</v>
      </c>
      <c r="Q214" s="194">
        <v>3.3E-3</v>
      </c>
      <c r="R214" s="194">
        <f>Q214*H214</f>
        <v>0.23100000000000001</v>
      </c>
      <c r="S214" s="194">
        <v>0</v>
      </c>
      <c r="T214" s="195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6" t="s">
        <v>597</v>
      </c>
      <c r="AT214" s="196" t="s">
        <v>453</v>
      </c>
      <c r="AU214" s="196" t="s">
        <v>90</v>
      </c>
      <c r="AY214" s="20" t="s">
        <v>386</v>
      </c>
      <c r="BE214" s="197">
        <f>IF(N214="základní",J214,0)</f>
        <v>0</v>
      </c>
      <c r="BF214" s="197">
        <f>IF(N214="snížená",J214,0)</f>
        <v>0</v>
      </c>
      <c r="BG214" s="197">
        <f>IF(N214="zákl. přenesená",J214,0)</f>
        <v>0</v>
      </c>
      <c r="BH214" s="197">
        <f>IF(N214="sníž. přenesená",J214,0)</f>
        <v>0</v>
      </c>
      <c r="BI214" s="197">
        <f>IF(N214="nulová",J214,0)</f>
        <v>0</v>
      </c>
      <c r="BJ214" s="20" t="s">
        <v>90</v>
      </c>
      <c r="BK214" s="197">
        <f>ROUND(I214*H214,2)</f>
        <v>0</v>
      </c>
      <c r="BL214" s="20" t="s">
        <v>479</v>
      </c>
      <c r="BM214" s="196" t="s">
        <v>6145</v>
      </c>
    </row>
    <row r="215" spans="1:65" s="2" customFormat="1" ht="21.75" customHeight="1">
      <c r="A215" s="37"/>
      <c r="B215" s="38"/>
      <c r="C215" s="185" t="s">
        <v>980</v>
      </c>
      <c r="D215" s="185" t="s">
        <v>388</v>
      </c>
      <c r="E215" s="186" t="s">
        <v>6146</v>
      </c>
      <c r="F215" s="187" t="s">
        <v>6147</v>
      </c>
      <c r="G215" s="188" t="s">
        <v>624</v>
      </c>
      <c r="H215" s="189">
        <v>52</v>
      </c>
      <c r="I215" s="190"/>
      <c r="J215" s="191">
        <f>ROUND(I215*H215,2)</f>
        <v>0</v>
      </c>
      <c r="K215" s="187" t="s">
        <v>391</v>
      </c>
      <c r="L215" s="42"/>
      <c r="M215" s="192" t="s">
        <v>76</v>
      </c>
      <c r="N215" s="193" t="s">
        <v>49</v>
      </c>
      <c r="O215" s="67"/>
      <c r="P215" s="194">
        <f>O215*H215</f>
        <v>0</v>
      </c>
      <c r="Q215" s="194">
        <v>0</v>
      </c>
      <c r="R215" s="194">
        <f>Q215*H215</f>
        <v>0</v>
      </c>
      <c r="S215" s="194">
        <v>0</v>
      </c>
      <c r="T215" s="195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6" t="s">
        <v>479</v>
      </c>
      <c r="AT215" s="196" t="s">
        <v>388</v>
      </c>
      <c r="AU215" s="196" t="s">
        <v>90</v>
      </c>
      <c r="AY215" s="20" t="s">
        <v>386</v>
      </c>
      <c r="BE215" s="197">
        <f>IF(N215="základní",J215,0)</f>
        <v>0</v>
      </c>
      <c r="BF215" s="197">
        <f>IF(N215="snížená",J215,0)</f>
        <v>0</v>
      </c>
      <c r="BG215" s="197">
        <f>IF(N215="zákl. přenesená",J215,0)</f>
        <v>0</v>
      </c>
      <c r="BH215" s="197">
        <f>IF(N215="sníž. přenesená",J215,0)</f>
        <v>0</v>
      </c>
      <c r="BI215" s="197">
        <f>IF(N215="nulová",J215,0)</f>
        <v>0</v>
      </c>
      <c r="BJ215" s="20" t="s">
        <v>90</v>
      </c>
      <c r="BK215" s="197">
        <f>ROUND(I215*H215,2)</f>
        <v>0</v>
      </c>
      <c r="BL215" s="20" t="s">
        <v>479</v>
      </c>
      <c r="BM215" s="196" t="s">
        <v>6148</v>
      </c>
    </row>
    <row r="216" spans="1:65" s="2" customFormat="1" ht="10">
      <c r="A216" s="37"/>
      <c r="B216" s="38"/>
      <c r="C216" s="39"/>
      <c r="D216" s="198" t="s">
        <v>393</v>
      </c>
      <c r="E216" s="39"/>
      <c r="F216" s="199" t="s">
        <v>6149</v>
      </c>
      <c r="G216" s="39"/>
      <c r="H216" s="39"/>
      <c r="I216" s="200"/>
      <c r="J216" s="39"/>
      <c r="K216" s="39"/>
      <c r="L216" s="42"/>
      <c r="M216" s="201"/>
      <c r="N216" s="202"/>
      <c r="O216" s="67"/>
      <c r="P216" s="67"/>
      <c r="Q216" s="67"/>
      <c r="R216" s="67"/>
      <c r="S216" s="67"/>
      <c r="T216" s="68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T216" s="20" t="s">
        <v>393</v>
      </c>
      <c r="AU216" s="20" t="s">
        <v>90</v>
      </c>
    </row>
    <row r="217" spans="1:65" s="2" customFormat="1" ht="24.15" customHeight="1">
      <c r="A217" s="37"/>
      <c r="B217" s="38"/>
      <c r="C217" s="236" t="s">
        <v>987</v>
      </c>
      <c r="D217" s="236" t="s">
        <v>453</v>
      </c>
      <c r="E217" s="237" t="s">
        <v>6150</v>
      </c>
      <c r="F217" s="238" t="s">
        <v>6151</v>
      </c>
      <c r="G217" s="239" t="s">
        <v>624</v>
      </c>
      <c r="H217" s="240">
        <v>24</v>
      </c>
      <c r="I217" s="241"/>
      <c r="J217" s="242">
        <f>ROUND(I217*H217,2)</f>
        <v>0</v>
      </c>
      <c r="K217" s="238" t="s">
        <v>76</v>
      </c>
      <c r="L217" s="243"/>
      <c r="M217" s="244" t="s">
        <v>76</v>
      </c>
      <c r="N217" s="245" t="s">
        <v>49</v>
      </c>
      <c r="O217" s="67"/>
      <c r="P217" s="194">
        <f>O217*H217</f>
        <v>0</v>
      </c>
      <c r="Q217" s="194">
        <v>0</v>
      </c>
      <c r="R217" s="194">
        <f>Q217*H217</f>
        <v>0</v>
      </c>
      <c r="S217" s="194">
        <v>0</v>
      </c>
      <c r="T217" s="195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6" t="s">
        <v>597</v>
      </c>
      <c r="AT217" s="196" t="s">
        <v>453</v>
      </c>
      <c r="AU217" s="196" t="s">
        <v>90</v>
      </c>
      <c r="AY217" s="20" t="s">
        <v>386</v>
      </c>
      <c r="BE217" s="197">
        <f>IF(N217="základní",J217,0)</f>
        <v>0</v>
      </c>
      <c r="BF217" s="197">
        <f>IF(N217="snížená",J217,0)</f>
        <v>0</v>
      </c>
      <c r="BG217" s="197">
        <f>IF(N217="zákl. přenesená",J217,0)</f>
        <v>0</v>
      </c>
      <c r="BH217" s="197">
        <f>IF(N217="sníž. přenesená",J217,0)</f>
        <v>0</v>
      </c>
      <c r="BI217" s="197">
        <f>IF(N217="nulová",J217,0)</f>
        <v>0</v>
      </c>
      <c r="BJ217" s="20" t="s">
        <v>90</v>
      </c>
      <c r="BK217" s="197">
        <f>ROUND(I217*H217,2)</f>
        <v>0</v>
      </c>
      <c r="BL217" s="20" t="s">
        <v>479</v>
      </c>
      <c r="BM217" s="196" t="s">
        <v>6152</v>
      </c>
    </row>
    <row r="218" spans="1:65" s="2" customFormat="1" ht="24.15" customHeight="1">
      <c r="A218" s="37"/>
      <c r="B218" s="38"/>
      <c r="C218" s="236" t="s">
        <v>993</v>
      </c>
      <c r="D218" s="236" t="s">
        <v>453</v>
      </c>
      <c r="E218" s="237" t="s">
        <v>6153</v>
      </c>
      <c r="F218" s="238" t="s">
        <v>6154</v>
      </c>
      <c r="G218" s="239" t="s">
        <v>624</v>
      </c>
      <c r="H218" s="240">
        <v>28</v>
      </c>
      <c r="I218" s="241"/>
      <c r="J218" s="242">
        <f>ROUND(I218*H218,2)</f>
        <v>0</v>
      </c>
      <c r="K218" s="238" t="s">
        <v>76</v>
      </c>
      <c r="L218" s="243"/>
      <c r="M218" s="244" t="s">
        <v>76</v>
      </c>
      <c r="N218" s="245" t="s">
        <v>49</v>
      </c>
      <c r="O218" s="67"/>
      <c r="P218" s="194">
        <f>O218*H218</f>
        <v>0</v>
      </c>
      <c r="Q218" s="194">
        <v>0</v>
      </c>
      <c r="R218" s="194">
        <f>Q218*H218</f>
        <v>0</v>
      </c>
      <c r="S218" s="194">
        <v>0</v>
      </c>
      <c r="T218" s="195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6" t="s">
        <v>597</v>
      </c>
      <c r="AT218" s="196" t="s">
        <v>453</v>
      </c>
      <c r="AU218" s="196" t="s">
        <v>90</v>
      </c>
      <c r="AY218" s="20" t="s">
        <v>386</v>
      </c>
      <c r="BE218" s="197">
        <f>IF(N218="základní",J218,0)</f>
        <v>0</v>
      </c>
      <c r="BF218" s="197">
        <f>IF(N218="snížená",J218,0)</f>
        <v>0</v>
      </c>
      <c r="BG218" s="197">
        <f>IF(N218="zákl. přenesená",J218,0)</f>
        <v>0</v>
      </c>
      <c r="BH218" s="197">
        <f>IF(N218="sníž. přenesená",J218,0)</f>
        <v>0</v>
      </c>
      <c r="BI218" s="197">
        <f>IF(N218="nulová",J218,0)</f>
        <v>0</v>
      </c>
      <c r="BJ218" s="20" t="s">
        <v>90</v>
      </c>
      <c r="BK218" s="197">
        <f>ROUND(I218*H218,2)</f>
        <v>0</v>
      </c>
      <c r="BL218" s="20" t="s">
        <v>479</v>
      </c>
      <c r="BM218" s="196" t="s">
        <v>6155</v>
      </c>
    </row>
    <row r="219" spans="1:65" s="2" customFormat="1" ht="24.15" customHeight="1">
      <c r="A219" s="37"/>
      <c r="B219" s="38"/>
      <c r="C219" s="185" t="s">
        <v>1011</v>
      </c>
      <c r="D219" s="185" t="s">
        <v>388</v>
      </c>
      <c r="E219" s="186" t="s">
        <v>6156</v>
      </c>
      <c r="F219" s="187" t="s">
        <v>6157</v>
      </c>
      <c r="G219" s="188" t="s">
        <v>167</v>
      </c>
      <c r="H219" s="189">
        <v>135</v>
      </c>
      <c r="I219" s="190"/>
      <c r="J219" s="191">
        <f>ROUND(I219*H219,2)</f>
        <v>0</v>
      </c>
      <c r="K219" s="187" t="s">
        <v>391</v>
      </c>
      <c r="L219" s="42"/>
      <c r="M219" s="192" t="s">
        <v>76</v>
      </c>
      <c r="N219" s="193" t="s">
        <v>49</v>
      </c>
      <c r="O219" s="67"/>
      <c r="P219" s="194">
        <f>O219*H219</f>
        <v>0</v>
      </c>
      <c r="Q219" s="194">
        <v>0</v>
      </c>
      <c r="R219" s="194">
        <f>Q219*H219</f>
        <v>0</v>
      </c>
      <c r="S219" s="194">
        <v>0</v>
      </c>
      <c r="T219" s="195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6" t="s">
        <v>479</v>
      </c>
      <c r="AT219" s="196" t="s">
        <v>388</v>
      </c>
      <c r="AU219" s="196" t="s">
        <v>90</v>
      </c>
      <c r="AY219" s="20" t="s">
        <v>386</v>
      </c>
      <c r="BE219" s="197">
        <f>IF(N219="základní",J219,0)</f>
        <v>0</v>
      </c>
      <c r="BF219" s="197">
        <f>IF(N219="snížená",J219,0)</f>
        <v>0</v>
      </c>
      <c r="BG219" s="197">
        <f>IF(N219="zákl. přenesená",J219,0)</f>
        <v>0</v>
      </c>
      <c r="BH219" s="197">
        <f>IF(N219="sníž. přenesená",J219,0)</f>
        <v>0</v>
      </c>
      <c r="BI219" s="197">
        <f>IF(N219="nulová",J219,0)</f>
        <v>0</v>
      </c>
      <c r="BJ219" s="20" t="s">
        <v>90</v>
      </c>
      <c r="BK219" s="197">
        <f>ROUND(I219*H219,2)</f>
        <v>0</v>
      </c>
      <c r="BL219" s="20" t="s">
        <v>479</v>
      </c>
      <c r="BM219" s="196" t="s">
        <v>6158</v>
      </c>
    </row>
    <row r="220" spans="1:65" s="2" customFormat="1" ht="10">
      <c r="A220" s="37"/>
      <c r="B220" s="38"/>
      <c r="C220" s="39"/>
      <c r="D220" s="198" t="s">
        <v>393</v>
      </c>
      <c r="E220" s="39"/>
      <c r="F220" s="199" t="s">
        <v>6159</v>
      </c>
      <c r="G220" s="39"/>
      <c r="H220" s="39"/>
      <c r="I220" s="200"/>
      <c r="J220" s="39"/>
      <c r="K220" s="39"/>
      <c r="L220" s="42"/>
      <c r="M220" s="201"/>
      <c r="N220" s="202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393</v>
      </c>
      <c r="AU220" s="20" t="s">
        <v>90</v>
      </c>
    </row>
    <row r="221" spans="1:65" s="2" customFormat="1" ht="24.15" customHeight="1">
      <c r="A221" s="37"/>
      <c r="B221" s="38"/>
      <c r="C221" s="236" t="s">
        <v>1016</v>
      </c>
      <c r="D221" s="236" t="s">
        <v>453</v>
      </c>
      <c r="E221" s="237" t="s">
        <v>6160</v>
      </c>
      <c r="F221" s="238" t="s">
        <v>6161</v>
      </c>
      <c r="G221" s="239" t="s">
        <v>167</v>
      </c>
      <c r="H221" s="240">
        <v>113</v>
      </c>
      <c r="I221" s="241"/>
      <c r="J221" s="242">
        <f>ROUND(I221*H221,2)</f>
        <v>0</v>
      </c>
      <c r="K221" s="238" t="s">
        <v>76</v>
      </c>
      <c r="L221" s="243"/>
      <c r="M221" s="244" t="s">
        <v>76</v>
      </c>
      <c r="N221" s="245" t="s">
        <v>49</v>
      </c>
      <c r="O221" s="67"/>
      <c r="P221" s="194">
        <f>O221*H221</f>
        <v>0</v>
      </c>
      <c r="Q221" s="194">
        <v>0</v>
      </c>
      <c r="R221" s="194">
        <f>Q221*H221</f>
        <v>0</v>
      </c>
      <c r="S221" s="194">
        <v>0</v>
      </c>
      <c r="T221" s="195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6" t="s">
        <v>597</v>
      </c>
      <c r="AT221" s="196" t="s">
        <v>453</v>
      </c>
      <c r="AU221" s="196" t="s">
        <v>90</v>
      </c>
      <c r="AY221" s="20" t="s">
        <v>386</v>
      </c>
      <c r="BE221" s="197">
        <f>IF(N221="základní",J221,0)</f>
        <v>0</v>
      </c>
      <c r="BF221" s="197">
        <f>IF(N221="snížená",J221,0)</f>
        <v>0</v>
      </c>
      <c r="BG221" s="197">
        <f>IF(N221="zákl. přenesená",J221,0)</f>
        <v>0</v>
      </c>
      <c r="BH221" s="197">
        <f>IF(N221="sníž. přenesená",J221,0)</f>
        <v>0</v>
      </c>
      <c r="BI221" s="197">
        <f>IF(N221="nulová",J221,0)</f>
        <v>0</v>
      </c>
      <c r="BJ221" s="20" t="s">
        <v>90</v>
      </c>
      <c r="BK221" s="197">
        <f>ROUND(I221*H221,2)</f>
        <v>0</v>
      </c>
      <c r="BL221" s="20" t="s">
        <v>479</v>
      </c>
      <c r="BM221" s="196" t="s">
        <v>6162</v>
      </c>
    </row>
    <row r="222" spans="1:65" s="2" customFormat="1" ht="24.15" customHeight="1">
      <c r="A222" s="37"/>
      <c r="B222" s="38"/>
      <c r="C222" s="236" t="s">
        <v>208</v>
      </c>
      <c r="D222" s="236" t="s">
        <v>453</v>
      </c>
      <c r="E222" s="237" t="s">
        <v>6163</v>
      </c>
      <c r="F222" s="238" t="s">
        <v>6164</v>
      </c>
      <c r="G222" s="239" t="s">
        <v>167</v>
      </c>
      <c r="H222" s="240">
        <v>22</v>
      </c>
      <c r="I222" s="241"/>
      <c r="J222" s="242">
        <f>ROUND(I222*H222,2)</f>
        <v>0</v>
      </c>
      <c r="K222" s="238" t="s">
        <v>76</v>
      </c>
      <c r="L222" s="243"/>
      <c r="M222" s="244" t="s">
        <v>76</v>
      </c>
      <c r="N222" s="245" t="s">
        <v>49</v>
      </c>
      <c r="O222" s="67"/>
      <c r="P222" s="194">
        <f>O222*H222</f>
        <v>0</v>
      </c>
      <c r="Q222" s="194">
        <v>0</v>
      </c>
      <c r="R222" s="194">
        <f>Q222*H222</f>
        <v>0</v>
      </c>
      <c r="S222" s="194">
        <v>0</v>
      </c>
      <c r="T222" s="195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6" t="s">
        <v>597</v>
      </c>
      <c r="AT222" s="196" t="s">
        <v>453</v>
      </c>
      <c r="AU222" s="196" t="s">
        <v>90</v>
      </c>
      <c r="AY222" s="20" t="s">
        <v>386</v>
      </c>
      <c r="BE222" s="197">
        <f>IF(N222="základní",J222,0)</f>
        <v>0</v>
      </c>
      <c r="BF222" s="197">
        <f>IF(N222="snížená",J222,0)</f>
        <v>0</v>
      </c>
      <c r="BG222" s="197">
        <f>IF(N222="zákl. přenesená",J222,0)</f>
        <v>0</v>
      </c>
      <c r="BH222" s="197">
        <f>IF(N222="sníž. přenesená",J222,0)</f>
        <v>0</v>
      </c>
      <c r="BI222" s="197">
        <f>IF(N222="nulová",J222,0)</f>
        <v>0</v>
      </c>
      <c r="BJ222" s="20" t="s">
        <v>90</v>
      </c>
      <c r="BK222" s="197">
        <f>ROUND(I222*H222,2)</f>
        <v>0</v>
      </c>
      <c r="BL222" s="20" t="s">
        <v>479</v>
      </c>
      <c r="BM222" s="196" t="s">
        <v>6165</v>
      </c>
    </row>
    <row r="223" spans="1:65" s="2" customFormat="1" ht="44.25" customHeight="1">
      <c r="A223" s="37"/>
      <c r="B223" s="38"/>
      <c r="C223" s="185" t="s">
        <v>1031</v>
      </c>
      <c r="D223" s="185" t="s">
        <v>388</v>
      </c>
      <c r="E223" s="186" t="s">
        <v>6166</v>
      </c>
      <c r="F223" s="187" t="s">
        <v>6167</v>
      </c>
      <c r="G223" s="188" t="s">
        <v>624</v>
      </c>
      <c r="H223" s="189">
        <v>8</v>
      </c>
      <c r="I223" s="190"/>
      <c r="J223" s="191">
        <f>ROUND(I223*H223,2)</f>
        <v>0</v>
      </c>
      <c r="K223" s="187" t="s">
        <v>391</v>
      </c>
      <c r="L223" s="42"/>
      <c r="M223" s="192" t="s">
        <v>76</v>
      </c>
      <c r="N223" s="193" t="s">
        <v>49</v>
      </c>
      <c r="O223" s="67"/>
      <c r="P223" s="194">
        <f>O223*H223</f>
        <v>0</v>
      </c>
      <c r="Q223" s="194">
        <v>0</v>
      </c>
      <c r="R223" s="194">
        <f>Q223*H223</f>
        <v>0</v>
      </c>
      <c r="S223" s="194">
        <v>0</v>
      </c>
      <c r="T223" s="195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6" t="s">
        <v>479</v>
      </c>
      <c r="AT223" s="196" t="s">
        <v>388</v>
      </c>
      <c r="AU223" s="196" t="s">
        <v>90</v>
      </c>
      <c r="AY223" s="20" t="s">
        <v>386</v>
      </c>
      <c r="BE223" s="197">
        <f>IF(N223="základní",J223,0)</f>
        <v>0</v>
      </c>
      <c r="BF223" s="197">
        <f>IF(N223="snížená",J223,0)</f>
        <v>0</v>
      </c>
      <c r="BG223" s="197">
        <f>IF(N223="zákl. přenesená",J223,0)</f>
        <v>0</v>
      </c>
      <c r="BH223" s="197">
        <f>IF(N223="sníž. přenesená",J223,0)</f>
        <v>0</v>
      </c>
      <c r="BI223" s="197">
        <f>IF(N223="nulová",J223,0)</f>
        <v>0</v>
      </c>
      <c r="BJ223" s="20" t="s">
        <v>90</v>
      </c>
      <c r="BK223" s="197">
        <f>ROUND(I223*H223,2)</f>
        <v>0</v>
      </c>
      <c r="BL223" s="20" t="s">
        <v>479</v>
      </c>
      <c r="BM223" s="196" t="s">
        <v>6168</v>
      </c>
    </row>
    <row r="224" spans="1:65" s="2" customFormat="1" ht="10">
      <c r="A224" s="37"/>
      <c r="B224" s="38"/>
      <c r="C224" s="39"/>
      <c r="D224" s="198" t="s">
        <v>393</v>
      </c>
      <c r="E224" s="39"/>
      <c r="F224" s="199" t="s">
        <v>6169</v>
      </c>
      <c r="G224" s="39"/>
      <c r="H224" s="39"/>
      <c r="I224" s="200"/>
      <c r="J224" s="39"/>
      <c r="K224" s="39"/>
      <c r="L224" s="42"/>
      <c r="M224" s="201"/>
      <c r="N224" s="202"/>
      <c r="O224" s="67"/>
      <c r="P224" s="67"/>
      <c r="Q224" s="67"/>
      <c r="R224" s="67"/>
      <c r="S224" s="67"/>
      <c r="T224" s="68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T224" s="20" t="s">
        <v>393</v>
      </c>
      <c r="AU224" s="20" t="s">
        <v>90</v>
      </c>
    </row>
    <row r="225" spans="1:65" s="2" customFormat="1" ht="24.15" customHeight="1">
      <c r="A225" s="37"/>
      <c r="B225" s="38"/>
      <c r="C225" s="236" t="s">
        <v>1037</v>
      </c>
      <c r="D225" s="236" t="s">
        <v>453</v>
      </c>
      <c r="E225" s="237" t="s">
        <v>6170</v>
      </c>
      <c r="F225" s="238" t="s">
        <v>6171</v>
      </c>
      <c r="G225" s="239" t="s">
        <v>624</v>
      </c>
      <c r="H225" s="240">
        <v>8</v>
      </c>
      <c r="I225" s="241"/>
      <c r="J225" s="242">
        <f>ROUND(I225*H225,2)</f>
        <v>0</v>
      </c>
      <c r="K225" s="238" t="s">
        <v>76</v>
      </c>
      <c r="L225" s="243"/>
      <c r="M225" s="244" t="s">
        <v>76</v>
      </c>
      <c r="N225" s="245" t="s">
        <v>49</v>
      </c>
      <c r="O225" s="67"/>
      <c r="P225" s="194">
        <f>O225*H225</f>
        <v>0</v>
      </c>
      <c r="Q225" s="194">
        <v>0</v>
      </c>
      <c r="R225" s="194">
        <f>Q225*H225</f>
        <v>0</v>
      </c>
      <c r="S225" s="194">
        <v>0</v>
      </c>
      <c r="T225" s="195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6" t="s">
        <v>597</v>
      </c>
      <c r="AT225" s="196" t="s">
        <v>453</v>
      </c>
      <c r="AU225" s="196" t="s">
        <v>90</v>
      </c>
      <c r="AY225" s="20" t="s">
        <v>386</v>
      </c>
      <c r="BE225" s="197">
        <f>IF(N225="základní",J225,0)</f>
        <v>0</v>
      </c>
      <c r="BF225" s="197">
        <f>IF(N225="snížená",J225,0)</f>
        <v>0</v>
      </c>
      <c r="BG225" s="197">
        <f>IF(N225="zákl. přenesená",J225,0)</f>
        <v>0</v>
      </c>
      <c r="BH225" s="197">
        <f>IF(N225="sníž. přenesená",J225,0)</f>
        <v>0</v>
      </c>
      <c r="BI225" s="197">
        <f>IF(N225="nulová",J225,0)</f>
        <v>0</v>
      </c>
      <c r="BJ225" s="20" t="s">
        <v>90</v>
      </c>
      <c r="BK225" s="197">
        <f>ROUND(I225*H225,2)</f>
        <v>0</v>
      </c>
      <c r="BL225" s="20" t="s">
        <v>479</v>
      </c>
      <c r="BM225" s="196" t="s">
        <v>6172</v>
      </c>
    </row>
    <row r="226" spans="1:65" s="2" customFormat="1" ht="24.15" customHeight="1">
      <c r="A226" s="37"/>
      <c r="B226" s="38"/>
      <c r="C226" s="185" t="s">
        <v>1043</v>
      </c>
      <c r="D226" s="185" t="s">
        <v>388</v>
      </c>
      <c r="E226" s="186" t="s">
        <v>6173</v>
      </c>
      <c r="F226" s="187" t="s">
        <v>6174</v>
      </c>
      <c r="G226" s="188" t="s">
        <v>624</v>
      </c>
      <c r="H226" s="189">
        <v>212</v>
      </c>
      <c r="I226" s="190"/>
      <c r="J226" s="191">
        <f>ROUND(I226*H226,2)</f>
        <v>0</v>
      </c>
      <c r="K226" s="187" t="s">
        <v>391</v>
      </c>
      <c r="L226" s="42"/>
      <c r="M226" s="192" t="s">
        <v>76</v>
      </c>
      <c r="N226" s="193" t="s">
        <v>49</v>
      </c>
      <c r="O226" s="67"/>
      <c r="P226" s="194">
        <f>O226*H226</f>
        <v>0</v>
      </c>
      <c r="Q226" s="194">
        <v>0</v>
      </c>
      <c r="R226" s="194">
        <f>Q226*H226</f>
        <v>0</v>
      </c>
      <c r="S226" s="194">
        <v>0</v>
      </c>
      <c r="T226" s="195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6" t="s">
        <v>479</v>
      </c>
      <c r="AT226" s="196" t="s">
        <v>388</v>
      </c>
      <c r="AU226" s="196" t="s">
        <v>90</v>
      </c>
      <c r="AY226" s="20" t="s">
        <v>386</v>
      </c>
      <c r="BE226" s="197">
        <f>IF(N226="základní",J226,0)</f>
        <v>0</v>
      </c>
      <c r="BF226" s="197">
        <f>IF(N226="snížená",J226,0)</f>
        <v>0</v>
      </c>
      <c r="BG226" s="197">
        <f>IF(N226="zákl. přenesená",J226,0)</f>
        <v>0</v>
      </c>
      <c r="BH226" s="197">
        <f>IF(N226="sníž. přenesená",J226,0)</f>
        <v>0</v>
      </c>
      <c r="BI226" s="197">
        <f>IF(N226="nulová",J226,0)</f>
        <v>0</v>
      </c>
      <c r="BJ226" s="20" t="s">
        <v>90</v>
      </c>
      <c r="BK226" s="197">
        <f>ROUND(I226*H226,2)</f>
        <v>0</v>
      </c>
      <c r="BL226" s="20" t="s">
        <v>479</v>
      </c>
      <c r="BM226" s="196" t="s">
        <v>6175</v>
      </c>
    </row>
    <row r="227" spans="1:65" s="2" customFormat="1" ht="10">
      <c r="A227" s="37"/>
      <c r="B227" s="38"/>
      <c r="C227" s="39"/>
      <c r="D227" s="198" t="s">
        <v>393</v>
      </c>
      <c r="E227" s="39"/>
      <c r="F227" s="199" t="s">
        <v>6176</v>
      </c>
      <c r="G227" s="39"/>
      <c r="H227" s="39"/>
      <c r="I227" s="200"/>
      <c r="J227" s="39"/>
      <c r="K227" s="39"/>
      <c r="L227" s="42"/>
      <c r="M227" s="201"/>
      <c r="N227" s="202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393</v>
      </c>
      <c r="AU227" s="20" t="s">
        <v>90</v>
      </c>
    </row>
    <row r="228" spans="1:65" s="2" customFormat="1" ht="33" customHeight="1">
      <c r="A228" s="37"/>
      <c r="B228" s="38"/>
      <c r="C228" s="236" t="s">
        <v>1052</v>
      </c>
      <c r="D228" s="236" t="s">
        <v>453</v>
      </c>
      <c r="E228" s="237" t="s">
        <v>6177</v>
      </c>
      <c r="F228" s="238" t="s">
        <v>6178</v>
      </c>
      <c r="G228" s="239" t="s">
        <v>624</v>
      </c>
      <c r="H228" s="240">
        <v>29</v>
      </c>
      <c r="I228" s="241"/>
      <c r="J228" s="242">
        <f t="shared" ref="J228:J235" si="0">ROUND(I228*H228,2)</f>
        <v>0</v>
      </c>
      <c r="K228" s="238" t="s">
        <v>76</v>
      </c>
      <c r="L228" s="243"/>
      <c r="M228" s="244" t="s">
        <v>76</v>
      </c>
      <c r="N228" s="245" t="s">
        <v>49</v>
      </c>
      <c r="O228" s="67"/>
      <c r="P228" s="194">
        <f t="shared" ref="P228:P235" si="1">O228*H228</f>
        <v>0</v>
      </c>
      <c r="Q228" s="194">
        <v>0</v>
      </c>
      <c r="R228" s="194">
        <f t="shared" ref="R228:R235" si="2">Q228*H228</f>
        <v>0</v>
      </c>
      <c r="S228" s="194">
        <v>0</v>
      </c>
      <c r="T228" s="195">
        <f t="shared" ref="T228:T235" si="3"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6" t="s">
        <v>597</v>
      </c>
      <c r="AT228" s="196" t="s">
        <v>453</v>
      </c>
      <c r="AU228" s="196" t="s">
        <v>90</v>
      </c>
      <c r="AY228" s="20" t="s">
        <v>386</v>
      </c>
      <c r="BE228" s="197">
        <f t="shared" ref="BE228:BE235" si="4">IF(N228="základní",J228,0)</f>
        <v>0</v>
      </c>
      <c r="BF228" s="197">
        <f t="shared" ref="BF228:BF235" si="5">IF(N228="snížená",J228,0)</f>
        <v>0</v>
      </c>
      <c r="BG228" s="197">
        <f t="shared" ref="BG228:BG235" si="6">IF(N228="zákl. přenesená",J228,0)</f>
        <v>0</v>
      </c>
      <c r="BH228" s="197">
        <f t="shared" ref="BH228:BH235" si="7">IF(N228="sníž. přenesená",J228,0)</f>
        <v>0</v>
      </c>
      <c r="BI228" s="197">
        <f t="shared" ref="BI228:BI235" si="8">IF(N228="nulová",J228,0)</f>
        <v>0</v>
      </c>
      <c r="BJ228" s="20" t="s">
        <v>90</v>
      </c>
      <c r="BK228" s="197">
        <f t="shared" ref="BK228:BK235" si="9">ROUND(I228*H228,2)</f>
        <v>0</v>
      </c>
      <c r="BL228" s="20" t="s">
        <v>479</v>
      </c>
      <c r="BM228" s="196" t="s">
        <v>6179</v>
      </c>
    </row>
    <row r="229" spans="1:65" s="2" customFormat="1" ht="37.75" customHeight="1">
      <c r="A229" s="37"/>
      <c r="B229" s="38"/>
      <c r="C229" s="236" t="s">
        <v>1117</v>
      </c>
      <c r="D229" s="236" t="s">
        <v>453</v>
      </c>
      <c r="E229" s="237" t="s">
        <v>6180</v>
      </c>
      <c r="F229" s="238" t="s">
        <v>6181</v>
      </c>
      <c r="G229" s="239" t="s">
        <v>624</v>
      </c>
      <c r="H229" s="240">
        <v>11</v>
      </c>
      <c r="I229" s="241"/>
      <c r="J229" s="242">
        <f t="shared" si="0"/>
        <v>0</v>
      </c>
      <c r="K229" s="238" t="s">
        <v>76</v>
      </c>
      <c r="L229" s="243"/>
      <c r="M229" s="244" t="s">
        <v>76</v>
      </c>
      <c r="N229" s="245" t="s">
        <v>49</v>
      </c>
      <c r="O229" s="67"/>
      <c r="P229" s="194">
        <f t="shared" si="1"/>
        <v>0</v>
      </c>
      <c r="Q229" s="194">
        <v>0</v>
      </c>
      <c r="R229" s="194">
        <f t="shared" si="2"/>
        <v>0</v>
      </c>
      <c r="S229" s="194">
        <v>0</v>
      </c>
      <c r="T229" s="195">
        <f t="shared" si="3"/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6" t="s">
        <v>597</v>
      </c>
      <c r="AT229" s="196" t="s">
        <v>453</v>
      </c>
      <c r="AU229" s="196" t="s">
        <v>90</v>
      </c>
      <c r="AY229" s="20" t="s">
        <v>386</v>
      </c>
      <c r="BE229" s="197">
        <f t="shared" si="4"/>
        <v>0</v>
      </c>
      <c r="BF229" s="197">
        <f t="shared" si="5"/>
        <v>0</v>
      </c>
      <c r="BG229" s="197">
        <f t="shared" si="6"/>
        <v>0</v>
      </c>
      <c r="BH229" s="197">
        <f t="shared" si="7"/>
        <v>0</v>
      </c>
      <c r="BI229" s="197">
        <f t="shared" si="8"/>
        <v>0</v>
      </c>
      <c r="BJ229" s="20" t="s">
        <v>90</v>
      </c>
      <c r="BK229" s="197">
        <f t="shared" si="9"/>
        <v>0</v>
      </c>
      <c r="BL229" s="20" t="s">
        <v>479</v>
      </c>
      <c r="BM229" s="196" t="s">
        <v>6182</v>
      </c>
    </row>
    <row r="230" spans="1:65" s="2" customFormat="1" ht="33" customHeight="1">
      <c r="A230" s="37"/>
      <c r="B230" s="38"/>
      <c r="C230" s="236" t="s">
        <v>1192</v>
      </c>
      <c r="D230" s="236" t="s">
        <v>453</v>
      </c>
      <c r="E230" s="237" t="s">
        <v>6183</v>
      </c>
      <c r="F230" s="238" t="s">
        <v>6184</v>
      </c>
      <c r="G230" s="239" t="s">
        <v>624</v>
      </c>
      <c r="H230" s="240">
        <v>19</v>
      </c>
      <c r="I230" s="241"/>
      <c r="J230" s="242">
        <f t="shared" si="0"/>
        <v>0</v>
      </c>
      <c r="K230" s="238" t="s">
        <v>76</v>
      </c>
      <c r="L230" s="243"/>
      <c r="M230" s="244" t="s">
        <v>76</v>
      </c>
      <c r="N230" s="245" t="s">
        <v>49</v>
      </c>
      <c r="O230" s="67"/>
      <c r="P230" s="194">
        <f t="shared" si="1"/>
        <v>0</v>
      </c>
      <c r="Q230" s="194">
        <v>0</v>
      </c>
      <c r="R230" s="194">
        <f t="shared" si="2"/>
        <v>0</v>
      </c>
      <c r="S230" s="194">
        <v>0</v>
      </c>
      <c r="T230" s="195">
        <f t="shared" si="3"/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6" t="s">
        <v>597</v>
      </c>
      <c r="AT230" s="196" t="s">
        <v>453</v>
      </c>
      <c r="AU230" s="196" t="s">
        <v>90</v>
      </c>
      <c r="AY230" s="20" t="s">
        <v>386</v>
      </c>
      <c r="BE230" s="197">
        <f t="shared" si="4"/>
        <v>0</v>
      </c>
      <c r="BF230" s="197">
        <f t="shared" si="5"/>
        <v>0</v>
      </c>
      <c r="BG230" s="197">
        <f t="shared" si="6"/>
        <v>0</v>
      </c>
      <c r="BH230" s="197">
        <f t="shared" si="7"/>
        <v>0</v>
      </c>
      <c r="BI230" s="197">
        <f t="shared" si="8"/>
        <v>0</v>
      </c>
      <c r="BJ230" s="20" t="s">
        <v>90</v>
      </c>
      <c r="BK230" s="197">
        <f t="shared" si="9"/>
        <v>0</v>
      </c>
      <c r="BL230" s="20" t="s">
        <v>479</v>
      </c>
      <c r="BM230" s="196" t="s">
        <v>6185</v>
      </c>
    </row>
    <row r="231" spans="1:65" s="2" customFormat="1" ht="24.15" customHeight="1">
      <c r="A231" s="37"/>
      <c r="B231" s="38"/>
      <c r="C231" s="236" t="s">
        <v>1197</v>
      </c>
      <c r="D231" s="236" t="s">
        <v>453</v>
      </c>
      <c r="E231" s="237" t="s">
        <v>6186</v>
      </c>
      <c r="F231" s="238" t="s">
        <v>6187</v>
      </c>
      <c r="G231" s="239" t="s">
        <v>624</v>
      </c>
      <c r="H231" s="240">
        <v>41</v>
      </c>
      <c r="I231" s="241"/>
      <c r="J231" s="242">
        <f t="shared" si="0"/>
        <v>0</v>
      </c>
      <c r="K231" s="238" t="s">
        <v>76</v>
      </c>
      <c r="L231" s="243"/>
      <c r="M231" s="244" t="s">
        <v>76</v>
      </c>
      <c r="N231" s="245" t="s">
        <v>49</v>
      </c>
      <c r="O231" s="67"/>
      <c r="P231" s="194">
        <f t="shared" si="1"/>
        <v>0</v>
      </c>
      <c r="Q231" s="194">
        <v>0</v>
      </c>
      <c r="R231" s="194">
        <f t="shared" si="2"/>
        <v>0</v>
      </c>
      <c r="S231" s="194">
        <v>0</v>
      </c>
      <c r="T231" s="195">
        <f t="shared" si="3"/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6" t="s">
        <v>597</v>
      </c>
      <c r="AT231" s="196" t="s">
        <v>453</v>
      </c>
      <c r="AU231" s="196" t="s">
        <v>90</v>
      </c>
      <c r="AY231" s="20" t="s">
        <v>386</v>
      </c>
      <c r="BE231" s="197">
        <f t="shared" si="4"/>
        <v>0</v>
      </c>
      <c r="BF231" s="197">
        <f t="shared" si="5"/>
        <v>0</v>
      </c>
      <c r="BG231" s="197">
        <f t="shared" si="6"/>
        <v>0</v>
      </c>
      <c r="BH231" s="197">
        <f t="shared" si="7"/>
        <v>0</v>
      </c>
      <c r="BI231" s="197">
        <f t="shared" si="8"/>
        <v>0</v>
      </c>
      <c r="BJ231" s="20" t="s">
        <v>90</v>
      </c>
      <c r="BK231" s="197">
        <f t="shared" si="9"/>
        <v>0</v>
      </c>
      <c r="BL231" s="20" t="s">
        <v>479</v>
      </c>
      <c r="BM231" s="196" t="s">
        <v>6188</v>
      </c>
    </row>
    <row r="232" spans="1:65" s="2" customFormat="1" ht="37.75" customHeight="1">
      <c r="A232" s="37"/>
      <c r="B232" s="38"/>
      <c r="C232" s="236" t="s">
        <v>1224</v>
      </c>
      <c r="D232" s="236" t="s">
        <v>453</v>
      </c>
      <c r="E232" s="237" t="s">
        <v>6189</v>
      </c>
      <c r="F232" s="238" t="s">
        <v>6190</v>
      </c>
      <c r="G232" s="239" t="s">
        <v>624</v>
      </c>
      <c r="H232" s="240">
        <v>68</v>
      </c>
      <c r="I232" s="241"/>
      <c r="J232" s="242">
        <f t="shared" si="0"/>
        <v>0</v>
      </c>
      <c r="K232" s="238" t="s">
        <v>76</v>
      </c>
      <c r="L232" s="243"/>
      <c r="M232" s="244" t="s">
        <v>76</v>
      </c>
      <c r="N232" s="245" t="s">
        <v>49</v>
      </c>
      <c r="O232" s="67"/>
      <c r="P232" s="194">
        <f t="shared" si="1"/>
        <v>0</v>
      </c>
      <c r="Q232" s="194">
        <v>0</v>
      </c>
      <c r="R232" s="194">
        <f t="shared" si="2"/>
        <v>0</v>
      </c>
      <c r="S232" s="194">
        <v>0</v>
      </c>
      <c r="T232" s="195">
        <f t="shared" si="3"/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6" t="s">
        <v>597</v>
      </c>
      <c r="AT232" s="196" t="s">
        <v>453</v>
      </c>
      <c r="AU232" s="196" t="s">
        <v>90</v>
      </c>
      <c r="AY232" s="20" t="s">
        <v>386</v>
      </c>
      <c r="BE232" s="197">
        <f t="shared" si="4"/>
        <v>0</v>
      </c>
      <c r="BF232" s="197">
        <f t="shared" si="5"/>
        <v>0</v>
      </c>
      <c r="BG232" s="197">
        <f t="shared" si="6"/>
        <v>0</v>
      </c>
      <c r="BH232" s="197">
        <f t="shared" si="7"/>
        <v>0</v>
      </c>
      <c r="BI232" s="197">
        <f t="shared" si="8"/>
        <v>0</v>
      </c>
      <c r="BJ232" s="20" t="s">
        <v>90</v>
      </c>
      <c r="BK232" s="197">
        <f t="shared" si="9"/>
        <v>0</v>
      </c>
      <c r="BL232" s="20" t="s">
        <v>479</v>
      </c>
      <c r="BM232" s="196" t="s">
        <v>6191</v>
      </c>
    </row>
    <row r="233" spans="1:65" s="2" customFormat="1" ht="24.15" customHeight="1">
      <c r="A233" s="37"/>
      <c r="B233" s="38"/>
      <c r="C233" s="236" t="s">
        <v>1229</v>
      </c>
      <c r="D233" s="236" t="s">
        <v>453</v>
      </c>
      <c r="E233" s="237" t="s">
        <v>6192</v>
      </c>
      <c r="F233" s="238" t="s">
        <v>6193</v>
      </c>
      <c r="G233" s="239" t="s">
        <v>624</v>
      </c>
      <c r="H233" s="240">
        <v>17</v>
      </c>
      <c r="I233" s="241"/>
      <c r="J233" s="242">
        <f t="shared" si="0"/>
        <v>0</v>
      </c>
      <c r="K233" s="238" t="s">
        <v>76</v>
      </c>
      <c r="L233" s="243"/>
      <c r="M233" s="244" t="s">
        <v>76</v>
      </c>
      <c r="N233" s="245" t="s">
        <v>49</v>
      </c>
      <c r="O233" s="67"/>
      <c r="P233" s="194">
        <f t="shared" si="1"/>
        <v>0</v>
      </c>
      <c r="Q233" s="194">
        <v>0</v>
      </c>
      <c r="R233" s="194">
        <f t="shared" si="2"/>
        <v>0</v>
      </c>
      <c r="S233" s="194">
        <v>0</v>
      </c>
      <c r="T233" s="195">
        <f t="shared" si="3"/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6" t="s">
        <v>597</v>
      </c>
      <c r="AT233" s="196" t="s">
        <v>453</v>
      </c>
      <c r="AU233" s="196" t="s">
        <v>90</v>
      </c>
      <c r="AY233" s="20" t="s">
        <v>386</v>
      </c>
      <c r="BE233" s="197">
        <f t="shared" si="4"/>
        <v>0</v>
      </c>
      <c r="BF233" s="197">
        <f t="shared" si="5"/>
        <v>0</v>
      </c>
      <c r="BG233" s="197">
        <f t="shared" si="6"/>
        <v>0</v>
      </c>
      <c r="BH233" s="197">
        <f t="shared" si="7"/>
        <v>0</v>
      </c>
      <c r="BI233" s="197">
        <f t="shared" si="8"/>
        <v>0</v>
      </c>
      <c r="BJ233" s="20" t="s">
        <v>90</v>
      </c>
      <c r="BK233" s="197">
        <f t="shared" si="9"/>
        <v>0</v>
      </c>
      <c r="BL233" s="20" t="s">
        <v>479</v>
      </c>
      <c r="BM233" s="196" t="s">
        <v>6194</v>
      </c>
    </row>
    <row r="234" spans="1:65" s="2" customFormat="1" ht="33" customHeight="1">
      <c r="A234" s="37"/>
      <c r="B234" s="38"/>
      <c r="C234" s="236" t="s">
        <v>1235</v>
      </c>
      <c r="D234" s="236" t="s">
        <v>453</v>
      </c>
      <c r="E234" s="237" t="s">
        <v>6195</v>
      </c>
      <c r="F234" s="238" t="s">
        <v>6196</v>
      </c>
      <c r="G234" s="239" t="s">
        <v>624</v>
      </c>
      <c r="H234" s="240">
        <v>27</v>
      </c>
      <c r="I234" s="241"/>
      <c r="J234" s="242">
        <f t="shared" si="0"/>
        <v>0</v>
      </c>
      <c r="K234" s="238" t="s">
        <v>76</v>
      </c>
      <c r="L234" s="243"/>
      <c r="M234" s="244" t="s">
        <v>76</v>
      </c>
      <c r="N234" s="245" t="s">
        <v>49</v>
      </c>
      <c r="O234" s="67"/>
      <c r="P234" s="194">
        <f t="shared" si="1"/>
        <v>0</v>
      </c>
      <c r="Q234" s="194">
        <v>0</v>
      </c>
      <c r="R234" s="194">
        <f t="shared" si="2"/>
        <v>0</v>
      </c>
      <c r="S234" s="194">
        <v>0</v>
      </c>
      <c r="T234" s="195">
        <f t="shared" si="3"/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6" t="s">
        <v>597</v>
      </c>
      <c r="AT234" s="196" t="s">
        <v>453</v>
      </c>
      <c r="AU234" s="196" t="s">
        <v>90</v>
      </c>
      <c r="AY234" s="20" t="s">
        <v>386</v>
      </c>
      <c r="BE234" s="197">
        <f t="shared" si="4"/>
        <v>0</v>
      </c>
      <c r="BF234" s="197">
        <f t="shared" si="5"/>
        <v>0</v>
      </c>
      <c r="BG234" s="197">
        <f t="shared" si="6"/>
        <v>0</v>
      </c>
      <c r="BH234" s="197">
        <f t="shared" si="7"/>
        <v>0</v>
      </c>
      <c r="BI234" s="197">
        <f t="shared" si="8"/>
        <v>0</v>
      </c>
      <c r="BJ234" s="20" t="s">
        <v>90</v>
      </c>
      <c r="BK234" s="197">
        <f t="shared" si="9"/>
        <v>0</v>
      </c>
      <c r="BL234" s="20" t="s">
        <v>479</v>
      </c>
      <c r="BM234" s="196" t="s">
        <v>6197</v>
      </c>
    </row>
    <row r="235" spans="1:65" s="2" customFormat="1" ht="37.75" customHeight="1">
      <c r="A235" s="37"/>
      <c r="B235" s="38"/>
      <c r="C235" s="185" t="s">
        <v>1239</v>
      </c>
      <c r="D235" s="185" t="s">
        <v>388</v>
      </c>
      <c r="E235" s="186" t="s">
        <v>6198</v>
      </c>
      <c r="F235" s="187" t="s">
        <v>6199</v>
      </c>
      <c r="G235" s="188" t="s">
        <v>624</v>
      </c>
      <c r="H235" s="189">
        <v>4</v>
      </c>
      <c r="I235" s="190"/>
      <c r="J235" s="191">
        <f t="shared" si="0"/>
        <v>0</v>
      </c>
      <c r="K235" s="187" t="s">
        <v>391</v>
      </c>
      <c r="L235" s="42"/>
      <c r="M235" s="192" t="s">
        <v>76</v>
      </c>
      <c r="N235" s="193" t="s">
        <v>49</v>
      </c>
      <c r="O235" s="67"/>
      <c r="P235" s="194">
        <f t="shared" si="1"/>
        <v>0</v>
      </c>
      <c r="Q235" s="194">
        <v>0</v>
      </c>
      <c r="R235" s="194">
        <f t="shared" si="2"/>
        <v>0</v>
      </c>
      <c r="S235" s="194">
        <v>0</v>
      </c>
      <c r="T235" s="195">
        <f t="shared" si="3"/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6" t="s">
        <v>479</v>
      </c>
      <c r="AT235" s="196" t="s">
        <v>388</v>
      </c>
      <c r="AU235" s="196" t="s">
        <v>90</v>
      </c>
      <c r="AY235" s="20" t="s">
        <v>386</v>
      </c>
      <c r="BE235" s="197">
        <f t="shared" si="4"/>
        <v>0</v>
      </c>
      <c r="BF235" s="197">
        <f t="shared" si="5"/>
        <v>0</v>
      </c>
      <c r="BG235" s="197">
        <f t="shared" si="6"/>
        <v>0</v>
      </c>
      <c r="BH235" s="197">
        <f t="shared" si="7"/>
        <v>0</v>
      </c>
      <c r="BI235" s="197">
        <f t="shared" si="8"/>
        <v>0</v>
      </c>
      <c r="BJ235" s="20" t="s">
        <v>90</v>
      </c>
      <c r="BK235" s="197">
        <f t="shared" si="9"/>
        <v>0</v>
      </c>
      <c r="BL235" s="20" t="s">
        <v>479</v>
      </c>
      <c r="BM235" s="196" t="s">
        <v>6200</v>
      </c>
    </row>
    <row r="236" spans="1:65" s="2" customFormat="1" ht="10">
      <c r="A236" s="37"/>
      <c r="B236" s="38"/>
      <c r="C236" s="39"/>
      <c r="D236" s="198" t="s">
        <v>393</v>
      </c>
      <c r="E236" s="39"/>
      <c r="F236" s="199" t="s">
        <v>6201</v>
      </c>
      <c r="G236" s="39"/>
      <c r="H236" s="39"/>
      <c r="I236" s="200"/>
      <c r="J236" s="39"/>
      <c r="K236" s="39"/>
      <c r="L236" s="42"/>
      <c r="M236" s="201"/>
      <c r="N236" s="202"/>
      <c r="O236" s="67"/>
      <c r="P236" s="67"/>
      <c r="Q236" s="67"/>
      <c r="R236" s="67"/>
      <c r="S236" s="67"/>
      <c r="T236" s="68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T236" s="20" t="s">
        <v>393</v>
      </c>
      <c r="AU236" s="20" t="s">
        <v>90</v>
      </c>
    </row>
    <row r="237" spans="1:65" s="2" customFormat="1" ht="24.15" customHeight="1">
      <c r="A237" s="37"/>
      <c r="B237" s="38"/>
      <c r="C237" s="236" t="s">
        <v>1244</v>
      </c>
      <c r="D237" s="236" t="s">
        <v>453</v>
      </c>
      <c r="E237" s="237" t="s">
        <v>6202</v>
      </c>
      <c r="F237" s="238" t="s">
        <v>6203</v>
      </c>
      <c r="G237" s="239" t="s">
        <v>624</v>
      </c>
      <c r="H237" s="240">
        <v>4</v>
      </c>
      <c r="I237" s="241"/>
      <c r="J237" s="242">
        <f>ROUND(I237*H237,2)</f>
        <v>0</v>
      </c>
      <c r="K237" s="238" t="s">
        <v>76</v>
      </c>
      <c r="L237" s="243"/>
      <c r="M237" s="244" t="s">
        <v>76</v>
      </c>
      <c r="N237" s="245" t="s">
        <v>49</v>
      </c>
      <c r="O237" s="67"/>
      <c r="P237" s="194">
        <f>O237*H237</f>
        <v>0</v>
      </c>
      <c r="Q237" s="194">
        <v>0</v>
      </c>
      <c r="R237" s="194">
        <f>Q237*H237</f>
        <v>0</v>
      </c>
      <c r="S237" s="194">
        <v>0</v>
      </c>
      <c r="T237" s="195">
        <f>S237*H237</f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6" t="s">
        <v>597</v>
      </c>
      <c r="AT237" s="196" t="s">
        <v>453</v>
      </c>
      <c r="AU237" s="196" t="s">
        <v>90</v>
      </c>
      <c r="AY237" s="20" t="s">
        <v>386</v>
      </c>
      <c r="BE237" s="197">
        <f>IF(N237="základní",J237,0)</f>
        <v>0</v>
      </c>
      <c r="BF237" s="197">
        <f>IF(N237="snížená",J237,0)</f>
        <v>0</v>
      </c>
      <c r="BG237" s="197">
        <f>IF(N237="zákl. přenesená",J237,0)</f>
        <v>0</v>
      </c>
      <c r="BH237" s="197">
        <f>IF(N237="sníž. přenesená",J237,0)</f>
        <v>0</v>
      </c>
      <c r="BI237" s="197">
        <f>IF(N237="nulová",J237,0)</f>
        <v>0</v>
      </c>
      <c r="BJ237" s="20" t="s">
        <v>90</v>
      </c>
      <c r="BK237" s="197">
        <f>ROUND(I237*H237,2)</f>
        <v>0</v>
      </c>
      <c r="BL237" s="20" t="s">
        <v>479</v>
      </c>
      <c r="BM237" s="196" t="s">
        <v>6204</v>
      </c>
    </row>
    <row r="238" spans="1:65" s="2" customFormat="1" ht="24.15" customHeight="1">
      <c r="A238" s="37"/>
      <c r="B238" s="38"/>
      <c r="C238" s="185" t="s">
        <v>1251</v>
      </c>
      <c r="D238" s="185" t="s">
        <v>388</v>
      </c>
      <c r="E238" s="186" t="s">
        <v>6205</v>
      </c>
      <c r="F238" s="187" t="s">
        <v>6206</v>
      </c>
      <c r="G238" s="188" t="s">
        <v>624</v>
      </c>
      <c r="H238" s="189">
        <v>112</v>
      </c>
      <c r="I238" s="190"/>
      <c r="J238" s="191">
        <f>ROUND(I238*H238,2)</f>
        <v>0</v>
      </c>
      <c r="K238" s="187" t="s">
        <v>391</v>
      </c>
      <c r="L238" s="42"/>
      <c r="M238" s="192" t="s">
        <v>76</v>
      </c>
      <c r="N238" s="193" t="s">
        <v>49</v>
      </c>
      <c r="O238" s="67"/>
      <c r="P238" s="194">
        <f>O238*H238</f>
        <v>0</v>
      </c>
      <c r="Q238" s="194">
        <v>0</v>
      </c>
      <c r="R238" s="194">
        <f>Q238*H238</f>
        <v>0</v>
      </c>
      <c r="S238" s="194">
        <v>0</v>
      </c>
      <c r="T238" s="195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6" t="s">
        <v>479</v>
      </c>
      <c r="AT238" s="196" t="s">
        <v>388</v>
      </c>
      <c r="AU238" s="196" t="s">
        <v>90</v>
      </c>
      <c r="AY238" s="20" t="s">
        <v>386</v>
      </c>
      <c r="BE238" s="197">
        <f>IF(N238="základní",J238,0)</f>
        <v>0</v>
      </c>
      <c r="BF238" s="197">
        <f>IF(N238="snížená",J238,0)</f>
        <v>0</v>
      </c>
      <c r="BG238" s="197">
        <f>IF(N238="zákl. přenesená",J238,0)</f>
        <v>0</v>
      </c>
      <c r="BH238" s="197">
        <f>IF(N238="sníž. přenesená",J238,0)</f>
        <v>0</v>
      </c>
      <c r="BI238" s="197">
        <f>IF(N238="nulová",J238,0)</f>
        <v>0</v>
      </c>
      <c r="BJ238" s="20" t="s">
        <v>90</v>
      </c>
      <c r="BK238" s="197">
        <f>ROUND(I238*H238,2)</f>
        <v>0</v>
      </c>
      <c r="BL238" s="20" t="s">
        <v>479</v>
      </c>
      <c r="BM238" s="196" t="s">
        <v>6207</v>
      </c>
    </row>
    <row r="239" spans="1:65" s="2" customFormat="1" ht="10">
      <c r="A239" s="37"/>
      <c r="B239" s="38"/>
      <c r="C239" s="39"/>
      <c r="D239" s="198" t="s">
        <v>393</v>
      </c>
      <c r="E239" s="39"/>
      <c r="F239" s="199" t="s">
        <v>6208</v>
      </c>
      <c r="G239" s="39"/>
      <c r="H239" s="39"/>
      <c r="I239" s="200"/>
      <c r="J239" s="39"/>
      <c r="K239" s="39"/>
      <c r="L239" s="42"/>
      <c r="M239" s="201"/>
      <c r="N239" s="202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393</v>
      </c>
      <c r="AU239" s="20" t="s">
        <v>90</v>
      </c>
    </row>
    <row r="240" spans="1:65" s="2" customFormat="1" ht="37.75" customHeight="1">
      <c r="A240" s="37"/>
      <c r="B240" s="38"/>
      <c r="C240" s="236" t="s">
        <v>1263</v>
      </c>
      <c r="D240" s="236" t="s">
        <v>453</v>
      </c>
      <c r="E240" s="237" t="s">
        <v>6209</v>
      </c>
      <c r="F240" s="238" t="s">
        <v>6210</v>
      </c>
      <c r="G240" s="239" t="s">
        <v>624</v>
      </c>
      <c r="H240" s="240">
        <v>95</v>
      </c>
      <c r="I240" s="241"/>
      <c r="J240" s="242">
        <f>ROUND(I240*H240,2)</f>
        <v>0</v>
      </c>
      <c r="K240" s="238" t="s">
        <v>76</v>
      </c>
      <c r="L240" s="243"/>
      <c r="M240" s="244" t="s">
        <v>76</v>
      </c>
      <c r="N240" s="245" t="s">
        <v>49</v>
      </c>
      <c r="O240" s="67"/>
      <c r="P240" s="194">
        <f>O240*H240</f>
        <v>0</v>
      </c>
      <c r="Q240" s="194">
        <v>0</v>
      </c>
      <c r="R240" s="194">
        <f>Q240*H240</f>
        <v>0</v>
      </c>
      <c r="S240" s="194">
        <v>0</v>
      </c>
      <c r="T240" s="195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6" t="s">
        <v>597</v>
      </c>
      <c r="AT240" s="196" t="s">
        <v>453</v>
      </c>
      <c r="AU240" s="196" t="s">
        <v>90</v>
      </c>
      <c r="AY240" s="20" t="s">
        <v>386</v>
      </c>
      <c r="BE240" s="197">
        <f>IF(N240="základní",J240,0)</f>
        <v>0</v>
      </c>
      <c r="BF240" s="197">
        <f>IF(N240="snížená",J240,0)</f>
        <v>0</v>
      </c>
      <c r="BG240" s="197">
        <f>IF(N240="zákl. přenesená",J240,0)</f>
        <v>0</v>
      </c>
      <c r="BH240" s="197">
        <f>IF(N240="sníž. přenesená",J240,0)</f>
        <v>0</v>
      </c>
      <c r="BI240" s="197">
        <f>IF(N240="nulová",J240,0)</f>
        <v>0</v>
      </c>
      <c r="BJ240" s="20" t="s">
        <v>90</v>
      </c>
      <c r="BK240" s="197">
        <f>ROUND(I240*H240,2)</f>
        <v>0</v>
      </c>
      <c r="BL240" s="20" t="s">
        <v>479</v>
      </c>
      <c r="BM240" s="196" t="s">
        <v>6211</v>
      </c>
    </row>
    <row r="241" spans="1:65" s="2" customFormat="1" ht="37.75" customHeight="1">
      <c r="A241" s="37"/>
      <c r="B241" s="38"/>
      <c r="C241" s="236" t="s">
        <v>1269</v>
      </c>
      <c r="D241" s="236" t="s">
        <v>453</v>
      </c>
      <c r="E241" s="237" t="s">
        <v>6212</v>
      </c>
      <c r="F241" s="238" t="s">
        <v>6213</v>
      </c>
      <c r="G241" s="239" t="s">
        <v>624</v>
      </c>
      <c r="H241" s="240">
        <v>7</v>
      </c>
      <c r="I241" s="241"/>
      <c r="J241" s="242">
        <f>ROUND(I241*H241,2)</f>
        <v>0</v>
      </c>
      <c r="K241" s="238" t="s">
        <v>76</v>
      </c>
      <c r="L241" s="243"/>
      <c r="M241" s="244" t="s">
        <v>76</v>
      </c>
      <c r="N241" s="245" t="s">
        <v>49</v>
      </c>
      <c r="O241" s="67"/>
      <c r="P241" s="194">
        <f>O241*H241</f>
        <v>0</v>
      </c>
      <c r="Q241" s="194">
        <v>0</v>
      </c>
      <c r="R241" s="194">
        <f>Q241*H241</f>
        <v>0</v>
      </c>
      <c r="S241" s="194">
        <v>0</v>
      </c>
      <c r="T241" s="195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6" t="s">
        <v>597</v>
      </c>
      <c r="AT241" s="196" t="s">
        <v>453</v>
      </c>
      <c r="AU241" s="196" t="s">
        <v>90</v>
      </c>
      <c r="AY241" s="20" t="s">
        <v>386</v>
      </c>
      <c r="BE241" s="197">
        <f>IF(N241="základní",J241,0)</f>
        <v>0</v>
      </c>
      <c r="BF241" s="197">
        <f>IF(N241="snížená",J241,0)</f>
        <v>0</v>
      </c>
      <c r="BG241" s="197">
        <f>IF(N241="zákl. přenesená",J241,0)</f>
        <v>0</v>
      </c>
      <c r="BH241" s="197">
        <f>IF(N241="sníž. přenesená",J241,0)</f>
        <v>0</v>
      </c>
      <c r="BI241" s="197">
        <f>IF(N241="nulová",J241,0)</f>
        <v>0</v>
      </c>
      <c r="BJ241" s="20" t="s">
        <v>90</v>
      </c>
      <c r="BK241" s="197">
        <f>ROUND(I241*H241,2)</f>
        <v>0</v>
      </c>
      <c r="BL241" s="20" t="s">
        <v>479</v>
      </c>
      <c r="BM241" s="196" t="s">
        <v>6214</v>
      </c>
    </row>
    <row r="242" spans="1:65" s="2" customFormat="1" ht="24.15" customHeight="1">
      <c r="A242" s="37"/>
      <c r="B242" s="38"/>
      <c r="C242" s="185" t="s">
        <v>1274</v>
      </c>
      <c r="D242" s="185" t="s">
        <v>388</v>
      </c>
      <c r="E242" s="186" t="s">
        <v>6215</v>
      </c>
      <c r="F242" s="187" t="s">
        <v>6216</v>
      </c>
      <c r="G242" s="188" t="s">
        <v>624</v>
      </c>
      <c r="H242" s="189">
        <v>108</v>
      </c>
      <c r="I242" s="190"/>
      <c r="J242" s="191">
        <f>ROUND(I242*H242,2)</f>
        <v>0</v>
      </c>
      <c r="K242" s="187" t="s">
        <v>391</v>
      </c>
      <c r="L242" s="42"/>
      <c r="M242" s="192" t="s">
        <v>76</v>
      </c>
      <c r="N242" s="193" t="s">
        <v>49</v>
      </c>
      <c r="O242" s="67"/>
      <c r="P242" s="194">
        <f>O242*H242</f>
        <v>0</v>
      </c>
      <c r="Q242" s="194">
        <v>0</v>
      </c>
      <c r="R242" s="194">
        <f>Q242*H242</f>
        <v>0</v>
      </c>
      <c r="S242" s="194">
        <v>0</v>
      </c>
      <c r="T242" s="195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6" t="s">
        <v>479</v>
      </c>
      <c r="AT242" s="196" t="s">
        <v>388</v>
      </c>
      <c r="AU242" s="196" t="s">
        <v>90</v>
      </c>
      <c r="AY242" s="20" t="s">
        <v>386</v>
      </c>
      <c r="BE242" s="197">
        <f>IF(N242="základní",J242,0)</f>
        <v>0</v>
      </c>
      <c r="BF242" s="197">
        <f>IF(N242="snížená",J242,0)</f>
        <v>0</v>
      </c>
      <c r="BG242" s="197">
        <f>IF(N242="zákl. přenesená",J242,0)</f>
        <v>0</v>
      </c>
      <c r="BH242" s="197">
        <f>IF(N242="sníž. přenesená",J242,0)</f>
        <v>0</v>
      </c>
      <c r="BI242" s="197">
        <f>IF(N242="nulová",J242,0)</f>
        <v>0</v>
      </c>
      <c r="BJ242" s="20" t="s">
        <v>90</v>
      </c>
      <c r="BK242" s="197">
        <f>ROUND(I242*H242,2)</f>
        <v>0</v>
      </c>
      <c r="BL242" s="20" t="s">
        <v>479</v>
      </c>
      <c r="BM242" s="196" t="s">
        <v>6217</v>
      </c>
    </row>
    <row r="243" spans="1:65" s="2" customFormat="1" ht="10">
      <c r="A243" s="37"/>
      <c r="B243" s="38"/>
      <c r="C243" s="39"/>
      <c r="D243" s="198" t="s">
        <v>393</v>
      </c>
      <c r="E243" s="39"/>
      <c r="F243" s="199" t="s">
        <v>6218</v>
      </c>
      <c r="G243" s="39"/>
      <c r="H243" s="39"/>
      <c r="I243" s="200"/>
      <c r="J243" s="39"/>
      <c r="K243" s="39"/>
      <c r="L243" s="42"/>
      <c r="M243" s="201"/>
      <c r="N243" s="202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393</v>
      </c>
      <c r="AU243" s="20" t="s">
        <v>90</v>
      </c>
    </row>
    <row r="244" spans="1:65" s="2" customFormat="1" ht="44.25" customHeight="1">
      <c r="A244" s="37"/>
      <c r="B244" s="38"/>
      <c r="C244" s="236" t="s">
        <v>1289</v>
      </c>
      <c r="D244" s="236" t="s">
        <v>453</v>
      </c>
      <c r="E244" s="237" t="s">
        <v>6219</v>
      </c>
      <c r="F244" s="238" t="s">
        <v>6220</v>
      </c>
      <c r="G244" s="239" t="s">
        <v>624</v>
      </c>
      <c r="H244" s="240">
        <v>92</v>
      </c>
      <c r="I244" s="241"/>
      <c r="J244" s="242">
        <f>ROUND(I244*H244,2)</f>
        <v>0</v>
      </c>
      <c r="K244" s="238" t="s">
        <v>76</v>
      </c>
      <c r="L244" s="243"/>
      <c r="M244" s="244" t="s">
        <v>76</v>
      </c>
      <c r="N244" s="245" t="s">
        <v>49</v>
      </c>
      <c r="O244" s="67"/>
      <c r="P244" s="194">
        <f>O244*H244</f>
        <v>0</v>
      </c>
      <c r="Q244" s="194">
        <v>0</v>
      </c>
      <c r="R244" s="194">
        <f>Q244*H244</f>
        <v>0</v>
      </c>
      <c r="S244" s="194">
        <v>0</v>
      </c>
      <c r="T244" s="195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6" t="s">
        <v>597</v>
      </c>
      <c r="AT244" s="196" t="s">
        <v>453</v>
      </c>
      <c r="AU244" s="196" t="s">
        <v>90</v>
      </c>
      <c r="AY244" s="20" t="s">
        <v>386</v>
      </c>
      <c r="BE244" s="197">
        <f>IF(N244="základní",J244,0)</f>
        <v>0</v>
      </c>
      <c r="BF244" s="197">
        <f>IF(N244="snížená",J244,0)</f>
        <v>0</v>
      </c>
      <c r="BG244" s="197">
        <f>IF(N244="zákl. přenesená",J244,0)</f>
        <v>0</v>
      </c>
      <c r="BH244" s="197">
        <f>IF(N244="sníž. přenesená",J244,0)</f>
        <v>0</v>
      </c>
      <c r="BI244" s="197">
        <f>IF(N244="nulová",J244,0)</f>
        <v>0</v>
      </c>
      <c r="BJ244" s="20" t="s">
        <v>90</v>
      </c>
      <c r="BK244" s="197">
        <f>ROUND(I244*H244,2)</f>
        <v>0</v>
      </c>
      <c r="BL244" s="20" t="s">
        <v>479</v>
      </c>
      <c r="BM244" s="196" t="s">
        <v>6221</v>
      </c>
    </row>
    <row r="245" spans="1:65" s="2" customFormat="1" ht="37.75" customHeight="1">
      <c r="A245" s="37"/>
      <c r="B245" s="38"/>
      <c r="C245" s="236" t="s">
        <v>1298</v>
      </c>
      <c r="D245" s="236" t="s">
        <v>453</v>
      </c>
      <c r="E245" s="237" t="s">
        <v>6222</v>
      </c>
      <c r="F245" s="238" t="s">
        <v>6223</v>
      </c>
      <c r="G245" s="239" t="s">
        <v>624</v>
      </c>
      <c r="H245" s="240">
        <v>16</v>
      </c>
      <c r="I245" s="241"/>
      <c r="J245" s="242">
        <f>ROUND(I245*H245,2)</f>
        <v>0</v>
      </c>
      <c r="K245" s="238" t="s">
        <v>76</v>
      </c>
      <c r="L245" s="243"/>
      <c r="M245" s="244" t="s">
        <v>76</v>
      </c>
      <c r="N245" s="245" t="s">
        <v>49</v>
      </c>
      <c r="O245" s="67"/>
      <c r="P245" s="194">
        <f>O245*H245</f>
        <v>0</v>
      </c>
      <c r="Q245" s="194">
        <v>0</v>
      </c>
      <c r="R245" s="194">
        <f>Q245*H245</f>
        <v>0</v>
      </c>
      <c r="S245" s="194">
        <v>0</v>
      </c>
      <c r="T245" s="195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6" t="s">
        <v>597</v>
      </c>
      <c r="AT245" s="196" t="s">
        <v>453</v>
      </c>
      <c r="AU245" s="196" t="s">
        <v>90</v>
      </c>
      <c r="AY245" s="20" t="s">
        <v>386</v>
      </c>
      <c r="BE245" s="197">
        <f>IF(N245="základní",J245,0)</f>
        <v>0</v>
      </c>
      <c r="BF245" s="197">
        <f>IF(N245="snížená",J245,0)</f>
        <v>0</v>
      </c>
      <c r="BG245" s="197">
        <f>IF(N245="zákl. přenesená",J245,0)</f>
        <v>0</v>
      </c>
      <c r="BH245" s="197">
        <f>IF(N245="sníž. přenesená",J245,0)</f>
        <v>0</v>
      </c>
      <c r="BI245" s="197">
        <f>IF(N245="nulová",J245,0)</f>
        <v>0</v>
      </c>
      <c r="BJ245" s="20" t="s">
        <v>90</v>
      </c>
      <c r="BK245" s="197">
        <f>ROUND(I245*H245,2)</f>
        <v>0</v>
      </c>
      <c r="BL245" s="20" t="s">
        <v>479</v>
      </c>
      <c r="BM245" s="196" t="s">
        <v>6224</v>
      </c>
    </row>
    <row r="246" spans="1:65" s="2" customFormat="1" ht="24.15" customHeight="1">
      <c r="A246" s="37"/>
      <c r="B246" s="38"/>
      <c r="C246" s="185" t="s">
        <v>1311</v>
      </c>
      <c r="D246" s="185" t="s">
        <v>388</v>
      </c>
      <c r="E246" s="186" t="s">
        <v>6225</v>
      </c>
      <c r="F246" s="187" t="s">
        <v>6226</v>
      </c>
      <c r="G246" s="188" t="s">
        <v>167</v>
      </c>
      <c r="H246" s="189">
        <v>28</v>
      </c>
      <c r="I246" s="190"/>
      <c r="J246" s="191">
        <f>ROUND(I246*H246,2)</f>
        <v>0</v>
      </c>
      <c r="K246" s="187" t="s">
        <v>391</v>
      </c>
      <c r="L246" s="42"/>
      <c r="M246" s="192" t="s">
        <v>76</v>
      </c>
      <c r="N246" s="193" t="s">
        <v>49</v>
      </c>
      <c r="O246" s="67"/>
      <c r="P246" s="194">
        <f>O246*H246</f>
        <v>0</v>
      </c>
      <c r="Q246" s="194">
        <v>0</v>
      </c>
      <c r="R246" s="194">
        <f>Q246*H246</f>
        <v>0</v>
      </c>
      <c r="S246" s="194">
        <v>0</v>
      </c>
      <c r="T246" s="195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6" t="s">
        <v>479</v>
      </c>
      <c r="AT246" s="196" t="s">
        <v>388</v>
      </c>
      <c r="AU246" s="196" t="s">
        <v>90</v>
      </c>
      <c r="AY246" s="20" t="s">
        <v>386</v>
      </c>
      <c r="BE246" s="197">
        <f>IF(N246="základní",J246,0)</f>
        <v>0</v>
      </c>
      <c r="BF246" s="197">
        <f>IF(N246="snížená",J246,0)</f>
        <v>0</v>
      </c>
      <c r="BG246" s="197">
        <f>IF(N246="zákl. přenesená",J246,0)</f>
        <v>0</v>
      </c>
      <c r="BH246" s="197">
        <f>IF(N246="sníž. přenesená",J246,0)</f>
        <v>0</v>
      </c>
      <c r="BI246" s="197">
        <f>IF(N246="nulová",J246,0)</f>
        <v>0</v>
      </c>
      <c r="BJ246" s="20" t="s">
        <v>90</v>
      </c>
      <c r="BK246" s="197">
        <f>ROUND(I246*H246,2)</f>
        <v>0</v>
      </c>
      <c r="BL246" s="20" t="s">
        <v>479</v>
      </c>
      <c r="BM246" s="196" t="s">
        <v>6227</v>
      </c>
    </row>
    <row r="247" spans="1:65" s="2" customFormat="1" ht="10">
      <c r="A247" s="37"/>
      <c r="B247" s="38"/>
      <c r="C247" s="39"/>
      <c r="D247" s="198" t="s">
        <v>393</v>
      </c>
      <c r="E247" s="39"/>
      <c r="F247" s="199" t="s">
        <v>6228</v>
      </c>
      <c r="G247" s="39"/>
      <c r="H247" s="39"/>
      <c r="I247" s="200"/>
      <c r="J247" s="39"/>
      <c r="K247" s="39"/>
      <c r="L247" s="42"/>
      <c r="M247" s="201"/>
      <c r="N247" s="202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393</v>
      </c>
      <c r="AU247" s="20" t="s">
        <v>90</v>
      </c>
    </row>
    <row r="248" spans="1:65" s="2" customFormat="1" ht="16.5" customHeight="1">
      <c r="A248" s="37"/>
      <c r="B248" s="38"/>
      <c r="C248" s="236" t="s">
        <v>1318</v>
      </c>
      <c r="D248" s="236" t="s">
        <v>453</v>
      </c>
      <c r="E248" s="237" t="s">
        <v>6229</v>
      </c>
      <c r="F248" s="238" t="s">
        <v>6230</v>
      </c>
      <c r="G248" s="239" t="s">
        <v>476</v>
      </c>
      <c r="H248" s="240">
        <v>23.8</v>
      </c>
      <c r="I248" s="241"/>
      <c r="J248" s="242">
        <f>ROUND(I248*H248,2)</f>
        <v>0</v>
      </c>
      <c r="K248" s="238" t="s">
        <v>391</v>
      </c>
      <c r="L248" s="243"/>
      <c r="M248" s="244" t="s">
        <v>76</v>
      </c>
      <c r="N248" s="245" t="s">
        <v>49</v>
      </c>
      <c r="O248" s="67"/>
      <c r="P248" s="194">
        <f>O248*H248</f>
        <v>0</v>
      </c>
      <c r="Q248" s="194">
        <v>1E-3</v>
      </c>
      <c r="R248" s="194">
        <f>Q248*H248</f>
        <v>2.3800000000000002E-2</v>
      </c>
      <c r="S248" s="194">
        <v>0</v>
      </c>
      <c r="T248" s="195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6" t="s">
        <v>597</v>
      </c>
      <c r="AT248" s="196" t="s">
        <v>453</v>
      </c>
      <c r="AU248" s="196" t="s">
        <v>90</v>
      </c>
      <c r="AY248" s="20" t="s">
        <v>386</v>
      </c>
      <c r="BE248" s="197">
        <f>IF(N248="základní",J248,0)</f>
        <v>0</v>
      </c>
      <c r="BF248" s="197">
        <f>IF(N248="snížená",J248,0)</f>
        <v>0</v>
      </c>
      <c r="BG248" s="197">
        <f>IF(N248="zákl. přenesená",J248,0)</f>
        <v>0</v>
      </c>
      <c r="BH248" s="197">
        <f>IF(N248="sníž. přenesená",J248,0)</f>
        <v>0</v>
      </c>
      <c r="BI248" s="197">
        <f>IF(N248="nulová",J248,0)</f>
        <v>0</v>
      </c>
      <c r="BJ248" s="20" t="s">
        <v>90</v>
      </c>
      <c r="BK248" s="197">
        <f>ROUND(I248*H248,2)</f>
        <v>0</v>
      </c>
      <c r="BL248" s="20" t="s">
        <v>479</v>
      </c>
      <c r="BM248" s="196" t="s">
        <v>6231</v>
      </c>
    </row>
    <row r="249" spans="1:65" s="2" customFormat="1" ht="24.15" customHeight="1">
      <c r="A249" s="37"/>
      <c r="B249" s="38"/>
      <c r="C249" s="185" t="s">
        <v>1323</v>
      </c>
      <c r="D249" s="185" t="s">
        <v>388</v>
      </c>
      <c r="E249" s="186" t="s">
        <v>6232</v>
      </c>
      <c r="F249" s="187" t="s">
        <v>6233</v>
      </c>
      <c r="G249" s="188" t="s">
        <v>167</v>
      </c>
      <c r="H249" s="189">
        <v>5</v>
      </c>
      <c r="I249" s="190"/>
      <c r="J249" s="191">
        <f>ROUND(I249*H249,2)</f>
        <v>0</v>
      </c>
      <c r="K249" s="187" t="s">
        <v>391</v>
      </c>
      <c r="L249" s="42"/>
      <c r="M249" s="192" t="s">
        <v>76</v>
      </c>
      <c r="N249" s="193" t="s">
        <v>49</v>
      </c>
      <c r="O249" s="67"/>
      <c r="P249" s="194">
        <f>O249*H249</f>
        <v>0</v>
      </c>
      <c r="Q249" s="194">
        <v>0</v>
      </c>
      <c r="R249" s="194">
        <f>Q249*H249</f>
        <v>0</v>
      </c>
      <c r="S249" s="194">
        <v>0</v>
      </c>
      <c r="T249" s="195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6" t="s">
        <v>479</v>
      </c>
      <c r="AT249" s="196" t="s">
        <v>388</v>
      </c>
      <c r="AU249" s="196" t="s">
        <v>90</v>
      </c>
      <c r="AY249" s="20" t="s">
        <v>386</v>
      </c>
      <c r="BE249" s="197">
        <f>IF(N249="základní",J249,0)</f>
        <v>0</v>
      </c>
      <c r="BF249" s="197">
        <f>IF(N249="snížená",J249,0)</f>
        <v>0</v>
      </c>
      <c r="BG249" s="197">
        <f>IF(N249="zákl. přenesená",J249,0)</f>
        <v>0</v>
      </c>
      <c r="BH249" s="197">
        <f>IF(N249="sníž. přenesená",J249,0)</f>
        <v>0</v>
      </c>
      <c r="BI249" s="197">
        <f>IF(N249="nulová",J249,0)</f>
        <v>0</v>
      </c>
      <c r="BJ249" s="20" t="s">
        <v>90</v>
      </c>
      <c r="BK249" s="197">
        <f>ROUND(I249*H249,2)</f>
        <v>0</v>
      </c>
      <c r="BL249" s="20" t="s">
        <v>479</v>
      </c>
      <c r="BM249" s="196" t="s">
        <v>6234</v>
      </c>
    </row>
    <row r="250" spans="1:65" s="2" customFormat="1" ht="10">
      <c r="A250" s="37"/>
      <c r="B250" s="38"/>
      <c r="C250" s="39"/>
      <c r="D250" s="198" t="s">
        <v>393</v>
      </c>
      <c r="E250" s="39"/>
      <c r="F250" s="199" t="s">
        <v>6235</v>
      </c>
      <c r="G250" s="39"/>
      <c r="H250" s="39"/>
      <c r="I250" s="200"/>
      <c r="J250" s="39"/>
      <c r="K250" s="39"/>
      <c r="L250" s="42"/>
      <c r="M250" s="201"/>
      <c r="N250" s="202"/>
      <c r="O250" s="67"/>
      <c r="P250" s="67"/>
      <c r="Q250" s="67"/>
      <c r="R250" s="67"/>
      <c r="S250" s="67"/>
      <c r="T250" s="68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T250" s="20" t="s">
        <v>393</v>
      </c>
      <c r="AU250" s="20" t="s">
        <v>90</v>
      </c>
    </row>
    <row r="251" spans="1:65" s="2" customFormat="1" ht="16.5" customHeight="1">
      <c r="A251" s="37"/>
      <c r="B251" s="38"/>
      <c r="C251" s="236" t="s">
        <v>1329</v>
      </c>
      <c r="D251" s="236" t="s">
        <v>453</v>
      </c>
      <c r="E251" s="237" t="s">
        <v>6236</v>
      </c>
      <c r="F251" s="238" t="s">
        <v>6237</v>
      </c>
      <c r="G251" s="239" t="s">
        <v>476</v>
      </c>
      <c r="H251" s="240">
        <v>3.1</v>
      </c>
      <c r="I251" s="241"/>
      <c r="J251" s="242">
        <f>ROUND(I251*H251,2)</f>
        <v>0</v>
      </c>
      <c r="K251" s="238" t="s">
        <v>391</v>
      </c>
      <c r="L251" s="243"/>
      <c r="M251" s="244" t="s">
        <v>76</v>
      </c>
      <c r="N251" s="245" t="s">
        <v>49</v>
      </c>
      <c r="O251" s="67"/>
      <c r="P251" s="194">
        <f>O251*H251</f>
        <v>0</v>
      </c>
      <c r="Q251" s="194">
        <v>1E-3</v>
      </c>
      <c r="R251" s="194">
        <f>Q251*H251</f>
        <v>3.1000000000000003E-3</v>
      </c>
      <c r="S251" s="194">
        <v>0</v>
      </c>
      <c r="T251" s="195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6" t="s">
        <v>597</v>
      </c>
      <c r="AT251" s="196" t="s">
        <v>453</v>
      </c>
      <c r="AU251" s="196" t="s">
        <v>90</v>
      </c>
      <c r="AY251" s="20" t="s">
        <v>386</v>
      </c>
      <c r="BE251" s="197">
        <f>IF(N251="základní",J251,0)</f>
        <v>0</v>
      </c>
      <c r="BF251" s="197">
        <f>IF(N251="snížená",J251,0)</f>
        <v>0</v>
      </c>
      <c r="BG251" s="197">
        <f>IF(N251="zákl. přenesená",J251,0)</f>
        <v>0</v>
      </c>
      <c r="BH251" s="197">
        <f>IF(N251="sníž. přenesená",J251,0)</f>
        <v>0</v>
      </c>
      <c r="BI251" s="197">
        <f>IF(N251="nulová",J251,0)</f>
        <v>0</v>
      </c>
      <c r="BJ251" s="20" t="s">
        <v>90</v>
      </c>
      <c r="BK251" s="197">
        <f>ROUND(I251*H251,2)</f>
        <v>0</v>
      </c>
      <c r="BL251" s="20" t="s">
        <v>479</v>
      </c>
      <c r="BM251" s="196" t="s">
        <v>6238</v>
      </c>
    </row>
    <row r="252" spans="1:65" s="2" customFormat="1" ht="24.15" customHeight="1">
      <c r="A252" s="37"/>
      <c r="B252" s="38"/>
      <c r="C252" s="185" t="s">
        <v>1334</v>
      </c>
      <c r="D252" s="185" t="s">
        <v>388</v>
      </c>
      <c r="E252" s="186" t="s">
        <v>6239</v>
      </c>
      <c r="F252" s="187" t="s">
        <v>6240</v>
      </c>
      <c r="G252" s="188" t="s">
        <v>167</v>
      </c>
      <c r="H252" s="189">
        <v>250</v>
      </c>
      <c r="I252" s="190"/>
      <c r="J252" s="191">
        <f>ROUND(I252*H252,2)</f>
        <v>0</v>
      </c>
      <c r="K252" s="187" t="s">
        <v>391</v>
      </c>
      <c r="L252" s="42"/>
      <c r="M252" s="192" t="s">
        <v>76</v>
      </c>
      <c r="N252" s="193" t="s">
        <v>49</v>
      </c>
      <c r="O252" s="67"/>
      <c r="P252" s="194">
        <f>O252*H252</f>
        <v>0</v>
      </c>
      <c r="Q252" s="194">
        <v>0</v>
      </c>
      <c r="R252" s="194">
        <f>Q252*H252</f>
        <v>0</v>
      </c>
      <c r="S252" s="194">
        <v>0</v>
      </c>
      <c r="T252" s="195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6" t="s">
        <v>479</v>
      </c>
      <c r="AT252" s="196" t="s">
        <v>388</v>
      </c>
      <c r="AU252" s="196" t="s">
        <v>90</v>
      </c>
      <c r="AY252" s="20" t="s">
        <v>386</v>
      </c>
      <c r="BE252" s="197">
        <f>IF(N252="základní",J252,0)</f>
        <v>0</v>
      </c>
      <c r="BF252" s="197">
        <f>IF(N252="snížená",J252,0)</f>
        <v>0</v>
      </c>
      <c r="BG252" s="197">
        <f>IF(N252="zákl. přenesená",J252,0)</f>
        <v>0</v>
      </c>
      <c r="BH252" s="197">
        <f>IF(N252="sníž. přenesená",J252,0)</f>
        <v>0</v>
      </c>
      <c r="BI252" s="197">
        <f>IF(N252="nulová",J252,0)</f>
        <v>0</v>
      </c>
      <c r="BJ252" s="20" t="s">
        <v>90</v>
      </c>
      <c r="BK252" s="197">
        <f>ROUND(I252*H252,2)</f>
        <v>0</v>
      </c>
      <c r="BL252" s="20" t="s">
        <v>479</v>
      </c>
      <c r="BM252" s="196" t="s">
        <v>6241</v>
      </c>
    </row>
    <row r="253" spans="1:65" s="2" customFormat="1" ht="10">
      <c r="A253" s="37"/>
      <c r="B253" s="38"/>
      <c r="C253" s="39"/>
      <c r="D253" s="198" t="s">
        <v>393</v>
      </c>
      <c r="E253" s="39"/>
      <c r="F253" s="199" t="s">
        <v>6242</v>
      </c>
      <c r="G253" s="39"/>
      <c r="H253" s="39"/>
      <c r="I253" s="200"/>
      <c r="J253" s="39"/>
      <c r="K253" s="39"/>
      <c r="L253" s="42"/>
      <c r="M253" s="201"/>
      <c r="N253" s="202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393</v>
      </c>
      <c r="AU253" s="20" t="s">
        <v>90</v>
      </c>
    </row>
    <row r="254" spans="1:65" s="2" customFormat="1" ht="16.5" customHeight="1">
      <c r="A254" s="37"/>
      <c r="B254" s="38"/>
      <c r="C254" s="236" t="s">
        <v>1340</v>
      </c>
      <c r="D254" s="236" t="s">
        <v>453</v>
      </c>
      <c r="E254" s="237" t="s">
        <v>6243</v>
      </c>
      <c r="F254" s="238" t="s">
        <v>6244</v>
      </c>
      <c r="G254" s="239" t="s">
        <v>476</v>
      </c>
      <c r="H254" s="240">
        <v>33.75</v>
      </c>
      <c r="I254" s="241"/>
      <c r="J254" s="242">
        <f>ROUND(I254*H254,2)</f>
        <v>0</v>
      </c>
      <c r="K254" s="238" t="s">
        <v>391</v>
      </c>
      <c r="L254" s="243"/>
      <c r="M254" s="244" t="s">
        <v>76</v>
      </c>
      <c r="N254" s="245" t="s">
        <v>49</v>
      </c>
      <c r="O254" s="67"/>
      <c r="P254" s="194">
        <f>O254*H254</f>
        <v>0</v>
      </c>
      <c r="Q254" s="194">
        <v>1E-3</v>
      </c>
      <c r="R254" s="194">
        <f>Q254*H254</f>
        <v>3.3750000000000002E-2</v>
      </c>
      <c r="S254" s="194">
        <v>0</v>
      </c>
      <c r="T254" s="195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6" t="s">
        <v>597</v>
      </c>
      <c r="AT254" s="196" t="s">
        <v>453</v>
      </c>
      <c r="AU254" s="196" t="s">
        <v>90</v>
      </c>
      <c r="AY254" s="20" t="s">
        <v>386</v>
      </c>
      <c r="BE254" s="197">
        <f>IF(N254="základní",J254,0)</f>
        <v>0</v>
      </c>
      <c r="BF254" s="197">
        <f>IF(N254="snížená",J254,0)</f>
        <v>0</v>
      </c>
      <c r="BG254" s="197">
        <f>IF(N254="zákl. přenesená",J254,0)</f>
        <v>0</v>
      </c>
      <c r="BH254" s="197">
        <f>IF(N254="sníž. přenesená",J254,0)</f>
        <v>0</v>
      </c>
      <c r="BI254" s="197">
        <f>IF(N254="nulová",J254,0)</f>
        <v>0</v>
      </c>
      <c r="BJ254" s="20" t="s">
        <v>90</v>
      </c>
      <c r="BK254" s="197">
        <f>ROUND(I254*H254,2)</f>
        <v>0</v>
      </c>
      <c r="BL254" s="20" t="s">
        <v>479</v>
      </c>
      <c r="BM254" s="196" t="s">
        <v>6245</v>
      </c>
    </row>
    <row r="255" spans="1:65" s="2" customFormat="1" ht="24.15" customHeight="1">
      <c r="A255" s="37"/>
      <c r="B255" s="38"/>
      <c r="C255" s="185" t="s">
        <v>1345</v>
      </c>
      <c r="D255" s="185" t="s">
        <v>388</v>
      </c>
      <c r="E255" s="186" t="s">
        <v>6246</v>
      </c>
      <c r="F255" s="187" t="s">
        <v>6247</v>
      </c>
      <c r="G255" s="188" t="s">
        <v>167</v>
      </c>
      <c r="H255" s="189">
        <v>17</v>
      </c>
      <c r="I255" s="190"/>
      <c r="J255" s="191">
        <f>ROUND(I255*H255,2)</f>
        <v>0</v>
      </c>
      <c r="K255" s="187" t="s">
        <v>391</v>
      </c>
      <c r="L255" s="42"/>
      <c r="M255" s="192" t="s">
        <v>76</v>
      </c>
      <c r="N255" s="193" t="s">
        <v>49</v>
      </c>
      <c r="O255" s="67"/>
      <c r="P255" s="194">
        <f>O255*H255</f>
        <v>0</v>
      </c>
      <c r="Q255" s="194">
        <v>0</v>
      </c>
      <c r="R255" s="194">
        <f>Q255*H255</f>
        <v>0</v>
      </c>
      <c r="S255" s="194">
        <v>0</v>
      </c>
      <c r="T255" s="195">
        <f>S255*H255</f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6" t="s">
        <v>479</v>
      </c>
      <c r="AT255" s="196" t="s">
        <v>388</v>
      </c>
      <c r="AU255" s="196" t="s">
        <v>90</v>
      </c>
      <c r="AY255" s="20" t="s">
        <v>386</v>
      </c>
      <c r="BE255" s="197">
        <f>IF(N255="základní",J255,0)</f>
        <v>0</v>
      </c>
      <c r="BF255" s="197">
        <f>IF(N255="snížená",J255,0)</f>
        <v>0</v>
      </c>
      <c r="BG255" s="197">
        <f>IF(N255="zákl. přenesená",J255,0)</f>
        <v>0</v>
      </c>
      <c r="BH255" s="197">
        <f>IF(N255="sníž. přenesená",J255,0)</f>
        <v>0</v>
      </c>
      <c r="BI255" s="197">
        <f>IF(N255="nulová",J255,0)</f>
        <v>0</v>
      </c>
      <c r="BJ255" s="20" t="s">
        <v>90</v>
      </c>
      <c r="BK255" s="197">
        <f>ROUND(I255*H255,2)</f>
        <v>0</v>
      </c>
      <c r="BL255" s="20" t="s">
        <v>479</v>
      </c>
      <c r="BM255" s="196" t="s">
        <v>6248</v>
      </c>
    </row>
    <row r="256" spans="1:65" s="2" customFormat="1" ht="10">
      <c r="A256" s="37"/>
      <c r="B256" s="38"/>
      <c r="C256" s="39"/>
      <c r="D256" s="198" t="s">
        <v>393</v>
      </c>
      <c r="E256" s="39"/>
      <c r="F256" s="199" t="s">
        <v>6249</v>
      </c>
      <c r="G256" s="39"/>
      <c r="H256" s="39"/>
      <c r="I256" s="200"/>
      <c r="J256" s="39"/>
      <c r="K256" s="39"/>
      <c r="L256" s="42"/>
      <c r="M256" s="201"/>
      <c r="N256" s="202"/>
      <c r="O256" s="67"/>
      <c r="P256" s="67"/>
      <c r="Q256" s="67"/>
      <c r="R256" s="67"/>
      <c r="S256" s="67"/>
      <c r="T256" s="68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T256" s="20" t="s">
        <v>393</v>
      </c>
      <c r="AU256" s="20" t="s">
        <v>90</v>
      </c>
    </row>
    <row r="257" spans="1:65" s="2" customFormat="1" ht="16.5" customHeight="1">
      <c r="A257" s="37"/>
      <c r="B257" s="38"/>
      <c r="C257" s="236" t="s">
        <v>1357</v>
      </c>
      <c r="D257" s="236" t="s">
        <v>453</v>
      </c>
      <c r="E257" s="237" t="s">
        <v>6250</v>
      </c>
      <c r="F257" s="238" t="s">
        <v>6251</v>
      </c>
      <c r="G257" s="239" t="s">
        <v>167</v>
      </c>
      <c r="H257" s="240">
        <v>17</v>
      </c>
      <c r="I257" s="241"/>
      <c r="J257" s="242">
        <f>ROUND(I257*H257,2)</f>
        <v>0</v>
      </c>
      <c r="K257" s="238" t="s">
        <v>391</v>
      </c>
      <c r="L257" s="243"/>
      <c r="M257" s="244" t="s">
        <v>76</v>
      </c>
      <c r="N257" s="245" t="s">
        <v>49</v>
      </c>
      <c r="O257" s="67"/>
      <c r="P257" s="194">
        <f>O257*H257</f>
        <v>0</v>
      </c>
      <c r="Q257" s="194">
        <v>1E-3</v>
      </c>
      <c r="R257" s="194">
        <f>Q257*H257</f>
        <v>1.7000000000000001E-2</v>
      </c>
      <c r="S257" s="194">
        <v>0</v>
      </c>
      <c r="T257" s="195">
        <f>S257*H257</f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6" t="s">
        <v>597</v>
      </c>
      <c r="AT257" s="196" t="s">
        <v>453</v>
      </c>
      <c r="AU257" s="196" t="s">
        <v>90</v>
      </c>
      <c r="AY257" s="20" t="s">
        <v>386</v>
      </c>
      <c r="BE257" s="197">
        <f>IF(N257="základní",J257,0)</f>
        <v>0</v>
      </c>
      <c r="BF257" s="197">
        <f>IF(N257="snížená",J257,0)</f>
        <v>0</v>
      </c>
      <c r="BG257" s="197">
        <f>IF(N257="zákl. přenesená",J257,0)</f>
        <v>0</v>
      </c>
      <c r="BH257" s="197">
        <f>IF(N257="sníž. přenesená",J257,0)</f>
        <v>0</v>
      </c>
      <c r="BI257" s="197">
        <f>IF(N257="nulová",J257,0)</f>
        <v>0</v>
      </c>
      <c r="BJ257" s="20" t="s">
        <v>90</v>
      </c>
      <c r="BK257" s="197">
        <f>ROUND(I257*H257,2)</f>
        <v>0</v>
      </c>
      <c r="BL257" s="20" t="s">
        <v>479</v>
      </c>
      <c r="BM257" s="196" t="s">
        <v>6252</v>
      </c>
    </row>
    <row r="258" spans="1:65" s="2" customFormat="1" ht="16.5" customHeight="1">
      <c r="A258" s="37"/>
      <c r="B258" s="38"/>
      <c r="C258" s="185" t="s">
        <v>1365</v>
      </c>
      <c r="D258" s="185" t="s">
        <v>388</v>
      </c>
      <c r="E258" s="186" t="s">
        <v>6253</v>
      </c>
      <c r="F258" s="187" t="s">
        <v>6254</v>
      </c>
      <c r="G258" s="188" t="s">
        <v>624</v>
      </c>
      <c r="H258" s="189">
        <v>365</v>
      </c>
      <c r="I258" s="190"/>
      <c r="J258" s="191">
        <f>ROUND(I258*H258,2)</f>
        <v>0</v>
      </c>
      <c r="K258" s="187" t="s">
        <v>391</v>
      </c>
      <c r="L258" s="42"/>
      <c r="M258" s="192" t="s">
        <v>76</v>
      </c>
      <c r="N258" s="193" t="s">
        <v>49</v>
      </c>
      <c r="O258" s="67"/>
      <c r="P258" s="194">
        <f>O258*H258</f>
        <v>0</v>
      </c>
      <c r="Q258" s="194">
        <v>0</v>
      </c>
      <c r="R258" s="194">
        <f>Q258*H258</f>
        <v>0</v>
      </c>
      <c r="S258" s="194">
        <v>0</v>
      </c>
      <c r="T258" s="195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6" t="s">
        <v>479</v>
      </c>
      <c r="AT258" s="196" t="s">
        <v>388</v>
      </c>
      <c r="AU258" s="196" t="s">
        <v>90</v>
      </c>
      <c r="AY258" s="20" t="s">
        <v>386</v>
      </c>
      <c r="BE258" s="197">
        <f>IF(N258="základní",J258,0)</f>
        <v>0</v>
      </c>
      <c r="BF258" s="197">
        <f>IF(N258="snížená",J258,0)</f>
        <v>0</v>
      </c>
      <c r="BG258" s="197">
        <f>IF(N258="zákl. přenesená",J258,0)</f>
        <v>0</v>
      </c>
      <c r="BH258" s="197">
        <f>IF(N258="sníž. přenesená",J258,0)</f>
        <v>0</v>
      </c>
      <c r="BI258" s="197">
        <f>IF(N258="nulová",J258,0)</f>
        <v>0</v>
      </c>
      <c r="BJ258" s="20" t="s">
        <v>90</v>
      </c>
      <c r="BK258" s="197">
        <f>ROUND(I258*H258,2)</f>
        <v>0</v>
      </c>
      <c r="BL258" s="20" t="s">
        <v>479</v>
      </c>
      <c r="BM258" s="196" t="s">
        <v>6255</v>
      </c>
    </row>
    <row r="259" spans="1:65" s="2" customFormat="1" ht="10">
      <c r="A259" s="37"/>
      <c r="B259" s="38"/>
      <c r="C259" s="39"/>
      <c r="D259" s="198" t="s">
        <v>393</v>
      </c>
      <c r="E259" s="39"/>
      <c r="F259" s="199" t="s">
        <v>6256</v>
      </c>
      <c r="G259" s="39"/>
      <c r="H259" s="39"/>
      <c r="I259" s="200"/>
      <c r="J259" s="39"/>
      <c r="K259" s="39"/>
      <c r="L259" s="42"/>
      <c r="M259" s="201"/>
      <c r="N259" s="202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393</v>
      </c>
      <c r="AU259" s="20" t="s">
        <v>90</v>
      </c>
    </row>
    <row r="260" spans="1:65" s="2" customFormat="1" ht="16.5" customHeight="1">
      <c r="A260" s="37"/>
      <c r="B260" s="38"/>
      <c r="C260" s="236" t="s">
        <v>1370</v>
      </c>
      <c r="D260" s="236" t="s">
        <v>453</v>
      </c>
      <c r="E260" s="237" t="s">
        <v>6257</v>
      </c>
      <c r="F260" s="238" t="s">
        <v>6258</v>
      </c>
      <c r="G260" s="239" t="s">
        <v>624</v>
      </c>
      <c r="H260" s="240">
        <v>180</v>
      </c>
      <c r="I260" s="241"/>
      <c r="J260" s="242">
        <f>ROUND(I260*H260,2)</f>
        <v>0</v>
      </c>
      <c r="K260" s="238" t="s">
        <v>391</v>
      </c>
      <c r="L260" s="243"/>
      <c r="M260" s="244" t="s">
        <v>76</v>
      </c>
      <c r="N260" s="245" t="s">
        <v>49</v>
      </c>
      <c r="O260" s="67"/>
      <c r="P260" s="194">
        <f>O260*H260</f>
        <v>0</v>
      </c>
      <c r="Q260" s="194">
        <v>2.3000000000000001E-4</v>
      </c>
      <c r="R260" s="194">
        <f>Q260*H260</f>
        <v>4.1399999999999999E-2</v>
      </c>
      <c r="S260" s="194">
        <v>0</v>
      </c>
      <c r="T260" s="195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6" t="s">
        <v>597</v>
      </c>
      <c r="AT260" s="196" t="s">
        <v>453</v>
      </c>
      <c r="AU260" s="196" t="s">
        <v>90</v>
      </c>
      <c r="AY260" s="20" t="s">
        <v>386</v>
      </c>
      <c r="BE260" s="197">
        <f>IF(N260="základní",J260,0)</f>
        <v>0</v>
      </c>
      <c r="BF260" s="197">
        <f>IF(N260="snížená",J260,0)</f>
        <v>0</v>
      </c>
      <c r="BG260" s="197">
        <f>IF(N260="zákl. přenesená",J260,0)</f>
        <v>0</v>
      </c>
      <c r="BH260" s="197">
        <f>IF(N260="sníž. přenesená",J260,0)</f>
        <v>0</v>
      </c>
      <c r="BI260" s="197">
        <f>IF(N260="nulová",J260,0)</f>
        <v>0</v>
      </c>
      <c r="BJ260" s="20" t="s">
        <v>90</v>
      </c>
      <c r="BK260" s="197">
        <f>ROUND(I260*H260,2)</f>
        <v>0</v>
      </c>
      <c r="BL260" s="20" t="s">
        <v>479</v>
      </c>
      <c r="BM260" s="196" t="s">
        <v>6259</v>
      </c>
    </row>
    <row r="261" spans="1:65" s="2" customFormat="1" ht="16.5" customHeight="1">
      <c r="A261" s="37"/>
      <c r="B261" s="38"/>
      <c r="C261" s="236" t="s">
        <v>1377</v>
      </c>
      <c r="D261" s="236" t="s">
        <v>453</v>
      </c>
      <c r="E261" s="237" t="s">
        <v>6260</v>
      </c>
      <c r="F261" s="238" t="s">
        <v>6261</v>
      </c>
      <c r="G261" s="239" t="s">
        <v>624</v>
      </c>
      <c r="H261" s="240">
        <v>180</v>
      </c>
      <c r="I261" s="241"/>
      <c r="J261" s="242">
        <f>ROUND(I261*H261,2)</f>
        <v>0</v>
      </c>
      <c r="K261" s="238" t="s">
        <v>391</v>
      </c>
      <c r="L261" s="243"/>
      <c r="M261" s="244" t="s">
        <v>76</v>
      </c>
      <c r="N261" s="245" t="s">
        <v>49</v>
      </c>
      <c r="O261" s="67"/>
      <c r="P261" s="194">
        <f>O261*H261</f>
        <v>0</v>
      </c>
      <c r="Q261" s="194">
        <v>1.6000000000000001E-4</v>
      </c>
      <c r="R261" s="194">
        <f>Q261*H261</f>
        <v>2.8800000000000003E-2</v>
      </c>
      <c r="S261" s="194">
        <v>0</v>
      </c>
      <c r="T261" s="195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6" t="s">
        <v>597</v>
      </c>
      <c r="AT261" s="196" t="s">
        <v>453</v>
      </c>
      <c r="AU261" s="196" t="s">
        <v>90</v>
      </c>
      <c r="AY261" s="20" t="s">
        <v>386</v>
      </c>
      <c r="BE261" s="197">
        <f>IF(N261="základní",J261,0)</f>
        <v>0</v>
      </c>
      <c r="BF261" s="197">
        <f>IF(N261="snížená",J261,0)</f>
        <v>0</v>
      </c>
      <c r="BG261" s="197">
        <f>IF(N261="zákl. přenesená",J261,0)</f>
        <v>0</v>
      </c>
      <c r="BH261" s="197">
        <f>IF(N261="sníž. přenesená",J261,0)</f>
        <v>0</v>
      </c>
      <c r="BI261" s="197">
        <f>IF(N261="nulová",J261,0)</f>
        <v>0</v>
      </c>
      <c r="BJ261" s="20" t="s">
        <v>90</v>
      </c>
      <c r="BK261" s="197">
        <f>ROUND(I261*H261,2)</f>
        <v>0</v>
      </c>
      <c r="BL261" s="20" t="s">
        <v>479</v>
      </c>
      <c r="BM261" s="196" t="s">
        <v>6262</v>
      </c>
    </row>
    <row r="262" spans="1:65" s="2" customFormat="1" ht="16.5" customHeight="1">
      <c r="A262" s="37"/>
      <c r="B262" s="38"/>
      <c r="C262" s="236" t="s">
        <v>1382</v>
      </c>
      <c r="D262" s="236" t="s">
        <v>453</v>
      </c>
      <c r="E262" s="237" t="s">
        <v>6263</v>
      </c>
      <c r="F262" s="238" t="s">
        <v>6264</v>
      </c>
      <c r="G262" s="239" t="s">
        <v>624</v>
      </c>
      <c r="H262" s="240">
        <v>5</v>
      </c>
      <c r="I262" s="241"/>
      <c r="J262" s="242">
        <f>ROUND(I262*H262,2)</f>
        <v>0</v>
      </c>
      <c r="K262" s="238" t="s">
        <v>391</v>
      </c>
      <c r="L262" s="243"/>
      <c r="M262" s="244" t="s">
        <v>76</v>
      </c>
      <c r="N262" s="245" t="s">
        <v>49</v>
      </c>
      <c r="O262" s="67"/>
      <c r="P262" s="194">
        <f>O262*H262</f>
        <v>0</v>
      </c>
      <c r="Q262" s="194">
        <v>2.0000000000000001E-4</v>
      </c>
      <c r="R262" s="194">
        <f>Q262*H262</f>
        <v>1E-3</v>
      </c>
      <c r="S262" s="194">
        <v>0</v>
      </c>
      <c r="T262" s="195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6" t="s">
        <v>597</v>
      </c>
      <c r="AT262" s="196" t="s">
        <v>453</v>
      </c>
      <c r="AU262" s="196" t="s">
        <v>90</v>
      </c>
      <c r="AY262" s="20" t="s">
        <v>386</v>
      </c>
      <c r="BE262" s="197">
        <f>IF(N262="základní",J262,0)</f>
        <v>0</v>
      </c>
      <c r="BF262" s="197">
        <f>IF(N262="snížená",J262,0)</f>
        <v>0</v>
      </c>
      <c r="BG262" s="197">
        <f>IF(N262="zákl. přenesená",J262,0)</f>
        <v>0</v>
      </c>
      <c r="BH262" s="197">
        <f>IF(N262="sníž. přenesená",J262,0)</f>
        <v>0</v>
      </c>
      <c r="BI262" s="197">
        <f>IF(N262="nulová",J262,0)</f>
        <v>0</v>
      </c>
      <c r="BJ262" s="20" t="s">
        <v>90</v>
      </c>
      <c r="BK262" s="197">
        <f>ROUND(I262*H262,2)</f>
        <v>0</v>
      </c>
      <c r="BL262" s="20" t="s">
        <v>479</v>
      </c>
      <c r="BM262" s="196" t="s">
        <v>6265</v>
      </c>
    </row>
    <row r="263" spans="1:65" s="2" customFormat="1" ht="16.5" customHeight="1">
      <c r="A263" s="37"/>
      <c r="B263" s="38"/>
      <c r="C263" s="185" t="s">
        <v>1388</v>
      </c>
      <c r="D263" s="185" t="s">
        <v>388</v>
      </c>
      <c r="E263" s="186" t="s">
        <v>6266</v>
      </c>
      <c r="F263" s="187" t="s">
        <v>6267</v>
      </c>
      <c r="G263" s="188" t="s">
        <v>624</v>
      </c>
      <c r="H263" s="189">
        <v>77</v>
      </c>
      <c r="I263" s="190"/>
      <c r="J263" s="191">
        <f>ROUND(I263*H263,2)</f>
        <v>0</v>
      </c>
      <c r="K263" s="187" t="s">
        <v>391</v>
      </c>
      <c r="L263" s="42"/>
      <c r="M263" s="192" t="s">
        <v>76</v>
      </c>
      <c r="N263" s="193" t="s">
        <v>49</v>
      </c>
      <c r="O263" s="67"/>
      <c r="P263" s="194">
        <f>O263*H263</f>
        <v>0</v>
      </c>
      <c r="Q263" s="194">
        <v>0</v>
      </c>
      <c r="R263" s="194">
        <f>Q263*H263</f>
        <v>0</v>
      </c>
      <c r="S263" s="194">
        <v>0</v>
      </c>
      <c r="T263" s="195">
        <f>S263*H263</f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6" t="s">
        <v>479</v>
      </c>
      <c r="AT263" s="196" t="s">
        <v>388</v>
      </c>
      <c r="AU263" s="196" t="s">
        <v>90</v>
      </c>
      <c r="AY263" s="20" t="s">
        <v>386</v>
      </c>
      <c r="BE263" s="197">
        <f>IF(N263="základní",J263,0)</f>
        <v>0</v>
      </c>
      <c r="BF263" s="197">
        <f>IF(N263="snížená",J263,0)</f>
        <v>0</v>
      </c>
      <c r="BG263" s="197">
        <f>IF(N263="zákl. přenesená",J263,0)</f>
        <v>0</v>
      </c>
      <c r="BH263" s="197">
        <f>IF(N263="sníž. přenesená",J263,0)</f>
        <v>0</v>
      </c>
      <c r="BI263" s="197">
        <f>IF(N263="nulová",J263,0)</f>
        <v>0</v>
      </c>
      <c r="BJ263" s="20" t="s">
        <v>90</v>
      </c>
      <c r="BK263" s="197">
        <f>ROUND(I263*H263,2)</f>
        <v>0</v>
      </c>
      <c r="BL263" s="20" t="s">
        <v>479</v>
      </c>
      <c r="BM263" s="196" t="s">
        <v>6268</v>
      </c>
    </row>
    <row r="264" spans="1:65" s="2" customFormat="1" ht="10">
      <c r="A264" s="37"/>
      <c r="B264" s="38"/>
      <c r="C264" s="39"/>
      <c r="D264" s="198" t="s">
        <v>393</v>
      </c>
      <c r="E264" s="39"/>
      <c r="F264" s="199" t="s">
        <v>6269</v>
      </c>
      <c r="G264" s="39"/>
      <c r="H264" s="39"/>
      <c r="I264" s="200"/>
      <c r="J264" s="39"/>
      <c r="K264" s="39"/>
      <c r="L264" s="42"/>
      <c r="M264" s="201"/>
      <c r="N264" s="202"/>
      <c r="O264" s="67"/>
      <c r="P264" s="67"/>
      <c r="Q264" s="67"/>
      <c r="R264" s="67"/>
      <c r="S264" s="67"/>
      <c r="T264" s="68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T264" s="20" t="s">
        <v>393</v>
      </c>
      <c r="AU264" s="20" t="s">
        <v>90</v>
      </c>
    </row>
    <row r="265" spans="1:65" s="2" customFormat="1" ht="16.5" customHeight="1">
      <c r="A265" s="37"/>
      <c r="B265" s="38"/>
      <c r="C265" s="236" t="s">
        <v>1405</v>
      </c>
      <c r="D265" s="236" t="s">
        <v>453</v>
      </c>
      <c r="E265" s="237" t="s">
        <v>6270</v>
      </c>
      <c r="F265" s="238" t="s">
        <v>6271</v>
      </c>
      <c r="G265" s="239" t="s">
        <v>624</v>
      </c>
      <c r="H265" s="240">
        <v>35</v>
      </c>
      <c r="I265" s="241"/>
      <c r="J265" s="242">
        <f>ROUND(I265*H265,2)</f>
        <v>0</v>
      </c>
      <c r="K265" s="238" t="s">
        <v>391</v>
      </c>
      <c r="L265" s="243"/>
      <c r="M265" s="244" t="s">
        <v>76</v>
      </c>
      <c r="N265" s="245" t="s">
        <v>49</v>
      </c>
      <c r="O265" s="67"/>
      <c r="P265" s="194">
        <f>O265*H265</f>
        <v>0</v>
      </c>
      <c r="Q265" s="194">
        <v>1.6000000000000001E-4</v>
      </c>
      <c r="R265" s="194">
        <f>Q265*H265</f>
        <v>5.6000000000000008E-3</v>
      </c>
      <c r="S265" s="194">
        <v>0</v>
      </c>
      <c r="T265" s="195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6" t="s">
        <v>597</v>
      </c>
      <c r="AT265" s="196" t="s">
        <v>453</v>
      </c>
      <c r="AU265" s="196" t="s">
        <v>90</v>
      </c>
      <c r="AY265" s="20" t="s">
        <v>386</v>
      </c>
      <c r="BE265" s="197">
        <f>IF(N265="základní",J265,0)</f>
        <v>0</v>
      </c>
      <c r="BF265" s="197">
        <f>IF(N265="snížená",J265,0)</f>
        <v>0</v>
      </c>
      <c r="BG265" s="197">
        <f>IF(N265="zákl. přenesená",J265,0)</f>
        <v>0</v>
      </c>
      <c r="BH265" s="197">
        <f>IF(N265="sníž. přenesená",J265,0)</f>
        <v>0</v>
      </c>
      <c r="BI265" s="197">
        <f>IF(N265="nulová",J265,0)</f>
        <v>0</v>
      </c>
      <c r="BJ265" s="20" t="s">
        <v>90</v>
      </c>
      <c r="BK265" s="197">
        <f>ROUND(I265*H265,2)</f>
        <v>0</v>
      </c>
      <c r="BL265" s="20" t="s">
        <v>479</v>
      </c>
      <c r="BM265" s="196" t="s">
        <v>6272</v>
      </c>
    </row>
    <row r="266" spans="1:65" s="2" customFormat="1" ht="24.15" customHeight="1">
      <c r="A266" s="37"/>
      <c r="B266" s="38"/>
      <c r="C266" s="236" t="s">
        <v>1410</v>
      </c>
      <c r="D266" s="236" t="s">
        <v>453</v>
      </c>
      <c r="E266" s="237" t="s">
        <v>6273</v>
      </c>
      <c r="F266" s="238" t="s">
        <v>6274</v>
      </c>
      <c r="G266" s="239" t="s">
        <v>624</v>
      </c>
      <c r="H266" s="240">
        <v>5</v>
      </c>
      <c r="I266" s="241"/>
      <c r="J266" s="242">
        <f>ROUND(I266*H266,2)</f>
        <v>0</v>
      </c>
      <c r="K266" s="238" t="s">
        <v>391</v>
      </c>
      <c r="L266" s="243"/>
      <c r="M266" s="244" t="s">
        <v>76</v>
      </c>
      <c r="N266" s="245" t="s">
        <v>49</v>
      </c>
      <c r="O266" s="67"/>
      <c r="P266" s="194">
        <f>O266*H266</f>
        <v>0</v>
      </c>
      <c r="Q266" s="194">
        <v>2.5999999999999998E-4</v>
      </c>
      <c r="R266" s="194">
        <f>Q266*H266</f>
        <v>1.2999999999999999E-3</v>
      </c>
      <c r="S266" s="194">
        <v>0</v>
      </c>
      <c r="T266" s="195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6" t="s">
        <v>597</v>
      </c>
      <c r="AT266" s="196" t="s">
        <v>453</v>
      </c>
      <c r="AU266" s="196" t="s">
        <v>90</v>
      </c>
      <c r="AY266" s="20" t="s">
        <v>386</v>
      </c>
      <c r="BE266" s="197">
        <f>IF(N266="základní",J266,0)</f>
        <v>0</v>
      </c>
      <c r="BF266" s="197">
        <f>IF(N266="snížená",J266,0)</f>
        <v>0</v>
      </c>
      <c r="BG266" s="197">
        <f>IF(N266="zákl. přenesená",J266,0)</f>
        <v>0</v>
      </c>
      <c r="BH266" s="197">
        <f>IF(N266="sníž. přenesená",J266,0)</f>
        <v>0</v>
      </c>
      <c r="BI266" s="197">
        <f>IF(N266="nulová",J266,0)</f>
        <v>0</v>
      </c>
      <c r="BJ266" s="20" t="s">
        <v>90</v>
      </c>
      <c r="BK266" s="197">
        <f>ROUND(I266*H266,2)</f>
        <v>0</v>
      </c>
      <c r="BL266" s="20" t="s">
        <v>479</v>
      </c>
      <c r="BM266" s="196" t="s">
        <v>6275</v>
      </c>
    </row>
    <row r="267" spans="1:65" s="2" customFormat="1" ht="16.5" customHeight="1">
      <c r="A267" s="37"/>
      <c r="B267" s="38"/>
      <c r="C267" s="236" t="s">
        <v>1431</v>
      </c>
      <c r="D267" s="236" t="s">
        <v>453</v>
      </c>
      <c r="E267" s="237" t="s">
        <v>6276</v>
      </c>
      <c r="F267" s="238" t="s">
        <v>6277</v>
      </c>
      <c r="G267" s="239" t="s">
        <v>624</v>
      </c>
      <c r="H267" s="240">
        <v>30</v>
      </c>
      <c r="I267" s="241"/>
      <c r="J267" s="242">
        <f>ROUND(I267*H267,2)</f>
        <v>0</v>
      </c>
      <c r="K267" s="238" t="s">
        <v>76</v>
      </c>
      <c r="L267" s="243"/>
      <c r="M267" s="244" t="s">
        <v>76</v>
      </c>
      <c r="N267" s="245" t="s">
        <v>49</v>
      </c>
      <c r="O267" s="67"/>
      <c r="P267" s="194">
        <f>O267*H267</f>
        <v>0</v>
      </c>
      <c r="Q267" s="194">
        <v>0</v>
      </c>
      <c r="R267" s="194">
        <f>Q267*H267</f>
        <v>0</v>
      </c>
      <c r="S267" s="194">
        <v>0</v>
      </c>
      <c r="T267" s="195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6" t="s">
        <v>597</v>
      </c>
      <c r="AT267" s="196" t="s">
        <v>453</v>
      </c>
      <c r="AU267" s="196" t="s">
        <v>90</v>
      </c>
      <c r="AY267" s="20" t="s">
        <v>386</v>
      </c>
      <c r="BE267" s="197">
        <f>IF(N267="základní",J267,0)</f>
        <v>0</v>
      </c>
      <c r="BF267" s="197">
        <f>IF(N267="snížená",J267,0)</f>
        <v>0</v>
      </c>
      <c r="BG267" s="197">
        <f>IF(N267="zákl. přenesená",J267,0)</f>
        <v>0</v>
      </c>
      <c r="BH267" s="197">
        <f>IF(N267="sníž. přenesená",J267,0)</f>
        <v>0</v>
      </c>
      <c r="BI267" s="197">
        <f>IF(N267="nulová",J267,0)</f>
        <v>0</v>
      </c>
      <c r="BJ267" s="20" t="s">
        <v>90</v>
      </c>
      <c r="BK267" s="197">
        <f>ROUND(I267*H267,2)</f>
        <v>0</v>
      </c>
      <c r="BL267" s="20" t="s">
        <v>479</v>
      </c>
      <c r="BM267" s="196" t="s">
        <v>6278</v>
      </c>
    </row>
    <row r="268" spans="1:65" s="2" customFormat="1" ht="24.15" customHeight="1">
      <c r="A268" s="37"/>
      <c r="B268" s="38"/>
      <c r="C268" s="236" t="s">
        <v>1437</v>
      </c>
      <c r="D268" s="236" t="s">
        <v>453</v>
      </c>
      <c r="E268" s="237" t="s">
        <v>6279</v>
      </c>
      <c r="F268" s="238" t="s">
        <v>6280</v>
      </c>
      <c r="G268" s="239" t="s">
        <v>624</v>
      </c>
      <c r="H268" s="240">
        <v>7</v>
      </c>
      <c r="I268" s="241"/>
      <c r="J268" s="242">
        <f>ROUND(I268*H268,2)</f>
        <v>0</v>
      </c>
      <c r="K268" s="238" t="s">
        <v>391</v>
      </c>
      <c r="L268" s="243"/>
      <c r="M268" s="244" t="s">
        <v>76</v>
      </c>
      <c r="N268" s="245" t="s">
        <v>49</v>
      </c>
      <c r="O268" s="67"/>
      <c r="P268" s="194">
        <f>O268*H268</f>
        <v>0</v>
      </c>
      <c r="Q268" s="194">
        <v>6.9999999999999999E-4</v>
      </c>
      <c r="R268" s="194">
        <f>Q268*H268</f>
        <v>4.8999999999999998E-3</v>
      </c>
      <c r="S268" s="194">
        <v>0</v>
      </c>
      <c r="T268" s="195">
        <f>S268*H268</f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6" t="s">
        <v>597</v>
      </c>
      <c r="AT268" s="196" t="s">
        <v>453</v>
      </c>
      <c r="AU268" s="196" t="s">
        <v>90</v>
      </c>
      <c r="AY268" s="20" t="s">
        <v>386</v>
      </c>
      <c r="BE268" s="197">
        <f>IF(N268="základní",J268,0)</f>
        <v>0</v>
      </c>
      <c r="BF268" s="197">
        <f>IF(N268="snížená",J268,0)</f>
        <v>0</v>
      </c>
      <c r="BG268" s="197">
        <f>IF(N268="zákl. přenesená",J268,0)</f>
        <v>0</v>
      </c>
      <c r="BH268" s="197">
        <f>IF(N268="sníž. přenesená",J268,0)</f>
        <v>0</v>
      </c>
      <c r="BI268" s="197">
        <f>IF(N268="nulová",J268,0)</f>
        <v>0</v>
      </c>
      <c r="BJ268" s="20" t="s">
        <v>90</v>
      </c>
      <c r="BK268" s="197">
        <f>ROUND(I268*H268,2)</f>
        <v>0</v>
      </c>
      <c r="BL268" s="20" t="s">
        <v>479</v>
      </c>
      <c r="BM268" s="196" t="s">
        <v>6281</v>
      </c>
    </row>
    <row r="269" spans="1:65" s="2" customFormat="1" ht="21.75" customHeight="1">
      <c r="A269" s="37"/>
      <c r="B269" s="38"/>
      <c r="C269" s="185" t="s">
        <v>1442</v>
      </c>
      <c r="D269" s="185" t="s">
        <v>388</v>
      </c>
      <c r="E269" s="186" t="s">
        <v>6282</v>
      </c>
      <c r="F269" s="187" t="s">
        <v>6283</v>
      </c>
      <c r="G269" s="188" t="s">
        <v>624</v>
      </c>
      <c r="H269" s="189">
        <v>5</v>
      </c>
      <c r="I269" s="190"/>
      <c r="J269" s="191">
        <f>ROUND(I269*H269,2)</f>
        <v>0</v>
      </c>
      <c r="K269" s="187" t="s">
        <v>391</v>
      </c>
      <c r="L269" s="42"/>
      <c r="M269" s="192" t="s">
        <v>76</v>
      </c>
      <c r="N269" s="193" t="s">
        <v>49</v>
      </c>
      <c r="O269" s="67"/>
      <c r="P269" s="194">
        <f>O269*H269</f>
        <v>0</v>
      </c>
      <c r="Q269" s="194">
        <v>0</v>
      </c>
      <c r="R269" s="194">
        <f>Q269*H269</f>
        <v>0</v>
      </c>
      <c r="S269" s="194">
        <v>0</v>
      </c>
      <c r="T269" s="195">
        <f>S269*H269</f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6" t="s">
        <v>479</v>
      </c>
      <c r="AT269" s="196" t="s">
        <v>388</v>
      </c>
      <c r="AU269" s="196" t="s">
        <v>90</v>
      </c>
      <c r="AY269" s="20" t="s">
        <v>386</v>
      </c>
      <c r="BE269" s="197">
        <f>IF(N269="základní",J269,0)</f>
        <v>0</v>
      </c>
      <c r="BF269" s="197">
        <f>IF(N269="snížená",J269,0)</f>
        <v>0</v>
      </c>
      <c r="BG269" s="197">
        <f>IF(N269="zákl. přenesená",J269,0)</f>
        <v>0</v>
      </c>
      <c r="BH269" s="197">
        <f>IF(N269="sníž. přenesená",J269,0)</f>
        <v>0</v>
      </c>
      <c r="BI269" s="197">
        <f>IF(N269="nulová",J269,0)</f>
        <v>0</v>
      </c>
      <c r="BJ269" s="20" t="s">
        <v>90</v>
      </c>
      <c r="BK269" s="197">
        <f>ROUND(I269*H269,2)</f>
        <v>0</v>
      </c>
      <c r="BL269" s="20" t="s">
        <v>479</v>
      </c>
      <c r="BM269" s="196" t="s">
        <v>6284</v>
      </c>
    </row>
    <row r="270" spans="1:65" s="2" customFormat="1" ht="10">
      <c r="A270" s="37"/>
      <c r="B270" s="38"/>
      <c r="C270" s="39"/>
      <c r="D270" s="198" t="s">
        <v>393</v>
      </c>
      <c r="E270" s="39"/>
      <c r="F270" s="199" t="s">
        <v>6285</v>
      </c>
      <c r="G270" s="39"/>
      <c r="H270" s="39"/>
      <c r="I270" s="200"/>
      <c r="J270" s="39"/>
      <c r="K270" s="39"/>
      <c r="L270" s="42"/>
      <c r="M270" s="201"/>
      <c r="N270" s="202"/>
      <c r="O270" s="67"/>
      <c r="P270" s="67"/>
      <c r="Q270" s="67"/>
      <c r="R270" s="67"/>
      <c r="S270" s="67"/>
      <c r="T270" s="68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T270" s="20" t="s">
        <v>393</v>
      </c>
      <c r="AU270" s="20" t="s">
        <v>90</v>
      </c>
    </row>
    <row r="271" spans="1:65" s="2" customFormat="1" ht="16.5" customHeight="1">
      <c r="A271" s="37"/>
      <c r="B271" s="38"/>
      <c r="C271" s="236" t="s">
        <v>1447</v>
      </c>
      <c r="D271" s="236" t="s">
        <v>453</v>
      </c>
      <c r="E271" s="237" t="s">
        <v>6286</v>
      </c>
      <c r="F271" s="238" t="s">
        <v>6287</v>
      </c>
      <c r="G271" s="239" t="s">
        <v>624</v>
      </c>
      <c r="H271" s="240">
        <v>5</v>
      </c>
      <c r="I271" s="241"/>
      <c r="J271" s="242">
        <f>ROUND(I271*H271,2)</f>
        <v>0</v>
      </c>
      <c r="K271" s="238" t="s">
        <v>391</v>
      </c>
      <c r="L271" s="243"/>
      <c r="M271" s="244" t="s">
        <v>76</v>
      </c>
      <c r="N271" s="245" t="s">
        <v>49</v>
      </c>
      <c r="O271" s="67"/>
      <c r="P271" s="194">
        <f>O271*H271</f>
        <v>0</v>
      </c>
      <c r="Q271" s="194">
        <v>0</v>
      </c>
      <c r="R271" s="194">
        <f>Q271*H271</f>
        <v>0</v>
      </c>
      <c r="S271" s="194">
        <v>0</v>
      </c>
      <c r="T271" s="195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6" t="s">
        <v>597</v>
      </c>
      <c r="AT271" s="196" t="s">
        <v>453</v>
      </c>
      <c r="AU271" s="196" t="s">
        <v>90</v>
      </c>
      <c r="AY271" s="20" t="s">
        <v>386</v>
      </c>
      <c r="BE271" s="197">
        <f>IF(N271="základní",J271,0)</f>
        <v>0</v>
      </c>
      <c r="BF271" s="197">
        <f>IF(N271="snížená",J271,0)</f>
        <v>0</v>
      </c>
      <c r="BG271" s="197">
        <f>IF(N271="zákl. přenesená",J271,0)</f>
        <v>0</v>
      </c>
      <c r="BH271" s="197">
        <f>IF(N271="sníž. přenesená",J271,0)</f>
        <v>0</v>
      </c>
      <c r="BI271" s="197">
        <f>IF(N271="nulová",J271,0)</f>
        <v>0</v>
      </c>
      <c r="BJ271" s="20" t="s">
        <v>90</v>
      </c>
      <c r="BK271" s="197">
        <f>ROUND(I271*H271,2)</f>
        <v>0</v>
      </c>
      <c r="BL271" s="20" t="s">
        <v>479</v>
      </c>
      <c r="BM271" s="196" t="s">
        <v>6288</v>
      </c>
    </row>
    <row r="272" spans="1:65" s="2" customFormat="1" ht="16.5" customHeight="1">
      <c r="A272" s="37"/>
      <c r="B272" s="38"/>
      <c r="C272" s="185" t="s">
        <v>1452</v>
      </c>
      <c r="D272" s="185" t="s">
        <v>388</v>
      </c>
      <c r="E272" s="186" t="s">
        <v>6289</v>
      </c>
      <c r="F272" s="187" t="s">
        <v>6290</v>
      </c>
      <c r="G272" s="188" t="s">
        <v>624</v>
      </c>
      <c r="H272" s="189">
        <v>6</v>
      </c>
      <c r="I272" s="190"/>
      <c r="J272" s="191">
        <f>ROUND(I272*H272,2)</f>
        <v>0</v>
      </c>
      <c r="K272" s="187" t="s">
        <v>391</v>
      </c>
      <c r="L272" s="42"/>
      <c r="M272" s="192" t="s">
        <v>76</v>
      </c>
      <c r="N272" s="193" t="s">
        <v>49</v>
      </c>
      <c r="O272" s="67"/>
      <c r="P272" s="194">
        <f>O272*H272</f>
        <v>0</v>
      </c>
      <c r="Q272" s="194">
        <v>0</v>
      </c>
      <c r="R272" s="194">
        <f>Q272*H272</f>
        <v>0</v>
      </c>
      <c r="S272" s="194">
        <v>0</v>
      </c>
      <c r="T272" s="195">
        <f>S272*H272</f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6" t="s">
        <v>479</v>
      </c>
      <c r="AT272" s="196" t="s">
        <v>388</v>
      </c>
      <c r="AU272" s="196" t="s">
        <v>90</v>
      </c>
      <c r="AY272" s="20" t="s">
        <v>386</v>
      </c>
      <c r="BE272" s="197">
        <f>IF(N272="základní",J272,0)</f>
        <v>0</v>
      </c>
      <c r="BF272" s="197">
        <f>IF(N272="snížená",J272,0)</f>
        <v>0</v>
      </c>
      <c r="BG272" s="197">
        <f>IF(N272="zákl. přenesená",J272,0)</f>
        <v>0</v>
      </c>
      <c r="BH272" s="197">
        <f>IF(N272="sníž. přenesená",J272,0)</f>
        <v>0</v>
      </c>
      <c r="BI272" s="197">
        <f>IF(N272="nulová",J272,0)</f>
        <v>0</v>
      </c>
      <c r="BJ272" s="20" t="s">
        <v>90</v>
      </c>
      <c r="BK272" s="197">
        <f>ROUND(I272*H272,2)</f>
        <v>0</v>
      </c>
      <c r="BL272" s="20" t="s">
        <v>479</v>
      </c>
      <c r="BM272" s="196" t="s">
        <v>6291</v>
      </c>
    </row>
    <row r="273" spans="1:65" s="2" customFormat="1" ht="10">
      <c r="A273" s="37"/>
      <c r="B273" s="38"/>
      <c r="C273" s="39"/>
      <c r="D273" s="198" t="s">
        <v>393</v>
      </c>
      <c r="E273" s="39"/>
      <c r="F273" s="199" t="s">
        <v>6292</v>
      </c>
      <c r="G273" s="39"/>
      <c r="H273" s="39"/>
      <c r="I273" s="200"/>
      <c r="J273" s="39"/>
      <c r="K273" s="39"/>
      <c r="L273" s="42"/>
      <c r="M273" s="201"/>
      <c r="N273" s="202"/>
      <c r="O273" s="67"/>
      <c r="P273" s="67"/>
      <c r="Q273" s="67"/>
      <c r="R273" s="67"/>
      <c r="S273" s="67"/>
      <c r="T273" s="68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T273" s="20" t="s">
        <v>393</v>
      </c>
      <c r="AU273" s="20" t="s">
        <v>90</v>
      </c>
    </row>
    <row r="274" spans="1:65" s="2" customFormat="1" ht="16.5" customHeight="1">
      <c r="A274" s="37"/>
      <c r="B274" s="38"/>
      <c r="C274" s="236" t="s">
        <v>1457</v>
      </c>
      <c r="D274" s="236" t="s">
        <v>453</v>
      </c>
      <c r="E274" s="237" t="s">
        <v>6293</v>
      </c>
      <c r="F274" s="238" t="s">
        <v>6294</v>
      </c>
      <c r="G274" s="239" t="s">
        <v>624</v>
      </c>
      <c r="H274" s="240">
        <v>2</v>
      </c>
      <c r="I274" s="241"/>
      <c r="J274" s="242">
        <f>ROUND(I274*H274,2)</f>
        <v>0</v>
      </c>
      <c r="K274" s="238" t="s">
        <v>391</v>
      </c>
      <c r="L274" s="243"/>
      <c r="M274" s="244" t="s">
        <v>76</v>
      </c>
      <c r="N274" s="245" t="s">
        <v>49</v>
      </c>
      <c r="O274" s="67"/>
      <c r="P274" s="194">
        <f>O274*H274</f>
        <v>0</v>
      </c>
      <c r="Q274" s="194">
        <v>2.3500000000000001E-3</v>
      </c>
      <c r="R274" s="194">
        <f>Q274*H274</f>
        <v>4.7000000000000002E-3</v>
      </c>
      <c r="S274" s="194">
        <v>0</v>
      </c>
      <c r="T274" s="195">
        <f>S274*H274</f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6" t="s">
        <v>597</v>
      </c>
      <c r="AT274" s="196" t="s">
        <v>453</v>
      </c>
      <c r="AU274" s="196" t="s">
        <v>90</v>
      </c>
      <c r="AY274" s="20" t="s">
        <v>386</v>
      </c>
      <c r="BE274" s="197">
        <f>IF(N274="základní",J274,0)</f>
        <v>0</v>
      </c>
      <c r="BF274" s="197">
        <f>IF(N274="snížená",J274,0)</f>
        <v>0</v>
      </c>
      <c r="BG274" s="197">
        <f>IF(N274="zákl. přenesená",J274,0)</f>
        <v>0</v>
      </c>
      <c r="BH274" s="197">
        <f>IF(N274="sníž. přenesená",J274,0)</f>
        <v>0</v>
      </c>
      <c r="BI274" s="197">
        <f>IF(N274="nulová",J274,0)</f>
        <v>0</v>
      </c>
      <c r="BJ274" s="20" t="s">
        <v>90</v>
      </c>
      <c r="BK274" s="197">
        <f>ROUND(I274*H274,2)</f>
        <v>0</v>
      </c>
      <c r="BL274" s="20" t="s">
        <v>479</v>
      </c>
      <c r="BM274" s="196" t="s">
        <v>6295</v>
      </c>
    </row>
    <row r="275" spans="1:65" s="2" customFormat="1" ht="16.5" customHeight="1">
      <c r="A275" s="37"/>
      <c r="B275" s="38"/>
      <c r="C275" s="236" t="s">
        <v>1462</v>
      </c>
      <c r="D275" s="236" t="s">
        <v>453</v>
      </c>
      <c r="E275" s="237" t="s">
        <v>6296</v>
      </c>
      <c r="F275" s="238" t="s">
        <v>6297</v>
      </c>
      <c r="G275" s="239" t="s">
        <v>624</v>
      </c>
      <c r="H275" s="240">
        <v>4</v>
      </c>
      <c r="I275" s="241"/>
      <c r="J275" s="242">
        <f>ROUND(I275*H275,2)</f>
        <v>0</v>
      </c>
      <c r="K275" s="238" t="s">
        <v>391</v>
      </c>
      <c r="L275" s="243"/>
      <c r="M275" s="244" t="s">
        <v>76</v>
      </c>
      <c r="N275" s="245" t="s">
        <v>49</v>
      </c>
      <c r="O275" s="67"/>
      <c r="P275" s="194">
        <f>O275*H275</f>
        <v>0</v>
      </c>
      <c r="Q275" s="194">
        <v>6.8999999999999999E-3</v>
      </c>
      <c r="R275" s="194">
        <f>Q275*H275</f>
        <v>2.76E-2</v>
      </c>
      <c r="S275" s="194">
        <v>0</v>
      </c>
      <c r="T275" s="195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6" t="s">
        <v>597</v>
      </c>
      <c r="AT275" s="196" t="s">
        <v>453</v>
      </c>
      <c r="AU275" s="196" t="s">
        <v>90</v>
      </c>
      <c r="AY275" s="20" t="s">
        <v>386</v>
      </c>
      <c r="BE275" s="197">
        <f>IF(N275="základní",J275,0)</f>
        <v>0</v>
      </c>
      <c r="BF275" s="197">
        <f>IF(N275="snížená",J275,0)</f>
        <v>0</v>
      </c>
      <c r="BG275" s="197">
        <f>IF(N275="zákl. přenesená",J275,0)</f>
        <v>0</v>
      </c>
      <c r="BH275" s="197">
        <f>IF(N275="sníž. přenesená",J275,0)</f>
        <v>0</v>
      </c>
      <c r="BI275" s="197">
        <f>IF(N275="nulová",J275,0)</f>
        <v>0</v>
      </c>
      <c r="BJ275" s="20" t="s">
        <v>90</v>
      </c>
      <c r="BK275" s="197">
        <f>ROUND(I275*H275,2)</f>
        <v>0</v>
      </c>
      <c r="BL275" s="20" t="s">
        <v>479</v>
      </c>
      <c r="BM275" s="196" t="s">
        <v>6298</v>
      </c>
    </row>
    <row r="276" spans="1:65" s="2" customFormat="1" ht="24.15" customHeight="1">
      <c r="A276" s="37"/>
      <c r="B276" s="38"/>
      <c r="C276" s="236" t="s">
        <v>1469</v>
      </c>
      <c r="D276" s="236" t="s">
        <v>453</v>
      </c>
      <c r="E276" s="237" t="s">
        <v>6299</v>
      </c>
      <c r="F276" s="238" t="s">
        <v>6300</v>
      </c>
      <c r="G276" s="239" t="s">
        <v>624</v>
      </c>
      <c r="H276" s="240">
        <v>6</v>
      </c>
      <c r="I276" s="241"/>
      <c r="J276" s="242">
        <f>ROUND(I276*H276,2)</f>
        <v>0</v>
      </c>
      <c r="K276" s="238" t="s">
        <v>391</v>
      </c>
      <c r="L276" s="243"/>
      <c r="M276" s="244" t="s">
        <v>76</v>
      </c>
      <c r="N276" s="245" t="s">
        <v>49</v>
      </c>
      <c r="O276" s="67"/>
      <c r="P276" s="194">
        <f>O276*H276</f>
        <v>0</v>
      </c>
      <c r="Q276" s="194">
        <v>2.5000000000000001E-2</v>
      </c>
      <c r="R276" s="194">
        <f>Q276*H276</f>
        <v>0.15000000000000002</v>
      </c>
      <c r="S276" s="194">
        <v>0</v>
      </c>
      <c r="T276" s="195">
        <f>S276*H276</f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6" t="s">
        <v>597</v>
      </c>
      <c r="AT276" s="196" t="s">
        <v>453</v>
      </c>
      <c r="AU276" s="196" t="s">
        <v>90</v>
      </c>
      <c r="AY276" s="20" t="s">
        <v>386</v>
      </c>
      <c r="BE276" s="197">
        <f>IF(N276="základní",J276,0)</f>
        <v>0</v>
      </c>
      <c r="BF276" s="197">
        <f>IF(N276="snížená",J276,0)</f>
        <v>0</v>
      </c>
      <c r="BG276" s="197">
        <f>IF(N276="zákl. přenesená",J276,0)</f>
        <v>0</v>
      </c>
      <c r="BH276" s="197">
        <f>IF(N276="sníž. přenesená",J276,0)</f>
        <v>0</v>
      </c>
      <c r="BI276" s="197">
        <f>IF(N276="nulová",J276,0)</f>
        <v>0</v>
      </c>
      <c r="BJ276" s="20" t="s">
        <v>90</v>
      </c>
      <c r="BK276" s="197">
        <f>ROUND(I276*H276,2)</f>
        <v>0</v>
      </c>
      <c r="BL276" s="20" t="s">
        <v>479</v>
      </c>
      <c r="BM276" s="196" t="s">
        <v>6301</v>
      </c>
    </row>
    <row r="277" spans="1:65" s="2" customFormat="1" ht="44.25" customHeight="1">
      <c r="A277" s="37"/>
      <c r="B277" s="38"/>
      <c r="C277" s="185" t="s">
        <v>1475</v>
      </c>
      <c r="D277" s="185" t="s">
        <v>388</v>
      </c>
      <c r="E277" s="186" t="s">
        <v>6302</v>
      </c>
      <c r="F277" s="187" t="s">
        <v>6303</v>
      </c>
      <c r="G277" s="188" t="s">
        <v>624</v>
      </c>
      <c r="H277" s="189">
        <v>1</v>
      </c>
      <c r="I277" s="190"/>
      <c r="J277" s="191">
        <f>ROUND(I277*H277,2)</f>
        <v>0</v>
      </c>
      <c r="K277" s="187" t="s">
        <v>391</v>
      </c>
      <c r="L277" s="42"/>
      <c r="M277" s="192" t="s">
        <v>76</v>
      </c>
      <c r="N277" s="193" t="s">
        <v>49</v>
      </c>
      <c r="O277" s="67"/>
      <c r="P277" s="194">
        <f>O277*H277</f>
        <v>0</v>
      </c>
      <c r="Q277" s="194">
        <v>0</v>
      </c>
      <c r="R277" s="194">
        <f>Q277*H277</f>
        <v>0</v>
      </c>
      <c r="S277" s="194">
        <v>0</v>
      </c>
      <c r="T277" s="195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6" t="s">
        <v>479</v>
      </c>
      <c r="AT277" s="196" t="s">
        <v>388</v>
      </c>
      <c r="AU277" s="196" t="s">
        <v>90</v>
      </c>
      <c r="AY277" s="20" t="s">
        <v>386</v>
      </c>
      <c r="BE277" s="197">
        <f>IF(N277="základní",J277,0)</f>
        <v>0</v>
      </c>
      <c r="BF277" s="197">
        <f>IF(N277="snížená",J277,0)</f>
        <v>0</v>
      </c>
      <c r="BG277" s="197">
        <f>IF(N277="zákl. přenesená",J277,0)</f>
        <v>0</v>
      </c>
      <c r="BH277" s="197">
        <f>IF(N277="sníž. přenesená",J277,0)</f>
        <v>0</v>
      </c>
      <c r="BI277" s="197">
        <f>IF(N277="nulová",J277,0)</f>
        <v>0</v>
      </c>
      <c r="BJ277" s="20" t="s">
        <v>90</v>
      </c>
      <c r="BK277" s="197">
        <f>ROUND(I277*H277,2)</f>
        <v>0</v>
      </c>
      <c r="BL277" s="20" t="s">
        <v>479</v>
      </c>
      <c r="BM277" s="196" t="s">
        <v>6304</v>
      </c>
    </row>
    <row r="278" spans="1:65" s="2" customFormat="1" ht="10">
      <c r="A278" s="37"/>
      <c r="B278" s="38"/>
      <c r="C278" s="39"/>
      <c r="D278" s="198" t="s">
        <v>393</v>
      </c>
      <c r="E278" s="39"/>
      <c r="F278" s="199" t="s">
        <v>6305</v>
      </c>
      <c r="G278" s="39"/>
      <c r="H278" s="39"/>
      <c r="I278" s="200"/>
      <c r="J278" s="39"/>
      <c r="K278" s="39"/>
      <c r="L278" s="42"/>
      <c r="M278" s="201"/>
      <c r="N278" s="202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393</v>
      </c>
      <c r="AU278" s="20" t="s">
        <v>90</v>
      </c>
    </row>
    <row r="279" spans="1:65" s="2" customFormat="1" ht="55.5" customHeight="1">
      <c r="A279" s="37"/>
      <c r="B279" s="38"/>
      <c r="C279" s="185" t="s">
        <v>1481</v>
      </c>
      <c r="D279" s="185" t="s">
        <v>388</v>
      </c>
      <c r="E279" s="186" t="s">
        <v>6306</v>
      </c>
      <c r="F279" s="187" t="s">
        <v>6307</v>
      </c>
      <c r="G279" s="188" t="s">
        <v>624</v>
      </c>
      <c r="H279" s="189">
        <v>10</v>
      </c>
      <c r="I279" s="190"/>
      <c r="J279" s="191">
        <f>ROUND(I279*H279,2)</f>
        <v>0</v>
      </c>
      <c r="K279" s="187" t="s">
        <v>391</v>
      </c>
      <c r="L279" s="42"/>
      <c r="M279" s="192" t="s">
        <v>76</v>
      </c>
      <c r="N279" s="193" t="s">
        <v>49</v>
      </c>
      <c r="O279" s="67"/>
      <c r="P279" s="194">
        <f>O279*H279</f>
        <v>0</v>
      </c>
      <c r="Q279" s="194">
        <v>0</v>
      </c>
      <c r="R279" s="194">
        <f>Q279*H279</f>
        <v>0</v>
      </c>
      <c r="S279" s="194">
        <v>0</v>
      </c>
      <c r="T279" s="195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6" t="s">
        <v>479</v>
      </c>
      <c r="AT279" s="196" t="s">
        <v>388</v>
      </c>
      <c r="AU279" s="196" t="s">
        <v>90</v>
      </c>
      <c r="AY279" s="20" t="s">
        <v>386</v>
      </c>
      <c r="BE279" s="197">
        <f>IF(N279="základní",J279,0)</f>
        <v>0</v>
      </c>
      <c r="BF279" s="197">
        <f>IF(N279="snížená",J279,0)</f>
        <v>0</v>
      </c>
      <c r="BG279" s="197">
        <f>IF(N279="zákl. přenesená",J279,0)</f>
        <v>0</v>
      </c>
      <c r="BH279" s="197">
        <f>IF(N279="sníž. přenesená",J279,0)</f>
        <v>0</v>
      </c>
      <c r="BI279" s="197">
        <f>IF(N279="nulová",J279,0)</f>
        <v>0</v>
      </c>
      <c r="BJ279" s="20" t="s">
        <v>90</v>
      </c>
      <c r="BK279" s="197">
        <f>ROUND(I279*H279,2)</f>
        <v>0</v>
      </c>
      <c r="BL279" s="20" t="s">
        <v>479</v>
      </c>
      <c r="BM279" s="196" t="s">
        <v>6308</v>
      </c>
    </row>
    <row r="280" spans="1:65" s="2" customFormat="1" ht="10">
      <c r="A280" s="37"/>
      <c r="B280" s="38"/>
      <c r="C280" s="39"/>
      <c r="D280" s="198" t="s">
        <v>393</v>
      </c>
      <c r="E280" s="39"/>
      <c r="F280" s="199" t="s">
        <v>6309</v>
      </c>
      <c r="G280" s="39"/>
      <c r="H280" s="39"/>
      <c r="I280" s="200"/>
      <c r="J280" s="39"/>
      <c r="K280" s="39"/>
      <c r="L280" s="42"/>
      <c r="M280" s="201"/>
      <c r="N280" s="202"/>
      <c r="O280" s="67"/>
      <c r="P280" s="67"/>
      <c r="Q280" s="67"/>
      <c r="R280" s="67"/>
      <c r="S280" s="67"/>
      <c r="T280" s="68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T280" s="20" t="s">
        <v>393</v>
      </c>
      <c r="AU280" s="20" t="s">
        <v>90</v>
      </c>
    </row>
    <row r="281" spans="1:65" s="2" customFormat="1" ht="16.5" customHeight="1">
      <c r="A281" s="37"/>
      <c r="B281" s="38"/>
      <c r="C281" s="185" t="s">
        <v>1486</v>
      </c>
      <c r="D281" s="185" t="s">
        <v>388</v>
      </c>
      <c r="E281" s="186" t="s">
        <v>6310</v>
      </c>
      <c r="F281" s="187" t="s">
        <v>6311</v>
      </c>
      <c r="G281" s="188" t="s">
        <v>624</v>
      </c>
      <c r="H281" s="189">
        <v>1</v>
      </c>
      <c r="I281" s="190"/>
      <c r="J281" s="191">
        <f>ROUND(I281*H281,2)</f>
        <v>0</v>
      </c>
      <c r="K281" s="187" t="s">
        <v>391</v>
      </c>
      <c r="L281" s="42"/>
      <c r="M281" s="192" t="s">
        <v>76</v>
      </c>
      <c r="N281" s="193" t="s">
        <v>49</v>
      </c>
      <c r="O281" s="67"/>
      <c r="P281" s="194">
        <f>O281*H281</f>
        <v>0</v>
      </c>
      <c r="Q281" s="194">
        <v>0</v>
      </c>
      <c r="R281" s="194">
        <f>Q281*H281</f>
        <v>0</v>
      </c>
      <c r="S281" s="194">
        <v>0</v>
      </c>
      <c r="T281" s="195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6" t="s">
        <v>479</v>
      </c>
      <c r="AT281" s="196" t="s">
        <v>388</v>
      </c>
      <c r="AU281" s="196" t="s">
        <v>90</v>
      </c>
      <c r="AY281" s="20" t="s">
        <v>386</v>
      </c>
      <c r="BE281" s="197">
        <f>IF(N281="základní",J281,0)</f>
        <v>0</v>
      </c>
      <c r="BF281" s="197">
        <f>IF(N281="snížená",J281,0)</f>
        <v>0</v>
      </c>
      <c r="BG281" s="197">
        <f>IF(N281="zákl. přenesená",J281,0)</f>
        <v>0</v>
      </c>
      <c r="BH281" s="197">
        <f>IF(N281="sníž. přenesená",J281,0)</f>
        <v>0</v>
      </c>
      <c r="BI281" s="197">
        <f>IF(N281="nulová",J281,0)</f>
        <v>0</v>
      </c>
      <c r="BJ281" s="20" t="s">
        <v>90</v>
      </c>
      <c r="BK281" s="197">
        <f>ROUND(I281*H281,2)</f>
        <v>0</v>
      </c>
      <c r="BL281" s="20" t="s">
        <v>479</v>
      </c>
      <c r="BM281" s="196" t="s">
        <v>6312</v>
      </c>
    </row>
    <row r="282" spans="1:65" s="2" customFormat="1" ht="10">
      <c r="A282" s="37"/>
      <c r="B282" s="38"/>
      <c r="C282" s="39"/>
      <c r="D282" s="198" t="s">
        <v>393</v>
      </c>
      <c r="E282" s="39"/>
      <c r="F282" s="199" t="s">
        <v>6313</v>
      </c>
      <c r="G282" s="39"/>
      <c r="H282" s="39"/>
      <c r="I282" s="200"/>
      <c r="J282" s="39"/>
      <c r="K282" s="39"/>
      <c r="L282" s="42"/>
      <c r="M282" s="201"/>
      <c r="N282" s="202"/>
      <c r="O282" s="67"/>
      <c r="P282" s="67"/>
      <c r="Q282" s="67"/>
      <c r="R282" s="67"/>
      <c r="S282" s="67"/>
      <c r="T282" s="68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T282" s="20" t="s">
        <v>393</v>
      </c>
      <c r="AU282" s="20" t="s">
        <v>90</v>
      </c>
    </row>
    <row r="283" spans="1:65" s="2" customFormat="1" ht="16.5" customHeight="1">
      <c r="A283" s="37"/>
      <c r="B283" s="38"/>
      <c r="C283" s="185" t="s">
        <v>1491</v>
      </c>
      <c r="D283" s="185" t="s">
        <v>388</v>
      </c>
      <c r="E283" s="186" t="s">
        <v>6314</v>
      </c>
      <c r="F283" s="187" t="s">
        <v>6315</v>
      </c>
      <c r="G283" s="188" t="s">
        <v>167</v>
      </c>
      <c r="H283" s="189">
        <v>600</v>
      </c>
      <c r="I283" s="190"/>
      <c r="J283" s="191">
        <f>ROUND(I283*H283,2)</f>
        <v>0</v>
      </c>
      <c r="K283" s="187" t="s">
        <v>391</v>
      </c>
      <c r="L283" s="42"/>
      <c r="M283" s="192" t="s">
        <v>76</v>
      </c>
      <c r="N283" s="193" t="s">
        <v>49</v>
      </c>
      <c r="O283" s="67"/>
      <c r="P283" s="194">
        <f>O283*H283</f>
        <v>0</v>
      </c>
      <c r="Q283" s="194">
        <v>0</v>
      </c>
      <c r="R283" s="194">
        <f>Q283*H283</f>
        <v>0</v>
      </c>
      <c r="S283" s="194">
        <v>0</v>
      </c>
      <c r="T283" s="195">
        <f>S283*H283</f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6" t="s">
        <v>479</v>
      </c>
      <c r="AT283" s="196" t="s">
        <v>388</v>
      </c>
      <c r="AU283" s="196" t="s">
        <v>90</v>
      </c>
      <c r="AY283" s="20" t="s">
        <v>386</v>
      </c>
      <c r="BE283" s="197">
        <f>IF(N283="základní",J283,0)</f>
        <v>0</v>
      </c>
      <c r="BF283" s="197">
        <f>IF(N283="snížená",J283,0)</f>
        <v>0</v>
      </c>
      <c r="BG283" s="197">
        <f>IF(N283="zákl. přenesená",J283,0)</f>
        <v>0</v>
      </c>
      <c r="BH283" s="197">
        <f>IF(N283="sníž. přenesená",J283,0)</f>
        <v>0</v>
      </c>
      <c r="BI283" s="197">
        <f>IF(N283="nulová",J283,0)</f>
        <v>0</v>
      </c>
      <c r="BJ283" s="20" t="s">
        <v>90</v>
      </c>
      <c r="BK283" s="197">
        <f>ROUND(I283*H283,2)</f>
        <v>0</v>
      </c>
      <c r="BL283" s="20" t="s">
        <v>479</v>
      </c>
      <c r="BM283" s="196" t="s">
        <v>6316</v>
      </c>
    </row>
    <row r="284" spans="1:65" s="2" customFormat="1" ht="10">
      <c r="A284" s="37"/>
      <c r="B284" s="38"/>
      <c r="C284" s="39"/>
      <c r="D284" s="198" t="s">
        <v>393</v>
      </c>
      <c r="E284" s="39"/>
      <c r="F284" s="199" t="s">
        <v>6317</v>
      </c>
      <c r="G284" s="39"/>
      <c r="H284" s="39"/>
      <c r="I284" s="200"/>
      <c r="J284" s="39"/>
      <c r="K284" s="39"/>
      <c r="L284" s="42"/>
      <c r="M284" s="201"/>
      <c r="N284" s="202"/>
      <c r="O284" s="67"/>
      <c r="P284" s="67"/>
      <c r="Q284" s="67"/>
      <c r="R284" s="67"/>
      <c r="S284" s="67"/>
      <c r="T284" s="68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T284" s="20" t="s">
        <v>393</v>
      </c>
      <c r="AU284" s="20" t="s">
        <v>90</v>
      </c>
    </row>
    <row r="285" spans="1:65" s="2" customFormat="1" ht="37.75" customHeight="1">
      <c r="A285" s="37"/>
      <c r="B285" s="38"/>
      <c r="C285" s="236" t="s">
        <v>1498</v>
      </c>
      <c r="D285" s="236" t="s">
        <v>453</v>
      </c>
      <c r="E285" s="237" t="s">
        <v>6318</v>
      </c>
      <c r="F285" s="238" t="s">
        <v>6319</v>
      </c>
      <c r="G285" s="239" t="s">
        <v>167</v>
      </c>
      <c r="H285" s="240">
        <v>600</v>
      </c>
      <c r="I285" s="241"/>
      <c r="J285" s="242">
        <f>ROUND(I285*H285,2)</f>
        <v>0</v>
      </c>
      <c r="K285" s="238" t="s">
        <v>76</v>
      </c>
      <c r="L285" s="243"/>
      <c r="M285" s="244" t="s">
        <v>76</v>
      </c>
      <c r="N285" s="245" t="s">
        <v>49</v>
      </c>
      <c r="O285" s="67"/>
      <c r="P285" s="194">
        <f>O285*H285</f>
        <v>0</v>
      </c>
      <c r="Q285" s="194">
        <v>0</v>
      </c>
      <c r="R285" s="194">
        <f>Q285*H285</f>
        <v>0</v>
      </c>
      <c r="S285" s="194">
        <v>0</v>
      </c>
      <c r="T285" s="195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6" t="s">
        <v>597</v>
      </c>
      <c r="AT285" s="196" t="s">
        <v>453</v>
      </c>
      <c r="AU285" s="196" t="s">
        <v>90</v>
      </c>
      <c r="AY285" s="20" t="s">
        <v>386</v>
      </c>
      <c r="BE285" s="197">
        <f>IF(N285="základní",J285,0)</f>
        <v>0</v>
      </c>
      <c r="BF285" s="197">
        <f>IF(N285="snížená",J285,0)</f>
        <v>0</v>
      </c>
      <c r="BG285" s="197">
        <f>IF(N285="zákl. přenesená",J285,0)</f>
        <v>0</v>
      </c>
      <c r="BH285" s="197">
        <f>IF(N285="sníž. přenesená",J285,0)</f>
        <v>0</v>
      </c>
      <c r="BI285" s="197">
        <f>IF(N285="nulová",J285,0)</f>
        <v>0</v>
      </c>
      <c r="BJ285" s="20" t="s">
        <v>90</v>
      </c>
      <c r="BK285" s="197">
        <f>ROUND(I285*H285,2)</f>
        <v>0</v>
      </c>
      <c r="BL285" s="20" t="s">
        <v>479</v>
      </c>
      <c r="BM285" s="196" t="s">
        <v>6320</v>
      </c>
    </row>
    <row r="286" spans="1:65" s="2" customFormat="1" ht="24.15" customHeight="1">
      <c r="A286" s="37"/>
      <c r="B286" s="38"/>
      <c r="C286" s="185" t="s">
        <v>1503</v>
      </c>
      <c r="D286" s="185" t="s">
        <v>388</v>
      </c>
      <c r="E286" s="186" t="s">
        <v>6321</v>
      </c>
      <c r="F286" s="187" t="s">
        <v>6322</v>
      </c>
      <c r="G286" s="188" t="s">
        <v>624</v>
      </c>
      <c r="H286" s="189">
        <v>65</v>
      </c>
      <c r="I286" s="190"/>
      <c r="J286" s="191">
        <f>ROUND(I286*H286,2)</f>
        <v>0</v>
      </c>
      <c r="K286" s="187" t="s">
        <v>391</v>
      </c>
      <c r="L286" s="42"/>
      <c r="M286" s="192" t="s">
        <v>76</v>
      </c>
      <c r="N286" s="193" t="s">
        <v>49</v>
      </c>
      <c r="O286" s="67"/>
      <c r="P286" s="194">
        <f>O286*H286</f>
        <v>0</v>
      </c>
      <c r="Q286" s="194">
        <v>0</v>
      </c>
      <c r="R286" s="194">
        <f>Q286*H286</f>
        <v>0</v>
      </c>
      <c r="S286" s="194">
        <v>0</v>
      </c>
      <c r="T286" s="195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6" t="s">
        <v>479</v>
      </c>
      <c r="AT286" s="196" t="s">
        <v>388</v>
      </c>
      <c r="AU286" s="196" t="s">
        <v>90</v>
      </c>
      <c r="AY286" s="20" t="s">
        <v>386</v>
      </c>
      <c r="BE286" s="197">
        <f>IF(N286="základní",J286,0)</f>
        <v>0</v>
      </c>
      <c r="BF286" s="197">
        <f>IF(N286="snížená",J286,0)</f>
        <v>0</v>
      </c>
      <c r="BG286" s="197">
        <f>IF(N286="zákl. přenesená",J286,0)</f>
        <v>0</v>
      </c>
      <c r="BH286" s="197">
        <f>IF(N286="sníž. přenesená",J286,0)</f>
        <v>0</v>
      </c>
      <c r="BI286" s="197">
        <f>IF(N286="nulová",J286,0)</f>
        <v>0</v>
      </c>
      <c r="BJ286" s="20" t="s">
        <v>90</v>
      </c>
      <c r="BK286" s="197">
        <f>ROUND(I286*H286,2)</f>
        <v>0</v>
      </c>
      <c r="BL286" s="20" t="s">
        <v>479</v>
      </c>
      <c r="BM286" s="196" t="s">
        <v>6323</v>
      </c>
    </row>
    <row r="287" spans="1:65" s="2" customFormat="1" ht="10">
      <c r="A287" s="37"/>
      <c r="B287" s="38"/>
      <c r="C287" s="39"/>
      <c r="D287" s="198" t="s">
        <v>393</v>
      </c>
      <c r="E287" s="39"/>
      <c r="F287" s="199" t="s">
        <v>6324</v>
      </c>
      <c r="G287" s="39"/>
      <c r="H287" s="39"/>
      <c r="I287" s="200"/>
      <c r="J287" s="39"/>
      <c r="K287" s="39"/>
      <c r="L287" s="42"/>
      <c r="M287" s="201"/>
      <c r="N287" s="202"/>
      <c r="O287" s="67"/>
      <c r="P287" s="67"/>
      <c r="Q287" s="67"/>
      <c r="R287" s="67"/>
      <c r="S287" s="67"/>
      <c r="T287" s="68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T287" s="20" t="s">
        <v>393</v>
      </c>
      <c r="AU287" s="20" t="s">
        <v>90</v>
      </c>
    </row>
    <row r="288" spans="1:65" s="2" customFormat="1" ht="21.75" customHeight="1">
      <c r="A288" s="37"/>
      <c r="B288" s="38"/>
      <c r="C288" s="236" t="s">
        <v>1512</v>
      </c>
      <c r="D288" s="236" t="s">
        <v>453</v>
      </c>
      <c r="E288" s="237" t="s">
        <v>6325</v>
      </c>
      <c r="F288" s="238" t="s">
        <v>6326</v>
      </c>
      <c r="G288" s="239" t="s">
        <v>624</v>
      </c>
      <c r="H288" s="240">
        <v>65</v>
      </c>
      <c r="I288" s="241"/>
      <c r="J288" s="242">
        <f>ROUND(I288*H288,2)</f>
        <v>0</v>
      </c>
      <c r="K288" s="238" t="s">
        <v>76</v>
      </c>
      <c r="L288" s="243"/>
      <c r="M288" s="244" t="s">
        <v>76</v>
      </c>
      <c r="N288" s="245" t="s">
        <v>49</v>
      </c>
      <c r="O288" s="67"/>
      <c r="P288" s="194">
        <f>O288*H288</f>
        <v>0</v>
      </c>
      <c r="Q288" s="194">
        <v>0</v>
      </c>
      <c r="R288" s="194">
        <f>Q288*H288</f>
        <v>0</v>
      </c>
      <c r="S288" s="194">
        <v>0</v>
      </c>
      <c r="T288" s="195">
        <f>S288*H288</f>
        <v>0</v>
      </c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R288" s="196" t="s">
        <v>597</v>
      </c>
      <c r="AT288" s="196" t="s">
        <v>453</v>
      </c>
      <c r="AU288" s="196" t="s">
        <v>90</v>
      </c>
      <c r="AY288" s="20" t="s">
        <v>386</v>
      </c>
      <c r="BE288" s="197">
        <f>IF(N288="základní",J288,0)</f>
        <v>0</v>
      </c>
      <c r="BF288" s="197">
        <f>IF(N288="snížená",J288,0)</f>
        <v>0</v>
      </c>
      <c r="BG288" s="197">
        <f>IF(N288="zákl. přenesená",J288,0)</f>
        <v>0</v>
      </c>
      <c r="BH288" s="197">
        <f>IF(N288="sníž. přenesená",J288,0)</f>
        <v>0</v>
      </c>
      <c r="BI288" s="197">
        <f>IF(N288="nulová",J288,0)</f>
        <v>0</v>
      </c>
      <c r="BJ288" s="20" t="s">
        <v>90</v>
      </c>
      <c r="BK288" s="197">
        <f>ROUND(I288*H288,2)</f>
        <v>0</v>
      </c>
      <c r="BL288" s="20" t="s">
        <v>479</v>
      </c>
      <c r="BM288" s="196" t="s">
        <v>6327</v>
      </c>
    </row>
    <row r="289" spans="1:65" s="2" customFormat="1" ht="24.15" customHeight="1">
      <c r="A289" s="37"/>
      <c r="B289" s="38"/>
      <c r="C289" s="185" t="s">
        <v>1517</v>
      </c>
      <c r="D289" s="185" t="s">
        <v>388</v>
      </c>
      <c r="E289" s="186" t="s">
        <v>6328</v>
      </c>
      <c r="F289" s="187" t="s">
        <v>6329</v>
      </c>
      <c r="G289" s="188" t="s">
        <v>624</v>
      </c>
      <c r="H289" s="189">
        <v>1</v>
      </c>
      <c r="I289" s="190"/>
      <c r="J289" s="191">
        <f>ROUND(I289*H289,2)</f>
        <v>0</v>
      </c>
      <c r="K289" s="187" t="s">
        <v>76</v>
      </c>
      <c r="L289" s="42"/>
      <c r="M289" s="192" t="s">
        <v>76</v>
      </c>
      <c r="N289" s="193" t="s">
        <v>49</v>
      </c>
      <c r="O289" s="67"/>
      <c r="P289" s="194">
        <f>O289*H289</f>
        <v>0</v>
      </c>
      <c r="Q289" s="194">
        <v>0</v>
      </c>
      <c r="R289" s="194">
        <f>Q289*H289</f>
        <v>0</v>
      </c>
      <c r="S289" s="194">
        <v>0</v>
      </c>
      <c r="T289" s="195">
        <f>S289*H289</f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6" t="s">
        <v>479</v>
      </c>
      <c r="AT289" s="196" t="s">
        <v>388</v>
      </c>
      <c r="AU289" s="196" t="s">
        <v>90</v>
      </c>
      <c r="AY289" s="20" t="s">
        <v>386</v>
      </c>
      <c r="BE289" s="197">
        <f>IF(N289="základní",J289,0)</f>
        <v>0</v>
      </c>
      <c r="BF289" s="197">
        <f>IF(N289="snížená",J289,0)</f>
        <v>0</v>
      </c>
      <c r="BG289" s="197">
        <f>IF(N289="zákl. přenesená",J289,0)</f>
        <v>0</v>
      </c>
      <c r="BH289" s="197">
        <f>IF(N289="sníž. přenesená",J289,0)</f>
        <v>0</v>
      </c>
      <c r="BI289" s="197">
        <f>IF(N289="nulová",J289,0)</f>
        <v>0</v>
      </c>
      <c r="BJ289" s="20" t="s">
        <v>90</v>
      </c>
      <c r="BK289" s="197">
        <f>ROUND(I289*H289,2)</f>
        <v>0</v>
      </c>
      <c r="BL289" s="20" t="s">
        <v>479</v>
      </c>
      <c r="BM289" s="196" t="s">
        <v>6330</v>
      </c>
    </row>
    <row r="290" spans="1:65" s="2" customFormat="1" ht="24.15" customHeight="1">
      <c r="A290" s="37"/>
      <c r="B290" s="38"/>
      <c r="C290" s="185" t="s">
        <v>1522</v>
      </c>
      <c r="D290" s="185" t="s">
        <v>388</v>
      </c>
      <c r="E290" s="186" t="s">
        <v>6331</v>
      </c>
      <c r="F290" s="187" t="s">
        <v>6332</v>
      </c>
      <c r="G290" s="188" t="s">
        <v>624</v>
      </c>
      <c r="H290" s="189">
        <v>3</v>
      </c>
      <c r="I290" s="190"/>
      <c r="J290" s="191">
        <f>ROUND(I290*H290,2)</f>
        <v>0</v>
      </c>
      <c r="K290" s="187" t="s">
        <v>76</v>
      </c>
      <c r="L290" s="42"/>
      <c r="M290" s="192" t="s">
        <v>76</v>
      </c>
      <c r="N290" s="193" t="s">
        <v>49</v>
      </c>
      <c r="O290" s="67"/>
      <c r="P290" s="194">
        <f>O290*H290</f>
        <v>0</v>
      </c>
      <c r="Q290" s="194">
        <v>0</v>
      </c>
      <c r="R290" s="194">
        <f>Q290*H290</f>
        <v>0</v>
      </c>
      <c r="S290" s="194">
        <v>0</v>
      </c>
      <c r="T290" s="195">
        <f>S290*H290</f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6" t="s">
        <v>479</v>
      </c>
      <c r="AT290" s="196" t="s">
        <v>388</v>
      </c>
      <c r="AU290" s="196" t="s">
        <v>90</v>
      </c>
      <c r="AY290" s="20" t="s">
        <v>386</v>
      </c>
      <c r="BE290" s="197">
        <f>IF(N290="základní",J290,0)</f>
        <v>0</v>
      </c>
      <c r="BF290" s="197">
        <f>IF(N290="snížená",J290,0)</f>
        <v>0</v>
      </c>
      <c r="BG290" s="197">
        <f>IF(N290="zákl. přenesená",J290,0)</f>
        <v>0</v>
      </c>
      <c r="BH290" s="197">
        <f>IF(N290="sníž. přenesená",J290,0)</f>
        <v>0</v>
      </c>
      <c r="BI290" s="197">
        <f>IF(N290="nulová",J290,0)</f>
        <v>0</v>
      </c>
      <c r="BJ290" s="20" t="s">
        <v>90</v>
      </c>
      <c r="BK290" s="197">
        <f>ROUND(I290*H290,2)</f>
        <v>0</v>
      </c>
      <c r="BL290" s="20" t="s">
        <v>479</v>
      </c>
      <c r="BM290" s="196" t="s">
        <v>6333</v>
      </c>
    </row>
    <row r="291" spans="1:65" s="12" customFormat="1" ht="22.75" customHeight="1">
      <c r="B291" s="169"/>
      <c r="C291" s="170"/>
      <c r="D291" s="171" t="s">
        <v>77</v>
      </c>
      <c r="E291" s="183" t="s">
        <v>2800</v>
      </c>
      <c r="F291" s="183" t="s">
        <v>2801</v>
      </c>
      <c r="G291" s="170"/>
      <c r="H291" s="170"/>
      <c r="I291" s="173"/>
      <c r="J291" s="184">
        <f>BK291</f>
        <v>0</v>
      </c>
      <c r="K291" s="170"/>
      <c r="L291" s="175"/>
      <c r="M291" s="176"/>
      <c r="N291" s="177"/>
      <c r="O291" s="177"/>
      <c r="P291" s="178">
        <f>SUM(P292:P294)</f>
        <v>0</v>
      </c>
      <c r="Q291" s="177"/>
      <c r="R291" s="178">
        <f>SUM(R292:R294)</f>
        <v>0</v>
      </c>
      <c r="S291" s="177"/>
      <c r="T291" s="179">
        <f>SUM(T292:T294)</f>
        <v>0</v>
      </c>
      <c r="AR291" s="180" t="s">
        <v>90</v>
      </c>
      <c r="AT291" s="181" t="s">
        <v>77</v>
      </c>
      <c r="AU291" s="181" t="s">
        <v>85</v>
      </c>
      <c r="AY291" s="180" t="s">
        <v>386</v>
      </c>
      <c r="BK291" s="182">
        <f>SUM(BK292:BK294)</f>
        <v>0</v>
      </c>
    </row>
    <row r="292" spans="1:65" s="2" customFormat="1" ht="16.5" customHeight="1">
      <c r="A292" s="37"/>
      <c r="B292" s="38"/>
      <c r="C292" s="185" t="s">
        <v>1527</v>
      </c>
      <c r="D292" s="185" t="s">
        <v>388</v>
      </c>
      <c r="E292" s="186" t="s">
        <v>6334</v>
      </c>
      <c r="F292" s="187" t="s">
        <v>6335</v>
      </c>
      <c r="G292" s="188" t="s">
        <v>624</v>
      </c>
      <c r="H292" s="189">
        <v>200</v>
      </c>
      <c r="I292" s="190"/>
      <c r="J292" s="191">
        <f>ROUND(I292*H292,2)</f>
        <v>0</v>
      </c>
      <c r="K292" s="187" t="s">
        <v>391</v>
      </c>
      <c r="L292" s="42"/>
      <c r="M292" s="192" t="s">
        <v>76</v>
      </c>
      <c r="N292" s="193" t="s">
        <v>49</v>
      </c>
      <c r="O292" s="67"/>
      <c r="P292" s="194">
        <f>O292*H292</f>
        <v>0</v>
      </c>
      <c r="Q292" s="194">
        <v>0</v>
      </c>
      <c r="R292" s="194">
        <f>Q292*H292</f>
        <v>0</v>
      </c>
      <c r="S292" s="194">
        <v>0</v>
      </c>
      <c r="T292" s="195">
        <f>S292*H292</f>
        <v>0</v>
      </c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R292" s="196" t="s">
        <v>479</v>
      </c>
      <c r="AT292" s="196" t="s">
        <v>388</v>
      </c>
      <c r="AU292" s="196" t="s">
        <v>90</v>
      </c>
      <c r="AY292" s="20" t="s">
        <v>386</v>
      </c>
      <c r="BE292" s="197">
        <f>IF(N292="základní",J292,0)</f>
        <v>0</v>
      </c>
      <c r="BF292" s="197">
        <f>IF(N292="snížená",J292,0)</f>
        <v>0</v>
      </c>
      <c r="BG292" s="197">
        <f>IF(N292="zákl. přenesená",J292,0)</f>
        <v>0</v>
      </c>
      <c r="BH292" s="197">
        <f>IF(N292="sníž. přenesená",J292,0)</f>
        <v>0</v>
      </c>
      <c r="BI292" s="197">
        <f>IF(N292="nulová",J292,0)</f>
        <v>0</v>
      </c>
      <c r="BJ292" s="20" t="s">
        <v>90</v>
      </c>
      <c r="BK292" s="197">
        <f>ROUND(I292*H292,2)</f>
        <v>0</v>
      </c>
      <c r="BL292" s="20" t="s">
        <v>479</v>
      </c>
      <c r="BM292" s="196" t="s">
        <v>6336</v>
      </c>
    </row>
    <row r="293" spans="1:65" s="2" customFormat="1" ht="10">
      <c r="A293" s="37"/>
      <c r="B293" s="38"/>
      <c r="C293" s="39"/>
      <c r="D293" s="198" t="s">
        <v>393</v>
      </c>
      <c r="E293" s="39"/>
      <c r="F293" s="199" t="s">
        <v>6337</v>
      </c>
      <c r="G293" s="39"/>
      <c r="H293" s="39"/>
      <c r="I293" s="200"/>
      <c r="J293" s="39"/>
      <c r="K293" s="39"/>
      <c r="L293" s="42"/>
      <c r="M293" s="201"/>
      <c r="N293" s="202"/>
      <c r="O293" s="67"/>
      <c r="P293" s="67"/>
      <c r="Q293" s="67"/>
      <c r="R293" s="67"/>
      <c r="S293" s="67"/>
      <c r="T293" s="68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T293" s="20" t="s">
        <v>393</v>
      </c>
      <c r="AU293" s="20" t="s">
        <v>90</v>
      </c>
    </row>
    <row r="294" spans="1:65" s="2" customFormat="1" ht="16.5" customHeight="1">
      <c r="A294" s="37"/>
      <c r="B294" s="38"/>
      <c r="C294" s="236" t="s">
        <v>1537</v>
      </c>
      <c r="D294" s="236" t="s">
        <v>453</v>
      </c>
      <c r="E294" s="237" t="s">
        <v>6338</v>
      </c>
      <c r="F294" s="238" t="s">
        <v>6339</v>
      </c>
      <c r="G294" s="239" t="s">
        <v>624</v>
      </c>
      <c r="H294" s="240">
        <v>200</v>
      </c>
      <c r="I294" s="241"/>
      <c r="J294" s="242">
        <f>ROUND(I294*H294,2)</f>
        <v>0</v>
      </c>
      <c r="K294" s="238" t="s">
        <v>76</v>
      </c>
      <c r="L294" s="243"/>
      <c r="M294" s="244" t="s">
        <v>76</v>
      </c>
      <c r="N294" s="245" t="s">
        <v>49</v>
      </c>
      <c r="O294" s="67"/>
      <c r="P294" s="194">
        <f>O294*H294</f>
        <v>0</v>
      </c>
      <c r="Q294" s="194">
        <v>0</v>
      </c>
      <c r="R294" s="194">
        <f>Q294*H294</f>
        <v>0</v>
      </c>
      <c r="S294" s="194">
        <v>0</v>
      </c>
      <c r="T294" s="195">
        <f>S294*H294</f>
        <v>0</v>
      </c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R294" s="196" t="s">
        <v>597</v>
      </c>
      <c r="AT294" s="196" t="s">
        <v>453</v>
      </c>
      <c r="AU294" s="196" t="s">
        <v>90</v>
      </c>
      <c r="AY294" s="20" t="s">
        <v>386</v>
      </c>
      <c r="BE294" s="197">
        <f>IF(N294="základní",J294,0)</f>
        <v>0</v>
      </c>
      <c r="BF294" s="197">
        <f>IF(N294="snížená",J294,0)</f>
        <v>0</v>
      </c>
      <c r="BG294" s="197">
        <f>IF(N294="zákl. přenesená",J294,0)</f>
        <v>0</v>
      </c>
      <c r="BH294" s="197">
        <f>IF(N294="sníž. přenesená",J294,0)</f>
        <v>0</v>
      </c>
      <c r="BI294" s="197">
        <f>IF(N294="nulová",J294,0)</f>
        <v>0</v>
      </c>
      <c r="BJ294" s="20" t="s">
        <v>90</v>
      </c>
      <c r="BK294" s="197">
        <f>ROUND(I294*H294,2)</f>
        <v>0</v>
      </c>
      <c r="BL294" s="20" t="s">
        <v>479</v>
      </c>
      <c r="BM294" s="196" t="s">
        <v>6340</v>
      </c>
    </row>
    <row r="295" spans="1:65" s="12" customFormat="1" ht="25.9" customHeight="1">
      <c r="B295" s="169"/>
      <c r="C295" s="170"/>
      <c r="D295" s="171" t="s">
        <v>77</v>
      </c>
      <c r="E295" s="172" t="s">
        <v>453</v>
      </c>
      <c r="F295" s="172" t="s">
        <v>4914</v>
      </c>
      <c r="G295" s="170"/>
      <c r="H295" s="170"/>
      <c r="I295" s="173"/>
      <c r="J295" s="174">
        <f>BK295</f>
        <v>0</v>
      </c>
      <c r="K295" s="170"/>
      <c r="L295" s="175"/>
      <c r="M295" s="176"/>
      <c r="N295" s="177"/>
      <c r="O295" s="177"/>
      <c r="P295" s="178">
        <f>P296</f>
        <v>0</v>
      </c>
      <c r="Q295" s="177"/>
      <c r="R295" s="178">
        <f>R296</f>
        <v>11.612005999999999</v>
      </c>
      <c r="S295" s="177"/>
      <c r="T295" s="179">
        <f>T296</f>
        <v>0</v>
      </c>
      <c r="AR295" s="180" t="s">
        <v>95</v>
      </c>
      <c r="AT295" s="181" t="s">
        <v>77</v>
      </c>
      <c r="AU295" s="181" t="s">
        <v>78</v>
      </c>
      <c r="AY295" s="180" t="s">
        <v>386</v>
      </c>
      <c r="BK295" s="182">
        <f>BK296</f>
        <v>0</v>
      </c>
    </row>
    <row r="296" spans="1:65" s="12" customFormat="1" ht="22.75" customHeight="1">
      <c r="B296" s="169"/>
      <c r="C296" s="170"/>
      <c r="D296" s="171" t="s">
        <v>77</v>
      </c>
      <c r="E296" s="183" t="s">
        <v>6341</v>
      </c>
      <c r="F296" s="183" t="s">
        <v>6342</v>
      </c>
      <c r="G296" s="170"/>
      <c r="H296" s="170"/>
      <c r="I296" s="173"/>
      <c r="J296" s="184">
        <f>BK296</f>
        <v>0</v>
      </c>
      <c r="K296" s="170"/>
      <c r="L296" s="175"/>
      <c r="M296" s="176"/>
      <c r="N296" s="177"/>
      <c r="O296" s="177"/>
      <c r="P296" s="178">
        <f>SUM(P297:P317)</f>
        <v>0</v>
      </c>
      <c r="Q296" s="177"/>
      <c r="R296" s="178">
        <f>SUM(R297:R317)</f>
        <v>11.612005999999999</v>
      </c>
      <c r="S296" s="177"/>
      <c r="T296" s="179">
        <f>SUM(T297:T317)</f>
        <v>0</v>
      </c>
      <c r="AR296" s="180" t="s">
        <v>95</v>
      </c>
      <c r="AT296" s="181" t="s">
        <v>77</v>
      </c>
      <c r="AU296" s="181" t="s">
        <v>85</v>
      </c>
      <c r="AY296" s="180" t="s">
        <v>386</v>
      </c>
      <c r="BK296" s="182">
        <f>SUM(BK297:BK317)</f>
        <v>0</v>
      </c>
    </row>
    <row r="297" spans="1:65" s="2" customFormat="1" ht="24.15" customHeight="1">
      <c r="A297" s="37"/>
      <c r="B297" s="38"/>
      <c r="C297" s="185" t="s">
        <v>1542</v>
      </c>
      <c r="D297" s="185" t="s">
        <v>388</v>
      </c>
      <c r="E297" s="186" t="s">
        <v>6343</v>
      </c>
      <c r="F297" s="187" t="s">
        <v>6344</v>
      </c>
      <c r="G297" s="188" t="s">
        <v>6345</v>
      </c>
      <c r="H297" s="189">
        <v>5.8000000000000003E-2</v>
      </c>
      <c r="I297" s="190"/>
      <c r="J297" s="191">
        <f>ROUND(I297*H297,2)</f>
        <v>0</v>
      </c>
      <c r="K297" s="187" t="s">
        <v>391</v>
      </c>
      <c r="L297" s="42"/>
      <c r="M297" s="192" t="s">
        <v>76</v>
      </c>
      <c r="N297" s="193" t="s">
        <v>49</v>
      </c>
      <c r="O297" s="67"/>
      <c r="P297" s="194">
        <f>O297*H297</f>
        <v>0</v>
      </c>
      <c r="Q297" s="194">
        <v>0</v>
      </c>
      <c r="R297" s="194">
        <f>Q297*H297</f>
        <v>0</v>
      </c>
      <c r="S297" s="194">
        <v>0</v>
      </c>
      <c r="T297" s="195">
        <f>S297*H297</f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6" t="s">
        <v>839</v>
      </c>
      <c r="AT297" s="196" t="s">
        <v>388</v>
      </c>
      <c r="AU297" s="196" t="s">
        <v>90</v>
      </c>
      <c r="AY297" s="20" t="s">
        <v>386</v>
      </c>
      <c r="BE297" s="197">
        <f>IF(N297="základní",J297,0)</f>
        <v>0</v>
      </c>
      <c r="BF297" s="197">
        <f>IF(N297="snížená",J297,0)</f>
        <v>0</v>
      </c>
      <c r="BG297" s="197">
        <f>IF(N297="zákl. přenesená",J297,0)</f>
        <v>0</v>
      </c>
      <c r="BH297" s="197">
        <f>IF(N297="sníž. přenesená",J297,0)</f>
        <v>0</v>
      </c>
      <c r="BI297" s="197">
        <f>IF(N297="nulová",J297,0)</f>
        <v>0</v>
      </c>
      <c r="BJ297" s="20" t="s">
        <v>90</v>
      </c>
      <c r="BK297" s="197">
        <f>ROUND(I297*H297,2)</f>
        <v>0</v>
      </c>
      <c r="BL297" s="20" t="s">
        <v>839</v>
      </c>
      <c r="BM297" s="196" t="s">
        <v>6346</v>
      </c>
    </row>
    <row r="298" spans="1:65" s="2" customFormat="1" ht="10">
      <c r="A298" s="37"/>
      <c r="B298" s="38"/>
      <c r="C298" s="39"/>
      <c r="D298" s="198" t="s">
        <v>393</v>
      </c>
      <c r="E298" s="39"/>
      <c r="F298" s="199" t="s">
        <v>6347</v>
      </c>
      <c r="G298" s="39"/>
      <c r="H298" s="39"/>
      <c r="I298" s="200"/>
      <c r="J298" s="39"/>
      <c r="K298" s="39"/>
      <c r="L298" s="42"/>
      <c r="M298" s="201"/>
      <c r="N298" s="202"/>
      <c r="O298" s="67"/>
      <c r="P298" s="67"/>
      <c r="Q298" s="67"/>
      <c r="R298" s="67"/>
      <c r="S298" s="67"/>
      <c r="T298" s="68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T298" s="20" t="s">
        <v>393</v>
      </c>
      <c r="AU298" s="20" t="s">
        <v>90</v>
      </c>
    </row>
    <row r="299" spans="1:65" s="2" customFormat="1" ht="21.75" customHeight="1">
      <c r="A299" s="37"/>
      <c r="B299" s="38"/>
      <c r="C299" s="185" t="s">
        <v>1551</v>
      </c>
      <c r="D299" s="185" t="s">
        <v>388</v>
      </c>
      <c r="E299" s="186" t="s">
        <v>6348</v>
      </c>
      <c r="F299" s="187" t="s">
        <v>6349</v>
      </c>
      <c r="G299" s="188" t="s">
        <v>127</v>
      </c>
      <c r="H299" s="189">
        <v>12</v>
      </c>
      <c r="I299" s="190"/>
      <c r="J299" s="191">
        <f>ROUND(I299*H299,2)</f>
        <v>0</v>
      </c>
      <c r="K299" s="187" t="s">
        <v>391</v>
      </c>
      <c r="L299" s="42"/>
      <c r="M299" s="192" t="s">
        <v>76</v>
      </c>
      <c r="N299" s="193" t="s">
        <v>49</v>
      </c>
      <c r="O299" s="67"/>
      <c r="P299" s="194">
        <f>O299*H299</f>
        <v>0</v>
      </c>
      <c r="Q299" s="194">
        <v>0</v>
      </c>
      <c r="R299" s="194">
        <f>Q299*H299</f>
        <v>0</v>
      </c>
      <c r="S299" s="194">
        <v>0</v>
      </c>
      <c r="T299" s="195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6" t="s">
        <v>839</v>
      </c>
      <c r="AT299" s="196" t="s">
        <v>388</v>
      </c>
      <c r="AU299" s="196" t="s">
        <v>90</v>
      </c>
      <c r="AY299" s="20" t="s">
        <v>386</v>
      </c>
      <c r="BE299" s="197">
        <f>IF(N299="základní",J299,0)</f>
        <v>0</v>
      </c>
      <c r="BF299" s="197">
        <f>IF(N299="snížená",J299,0)</f>
        <v>0</v>
      </c>
      <c r="BG299" s="197">
        <f>IF(N299="zákl. přenesená",J299,0)</f>
        <v>0</v>
      </c>
      <c r="BH299" s="197">
        <f>IF(N299="sníž. přenesená",J299,0)</f>
        <v>0</v>
      </c>
      <c r="BI299" s="197">
        <f>IF(N299="nulová",J299,0)</f>
        <v>0</v>
      </c>
      <c r="BJ299" s="20" t="s">
        <v>90</v>
      </c>
      <c r="BK299" s="197">
        <f>ROUND(I299*H299,2)</f>
        <v>0</v>
      </c>
      <c r="BL299" s="20" t="s">
        <v>839</v>
      </c>
      <c r="BM299" s="196" t="s">
        <v>6350</v>
      </c>
    </row>
    <row r="300" spans="1:65" s="2" customFormat="1" ht="10">
      <c r="A300" s="37"/>
      <c r="B300" s="38"/>
      <c r="C300" s="39"/>
      <c r="D300" s="198" t="s">
        <v>393</v>
      </c>
      <c r="E300" s="39"/>
      <c r="F300" s="199" t="s">
        <v>6351</v>
      </c>
      <c r="G300" s="39"/>
      <c r="H300" s="39"/>
      <c r="I300" s="200"/>
      <c r="J300" s="39"/>
      <c r="K300" s="39"/>
      <c r="L300" s="42"/>
      <c r="M300" s="201"/>
      <c r="N300" s="202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393</v>
      </c>
      <c r="AU300" s="20" t="s">
        <v>90</v>
      </c>
    </row>
    <row r="301" spans="1:65" s="2" customFormat="1" ht="24.15" customHeight="1">
      <c r="A301" s="37"/>
      <c r="B301" s="38"/>
      <c r="C301" s="185" t="s">
        <v>1563</v>
      </c>
      <c r="D301" s="185" t="s">
        <v>388</v>
      </c>
      <c r="E301" s="186" t="s">
        <v>6352</v>
      </c>
      <c r="F301" s="187" t="s">
        <v>6353</v>
      </c>
      <c r="G301" s="188" t="s">
        <v>167</v>
      </c>
      <c r="H301" s="189">
        <v>58</v>
      </c>
      <c r="I301" s="190"/>
      <c r="J301" s="191">
        <f>ROUND(I301*H301,2)</f>
        <v>0</v>
      </c>
      <c r="K301" s="187" t="s">
        <v>391</v>
      </c>
      <c r="L301" s="42"/>
      <c r="M301" s="192" t="s">
        <v>76</v>
      </c>
      <c r="N301" s="193" t="s">
        <v>49</v>
      </c>
      <c r="O301" s="67"/>
      <c r="P301" s="194">
        <f>O301*H301</f>
        <v>0</v>
      </c>
      <c r="Q301" s="194">
        <v>0</v>
      </c>
      <c r="R301" s="194">
        <f>Q301*H301</f>
        <v>0</v>
      </c>
      <c r="S301" s="194">
        <v>0</v>
      </c>
      <c r="T301" s="195">
        <f>S301*H301</f>
        <v>0</v>
      </c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R301" s="196" t="s">
        <v>839</v>
      </c>
      <c r="AT301" s="196" t="s">
        <v>388</v>
      </c>
      <c r="AU301" s="196" t="s">
        <v>90</v>
      </c>
      <c r="AY301" s="20" t="s">
        <v>386</v>
      </c>
      <c r="BE301" s="197">
        <f>IF(N301="základní",J301,0)</f>
        <v>0</v>
      </c>
      <c r="BF301" s="197">
        <f>IF(N301="snížená",J301,0)</f>
        <v>0</v>
      </c>
      <c r="BG301" s="197">
        <f>IF(N301="zákl. přenesená",J301,0)</f>
        <v>0</v>
      </c>
      <c r="BH301" s="197">
        <f>IF(N301="sníž. přenesená",J301,0)</f>
        <v>0</v>
      </c>
      <c r="BI301" s="197">
        <f>IF(N301="nulová",J301,0)</f>
        <v>0</v>
      </c>
      <c r="BJ301" s="20" t="s">
        <v>90</v>
      </c>
      <c r="BK301" s="197">
        <f>ROUND(I301*H301,2)</f>
        <v>0</v>
      </c>
      <c r="BL301" s="20" t="s">
        <v>839</v>
      </c>
      <c r="BM301" s="196" t="s">
        <v>6354</v>
      </c>
    </row>
    <row r="302" spans="1:65" s="2" customFormat="1" ht="10">
      <c r="A302" s="37"/>
      <c r="B302" s="38"/>
      <c r="C302" s="39"/>
      <c r="D302" s="198" t="s">
        <v>393</v>
      </c>
      <c r="E302" s="39"/>
      <c r="F302" s="199" t="s">
        <v>6355</v>
      </c>
      <c r="G302" s="39"/>
      <c r="H302" s="39"/>
      <c r="I302" s="200"/>
      <c r="J302" s="39"/>
      <c r="K302" s="39"/>
      <c r="L302" s="42"/>
      <c r="M302" s="201"/>
      <c r="N302" s="202"/>
      <c r="O302" s="67"/>
      <c r="P302" s="67"/>
      <c r="Q302" s="67"/>
      <c r="R302" s="67"/>
      <c r="S302" s="67"/>
      <c r="T302" s="68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T302" s="20" t="s">
        <v>393</v>
      </c>
      <c r="AU302" s="20" t="s">
        <v>90</v>
      </c>
    </row>
    <row r="303" spans="1:65" s="2" customFormat="1" ht="24.15" customHeight="1">
      <c r="A303" s="37"/>
      <c r="B303" s="38"/>
      <c r="C303" s="185" t="s">
        <v>1573</v>
      </c>
      <c r="D303" s="185" t="s">
        <v>388</v>
      </c>
      <c r="E303" s="186" t="s">
        <v>6356</v>
      </c>
      <c r="F303" s="187" t="s">
        <v>6357</v>
      </c>
      <c r="G303" s="188" t="s">
        <v>303</v>
      </c>
      <c r="H303" s="189">
        <v>2</v>
      </c>
      <c r="I303" s="190"/>
      <c r="J303" s="191">
        <f>ROUND(I303*H303,2)</f>
        <v>0</v>
      </c>
      <c r="K303" s="187" t="s">
        <v>391</v>
      </c>
      <c r="L303" s="42"/>
      <c r="M303" s="192" t="s">
        <v>76</v>
      </c>
      <c r="N303" s="193" t="s">
        <v>49</v>
      </c>
      <c r="O303" s="67"/>
      <c r="P303" s="194">
        <f>O303*H303</f>
        <v>0</v>
      </c>
      <c r="Q303" s="194">
        <v>0</v>
      </c>
      <c r="R303" s="194">
        <f>Q303*H303</f>
        <v>0</v>
      </c>
      <c r="S303" s="194">
        <v>0</v>
      </c>
      <c r="T303" s="195">
        <f>S303*H303</f>
        <v>0</v>
      </c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R303" s="196" t="s">
        <v>839</v>
      </c>
      <c r="AT303" s="196" t="s">
        <v>388</v>
      </c>
      <c r="AU303" s="196" t="s">
        <v>90</v>
      </c>
      <c r="AY303" s="20" t="s">
        <v>386</v>
      </c>
      <c r="BE303" s="197">
        <f>IF(N303="základní",J303,0)</f>
        <v>0</v>
      </c>
      <c r="BF303" s="197">
        <f>IF(N303="snížená",J303,0)</f>
        <v>0</v>
      </c>
      <c r="BG303" s="197">
        <f>IF(N303="zákl. přenesená",J303,0)</f>
        <v>0</v>
      </c>
      <c r="BH303" s="197">
        <f>IF(N303="sníž. přenesená",J303,0)</f>
        <v>0</v>
      </c>
      <c r="BI303" s="197">
        <f>IF(N303="nulová",J303,0)</f>
        <v>0</v>
      </c>
      <c r="BJ303" s="20" t="s">
        <v>90</v>
      </c>
      <c r="BK303" s="197">
        <f>ROUND(I303*H303,2)</f>
        <v>0</v>
      </c>
      <c r="BL303" s="20" t="s">
        <v>839</v>
      </c>
      <c r="BM303" s="196" t="s">
        <v>6358</v>
      </c>
    </row>
    <row r="304" spans="1:65" s="2" customFormat="1" ht="10">
      <c r="A304" s="37"/>
      <c r="B304" s="38"/>
      <c r="C304" s="39"/>
      <c r="D304" s="198" t="s">
        <v>393</v>
      </c>
      <c r="E304" s="39"/>
      <c r="F304" s="199" t="s">
        <v>6359</v>
      </c>
      <c r="G304" s="39"/>
      <c r="H304" s="39"/>
      <c r="I304" s="200"/>
      <c r="J304" s="39"/>
      <c r="K304" s="39"/>
      <c r="L304" s="42"/>
      <c r="M304" s="201"/>
      <c r="N304" s="202"/>
      <c r="O304" s="67"/>
      <c r="P304" s="67"/>
      <c r="Q304" s="67"/>
      <c r="R304" s="67"/>
      <c r="S304" s="67"/>
      <c r="T304" s="68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T304" s="20" t="s">
        <v>393</v>
      </c>
      <c r="AU304" s="20" t="s">
        <v>90</v>
      </c>
    </row>
    <row r="305" spans="1:65" s="2" customFormat="1" ht="33" customHeight="1">
      <c r="A305" s="37"/>
      <c r="B305" s="38"/>
      <c r="C305" s="185" t="s">
        <v>1577</v>
      </c>
      <c r="D305" s="185" t="s">
        <v>388</v>
      </c>
      <c r="E305" s="186" t="s">
        <v>6360</v>
      </c>
      <c r="F305" s="187" t="s">
        <v>6361</v>
      </c>
      <c r="G305" s="188" t="s">
        <v>303</v>
      </c>
      <c r="H305" s="189">
        <v>4</v>
      </c>
      <c r="I305" s="190"/>
      <c r="J305" s="191">
        <f>ROUND(I305*H305,2)</f>
        <v>0</v>
      </c>
      <c r="K305" s="187" t="s">
        <v>391</v>
      </c>
      <c r="L305" s="42"/>
      <c r="M305" s="192" t="s">
        <v>76</v>
      </c>
      <c r="N305" s="193" t="s">
        <v>49</v>
      </c>
      <c r="O305" s="67"/>
      <c r="P305" s="194">
        <f>O305*H305</f>
        <v>0</v>
      </c>
      <c r="Q305" s="194">
        <v>0</v>
      </c>
      <c r="R305" s="194">
        <f>Q305*H305</f>
        <v>0</v>
      </c>
      <c r="S305" s="194">
        <v>0</v>
      </c>
      <c r="T305" s="195">
        <f>S305*H305</f>
        <v>0</v>
      </c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R305" s="196" t="s">
        <v>839</v>
      </c>
      <c r="AT305" s="196" t="s">
        <v>388</v>
      </c>
      <c r="AU305" s="196" t="s">
        <v>90</v>
      </c>
      <c r="AY305" s="20" t="s">
        <v>386</v>
      </c>
      <c r="BE305" s="197">
        <f>IF(N305="základní",J305,0)</f>
        <v>0</v>
      </c>
      <c r="BF305" s="197">
        <f>IF(N305="snížená",J305,0)</f>
        <v>0</v>
      </c>
      <c r="BG305" s="197">
        <f>IF(N305="zákl. přenesená",J305,0)</f>
        <v>0</v>
      </c>
      <c r="BH305" s="197">
        <f>IF(N305="sníž. přenesená",J305,0)</f>
        <v>0</v>
      </c>
      <c r="BI305" s="197">
        <f>IF(N305="nulová",J305,0)</f>
        <v>0</v>
      </c>
      <c r="BJ305" s="20" t="s">
        <v>90</v>
      </c>
      <c r="BK305" s="197">
        <f>ROUND(I305*H305,2)</f>
        <v>0</v>
      </c>
      <c r="BL305" s="20" t="s">
        <v>839</v>
      </c>
      <c r="BM305" s="196" t="s">
        <v>6362</v>
      </c>
    </row>
    <row r="306" spans="1:65" s="2" customFormat="1" ht="10">
      <c r="A306" s="37"/>
      <c r="B306" s="38"/>
      <c r="C306" s="39"/>
      <c r="D306" s="198" t="s">
        <v>393</v>
      </c>
      <c r="E306" s="39"/>
      <c r="F306" s="199" t="s">
        <v>6363</v>
      </c>
      <c r="G306" s="39"/>
      <c r="H306" s="39"/>
      <c r="I306" s="200"/>
      <c r="J306" s="39"/>
      <c r="K306" s="39"/>
      <c r="L306" s="42"/>
      <c r="M306" s="201"/>
      <c r="N306" s="202"/>
      <c r="O306" s="67"/>
      <c r="P306" s="67"/>
      <c r="Q306" s="67"/>
      <c r="R306" s="67"/>
      <c r="S306" s="67"/>
      <c r="T306" s="68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T306" s="20" t="s">
        <v>393</v>
      </c>
      <c r="AU306" s="20" t="s">
        <v>90</v>
      </c>
    </row>
    <row r="307" spans="1:65" s="2" customFormat="1" ht="37.75" customHeight="1">
      <c r="A307" s="37"/>
      <c r="B307" s="38"/>
      <c r="C307" s="185" t="s">
        <v>1587</v>
      </c>
      <c r="D307" s="185" t="s">
        <v>388</v>
      </c>
      <c r="E307" s="186" t="s">
        <v>6364</v>
      </c>
      <c r="F307" s="187" t="s">
        <v>6365</v>
      </c>
      <c r="G307" s="188" t="s">
        <v>303</v>
      </c>
      <c r="H307" s="189">
        <v>4</v>
      </c>
      <c r="I307" s="190"/>
      <c r="J307" s="191">
        <f>ROUND(I307*H307,2)</f>
        <v>0</v>
      </c>
      <c r="K307" s="187" t="s">
        <v>391</v>
      </c>
      <c r="L307" s="42"/>
      <c r="M307" s="192" t="s">
        <v>76</v>
      </c>
      <c r="N307" s="193" t="s">
        <v>49</v>
      </c>
      <c r="O307" s="67"/>
      <c r="P307" s="194">
        <f>O307*H307</f>
        <v>0</v>
      </c>
      <c r="Q307" s="194">
        <v>0</v>
      </c>
      <c r="R307" s="194">
        <f>Q307*H307</f>
        <v>0</v>
      </c>
      <c r="S307" s="194">
        <v>0</v>
      </c>
      <c r="T307" s="195">
        <f>S307*H307</f>
        <v>0</v>
      </c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R307" s="196" t="s">
        <v>839</v>
      </c>
      <c r="AT307" s="196" t="s">
        <v>388</v>
      </c>
      <c r="AU307" s="196" t="s">
        <v>90</v>
      </c>
      <c r="AY307" s="20" t="s">
        <v>386</v>
      </c>
      <c r="BE307" s="197">
        <f>IF(N307="základní",J307,0)</f>
        <v>0</v>
      </c>
      <c r="BF307" s="197">
        <f>IF(N307="snížená",J307,0)</f>
        <v>0</v>
      </c>
      <c r="BG307" s="197">
        <f>IF(N307="zákl. přenesená",J307,0)</f>
        <v>0</v>
      </c>
      <c r="BH307" s="197">
        <f>IF(N307="sníž. přenesená",J307,0)</f>
        <v>0</v>
      </c>
      <c r="BI307" s="197">
        <f>IF(N307="nulová",J307,0)</f>
        <v>0</v>
      </c>
      <c r="BJ307" s="20" t="s">
        <v>90</v>
      </c>
      <c r="BK307" s="197">
        <f>ROUND(I307*H307,2)</f>
        <v>0</v>
      </c>
      <c r="BL307" s="20" t="s">
        <v>839</v>
      </c>
      <c r="BM307" s="196" t="s">
        <v>6366</v>
      </c>
    </row>
    <row r="308" spans="1:65" s="2" customFormat="1" ht="10">
      <c r="A308" s="37"/>
      <c r="B308" s="38"/>
      <c r="C308" s="39"/>
      <c r="D308" s="198" t="s">
        <v>393</v>
      </c>
      <c r="E308" s="39"/>
      <c r="F308" s="199" t="s">
        <v>6367</v>
      </c>
      <c r="G308" s="39"/>
      <c r="H308" s="39"/>
      <c r="I308" s="200"/>
      <c r="J308" s="39"/>
      <c r="K308" s="39"/>
      <c r="L308" s="42"/>
      <c r="M308" s="201"/>
      <c r="N308" s="202"/>
      <c r="O308" s="67"/>
      <c r="P308" s="67"/>
      <c r="Q308" s="67"/>
      <c r="R308" s="67"/>
      <c r="S308" s="67"/>
      <c r="T308" s="68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T308" s="20" t="s">
        <v>393</v>
      </c>
      <c r="AU308" s="20" t="s">
        <v>90</v>
      </c>
    </row>
    <row r="309" spans="1:65" s="2" customFormat="1" ht="24.15" customHeight="1">
      <c r="A309" s="37"/>
      <c r="B309" s="38"/>
      <c r="C309" s="185" t="s">
        <v>1593</v>
      </c>
      <c r="D309" s="185" t="s">
        <v>388</v>
      </c>
      <c r="E309" s="186" t="s">
        <v>6368</v>
      </c>
      <c r="F309" s="187" t="s">
        <v>6369</v>
      </c>
      <c r="G309" s="188" t="s">
        <v>456</v>
      </c>
      <c r="H309" s="189">
        <v>1</v>
      </c>
      <c r="I309" s="190"/>
      <c r="J309" s="191">
        <f>ROUND(I309*H309,2)</f>
        <v>0</v>
      </c>
      <c r="K309" s="187" t="s">
        <v>391</v>
      </c>
      <c r="L309" s="42"/>
      <c r="M309" s="192" t="s">
        <v>76</v>
      </c>
      <c r="N309" s="193" t="s">
        <v>49</v>
      </c>
      <c r="O309" s="67"/>
      <c r="P309" s="194">
        <f>O309*H309</f>
        <v>0</v>
      </c>
      <c r="Q309" s="194">
        <v>0</v>
      </c>
      <c r="R309" s="194">
        <f>Q309*H309</f>
        <v>0</v>
      </c>
      <c r="S309" s="194">
        <v>0</v>
      </c>
      <c r="T309" s="195">
        <f>S309*H309</f>
        <v>0</v>
      </c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R309" s="196" t="s">
        <v>839</v>
      </c>
      <c r="AT309" s="196" t="s">
        <v>388</v>
      </c>
      <c r="AU309" s="196" t="s">
        <v>90</v>
      </c>
      <c r="AY309" s="20" t="s">
        <v>386</v>
      </c>
      <c r="BE309" s="197">
        <f>IF(N309="základní",J309,0)</f>
        <v>0</v>
      </c>
      <c r="BF309" s="197">
        <f>IF(N309="snížená",J309,0)</f>
        <v>0</v>
      </c>
      <c r="BG309" s="197">
        <f>IF(N309="zákl. přenesená",J309,0)</f>
        <v>0</v>
      </c>
      <c r="BH309" s="197">
        <f>IF(N309="sníž. přenesená",J309,0)</f>
        <v>0</v>
      </c>
      <c r="BI309" s="197">
        <f>IF(N309="nulová",J309,0)</f>
        <v>0</v>
      </c>
      <c r="BJ309" s="20" t="s">
        <v>90</v>
      </c>
      <c r="BK309" s="197">
        <f>ROUND(I309*H309,2)</f>
        <v>0</v>
      </c>
      <c r="BL309" s="20" t="s">
        <v>839</v>
      </c>
      <c r="BM309" s="196" t="s">
        <v>6370</v>
      </c>
    </row>
    <row r="310" spans="1:65" s="2" customFormat="1" ht="10">
      <c r="A310" s="37"/>
      <c r="B310" s="38"/>
      <c r="C310" s="39"/>
      <c r="D310" s="198" t="s">
        <v>393</v>
      </c>
      <c r="E310" s="39"/>
      <c r="F310" s="199" t="s">
        <v>6371</v>
      </c>
      <c r="G310" s="39"/>
      <c r="H310" s="39"/>
      <c r="I310" s="200"/>
      <c r="J310" s="39"/>
      <c r="K310" s="39"/>
      <c r="L310" s="42"/>
      <c r="M310" s="201"/>
      <c r="N310" s="202"/>
      <c r="O310" s="67"/>
      <c r="P310" s="67"/>
      <c r="Q310" s="67"/>
      <c r="R310" s="67"/>
      <c r="S310" s="67"/>
      <c r="T310" s="68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T310" s="20" t="s">
        <v>393</v>
      </c>
      <c r="AU310" s="20" t="s">
        <v>90</v>
      </c>
    </row>
    <row r="311" spans="1:65" s="2" customFormat="1" ht="24.15" customHeight="1">
      <c r="A311" s="37"/>
      <c r="B311" s="38"/>
      <c r="C311" s="185" t="s">
        <v>1599</v>
      </c>
      <c r="D311" s="185" t="s">
        <v>388</v>
      </c>
      <c r="E311" s="186" t="s">
        <v>6372</v>
      </c>
      <c r="F311" s="187" t="s">
        <v>6373</v>
      </c>
      <c r="G311" s="188" t="s">
        <v>167</v>
      </c>
      <c r="H311" s="189">
        <v>58</v>
      </c>
      <c r="I311" s="190"/>
      <c r="J311" s="191">
        <f>ROUND(I311*H311,2)</f>
        <v>0</v>
      </c>
      <c r="K311" s="187" t="s">
        <v>391</v>
      </c>
      <c r="L311" s="42"/>
      <c r="M311" s="192" t="s">
        <v>76</v>
      </c>
      <c r="N311" s="193" t="s">
        <v>49</v>
      </c>
      <c r="O311" s="67"/>
      <c r="P311" s="194">
        <f>O311*H311</f>
        <v>0</v>
      </c>
      <c r="Q311" s="194">
        <v>0</v>
      </c>
      <c r="R311" s="194">
        <f>Q311*H311</f>
        <v>0</v>
      </c>
      <c r="S311" s="194">
        <v>0</v>
      </c>
      <c r="T311" s="195">
        <f>S311*H311</f>
        <v>0</v>
      </c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R311" s="196" t="s">
        <v>839</v>
      </c>
      <c r="AT311" s="196" t="s">
        <v>388</v>
      </c>
      <c r="AU311" s="196" t="s">
        <v>90</v>
      </c>
      <c r="AY311" s="20" t="s">
        <v>386</v>
      </c>
      <c r="BE311" s="197">
        <f>IF(N311="základní",J311,0)</f>
        <v>0</v>
      </c>
      <c r="BF311" s="197">
        <f>IF(N311="snížená",J311,0)</f>
        <v>0</v>
      </c>
      <c r="BG311" s="197">
        <f>IF(N311="zákl. přenesená",J311,0)</f>
        <v>0</v>
      </c>
      <c r="BH311" s="197">
        <f>IF(N311="sníž. přenesená",J311,0)</f>
        <v>0</v>
      </c>
      <c r="BI311" s="197">
        <f>IF(N311="nulová",J311,0)</f>
        <v>0</v>
      </c>
      <c r="BJ311" s="20" t="s">
        <v>90</v>
      </c>
      <c r="BK311" s="197">
        <f>ROUND(I311*H311,2)</f>
        <v>0</v>
      </c>
      <c r="BL311" s="20" t="s">
        <v>839</v>
      </c>
      <c r="BM311" s="196" t="s">
        <v>6374</v>
      </c>
    </row>
    <row r="312" spans="1:65" s="2" customFormat="1" ht="10">
      <c r="A312" s="37"/>
      <c r="B312" s="38"/>
      <c r="C312" s="39"/>
      <c r="D312" s="198" t="s">
        <v>393</v>
      </c>
      <c r="E312" s="39"/>
      <c r="F312" s="199" t="s">
        <v>6375</v>
      </c>
      <c r="G312" s="39"/>
      <c r="H312" s="39"/>
      <c r="I312" s="200"/>
      <c r="J312" s="39"/>
      <c r="K312" s="39"/>
      <c r="L312" s="42"/>
      <c r="M312" s="201"/>
      <c r="N312" s="202"/>
      <c r="O312" s="67"/>
      <c r="P312" s="67"/>
      <c r="Q312" s="67"/>
      <c r="R312" s="67"/>
      <c r="S312" s="67"/>
      <c r="T312" s="68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T312" s="20" t="s">
        <v>393</v>
      </c>
      <c r="AU312" s="20" t="s">
        <v>90</v>
      </c>
    </row>
    <row r="313" spans="1:65" s="2" customFormat="1" ht="24.15" customHeight="1">
      <c r="A313" s="37"/>
      <c r="B313" s="38"/>
      <c r="C313" s="185" t="s">
        <v>1604</v>
      </c>
      <c r="D313" s="185" t="s">
        <v>388</v>
      </c>
      <c r="E313" s="186" t="s">
        <v>6376</v>
      </c>
      <c r="F313" s="187" t="s">
        <v>6377</v>
      </c>
      <c r="G313" s="188" t="s">
        <v>167</v>
      </c>
      <c r="H313" s="189">
        <v>58</v>
      </c>
      <c r="I313" s="190"/>
      <c r="J313" s="191">
        <f>ROUND(I313*H313,2)</f>
        <v>0</v>
      </c>
      <c r="K313" s="187" t="s">
        <v>391</v>
      </c>
      <c r="L313" s="42"/>
      <c r="M313" s="192" t="s">
        <v>76</v>
      </c>
      <c r="N313" s="193" t="s">
        <v>49</v>
      </c>
      <c r="O313" s="67"/>
      <c r="P313" s="194">
        <f>O313*H313</f>
        <v>0</v>
      </c>
      <c r="Q313" s="194">
        <v>0.20014699999999999</v>
      </c>
      <c r="R313" s="194">
        <f>Q313*H313</f>
        <v>11.608525999999999</v>
      </c>
      <c r="S313" s="194">
        <v>0</v>
      </c>
      <c r="T313" s="195">
        <f>S313*H313</f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6" t="s">
        <v>839</v>
      </c>
      <c r="AT313" s="196" t="s">
        <v>388</v>
      </c>
      <c r="AU313" s="196" t="s">
        <v>90</v>
      </c>
      <c r="AY313" s="20" t="s">
        <v>386</v>
      </c>
      <c r="BE313" s="197">
        <f>IF(N313="základní",J313,0)</f>
        <v>0</v>
      </c>
      <c r="BF313" s="197">
        <f>IF(N313="snížená",J313,0)</f>
        <v>0</v>
      </c>
      <c r="BG313" s="197">
        <f>IF(N313="zákl. přenesená",J313,0)</f>
        <v>0</v>
      </c>
      <c r="BH313" s="197">
        <f>IF(N313="sníž. přenesená",J313,0)</f>
        <v>0</v>
      </c>
      <c r="BI313" s="197">
        <f>IF(N313="nulová",J313,0)</f>
        <v>0</v>
      </c>
      <c r="BJ313" s="20" t="s">
        <v>90</v>
      </c>
      <c r="BK313" s="197">
        <f>ROUND(I313*H313,2)</f>
        <v>0</v>
      </c>
      <c r="BL313" s="20" t="s">
        <v>839</v>
      </c>
      <c r="BM313" s="196" t="s">
        <v>6378</v>
      </c>
    </row>
    <row r="314" spans="1:65" s="2" customFormat="1" ht="10">
      <c r="A314" s="37"/>
      <c r="B314" s="38"/>
      <c r="C314" s="39"/>
      <c r="D314" s="198" t="s">
        <v>393</v>
      </c>
      <c r="E314" s="39"/>
      <c r="F314" s="199" t="s">
        <v>6379</v>
      </c>
      <c r="G314" s="39"/>
      <c r="H314" s="39"/>
      <c r="I314" s="200"/>
      <c r="J314" s="39"/>
      <c r="K314" s="39"/>
      <c r="L314" s="42"/>
      <c r="M314" s="201"/>
      <c r="N314" s="202"/>
      <c r="O314" s="67"/>
      <c r="P314" s="67"/>
      <c r="Q314" s="67"/>
      <c r="R314" s="67"/>
      <c r="S314" s="67"/>
      <c r="T314" s="68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T314" s="20" t="s">
        <v>393</v>
      </c>
      <c r="AU314" s="20" t="s">
        <v>90</v>
      </c>
    </row>
    <row r="315" spans="1:65" s="2" customFormat="1" ht="16.5" customHeight="1">
      <c r="A315" s="37"/>
      <c r="B315" s="38"/>
      <c r="C315" s="185" t="s">
        <v>1610</v>
      </c>
      <c r="D315" s="185" t="s">
        <v>388</v>
      </c>
      <c r="E315" s="186" t="s">
        <v>6380</v>
      </c>
      <c r="F315" s="187" t="s">
        <v>6381</v>
      </c>
      <c r="G315" s="188" t="s">
        <v>167</v>
      </c>
      <c r="H315" s="189">
        <v>58</v>
      </c>
      <c r="I315" s="190"/>
      <c r="J315" s="191">
        <f>ROUND(I315*H315,2)</f>
        <v>0</v>
      </c>
      <c r="K315" s="187" t="s">
        <v>391</v>
      </c>
      <c r="L315" s="42"/>
      <c r="M315" s="192" t="s">
        <v>76</v>
      </c>
      <c r="N315" s="193" t="s">
        <v>49</v>
      </c>
      <c r="O315" s="67"/>
      <c r="P315" s="194">
        <f>O315*H315</f>
        <v>0</v>
      </c>
      <c r="Q315" s="194">
        <v>6.0000000000000002E-5</v>
      </c>
      <c r="R315" s="194">
        <f>Q315*H315</f>
        <v>3.48E-3</v>
      </c>
      <c r="S315" s="194">
        <v>0</v>
      </c>
      <c r="T315" s="195">
        <f>S315*H315</f>
        <v>0</v>
      </c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R315" s="196" t="s">
        <v>479</v>
      </c>
      <c r="AT315" s="196" t="s">
        <v>388</v>
      </c>
      <c r="AU315" s="196" t="s">
        <v>90</v>
      </c>
      <c r="AY315" s="20" t="s">
        <v>386</v>
      </c>
      <c r="BE315" s="197">
        <f>IF(N315="základní",J315,0)</f>
        <v>0</v>
      </c>
      <c r="BF315" s="197">
        <f>IF(N315="snížená",J315,0)</f>
        <v>0</v>
      </c>
      <c r="BG315" s="197">
        <f>IF(N315="zákl. přenesená",J315,0)</f>
        <v>0</v>
      </c>
      <c r="BH315" s="197">
        <f>IF(N315="sníž. přenesená",J315,0)</f>
        <v>0</v>
      </c>
      <c r="BI315" s="197">
        <f>IF(N315="nulová",J315,0)</f>
        <v>0</v>
      </c>
      <c r="BJ315" s="20" t="s">
        <v>90</v>
      </c>
      <c r="BK315" s="197">
        <f>ROUND(I315*H315,2)</f>
        <v>0</v>
      </c>
      <c r="BL315" s="20" t="s">
        <v>479</v>
      </c>
      <c r="BM315" s="196" t="s">
        <v>6382</v>
      </c>
    </row>
    <row r="316" spans="1:65" s="2" customFormat="1" ht="10">
      <c r="A316" s="37"/>
      <c r="B316" s="38"/>
      <c r="C316" s="39"/>
      <c r="D316" s="198" t="s">
        <v>393</v>
      </c>
      <c r="E316" s="39"/>
      <c r="F316" s="199" t="s">
        <v>6383</v>
      </c>
      <c r="G316" s="39"/>
      <c r="H316" s="39"/>
      <c r="I316" s="200"/>
      <c r="J316" s="39"/>
      <c r="K316" s="39"/>
      <c r="L316" s="42"/>
      <c r="M316" s="201"/>
      <c r="N316" s="202"/>
      <c r="O316" s="67"/>
      <c r="P316" s="67"/>
      <c r="Q316" s="67"/>
      <c r="R316" s="67"/>
      <c r="S316" s="67"/>
      <c r="T316" s="68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T316" s="20" t="s">
        <v>393</v>
      </c>
      <c r="AU316" s="20" t="s">
        <v>90</v>
      </c>
    </row>
    <row r="317" spans="1:65" s="2" customFormat="1" ht="24.15" customHeight="1">
      <c r="A317" s="37"/>
      <c r="B317" s="38"/>
      <c r="C317" s="236" t="s">
        <v>1621</v>
      </c>
      <c r="D317" s="236" t="s">
        <v>453</v>
      </c>
      <c r="E317" s="237" t="s">
        <v>6384</v>
      </c>
      <c r="F317" s="238" t="s">
        <v>6385</v>
      </c>
      <c r="G317" s="239" t="s">
        <v>167</v>
      </c>
      <c r="H317" s="240">
        <v>58</v>
      </c>
      <c r="I317" s="241"/>
      <c r="J317" s="242">
        <f>ROUND(I317*H317,2)</f>
        <v>0</v>
      </c>
      <c r="K317" s="238" t="s">
        <v>76</v>
      </c>
      <c r="L317" s="243"/>
      <c r="M317" s="244" t="s">
        <v>76</v>
      </c>
      <c r="N317" s="245" t="s">
        <v>49</v>
      </c>
      <c r="O317" s="67"/>
      <c r="P317" s="194">
        <f>O317*H317</f>
        <v>0</v>
      </c>
      <c r="Q317" s="194">
        <v>0</v>
      </c>
      <c r="R317" s="194">
        <f>Q317*H317</f>
        <v>0</v>
      </c>
      <c r="S317" s="194">
        <v>0</v>
      </c>
      <c r="T317" s="195">
        <f>S317*H317</f>
        <v>0</v>
      </c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R317" s="196" t="s">
        <v>597</v>
      </c>
      <c r="AT317" s="196" t="s">
        <v>453</v>
      </c>
      <c r="AU317" s="196" t="s">
        <v>90</v>
      </c>
      <c r="AY317" s="20" t="s">
        <v>386</v>
      </c>
      <c r="BE317" s="197">
        <f>IF(N317="základní",J317,0)</f>
        <v>0</v>
      </c>
      <c r="BF317" s="197">
        <f>IF(N317="snížená",J317,0)</f>
        <v>0</v>
      </c>
      <c r="BG317" s="197">
        <f>IF(N317="zákl. přenesená",J317,0)</f>
        <v>0</v>
      </c>
      <c r="BH317" s="197">
        <f>IF(N317="sníž. přenesená",J317,0)</f>
        <v>0</v>
      </c>
      <c r="BI317" s="197">
        <f>IF(N317="nulová",J317,0)</f>
        <v>0</v>
      </c>
      <c r="BJ317" s="20" t="s">
        <v>90</v>
      </c>
      <c r="BK317" s="197">
        <f>ROUND(I317*H317,2)</f>
        <v>0</v>
      </c>
      <c r="BL317" s="20" t="s">
        <v>479</v>
      </c>
      <c r="BM317" s="196" t="s">
        <v>6386</v>
      </c>
    </row>
    <row r="318" spans="1:65" s="12" customFormat="1" ht="25.9" customHeight="1">
      <c r="B318" s="169"/>
      <c r="C318" s="170"/>
      <c r="D318" s="171" t="s">
        <v>77</v>
      </c>
      <c r="E318" s="172" t="s">
        <v>4925</v>
      </c>
      <c r="F318" s="172" t="s">
        <v>4926</v>
      </c>
      <c r="G318" s="170"/>
      <c r="H318" s="170"/>
      <c r="I318" s="173"/>
      <c r="J318" s="174">
        <f>BK318</f>
        <v>0</v>
      </c>
      <c r="K318" s="170"/>
      <c r="L318" s="175"/>
      <c r="M318" s="176"/>
      <c r="N318" s="177"/>
      <c r="O318" s="177"/>
      <c r="P318" s="178">
        <f>SUM(P319:P322)</f>
        <v>0</v>
      </c>
      <c r="Q318" s="177"/>
      <c r="R318" s="178">
        <f>SUM(R319:R322)</f>
        <v>0</v>
      </c>
      <c r="S318" s="177"/>
      <c r="T318" s="179">
        <f>SUM(T319:T322)</f>
        <v>0</v>
      </c>
      <c r="AR318" s="180" t="s">
        <v>102</v>
      </c>
      <c r="AT318" s="181" t="s">
        <v>77</v>
      </c>
      <c r="AU318" s="181" t="s">
        <v>78</v>
      </c>
      <c r="AY318" s="180" t="s">
        <v>386</v>
      </c>
      <c r="BK318" s="182">
        <f>SUM(BK319:BK322)</f>
        <v>0</v>
      </c>
    </row>
    <row r="319" spans="1:65" s="2" customFormat="1" ht="21.75" customHeight="1">
      <c r="A319" s="37"/>
      <c r="B319" s="38"/>
      <c r="C319" s="185" t="s">
        <v>1628</v>
      </c>
      <c r="D319" s="185" t="s">
        <v>388</v>
      </c>
      <c r="E319" s="186" t="s">
        <v>6387</v>
      </c>
      <c r="F319" s="187" t="s">
        <v>6388</v>
      </c>
      <c r="G319" s="188" t="s">
        <v>414</v>
      </c>
      <c r="H319" s="189">
        <v>160</v>
      </c>
      <c r="I319" s="190"/>
      <c r="J319" s="191">
        <f>ROUND(I319*H319,2)</f>
        <v>0</v>
      </c>
      <c r="K319" s="187" t="s">
        <v>391</v>
      </c>
      <c r="L319" s="42"/>
      <c r="M319" s="192" t="s">
        <v>76</v>
      </c>
      <c r="N319" s="193" t="s">
        <v>49</v>
      </c>
      <c r="O319" s="67"/>
      <c r="P319" s="194">
        <f>O319*H319</f>
        <v>0</v>
      </c>
      <c r="Q319" s="194">
        <v>0</v>
      </c>
      <c r="R319" s="194">
        <f>Q319*H319</f>
        <v>0</v>
      </c>
      <c r="S319" s="194">
        <v>0</v>
      </c>
      <c r="T319" s="195">
        <f>S319*H319</f>
        <v>0</v>
      </c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R319" s="196" t="s">
        <v>3869</v>
      </c>
      <c r="AT319" s="196" t="s">
        <v>388</v>
      </c>
      <c r="AU319" s="196" t="s">
        <v>85</v>
      </c>
      <c r="AY319" s="20" t="s">
        <v>386</v>
      </c>
      <c r="BE319" s="197">
        <f>IF(N319="základní",J319,0)</f>
        <v>0</v>
      </c>
      <c r="BF319" s="197">
        <f>IF(N319="snížená",J319,0)</f>
        <v>0</v>
      </c>
      <c r="BG319" s="197">
        <f>IF(N319="zákl. přenesená",J319,0)</f>
        <v>0</v>
      </c>
      <c r="BH319" s="197">
        <f>IF(N319="sníž. přenesená",J319,0)</f>
        <v>0</v>
      </c>
      <c r="BI319" s="197">
        <f>IF(N319="nulová",J319,0)</f>
        <v>0</v>
      </c>
      <c r="BJ319" s="20" t="s">
        <v>90</v>
      </c>
      <c r="BK319" s="197">
        <f>ROUND(I319*H319,2)</f>
        <v>0</v>
      </c>
      <c r="BL319" s="20" t="s">
        <v>3869</v>
      </c>
      <c r="BM319" s="196" t="s">
        <v>6389</v>
      </c>
    </row>
    <row r="320" spans="1:65" s="2" customFormat="1" ht="10">
      <c r="A320" s="37"/>
      <c r="B320" s="38"/>
      <c r="C320" s="39"/>
      <c r="D320" s="198" t="s">
        <v>393</v>
      </c>
      <c r="E320" s="39"/>
      <c r="F320" s="199" t="s">
        <v>6390</v>
      </c>
      <c r="G320" s="39"/>
      <c r="H320" s="39"/>
      <c r="I320" s="200"/>
      <c r="J320" s="39"/>
      <c r="K320" s="39"/>
      <c r="L320" s="42"/>
      <c r="M320" s="201"/>
      <c r="N320" s="202"/>
      <c r="O320" s="67"/>
      <c r="P320" s="67"/>
      <c r="Q320" s="67"/>
      <c r="R320" s="67"/>
      <c r="S320" s="67"/>
      <c r="T320" s="68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T320" s="20" t="s">
        <v>393</v>
      </c>
      <c r="AU320" s="20" t="s">
        <v>85</v>
      </c>
    </row>
    <row r="321" spans="1:65" s="2" customFormat="1" ht="16.5" customHeight="1">
      <c r="A321" s="37"/>
      <c r="B321" s="38"/>
      <c r="C321" s="185" t="s">
        <v>1634</v>
      </c>
      <c r="D321" s="185" t="s">
        <v>388</v>
      </c>
      <c r="E321" s="186" t="s">
        <v>6391</v>
      </c>
      <c r="F321" s="187" t="s">
        <v>6392</v>
      </c>
      <c r="G321" s="188" t="s">
        <v>414</v>
      </c>
      <c r="H321" s="189">
        <v>45</v>
      </c>
      <c r="I321" s="190"/>
      <c r="J321" s="191">
        <f>ROUND(I321*H321,2)</f>
        <v>0</v>
      </c>
      <c r="K321" s="187" t="s">
        <v>391</v>
      </c>
      <c r="L321" s="42"/>
      <c r="M321" s="192" t="s">
        <v>76</v>
      </c>
      <c r="N321" s="193" t="s">
        <v>49</v>
      </c>
      <c r="O321" s="67"/>
      <c r="P321" s="194">
        <f>O321*H321</f>
        <v>0</v>
      </c>
      <c r="Q321" s="194">
        <v>0</v>
      </c>
      <c r="R321" s="194">
        <f>Q321*H321</f>
        <v>0</v>
      </c>
      <c r="S321" s="194">
        <v>0</v>
      </c>
      <c r="T321" s="195">
        <f>S321*H321</f>
        <v>0</v>
      </c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R321" s="196" t="s">
        <v>3869</v>
      </c>
      <c r="AT321" s="196" t="s">
        <v>388</v>
      </c>
      <c r="AU321" s="196" t="s">
        <v>85</v>
      </c>
      <c r="AY321" s="20" t="s">
        <v>386</v>
      </c>
      <c r="BE321" s="197">
        <f>IF(N321="základní",J321,0)</f>
        <v>0</v>
      </c>
      <c r="BF321" s="197">
        <f>IF(N321="snížená",J321,0)</f>
        <v>0</v>
      </c>
      <c r="BG321" s="197">
        <f>IF(N321="zákl. přenesená",J321,0)</f>
        <v>0</v>
      </c>
      <c r="BH321" s="197">
        <f>IF(N321="sníž. přenesená",J321,0)</f>
        <v>0</v>
      </c>
      <c r="BI321" s="197">
        <f>IF(N321="nulová",J321,0)</f>
        <v>0</v>
      </c>
      <c r="BJ321" s="20" t="s">
        <v>90</v>
      </c>
      <c r="BK321" s="197">
        <f>ROUND(I321*H321,2)</f>
        <v>0</v>
      </c>
      <c r="BL321" s="20" t="s">
        <v>3869</v>
      </c>
      <c r="BM321" s="196" t="s">
        <v>6393</v>
      </c>
    </row>
    <row r="322" spans="1:65" s="2" customFormat="1" ht="10">
      <c r="A322" s="37"/>
      <c r="B322" s="38"/>
      <c r="C322" s="39"/>
      <c r="D322" s="198" t="s">
        <v>393</v>
      </c>
      <c r="E322" s="39"/>
      <c r="F322" s="199" t="s">
        <v>6394</v>
      </c>
      <c r="G322" s="39"/>
      <c r="H322" s="39"/>
      <c r="I322" s="200"/>
      <c r="J322" s="39"/>
      <c r="K322" s="39"/>
      <c r="L322" s="42"/>
      <c r="M322" s="201"/>
      <c r="N322" s="202"/>
      <c r="O322" s="67"/>
      <c r="P322" s="67"/>
      <c r="Q322" s="67"/>
      <c r="R322" s="67"/>
      <c r="S322" s="67"/>
      <c r="T322" s="68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T322" s="20" t="s">
        <v>393</v>
      </c>
      <c r="AU322" s="20" t="s">
        <v>85</v>
      </c>
    </row>
    <row r="323" spans="1:65" s="12" customFormat="1" ht="25.9" customHeight="1">
      <c r="B323" s="169"/>
      <c r="C323" s="170"/>
      <c r="D323" s="171" t="s">
        <v>77</v>
      </c>
      <c r="E323" s="172" t="s">
        <v>122</v>
      </c>
      <c r="F323" s="172" t="s">
        <v>123</v>
      </c>
      <c r="G323" s="170"/>
      <c r="H323" s="170"/>
      <c r="I323" s="173"/>
      <c r="J323" s="174">
        <f>BK323</f>
        <v>0</v>
      </c>
      <c r="K323" s="170"/>
      <c r="L323" s="175"/>
      <c r="M323" s="176"/>
      <c r="N323" s="177"/>
      <c r="O323" s="177"/>
      <c r="P323" s="178">
        <f>P324</f>
        <v>0</v>
      </c>
      <c r="Q323" s="177"/>
      <c r="R323" s="178">
        <f>R324</f>
        <v>0</v>
      </c>
      <c r="S323" s="177"/>
      <c r="T323" s="179">
        <f>T324</f>
        <v>0</v>
      </c>
      <c r="AR323" s="180" t="s">
        <v>411</v>
      </c>
      <c r="AT323" s="181" t="s">
        <v>77</v>
      </c>
      <c r="AU323" s="181" t="s">
        <v>78</v>
      </c>
      <c r="AY323" s="180" t="s">
        <v>386</v>
      </c>
      <c r="BK323" s="182">
        <f>BK324</f>
        <v>0</v>
      </c>
    </row>
    <row r="324" spans="1:65" s="12" customFormat="1" ht="22.75" customHeight="1">
      <c r="B324" s="169"/>
      <c r="C324" s="170"/>
      <c r="D324" s="171" t="s">
        <v>77</v>
      </c>
      <c r="E324" s="183" t="s">
        <v>6395</v>
      </c>
      <c r="F324" s="183" t="s">
        <v>6396</v>
      </c>
      <c r="G324" s="170"/>
      <c r="H324" s="170"/>
      <c r="I324" s="173"/>
      <c r="J324" s="184">
        <f>BK324</f>
        <v>0</v>
      </c>
      <c r="K324" s="170"/>
      <c r="L324" s="175"/>
      <c r="M324" s="176"/>
      <c r="N324" s="177"/>
      <c r="O324" s="177"/>
      <c r="P324" s="178">
        <f>SUM(P325:P326)</f>
        <v>0</v>
      </c>
      <c r="Q324" s="177"/>
      <c r="R324" s="178">
        <f>SUM(R325:R326)</f>
        <v>0</v>
      </c>
      <c r="S324" s="177"/>
      <c r="T324" s="179">
        <f>SUM(T325:T326)</f>
        <v>0</v>
      </c>
      <c r="AR324" s="180" t="s">
        <v>411</v>
      </c>
      <c r="AT324" s="181" t="s">
        <v>77</v>
      </c>
      <c r="AU324" s="181" t="s">
        <v>85</v>
      </c>
      <c r="AY324" s="180" t="s">
        <v>386</v>
      </c>
      <c r="BK324" s="182">
        <f>SUM(BK325:BK326)</f>
        <v>0</v>
      </c>
    </row>
    <row r="325" spans="1:65" s="2" customFormat="1" ht="16.5" customHeight="1">
      <c r="A325" s="37"/>
      <c r="B325" s="38"/>
      <c r="C325" s="185" t="s">
        <v>1640</v>
      </c>
      <c r="D325" s="185" t="s">
        <v>388</v>
      </c>
      <c r="E325" s="186" t="s">
        <v>6397</v>
      </c>
      <c r="F325" s="187" t="s">
        <v>6398</v>
      </c>
      <c r="G325" s="188" t="s">
        <v>624</v>
      </c>
      <c r="H325" s="189">
        <v>1</v>
      </c>
      <c r="I325" s="190"/>
      <c r="J325" s="191">
        <f>ROUND(I325*H325,2)</f>
        <v>0</v>
      </c>
      <c r="K325" s="187" t="s">
        <v>391</v>
      </c>
      <c r="L325" s="42"/>
      <c r="M325" s="192" t="s">
        <v>76</v>
      </c>
      <c r="N325" s="193" t="s">
        <v>49</v>
      </c>
      <c r="O325" s="67"/>
      <c r="P325" s="194">
        <f>O325*H325</f>
        <v>0</v>
      </c>
      <c r="Q325" s="194">
        <v>0</v>
      </c>
      <c r="R325" s="194">
        <f>Q325*H325</f>
        <v>0</v>
      </c>
      <c r="S325" s="194">
        <v>0</v>
      </c>
      <c r="T325" s="195">
        <f>S325*H325</f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6" t="s">
        <v>6399</v>
      </c>
      <c r="AT325" s="196" t="s">
        <v>388</v>
      </c>
      <c r="AU325" s="196" t="s">
        <v>90</v>
      </c>
      <c r="AY325" s="20" t="s">
        <v>386</v>
      </c>
      <c r="BE325" s="197">
        <f>IF(N325="základní",J325,0)</f>
        <v>0</v>
      </c>
      <c r="BF325" s="197">
        <f>IF(N325="snížená",J325,0)</f>
        <v>0</v>
      </c>
      <c r="BG325" s="197">
        <f>IF(N325="zákl. přenesená",J325,0)</f>
        <v>0</v>
      </c>
      <c r="BH325" s="197">
        <f>IF(N325="sníž. přenesená",J325,0)</f>
        <v>0</v>
      </c>
      <c r="BI325" s="197">
        <f>IF(N325="nulová",J325,0)</f>
        <v>0</v>
      </c>
      <c r="BJ325" s="20" t="s">
        <v>90</v>
      </c>
      <c r="BK325" s="197">
        <f>ROUND(I325*H325,2)</f>
        <v>0</v>
      </c>
      <c r="BL325" s="20" t="s">
        <v>6399</v>
      </c>
      <c r="BM325" s="196" t="s">
        <v>6400</v>
      </c>
    </row>
    <row r="326" spans="1:65" s="2" customFormat="1" ht="10">
      <c r="A326" s="37"/>
      <c r="B326" s="38"/>
      <c r="C326" s="39"/>
      <c r="D326" s="198" t="s">
        <v>393</v>
      </c>
      <c r="E326" s="39"/>
      <c r="F326" s="199" t="s">
        <v>6401</v>
      </c>
      <c r="G326" s="39"/>
      <c r="H326" s="39"/>
      <c r="I326" s="200"/>
      <c r="J326" s="39"/>
      <c r="K326" s="39"/>
      <c r="L326" s="42"/>
      <c r="M326" s="262"/>
      <c r="N326" s="263"/>
      <c r="O326" s="264"/>
      <c r="P326" s="264"/>
      <c r="Q326" s="264"/>
      <c r="R326" s="264"/>
      <c r="S326" s="264"/>
      <c r="T326" s="265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T326" s="20" t="s">
        <v>393</v>
      </c>
      <c r="AU326" s="20" t="s">
        <v>90</v>
      </c>
    </row>
    <row r="327" spans="1:65" s="2" customFormat="1" ht="7" customHeight="1">
      <c r="A327" s="37"/>
      <c r="B327" s="50"/>
      <c r="C327" s="51"/>
      <c r="D327" s="51"/>
      <c r="E327" s="51"/>
      <c r="F327" s="51"/>
      <c r="G327" s="51"/>
      <c r="H327" s="51"/>
      <c r="I327" s="51"/>
      <c r="J327" s="51"/>
      <c r="K327" s="51"/>
      <c r="L327" s="42"/>
      <c r="M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</row>
  </sheetData>
  <sheetProtection algorithmName="SHA-512" hashValue="eATxc1jk7X3VcL0t4f44KmycuYlFAoyObmQDgKvx8nE3QXYaZpMT1zYdBqfhjltAs5IvmYRKvPRSsEh9DM3/Jw==" saltValue="tZ143vvWl0IKjSuwfLl+i1A4/470ew3Qkfb63WLTJGXiuZRwu91uyW3sHPsLW+VFlB2y5eiNUBxY3+qrv48qLA==" spinCount="100000" sheet="1" objects="1" scenarios="1" formatColumns="0" formatRows="0" autoFilter="0"/>
  <autoFilter ref="C98:K326"/>
  <mergeCells count="15">
    <mergeCell ref="E85:H85"/>
    <mergeCell ref="E89:H89"/>
    <mergeCell ref="E87:H87"/>
    <mergeCell ref="E91:H91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hyperlinks>
    <hyperlink ref="F104" r:id="rId1"/>
    <hyperlink ref="F107" r:id="rId2"/>
    <hyperlink ref="F110" r:id="rId3"/>
    <hyperlink ref="F113" r:id="rId4"/>
    <hyperlink ref="F116" r:id="rId5"/>
    <hyperlink ref="F119" r:id="rId6"/>
    <hyperlink ref="F122" r:id="rId7"/>
    <hyperlink ref="F125" r:id="rId8"/>
    <hyperlink ref="F128" r:id="rId9"/>
    <hyperlink ref="F131" r:id="rId10"/>
    <hyperlink ref="F135" r:id="rId11"/>
    <hyperlink ref="F139" r:id="rId12"/>
    <hyperlink ref="F144" r:id="rId13"/>
    <hyperlink ref="F147" r:id="rId14"/>
    <hyperlink ref="F151" r:id="rId15"/>
    <hyperlink ref="F154" r:id="rId16"/>
    <hyperlink ref="F157" r:id="rId17"/>
    <hyperlink ref="F161" r:id="rId18"/>
    <hyperlink ref="F166" r:id="rId19"/>
    <hyperlink ref="F169" r:id="rId20"/>
    <hyperlink ref="F174" r:id="rId21"/>
    <hyperlink ref="F179" r:id="rId22"/>
    <hyperlink ref="F184" r:id="rId23"/>
    <hyperlink ref="F189" r:id="rId24"/>
    <hyperlink ref="F194" r:id="rId25"/>
    <hyperlink ref="F198" r:id="rId26"/>
    <hyperlink ref="F202" r:id="rId27"/>
    <hyperlink ref="F205" r:id="rId28"/>
    <hyperlink ref="F209" r:id="rId29"/>
    <hyperlink ref="F212" r:id="rId30"/>
    <hyperlink ref="F216" r:id="rId31"/>
    <hyperlink ref="F220" r:id="rId32"/>
    <hyperlink ref="F224" r:id="rId33"/>
    <hyperlink ref="F227" r:id="rId34"/>
    <hyperlink ref="F236" r:id="rId35"/>
    <hyperlink ref="F239" r:id="rId36"/>
    <hyperlink ref="F243" r:id="rId37"/>
    <hyperlink ref="F247" r:id="rId38"/>
    <hyperlink ref="F250" r:id="rId39"/>
    <hyperlink ref="F253" r:id="rId40"/>
    <hyperlink ref="F256" r:id="rId41"/>
    <hyperlink ref="F259" r:id="rId42"/>
    <hyperlink ref="F264" r:id="rId43"/>
    <hyperlink ref="F270" r:id="rId44"/>
    <hyperlink ref="F273" r:id="rId45"/>
    <hyperlink ref="F278" r:id="rId46"/>
    <hyperlink ref="F280" r:id="rId47"/>
    <hyperlink ref="F282" r:id="rId48"/>
    <hyperlink ref="F284" r:id="rId49"/>
    <hyperlink ref="F287" r:id="rId50"/>
    <hyperlink ref="F293" r:id="rId51"/>
    <hyperlink ref="F298" r:id="rId52"/>
    <hyperlink ref="F300" r:id="rId53"/>
    <hyperlink ref="F302" r:id="rId54"/>
    <hyperlink ref="F304" r:id="rId55"/>
    <hyperlink ref="F306" r:id="rId56"/>
    <hyperlink ref="F308" r:id="rId57"/>
    <hyperlink ref="F310" r:id="rId58"/>
    <hyperlink ref="F312" r:id="rId59"/>
    <hyperlink ref="F314" r:id="rId60"/>
    <hyperlink ref="F316" r:id="rId61"/>
    <hyperlink ref="F320" r:id="rId62"/>
    <hyperlink ref="F322" r:id="rId63"/>
    <hyperlink ref="F326" r:id="rId64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6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39"/>
  <sheetViews>
    <sheetView showGridLines="0" workbookViewId="0"/>
  </sheetViews>
  <sheetFormatPr defaultRowHeight="14"/>
  <cols>
    <col min="1" max="1" width="8.33203125" style="1" customWidth="1"/>
    <col min="2" max="2" width="1.21875" style="1" customWidth="1"/>
    <col min="3" max="3" width="4.109375" style="1" customWidth="1"/>
    <col min="4" max="4" width="4.33203125" style="1" customWidth="1"/>
    <col min="5" max="5" width="17.109375" style="1" customWidth="1"/>
    <col min="6" max="6" width="50.77734375" style="1" customWidth="1"/>
    <col min="7" max="7" width="7.44140625" style="1" customWidth="1"/>
    <col min="8" max="8" width="14" style="1" customWidth="1"/>
    <col min="9" max="9" width="15.77734375" style="1" customWidth="1"/>
    <col min="10" max="11" width="22.33203125" style="1" customWidth="1"/>
    <col min="12" max="12" width="9.33203125" style="1" customWidth="1"/>
    <col min="13" max="13" width="10.77734375" style="1" hidden="1" customWidth="1"/>
    <col min="14" max="14" width="9.33203125" style="1" hidden="1"/>
    <col min="15" max="20" width="14.10937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7" customHeight="1"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AT2" s="20" t="s">
        <v>112</v>
      </c>
    </row>
    <row r="3" spans="1:46" s="1" customFormat="1" ht="7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85</v>
      </c>
    </row>
    <row r="4" spans="1:46" s="1" customFormat="1" ht="25" customHeight="1">
      <c r="B4" s="23"/>
      <c r="D4" s="114" t="s">
        <v>132</v>
      </c>
      <c r="L4" s="23"/>
      <c r="M4" s="115" t="s">
        <v>10</v>
      </c>
      <c r="AT4" s="20" t="s">
        <v>4</v>
      </c>
    </row>
    <row r="5" spans="1:46" s="1" customFormat="1" ht="7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26.25" customHeight="1">
      <c r="B7" s="23"/>
      <c r="E7" s="416" t="str">
        <f>'Rekapitulace stavby'!K6</f>
        <v>Přístavba a celková rekonstrukce domu sociální péče Kralovice - 2.etapa</v>
      </c>
      <c r="F7" s="417"/>
      <c r="G7" s="417"/>
      <c r="H7" s="417"/>
      <c r="L7" s="23"/>
    </row>
    <row r="8" spans="1:46" ht="12.5">
      <c r="B8" s="23"/>
      <c r="D8" s="116" t="s">
        <v>145</v>
      </c>
      <c r="L8" s="23"/>
    </row>
    <row r="9" spans="1:46" s="1" customFormat="1" ht="16.5" customHeight="1">
      <c r="B9" s="23"/>
      <c r="E9" s="416" t="s">
        <v>149</v>
      </c>
      <c r="F9" s="398"/>
      <c r="G9" s="398"/>
      <c r="H9" s="398"/>
      <c r="L9" s="23"/>
    </row>
    <row r="10" spans="1:46" s="1" customFormat="1" ht="12" customHeight="1">
      <c r="B10" s="23"/>
      <c r="D10" s="116" t="s">
        <v>153</v>
      </c>
      <c r="L10" s="23"/>
    </row>
    <row r="11" spans="1:46" s="2" customFormat="1" ht="16.5" customHeight="1">
      <c r="A11" s="37"/>
      <c r="B11" s="42"/>
      <c r="C11" s="37"/>
      <c r="D11" s="37"/>
      <c r="E11" s="418" t="s">
        <v>157</v>
      </c>
      <c r="F11" s="419"/>
      <c r="G11" s="419"/>
      <c r="H11" s="419"/>
      <c r="I11" s="37"/>
      <c r="J11" s="37"/>
      <c r="K11" s="37"/>
      <c r="L11" s="118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6" t="s">
        <v>4939</v>
      </c>
      <c r="E12" s="37"/>
      <c r="F12" s="37"/>
      <c r="G12" s="37"/>
      <c r="H12" s="37"/>
      <c r="I12" s="37"/>
      <c r="J12" s="37"/>
      <c r="K12" s="37"/>
      <c r="L12" s="118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420" t="s">
        <v>6402</v>
      </c>
      <c r="F13" s="419"/>
      <c r="G13" s="419"/>
      <c r="H13" s="419"/>
      <c r="I13" s="37"/>
      <c r="J13" s="37"/>
      <c r="K13" s="37"/>
      <c r="L13" s="118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0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8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6" t="s">
        <v>18</v>
      </c>
      <c r="E15" s="37"/>
      <c r="F15" s="105" t="s">
        <v>76</v>
      </c>
      <c r="G15" s="37"/>
      <c r="H15" s="37"/>
      <c r="I15" s="116" t="s">
        <v>20</v>
      </c>
      <c r="J15" s="105" t="s">
        <v>76</v>
      </c>
      <c r="K15" s="37"/>
      <c r="L15" s="118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21</v>
      </c>
      <c r="E16" s="37"/>
      <c r="F16" s="105" t="s">
        <v>22</v>
      </c>
      <c r="G16" s="37"/>
      <c r="H16" s="37"/>
      <c r="I16" s="116" t="s">
        <v>23</v>
      </c>
      <c r="J16" s="119" t="str">
        <f>'Rekapitulace stavby'!AN8</f>
        <v>21. 10. 2024</v>
      </c>
      <c r="K16" s="37"/>
      <c r="L16" s="118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75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8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6" t="s">
        <v>25</v>
      </c>
      <c r="E18" s="37"/>
      <c r="F18" s="37"/>
      <c r="G18" s="37"/>
      <c r="H18" s="37"/>
      <c r="I18" s="116" t="s">
        <v>26</v>
      </c>
      <c r="J18" s="105" t="s">
        <v>27</v>
      </c>
      <c r="K18" s="37"/>
      <c r="L18" s="118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5" t="s">
        <v>28</v>
      </c>
      <c r="F19" s="37"/>
      <c r="G19" s="37"/>
      <c r="H19" s="37"/>
      <c r="I19" s="116" t="s">
        <v>29</v>
      </c>
      <c r="J19" s="105" t="s">
        <v>30</v>
      </c>
      <c r="K19" s="37"/>
      <c r="L19" s="118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7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8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6" t="s">
        <v>31</v>
      </c>
      <c r="E21" s="37"/>
      <c r="F21" s="37"/>
      <c r="G21" s="37"/>
      <c r="H21" s="37"/>
      <c r="I21" s="116" t="s">
        <v>26</v>
      </c>
      <c r="J21" s="33" t="str">
        <f>'Rekapitulace stavby'!AN13</f>
        <v>Vyplň údaj</v>
      </c>
      <c r="K21" s="37"/>
      <c r="L21" s="118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421" t="str">
        <f>'Rekapitulace stavby'!E14</f>
        <v>Vyplň údaj</v>
      </c>
      <c r="F22" s="422"/>
      <c r="G22" s="422"/>
      <c r="H22" s="422"/>
      <c r="I22" s="116" t="s">
        <v>29</v>
      </c>
      <c r="J22" s="33" t="str">
        <f>'Rekapitulace stavby'!AN14</f>
        <v>Vyplň údaj</v>
      </c>
      <c r="K22" s="37"/>
      <c r="L22" s="118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7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8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6" t="s">
        <v>33</v>
      </c>
      <c r="E24" s="37"/>
      <c r="F24" s="37"/>
      <c r="G24" s="37"/>
      <c r="H24" s="37"/>
      <c r="I24" s="116" t="s">
        <v>26</v>
      </c>
      <c r="J24" s="105" t="s">
        <v>6403</v>
      </c>
      <c r="K24" s="37"/>
      <c r="L24" s="118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5" t="s">
        <v>5886</v>
      </c>
      <c r="F25" s="37"/>
      <c r="G25" s="37"/>
      <c r="H25" s="37"/>
      <c r="I25" s="116" t="s">
        <v>29</v>
      </c>
      <c r="J25" s="105" t="s">
        <v>76</v>
      </c>
      <c r="K25" s="37"/>
      <c r="L25" s="118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7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8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6" t="s">
        <v>37</v>
      </c>
      <c r="E27" s="37"/>
      <c r="F27" s="37"/>
      <c r="G27" s="37"/>
      <c r="H27" s="37"/>
      <c r="I27" s="116" t="s">
        <v>26</v>
      </c>
      <c r="J27" s="105" t="s">
        <v>5885</v>
      </c>
      <c r="K27" s="37"/>
      <c r="L27" s="118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5" t="s">
        <v>5886</v>
      </c>
      <c r="F28" s="37"/>
      <c r="G28" s="37"/>
      <c r="H28" s="37"/>
      <c r="I28" s="116" t="s">
        <v>29</v>
      </c>
      <c r="J28" s="105" t="s">
        <v>76</v>
      </c>
      <c r="K28" s="37"/>
      <c r="L28" s="118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7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8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6" t="s">
        <v>41</v>
      </c>
      <c r="E30" s="37"/>
      <c r="F30" s="37"/>
      <c r="G30" s="37"/>
      <c r="H30" s="37"/>
      <c r="I30" s="37"/>
      <c r="J30" s="37"/>
      <c r="K30" s="37"/>
      <c r="L30" s="118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0"/>
      <c r="B31" s="121"/>
      <c r="C31" s="120"/>
      <c r="D31" s="120"/>
      <c r="E31" s="423" t="s">
        <v>76</v>
      </c>
      <c r="F31" s="423"/>
      <c r="G31" s="423"/>
      <c r="H31" s="423"/>
      <c r="I31" s="120"/>
      <c r="J31" s="120"/>
      <c r="K31" s="120"/>
      <c r="L31" s="122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</row>
    <row r="32" spans="1:31" s="2" customFormat="1" ht="7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8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7" customHeight="1">
      <c r="A33" s="37"/>
      <c r="B33" s="42"/>
      <c r="C33" s="37"/>
      <c r="D33" s="124"/>
      <c r="E33" s="124"/>
      <c r="F33" s="124"/>
      <c r="G33" s="124"/>
      <c r="H33" s="124"/>
      <c r="I33" s="124"/>
      <c r="J33" s="124"/>
      <c r="K33" s="124"/>
      <c r="L33" s="118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4" customHeight="1">
      <c r="A34" s="37"/>
      <c r="B34" s="42"/>
      <c r="C34" s="37"/>
      <c r="D34" s="125" t="s">
        <v>43</v>
      </c>
      <c r="E34" s="37"/>
      <c r="F34" s="37"/>
      <c r="G34" s="37"/>
      <c r="H34" s="37"/>
      <c r="I34" s="37"/>
      <c r="J34" s="126">
        <f>ROUND(J95, 2)</f>
        <v>0</v>
      </c>
      <c r="K34" s="37"/>
      <c r="L34" s="118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7" customHeight="1">
      <c r="A35" s="37"/>
      <c r="B35" s="42"/>
      <c r="C35" s="37"/>
      <c r="D35" s="124"/>
      <c r="E35" s="124"/>
      <c r="F35" s="124"/>
      <c r="G35" s="124"/>
      <c r="H35" s="124"/>
      <c r="I35" s="124"/>
      <c r="J35" s="124"/>
      <c r="K35" s="124"/>
      <c r="L35" s="118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" customHeight="1">
      <c r="A36" s="37"/>
      <c r="B36" s="42"/>
      <c r="C36" s="37"/>
      <c r="D36" s="37"/>
      <c r="E36" s="37"/>
      <c r="F36" s="127" t="s">
        <v>45</v>
      </c>
      <c r="G36" s="37"/>
      <c r="H36" s="37"/>
      <c r="I36" s="127" t="s">
        <v>44</v>
      </c>
      <c r="J36" s="127" t="s">
        <v>46</v>
      </c>
      <c r="K36" s="37"/>
      <c r="L36" s="118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" customHeight="1">
      <c r="A37" s="37"/>
      <c r="B37" s="42"/>
      <c r="C37" s="37"/>
      <c r="D37" s="117" t="s">
        <v>47</v>
      </c>
      <c r="E37" s="116" t="s">
        <v>48</v>
      </c>
      <c r="F37" s="128">
        <f>ROUND((SUM(BE95:BE238)),  2)</f>
        <v>0</v>
      </c>
      <c r="G37" s="37"/>
      <c r="H37" s="37"/>
      <c r="I37" s="129">
        <v>0.21</v>
      </c>
      <c r="J37" s="128">
        <f>ROUND(((SUM(BE95:BE238))*I37),  2)</f>
        <v>0</v>
      </c>
      <c r="K37" s="37"/>
      <c r="L37" s="118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" customHeight="1">
      <c r="A38" s="37"/>
      <c r="B38" s="42"/>
      <c r="C38" s="37"/>
      <c r="D38" s="37"/>
      <c r="E38" s="116" t="s">
        <v>49</v>
      </c>
      <c r="F38" s="128">
        <f>ROUND((SUM(BF95:BF238)),  2)</f>
        <v>0</v>
      </c>
      <c r="G38" s="37"/>
      <c r="H38" s="37"/>
      <c r="I38" s="129">
        <v>0.12</v>
      </c>
      <c r="J38" s="128">
        <f>ROUND(((SUM(BF95:BF238))*I38),  2)</f>
        <v>0</v>
      </c>
      <c r="K38" s="37"/>
      <c r="L38" s="118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" hidden="1" customHeight="1">
      <c r="A39" s="37"/>
      <c r="B39" s="42"/>
      <c r="C39" s="37"/>
      <c r="D39" s="37"/>
      <c r="E39" s="116" t="s">
        <v>50</v>
      </c>
      <c r="F39" s="128">
        <f>ROUND((SUM(BG95:BG238)),  2)</f>
        <v>0</v>
      </c>
      <c r="G39" s="37"/>
      <c r="H39" s="37"/>
      <c r="I39" s="129">
        <v>0.21</v>
      </c>
      <c r="J39" s="128">
        <f>0</f>
        <v>0</v>
      </c>
      <c r="K39" s="37"/>
      <c r="L39" s="118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" hidden="1" customHeight="1">
      <c r="A40" s="37"/>
      <c r="B40" s="42"/>
      <c r="C40" s="37"/>
      <c r="D40" s="37"/>
      <c r="E40" s="116" t="s">
        <v>51</v>
      </c>
      <c r="F40" s="128">
        <f>ROUND((SUM(BH95:BH238)),  2)</f>
        <v>0</v>
      </c>
      <c r="G40" s="37"/>
      <c r="H40" s="37"/>
      <c r="I40" s="129">
        <v>0.12</v>
      </c>
      <c r="J40" s="128">
        <f>0</f>
        <v>0</v>
      </c>
      <c r="K40" s="37"/>
      <c r="L40" s="118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" hidden="1" customHeight="1">
      <c r="A41" s="37"/>
      <c r="B41" s="42"/>
      <c r="C41" s="37"/>
      <c r="D41" s="37"/>
      <c r="E41" s="116" t="s">
        <v>52</v>
      </c>
      <c r="F41" s="128">
        <f>ROUND((SUM(BI95:BI238)),  2)</f>
        <v>0</v>
      </c>
      <c r="G41" s="37"/>
      <c r="H41" s="37"/>
      <c r="I41" s="129">
        <v>0</v>
      </c>
      <c r="J41" s="128">
        <f>0</f>
        <v>0</v>
      </c>
      <c r="K41" s="37"/>
      <c r="L41" s="118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7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8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4" customHeight="1">
      <c r="A43" s="37"/>
      <c r="B43" s="42"/>
      <c r="C43" s="130"/>
      <c r="D43" s="131" t="s">
        <v>53</v>
      </c>
      <c r="E43" s="132"/>
      <c r="F43" s="132"/>
      <c r="G43" s="133" t="s">
        <v>54</v>
      </c>
      <c r="H43" s="134" t="s">
        <v>55</v>
      </c>
      <c r="I43" s="132"/>
      <c r="J43" s="135">
        <f>SUM(J34:J41)</f>
        <v>0</v>
      </c>
      <c r="K43" s="136"/>
      <c r="L43" s="118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" customHeight="1">
      <c r="A44" s="37"/>
      <c r="B44" s="137"/>
      <c r="C44" s="138"/>
      <c r="D44" s="138"/>
      <c r="E44" s="138"/>
      <c r="F44" s="138"/>
      <c r="G44" s="138"/>
      <c r="H44" s="138"/>
      <c r="I44" s="138"/>
      <c r="J44" s="138"/>
      <c r="K44" s="138"/>
      <c r="L44" s="118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7" customHeight="1">
      <c r="A48" s="37"/>
      <c r="B48" s="139"/>
      <c r="C48" s="140"/>
      <c r="D48" s="140"/>
      <c r="E48" s="140"/>
      <c r="F48" s="140"/>
      <c r="G48" s="140"/>
      <c r="H48" s="140"/>
      <c r="I48" s="140"/>
      <c r="J48" s="140"/>
      <c r="K48" s="140"/>
      <c r="L48" s="118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5" customHeight="1">
      <c r="A49" s="37"/>
      <c r="B49" s="38"/>
      <c r="C49" s="26" t="s">
        <v>269</v>
      </c>
      <c r="D49" s="39"/>
      <c r="E49" s="39"/>
      <c r="F49" s="39"/>
      <c r="G49" s="39"/>
      <c r="H49" s="39"/>
      <c r="I49" s="39"/>
      <c r="J49" s="39"/>
      <c r="K49" s="39"/>
      <c r="L49" s="118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7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8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8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26.25" customHeight="1">
      <c r="A52" s="37"/>
      <c r="B52" s="38"/>
      <c r="C52" s="39"/>
      <c r="D52" s="39"/>
      <c r="E52" s="424" t="str">
        <f>E7</f>
        <v>Přístavba a celková rekonstrukce domu sociální péče Kralovice - 2.etapa</v>
      </c>
      <c r="F52" s="425"/>
      <c r="G52" s="425"/>
      <c r="H52" s="425"/>
      <c r="I52" s="39"/>
      <c r="J52" s="39"/>
      <c r="K52" s="39"/>
      <c r="L52" s="118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145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424" t="s">
        <v>149</v>
      </c>
      <c r="F54" s="383"/>
      <c r="G54" s="383"/>
      <c r="H54" s="383"/>
      <c r="I54" s="25"/>
      <c r="J54" s="25"/>
      <c r="K54" s="25"/>
      <c r="L54" s="23"/>
    </row>
    <row r="55" spans="1:31" s="1" customFormat="1" ht="12" customHeight="1">
      <c r="B55" s="24"/>
      <c r="C55" s="32" t="s">
        <v>153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26" t="s">
        <v>157</v>
      </c>
      <c r="F56" s="427"/>
      <c r="G56" s="427"/>
      <c r="H56" s="427"/>
      <c r="I56" s="39"/>
      <c r="J56" s="39"/>
      <c r="K56" s="39"/>
      <c r="L56" s="118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4939</v>
      </c>
      <c r="D57" s="39"/>
      <c r="E57" s="39"/>
      <c r="F57" s="39"/>
      <c r="G57" s="39"/>
      <c r="H57" s="39"/>
      <c r="I57" s="39"/>
      <c r="J57" s="39"/>
      <c r="K57" s="39"/>
      <c r="L57" s="118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76" t="str">
        <f>E13</f>
        <v>D.1.4.B_C2 - Elektroinstalace - slaboproudé instalace</v>
      </c>
      <c r="F58" s="427"/>
      <c r="G58" s="427"/>
      <c r="H58" s="427"/>
      <c r="I58" s="39"/>
      <c r="J58" s="39"/>
      <c r="K58" s="39"/>
      <c r="L58" s="118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7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8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Plzeňská třída 345, 331 41  Kralovice u Rakovníka</v>
      </c>
      <c r="G60" s="39"/>
      <c r="H60" s="39"/>
      <c r="I60" s="32" t="s">
        <v>23</v>
      </c>
      <c r="J60" s="62" t="str">
        <f>IF(J16="","",J16)</f>
        <v>21. 10. 2024</v>
      </c>
      <c r="K60" s="39"/>
      <c r="L60" s="118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7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8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" customHeight="1">
      <c r="A62" s="37"/>
      <c r="B62" s="38"/>
      <c r="C62" s="32" t="s">
        <v>25</v>
      </c>
      <c r="D62" s="39"/>
      <c r="E62" s="39"/>
      <c r="F62" s="30" t="str">
        <f>E19</f>
        <v>Dům sociální péče Kralovice, p.o.</v>
      </c>
      <c r="G62" s="39"/>
      <c r="H62" s="39"/>
      <c r="I62" s="32" t="s">
        <v>33</v>
      </c>
      <c r="J62" s="35" t="str">
        <f>E25</f>
        <v>Jiří Škop-elektroprojekce, Duhová 269, Náchod</v>
      </c>
      <c r="K62" s="39"/>
      <c r="L62" s="118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40" customHeight="1">
      <c r="A63" s="37"/>
      <c r="B63" s="38"/>
      <c r="C63" s="32" t="s">
        <v>31</v>
      </c>
      <c r="D63" s="39"/>
      <c r="E63" s="39"/>
      <c r="F63" s="30" t="str">
        <f>IF(E22="","",E22)</f>
        <v>Vyplň údaj</v>
      </c>
      <c r="G63" s="39"/>
      <c r="H63" s="39"/>
      <c r="I63" s="32" t="s">
        <v>37</v>
      </c>
      <c r="J63" s="35" t="str">
        <f>E28</f>
        <v>Jiří Škop-elektroprojekce, Duhová 269, Náchod</v>
      </c>
      <c r="K63" s="39"/>
      <c r="L63" s="118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2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8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41" t="s">
        <v>317</v>
      </c>
      <c r="D65" s="142"/>
      <c r="E65" s="142"/>
      <c r="F65" s="142"/>
      <c r="G65" s="142"/>
      <c r="H65" s="142"/>
      <c r="I65" s="142"/>
      <c r="J65" s="143" t="s">
        <v>318</v>
      </c>
      <c r="K65" s="142"/>
      <c r="L65" s="118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2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8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75" customHeight="1">
      <c r="A67" s="37"/>
      <c r="B67" s="38"/>
      <c r="C67" s="144" t="s">
        <v>75</v>
      </c>
      <c r="D67" s="39"/>
      <c r="E67" s="39"/>
      <c r="F67" s="39"/>
      <c r="G67" s="39"/>
      <c r="H67" s="39"/>
      <c r="I67" s="39"/>
      <c r="J67" s="80">
        <f>J95</f>
        <v>0</v>
      </c>
      <c r="K67" s="39"/>
      <c r="L67" s="118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325</v>
      </c>
    </row>
    <row r="68" spans="1:47" s="9" customFormat="1" ht="25" customHeight="1">
      <c r="B68" s="145"/>
      <c r="C68" s="146"/>
      <c r="D68" s="147" t="s">
        <v>346</v>
      </c>
      <c r="E68" s="148"/>
      <c r="F68" s="148"/>
      <c r="G68" s="148"/>
      <c r="H68" s="148"/>
      <c r="I68" s="148"/>
      <c r="J68" s="149">
        <f>J96</f>
        <v>0</v>
      </c>
      <c r="K68" s="146"/>
      <c r="L68" s="150"/>
    </row>
    <row r="69" spans="1:47" s="10" customFormat="1" ht="19.899999999999999" customHeight="1">
      <c r="B69" s="152"/>
      <c r="C69" s="99"/>
      <c r="D69" s="153" t="s">
        <v>353</v>
      </c>
      <c r="E69" s="154"/>
      <c r="F69" s="154"/>
      <c r="G69" s="154"/>
      <c r="H69" s="154"/>
      <c r="I69" s="154"/>
      <c r="J69" s="155">
        <f>J97</f>
        <v>0</v>
      </c>
      <c r="K69" s="99"/>
      <c r="L69" s="156"/>
    </row>
    <row r="70" spans="1:47" s="10" customFormat="1" ht="19.899999999999999" customHeight="1">
      <c r="B70" s="152"/>
      <c r="C70" s="99"/>
      <c r="D70" s="153" t="s">
        <v>354</v>
      </c>
      <c r="E70" s="154"/>
      <c r="F70" s="154"/>
      <c r="G70" s="154"/>
      <c r="H70" s="154"/>
      <c r="I70" s="154"/>
      <c r="J70" s="155">
        <f>J110</f>
        <v>0</v>
      </c>
      <c r="K70" s="99"/>
      <c r="L70" s="156"/>
    </row>
    <row r="71" spans="1:47" s="9" customFormat="1" ht="25" customHeight="1">
      <c r="B71" s="145"/>
      <c r="C71" s="146"/>
      <c r="D71" s="147" t="s">
        <v>370</v>
      </c>
      <c r="E71" s="148"/>
      <c r="F71" s="148"/>
      <c r="G71" s="148"/>
      <c r="H71" s="148"/>
      <c r="I71" s="148"/>
      <c r="J71" s="149">
        <f>J232</f>
        <v>0</v>
      </c>
      <c r="K71" s="146"/>
      <c r="L71" s="150"/>
    </row>
    <row r="72" spans="1:47" s="2" customFormat="1" ht="21.7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8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47" s="2" customFormat="1" ht="7" customHeight="1">
      <c r="A73" s="37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8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7" spans="1:47" s="2" customFormat="1" ht="7" customHeight="1">
      <c r="A77" s="37"/>
      <c r="B77" s="52"/>
      <c r="C77" s="53"/>
      <c r="D77" s="53"/>
      <c r="E77" s="53"/>
      <c r="F77" s="53"/>
      <c r="G77" s="53"/>
      <c r="H77" s="53"/>
      <c r="I77" s="53"/>
      <c r="J77" s="53"/>
      <c r="K77" s="53"/>
      <c r="L77" s="118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47" s="2" customFormat="1" ht="25" customHeight="1">
      <c r="A78" s="37"/>
      <c r="B78" s="38"/>
      <c r="C78" s="26" t="s">
        <v>371</v>
      </c>
      <c r="D78" s="39"/>
      <c r="E78" s="39"/>
      <c r="F78" s="39"/>
      <c r="G78" s="39"/>
      <c r="H78" s="39"/>
      <c r="I78" s="39"/>
      <c r="J78" s="39"/>
      <c r="K78" s="39"/>
      <c r="L78" s="118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47" s="2" customFormat="1" ht="7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8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47" s="2" customFormat="1" ht="12" customHeight="1">
      <c r="A80" s="37"/>
      <c r="B80" s="38"/>
      <c r="C80" s="32" t="s">
        <v>16</v>
      </c>
      <c r="D80" s="39"/>
      <c r="E80" s="39"/>
      <c r="F80" s="39"/>
      <c r="G80" s="39"/>
      <c r="H80" s="39"/>
      <c r="I80" s="39"/>
      <c r="J80" s="39"/>
      <c r="K80" s="39"/>
      <c r="L80" s="118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3" s="2" customFormat="1" ht="26.25" customHeight="1">
      <c r="A81" s="37"/>
      <c r="B81" s="38"/>
      <c r="C81" s="39"/>
      <c r="D81" s="39"/>
      <c r="E81" s="424" t="str">
        <f>E7</f>
        <v>Přístavba a celková rekonstrukce domu sociální péče Kralovice - 2.etapa</v>
      </c>
      <c r="F81" s="425"/>
      <c r="G81" s="425"/>
      <c r="H81" s="425"/>
      <c r="I81" s="39"/>
      <c r="J81" s="39"/>
      <c r="K81" s="39"/>
      <c r="L81" s="118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3" s="1" customFormat="1" ht="12" customHeight="1">
      <c r="B82" s="24"/>
      <c r="C82" s="32" t="s">
        <v>145</v>
      </c>
      <c r="D82" s="25"/>
      <c r="E82" s="25"/>
      <c r="F82" s="25"/>
      <c r="G82" s="25"/>
      <c r="H82" s="25"/>
      <c r="I82" s="25"/>
      <c r="J82" s="25"/>
      <c r="K82" s="25"/>
      <c r="L82" s="23"/>
    </row>
    <row r="83" spans="1:63" s="1" customFormat="1" ht="16.5" customHeight="1">
      <c r="B83" s="24"/>
      <c r="C83" s="25"/>
      <c r="D83" s="25"/>
      <c r="E83" s="424" t="s">
        <v>149</v>
      </c>
      <c r="F83" s="383"/>
      <c r="G83" s="383"/>
      <c r="H83" s="383"/>
      <c r="I83" s="25"/>
      <c r="J83" s="25"/>
      <c r="K83" s="25"/>
      <c r="L83" s="23"/>
    </row>
    <row r="84" spans="1:63" s="1" customFormat="1" ht="12" customHeight="1">
      <c r="B84" s="24"/>
      <c r="C84" s="32" t="s">
        <v>153</v>
      </c>
      <c r="D84" s="25"/>
      <c r="E84" s="25"/>
      <c r="F84" s="25"/>
      <c r="G84" s="25"/>
      <c r="H84" s="25"/>
      <c r="I84" s="25"/>
      <c r="J84" s="25"/>
      <c r="K84" s="25"/>
      <c r="L84" s="23"/>
    </row>
    <row r="85" spans="1:63" s="2" customFormat="1" ht="16.5" customHeight="1">
      <c r="A85" s="37"/>
      <c r="B85" s="38"/>
      <c r="C85" s="39"/>
      <c r="D85" s="39"/>
      <c r="E85" s="426" t="s">
        <v>157</v>
      </c>
      <c r="F85" s="427"/>
      <c r="G85" s="427"/>
      <c r="H85" s="427"/>
      <c r="I85" s="39"/>
      <c r="J85" s="39"/>
      <c r="K85" s="39"/>
      <c r="L85" s="118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3" s="2" customFormat="1" ht="12" customHeight="1">
      <c r="A86" s="37"/>
      <c r="B86" s="38"/>
      <c r="C86" s="32" t="s">
        <v>4939</v>
      </c>
      <c r="D86" s="39"/>
      <c r="E86" s="39"/>
      <c r="F86" s="39"/>
      <c r="G86" s="39"/>
      <c r="H86" s="39"/>
      <c r="I86" s="39"/>
      <c r="J86" s="39"/>
      <c r="K86" s="39"/>
      <c r="L86" s="118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3" s="2" customFormat="1" ht="16.5" customHeight="1">
      <c r="A87" s="37"/>
      <c r="B87" s="38"/>
      <c r="C87" s="39"/>
      <c r="D87" s="39"/>
      <c r="E87" s="376" t="str">
        <f>E13</f>
        <v>D.1.4.B_C2 - Elektroinstalace - slaboproudé instalace</v>
      </c>
      <c r="F87" s="427"/>
      <c r="G87" s="427"/>
      <c r="H87" s="427"/>
      <c r="I87" s="39"/>
      <c r="J87" s="39"/>
      <c r="K87" s="39"/>
      <c r="L87" s="118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3" s="2" customFormat="1" ht="7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8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3" s="2" customFormat="1" ht="12" customHeight="1">
      <c r="A89" s="37"/>
      <c r="B89" s="38"/>
      <c r="C89" s="32" t="s">
        <v>21</v>
      </c>
      <c r="D89" s="39"/>
      <c r="E89" s="39"/>
      <c r="F89" s="30" t="str">
        <f>F16</f>
        <v>Plzeňská třída 345, 331 41  Kralovice u Rakovníka</v>
      </c>
      <c r="G89" s="39"/>
      <c r="H89" s="39"/>
      <c r="I89" s="32" t="s">
        <v>23</v>
      </c>
      <c r="J89" s="62" t="str">
        <f>IF(J16="","",J16)</f>
        <v>21. 10. 2024</v>
      </c>
      <c r="K89" s="39"/>
      <c r="L89" s="118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3" s="2" customFormat="1" ht="7" customHeight="1">
      <c r="A90" s="37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118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3" s="2" customFormat="1" ht="40" customHeight="1">
      <c r="A91" s="37"/>
      <c r="B91" s="38"/>
      <c r="C91" s="32" t="s">
        <v>25</v>
      </c>
      <c r="D91" s="39"/>
      <c r="E91" s="39"/>
      <c r="F91" s="30" t="str">
        <f>E19</f>
        <v>Dům sociální péče Kralovice, p.o.</v>
      </c>
      <c r="G91" s="39"/>
      <c r="H91" s="39"/>
      <c r="I91" s="32" t="s">
        <v>33</v>
      </c>
      <c r="J91" s="35" t="str">
        <f>E25</f>
        <v>Jiří Škop-elektroprojekce, Duhová 269, Náchod</v>
      </c>
      <c r="K91" s="39"/>
      <c r="L91" s="118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3" s="2" customFormat="1" ht="40" customHeight="1">
      <c r="A92" s="37"/>
      <c r="B92" s="38"/>
      <c r="C92" s="32" t="s">
        <v>31</v>
      </c>
      <c r="D92" s="39"/>
      <c r="E92" s="39"/>
      <c r="F92" s="30" t="str">
        <f>IF(E22="","",E22)</f>
        <v>Vyplň údaj</v>
      </c>
      <c r="G92" s="39"/>
      <c r="H92" s="39"/>
      <c r="I92" s="32" t="s">
        <v>37</v>
      </c>
      <c r="J92" s="35" t="str">
        <f>E28</f>
        <v>Jiří Škop-elektroprojekce, Duhová 269, Náchod</v>
      </c>
      <c r="K92" s="39"/>
      <c r="L92" s="118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63" s="2" customFormat="1" ht="10.25" customHeight="1">
      <c r="A93" s="37"/>
      <c r="B93" s="38"/>
      <c r="C93" s="39"/>
      <c r="D93" s="39"/>
      <c r="E93" s="39"/>
      <c r="F93" s="39"/>
      <c r="G93" s="39"/>
      <c r="H93" s="39"/>
      <c r="I93" s="39"/>
      <c r="J93" s="39"/>
      <c r="K93" s="39"/>
      <c r="L93" s="118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63" s="11" customFormat="1" ht="29.25" customHeight="1">
      <c r="A94" s="158"/>
      <c r="B94" s="159"/>
      <c r="C94" s="160" t="s">
        <v>372</v>
      </c>
      <c r="D94" s="161" t="s">
        <v>62</v>
      </c>
      <c r="E94" s="161" t="s">
        <v>58</v>
      </c>
      <c r="F94" s="161" t="s">
        <v>59</v>
      </c>
      <c r="G94" s="161" t="s">
        <v>373</v>
      </c>
      <c r="H94" s="161" t="s">
        <v>374</v>
      </c>
      <c r="I94" s="161" t="s">
        <v>375</v>
      </c>
      <c r="J94" s="161" t="s">
        <v>318</v>
      </c>
      <c r="K94" s="162" t="s">
        <v>376</v>
      </c>
      <c r="L94" s="163"/>
      <c r="M94" s="71" t="s">
        <v>76</v>
      </c>
      <c r="N94" s="72" t="s">
        <v>47</v>
      </c>
      <c r="O94" s="72" t="s">
        <v>377</v>
      </c>
      <c r="P94" s="72" t="s">
        <v>378</v>
      </c>
      <c r="Q94" s="72" t="s">
        <v>379</v>
      </c>
      <c r="R94" s="72" t="s">
        <v>380</v>
      </c>
      <c r="S94" s="72" t="s">
        <v>381</v>
      </c>
      <c r="T94" s="73" t="s">
        <v>382</v>
      </c>
      <c r="U94" s="158"/>
      <c r="V94" s="158"/>
      <c r="W94" s="158"/>
      <c r="X94" s="158"/>
      <c r="Y94" s="158"/>
      <c r="Z94" s="158"/>
      <c r="AA94" s="158"/>
      <c r="AB94" s="158"/>
      <c r="AC94" s="158"/>
      <c r="AD94" s="158"/>
      <c r="AE94" s="158"/>
    </row>
    <row r="95" spans="1:63" s="2" customFormat="1" ht="22.75" customHeight="1">
      <c r="A95" s="37"/>
      <c r="B95" s="38"/>
      <c r="C95" s="78" t="s">
        <v>383</v>
      </c>
      <c r="D95" s="39"/>
      <c r="E95" s="39"/>
      <c r="F95" s="39"/>
      <c r="G95" s="39"/>
      <c r="H95" s="39"/>
      <c r="I95" s="39"/>
      <c r="J95" s="164">
        <f>BK95</f>
        <v>0</v>
      </c>
      <c r="K95" s="39"/>
      <c r="L95" s="42"/>
      <c r="M95" s="74"/>
      <c r="N95" s="165"/>
      <c r="O95" s="75"/>
      <c r="P95" s="166">
        <f>P96+P232</f>
        <v>0</v>
      </c>
      <c r="Q95" s="75"/>
      <c r="R95" s="166">
        <f>R96+R232</f>
        <v>0.23964000000000002</v>
      </c>
      <c r="S95" s="75"/>
      <c r="T95" s="167">
        <f>T96+T232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77</v>
      </c>
      <c r="AU95" s="20" t="s">
        <v>325</v>
      </c>
      <c r="BK95" s="168">
        <f>BK96+BK232</f>
        <v>0</v>
      </c>
    </row>
    <row r="96" spans="1:63" s="12" customFormat="1" ht="25.9" customHeight="1">
      <c r="B96" s="169"/>
      <c r="C96" s="170"/>
      <c r="D96" s="171" t="s">
        <v>77</v>
      </c>
      <c r="E96" s="172" t="s">
        <v>2162</v>
      </c>
      <c r="F96" s="172" t="s">
        <v>2163</v>
      </c>
      <c r="G96" s="170"/>
      <c r="H96" s="170"/>
      <c r="I96" s="173"/>
      <c r="J96" s="174">
        <f>BK96</f>
        <v>0</v>
      </c>
      <c r="K96" s="170"/>
      <c r="L96" s="175"/>
      <c r="M96" s="176"/>
      <c r="N96" s="177"/>
      <c r="O96" s="177"/>
      <c r="P96" s="178">
        <f>P97+P110</f>
        <v>0</v>
      </c>
      <c r="Q96" s="177"/>
      <c r="R96" s="178">
        <f>R97+R110</f>
        <v>0.23964000000000002</v>
      </c>
      <c r="S96" s="177"/>
      <c r="T96" s="179">
        <f>T97+T110</f>
        <v>0</v>
      </c>
      <c r="AR96" s="180" t="s">
        <v>90</v>
      </c>
      <c r="AT96" s="181" t="s">
        <v>77</v>
      </c>
      <c r="AU96" s="181" t="s">
        <v>78</v>
      </c>
      <c r="AY96" s="180" t="s">
        <v>386</v>
      </c>
      <c r="BK96" s="182">
        <f>BK97+BK110</f>
        <v>0</v>
      </c>
    </row>
    <row r="97" spans="1:65" s="12" customFormat="1" ht="22.75" customHeight="1">
      <c r="B97" s="169"/>
      <c r="C97" s="170"/>
      <c r="D97" s="171" t="s">
        <v>77</v>
      </c>
      <c r="E97" s="183" t="s">
        <v>2783</v>
      </c>
      <c r="F97" s="183" t="s">
        <v>2784</v>
      </c>
      <c r="G97" s="170"/>
      <c r="H97" s="170"/>
      <c r="I97" s="173"/>
      <c r="J97" s="184">
        <f>BK97</f>
        <v>0</v>
      </c>
      <c r="K97" s="170"/>
      <c r="L97" s="175"/>
      <c r="M97" s="176"/>
      <c r="N97" s="177"/>
      <c r="O97" s="177"/>
      <c r="P97" s="178">
        <f>SUM(P98:P109)</f>
        <v>0</v>
      </c>
      <c r="Q97" s="177"/>
      <c r="R97" s="178">
        <f>SUM(R98:R109)</f>
        <v>7.5980000000000006E-2</v>
      </c>
      <c r="S97" s="177"/>
      <c r="T97" s="179">
        <f>SUM(T98:T109)</f>
        <v>0</v>
      </c>
      <c r="AR97" s="180" t="s">
        <v>90</v>
      </c>
      <c r="AT97" s="181" t="s">
        <v>77</v>
      </c>
      <c r="AU97" s="181" t="s">
        <v>85</v>
      </c>
      <c r="AY97" s="180" t="s">
        <v>386</v>
      </c>
      <c r="BK97" s="182">
        <f>SUM(BK98:BK109)</f>
        <v>0</v>
      </c>
    </row>
    <row r="98" spans="1:65" s="2" customFormat="1" ht="16.5" customHeight="1">
      <c r="A98" s="37"/>
      <c r="B98" s="38"/>
      <c r="C98" s="185" t="s">
        <v>85</v>
      </c>
      <c r="D98" s="185" t="s">
        <v>388</v>
      </c>
      <c r="E98" s="186" t="s">
        <v>6404</v>
      </c>
      <c r="F98" s="187" t="s">
        <v>6405</v>
      </c>
      <c r="G98" s="188" t="s">
        <v>624</v>
      </c>
      <c r="H98" s="189">
        <v>142</v>
      </c>
      <c r="I98" s="190"/>
      <c r="J98" s="191">
        <f>ROUND(I98*H98,2)</f>
        <v>0</v>
      </c>
      <c r="K98" s="187" t="s">
        <v>391</v>
      </c>
      <c r="L98" s="42"/>
      <c r="M98" s="192" t="s">
        <v>76</v>
      </c>
      <c r="N98" s="193" t="s">
        <v>49</v>
      </c>
      <c r="O98" s="67"/>
      <c r="P98" s="194">
        <f>O98*H98</f>
        <v>0</v>
      </c>
      <c r="Q98" s="194">
        <v>0</v>
      </c>
      <c r="R98" s="194">
        <f>Q98*H98</f>
        <v>0</v>
      </c>
      <c r="S98" s="194">
        <v>0</v>
      </c>
      <c r="T98" s="195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6" t="s">
        <v>479</v>
      </c>
      <c r="AT98" s="196" t="s">
        <v>388</v>
      </c>
      <c r="AU98" s="196" t="s">
        <v>90</v>
      </c>
      <c r="AY98" s="20" t="s">
        <v>386</v>
      </c>
      <c r="BE98" s="197">
        <f>IF(N98="základní",J98,0)</f>
        <v>0</v>
      </c>
      <c r="BF98" s="197">
        <f>IF(N98="snížená",J98,0)</f>
        <v>0</v>
      </c>
      <c r="BG98" s="197">
        <f>IF(N98="zákl. přenesená",J98,0)</f>
        <v>0</v>
      </c>
      <c r="BH98" s="197">
        <f>IF(N98="sníž. přenesená",J98,0)</f>
        <v>0</v>
      </c>
      <c r="BI98" s="197">
        <f>IF(N98="nulová",J98,0)</f>
        <v>0</v>
      </c>
      <c r="BJ98" s="20" t="s">
        <v>90</v>
      </c>
      <c r="BK98" s="197">
        <f>ROUND(I98*H98,2)</f>
        <v>0</v>
      </c>
      <c r="BL98" s="20" t="s">
        <v>479</v>
      </c>
      <c r="BM98" s="196" t="s">
        <v>6406</v>
      </c>
    </row>
    <row r="99" spans="1:65" s="2" customFormat="1" ht="10">
      <c r="A99" s="37"/>
      <c r="B99" s="38"/>
      <c r="C99" s="39"/>
      <c r="D99" s="198" t="s">
        <v>393</v>
      </c>
      <c r="E99" s="39"/>
      <c r="F99" s="199" t="s">
        <v>6407</v>
      </c>
      <c r="G99" s="39"/>
      <c r="H99" s="39"/>
      <c r="I99" s="200"/>
      <c r="J99" s="39"/>
      <c r="K99" s="39"/>
      <c r="L99" s="42"/>
      <c r="M99" s="201"/>
      <c r="N99" s="202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393</v>
      </c>
      <c r="AU99" s="20" t="s">
        <v>90</v>
      </c>
    </row>
    <row r="100" spans="1:65" s="2" customFormat="1" ht="21.75" customHeight="1">
      <c r="A100" s="37"/>
      <c r="B100" s="38"/>
      <c r="C100" s="236" t="s">
        <v>90</v>
      </c>
      <c r="D100" s="236" t="s">
        <v>453</v>
      </c>
      <c r="E100" s="237" t="s">
        <v>5911</v>
      </c>
      <c r="F100" s="238" t="s">
        <v>5912</v>
      </c>
      <c r="G100" s="239" t="s">
        <v>624</v>
      </c>
      <c r="H100" s="240">
        <v>142</v>
      </c>
      <c r="I100" s="241"/>
      <c r="J100" s="242">
        <f>ROUND(I100*H100,2)</f>
        <v>0</v>
      </c>
      <c r="K100" s="238" t="s">
        <v>391</v>
      </c>
      <c r="L100" s="243"/>
      <c r="M100" s="244" t="s">
        <v>76</v>
      </c>
      <c r="N100" s="245" t="s">
        <v>49</v>
      </c>
      <c r="O100" s="67"/>
      <c r="P100" s="194">
        <f>O100*H100</f>
        <v>0</v>
      </c>
      <c r="Q100" s="194">
        <v>4.0000000000000003E-5</v>
      </c>
      <c r="R100" s="194">
        <f>Q100*H100</f>
        <v>5.6800000000000002E-3</v>
      </c>
      <c r="S100" s="194">
        <v>0</v>
      </c>
      <c r="T100" s="195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6" t="s">
        <v>597</v>
      </c>
      <c r="AT100" s="196" t="s">
        <v>453</v>
      </c>
      <c r="AU100" s="196" t="s">
        <v>90</v>
      </c>
      <c r="AY100" s="20" t="s">
        <v>386</v>
      </c>
      <c r="BE100" s="197">
        <f>IF(N100="základní",J100,0)</f>
        <v>0</v>
      </c>
      <c r="BF100" s="197">
        <f>IF(N100="snížená",J100,0)</f>
        <v>0</v>
      </c>
      <c r="BG100" s="197">
        <f>IF(N100="zákl. přenesená",J100,0)</f>
        <v>0</v>
      </c>
      <c r="BH100" s="197">
        <f>IF(N100="sníž. přenesená",J100,0)</f>
        <v>0</v>
      </c>
      <c r="BI100" s="197">
        <f>IF(N100="nulová",J100,0)</f>
        <v>0</v>
      </c>
      <c r="BJ100" s="20" t="s">
        <v>90</v>
      </c>
      <c r="BK100" s="197">
        <f>ROUND(I100*H100,2)</f>
        <v>0</v>
      </c>
      <c r="BL100" s="20" t="s">
        <v>479</v>
      </c>
      <c r="BM100" s="196" t="s">
        <v>6408</v>
      </c>
    </row>
    <row r="101" spans="1:65" s="2" customFormat="1" ht="16.5" customHeight="1">
      <c r="A101" s="37"/>
      <c r="B101" s="38"/>
      <c r="C101" s="185" t="s">
        <v>95</v>
      </c>
      <c r="D101" s="185" t="s">
        <v>388</v>
      </c>
      <c r="E101" s="186" t="s">
        <v>5914</v>
      </c>
      <c r="F101" s="187" t="s">
        <v>5915</v>
      </c>
      <c r="G101" s="188" t="s">
        <v>624</v>
      </c>
      <c r="H101" s="189">
        <v>18</v>
      </c>
      <c r="I101" s="190"/>
      <c r="J101" s="191">
        <f>ROUND(I101*H101,2)</f>
        <v>0</v>
      </c>
      <c r="K101" s="187" t="s">
        <v>391</v>
      </c>
      <c r="L101" s="42"/>
      <c r="M101" s="192" t="s">
        <v>76</v>
      </c>
      <c r="N101" s="193" t="s">
        <v>49</v>
      </c>
      <c r="O101" s="67"/>
      <c r="P101" s="194">
        <f>O101*H101</f>
        <v>0</v>
      </c>
      <c r="Q101" s="194">
        <v>0</v>
      </c>
      <c r="R101" s="194">
        <f>Q101*H101</f>
        <v>0</v>
      </c>
      <c r="S101" s="194">
        <v>0</v>
      </c>
      <c r="T101" s="195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6" t="s">
        <v>479</v>
      </c>
      <c r="AT101" s="196" t="s">
        <v>388</v>
      </c>
      <c r="AU101" s="196" t="s">
        <v>90</v>
      </c>
      <c r="AY101" s="20" t="s">
        <v>386</v>
      </c>
      <c r="BE101" s="197">
        <f>IF(N101="základní",J101,0)</f>
        <v>0</v>
      </c>
      <c r="BF101" s="197">
        <f>IF(N101="snížená",J101,0)</f>
        <v>0</v>
      </c>
      <c r="BG101" s="197">
        <f>IF(N101="zákl. přenesená",J101,0)</f>
        <v>0</v>
      </c>
      <c r="BH101" s="197">
        <f>IF(N101="sníž. přenesená",J101,0)</f>
        <v>0</v>
      </c>
      <c r="BI101" s="197">
        <f>IF(N101="nulová",J101,0)</f>
        <v>0</v>
      </c>
      <c r="BJ101" s="20" t="s">
        <v>90</v>
      </c>
      <c r="BK101" s="197">
        <f>ROUND(I101*H101,2)</f>
        <v>0</v>
      </c>
      <c r="BL101" s="20" t="s">
        <v>479</v>
      </c>
      <c r="BM101" s="196" t="s">
        <v>6409</v>
      </c>
    </row>
    <row r="102" spans="1:65" s="2" customFormat="1" ht="10">
      <c r="A102" s="37"/>
      <c r="B102" s="38"/>
      <c r="C102" s="39"/>
      <c r="D102" s="198" t="s">
        <v>393</v>
      </c>
      <c r="E102" s="39"/>
      <c r="F102" s="199" t="s">
        <v>5917</v>
      </c>
      <c r="G102" s="39"/>
      <c r="H102" s="39"/>
      <c r="I102" s="200"/>
      <c r="J102" s="39"/>
      <c r="K102" s="39"/>
      <c r="L102" s="42"/>
      <c r="M102" s="201"/>
      <c r="N102" s="202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393</v>
      </c>
      <c r="AU102" s="20" t="s">
        <v>90</v>
      </c>
    </row>
    <row r="103" spans="1:65" s="2" customFormat="1" ht="24.15" customHeight="1">
      <c r="A103" s="37"/>
      <c r="B103" s="38"/>
      <c r="C103" s="236" t="s">
        <v>102</v>
      </c>
      <c r="D103" s="236" t="s">
        <v>453</v>
      </c>
      <c r="E103" s="237" t="s">
        <v>5918</v>
      </c>
      <c r="F103" s="238" t="s">
        <v>5919</v>
      </c>
      <c r="G103" s="239" t="s">
        <v>624</v>
      </c>
      <c r="H103" s="240">
        <v>18</v>
      </c>
      <c r="I103" s="241"/>
      <c r="J103" s="242">
        <f>ROUND(I103*H103,2)</f>
        <v>0</v>
      </c>
      <c r="K103" s="238" t="s">
        <v>391</v>
      </c>
      <c r="L103" s="243"/>
      <c r="M103" s="244" t="s">
        <v>76</v>
      </c>
      <c r="N103" s="245" t="s">
        <v>49</v>
      </c>
      <c r="O103" s="67"/>
      <c r="P103" s="194">
        <f>O103*H103</f>
        <v>0</v>
      </c>
      <c r="Q103" s="194">
        <v>9.0000000000000006E-5</v>
      </c>
      <c r="R103" s="194">
        <f>Q103*H103</f>
        <v>1.6200000000000001E-3</v>
      </c>
      <c r="S103" s="194">
        <v>0</v>
      </c>
      <c r="T103" s="195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6" t="s">
        <v>597</v>
      </c>
      <c r="AT103" s="196" t="s">
        <v>453</v>
      </c>
      <c r="AU103" s="196" t="s">
        <v>90</v>
      </c>
      <c r="AY103" s="20" t="s">
        <v>386</v>
      </c>
      <c r="BE103" s="197">
        <f>IF(N103="základní",J103,0)</f>
        <v>0</v>
      </c>
      <c r="BF103" s="197">
        <f>IF(N103="snížená",J103,0)</f>
        <v>0</v>
      </c>
      <c r="BG103" s="197">
        <f>IF(N103="zákl. přenesená",J103,0)</f>
        <v>0</v>
      </c>
      <c r="BH103" s="197">
        <f>IF(N103="sníž. přenesená",J103,0)</f>
        <v>0</v>
      </c>
      <c r="BI103" s="197">
        <f>IF(N103="nulová",J103,0)</f>
        <v>0</v>
      </c>
      <c r="BJ103" s="20" t="s">
        <v>90</v>
      </c>
      <c r="BK103" s="197">
        <f>ROUND(I103*H103,2)</f>
        <v>0</v>
      </c>
      <c r="BL103" s="20" t="s">
        <v>479</v>
      </c>
      <c r="BM103" s="196" t="s">
        <v>6410</v>
      </c>
    </row>
    <row r="104" spans="1:65" s="2" customFormat="1" ht="33" customHeight="1">
      <c r="A104" s="37"/>
      <c r="B104" s="38"/>
      <c r="C104" s="185" t="s">
        <v>411</v>
      </c>
      <c r="D104" s="185" t="s">
        <v>388</v>
      </c>
      <c r="E104" s="186" t="s">
        <v>5966</v>
      </c>
      <c r="F104" s="187" t="s">
        <v>5967</v>
      </c>
      <c r="G104" s="188" t="s">
        <v>167</v>
      </c>
      <c r="H104" s="189">
        <v>404</v>
      </c>
      <c r="I104" s="190"/>
      <c r="J104" s="191">
        <f>ROUND(I104*H104,2)</f>
        <v>0</v>
      </c>
      <c r="K104" s="187" t="s">
        <v>391</v>
      </c>
      <c r="L104" s="42"/>
      <c r="M104" s="192" t="s">
        <v>76</v>
      </c>
      <c r="N104" s="193" t="s">
        <v>49</v>
      </c>
      <c r="O104" s="67"/>
      <c r="P104" s="194">
        <f>O104*H104</f>
        <v>0</v>
      </c>
      <c r="Q104" s="194">
        <v>0</v>
      </c>
      <c r="R104" s="194">
        <f>Q104*H104</f>
        <v>0</v>
      </c>
      <c r="S104" s="194">
        <v>0</v>
      </c>
      <c r="T104" s="195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6" t="s">
        <v>479</v>
      </c>
      <c r="AT104" s="196" t="s">
        <v>388</v>
      </c>
      <c r="AU104" s="196" t="s">
        <v>90</v>
      </c>
      <c r="AY104" s="20" t="s">
        <v>386</v>
      </c>
      <c r="BE104" s="197">
        <f>IF(N104="základní",J104,0)</f>
        <v>0</v>
      </c>
      <c r="BF104" s="197">
        <f>IF(N104="snížená",J104,0)</f>
        <v>0</v>
      </c>
      <c r="BG104" s="197">
        <f>IF(N104="zákl. přenesená",J104,0)</f>
        <v>0</v>
      </c>
      <c r="BH104" s="197">
        <f>IF(N104="sníž. přenesená",J104,0)</f>
        <v>0</v>
      </c>
      <c r="BI104" s="197">
        <f>IF(N104="nulová",J104,0)</f>
        <v>0</v>
      </c>
      <c r="BJ104" s="20" t="s">
        <v>90</v>
      </c>
      <c r="BK104" s="197">
        <f>ROUND(I104*H104,2)</f>
        <v>0</v>
      </c>
      <c r="BL104" s="20" t="s">
        <v>479</v>
      </c>
      <c r="BM104" s="196" t="s">
        <v>6411</v>
      </c>
    </row>
    <row r="105" spans="1:65" s="2" customFormat="1" ht="10">
      <c r="A105" s="37"/>
      <c r="B105" s="38"/>
      <c r="C105" s="39"/>
      <c r="D105" s="198" t="s">
        <v>393</v>
      </c>
      <c r="E105" s="39"/>
      <c r="F105" s="199" t="s">
        <v>5969</v>
      </c>
      <c r="G105" s="39"/>
      <c r="H105" s="39"/>
      <c r="I105" s="200"/>
      <c r="J105" s="39"/>
      <c r="K105" s="39"/>
      <c r="L105" s="42"/>
      <c r="M105" s="201"/>
      <c r="N105" s="202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393</v>
      </c>
      <c r="AU105" s="20" t="s">
        <v>90</v>
      </c>
    </row>
    <row r="106" spans="1:65" s="2" customFormat="1" ht="24.15" customHeight="1">
      <c r="A106" s="37"/>
      <c r="B106" s="38"/>
      <c r="C106" s="236" t="s">
        <v>424</v>
      </c>
      <c r="D106" s="236" t="s">
        <v>453</v>
      </c>
      <c r="E106" s="237" t="s">
        <v>5973</v>
      </c>
      <c r="F106" s="238" t="s">
        <v>5974</v>
      </c>
      <c r="G106" s="239" t="s">
        <v>167</v>
      </c>
      <c r="H106" s="240">
        <v>404</v>
      </c>
      <c r="I106" s="241"/>
      <c r="J106" s="242">
        <f>ROUND(I106*H106,2)</f>
        <v>0</v>
      </c>
      <c r="K106" s="238" t="s">
        <v>391</v>
      </c>
      <c r="L106" s="243"/>
      <c r="M106" s="244" t="s">
        <v>76</v>
      </c>
      <c r="N106" s="245" t="s">
        <v>49</v>
      </c>
      <c r="O106" s="67"/>
      <c r="P106" s="194">
        <f>O106*H106</f>
        <v>0</v>
      </c>
      <c r="Q106" s="194">
        <v>1.7000000000000001E-4</v>
      </c>
      <c r="R106" s="194">
        <f>Q106*H106</f>
        <v>6.8680000000000005E-2</v>
      </c>
      <c r="S106" s="194">
        <v>0</v>
      </c>
      <c r="T106" s="195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6" t="s">
        <v>597</v>
      </c>
      <c r="AT106" s="196" t="s">
        <v>453</v>
      </c>
      <c r="AU106" s="196" t="s">
        <v>90</v>
      </c>
      <c r="AY106" s="20" t="s">
        <v>386</v>
      </c>
      <c r="BE106" s="197">
        <f>IF(N106="základní",J106,0)</f>
        <v>0</v>
      </c>
      <c r="BF106" s="197">
        <f>IF(N106="snížená",J106,0)</f>
        <v>0</v>
      </c>
      <c r="BG106" s="197">
        <f>IF(N106="zákl. přenesená",J106,0)</f>
        <v>0</v>
      </c>
      <c r="BH106" s="197">
        <f>IF(N106="sníž. přenesená",J106,0)</f>
        <v>0</v>
      </c>
      <c r="BI106" s="197">
        <f>IF(N106="nulová",J106,0)</f>
        <v>0</v>
      </c>
      <c r="BJ106" s="20" t="s">
        <v>90</v>
      </c>
      <c r="BK106" s="197">
        <f>ROUND(I106*H106,2)</f>
        <v>0</v>
      </c>
      <c r="BL106" s="20" t="s">
        <v>479</v>
      </c>
      <c r="BM106" s="196" t="s">
        <v>6412</v>
      </c>
    </row>
    <row r="107" spans="1:65" s="2" customFormat="1" ht="24.15" customHeight="1">
      <c r="A107" s="37"/>
      <c r="B107" s="38"/>
      <c r="C107" s="185" t="s">
        <v>430</v>
      </c>
      <c r="D107" s="185" t="s">
        <v>388</v>
      </c>
      <c r="E107" s="186" t="s">
        <v>6413</v>
      </c>
      <c r="F107" s="187" t="s">
        <v>6414</v>
      </c>
      <c r="G107" s="188" t="s">
        <v>167</v>
      </c>
      <c r="H107" s="189">
        <v>130</v>
      </c>
      <c r="I107" s="190"/>
      <c r="J107" s="191">
        <f>ROUND(I107*H107,2)</f>
        <v>0</v>
      </c>
      <c r="K107" s="187" t="s">
        <v>391</v>
      </c>
      <c r="L107" s="42"/>
      <c r="M107" s="192" t="s">
        <v>76</v>
      </c>
      <c r="N107" s="193" t="s">
        <v>49</v>
      </c>
      <c r="O107" s="67"/>
      <c r="P107" s="194">
        <f>O107*H107</f>
        <v>0</v>
      </c>
      <c r="Q107" s="194">
        <v>0</v>
      </c>
      <c r="R107" s="194">
        <f>Q107*H107</f>
        <v>0</v>
      </c>
      <c r="S107" s="194">
        <v>0</v>
      </c>
      <c r="T107" s="195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6" t="s">
        <v>479</v>
      </c>
      <c r="AT107" s="196" t="s">
        <v>388</v>
      </c>
      <c r="AU107" s="196" t="s">
        <v>90</v>
      </c>
      <c r="AY107" s="20" t="s">
        <v>386</v>
      </c>
      <c r="BE107" s="197">
        <f>IF(N107="základní",J107,0)</f>
        <v>0</v>
      </c>
      <c r="BF107" s="197">
        <f>IF(N107="snížená",J107,0)</f>
        <v>0</v>
      </c>
      <c r="BG107" s="197">
        <f>IF(N107="zákl. přenesená",J107,0)</f>
        <v>0</v>
      </c>
      <c r="BH107" s="197">
        <f>IF(N107="sníž. přenesená",J107,0)</f>
        <v>0</v>
      </c>
      <c r="BI107" s="197">
        <f>IF(N107="nulová",J107,0)</f>
        <v>0</v>
      </c>
      <c r="BJ107" s="20" t="s">
        <v>90</v>
      </c>
      <c r="BK107" s="197">
        <f>ROUND(I107*H107,2)</f>
        <v>0</v>
      </c>
      <c r="BL107" s="20" t="s">
        <v>479</v>
      </c>
      <c r="BM107" s="196" t="s">
        <v>6415</v>
      </c>
    </row>
    <row r="108" spans="1:65" s="2" customFormat="1" ht="10">
      <c r="A108" s="37"/>
      <c r="B108" s="38"/>
      <c r="C108" s="39"/>
      <c r="D108" s="198" t="s">
        <v>393</v>
      </c>
      <c r="E108" s="39"/>
      <c r="F108" s="199" t="s">
        <v>6416</v>
      </c>
      <c r="G108" s="39"/>
      <c r="H108" s="39"/>
      <c r="I108" s="200"/>
      <c r="J108" s="39"/>
      <c r="K108" s="39"/>
      <c r="L108" s="42"/>
      <c r="M108" s="201"/>
      <c r="N108" s="202"/>
      <c r="O108" s="67"/>
      <c r="P108" s="67"/>
      <c r="Q108" s="67"/>
      <c r="R108" s="67"/>
      <c r="S108" s="67"/>
      <c r="T108" s="68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T108" s="20" t="s">
        <v>393</v>
      </c>
      <c r="AU108" s="20" t="s">
        <v>90</v>
      </c>
    </row>
    <row r="109" spans="1:65" s="2" customFormat="1" ht="16.5" customHeight="1">
      <c r="A109" s="37"/>
      <c r="B109" s="38"/>
      <c r="C109" s="236" t="s">
        <v>436</v>
      </c>
      <c r="D109" s="236" t="s">
        <v>453</v>
      </c>
      <c r="E109" s="237" t="s">
        <v>6417</v>
      </c>
      <c r="F109" s="238" t="s">
        <v>6418</v>
      </c>
      <c r="G109" s="239" t="s">
        <v>167</v>
      </c>
      <c r="H109" s="240">
        <v>130</v>
      </c>
      <c r="I109" s="241"/>
      <c r="J109" s="242">
        <f>ROUND(I109*H109,2)</f>
        <v>0</v>
      </c>
      <c r="K109" s="238" t="s">
        <v>76</v>
      </c>
      <c r="L109" s="243"/>
      <c r="M109" s="244" t="s">
        <v>76</v>
      </c>
      <c r="N109" s="245" t="s">
        <v>49</v>
      </c>
      <c r="O109" s="67"/>
      <c r="P109" s="194">
        <f>O109*H109</f>
        <v>0</v>
      </c>
      <c r="Q109" s="194">
        <v>0</v>
      </c>
      <c r="R109" s="194">
        <f>Q109*H109</f>
        <v>0</v>
      </c>
      <c r="S109" s="194">
        <v>0</v>
      </c>
      <c r="T109" s="195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6" t="s">
        <v>597</v>
      </c>
      <c r="AT109" s="196" t="s">
        <v>453</v>
      </c>
      <c r="AU109" s="196" t="s">
        <v>90</v>
      </c>
      <c r="AY109" s="20" t="s">
        <v>386</v>
      </c>
      <c r="BE109" s="197">
        <f>IF(N109="základní",J109,0)</f>
        <v>0</v>
      </c>
      <c r="BF109" s="197">
        <f>IF(N109="snížená",J109,0)</f>
        <v>0</v>
      </c>
      <c r="BG109" s="197">
        <f>IF(N109="zákl. přenesená",J109,0)</f>
        <v>0</v>
      </c>
      <c r="BH109" s="197">
        <f>IF(N109="sníž. přenesená",J109,0)</f>
        <v>0</v>
      </c>
      <c r="BI109" s="197">
        <f>IF(N109="nulová",J109,0)</f>
        <v>0</v>
      </c>
      <c r="BJ109" s="20" t="s">
        <v>90</v>
      </c>
      <c r="BK109" s="197">
        <f>ROUND(I109*H109,2)</f>
        <v>0</v>
      </c>
      <c r="BL109" s="20" t="s">
        <v>479</v>
      </c>
      <c r="BM109" s="196" t="s">
        <v>6419</v>
      </c>
    </row>
    <row r="110" spans="1:65" s="12" customFormat="1" ht="22.75" customHeight="1">
      <c r="B110" s="169"/>
      <c r="C110" s="170"/>
      <c r="D110" s="171" t="s">
        <v>77</v>
      </c>
      <c r="E110" s="183" t="s">
        <v>2800</v>
      </c>
      <c r="F110" s="183" t="s">
        <v>2801</v>
      </c>
      <c r="G110" s="170"/>
      <c r="H110" s="170"/>
      <c r="I110" s="173"/>
      <c r="J110" s="184">
        <f>BK110</f>
        <v>0</v>
      </c>
      <c r="K110" s="170"/>
      <c r="L110" s="175"/>
      <c r="M110" s="176"/>
      <c r="N110" s="177"/>
      <c r="O110" s="177"/>
      <c r="P110" s="178">
        <f>SUM(P111:P231)</f>
        <v>0</v>
      </c>
      <c r="Q110" s="177"/>
      <c r="R110" s="178">
        <f>SUM(R111:R231)</f>
        <v>0.16366</v>
      </c>
      <c r="S110" s="177"/>
      <c r="T110" s="179">
        <f>SUM(T111:T231)</f>
        <v>0</v>
      </c>
      <c r="AR110" s="180" t="s">
        <v>90</v>
      </c>
      <c r="AT110" s="181" t="s">
        <v>77</v>
      </c>
      <c r="AU110" s="181" t="s">
        <v>85</v>
      </c>
      <c r="AY110" s="180" t="s">
        <v>386</v>
      </c>
      <c r="BK110" s="182">
        <f>SUM(BK111:BK231)</f>
        <v>0</v>
      </c>
    </row>
    <row r="111" spans="1:65" s="2" customFormat="1" ht="24.15" customHeight="1">
      <c r="A111" s="37"/>
      <c r="B111" s="38"/>
      <c r="C111" s="185" t="s">
        <v>442</v>
      </c>
      <c r="D111" s="185" t="s">
        <v>388</v>
      </c>
      <c r="E111" s="186" t="s">
        <v>6420</v>
      </c>
      <c r="F111" s="187" t="s">
        <v>6421</v>
      </c>
      <c r="G111" s="188" t="s">
        <v>167</v>
      </c>
      <c r="H111" s="189">
        <v>3190</v>
      </c>
      <c r="I111" s="190"/>
      <c r="J111" s="191">
        <f>ROUND(I111*H111,2)</f>
        <v>0</v>
      </c>
      <c r="K111" s="187" t="s">
        <v>76</v>
      </c>
      <c r="L111" s="42"/>
      <c r="M111" s="192" t="s">
        <v>76</v>
      </c>
      <c r="N111" s="193" t="s">
        <v>49</v>
      </c>
      <c r="O111" s="67"/>
      <c r="P111" s="194">
        <f>O111*H111</f>
        <v>0</v>
      </c>
      <c r="Q111" s="194">
        <v>0</v>
      </c>
      <c r="R111" s="194">
        <f>Q111*H111</f>
        <v>0</v>
      </c>
      <c r="S111" s="194">
        <v>0</v>
      </c>
      <c r="T111" s="195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6" t="s">
        <v>479</v>
      </c>
      <c r="AT111" s="196" t="s">
        <v>388</v>
      </c>
      <c r="AU111" s="196" t="s">
        <v>90</v>
      </c>
      <c r="AY111" s="20" t="s">
        <v>386</v>
      </c>
      <c r="BE111" s="197">
        <f>IF(N111="základní",J111,0)</f>
        <v>0</v>
      </c>
      <c r="BF111" s="197">
        <f>IF(N111="snížená",J111,0)</f>
        <v>0</v>
      </c>
      <c r="BG111" s="197">
        <f>IF(N111="zákl. přenesená",J111,0)</f>
        <v>0</v>
      </c>
      <c r="BH111" s="197">
        <f>IF(N111="sníž. přenesená",J111,0)</f>
        <v>0</v>
      </c>
      <c r="BI111" s="197">
        <f>IF(N111="nulová",J111,0)</f>
        <v>0</v>
      </c>
      <c r="BJ111" s="20" t="s">
        <v>90</v>
      </c>
      <c r="BK111" s="197">
        <f>ROUND(I111*H111,2)</f>
        <v>0</v>
      </c>
      <c r="BL111" s="20" t="s">
        <v>479</v>
      </c>
      <c r="BM111" s="196" t="s">
        <v>6422</v>
      </c>
    </row>
    <row r="112" spans="1:65" s="2" customFormat="1" ht="21.75" customHeight="1">
      <c r="A112" s="37"/>
      <c r="B112" s="38"/>
      <c r="C112" s="236" t="s">
        <v>447</v>
      </c>
      <c r="D112" s="236" t="s">
        <v>453</v>
      </c>
      <c r="E112" s="237" t="s">
        <v>6423</v>
      </c>
      <c r="F112" s="238" t="s">
        <v>6424</v>
      </c>
      <c r="G112" s="239" t="s">
        <v>167</v>
      </c>
      <c r="H112" s="240">
        <v>790</v>
      </c>
      <c r="I112" s="241"/>
      <c r="J112" s="242">
        <f>ROUND(I112*H112,2)</f>
        <v>0</v>
      </c>
      <c r="K112" s="238" t="s">
        <v>391</v>
      </c>
      <c r="L112" s="243"/>
      <c r="M112" s="244" t="s">
        <v>76</v>
      </c>
      <c r="N112" s="245" t="s">
        <v>49</v>
      </c>
      <c r="O112" s="67"/>
      <c r="P112" s="194">
        <f>O112*H112</f>
        <v>0</v>
      </c>
      <c r="Q112" s="194">
        <v>6.9999999999999994E-5</v>
      </c>
      <c r="R112" s="194">
        <f>Q112*H112</f>
        <v>5.5299999999999995E-2</v>
      </c>
      <c r="S112" s="194">
        <v>0</v>
      </c>
      <c r="T112" s="195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6" t="s">
        <v>597</v>
      </c>
      <c r="AT112" s="196" t="s">
        <v>453</v>
      </c>
      <c r="AU112" s="196" t="s">
        <v>90</v>
      </c>
      <c r="AY112" s="20" t="s">
        <v>386</v>
      </c>
      <c r="BE112" s="197">
        <f>IF(N112="základní",J112,0)</f>
        <v>0</v>
      </c>
      <c r="BF112" s="197">
        <f>IF(N112="snížená",J112,0)</f>
        <v>0</v>
      </c>
      <c r="BG112" s="197">
        <f>IF(N112="zákl. přenesená",J112,0)</f>
        <v>0</v>
      </c>
      <c r="BH112" s="197">
        <f>IF(N112="sníž. přenesená",J112,0)</f>
        <v>0</v>
      </c>
      <c r="BI112" s="197">
        <f>IF(N112="nulová",J112,0)</f>
        <v>0</v>
      </c>
      <c r="BJ112" s="20" t="s">
        <v>90</v>
      </c>
      <c r="BK112" s="197">
        <f>ROUND(I112*H112,2)</f>
        <v>0</v>
      </c>
      <c r="BL112" s="20" t="s">
        <v>479</v>
      </c>
      <c r="BM112" s="196" t="s">
        <v>6425</v>
      </c>
    </row>
    <row r="113" spans="1:65" s="2" customFormat="1" ht="21.75" customHeight="1">
      <c r="A113" s="37"/>
      <c r="B113" s="38"/>
      <c r="C113" s="236" t="s">
        <v>452</v>
      </c>
      <c r="D113" s="236" t="s">
        <v>453</v>
      </c>
      <c r="E113" s="237" t="s">
        <v>6426</v>
      </c>
      <c r="F113" s="238" t="s">
        <v>6427</v>
      </c>
      <c r="G113" s="239" t="s">
        <v>167</v>
      </c>
      <c r="H113" s="240">
        <v>2224</v>
      </c>
      <c r="I113" s="241"/>
      <c r="J113" s="242">
        <f>ROUND(I113*H113,2)</f>
        <v>0</v>
      </c>
      <c r="K113" s="238" t="s">
        <v>391</v>
      </c>
      <c r="L113" s="243"/>
      <c r="M113" s="244" t="s">
        <v>76</v>
      </c>
      <c r="N113" s="245" t="s">
        <v>49</v>
      </c>
      <c r="O113" s="67"/>
      <c r="P113" s="194">
        <f>O113*H113</f>
        <v>0</v>
      </c>
      <c r="Q113" s="194">
        <v>4.0000000000000003E-5</v>
      </c>
      <c r="R113" s="194">
        <f>Q113*H113</f>
        <v>8.8960000000000011E-2</v>
      </c>
      <c r="S113" s="194">
        <v>0</v>
      </c>
      <c r="T113" s="195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6" t="s">
        <v>597</v>
      </c>
      <c r="AT113" s="196" t="s">
        <v>453</v>
      </c>
      <c r="AU113" s="196" t="s">
        <v>90</v>
      </c>
      <c r="AY113" s="20" t="s">
        <v>386</v>
      </c>
      <c r="BE113" s="197">
        <f>IF(N113="základní",J113,0)</f>
        <v>0</v>
      </c>
      <c r="BF113" s="197">
        <f>IF(N113="snížená",J113,0)</f>
        <v>0</v>
      </c>
      <c r="BG113" s="197">
        <f>IF(N113="zákl. přenesená",J113,0)</f>
        <v>0</v>
      </c>
      <c r="BH113" s="197">
        <f>IF(N113="sníž. přenesená",J113,0)</f>
        <v>0</v>
      </c>
      <c r="BI113" s="197">
        <f>IF(N113="nulová",J113,0)</f>
        <v>0</v>
      </c>
      <c r="BJ113" s="20" t="s">
        <v>90</v>
      </c>
      <c r="BK113" s="197">
        <f>ROUND(I113*H113,2)</f>
        <v>0</v>
      </c>
      <c r="BL113" s="20" t="s">
        <v>479</v>
      </c>
      <c r="BM113" s="196" t="s">
        <v>6428</v>
      </c>
    </row>
    <row r="114" spans="1:65" s="2" customFormat="1" ht="21.75" customHeight="1">
      <c r="A114" s="37"/>
      <c r="B114" s="38"/>
      <c r="C114" s="236" t="s">
        <v>8</v>
      </c>
      <c r="D114" s="236" t="s">
        <v>453</v>
      </c>
      <c r="E114" s="237" t="s">
        <v>6429</v>
      </c>
      <c r="F114" s="238" t="s">
        <v>6430</v>
      </c>
      <c r="G114" s="239" t="s">
        <v>167</v>
      </c>
      <c r="H114" s="240">
        <v>176</v>
      </c>
      <c r="I114" s="241"/>
      <c r="J114" s="242">
        <f>ROUND(I114*H114,2)</f>
        <v>0</v>
      </c>
      <c r="K114" s="238" t="s">
        <v>391</v>
      </c>
      <c r="L114" s="243"/>
      <c r="M114" s="244" t="s">
        <v>76</v>
      </c>
      <c r="N114" s="245" t="s">
        <v>49</v>
      </c>
      <c r="O114" s="67"/>
      <c r="P114" s="194">
        <f>O114*H114</f>
        <v>0</v>
      </c>
      <c r="Q114" s="194">
        <v>1E-4</v>
      </c>
      <c r="R114" s="194">
        <f>Q114*H114</f>
        <v>1.7600000000000001E-2</v>
      </c>
      <c r="S114" s="194">
        <v>0</v>
      </c>
      <c r="T114" s="195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6" t="s">
        <v>597</v>
      </c>
      <c r="AT114" s="196" t="s">
        <v>453</v>
      </c>
      <c r="AU114" s="196" t="s">
        <v>90</v>
      </c>
      <c r="AY114" s="20" t="s">
        <v>386</v>
      </c>
      <c r="BE114" s="197">
        <f>IF(N114="základní",J114,0)</f>
        <v>0</v>
      </c>
      <c r="BF114" s="197">
        <f>IF(N114="snížená",J114,0)</f>
        <v>0</v>
      </c>
      <c r="BG114" s="197">
        <f>IF(N114="zákl. přenesená",J114,0)</f>
        <v>0</v>
      </c>
      <c r="BH114" s="197">
        <f>IF(N114="sníž. přenesená",J114,0)</f>
        <v>0</v>
      </c>
      <c r="BI114" s="197">
        <f>IF(N114="nulová",J114,0)</f>
        <v>0</v>
      </c>
      <c r="BJ114" s="20" t="s">
        <v>90</v>
      </c>
      <c r="BK114" s="197">
        <f>ROUND(I114*H114,2)</f>
        <v>0</v>
      </c>
      <c r="BL114" s="20" t="s">
        <v>479</v>
      </c>
      <c r="BM114" s="196" t="s">
        <v>6431</v>
      </c>
    </row>
    <row r="115" spans="1:65" s="2" customFormat="1" ht="16.5" customHeight="1">
      <c r="A115" s="37"/>
      <c r="B115" s="38"/>
      <c r="C115" s="185" t="s">
        <v>464</v>
      </c>
      <c r="D115" s="185" t="s">
        <v>388</v>
      </c>
      <c r="E115" s="186" t="s">
        <v>6432</v>
      </c>
      <c r="F115" s="187" t="s">
        <v>6433</v>
      </c>
      <c r="G115" s="188" t="s">
        <v>167</v>
      </c>
      <c r="H115" s="189">
        <v>12</v>
      </c>
      <c r="I115" s="190"/>
      <c r="J115" s="191">
        <f>ROUND(I115*H115,2)</f>
        <v>0</v>
      </c>
      <c r="K115" s="187" t="s">
        <v>391</v>
      </c>
      <c r="L115" s="42"/>
      <c r="M115" s="192" t="s">
        <v>76</v>
      </c>
      <c r="N115" s="193" t="s">
        <v>49</v>
      </c>
      <c r="O115" s="67"/>
      <c r="P115" s="194">
        <f>O115*H115</f>
        <v>0</v>
      </c>
      <c r="Q115" s="194">
        <v>0</v>
      </c>
      <c r="R115" s="194">
        <f>Q115*H115</f>
        <v>0</v>
      </c>
      <c r="S115" s="194">
        <v>0</v>
      </c>
      <c r="T115" s="195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6" t="s">
        <v>479</v>
      </c>
      <c r="AT115" s="196" t="s">
        <v>388</v>
      </c>
      <c r="AU115" s="196" t="s">
        <v>90</v>
      </c>
      <c r="AY115" s="20" t="s">
        <v>386</v>
      </c>
      <c r="BE115" s="197">
        <f>IF(N115="základní",J115,0)</f>
        <v>0</v>
      </c>
      <c r="BF115" s="197">
        <f>IF(N115="snížená",J115,0)</f>
        <v>0</v>
      </c>
      <c r="BG115" s="197">
        <f>IF(N115="zákl. přenesená",J115,0)</f>
        <v>0</v>
      </c>
      <c r="BH115" s="197">
        <f>IF(N115="sníž. přenesená",J115,0)</f>
        <v>0</v>
      </c>
      <c r="BI115" s="197">
        <f>IF(N115="nulová",J115,0)</f>
        <v>0</v>
      </c>
      <c r="BJ115" s="20" t="s">
        <v>90</v>
      </c>
      <c r="BK115" s="197">
        <f>ROUND(I115*H115,2)</f>
        <v>0</v>
      </c>
      <c r="BL115" s="20" t="s">
        <v>479</v>
      </c>
      <c r="BM115" s="196" t="s">
        <v>6434</v>
      </c>
    </row>
    <row r="116" spans="1:65" s="2" customFormat="1" ht="10">
      <c r="A116" s="37"/>
      <c r="B116" s="38"/>
      <c r="C116" s="39"/>
      <c r="D116" s="198" t="s">
        <v>393</v>
      </c>
      <c r="E116" s="39"/>
      <c r="F116" s="199" t="s">
        <v>6435</v>
      </c>
      <c r="G116" s="39"/>
      <c r="H116" s="39"/>
      <c r="I116" s="200"/>
      <c r="J116" s="39"/>
      <c r="K116" s="39"/>
      <c r="L116" s="42"/>
      <c r="M116" s="201"/>
      <c r="N116" s="202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393</v>
      </c>
      <c r="AU116" s="20" t="s">
        <v>90</v>
      </c>
    </row>
    <row r="117" spans="1:65" s="2" customFormat="1" ht="16.5" customHeight="1">
      <c r="A117" s="37"/>
      <c r="B117" s="38"/>
      <c r="C117" s="236" t="s">
        <v>469</v>
      </c>
      <c r="D117" s="236" t="s">
        <v>453</v>
      </c>
      <c r="E117" s="237" t="s">
        <v>6222</v>
      </c>
      <c r="F117" s="238" t="s">
        <v>6436</v>
      </c>
      <c r="G117" s="239" t="s">
        <v>167</v>
      </c>
      <c r="H117" s="240">
        <v>12</v>
      </c>
      <c r="I117" s="241"/>
      <c r="J117" s="242">
        <f>ROUND(I117*H117,2)</f>
        <v>0</v>
      </c>
      <c r="K117" s="238" t="s">
        <v>76</v>
      </c>
      <c r="L117" s="243"/>
      <c r="M117" s="244" t="s">
        <v>76</v>
      </c>
      <c r="N117" s="245" t="s">
        <v>49</v>
      </c>
      <c r="O117" s="67"/>
      <c r="P117" s="194">
        <f>O117*H117</f>
        <v>0</v>
      </c>
      <c r="Q117" s="194">
        <v>0</v>
      </c>
      <c r="R117" s="194">
        <f>Q117*H117</f>
        <v>0</v>
      </c>
      <c r="S117" s="194">
        <v>0</v>
      </c>
      <c r="T117" s="195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6" t="s">
        <v>597</v>
      </c>
      <c r="AT117" s="196" t="s">
        <v>453</v>
      </c>
      <c r="AU117" s="196" t="s">
        <v>90</v>
      </c>
      <c r="AY117" s="20" t="s">
        <v>386</v>
      </c>
      <c r="BE117" s="197">
        <f>IF(N117="základní",J117,0)</f>
        <v>0</v>
      </c>
      <c r="BF117" s="197">
        <f>IF(N117="snížená",J117,0)</f>
        <v>0</v>
      </c>
      <c r="BG117" s="197">
        <f>IF(N117="zákl. přenesená",J117,0)</f>
        <v>0</v>
      </c>
      <c r="BH117" s="197">
        <f>IF(N117="sníž. přenesená",J117,0)</f>
        <v>0</v>
      </c>
      <c r="BI117" s="197">
        <f>IF(N117="nulová",J117,0)</f>
        <v>0</v>
      </c>
      <c r="BJ117" s="20" t="s">
        <v>90</v>
      </c>
      <c r="BK117" s="197">
        <f>ROUND(I117*H117,2)</f>
        <v>0</v>
      </c>
      <c r="BL117" s="20" t="s">
        <v>479</v>
      </c>
      <c r="BM117" s="196" t="s">
        <v>6437</v>
      </c>
    </row>
    <row r="118" spans="1:65" s="2" customFormat="1" ht="24.15" customHeight="1">
      <c r="A118" s="37"/>
      <c r="B118" s="38"/>
      <c r="C118" s="185" t="s">
        <v>423</v>
      </c>
      <c r="D118" s="185" t="s">
        <v>388</v>
      </c>
      <c r="E118" s="186" t="s">
        <v>6438</v>
      </c>
      <c r="F118" s="187" t="s">
        <v>6439</v>
      </c>
      <c r="G118" s="188" t="s">
        <v>167</v>
      </c>
      <c r="H118" s="189">
        <v>80</v>
      </c>
      <c r="I118" s="190"/>
      <c r="J118" s="191">
        <f>ROUND(I118*H118,2)</f>
        <v>0</v>
      </c>
      <c r="K118" s="187" t="s">
        <v>391</v>
      </c>
      <c r="L118" s="42"/>
      <c r="M118" s="192" t="s">
        <v>76</v>
      </c>
      <c r="N118" s="193" t="s">
        <v>49</v>
      </c>
      <c r="O118" s="67"/>
      <c r="P118" s="194">
        <f>O118*H118</f>
        <v>0</v>
      </c>
      <c r="Q118" s="194">
        <v>0</v>
      </c>
      <c r="R118" s="194">
        <f>Q118*H118</f>
        <v>0</v>
      </c>
      <c r="S118" s="194">
        <v>0</v>
      </c>
      <c r="T118" s="195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6" t="s">
        <v>479</v>
      </c>
      <c r="AT118" s="196" t="s">
        <v>388</v>
      </c>
      <c r="AU118" s="196" t="s">
        <v>90</v>
      </c>
      <c r="AY118" s="20" t="s">
        <v>386</v>
      </c>
      <c r="BE118" s="197">
        <f>IF(N118="základní",J118,0)</f>
        <v>0</v>
      </c>
      <c r="BF118" s="197">
        <f>IF(N118="snížená",J118,0)</f>
        <v>0</v>
      </c>
      <c r="BG118" s="197">
        <f>IF(N118="zákl. přenesená",J118,0)</f>
        <v>0</v>
      </c>
      <c r="BH118" s="197">
        <f>IF(N118="sníž. přenesená",J118,0)</f>
        <v>0</v>
      </c>
      <c r="BI118" s="197">
        <f>IF(N118="nulová",J118,0)</f>
        <v>0</v>
      </c>
      <c r="BJ118" s="20" t="s">
        <v>90</v>
      </c>
      <c r="BK118" s="197">
        <f>ROUND(I118*H118,2)</f>
        <v>0</v>
      </c>
      <c r="BL118" s="20" t="s">
        <v>479</v>
      </c>
      <c r="BM118" s="196" t="s">
        <v>6440</v>
      </c>
    </row>
    <row r="119" spans="1:65" s="2" customFormat="1" ht="10">
      <c r="A119" s="37"/>
      <c r="B119" s="38"/>
      <c r="C119" s="39"/>
      <c r="D119" s="198" t="s">
        <v>393</v>
      </c>
      <c r="E119" s="39"/>
      <c r="F119" s="199" t="s">
        <v>6441</v>
      </c>
      <c r="G119" s="39"/>
      <c r="H119" s="39"/>
      <c r="I119" s="200"/>
      <c r="J119" s="39"/>
      <c r="K119" s="39"/>
      <c r="L119" s="42"/>
      <c r="M119" s="201"/>
      <c r="N119" s="202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393</v>
      </c>
      <c r="AU119" s="20" t="s">
        <v>90</v>
      </c>
    </row>
    <row r="120" spans="1:65" s="2" customFormat="1" ht="24.15" customHeight="1">
      <c r="A120" s="37"/>
      <c r="B120" s="38"/>
      <c r="C120" s="236" t="s">
        <v>479</v>
      </c>
      <c r="D120" s="236" t="s">
        <v>453</v>
      </c>
      <c r="E120" s="237" t="s">
        <v>6442</v>
      </c>
      <c r="F120" s="238" t="s">
        <v>6443</v>
      </c>
      <c r="G120" s="239" t="s">
        <v>167</v>
      </c>
      <c r="H120" s="240">
        <v>80</v>
      </c>
      <c r="I120" s="241"/>
      <c r="J120" s="242">
        <f>ROUND(I120*H120,2)</f>
        <v>0</v>
      </c>
      <c r="K120" s="238" t="s">
        <v>76</v>
      </c>
      <c r="L120" s="243"/>
      <c r="M120" s="244" t="s">
        <v>76</v>
      </c>
      <c r="N120" s="245" t="s">
        <v>49</v>
      </c>
      <c r="O120" s="67"/>
      <c r="P120" s="194">
        <f>O120*H120</f>
        <v>0</v>
      </c>
      <c r="Q120" s="194">
        <v>0</v>
      </c>
      <c r="R120" s="194">
        <f>Q120*H120</f>
        <v>0</v>
      </c>
      <c r="S120" s="194">
        <v>0</v>
      </c>
      <c r="T120" s="195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6" t="s">
        <v>597</v>
      </c>
      <c r="AT120" s="196" t="s">
        <v>453</v>
      </c>
      <c r="AU120" s="196" t="s">
        <v>90</v>
      </c>
      <c r="AY120" s="20" t="s">
        <v>386</v>
      </c>
      <c r="BE120" s="197">
        <f>IF(N120="základní",J120,0)</f>
        <v>0</v>
      </c>
      <c r="BF120" s="197">
        <f>IF(N120="snížená",J120,0)</f>
        <v>0</v>
      </c>
      <c r="BG120" s="197">
        <f>IF(N120="zákl. přenesená",J120,0)</f>
        <v>0</v>
      </c>
      <c r="BH120" s="197">
        <f>IF(N120="sníž. přenesená",J120,0)</f>
        <v>0</v>
      </c>
      <c r="BI120" s="197">
        <f>IF(N120="nulová",J120,0)</f>
        <v>0</v>
      </c>
      <c r="BJ120" s="20" t="s">
        <v>90</v>
      </c>
      <c r="BK120" s="197">
        <f>ROUND(I120*H120,2)</f>
        <v>0</v>
      </c>
      <c r="BL120" s="20" t="s">
        <v>479</v>
      </c>
      <c r="BM120" s="196" t="s">
        <v>6444</v>
      </c>
    </row>
    <row r="121" spans="1:65" s="2" customFormat="1" ht="24.15" customHeight="1">
      <c r="A121" s="37"/>
      <c r="B121" s="38"/>
      <c r="C121" s="185" t="s">
        <v>484</v>
      </c>
      <c r="D121" s="185" t="s">
        <v>388</v>
      </c>
      <c r="E121" s="186" t="s">
        <v>6445</v>
      </c>
      <c r="F121" s="187" t="s">
        <v>6446</v>
      </c>
      <c r="G121" s="188" t="s">
        <v>624</v>
      </c>
      <c r="H121" s="189">
        <v>11</v>
      </c>
      <c r="I121" s="190"/>
      <c r="J121" s="191">
        <f>ROUND(I121*H121,2)</f>
        <v>0</v>
      </c>
      <c r="K121" s="187" t="s">
        <v>391</v>
      </c>
      <c r="L121" s="42"/>
      <c r="M121" s="192" t="s">
        <v>76</v>
      </c>
      <c r="N121" s="193" t="s">
        <v>49</v>
      </c>
      <c r="O121" s="67"/>
      <c r="P121" s="194">
        <f>O121*H121</f>
        <v>0</v>
      </c>
      <c r="Q121" s="194">
        <v>0</v>
      </c>
      <c r="R121" s="194">
        <f>Q121*H121</f>
        <v>0</v>
      </c>
      <c r="S121" s="194">
        <v>0</v>
      </c>
      <c r="T121" s="195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6" t="s">
        <v>479</v>
      </c>
      <c r="AT121" s="196" t="s">
        <v>388</v>
      </c>
      <c r="AU121" s="196" t="s">
        <v>90</v>
      </c>
      <c r="AY121" s="20" t="s">
        <v>386</v>
      </c>
      <c r="BE121" s="197">
        <f>IF(N121="základní",J121,0)</f>
        <v>0</v>
      </c>
      <c r="BF121" s="197">
        <f>IF(N121="snížená",J121,0)</f>
        <v>0</v>
      </c>
      <c r="BG121" s="197">
        <f>IF(N121="zákl. přenesená",J121,0)</f>
        <v>0</v>
      </c>
      <c r="BH121" s="197">
        <f>IF(N121="sníž. přenesená",J121,0)</f>
        <v>0</v>
      </c>
      <c r="BI121" s="197">
        <f>IF(N121="nulová",J121,0)</f>
        <v>0</v>
      </c>
      <c r="BJ121" s="20" t="s">
        <v>90</v>
      </c>
      <c r="BK121" s="197">
        <f>ROUND(I121*H121,2)</f>
        <v>0</v>
      </c>
      <c r="BL121" s="20" t="s">
        <v>479</v>
      </c>
      <c r="BM121" s="196" t="s">
        <v>6447</v>
      </c>
    </row>
    <row r="122" spans="1:65" s="2" customFormat="1" ht="10">
      <c r="A122" s="37"/>
      <c r="B122" s="38"/>
      <c r="C122" s="39"/>
      <c r="D122" s="198" t="s">
        <v>393</v>
      </c>
      <c r="E122" s="39"/>
      <c r="F122" s="199" t="s">
        <v>6448</v>
      </c>
      <c r="G122" s="39"/>
      <c r="H122" s="39"/>
      <c r="I122" s="200"/>
      <c r="J122" s="39"/>
      <c r="K122" s="39"/>
      <c r="L122" s="42"/>
      <c r="M122" s="201"/>
      <c r="N122" s="202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393</v>
      </c>
      <c r="AU122" s="20" t="s">
        <v>90</v>
      </c>
    </row>
    <row r="123" spans="1:65" s="2" customFormat="1" ht="16.5" customHeight="1">
      <c r="A123" s="37"/>
      <c r="B123" s="38"/>
      <c r="C123" s="236" t="s">
        <v>490</v>
      </c>
      <c r="D123" s="236" t="s">
        <v>453</v>
      </c>
      <c r="E123" s="237" t="s">
        <v>6449</v>
      </c>
      <c r="F123" s="238" t="s">
        <v>6450</v>
      </c>
      <c r="G123" s="239" t="s">
        <v>624</v>
      </c>
      <c r="H123" s="240">
        <v>11</v>
      </c>
      <c r="I123" s="241"/>
      <c r="J123" s="242">
        <f>ROUND(I123*H123,2)</f>
        <v>0</v>
      </c>
      <c r="K123" s="238" t="s">
        <v>76</v>
      </c>
      <c r="L123" s="243"/>
      <c r="M123" s="244" t="s">
        <v>76</v>
      </c>
      <c r="N123" s="245" t="s">
        <v>49</v>
      </c>
      <c r="O123" s="67"/>
      <c r="P123" s="194">
        <f>O123*H123</f>
        <v>0</v>
      </c>
      <c r="Q123" s="194">
        <v>0</v>
      </c>
      <c r="R123" s="194">
        <f>Q123*H123</f>
        <v>0</v>
      </c>
      <c r="S123" s="194">
        <v>0</v>
      </c>
      <c r="T123" s="195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6" t="s">
        <v>597</v>
      </c>
      <c r="AT123" s="196" t="s">
        <v>453</v>
      </c>
      <c r="AU123" s="196" t="s">
        <v>90</v>
      </c>
      <c r="AY123" s="20" t="s">
        <v>386</v>
      </c>
      <c r="BE123" s="197">
        <f>IF(N123="základní",J123,0)</f>
        <v>0</v>
      </c>
      <c r="BF123" s="197">
        <f>IF(N123="snížená",J123,0)</f>
        <v>0</v>
      </c>
      <c r="BG123" s="197">
        <f>IF(N123="zákl. přenesená",J123,0)</f>
        <v>0</v>
      </c>
      <c r="BH123" s="197">
        <f>IF(N123="sníž. přenesená",J123,0)</f>
        <v>0</v>
      </c>
      <c r="BI123" s="197">
        <f>IF(N123="nulová",J123,0)</f>
        <v>0</v>
      </c>
      <c r="BJ123" s="20" t="s">
        <v>90</v>
      </c>
      <c r="BK123" s="197">
        <f>ROUND(I123*H123,2)</f>
        <v>0</v>
      </c>
      <c r="BL123" s="20" t="s">
        <v>479</v>
      </c>
      <c r="BM123" s="196" t="s">
        <v>6451</v>
      </c>
    </row>
    <row r="124" spans="1:65" s="2" customFormat="1" ht="24.15" customHeight="1">
      <c r="A124" s="37"/>
      <c r="B124" s="38"/>
      <c r="C124" s="185" t="s">
        <v>1224</v>
      </c>
      <c r="D124" s="185" t="s">
        <v>388</v>
      </c>
      <c r="E124" s="186" t="s">
        <v>6452</v>
      </c>
      <c r="F124" s="187" t="s">
        <v>6453</v>
      </c>
      <c r="G124" s="188" t="s">
        <v>624</v>
      </c>
      <c r="H124" s="189">
        <v>20</v>
      </c>
      <c r="I124" s="190"/>
      <c r="J124" s="191">
        <f>ROUND(I124*H124,2)</f>
        <v>0</v>
      </c>
      <c r="K124" s="187" t="s">
        <v>391</v>
      </c>
      <c r="L124" s="42"/>
      <c r="M124" s="192" t="s">
        <v>76</v>
      </c>
      <c r="N124" s="193" t="s">
        <v>49</v>
      </c>
      <c r="O124" s="67"/>
      <c r="P124" s="194">
        <f>O124*H124</f>
        <v>0</v>
      </c>
      <c r="Q124" s="194">
        <v>0</v>
      </c>
      <c r="R124" s="194">
        <f>Q124*H124</f>
        <v>0</v>
      </c>
      <c r="S124" s="194">
        <v>0</v>
      </c>
      <c r="T124" s="195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6" t="s">
        <v>479</v>
      </c>
      <c r="AT124" s="196" t="s">
        <v>388</v>
      </c>
      <c r="AU124" s="196" t="s">
        <v>90</v>
      </c>
      <c r="AY124" s="20" t="s">
        <v>386</v>
      </c>
      <c r="BE124" s="197">
        <f>IF(N124="základní",J124,0)</f>
        <v>0</v>
      </c>
      <c r="BF124" s="197">
        <f>IF(N124="snížená",J124,0)</f>
        <v>0</v>
      </c>
      <c r="BG124" s="197">
        <f>IF(N124="zákl. přenesená",J124,0)</f>
        <v>0</v>
      </c>
      <c r="BH124" s="197">
        <f>IF(N124="sníž. přenesená",J124,0)</f>
        <v>0</v>
      </c>
      <c r="BI124" s="197">
        <f>IF(N124="nulová",J124,0)</f>
        <v>0</v>
      </c>
      <c r="BJ124" s="20" t="s">
        <v>90</v>
      </c>
      <c r="BK124" s="197">
        <f>ROUND(I124*H124,2)</f>
        <v>0</v>
      </c>
      <c r="BL124" s="20" t="s">
        <v>479</v>
      </c>
      <c r="BM124" s="196" t="s">
        <v>6454</v>
      </c>
    </row>
    <row r="125" spans="1:65" s="2" customFormat="1" ht="10">
      <c r="A125" s="37"/>
      <c r="B125" s="38"/>
      <c r="C125" s="39"/>
      <c r="D125" s="198" t="s">
        <v>393</v>
      </c>
      <c r="E125" s="39"/>
      <c r="F125" s="199" t="s">
        <v>6455</v>
      </c>
      <c r="G125" s="39"/>
      <c r="H125" s="39"/>
      <c r="I125" s="200"/>
      <c r="J125" s="39"/>
      <c r="K125" s="39"/>
      <c r="L125" s="42"/>
      <c r="M125" s="201"/>
      <c r="N125" s="202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393</v>
      </c>
      <c r="AU125" s="20" t="s">
        <v>90</v>
      </c>
    </row>
    <row r="126" spans="1:65" s="2" customFormat="1" ht="24.15" customHeight="1">
      <c r="A126" s="37"/>
      <c r="B126" s="38"/>
      <c r="C126" s="236" t="s">
        <v>1229</v>
      </c>
      <c r="D126" s="236" t="s">
        <v>453</v>
      </c>
      <c r="E126" s="237" t="s">
        <v>6456</v>
      </c>
      <c r="F126" s="238" t="s">
        <v>6457</v>
      </c>
      <c r="G126" s="239" t="s">
        <v>624</v>
      </c>
      <c r="H126" s="240">
        <v>20</v>
      </c>
      <c r="I126" s="241"/>
      <c r="J126" s="242">
        <f>ROUND(I126*H126,2)</f>
        <v>0</v>
      </c>
      <c r="K126" s="238" t="s">
        <v>391</v>
      </c>
      <c r="L126" s="243"/>
      <c r="M126" s="244" t="s">
        <v>76</v>
      </c>
      <c r="N126" s="245" t="s">
        <v>49</v>
      </c>
      <c r="O126" s="67"/>
      <c r="P126" s="194">
        <f>O126*H126</f>
        <v>0</v>
      </c>
      <c r="Q126" s="194">
        <v>9.0000000000000006E-5</v>
      </c>
      <c r="R126" s="194">
        <f>Q126*H126</f>
        <v>1.8000000000000002E-3</v>
      </c>
      <c r="S126" s="194">
        <v>0</v>
      </c>
      <c r="T126" s="195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6" t="s">
        <v>597</v>
      </c>
      <c r="AT126" s="196" t="s">
        <v>453</v>
      </c>
      <c r="AU126" s="196" t="s">
        <v>90</v>
      </c>
      <c r="AY126" s="20" t="s">
        <v>386</v>
      </c>
      <c r="BE126" s="197">
        <f>IF(N126="základní",J126,0)</f>
        <v>0</v>
      </c>
      <c r="BF126" s="197">
        <f>IF(N126="snížená",J126,0)</f>
        <v>0</v>
      </c>
      <c r="BG126" s="197">
        <f>IF(N126="zákl. přenesená",J126,0)</f>
        <v>0</v>
      </c>
      <c r="BH126" s="197">
        <f>IF(N126="sníž. přenesená",J126,0)</f>
        <v>0</v>
      </c>
      <c r="BI126" s="197">
        <f>IF(N126="nulová",J126,0)</f>
        <v>0</v>
      </c>
      <c r="BJ126" s="20" t="s">
        <v>90</v>
      </c>
      <c r="BK126" s="197">
        <f>ROUND(I126*H126,2)</f>
        <v>0</v>
      </c>
      <c r="BL126" s="20" t="s">
        <v>479</v>
      </c>
      <c r="BM126" s="196" t="s">
        <v>6458</v>
      </c>
    </row>
    <row r="127" spans="1:65" s="2" customFormat="1" ht="21.75" customHeight="1">
      <c r="A127" s="37"/>
      <c r="B127" s="38"/>
      <c r="C127" s="185" t="s">
        <v>496</v>
      </c>
      <c r="D127" s="185" t="s">
        <v>388</v>
      </c>
      <c r="E127" s="186" t="s">
        <v>6459</v>
      </c>
      <c r="F127" s="187" t="s">
        <v>6460</v>
      </c>
      <c r="G127" s="188" t="s">
        <v>167</v>
      </c>
      <c r="H127" s="189">
        <v>8249</v>
      </c>
      <c r="I127" s="190"/>
      <c r="J127" s="191">
        <f>ROUND(I127*H127,2)</f>
        <v>0</v>
      </c>
      <c r="K127" s="187" t="s">
        <v>391</v>
      </c>
      <c r="L127" s="42"/>
      <c r="M127" s="192" t="s">
        <v>76</v>
      </c>
      <c r="N127" s="193" t="s">
        <v>49</v>
      </c>
      <c r="O127" s="67"/>
      <c r="P127" s="194">
        <f>O127*H127</f>
        <v>0</v>
      </c>
      <c r="Q127" s="194">
        <v>0</v>
      </c>
      <c r="R127" s="194">
        <f>Q127*H127</f>
        <v>0</v>
      </c>
      <c r="S127" s="194">
        <v>0</v>
      </c>
      <c r="T127" s="195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6" t="s">
        <v>479</v>
      </c>
      <c r="AT127" s="196" t="s">
        <v>388</v>
      </c>
      <c r="AU127" s="196" t="s">
        <v>90</v>
      </c>
      <c r="AY127" s="20" t="s">
        <v>386</v>
      </c>
      <c r="BE127" s="197">
        <f>IF(N127="základní",J127,0)</f>
        <v>0</v>
      </c>
      <c r="BF127" s="197">
        <f>IF(N127="snížená",J127,0)</f>
        <v>0</v>
      </c>
      <c r="BG127" s="197">
        <f>IF(N127="zákl. přenesená",J127,0)</f>
        <v>0</v>
      </c>
      <c r="BH127" s="197">
        <f>IF(N127="sníž. přenesená",J127,0)</f>
        <v>0</v>
      </c>
      <c r="BI127" s="197">
        <f>IF(N127="nulová",J127,0)</f>
        <v>0</v>
      </c>
      <c r="BJ127" s="20" t="s">
        <v>90</v>
      </c>
      <c r="BK127" s="197">
        <f>ROUND(I127*H127,2)</f>
        <v>0</v>
      </c>
      <c r="BL127" s="20" t="s">
        <v>479</v>
      </c>
      <c r="BM127" s="196" t="s">
        <v>6461</v>
      </c>
    </row>
    <row r="128" spans="1:65" s="2" customFormat="1" ht="10">
      <c r="A128" s="37"/>
      <c r="B128" s="38"/>
      <c r="C128" s="39"/>
      <c r="D128" s="198" t="s">
        <v>393</v>
      </c>
      <c r="E128" s="39"/>
      <c r="F128" s="199" t="s">
        <v>6462</v>
      </c>
      <c r="G128" s="39"/>
      <c r="H128" s="39"/>
      <c r="I128" s="200"/>
      <c r="J128" s="39"/>
      <c r="K128" s="39"/>
      <c r="L128" s="42"/>
      <c r="M128" s="201"/>
      <c r="N128" s="202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393</v>
      </c>
      <c r="AU128" s="20" t="s">
        <v>90</v>
      </c>
    </row>
    <row r="129" spans="1:65" s="2" customFormat="1" ht="16.5" customHeight="1">
      <c r="A129" s="37"/>
      <c r="B129" s="38"/>
      <c r="C129" s="236" t="s">
        <v>502</v>
      </c>
      <c r="D129" s="236" t="s">
        <v>453</v>
      </c>
      <c r="E129" s="237" t="s">
        <v>6209</v>
      </c>
      <c r="F129" s="238" t="s">
        <v>6463</v>
      </c>
      <c r="G129" s="239" t="s">
        <v>167</v>
      </c>
      <c r="H129" s="240">
        <v>730</v>
      </c>
      <c r="I129" s="241"/>
      <c r="J129" s="242">
        <f>ROUND(I129*H129,2)</f>
        <v>0</v>
      </c>
      <c r="K129" s="238" t="s">
        <v>76</v>
      </c>
      <c r="L129" s="243"/>
      <c r="M129" s="244" t="s">
        <v>76</v>
      </c>
      <c r="N129" s="245" t="s">
        <v>49</v>
      </c>
      <c r="O129" s="67"/>
      <c r="P129" s="194">
        <f>O129*H129</f>
        <v>0</v>
      </c>
      <c r="Q129" s="194">
        <v>0</v>
      </c>
      <c r="R129" s="194">
        <f>Q129*H129</f>
        <v>0</v>
      </c>
      <c r="S129" s="194">
        <v>0</v>
      </c>
      <c r="T129" s="195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6" t="s">
        <v>597</v>
      </c>
      <c r="AT129" s="196" t="s">
        <v>453</v>
      </c>
      <c r="AU129" s="196" t="s">
        <v>90</v>
      </c>
      <c r="AY129" s="20" t="s">
        <v>386</v>
      </c>
      <c r="BE129" s="197">
        <f>IF(N129="základní",J129,0)</f>
        <v>0</v>
      </c>
      <c r="BF129" s="197">
        <f>IF(N129="snížená",J129,0)</f>
        <v>0</v>
      </c>
      <c r="BG129" s="197">
        <f>IF(N129="zákl. přenesená",J129,0)</f>
        <v>0</v>
      </c>
      <c r="BH129" s="197">
        <f>IF(N129="sníž. přenesená",J129,0)</f>
        <v>0</v>
      </c>
      <c r="BI129" s="197">
        <f>IF(N129="nulová",J129,0)</f>
        <v>0</v>
      </c>
      <c r="BJ129" s="20" t="s">
        <v>90</v>
      </c>
      <c r="BK129" s="197">
        <f>ROUND(I129*H129,2)</f>
        <v>0</v>
      </c>
      <c r="BL129" s="20" t="s">
        <v>479</v>
      </c>
      <c r="BM129" s="196" t="s">
        <v>6464</v>
      </c>
    </row>
    <row r="130" spans="1:65" s="2" customFormat="1" ht="16.5" customHeight="1">
      <c r="A130" s="37"/>
      <c r="B130" s="38"/>
      <c r="C130" s="236" t="s">
        <v>7</v>
      </c>
      <c r="D130" s="236" t="s">
        <v>453</v>
      </c>
      <c r="E130" s="237" t="s">
        <v>6212</v>
      </c>
      <c r="F130" s="238" t="s">
        <v>6465</v>
      </c>
      <c r="G130" s="239" t="s">
        <v>167</v>
      </c>
      <c r="H130" s="240">
        <v>250</v>
      </c>
      <c r="I130" s="241"/>
      <c r="J130" s="242">
        <f>ROUND(I130*H130,2)</f>
        <v>0</v>
      </c>
      <c r="K130" s="238" t="s">
        <v>76</v>
      </c>
      <c r="L130" s="243"/>
      <c r="M130" s="244" t="s">
        <v>76</v>
      </c>
      <c r="N130" s="245" t="s">
        <v>49</v>
      </c>
      <c r="O130" s="67"/>
      <c r="P130" s="194">
        <f>O130*H130</f>
        <v>0</v>
      </c>
      <c r="Q130" s="194">
        <v>0</v>
      </c>
      <c r="R130" s="194">
        <f>Q130*H130</f>
        <v>0</v>
      </c>
      <c r="S130" s="194">
        <v>0</v>
      </c>
      <c r="T130" s="195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6" t="s">
        <v>597</v>
      </c>
      <c r="AT130" s="196" t="s">
        <v>453</v>
      </c>
      <c r="AU130" s="196" t="s">
        <v>90</v>
      </c>
      <c r="AY130" s="20" t="s">
        <v>386</v>
      </c>
      <c r="BE130" s="197">
        <f>IF(N130="základní",J130,0)</f>
        <v>0</v>
      </c>
      <c r="BF130" s="197">
        <f>IF(N130="snížená",J130,0)</f>
        <v>0</v>
      </c>
      <c r="BG130" s="197">
        <f>IF(N130="zákl. přenesená",J130,0)</f>
        <v>0</v>
      </c>
      <c r="BH130" s="197">
        <f>IF(N130="sníž. přenesená",J130,0)</f>
        <v>0</v>
      </c>
      <c r="BI130" s="197">
        <f>IF(N130="nulová",J130,0)</f>
        <v>0</v>
      </c>
      <c r="BJ130" s="20" t="s">
        <v>90</v>
      </c>
      <c r="BK130" s="197">
        <f>ROUND(I130*H130,2)</f>
        <v>0</v>
      </c>
      <c r="BL130" s="20" t="s">
        <v>479</v>
      </c>
      <c r="BM130" s="196" t="s">
        <v>6466</v>
      </c>
    </row>
    <row r="131" spans="1:65" s="2" customFormat="1" ht="16.5" customHeight="1">
      <c r="A131" s="37"/>
      <c r="B131" s="38"/>
      <c r="C131" s="236" t="s">
        <v>516</v>
      </c>
      <c r="D131" s="236" t="s">
        <v>453</v>
      </c>
      <c r="E131" s="237" t="s">
        <v>6186</v>
      </c>
      <c r="F131" s="238" t="s">
        <v>6467</v>
      </c>
      <c r="G131" s="239" t="s">
        <v>167</v>
      </c>
      <c r="H131" s="240">
        <v>6873</v>
      </c>
      <c r="I131" s="241"/>
      <c r="J131" s="242">
        <f>ROUND(I131*H131,2)</f>
        <v>0</v>
      </c>
      <c r="K131" s="238" t="s">
        <v>76</v>
      </c>
      <c r="L131" s="243"/>
      <c r="M131" s="244" t="s">
        <v>76</v>
      </c>
      <c r="N131" s="245" t="s">
        <v>49</v>
      </c>
      <c r="O131" s="67"/>
      <c r="P131" s="194">
        <f>O131*H131</f>
        <v>0</v>
      </c>
      <c r="Q131" s="194">
        <v>0</v>
      </c>
      <c r="R131" s="194">
        <f>Q131*H131</f>
        <v>0</v>
      </c>
      <c r="S131" s="194">
        <v>0</v>
      </c>
      <c r="T131" s="195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6" t="s">
        <v>597</v>
      </c>
      <c r="AT131" s="196" t="s">
        <v>453</v>
      </c>
      <c r="AU131" s="196" t="s">
        <v>90</v>
      </c>
      <c r="AY131" s="20" t="s">
        <v>386</v>
      </c>
      <c r="BE131" s="197">
        <f>IF(N131="základní",J131,0)</f>
        <v>0</v>
      </c>
      <c r="BF131" s="197">
        <f>IF(N131="snížená",J131,0)</f>
        <v>0</v>
      </c>
      <c r="BG131" s="197">
        <f>IF(N131="zákl. přenesená",J131,0)</f>
        <v>0</v>
      </c>
      <c r="BH131" s="197">
        <f>IF(N131="sníž. přenesená",J131,0)</f>
        <v>0</v>
      </c>
      <c r="BI131" s="197">
        <f>IF(N131="nulová",J131,0)</f>
        <v>0</v>
      </c>
      <c r="BJ131" s="20" t="s">
        <v>90</v>
      </c>
      <c r="BK131" s="197">
        <f>ROUND(I131*H131,2)</f>
        <v>0</v>
      </c>
      <c r="BL131" s="20" t="s">
        <v>479</v>
      </c>
      <c r="BM131" s="196" t="s">
        <v>6468</v>
      </c>
    </row>
    <row r="132" spans="1:65" s="2" customFormat="1" ht="16.5" customHeight="1">
      <c r="A132" s="37"/>
      <c r="B132" s="38"/>
      <c r="C132" s="236" t="s">
        <v>522</v>
      </c>
      <c r="D132" s="236" t="s">
        <v>453</v>
      </c>
      <c r="E132" s="237" t="s">
        <v>6189</v>
      </c>
      <c r="F132" s="238" t="s">
        <v>6469</v>
      </c>
      <c r="G132" s="239" t="s">
        <v>167</v>
      </c>
      <c r="H132" s="240">
        <v>396</v>
      </c>
      <c r="I132" s="241"/>
      <c r="J132" s="242">
        <f>ROUND(I132*H132,2)</f>
        <v>0</v>
      </c>
      <c r="K132" s="238" t="s">
        <v>76</v>
      </c>
      <c r="L132" s="243"/>
      <c r="M132" s="244" t="s">
        <v>76</v>
      </c>
      <c r="N132" s="245" t="s">
        <v>49</v>
      </c>
      <c r="O132" s="67"/>
      <c r="P132" s="194">
        <f>O132*H132</f>
        <v>0</v>
      </c>
      <c r="Q132" s="194">
        <v>0</v>
      </c>
      <c r="R132" s="194">
        <f>Q132*H132</f>
        <v>0</v>
      </c>
      <c r="S132" s="194">
        <v>0</v>
      </c>
      <c r="T132" s="195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6" t="s">
        <v>597</v>
      </c>
      <c r="AT132" s="196" t="s">
        <v>453</v>
      </c>
      <c r="AU132" s="196" t="s">
        <v>90</v>
      </c>
      <c r="AY132" s="20" t="s">
        <v>386</v>
      </c>
      <c r="BE132" s="197">
        <f>IF(N132="základní",J132,0)</f>
        <v>0</v>
      </c>
      <c r="BF132" s="197">
        <f>IF(N132="snížená",J132,0)</f>
        <v>0</v>
      </c>
      <c r="BG132" s="197">
        <f>IF(N132="zákl. přenesená",J132,0)</f>
        <v>0</v>
      </c>
      <c r="BH132" s="197">
        <f>IF(N132="sníž. přenesená",J132,0)</f>
        <v>0</v>
      </c>
      <c r="BI132" s="197">
        <f>IF(N132="nulová",J132,0)</f>
        <v>0</v>
      </c>
      <c r="BJ132" s="20" t="s">
        <v>90</v>
      </c>
      <c r="BK132" s="197">
        <f>ROUND(I132*H132,2)</f>
        <v>0</v>
      </c>
      <c r="BL132" s="20" t="s">
        <v>479</v>
      </c>
      <c r="BM132" s="196" t="s">
        <v>6470</v>
      </c>
    </row>
    <row r="133" spans="1:65" s="2" customFormat="1" ht="24.15" customHeight="1">
      <c r="A133" s="37"/>
      <c r="B133" s="38"/>
      <c r="C133" s="185" t="s">
        <v>527</v>
      </c>
      <c r="D133" s="185" t="s">
        <v>388</v>
      </c>
      <c r="E133" s="186" t="s">
        <v>6471</v>
      </c>
      <c r="F133" s="187" t="s">
        <v>6472</v>
      </c>
      <c r="G133" s="188" t="s">
        <v>167</v>
      </c>
      <c r="H133" s="189">
        <v>1016</v>
      </c>
      <c r="I133" s="190"/>
      <c r="J133" s="191">
        <f>ROUND(I133*H133,2)</f>
        <v>0</v>
      </c>
      <c r="K133" s="187" t="s">
        <v>391</v>
      </c>
      <c r="L133" s="42"/>
      <c r="M133" s="192" t="s">
        <v>76</v>
      </c>
      <c r="N133" s="193" t="s">
        <v>49</v>
      </c>
      <c r="O133" s="67"/>
      <c r="P133" s="194">
        <f>O133*H133</f>
        <v>0</v>
      </c>
      <c r="Q133" s="194">
        <v>0</v>
      </c>
      <c r="R133" s="194">
        <f>Q133*H133</f>
        <v>0</v>
      </c>
      <c r="S133" s="194">
        <v>0</v>
      </c>
      <c r="T133" s="195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6" t="s">
        <v>479</v>
      </c>
      <c r="AT133" s="196" t="s">
        <v>388</v>
      </c>
      <c r="AU133" s="196" t="s">
        <v>90</v>
      </c>
      <c r="AY133" s="20" t="s">
        <v>386</v>
      </c>
      <c r="BE133" s="197">
        <f>IF(N133="základní",J133,0)</f>
        <v>0</v>
      </c>
      <c r="BF133" s="197">
        <f>IF(N133="snížená",J133,0)</f>
        <v>0</v>
      </c>
      <c r="BG133" s="197">
        <f>IF(N133="zákl. přenesená",J133,0)</f>
        <v>0</v>
      </c>
      <c r="BH133" s="197">
        <f>IF(N133="sníž. přenesená",J133,0)</f>
        <v>0</v>
      </c>
      <c r="BI133" s="197">
        <f>IF(N133="nulová",J133,0)</f>
        <v>0</v>
      </c>
      <c r="BJ133" s="20" t="s">
        <v>90</v>
      </c>
      <c r="BK133" s="197">
        <f>ROUND(I133*H133,2)</f>
        <v>0</v>
      </c>
      <c r="BL133" s="20" t="s">
        <v>479</v>
      </c>
      <c r="BM133" s="196" t="s">
        <v>6473</v>
      </c>
    </row>
    <row r="134" spans="1:65" s="2" customFormat="1" ht="10">
      <c r="A134" s="37"/>
      <c r="B134" s="38"/>
      <c r="C134" s="39"/>
      <c r="D134" s="198" t="s">
        <v>393</v>
      </c>
      <c r="E134" s="39"/>
      <c r="F134" s="199" t="s">
        <v>6474</v>
      </c>
      <c r="G134" s="39"/>
      <c r="H134" s="39"/>
      <c r="I134" s="200"/>
      <c r="J134" s="39"/>
      <c r="K134" s="39"/>
      <c r="L134" s="42"/>
      <c r="M134" s="201"/>
      <c r="N134" s="202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393</v>
      </c>
      <c r="AU134" s="20" t="s">
        <v>90</v>
      </c>
    </row>
    <row r="135" spans="1:65" s="2" customFormat="1" ht="16.5" customHeight="1">
      <c r="A135" s="37"/>
      <c r="B135" s="38"/>
      <c r="C135" s="236" t="s">
        <v>534</v>
      </c>
      <c r="D135" s="236" t="s">
        <v>453</v>
      </c>
      <c r="E135" s="237" t="s">
        <v>6475</v>
      </c>
      <c r="F135" s="238" t="s">
        <v>6476</v>
      </c>
      <c r="G135" s="239" t="s">
        <v>167</v>
      </c>
      <c r="H135" s="240">
        <v>1016</v>
      </c>
      <c r="I135" s="241"/>
      <c r="J135" s="242">
        <f>ROUND(I135*H135,2)</f>
        <v>0</v>
      </c>
      <c r="K135" s="238" t="s">
        <v>76</v>
      </c>
      <c r="L135" s="243"/>
      <c r="M135" s="244" t="s">
        <v>76</v>
      </c>
      <c r="N135" s="245" t="s">
        <v>49</v>
      </c>
      <c r="O135" s="67"/>
      <c r="P135" s="194">
        <f>O135*H135</f>
        <v>0</v>
      </c>
      <c r="Q135" s="194">
        <v>0</v>
      </c>
      <c r="R135" s="194">
        <f>Q135*H135</f>
        <v>0</v>
      </c>
      <c r="S135" s="194">
        <v>0</v>
      </c>
      <c r="T135" s="195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6" t="s">
        <v>597</v>
      </c>
      <c r="AT135" s="196" t="s">
        <v>453</v>
      </c>
      <c r="AU135" s="196" t="s">
        <v>90</v>
      </c>
      <c r="AY135" s="20" t="s">
        <v>386</v>
      </c>
      <c r="BE135" s="197">
        <f>IF(N135="základní",J135,0)</f>
        <v>0</v>
      </c>
      <c r="BF135" s="197">
        <f>IF(N135="snížená",J135,0)</f>
        <v>0</v>
      </c>
      <c r="BG135" s="197">
        <f>IF(N135="zákl. přenesená",J135,0)</f>
        <v>0</v>
      </c>
      <c r="BH135" s="197">
        <f>IF(N135="sníž. přenesená",J135,0)</f>
        <v>0</v>
      </c>
      <c r="BI135" s="197">
        <f>IF(N135="nulová",J135,0)</f>
        <v>0</v>
      </c>
      <c r="BJ135" s="20" t="s">
        <v>90</v>
      </c>
      <c r="BK135" s="197">
        <f>ROUND(I135*H135,2)</f>
        <v>0</v>
      </c>
      <c r="BL135" s="20" t="s">
        <v>479</v>
      </c>
      <c r="BM135" s="196" t="s">
        <v>6477</v>
      </c>
    </row>
    <row r="136" spans="1:65" s="2" customFormat="1" ht="16.5" customHeight="1">
      <c r="A136" s="37"/>
      <c r="B136" s="38"/>
      <c r="C136" s="185" t="s">
        <v>542</v>
      </c>
      <c r="D136" s="185" t="s">
        <v>388</v>
      </c>
      <c r="E136" s="186" t="s">
        <v>6334</v>
      </c>
      <c r="F136" s="187" t="s">
        <v>6335</v>
      </c>
      <c r="G136" s="188" t="s">
        <v>624</v>
      </c>
      <c r="H136" s="189">
        <v>28</v>
      </c>
      <c r="I136" s="190"/>
      <c r="J136" s="191">
        <f>ROUND(I136*H136,2)</f>
        <v>0</v>
      </c>
      <c r="K136" s="187" t="s">
        <v>391</v>
      </c>
      <c r="L136" s="42"/>
      <c r="M136" s="192" t="s">
        <v>76</v>
      </c>
      <c r="N136" s="193" t="s">
        <v>49</v>
      </c>
      <c r="O136" s="67"/>
      <c r="P136" s="194">
        <f>O136*H136</f>
        <v>0</v>
      </c>
      <c r="Q136" s="194">
        <v>0</v>
      </c>
      <c r="R136" s="194">
        <f>Q136*H136</f>
        <v>0</v>
      </c>
      <c r="S136" s="194">
        <v>0</v>
      </c>
      <c r="T136" s="195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6" t="s">
        <v>479</v>
      </c>
      <c r="AT136" s="196" t="s">
        <v>388</v>
      </c>
      <c r="AU136" s="196" t="s">
        <v>90</v>
      </c>
      <c r="AY136" s="20" t="s">
        <v>386</v>
      </c>
      <c r="BE136" s="197">
        <f>IF(N136="základní",J136,0)</f>
        <v>0</v>
      </c>
      <c r="BF136" s="197">
        <f>IF(N136="snížená",J136,0)</f>
        <v>0</v>
      </c>
      <c r="BG136" s="197">
        <f>IF(N136="zákl. přenesená",J136,0)</f>
        <v>0</v>
      </c>
      <c r="BH136" s="197">
        <f>IF(N136="sníž. přenesená",J136,0)</f>
        <v>0</v>
      </c>
      <c r="BI136" s="197">
        <f>IF(N136="nulová",J136,0)</f>
        <v>0</v>
      </c>
      <c r="BJ136" s="20" t="s">
        <v>90</v>
      </c>
      <c r="BK136" s="197">
        <f>ROUND(I136*H136,2)</f>
        <v>0</v>
      </c>
      <c r="BL136" s="20" t="s">
        <v>479</v>
      </c>
      <c r="BM136" s="196" t="s">
        <v>6478</v>
      </c>
    </row>
    <row r="137" spans="1:65" s="2" customFormat="1" ht="10">
      <c r="A137" s="37"/>
      <c r="B137" s="38"/>
      <c r="C137" s="39"/>
      <c r="D137" s="198" t="s">
        <v>393</v>
      </c>
      <c r="E137" s="39"/>
      <c r="F137" s="199" t="s">
        <v>6337</v>
      </c>
      <c r="G137" s="39"/>
      <c r="H137" s="39"/>
      <c r="I137" s="200"/>
      <c r="J137" s="39"/>
      <c r="K137" s="39"/>
      <c r="L137" s="42"/>
      <c r="M137" s="201"/>
      <c r="N137" s="202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393</v>
      </c>
      <c r="AU137" s="20" t="s">
        <v>90</v>
      </c>
    </row>
    <row r="138" spans="1:65" s="2" customFormat="1" ht="16.5" customHeight="1">
      <c r="A138" s="37"/>
      <c r="B138" s="38"/>
      <c r="C138" s="236" t="s">
        <v>554</v>
      </c>
      <c r="D138" s="236" t="s">
        <v>453</v>
      </c>
      <c r="E138" s="237" t="s">
        <v>5970</v>
      </c>
      <c r="F138" s="238" t="s">
        <v>6479</v>
      </c>
      <c r="G138" s="239" t="s">
        <v>624</v>
      </c>
      <c r="H138" s="240">
        <v>28</v>
      </c>
      <c r="I138" s="241"/>
      <c r="J138" s="242">
        <f>ROUND(I138*H138,2)</f>
        <v>0</v>
      </c>
      <c r="K138" s="238" t="s">
        <v>76</v>
      </c>
      <c r="L138" s="243"/>
      <c r="M138" s="244" t="s">
        <v>76</v>
      </c>
      <c r="N138" s="245" t="s">
        <v>49</v>
      </c>
      <c r="O138" s="67"/>
      <c r="P138" s="194">
        <f>O138*H138</f>
        <v>0</v>
      </c>
      <c r="Q138" s="194">
        <v>0</v>
      </c>
      <c r="R138" s="194">
        <f>Q138*H138</f>
        <v>0</v>
      </c>
      <c r="S138" s="194">
        <v>0</v>
      </c>
      <c r="T138" s="195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6" t="s">
        <v>597</v>
      </c>
      <c r="AT138" s="196" t="s">
        <v>453</v>
      </c>
      <c r="AU138" s="196" t="s">
        <v>90</v>
      </c>
      <c r="AY138" s="20" t="s">
        <v>386</v>
      </c>
      <c r="BE138" s="197">
        <f>IF(N138="základní",J138,0)</f>
        <v>0</v>
      </c>
      <c r="BF138" s="197">
        <f>IF(N138="snížená",J138,0)</f>
        <v>0</v>
      </c>
      <c r="BG138" s="197">
        <f>IF(N138="zákl. přenesená",J138,0)</f>
        <v>0</v>
      </c>
      <c r="BH138" s="197">
        <f>IF(N138="sníž. přenesená",J138,0)</f>
        <v>0</v>
      </c>
      <c r="BI138" s="197">
        <f>IF(N138="nulová",J138,0)</f>
        <v>0</v>
      </c>
      <c r="BJ138" s="20" t="s">
        <v>90</v>
      </c>
      <c r="BK138" s="197">
        <f>ROUND(I138*H138,2)</f>
        <v>0</v>
      </c>
      <c r="BL138" s="20" t="s">
        <v>479</v>
      </c>
      <c r="BM138" s="196" t="s">
        <v>6480</v>
      </c>
    </row>
    <row r="139" spans="1:65" s="2" customFormat="1" ht="33" customHeight="1">
      <c r="A139" s="37"/>
      <c r="B139" s="38"/>
      <c r="C139" s="185" t="s">
        <v>566</v>
      </c>
      <c r="D139" s="185" t="s">
        <v>388</v>
      </c>
      <c r="E139" s="186" t="s">
        <v>6481</v>
      </c>
      <c r="F139" s="187" t="s">
        <v>6482</v>
      </c>
      <c r="G139" s="188" t="s">
        <v>624</v>
      </c>
      <c r="H139" s="189">
        <v>1</v>
      </c>
      <c r="I139" s="190"/>
      <c r="J139" s="191">
        <f>ROUND(I139*H139,2)</f>
        <v>0</v>
      </c>
      <c r="K139" s="187" t="s">
        <v>76</v>
      </c>
      <c r="L139" s="42"/>
      <c r="M139" s="192" t="s">
        <v>76</v>
      </c>
      <c r="N139" s="193" t="s">
        <v>49</v>
      </c>
      <c r="O139" s="67"/>
      <c r="P139" s="194">
        <f>O139*H139</f>
        <v>0</v>
      </c>
      <c r="Q139" s="194">
        <v>0</v>
      </c>
      <c r="R139" s="194">
        <f>Q139*H139</f>
        <v>0</v>
      </c>
      <c r="S139" s="194">
        <v>0</v>
      </c>
      <c r="T139" s="195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6" t="s">
        <v>479</v>
      </c>
      <c r="AT139" s="196" t="s">
        <v>388</v>
      </c>
      <c r="AU139" s="196" t="s">
        <v>90</v>
      </c>
      <c r="AY139" s="20" t="s">
        <v>386</v>
      </c>
      <c r="BE139" s="197">
        <f>IF(N139="základní",J139,0)</f>
        <v>0</v>
      </c>
      <c r="BF139" s="197">
        <f>IF(N139="snížená",J139,0)</f>
        <v>0</v>
      </c>
      <c r="BG139" s="197">
        <f>IF(N139="zákl. přenesená",J139,0)</f>
        <v>0</v>
      </c>
      <c r="BH139" s="197">
        <f>IF(N139="sníž. přenesená",J139,0)</f>
        <v>0</v>
      </c>
      <c r="BI139" s="197">
        <f>IF(N139="nulová",J139,0)</f>
        <v>0</v>
      </c>
      <c r="BJ139" s="20" t="s">
        <v>90</v>
      </c>
      <c r="BK139" s="197">
        <f>ROUND(I139*H139,2)</f>
        <v>0</v>
      </c>
      <c r="BL139" s="20" t="s">
        <v>479</v>
      </c>
      <c r="BM139" s="196" t="s">
        <v>6483</v>
      </c>
    </row>
    <row r="140" spans="1:65" s="2" customFormat="1" ht="16.5" customHeight="1">
      <c r="A140" s="37"/>
      <c r="B140" s="38"/>
      <c r="C140" s="236" t="s">
        <v>573</v>
      </c>
      <c r="D140" s="236" t="s">
        <v>453</v>
      </c>
      <c r="E140" s="237" t="s">
        <v>6484</v>
      </c>
      <c r="F140" s="238" t="s">
        <v>6485</v>
      </c>
      <c r="G140" s="239" t="s">
        <v>624</v>
      </c>
      <c r="H140" s="240">
        <v>1</v>
      </c>
      <c r="I140" s="241"/>
      <c r="J140" s="242">
        <f>ROUND(I140*H140,2)</f>
        <v>0</v>
      </c>
      <c r="K140" s="238" t="s">
        <v>76</v>
      </c>
      <c r="L140" s="243"/>
      <c r="M140" s="244" t="s">
        <v>76</v>
      </c>
      <c r="N140" s="245" t="s">
        <v>49</v>
      </c>
      <c r="O140" s="67"/>
      <c r="P140" s="194">
        <f>O140*H140</f>
        <v>0</v>
      </c>
      <c r="Q140" s="194">
        <v>0</v>
      </c>
      <c r="R140" s="194">
        <f>Q140*H140</f>
        <v>0</v>
      </c>
      <c r="S140" s="194">
        <v>0</v>
      </c>
      <c r="T140" s="195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6" t="s">
        <v>597</v>
      </c>
      <c r="AT140" s="196" t="s">
        <v>453</v>
      </c>
      <c r="AU140" s="196" t="s">
        <v>90</v>
      </c>
      <c r="AY140" s="20" t="s">
        <v>386</v>
      </c>
      <c r="BE140" s="197">
        <f>IF(N140="základní",J140,0)</f>
        <v>0</v>
      </c>
      <c r="BF140" s="197">
        <f>IF(N140="snížená",J140,0)</f>
        <v>0</v>
      </c>
      <c r="BG140" s="197">
        <f>IF(N140="zákl. přenesená",J140,0)</f>
        <v>0</v>
      </c>
      <c r="BH140" s="197">
        <f>IF(N140="sníž. přenesená",J140,0)</f>
        <v>0</v>
      </c>
      <c r="BI140" s="197">
        <f>IF(N140="nulová",J140,0)</f>
        <v>0</v>
      </c>
      <c r="BJ140" s="20" t="s">
        <v>90</v>
      </c>
      <c r="BK140" s="197">
        <f>ROUND(I140*H140,2)</f>
        <v>0</v>
      </c>
      <c r="BL140" s="20" t="s">
        <v>479</v>
      </c>
      <c r="BM140" s="196" t="s">
        <v>6486</v>
      </c>
    </row>
    <row r="141" spans="1:65" s="2" customFormat="1" ht="16.5" customHeight="1">
      <c r="A141" s="37"/>
      <c r="B141" s="38"/>
      <c r="C141" s="185" t="s">
        <v>582</v>
      </c>
      <c r="D141" s="185" t="s">
        <v>388</v>
      </c>
      <c r="E141" s="186" t="s">
        <v>6487</v>
      </c>
      <c r="F141" s="187" t="s">
        <v>6488</v>
      </c>
      <c r="G141" s="188" t="s">
        <v>624</v>
      </c>
      <c r="H141" s="189">
        <v>56</v>
      </c>
      <c r="I141" s="190"/>
      <c r="J141" s="191">
        <f>ROUND(I141*H141,2)</f>
        <v>0</v>
      </c>
      <c r="K141" s="187" t="s">
        <v>391</v>
      </c>
      <c r="L141" s="42"/>
      <c r="M141" s="192" t="s">
        <v>76</v>
      </c>
      <c r="N141" s="193" t="s">
        <v>49</v>
      </c>
      <c r="O141" s="67"/>
      <c r="P141" s="194">
        <f>O141*H141</f>
        <v>0</v>
      </c>
      <c r="Q141" s="194">
        <v>0</v>
      </c>
      <c r="R141" s="194">
        <f>Q141*H141</f>
        <v>0</v>
      </c>
      <c r="S141" s="194">
        <v>0</v>
      </c>
      <c r="T141" s="195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6" t="s">
        <v>479</v>
      </c>
      <c r="AT141" s="196" t="s">
        <v>388</v>
      </c>
      <c r="AU141" s="196" t="s">
        <v>90</v>
      </c>
      <c r="AY141" s="20" t="s">
        <v>386</v>
      </c>
      <c r="BE141" s="197">
        <f>IF(N141="základní",J141,0)</f>
        <v>0</v>
      </c>
      <c r="BF141" s="197">
        <f>IF(N141="snížená",J141,0)</f>
        <v>0</v>
      </c>
      <c r="BG141" s="197">
        <f>IF(N141="zákl. přenesená",J141,0)</f>
        <v>0</v>
      </c>
      <c r="BH141" s="197">
        <f>IF(N141="sníž. přenesená",J141,0)</f>
        <v>0</v>
      </c>
      <c r="BI141" s="197">
        <f>IF(N141="nulová",J141,0)</f>
        <v>0</v>
      </c>
      <c r="BJ141" s="20" t="s">
        <v>90</v>
      </c>
      <c r="BK141" s="197">
        <f>ROUND(I141*H141,2)</f>
        <v>0</v>
      </c>
      <c r="BL141" s="20" t="s">
        <v>479</v>
      </c>
      <c r="BM141" s="196" t="s">
        <v>6489</v>
      </c>
    </row>
    <row r="142" spans="1:65" s="2" customFormat="1" ht="10">
      <c r="A142" s="37"/>
      <c r="B142" s="38"/>
      <c r="C142" s="39"/>
      <c r="D142" s="198" t="s">
        <v>393</v>
      </c>
      <c r="E142" s="39"/>
      <c r="F142" s="199" t="s">
        <v>6490</v>
      </c>
      <c r="G142" s="39"/>
      <c r="H142" s="39"/>
      <c r="I142" s="200"/>
      <c r="J142" s="39"/>
      <c r="K142" s="39"/>
      <c r="L142" s="42"/>
      <c r="M142" s="201"/>
      <c r="N142" s="202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393</v>
      </c>
      <c r="AU142" s="20" t="s">
        <v>90</v>
      </c>
    </row>
    <row r="143" spans="1:65" s="2" customFormat="1" ht="16.5" customHeight="1">
      <c r="A143" s="37"/>
      <c r="B143" s="38"/>
      <c r="C143" s="236" t="s">
        <v>589</v>
      </c>
      <c r="D143" s="236" t="s">
        <v>453</v>
      </c>
      <c r="E143" s="237" t="s">
        <v>6153</v>
      </c>
      <c r="F143" s="238" t="s">
        <v>6491</v>
      </c>
      <c r="G143" s="239" t="s">
        <v>624</v>
      </c>
      <c r="H143" s="240">
        <v>55</v>
      </c>
      <c r="I143" s="241"/>
      <c r="J143" s="242">
        <f>ROUND(I143*H143,2)</f>
        <v>0</v>
      </c>
      <c r="K143" s="238" t="s">
        <v>76</v>
      </c>
      <c r="L143" s="243"/>
      <c r="M143" s="244" t="s">
        <v>76</v>
      </c>
      <c r="N143" s="245" t="s">
        <v>49</v>
      </c>
      <c r="O143" s="67"/>
      <c r="P143" s="194">
        <f>O143*H143</f>
        <v>0</v>
      </c>
      <c r="Q143" s="194">
        <v>0</v>
      </c>
      <c r="R143" s="194">
        <f>Q143*H143</f>
        <v>0</v>
      </c>
      <c r="S143" s="194">
        <v>0</v>
      </c>
      <c r="T143" s="195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6" t="s">
        <v>597</v>
      </c>
      <c r="AT143" s="196" t="s">
        <v>453</v>
      </c>
      <c r="AU143" s="196" t="s">
        <v>90</v>
      </c>
      <c r="AY143" s="20" t="s">
        <v>386</v>
      </c>
      <c r="BE143" s="197">
        <f>IF(N143="základní",J143,0)</f>
        <v>0</v>
      </c>
      <c r="BF143" s="197">
        <f>IF(N143="snížená",J143,0)</f>
        <v>0</v>
      </c>
      <c r="BG143" s="197">
        <f>IF(N143="zákl. přenesená",J143,0)</f>
        <v>0</v>
      </c>
      <c r="BH143" s="197">
        <f>IF(N143="sníž. přenesená",J143,0)</f>
        <v>0</v>
      </c>
      <c r="BI143" s="197">
        <f>IF(N143="nulová",J143,0)</f>
        <v>0</v>
      </c>
      <c r="BJ143" s="20" t="s">
        <v>90</v>
      </c>
      <c r="BK143" s="197">
        <f>ROUND(I143*H143,2)</f>
        <v>0</v>
      </c>
      <c r="BL143" s="20" t="s">
        <v>479</v>
      </c>
      <c r="BM143" s="196" t="s">
        <v>6492</v>
      </c>
    </row>
    <row r="144" spans="1:65" s="2" customFormat="1" ht="16.5" customHeight="1">
      <c r="A144" s="37"/>
      <c r="B144" s="38"/>
      <c r="C144" s="236" t="s">
        <v>597</v>
      </c>
      <c r="D144" s="236" t="s">
        <v>453</v>
      </c>
      <c r="E144" s="237" t="s">
        <v>6493</v>
      </c>
      <c r="F144" s="238" t="s">
        <v>6494</v>
      </c>
      <c r="G144" s="239" t="s">
        <v>624</v>
      </c>
      <c r="H144" s="240">
        <v>1</v>
      </c>
      <c r="I144" s="241"/>
      <c r="J144" s="242">
        <f>ROUND(I144*H144,2)</f>
        <v>0</v>
      </c>
      <c r="K144" s="238" t="s">
        <v>76</v>
      </c>
      <c r="L144" s="243"/>
      <c r="M144" s="244" t="s">
        <v>76</v>
      </c>
      <c r="N144" s="245" t="s">
        <v>49</v>
      </c>
      <c r="O144" s="67"/>
      <c r="P144" s="194">
        <f>O144*H144</f>
        <v>0</v>
      </c>
      <c r="Q144" s="194">
        <v>0</v>
      </c>
      <c r="R144" s="194">
        <f>Q144*H144</f>
        <v>0</v>
      </c>
      <c r="S144" s="194">
        <v>0</v>
      </c>
      <c r="T144" s="195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6" t="s">
        <v>597</v>
      </c>
      <c r="AT144" s="196" t="s">
        <v>453</v>
      </c>
      <c r="AU144" s="196" t="s">
        <v>90</v>
      </c>
      <c r="AY144" s="20" t="s">
        <v>386</v>
      </c>
      <c r="BE144" s="197">
        <f>IF(N144="základní",J144,0)</f>
        <v>0</v>
      </c>
      <c r="BF144" s="197">
        <f>IF(N144="snížená",J144,0)</f>
        <v>0</v>
      </c>
      <c r="BG144" s="197">
        <f>IF(N144="zákl. přenesená",J144,0)</f>
        <v>0</v>
      </c>
      <c r="BH144" s="197">
        <f>IF(N144="sníž. přenesená",J144,0)</f>
        <v>0</v>
      </c>
      <c r="BI144" s="197">
        <f>IF(N144="nulová",J144,0)</f>
        <v>0</v>
      </c>
      <c r="BJ144" s="20" t="s">
        <v>90</v>
      </c>
      <c r="BK144" s="197">
        <f>ROUND(I144*H144,2)</f>
        <v>0</v>
      </c>
      <c r="BL144" s="20" t="s">
        <v>479</v>
      </c>
      <c r="BM144" s="196" t="s">
        <v>6495</v>
      </c>
    </row>
    <row r="145" spans="1:65" s="2" customFormat="1" ht="16.5" customHeight="1">
      <c r="A145" s="37"/>
      <c r="B145" s="38"/>
      <c r="C145" s="185" t="s">
        <v>613</v>
      </c>
      <c r="D145" s="185" t="s">
        <v>388</v>
      </c>
      <c r="E145" s="186" t="s">
        <v>6496</v>
      </c>
      <c r="F145" s="187" t="s">
        <v>6497</v>
      </c>
      <c r="G145" s="188" t="s">
        <v>624</v>
      </c>
      <c r="H145" s="189">
        <v>56</v>
      </c>
      <c r="I145" s="190"/>
      <c r="J145" s="191">
        <f>ROUND(I145*H145,2)</f>
        <v>0</v>
      </c>
      <c r="K145" s="187" t="s">
        <v>391</v>
      </c>
      <c r="L145" s="42"/>
      <c r="M145" s="192" t="s">
        <v>76</v>
      </c>
      <c r="N145" s="193" t="s">
        <v>49</v>
      </c>
      <c r="O145" s="67"/>
      <c r="P145" s="194">
        <f>O145*H145</f>
        <v>0</v>
      </c>
      <c r="Q145" s="194">
        <v>0</v>
      </c>
      <c r="R145" s="194">
        <f>Q145*H145</f>
        <v>0</v>
      </c>
      <c r="S145" s="194">
        <v>0</v>
      </c>
      <c r="T145" s="195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6" t="s">
        <v>479</v>
      </c>
      <c r="AT145" s="196" t="s">
        <v>388</v>
      </c>
      <c r="AU145" s="196" t="s">
        <v>90</v>
      </c>
      <c r="AY145" s="20" t="s">
        <v>386</v>
      </c>
      <c r="BE145" s="197">
        <f>IF(N145="základní",J145,0)</f>
        <v>0</v>
      </c>
      <c r="BF145" s="197">
        <f>IF(N145="snížená",J145,0)</f>
        <v>0</v>
      </c>
      <c r="BG145" s="197">
        <f>IF(N145="zákl. přenesená",J145,0)</f>
        <v>0</v>
      </c>
      <c r="BH145" s="197">
        <f>IF(N145="sníž. přenesená",J145,0)</f>
        <v>0</v>
      </c>
      <c r="BI145" s="197">
        <f>IF(N145="nulová",J145,0)</f>
        <v>0</v>
      </c>
      <c r="BJ145" s="20" t="s">
        <v>90</v>
      </c>
      <c r="BK145" s="197">
        <f>ROUND(I145*H145,2)</f>
        <v>0</v>
      </c>
      <c r="BL145" s="20" t="s">
        <v>479</v>
      </c>
      <c r="BM145" s="196" t="s">
        <v>6498</v>
      </c>
    </row>
    <row r="146" spans="1:65" s="2" customFormat="1" ht="10">
      <c r="A146" s="37"/>
      <c r="B146" s="38"/>
      <c r="C146" s="39"/>
      <c r="D146" s="198" t="s">
        <v>393</v>
      </c>
      <c r="E146" s="39"/>
      <c r="F146" s="199" t="s">
        <v>6499</v>
      </c>
      <c r="G146" s="39"/>
      <c r="H146" s="39"/>
      <c r="I146" s="200"/>
      <c r="J146" s="39"/>
      <c r="K146" s="39"/>
      <c r="L146" s="42"/>
      <c r="M146" s="201"/>
      <c r="N146" s="202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393</v>
      </c>
      <c r="AU146" s="20" t="s">
        <v>90</v>
      </c>
    </row>
    <row r="147" spans="1:65" s="2" customFormat="1" ht="16.5" customHeight="1">
      <c r="A147" s="37"/>
      <c r="B147" s="38"/>
      <c r="C147" s="236" t="s">
        <v>621</v>
      </c>
      <c r="D147" s="236" t="s">
        <v>453</v>
      </c>
      <c r="E147" s="237" t="s">
        <v>6500</v>
      </c>
      <c r="F147" s="238" t="s">
        <v>6501</v>
      </c>
      <c r="G147" s="239" t="s">
        <v>624</v>
      </c>
      <c r="H147" s="240">
        <v>53</v>
      </c>
      <c r="I147" s="241"/>
      <c r="J147" s="242">
        <f>ROUND(I147*H147,2)</f>
        <v>0</v>
      </c>
      <c r="K147" s="238" t="s">
        <v>76</v>
      </c>
      <c r="L147" s="243"/>
      <c r="M147" s="244" t="s">
        <v>76</v>
      </c>
      <c r="N147" s="245" t="s">
        <v>49</v>
      </c>
      <c r="O147" s="67"/>
      <c r="P147" s="194">
        <f>O147*H147</f>
        <v>0</v>
      </c>
      <c r="Q147" s="194">
        <v>0</v>
      </c>
      <c r="R147" s="194">
        <f>Q147*H147</f>
        <v>0</v>
      </c>
      <c r="S147" s="194">
        <v>0</v>
      </c>
      <c r="T147" s="195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6" t="s">
        <v>597</v>
      </c>
      <c r="AT147" s="196" t="s">
        <v>453</v>
      </c>
      <c r="AU147" s="196" t="s">
        <v>90</v>
      </c>
      <c r="AY147" s="20" t="s">
        <v>386</v>
      </c>
      <c r="BE147" s="197">
        <f>IF(N147="základní",J147,0)</f>
        <v>0</v>
      </c>
      <c r="BF147" s="197">
        <f>IF(N147="snížená",J147,0)</f>
        <v>0</v>
      </c>
      <c r="BG147" s="197">
        <f>IF(N147="zákl. přenesená",J147,0)</f>
        <v>0</v>
      </c>
      <c r="BH147" s="197">
        <f>IF(N147="sníž. přenesená",J147,0)</f>
        <v>0</v>
      </c>
      <c r="BI147" s="197">
        <f>IF(N147="nulová",J147,0)</f>
        <v>0</v>
      </c>
      <c r="BJ147" s="20" t="s">
        <v>90</v>
      </c>
      <c r="BK147" s="197">
        <f>ROUND(I147*H147,2)</f>
        <v>0</v>
      </c>
      <c r="BL147" s="20" t="s">
        <v>479</v>
      </c>
      <c r="BM147" s="196" t="s">
        <v>6502</v>
      </c>
    </row>
    <row r="148" spans="1:65" s="2" customFormat="1" ht="16.5" customHeight="1">
      <c r="A148" s="37"/>
      <c r="B148" s="38"/>
      <c r="C148" s="236" t="s">
        <v>629</v>
      </c>
      <c r="D148" s="236" t="s">
        <v>453</v>
      </c>
      <c r="E148" s="237" t="s">
        <v>6503</v>
      </c>
      <c r="F148" s="238" t="s">
        <v>6504</v>
      </c>
      <c r="G148" s="239" t="s">
        <v>624</v>
      </c>
      <c r="H148" s="240">
        <v>3</v>
      </c>
      <c r="I148" s="241"/>
      <c r="J148" s="242">
        <f>ROUND(I148*H148,2)</f>
        <v>0</v>
      </c>
      <c r="K148" s="238" t="s">
        <v>76</v>
      </c>
      <c r="L148" s="243"/>
      <c r="M148" s="244" t="s">
        <v>76</v>
      </c>
      <c r="N148" s="245" t="s">
        <v>49</v>
      </c>
      <c r="O148" s="67"/>
      <c r="P148" s="194">
        <f>O148*H148</f>
        <v>0</v>
      </c>
      <c r="Q148" s="194">
        <v>0</v>
      </c>
      <c r="R148" s="194">
        <f>Q148*H148</f>
        <v>0</v>
      </c>
      <c r="S148" s="194">
        <v>0</v>
      </c>
      <c r="T148" s="195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6" t="s">
        <v>597</v>
      </c>
      <c r="AT148" s="196" t="s">
        <v>453</v>
      </c>
      <c r="AU148" s="196" t="s">
        <v>90</v>
      </c>
      <c r="AY148" s="20" t="s">
        <v>386</v>
      </c>
      <c r="BE148" s="197">
        <f>IF(N148="základní",J148,0)</f>
        <v>0</v>
      </c>
      <c r="BF148" s="197">
        <f>IF(N148="snížená",J148,0)</f>
        <v>0</v>
      </c>
      <c r="BG148" s="197">
        <f>IF(N148="zákl. přenesená",J148,0)</f>
        <v>0</v>
      </c>
      <c r="BH148" s="197">
        <f>IF(N148="sníž. přenesená",J148,0)</f>
        <v>0</v>
      </c>
      <c r="BI148" s="197">
        <f>IF(N148="nulová",J148,0)</f>
        <v>0</v>
      </c>
      <c r="BJ148" s="20" t="s">
        <v>90</v>
      </c>
      <c r="BK148" s="197">
        <f>ROUND(I148*H148,2)</f>
        <v>0</v>
      </c>
      <c r="BL148" s="20" t="s">
        <v>479</v>
      </c>
      <c r="BM148" s="196" t="s">
        <v>6505</v>
      </c>
    </row>
    <row r="149" spans="1:65" s="2" customFormat="1" ht="24.15" customHeight="1">
      <c r="A149" s="37"/>
      <c r="B149" s="38"/>
      <c r="C149" s="185" t="s">
        <v>636</v>
      </c>
      <c r="D149" s="185" t="s">
        <v>388</v>
      </c>
      <c r="E149" s="186" t="s">
        <v>6506</v>
      </c>
      <c r="F149" s="187" t="s">
        <v>6507</v>
      </c>
      <c r="G149" s="188" t="s">
        <v>624</v>
      </c>
      <c r="H149" s="189">
        <v>1</v>
      </c>
      <c r="I149" s="190"/>
      <c r="J149" s="191">
        <f>ROUND(I149*H149,2)</f>
        <v>0</v>
      </c>
      <c r="K149" s="187" t="s">
        <v>391</v>
      </c>
      <c r="L149" s="42"/>
      <c r="M149" s="192" t="s">
        <v>76</v>
      </c>
      <c r="N149" s="193" t="s">
        <v>49</v>
      </c>
      <c r="O149" s="67"/>
      <c r="P149" s="194">
        <f>O149*H149</f>
        <v>0</v>
      </c>
      <c r="Q149" s="194">
        <v>0</v>
      </c>
      <c r="R149" s="194">
        <f>Q149*H149</f>
        <v>0</v>
      </c>
      <c r="S149" s="194">
        <v>0</v>
      </c>
      <c r="T149" s="195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6" t="s">
        <v>479</v>
      </c>
      <c r="AT149" s="196" t="s">
        <v>388</v>
      </c>
      <c r="AU149" s="196" t="s">
        <v>90</v>
      </c>
      <c r="AY149" s="20" t="s">
        <v>386</v>
      </c>
      <c r="BE149" s="197">
        <f>IF(N149="základní",J149,0)</f>
        <v>0</v>
      </c>
      <c r="BF149" s="197">
        <f>IF(N149="snížená",J149,0)</f>
        <v>0</v>
      </c>
      <c r="BG149" s="197">
        <f>IF(N149="zákl. přenesená",J149,0)</f>
        <v>0</v>
      </c>
      <c r="BH149" s="197">
        <f>IF(N149="sníž. přenesená",J149,0)</f>
        <v>0</v>
      </c>
      <c r="BI149" s="197">
        <f>IF(N149="nulová",J149,0)</f>
        <v>0</v>
      </c>
      <c r="BJ149" s="20" t="s">
        <v>90</v>
      </c>
      <c r="BK149" s="197">
        <f>ROUND(I149*H149,2)</f>
        <v>0</v>
      </c>
      <c r="BL149" s="20" t="s">
        <v>479</v>
      </c>
      <c r="BM149" s="196" t="s">
        <v>6508</v>
      </c>
    </row>
    <row r="150" spans="1:65" s="2" customFormat="1" ht="10">
      <c r="A150" s="37"/>
      <c r="B150" s="38"/>
      <c r="C150" s="39"/>
      <c r="D150" s="198" t="s">
        <v>393</v>
      </c>
      <c r="E150" s="39"/>
      <c r="F150" s="199" t="s">
        <v>6509</v>
      </c>
      <c r="G150" s="39"/>
      <c r="H150" s="39"/>
      <c r="I150" s="200"/>
      <c r="J150" s="39"/>
      <c r="K150" s="39"/>
      <c r="L150" s="42"/>
      <c r="M150" s="201"/>
      <c r="N150" s="202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393</v>
      </c>
      <c r="AU150" s="20" t="s">
        <v>90</v>
      </c>
    </row>
    <row r="151" spans="1:65" s="2" customFormat="1" ht="16.5" customHeight="1">
      <c r="A151" s="37"/>
      <c r="B151" s="38"/>
      <c r="C151" s="236" t="s">
        <v>645</v>
      </c>
      <c r="D151" s="236" t="s">
        <v>453</v>
      </c>
      <c r="E151" s="237" t="s">
        <v>6150</v>
      </c>
      <c r="F151" s="238" t="s">
        <v>6510</v>
      </c>
      <c r="G151" s="239" t="s">
        <v>624</v>
      </c>
      <c r="H151" s="240">
        <v>1</v>
      </c>
      <c r="I151" s="241"/>
      <c r="J151" s="242">
        <f>ROUND(I151*H151,2)</f>
        <v>0</v>
      </c>
      <c r="K151" s="238" t="s">
        <v>76</v>
      </c>
      <c r="L151" s="243"/>
      <c r="M151" s="244" t="s">
        <v>76</v>
      </c>
      <c r="N151" s="245" t="s">
        <v>49</v>
      </c>
      <c r="O151" s="67"/>
      <c r="P151" s="194">
        <f>O151*H151</f>
        <v>0</v>
      </c>
      <c r="Q151" s="194">
        <v>0</v>
      </c>
      <c r="R151" s="194">
        <f>Q151*H151</f>
        <v>0</v>
      </c>
      <c r="S151" s="194">
        <v>0</v>
      </c>
      <c r="T151" s="195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6" t="s">
        <v>597</v>
      </c>
      <c r="AT151" s="196" t="s">
        <v>453</v>
      </c>
      <c r="AU151" s="196" t="s">
        <v>90</v>
      </c>
      <c r="AY151" s="20" t="s">
        <v>386</v>
      </c>
      <c r="BE151" s="197">
        <f>IF(N151="základní",J151,0)</f>
        <v>0</v>
      </c>
      <c r="BF151" s="197">
        <f>IF(N151="snížená",J151,0)</f>
        <v>0</v>
      </c>
      <c r="BG151" s="197">
        <f>IF(N151="zákl. přenesená",J151,0)</f>
        <v>0</v>
      </c>
      <c r="BH151" s="197">
        <f>IF(N151="sníž. přenesená",J151,0)</f>
        <v>0</v>
      </c>
      <c r="BI151" s="197">
        <f>IF(N151="nulová",J151,0)</f>
        <v>0</v>
      </c>
      <c r="BJ151" s="20" t="s">
        <v>90</v>
      </c>
      <c r="BK151" s="197">
        <f>ROUND(I151*H151,2)</f>
        <v>0</v>
      </c>
      <c r="BL151" s="20" t="s">
        <v>479</v>
      </c>
      <c r="BM151" s="196" t="s">
        <v>6511</v>
      </c>
    </row>
    <row r="152" spans="1:65" s="2" customFormat="1" ht="24.15" customHeight="1">
      <c r="A152" s="37"/>
      <c r="B152" s="38"/>
      <c r="C152" s="185" t="s">
        <v>653</v>
      </c>
      <c r="D152" s="185" t="s">
        <v>388</v>
      </c>
      <c r="E152" s="186" t="s">
        <v>6512</v>
      </c>
      <c r="F152" s="187" t="s">
        <v>6513</v>
      </c>
      <c r="G152" s="188" t="s">
        <v>624</v>
      </c>
      <c r="H152" s="189">
        <v>34</v>
      </c>
      <c r="I152" s="190"/>
      <c r="J152" s="191">
        <f>ROUND(I152*H152,2)</f>
        <v>0</v>
      </c>
      <c r="K152" s="187" t="s">
        <v>391</v>
      </c>
      <c r="L152" s="42"/>
      <c r="M152" s="192" t="s">
        <v>76</v>
      </c>
      <c r="N152" s="193" t="s">
        <v>49</v>
      </c>
      <c r="O152" s="67"/>
      <c r="P152" s="194">
        <f>O152*H152</f>
        <v>0</v>
      </c>
      <c r="Q152" s="194">
        <v>0</v>
      </c>
      <c r="R152" s="194">
        <f>Q152*H152</f>
        <v>0</v>
      </c>
      <c r="S152" s="194">
        <v>0</v>
      </c>
      <c r="T152" s="195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6" t="s">
        <v>479</v>
      </c>
      <c r="AT152" s="196" t="s">
        <v>388</v>
      </c>
      <c r="AU152" s="196" t="s">
        <v>90</v>
      </c>
      <c r="AY152" s="20" t="s">
        <v>386</v>
      </c>
      <c r="BE152" s="197">
        <f>IF(N152="základní",J152,0)</f>
        <v>0</v>
      </c>
      <c r="BF152" s="197">
        <f>IF(N152="snížená",J152,0)</f>
        <v>0</v>
      </c>
      <c r="BG152" s="197">
        <f>IF(N152="zákl. přenesená",J152,0)</f>
        <v>0</v>
      </c>
      <c r="BH152" s="197">
        <f>IF(N152="sníž. přenesená",J152,0)</f>
        <v>0</v>
      </c>
      <c r="BI152" s="197">
        <f>IF(N152="nulová",J152,0)</f>
        <v>0</v>
      </c>
      <c r="BJ152" s="20" t="s">
        <v>90</v>
      </c>
      <c r="BK152" s="197">
        <f>ROUND(I152*H152,2)</f>
        <v>0</v>
      </c>
      <c r="BL152" s="20" t="s">
        <v>479</v>
      </c>
      <c r="BM152" s="196" t="s">
        <v>6514</v>
      </c>
    </row>
    <row r="153" spans="1:65" s="2" customFormat="1" ht="10">
      <c r="A153" s="37"/>
      <c r="B153" s="38"/>
      <c r="C153" s="39"/>
      <c r="D153" s="198" t="s">
        <v>393</v>
      </c>
      <c r="E153" s="39"/>
      <c r="F153" s="199" t="s">
        <v>6515</v>
      </c>
      <c r="G153" s="39"/>
      <c r="H153" s="39"/>
      <c r="I153" s="200"/>
      <c r="J153" s="39"/>
      <c r="K153" s="39"/>
      <c r="L153" s="42"/>
      <c r="M153" s="201"/>
      <c r="N153" s="202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393</v>
      </c>
      <c r="AU153" s="20" t="s">
        <v>90</v>
      </c>
    </row>
    <row r="154" spans="1:65" s="2" customFormat="1" ht="16.5" customHeight="1">
      <c r="A154" s="37"/>
      <c r="B154" s="38"/>
      <c r="C154" s="236" t="s">
        <v>660</v>
      </c>
      <c r="D154" s="236" t="s">
        <v>453</v>
      </c>
      <c r="E154" s="237" t="s">
        <v>6143</v>
      </c>
      <c r="F154" s="238" t="s">
        <v>6516</v>
      </c>
      <c r="G154" s="239" t="s">
        <v>624</v>
      </c>
      <c r="H154" s="240">
        <v>34</v>
      </c>
      <c r="I154" s="241"/>
      <c r="J154" s="242">
        <f>ROUND(I154*H154,2)</f>
        <v>0</v>
      </c>
      <c r="K154" s="238" t="s">
        <v>76</v>
      </c>
      <c r="L154" s="243"/>
      <c r="M154" s="244" t="s">
        <v>76</v>
      </c>
      <c r="N154" s="245" t="s">
        <v>49</v>
      </c>
      <c r="O154" s="67"/>
      <c r="P154" s="194">
        <f>O154*H154</f>
        <v>0</v>
      </c>
      <c r="Q154" s="194">
        <v>0</v>
      </c>
      <c r="R154" s="194">
        <f>Q154*H154</f>
        <v>0</v>
      </c>
      <c r="S154" s="194">
        <v>0</v>
      </c>
      <c r="T154" s="195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6" t="s">
        <v>597</v>
      </c>
      <c r="AT154" s="196" t="s">
        <v>453</v>
      </c>
      <c r="AU154" s="196" t="s">
        <v>90</v>
      </c>
      <c r="AY154" s="20" t="s">
        <v>386</v>
      </c>
      <c r="BE154" s="197">
        <f>IF(N154="základní",J154,0)</f>
        <v>0</v>
      </c>
      <c r="BF154" s="197">
        <f>IF(N154="snížená",J154,0)</f>
        <v>0</v>
      </c>
      <c r="BG154" s="197">
        <f>IF(N154="zákl. přenesená",J154,0)</f>
        <v>0</v>
      </c>
      <c r="BH154" s="197">
        <f>IF(N154="sníž. přenesená",J154,0)</f>
        <v>0</v>
      </c>
      <c r="BI154" s="197">
        <f>IF(N154="nulová",J154,0)</f>
        <v>0</v>
      </c>
      <c r="BJ154" s="20" t="s">
        <v>90</v>
      </c>
      <c r="BK154" s="197">
        <f>ROUND(I154*H154,2)</f>
        <v>0</v>
      </c>
      <c r="BL154" s="20" t="s">
        <v>479</v>
      </c>
      <c r="BM154" s="196" t="s">
        <v>6517</v>
      </c>
    </row>
    <row r="155" spans="1:65" s="2" customFormat="1" ht="16.5" customHeight="1">
      <c r="A155" s="37"/>
      <c r="B155" s="38"/>
      <c r="C155" s="185" t="s">
        <v>667</v>
      </c>
      <c r="D155" s="185" t="s">
        <v>388</v>
      </c>
      <c r="E155" s="186" t="s">
        <v>6518</v>
      </c>
      <c r="F155" s="187" t="s">
        <v>6519</v>
      </c>
      <c r="G155" s="188" t="s">
        <v>624</v>
      </c>
      <c r="H155" s="189">
        <v>34</v>
      </c>
      <c r="I155" s="190"/>
      <c r="J155" s="191">
        <f>ROUND(I155*H155,2)</f>
        <v>0</v>
      </c>
      <c r="K155" s="187" t="s">
        <v>391</v>
      </c>
      <c r="L155" s="42"/>
      <c r="M155" s="192" t="s">
        <v>76</v>
      </c>
      <c r="N155" s="193" t="s">
        <v>49</v>
      </c>
      <c r="O155" s="67"/>
      <c r="P155" s="194">
        <f>O155*H155</f>
        <v>0</v>
      </c>
      <c r="Q155" s="194">
        <v>0</v>
      </c>
      <c r="R155" s="194">
        <f>Q155*H155</f>
        <v>0</v>
      </c>
      <c r="S155" s="194">
        <v>0</v>
      </c>
      <c r="T155" s="195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6" t="s">
        <v>479</v>
      </c>
      <c r="AT155" s="196" t="s">
        <v>388</v>
      </c>
      <c r="AU155" s="196" t="s">
        <v>90</v>
      </c>
      <c r="AY155" s="20" t="s">
        <v>386</v>
      </c>
      <c r="BE155" s="197">
        <f>IF(N155="základní",J155,0)</f>
        <v>0</v>
      </c>
      <c r="BF155" s="197">
        <f>IF(N155="snížená",J155,0)</f>
        <v>0</v>
      </c>
      <c r="BG155" s="197">
        <f>IF(N155="zákl. přenesená",J155,0)</f>
        <v>0</v>
      </c>
      <c r="BH155" s="197">
        <f>IF(N155="sníž. přenesená",J155,0)</f>
        <v>0</v>
      </c>
      <c r="BI155" s="197">
        <f>IF(N155="nulová",J155,0)</f>
        <v>0</v>
      </c>
      <c r="BJ155" s="20" t="s">
        <v>90</v>
      </c>
      <c r="BK155" s="197">
        <f>ROUND(I155*H155,2)</f>
        <v>0</v>
      </c>
      <c r="BL155" s="20" t="s">
        <v>479</v>
      </c>
      <c r="BM155" s="196" t="s">
        <v>6520</v>
      </c>
    </row>
    <row r="156" spans="1:65" s="2" customFormat="1" ht="10">
      <c r="A156" s="37"/>
      <c r="B156" s="38"/>
      <c r="C156" s="39"/>
      <c r="D156" s="198" t="s">
        <v>393</v>
      </c>
      <c r="E156" s="39"/>
      <c r="F156" s="199" t="s">
        <v>6521</v>
      </c>
      <c r="G156" s="39"/>
      <c r="H156" s="39"/>
      <c r="I156" s="200"/>
      <c r="J156" s="39"/>
      <c r="K156" s="39"/>
      <c r="L156" s="42"/>
      <c r="M156" s="201"/>
      <c r="N156" s="202"/>
      <c r="O156" s="67"/>
      <c r="P156" s="67"/>
      <c r="Q156" s="67"/>
      <c r="R156" s="67"/>
      <c r="S156" s="67"/>
      <c r="T156" s="68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T156" s="20" t="s">
        <v>393</v>
      </c>
      <c r="AU156" s="20" t="s">
        <v>90</v>
      </c>
    </row>
    <row r="157" spans="1:65" s="2" customFormat="1" ht="16.5" customHeight="1">
      <c r="A157" s="37"/>
      <c r="B157" s="38"/>
      <c r="C157" s="236" t="s">
        <v>284</v>
      </c>
      <c r="D157" s="236" t="s">
        <v>453</v>
      </c>
      <c r="E157" s="237" t="s">
        <v>6101</v>
      </c>
      <c r="F157" s="238" t="s">
        <v>6522</v>
      </c>
      <c r="G157" s="239" t="s">
        <v>624</v>
      </c>
      <c r="H157" s="240">
        <v>34</v>
      </c>
      <c r="I157" s="241"/>
      <c r="J157" s="242">
        <f>ROUND(I157*H157,2)</f>
        <v>0</v>
      </c>
      <c r="K157" s="238" t="s">
        <v>76</v>
      </c>
      <c r="L157" s="243"/>
      <c r="M157" s="244" t="s">
        <v>76</v>
      </c>
      <c r="N157" s="245" t="s">
        <v>49</v>
      </c>
      <c r="O157" s="67"/>
      <c r="P157" s="194">
        <f>O157*H157</f>
        <v>0</v>
      </c>
      <c r="Q157" s="194">
        <v>0</v>
      </c>
      <c r="R157" s="194">
        <f>Q157*H157</f>
        <v>0</v>
      </c>
      <c r="S157" s="194">
        <v>0</v>
      </c>
      <c r="T157" s="195">
        <f>S157*H157</f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6" t="s">
        <v>597</v>
      </c>
      <c r="AT157" s="196" t="s">
        <v>453</v>
      </c>
      <c r="AU157" s="196" t="s">
        <v>90</v>
      </c>
      <c r="AY157" s="20" t="s">
        <v>386</v>
      </c>
      <c r="BE157" s="197">
        <f>IF(N157="základní",J157,0)</f>
        <v>0</v>
      </c>
      <c r="BF157" s="197">
        <f>IF(N157="snížená",J157,0)</f>
        <v>0</v>
      </c>
      <c r="BG157" s="197">
        <f>IF(N157="zákl. přenesená",J157,0)</f>
        <v>0</v>
      </c>
      <c r="BH157" s="197">
        <f>IF(N157="sníž. přenesená",J157,0)</f>
        <v>0</v>
      </c>
      <c r="BI157" s="197">
        <f>IF(N157="nulová",J157,0)</f>
        <v>0</v>
      </c>
      <c r="BJ157" s="20" t="s">
        <v>90</v>
      </c>
      <c r="BK157" s="197">
        <f>ROUND(I157*H157,2)</f>
        <v>0</v>
      </c>
      <c r="BL157" s="20" t="s">
        <v>479</v>
      </c>
      <c r="BM157" s="196" t="s">
        <v>6523</v>
      </c>
    </row>
    <row r="158" spans="1:65" s="2" customFormat="1" ht="16.5" customHeight="1">
      <c r="A158" s="37"/>
      <c r="B158" s="38"/>
      <c r="C158" s="185" t="s">
        <v>681</v>
      </c>
      <c r="D158" s="185" t="s">
        <v>388</v>
      </c>
      <c r="E158" s="186" t="s">
        <v>6524</v>
      </c>
      <c r="F158" s="187" t="s">
        <v>6525</v>
      </c>
      <c r="G158" s="188" t="s">
        <v>624</v>
      </c>
      <c r="H158" s="189">
        <v>56</v>
      </c>
      <c r="I158" s="190"/>
      <c r="J158" s="191">
        <f>ROUND(I158*H158,2)</f>
        <v>0</v>
      </c>
      <c r="K158" s="187" t="s">
        <v>391</v>
      </c>
      <c r="L158" s="42"/>
      <c r="M158" s="192" t="s">
        <v>76</v>
      </c>
      <c r="N158" s="193" t="s">
        <v>49</v>
      </c>
      <c r="O158" s="67"/>
      <c r="P158" s="194">
        <f>O158*H158</f>
        <v>0</v>
      </c>
      <c r="Q158" s="194">
        <v>0</v>
      </c>
      <c r="R158" s="194">
        <f>Q158*H158</f>
        <v>0</v>
      </c>
      <c r="S158" s="194">
        <v>0</v>
      </c>
      <c r="T158" s="195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6" t="s">
        <v>479</v>
      </c>
      <c r="AT158" s="196" t="s">
        <v>388</v>
      </c>
      <c r="AU158" s="196" t="s">
        <v>90</v>
      </c>
      <c r="AY158" s="20" t="s">
        <v>386</v>
      </c>
      <c r="BE158" s="197">
        <f>IF(N158="základní",J158,0)</f>
        <v>0</v>
      </c>
      <c r="BF158" s="197">
        <f>IF(N158="snížená",J158,0)</f>
        <v>0</v>
      </c>
      <c r="BG158" s="197">
        <f>IF(N158="zákl. přenesená",J158,0)</f>
        <v>0</v>
      </c>
      <c r="BH158" s="197">
        <f>IF(N158="sníž. přenesená",J158,0)</f>
        <v>0</v>
      </c>
      <c r="BI158" s="197">
        <f>IF(N158="nulová",J158,0)</f>
        <v>0</v>
      </c>
      <c r="BJ158" s="20" t="s">
        <v>90</v>
      </c>
      <c r="BK158" s="197">
        <f>ROUND(I158*H158,2)</f>
        <v>0</v>
      </c>
      <c r="BL158" s="20" t="s">
        <v>479</v>
      </c>
      <c r="BM158" s="196" t="s">
        <v>6526</v>
      </c>
    </row>
    <row r="159" spans="1:65" s="2" customFormat="1" ht="10">
      <c r="A159" s="37"/>
      <c r="B159" s="38"/>
      <c r="C159" s="39"/>
      <c r="D159" s="198" t="s">
        <v>393</v>
      </c>
      <c r="E159" s="39"/>
      <c r="F159" s="199" t="s">
        <v>6527</v>
      </c>
      <c r="G159" s="39"/>
      <c r="H159" s="39"/>
      <c r="I159" s="200"/>
      <c r="J159" s="39"/>
      <c r="K159" s="39"/>
      <c r="L159" s="42"/>
      <c r="M159" s="201"/>
      <c r="N159" s="202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393</v>
      </c>
      <c r="AU159" s="20" t="s">
        <v>90</v>
      </c>
    </row>
    <row r="160" spans="1:65" s="2" customFormat="1" ht="16.5" customHeight="1">
      <c r="A160" s="37"/>
      <c r="B160" s="38"/>
      <c r="C160" s="236" t="s">
        <v>688</v>
      </c>
      <c r="D160" s="236" t="s">
        <v>453</v>
      </c>
      <c r="E160" s="237" t="s">
        <v>6098</v>
      </c>
      <c r="F160" s="238" t="s">
        <v>6528</v>
      </c>
      <c r="G160" s="239" t="s">
        <v>624</v>
      </c>
      <c r="H160" s="240">
        <v>56</v>
      </c>
      <c r="I160" s="241"/>
      <c r="J160" s="242">
        <f>ROUND(I160*H160,2)</f>
        <v>0</v>
      </c>
      <c r="K160" s="238" t="s">
        <v>76</v>
      </c>
      <c r="L160" s="243"/>
      <c r="M160" s="244" t="s">
        <v>76</v>
      </c>
      <c r="N160" s="245" t="s">
        <v>49</v>
      </c>
      <c r="O160" s="67"/>
      <c r="P160" s="194">
        <f>O160*H160</f>
        <v>0</v>
      </c>
      <c r="Q160" s="194">
        <v>0</v>
      </c>
      <c r="R160" s="194">
        <f>Q160*H160</f>
        <v>0</v>
      </c>
      <c r="S160" s="194">
        <v>0</v>
      </c>
      <c r="T160" s="195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6" t="s">
        <v>597</v>
      </c>
      <c r="AT160" s="196" t="s">
        <v>453</v>
      </c>
      <c r="AU160" s="196" t="s">
        <v>90</v>
      </c>
      <c r="AY160" s="20" t="s">
        <v>386</v>
      </c>
      <c r="BE160" s="197">
        <f>IF(N160="základní",J160,0)</f>
        <v>0</v>
      </c>
      <c r="BF160" s="197">
        <f>IF(N160="snížená",J160,0)</f>
        <v>0</v>
      </c>
      <c r="BG160" s="197">
        <f>IF(N160="zákl. přenesená",J160,0)</f>
        <v>0</v>
      </c>
      <c r="BH160" s="197">
        <f>IF(N160="sníž. přenesená",J160,0)</f>
        <v>0</v>
      </c>
      <c r="BI160" s="197">
        <f>IF(N160="nulová",J160,0)</f>
        <v>0</v>
      </c>
      <c r="BJ160" s="20" t="s">
        <v>90</v>
      </c>
      <c r="BK160" s="197">
        <f>ROUND(I160*H160,2)</f>
        <v>0</v>
      </c>
      <c r="BL160" s="20" t="s">
        <v>479</v>
      </c>
      <c r="BM160" s="196" t="s">
        <v>6529</v>
      </c>
    </row>
    <row r="161" spans="1:65" s="2" customFormat="1" ht="16.5" customHeight="1">
      <c r="A161" s="37"/>
      <c r="B161" s="38"/>
      <c r="C161" s="185" t="s">
        <v>698</v>
      </c>
      <c r="D161" s="185" t="s">
        <v>388</v>
      </c>
      <c r="E161" s="186" t="s">
        <v>6530</v>
      </c>
      <c r="F161" s="187" t="s">
        <v>6531</v>
      </c>
      <c r="G161" s="188" t="s">
        <v>624</v>
      </c>
      <c r="H161" s="189">
        <v>1</v>
      </c>
      <c r="I161" s="190"/>
      <c r="J161" s="191">
        <f>ROUND(I161*H161,2)</f>
        <v>0</v>
      </c>
      <c r="K161" s="187" t="s">
        <v>391</v>
      </c>
      <c r="L161" s="42"/>
      <c r="M161" s="192" t="s">
        <v>76</v>
      </c>
      <c r="N161" s="193" t="s">
        <v>49</v>
      </c>
      <c r="O161" s="67"/>
      <c r="P161" s="194">
        <f>O161*H161</f>
        <v>0</v>
      </c>
      <c r="Q161" s="194">
        <v>0</v>
      </c>
      <c r="R161" s="194">
        <f>Q161*H161</f>
        <v>0</v>
      </c>
      <c r="S161" s="194">
        <v>0</v>
      </c>
      <c r="T161" s="195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6" t="s">
        <v>479</v>
      </c>
      <c r="AT161" s="196" t="s">
        <v>388</v>
      </c>
      <c r="AU161" s="196" t="s">
        <v>90</v>
      </c>
      <c r="AY161" s="20" t="s">
        <v>386</v>
      </c>
      <c r="BE161" s="197">
        <f>IF(N161="základní",J161,0)</f>
        <v>0</v>
      </c>
      <c r="BF161" s="197">
        <f>IF(N161="snížená",J161,0)</f>
        <v>0</v>
      </c>
      <c r="BG161" s="197">
        <f>IF(N161="zákl. přenesená",J161,0)</f>
        <v>0</v>
      </c>
      <c r="BH161" s="197">
        <f>IF(N161="sníž. přenesená",J161,0)</f>
        <v>0</v>
      </c>
      <c r="BI161" s="197">
        <f>IF(N161="nulová",J161,0)</f>
        <v>0</v>
      </c>
      <c r="BJ161" s="20" t="s">
        <v>90</v>
      </c>
      <c r="BK161" s="197">
        <f>ROUND(I161*H161,2)</f>
        <v>0</v>
      </c>
      <c r="BL161" s="20" t="s">
        <v>479</v>
      </c>
      <c r="BM161" s="196" t="s">
        <v>6532</v>
      </c>
    </row>
    <row r="162" spans="1:65" s="2" customFormat="1" ht="10">
      <c r="A162" s="37"/>
      <c r="B162" s="38"/>
      <c r="C162" s="39"/>
      <c r="D162" s="198" t="s">
        <v>393</v>
      </c>
      <c r="E162" s="39"/>
      <c r="F162" s="199" t="s">
        <v>6533</v>
      </c>
      <c r="G162" s="39"/>
      <c r="H162" s="39"/>
      <c r="I162" s="200"/>
      <c r="J162" s="39"/>
      <c r="K162" s="39"/>
      <c r="L162" s="42"/>
      <c r="M162" s="201"/>
      <c r="N162" s="202"/>
      <c r="O162" s="67"/>
      <c r="P162" s="67"/>
      <c r="Q162" s="67"/>
      <c r="R162" s="67"/>
      <c r="S162" s="67"/>
      <c r="T162" s="68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T162" s="20" t="s">
        <v>393</v>
      </c>
      <c r="AU162" s="20" t="s">
        <v>90</v>
      </c>
    </row>
    <row r="163" spans="1:65" s="2" customFormat="1" ht="24.15" customHeight="1">
      <c r="A163" s="37"/>
      <c r="B163" s="38"/>
      <c r="C163" s="236" t="s">
        <v>704</v>
      </c>
      <c r="D163" s="236" t="s">
        <v>453</v>
      </c>
      <c r="E163" s="237" t="s">
        <v>6325</v>
      </c>
      <c r="F163" s="238" t="s">
        <v>6534</v>
      </c>
      <c r="G163" s="239" t="s">
        <v>624</v>
      </c>
      <c r="H163" s="240">
        <v>1</v>
      </c>
      <c r="I163" s="241"/>
      <c r="J163" s="242">
        <f>ROUND(I163*H163,2)</f>
        <v>0</v>
      </c>
      <c r="K163" s="238" t="s">
        <v>76</v>
      </c>
      <c r="L163" s="243"/>
      <c r="M163" s="244" t="s">
        <v>76</v>
      </c>
      <c r="N163" s="245" t="s">
        <v>49</v>
      </c>
      <c r="O163" s="67"/>
      <c r="P163" s="194">
        <f>O163*H163</f>
        <v>0</v>
      </c>
      <c r="Q163" s="194">
        <v>0</v>
      </c>
      <c r="R163" s="194">
        <f>Q163*H163</f>
        <v>0</v>
      </c>
      <c r="S163" s="194">
        <v>0</v>
      </c>
      <c r="T163" s="195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6" t="s">
        <v>597</v>
      </c>
      <c r="AT163" s="196" t="s">
        <v>453</v>
      </c>
      <c r="AU163" s="196" t="s">
        <v>90</v>
      </c>
      <c r="AY163" s="20" t="s">
        <v>386</v>
      </c>
      <c r="BE163" s="197">
        <f>IF(N163="základní",J163,0)</f>
        <v>0</v>
      </c>
      <c r="BF163" s="197">
        <f>IF(N163="snížená",J163,0)</f>
        <v>0</v>
      </c>
      <c r="BG163" s="197">
        <f>IF(N163="zákl. přenesená",J163,0)</f>
        <v>0</v>
      </c>
      <c r="BH163" s="197">
        <f>IF(N163="sníž. přenesená",J163,0)</f>
        <v>0</v>
      </c>
      <c r="BI163" s="197">
        <f>IF(N163="nulová",J163,0)</f>
        <v>0</v>
      </c>
      <c r="BJ163" s="20" t="s">
        <v>90</v>
      </c>
      <c r="BK163" s="197">
        <f>ROUND(I163*H163,2)</f>
        <v>0</v>
      </c>
      <c r="BL163" s="20" t="s">
        <v>479</v>
      </c>
      <c r="BM163" s="196" t="s">
        <v>6535</v>
      </c>
    </row>
    <row r="164" spans="1:65" s="2" customFormat="1" ht="16.5" customHeight="1">
      <c r="A164" s="37"/>
      <c r="B164" s="38"/>
      <c r="C164" s="185" t="s">
        <v>709</v>
      </c>
      <c r="D164" s="185" t="s">
        <v>388</v>
      </c>
      <c r="E164" s="186" t="s">
        <v>6536</v>
      </c>
      <c r="F164" s="187" t="s">
        <v>6537</v>
      </c>
      <c r="G164" s="188" t="s">
        <v>624</v>
      </c>
      <c r="H164" s="189">
        <v>18</v>
      </c>
      <c r="I164" s="190"/>
      <c r="J164" s="191">
        <f>ROUND(I164*H164,2)</f>
        <v>0</v>
      </c>
      <c r="K164" s="187" t="s">
        <v>391</v>
      </c>
      <c r="L164" s="42"/>
      <c r="M164" s="192" t="s">
        <v>76</v>
      </c>
      <c r="N164" s="193" t="s">
        <v>49</v>
      </c>
      <c r="O164" s="67"/>
      <c r="P164" s="194">
        <f>O164*H164</f>
        <v>0</v>
      </c>
      <c r="Q164" s="194">
        <v>0</v>
      </c>
      <c r="R164" s="194">
        <f>Q164*H164</f>
        <v>0</v>
      </c>
      <c r="S164" s="194">
        <v>0</v>
      </c>
      <c r="T164" s="195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6" t="s">
        <v>479</v>
      </c>
      <c r="AT164" s="196" t="s">
        <v>388</v>
      </c>
      <c r="AU164" s="196" t="s">
        <v>90</v>
      </c>
      <c r="AY164" s="20" t="s">
        <v>386</v>
      </c>
      <c r="BE164" s="197">
        <f>IF(N164="základní",J164,0)</f>
        <v>0</v>
      </c>
      <c r="BF164" s="197">
        <f>IF(N164="snížená",J164,0)</f>
        <v>0</v>
      </c>
      <c r="BG164" s="197">
        <f>IF(N164="zákl. přenesená",J164,0)</f>
        <v>0</v>
      </c>
      <c r="BH164" s="197">
        <f>IF(N164="sníž. přenesená",J164,0)</f>
        <v>0</v>
      </c>
      <c r="BI164" s="197">
        <f>IF(N164="nulová",J164,0)</f>
        <v>0</v>
      </c>
      <c r="BJ164" s="20" t="s">
        <v>90</v>
      </c>
      <c r="BK164" s="197">
        <f>ROUND(I164*H164,2)</f>
        <v>0</v>
      </c>
      <c r="BL164" s="20" t="s">
        <v>479</v>
      </c>
      <c r="BM164" s="196" t="s">
        <v>6538</v>
      </c>
    </row>
    <row r="165" spans="1:65" s="2" customFormat="1" ht="10">
      <c r="A165" s="37"/>
      <c r="B165" s="38"/>
      <c r="C165" s="39"/>
      <c r="D165" s="198" t="s">
        <v>393</v>
      </c>
      <c r="E165" s="39"/>
      <c r="F165" s="199" t="s">
        <v>6539</v>
      </c>
      <c r="G165" s="39"/>
      <c r="H165" s="39"/>
      <c r="I165" s="200"/>
      <c r="J165" s="39"/>
      <c r="K165" s="39"/>
      <c r="L165" s="42"/>
      <c r="M165" s="201"/>
      <c r="N165" s="202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393</v>
      </c>
      <c r="AU165" s="20" t="s">
        <v>90</v>
      </c>
    </row>
    <row r="166" spans="1:65" s="2" customFormat="1" ht="24.15" customHeight="1">
      <c r="A166" s="37"/>
      <c r="B166" s="38"/>
      <c r="C166" s="236" t="s">
        <v>723</v>
      </c>
      <c r="D166" s="236" t="s">
        <v>453</v>
      </c>
      <c r="E166" s="237" t="s">
        <v>6540</v>
      </c>
      <c r="F166" s="238" t="s">
        <v>6541</v>
      </c>
      <c r="G166" s="239" t="s">
        <v>624</v>
      </c>
      <c r="H166" s="240">
        <v>18</v>
      </c>
      <c r="I166" s="241"/>
      <c r="J166" s="242">
        <f>ROUND(I166*H166,2)</f>
        <v>0</v>
      </c>
      <c r="K166" s="238" t="s">
        <v>76</v>
      </c>
      <c r="L166" s="243"/>
      <c r="M166" s="244" t="s">
        <v>76</v>
      </c>
      <c r="N166" s="245" t="s">
        <v>49</v>
      </c>
      <c r="O166" s="67"/>
      <c r="P166" s="194">
        <f>O166*H166</f>
        <v>0</v>
      </c>
      <c r="Q166" s="194">
        <v>0</v>
      </c>
      <c r="R166" s="194">
        <f>Q166*H166</f>
        <v>0</v>
      </c>
      <c r="S166" s="194">
        <v>0</v>
      </c>
      <c r="T166" s="195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6" t="s">
        <v>597</v>
      </c>
      <c r="AT166" s="196" t="s">
        <v>453</v>
      </c>
      <c r="AU166" s="196" t="s">
        <v>90</v>
      </c>
      <c r="AY166" s="20" t="s">
        <v>386</v>
      </c>
      <c r="BE166" s="197">
        <f>IF(N166="základní",J166,0)</f>
        <v>0</v>
      </c>
      <c r="BF166" s="197">
        <f>IF(N166="snížená",J166,0)</f>
        <v>0</v>
      </c>
      <c r="BG166" s="197">
        <f>IF(N166="zákl. přenesená",J166,0)</f>
        <v>0</v>
      </c>
      <c r="BH166" s="197">
        <f>IF(N166="sníž. přenesená",J166,0)</f>
        <v>0</v>
      </c>
      <c r="BI166" s="197">
        <f>IF(N166="nulová",J166,0)</f>
        <v>0</v>
      </c>
      <c r="BJ166" s="20" t="s">
        <v>90</v>
      </c>
      <c r="BK166" s="197">
        <f>ROUND(I166*H166,2)</f>
        <v>0</v>
      </c>
      <c r="BL166" s="20" t="s">
        <v>479</v>
      </c>
      <c r="BM166" s="196" t="s">
        <v>6542</v>
      </c>
    </row>
    <row r="167" spans="1:65" s="2" customFormat="1" ht="24.15" customHeight="1">
      <c r="A167" s="37"/>
      <c r="B167" s="38"/>
      <c r="C167" s="185" t="s">
        <v>733</v>
      </c>
      <c r="D167" s="185" t="s">
        <v>388</v>
      </c>
      <c r="E167" s="186" t="s">
        <v>6543</v>
      </c>
      <c r="F167" s="187" t="s">
        <v>6544</v>
      </c>
      <c r="G167" s="188" t="s">
        <v>624</v>
      </c>
      <c r="H167" s="189">
        <v>53</v>
      </c>
      <c r="I167" s="190"/>
      <c r="J167" s="191">
        <f>ROUND(I167*H167,2)</f>
        <v>0</v>
      </c>
      <c r="K167" s="187" t="s">
        <v>391</v>
      </c>
      <c r="L167" s="42"/>
      <c r="M167" s="192" t="s">
        <v>76</v>
      </c>
      <c r="N167" s="193" t="s">
        <v>49</v>
      </c>
      <c r="O167" s="67"/>
      <c r="P167" s="194">
        <f>O167*H167</f>
        <v>0</v>
      </c>
      <c r="Q167" s="194">
        <v>0</v>
      </c>
      <c r="R167" s="194">
        <f>Q167*H167</f>
        <v>0</v>
      </c>
      <c r="S167" s="194">
        <v>0</v>
      </c>
      <c r="T167" s="195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6" t="s">
        <v>479</v>
      </c>
      <c r="AT167" s="196" t="s">
        <v>388</v>
      </c>
      <c r="AU167" s="196" t="s">
        <v>90</v>
      </c>
      <c r="AY167" s="20" t="s">
        <v>386</v>
      </c>
      <c r="BE167" s="197">
        <f>IF(N167="základní",J167,0)</f>
        <v>0</v>
      </c>
      <c r="BF167" s="197">
        <f>IF(N167="snížená",J167,0)</f>
        <v>0</v>
      </c>
      <c r="BG167" s="197">
        <f>IF(N167="zákl. přenesená",J167,0)</f>
        <v>0</v>
      </c>
      <c r="BH167" s="197">
        <f>IF(N167="sníž. přenesená",J167,0)</f>
        <v>0</v>
      </c>
      <c r="BI167" s="197">
        <f>IF(N167="nulová",J167,0)</f>
        <v>0</v>
      </c>
      <c r="BJ167" s="20" t="s">
        <v>90</v>
      </c>
      <c r="BK167" s="197">
        <f>ROUND(I167*H167,2)</f>
        <v>0</v>
      </c>
      <c r="BL167" s="20" t="s">
        <v>479</v>
      </c>
      <c r="BM167" s="196" t="s">
        <v>6545</v>
      </c>
    </row>
    <row r="168" spans="1:65" s="2" customFormat="1" ht="10">
      <c r="A168" s="37"/>
      <c r="B168" s="38"/>
      <c r="C168" s="39"/>
      <c r="D168" s="198" t="s">
        <v>393</v>
      </c>
      <c r="E168" s="39"/>
      <c r="F168" s="199" t="s">
        <v>6546</v>
      </c>
      <c r="G168" s="39"/>
      <c r="H168" s="39"/>
      <c r="I168" s="200"/>
      <c r="J168" s="39"/>
      <c r="K168" s="39"/>
      <c r="L168" s="42"/>
      <c r="M168" s="201"/>
      <c r="N168" s="202"/>
      <c r="O168" s="67"/>
      <c r="P168" s="67"/>
      <c r="Q168" s="67"/>
      <c r="R168" s="67"/>
      <c r="S168" s="67"/>
      <c r="T168" s="68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T168" s="20" t="s">
        <v>393</v>
      </c>
      <c r="AU168" s="20" t="s">
        <v>90</v>
      </c>
    </row>
    <row r="169" spans="1:65" s="2" customFormat="1" ht="16.5" customHeight="1">
      <c r="A169" s="37"/>
      <c r="B169" s="38"/>
      <c r="C169" s="236" t="s">
        <v>417</v>
      </c>
      <c r="D169" s="236" t="s">
        <v>453</v>
      </c>
      <c r="E169" s="237" t="s">
        <v>6547</v>
      </c>
      <c r="F169" s="238" t="s">
        <v>6548</v>
      </c>
      <c r="G169" s="239" t="s">
        <v>624</v>
      </c>
      <c r="H169" s="240">
        <v>4</v>
      </c>
      <c r="I169" s="241"/>
      <c r="J169" s="242">
        <f>ROUND(I169*H169,2)</f>
        <v>0</v>
      </c>
      <c r="K169" s="238" t="s">
        <v>76</v>
      </c>
      <c r="L169" s="243"/>
      <c r="M169" s="244" t="s">
        <v>76</v>
      </c>
      <c r="N169" s="245" t="s">
        <v>49</v>
      </c>
      <c r="O169" s="67"/>
      <c r="P169" s="194">
        <f>O169*H169</f>
        <v>0</v>
      </c>
      <c r="Q169" s="194">
        <v>0</v>
      </c>
      <c r="R169" s="194">
        <f>Q169*H169</f>
        <v>0</v>
      </c>
      <c r="S169" s="194">
        <v>0</v>
      </c>
      <c r="T169" s="195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6" t="s">
        <v>597</v>
      </c>
      <c r="AT169" s="196" t="s">
        <v>453</v>
      </c>
      <c r="AU169" s="196" t="s">
        <v>90</v>
      </c>
      <c r="AY169" s="20" t="s">
        <v>386</v>
      </c>
      <c r="BE169" s="197">
        <f>IF(N169="základní",J169,0)</f>
        <v>0</v>
      </c>
      <c r="BF169" s="197">
        <f>IF(N169="snížená",J169,0)</f>
        <v>0</v>
      </c>
      <c r="BG169" s="197">
        <f>IF(N169="zákl. přenesená",J169,0)</f>
        <v>0</v>
      </c>
      <c r="BH169" s="197">
        <f>IF(N169="sníž. přenesená",J169,0)</f>
        <v>0</v>
      </c>
      <c r="BI169" s="197">
        <f>IF(N169="nulová",J169,0)</f>
        <v>0</v>
      </c>
      <c r="BJ169" s="20" t="s">
        <v>90</v>
      </c>
      <c r="BK169" s="197">
        <f>ROUND(I169*H169,2)</f>
        <v>0</v>
      </c>
      <c r="BL169" s="20" t="s">
        <v>479</v>
      </c>
      <c r="BM169" s="196" t="s">
        <v>6549</v>
      </c>
    </row>
    <row r="170" spans="1:65" s="2" customFormat="1" ht="16.5" customHeight="1">
      <c r="A170" s="37"/>
      <c r="B170" s="38"/>
      <c r="C170" s="236" t="s">
        <v>743</v>
      </c>
      <c r="D170" s="236" t="s">
        <v>453</v>
      </c>
      <c r="E170" s="237" t="s">
        <v>6550</v>
      </c>
      <c r="F170" s="238" t="s">
        <v>6551</v>
      </c>
      <c r="G170" s="239" t="s">
        <v>624</v>
      </c>
      <c r="H170" s="240">
        <v>49</v>
      </c>
      <c r="I170" s="241"/>
      <c r="J170" s="242">
        <f>ROUND(I170*H170,2)</f>
        <v>0</v>
      </c>
      <c r="K170" s="238" t="s">
        <v>76</v>
      </c>
      <c r="L170" s="243"/>
      <c r="M170" s="244" t="s">
        <v>76</v>
      </c>
      <c r="N170" s="245" t="s">
        <v>49</v>
      </c>
      <c r="O170" s="67"/>
      <c r="P170" s="194">
        <f>O170*H170</f>
        <v>0</v>
      </c>
      <c r="Q170" s="194">
        <v>0</v>
      </c>
      <c r="R170" s="194">
        <f>Q170*H170</f>
        <v>0</v>
      </c>
      <c r="S170" s="194">
        <v>0</v>
      </c>
      <c r="T170" s="195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6" t="s">
        <v>597</v>
      </c>
      <c r="AT170" s="196" t="s">
        <v>453</v>
      </c>
      <c r="AU170" s="196" t="s">
        <v>90</v>
      </c>
      <c r="AY170" s="20" t="s">
        <v>386</v>
      </c>
      <c r="BE170" s="197">
        <f>IF(N170="základní",J170,0)</f>
        <v>0</v>
      </c>
      <c r="BF170" s="197">
        <f>IF(N170="snížená",J170,0)</f>
        <v>0</v>
      </c>
      <c r="BG170" s="197">
        <f>IF(N170="zákl. přenesená",J170,0)</f>
        <v>0</v>
      </c>
      <c r="BH170" s="197">
        <f>IF(N170="sníž. přenesená",J170,0)</f>
        <v>0</v>
      </c>
      <c r="BI170" s="197">
        <f>IF(N170="nulová",J170,0)</f>
        <v>0</v>
      </c>
      <c r="BJ170" s="20" t="s">
        <v>90</v>
      </c>
      <c r="BK170" s="197">
        <f>ROUND(I170*H170,2)</f>
        <v>0</v>
      </c>
      <c r="BL170" s="20" t="s">
        <v>479</v>
      </c>
      <c r="BM170" s="196" t="s">
        <v>6552</v>
      </c>
    </row>
    <row r="171" spans="1:65" s="2" customFormat="1" ht="16.5" customHeight="1">
      <c r="A171" s="37"/>
      <c r="B171" s="38"/>
      <c r="C171" s="185" t="s">
        <v>752</v>
      </c>
      <c r="D171" s="185" t="s">
        <v>388</v>
      </c>
      <c r="E171" s="186" t="s">
        <v>6553</v>
      </c>
      <c r="F171" s="187" t="s">
        <v>6554</v>
      </c>
      <c r="G171" s="188" t="s">
        <v>624</v>
      </c>
      <c r="H171" s="189">
        <v>1</v>
      </c>
      <c r="I171" s="190"/>
      <c r="J171" s="191">
        <f>ROUND(I171*H171,2)</f>
        <v>0</v>
      </c>
      <c r="K171" s="187" t="s">
        <v>391</v>
      </c>
      <c r="L171" s="42"/>
      <c r="M171" s="192" t="s">
        <v>76</v>
      </c>
      <c r="N171" s="193" t="s">
        <v>49</v>
      </c>
      <c r="O171" s="67"/>
      <c r="P171" s="194">
        <f>O171*H171</f>
        <v>0</v>
      </c>
      <c r="Q171" s="194">
        <v>0</v>
      </c>
      <c r="R171" s="194">
        <f>Q171*H171</f>
        <v>0</v>
      </c>
      <c r="S171" s="194">
        <v>0</v>
      </c>
      <c r="T171" s="195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6" t="s">
        <v>479</v>
      </c>
      <c r="AT171" s="196" t="s">
        <v>388</v>
      </c>
      <c r="AU171" s="196" t="s">
        <v>90</v>
      </c>
      <c r="AY171" s="20" t="s">
        <v>386</v>
      </c>
      <c r="BE171" s="197">
        <f>IF(N171="základní",J171,0)</f>
        <v>0</v>
      </c>
      <c r="BF171" s="197">
        <f>IF(N171="snížená",J171,0)</f>
        <v>0</v>
      </c>
      <c r="BG171" s="197">
        <f>IF(N171="zákl. přenesená",J171,0)</f>
        <v>0</v>
      </c>
      <c r="BH171" s="197">
        <f>IF(N171="sníž. přenesená",J171,0)</f>
        <v>0</v>
      </c>
      <c r="BI171" s="197">
        <f>IF(N171="nulová",J171,0)</f>
        <v>0</v>
      </c>
      <c r="BJ171" s="20" t="s">
        <v>90</v>
      </c>
      <c r="BK171" s="197">
        <f>ROUND(I171*H171,2)</f>
        <v>0</v>
      </c>
      <c r="BL171" s="20" t="s">
        <v>479</v>
      </c>
      <c r="BM171" s="196" t="s">
        <v>6555</v>
      </c>
    </row>
    <row r="172" spans="1:65" s="2" customFormat="1" ht="10">
      <c r="A172" s="37"/>
      <c r="B172" s="38"/>
      <c r="C172" s="39"/>
      <c r="D172" s="198" t="s">
        <v>393</v>
      </c>
      <c r="E172" s="39"/>
      <c r="F172" s="199" t="s">
        <v>6556</v>
      </c>
      <c r="G172" s="39"/>
      <c r="H172" s="39"/>
      <c r="I172" s="200"/>
      <c r="J172" s="39"/>
      <c r="K172" s="39"/>
      <c r="L172" s="42"/>
      <c r="M172" s="201"/>
      <c r="N172" s="202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393</v>
      </c>
      <c r="AU172" s="20" t="s">
        <v>90</v>
      </c>
    </row>
    <row r="173" spans="1:65" s="2" customFormat="1" ht="16.5" customHeight="1">
      <c r="A173" s="37"/>
      <c r="B173" s="38"/>
      <c r="C173" s="236" t="s">
        <v>759</v>
      </c>
      <c r="D173" s="236" t="s">
        <v>453</v>
      </c>
      <c r="E173" s="237" t="s">
        <v>6557</v>
      </c>
      <c r="F173" s="238" t="s">
        <v>6558</v>
      </c>
      <c r="G173" s="239" t="s">
        <v>624</v>
      </c>
      <c r="H173" s="240">
        <v>1</v>
      </c>
      <c r="I173" s="241"/>
      <c r="J173" s="242">
        <f>ROUND(I173*H173,2)</f>
        <v>0</v>
      </c>
      <c r="K173" s="238" t="s">
        <v>76</v>
      </c>
      <c r="L173" s="243"/>
      <c r="M173" s="244" t="s">
        <v>76</v>
      </c>
      <c r="N173" s="245" t="s">
        <v>49</v>
      </c>
      <c r="O173" s="67"/>
      <c r="P173" s="194">
        <f>O173*H173</f>
        <v>0</v>
      </c>
      <c r="Q173" s="194">
        <v>0</v>
      </c>
      <c r="R173" s="194">
        <f>Q173*H173</f>
        <v>0</v>
      </c>
      <c r="S173" s="194">
        <v>0</v>
      </c>
      <c r="T173" s="195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6" t="s">
        <v>597</v>
      </c>
      <c r="AT173" s="196" t="s">
        <v>453</v>
      </c>
      <c r="AU173" s="196" t="s">
        <v>90</v>
      </c>
      <c r="AY173" s="20" t="s">
        <v>386</v>
      </c>
      <c r="BE173" s="197">
        <f>IF(N173="základní",J173,0)</f>
        <v>0</v>
      </c>
      <c r="BF173" s="197">
        <f>IF(N173="snížená",J173,0)</f>
        <v>0</v>
      </c>
      <c r="BG173" s="197">
        <f>IF(N173="zákl. přenesená",J173,0)</f>
        <v>0</v>
      </c>
      <c r="BH173" s="197">
        <f>IF(N173="sníž. přenesená",J173,0)</f>
        <v>0</v>
      </c>
      <c r="BI173" s="197">
        <f>IF(N173="nulová",J173,0)</f>
        <v>0</v>
      </c>
      <c r="BJ173" s="20" t="s">
        <v>90</v>
      </c>
      <c r="BK173" s="197">
        <f>ROUND(I173*H173,2)</f>
        <v>0</v>
      </c>
      <c r="BL173" s="20" t="s">
        <v>479</v>
      </c>
      <c r="BM173" s="196" t="s">
        <v>6559</v>
      </c>
    </row>
    <row r="174" spans="1:65" s="2" customFormat="1" ht="16.5" customHeight="1">
      <c r="A174" s="37"/>
      <c r="B174" s="38"/>
      <c r="C174" s="185" t="s">
        <v>764</v>
      </c>
      <c r="D174" s="185" t="s">
        <v>388</v>
      </c>
      <c r="E174" s="186" t="s">
        <v>6560</v>
      </c>
      <c r="F174" s="187" t="s">
        <v>6561</v>
      </c>
      <c r="G174" s="188" t="s">
        <v>624</v>
      </c>
      <c r="H174" s="189">
        <v>5</v>
      </c>
      <c r="I174" s="190"/>
      <c r="J174" s="191">
        <f>ROUND(I174*H174,2)</f>
        <v>0</v>
      </c>
      <c r="K174" s="187" t="s">
        <v>391</v>
      </c>
      <c r="L174" s="42"/>
      <c r="M174" s="192" t="s">
        <v>76</v>
      </c>
      <c r="N174" s="193" t="s">
        <v>49</v>
      </c>
      <c r="O174" s="67"/>
      <c r="P174" s="194">
        <f>O174*H174</f>
        <v>0</v>
      </c>
      <c r="Q174" s="194">
        <v>0</v>
      </c>
      <c r="R174" s="194">
        <f>Q174*H174</f>
        <v>0</v>
      </c>
      <c r="S174" s="194">
        <v>0</v>
      </c>
      <c r="T174" s="195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6" t="s">
        <v>479</v>
      </c>
      <c r="AT174" s="196" t="s">
        <v>388</v>
      </c>
      <c r="AU174" s="196" t="s">
        <v>90</v>
      </c>
      <c r="AY174" s="20" t="s">
        <v>386</v>
      </c>
      <c r="BE174" s="197">
        <f>IF(N174="základní",J174,0)</f>
        <v>0</v>
      </c>
      <c r="BF174" s="197">
        <f>IF(N174="snížená",J174,0)</f>
        <v>0</v>
      </c>
      <c r="BG174" s="197">
        <f>IF(N174="zákl. přenesená",J174,0)</f>
        <v>0</v>
      </c>
      <c r="BH174" s="197">
        <f>IF(N174="sníž. přenesená",J174,0)</f>
        <v>0</v>
      </c>
      <c r="BI174" s="197">
        <f>IF(N174="nulová",J174,0)</f>
        <v>0</v>
      </c>
      <c r="BJ174" s="20" t="s">
        <v>90</v>
      </c>
      <c r="BK174" s="197">
        <f>ROUND(I174*H174,2)</f>
        <v>0</v>
      </c>
      <c r="BL174" s="20" t="s">
        <v>479</v>
      </c>
      <c r="BM174" s="196" t="s">
        <v>6562</v>
      </c>
    </row>
    <row r="175" spans="1:65" s="2" customFormat="1" ht="10">
      <c r="A175" s="37"/>
      <c r="B175" s="38"/>
      <c r="C175" s="39"/>
      <c r="D175" s="198" t="s">
        <v>393</v>
      </c>
      <c r="E175" s="39"/>
      <c r="F175" s="199" t="s">
        <v>6563</v>
      </c>
      <c r="G175" s="39"/>
      <c r="H175" s="39"/>
      <c r="I175" s="200"/>
      <c r="J175" s="39"/>
      <c r="K175" s="39"/>
      <c r="L175" s="42"/>
      <c r="M175" s="201"/>
      <c r="N175" s="202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393</v>
      </c>
      <c r="AU175" s="20" t="s">
        <v>90</v>
      </c>
    </row>
    <row r="176" spans="1:65" s="2" customFormat="1" ht="16.5" customHeight="1">
      <c r="A176" s="37"/>
      <c r="B176" s="38"/>
      <c r="C176" s="236" t="s">
        <v>772</v>
      </c>
      <c r="D176" s="236" t="s">
        <v>453</v>
      </c>
      <c r="E176" s="237" t="s">
        <v>5997</v>
      </c>
      <c r="F176" s="238" t="s">
        <v>6564</v>
      </c>
      <c r="G176" s="239" t="s">
        <v>624</v>
      </c>
      <c r="H176" s="240">
        <v>5</v>
      </c>
      <c r="I176" s="241"/>
      <c r="J176" s="242">
        <f>ROUND(I176*H176,2)</f>
        <v>0</v>
      </c>
      <c r="K176" s="238" t="s">
        <v>76</v>
      </c>
      <c r="L176" s="243"/>
      <c r="M176" s="244" t="s">
        <v>76</v>
      </c>
      <c r="N176" s="245" t="s">
        <v>49</v>
      </c>
      <c r="O176" s="67"/>
      <c r="P176" s="194">
        <f>O176*H176</f>
        <v>0</v>
      </c>
      <c r="Q176" s="194">
        <v>0</v>
      </c>
      <c r="R176" s="194">
        <f>Q176*H176</f>
        <v>0</v>
      </c>
      <c r="S176" s="194">
        <v>0</v>
      </c>
      <c r="T176" s="195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6" t="s">
        <v>597</v>
      </c>
      <c r="AT176" s="196" t="s">
        <v>453</v>
      </c>
      <c r="AU176" s="196" t="s">
        <v>90</v>
      </c>
      <c r="AY176" s="20" t="s">
        <v>386</v>
      </c>
      <c r="BE176" s="197">
        <f>IF(N176="základní",J176,0)</f>
        <v>0</v>
      </c>
      <c r="BF176" s="197">
        <f>IF(N176="snížená",J176,0)</f>
        <v>0</v>
      </c>
      <c r="BG176" s="197">
        <f>IF(N176="zákl. přenesená",J176,0)</f>
        <v>0</v>
      </c>
      <c r="BH176" s="197">
        <f>IF(N176="sníž. přenesená",J176,0)</f>
        <v>0</v>
      </c>
      <c r="BI176" s="197">
        <f>IF(N176="nulová",J176,0)</f>
        <v>0</v>
      </c>
      <c r="BJ176" s="20" t="s">
        <v>90</v>
      </c>
      <c r="BK176" s="197">
        <f>ROUND(I176*H176,2)</f>
        <v>0</v>
      </c>
      <c r="BL176" s="20" t="s">
        <v>479</v>
      </c>
      <c r="BM176" s="196" t="s">
        <v>6565</v>
      </c>
    </row>
    <row r="177" spans="1:65" s="2" customFormat="1" ht="16.5" customHeight="1">
      <c r="A177" s="37"/>
      <c r="B177" s="38"/>
      <c r="C177" s="185" t="s">
        <v>783</v>
      </c>
      <c r="D177" s="185" t="s">
        <v>388</v>
      </c>
      <c r="E177" s="186" t="s">
        <v>6566</v>
      </c>
      <c r="F177" s="187" t="s">
        <v>6567</v>
      </c>
      <c r="G177" s="188" t="s">
        <v>624</v>
      </c>
      <c r="H177" s="189">
        <v>146</v>
      </c>
      <c r="I177" s="190"/>
      <c r="J177" s="191">
        <f>ROUND(I177*H177,2)</f>
        <v>0</v>
      </c>
      <c r="K177" s="187" t="s">
        <v>391</v>
      </c>
      <c r="L177" s="42"/>
      <c r="M177" s="192" t="s">
        <v>76</v>
      </c>
      <c r="N177" s="193" t="s">
        <v>49</v>
      </c>
      <c r="O177" s="67"/>
      <c r="P177" s="194">
        <f>O177*H177</f>
        <v>0</v>
      </c>
      <c r="Q177" s="194">
        <v>0</v>
      </c>
      <c r="R177" s="194">
        <f>Q177*H177</f>
        <v>0</v>
      </c>
      <c r="S177" s="194">
        <v>0</v>
      </c>
      <c r="T177" s="195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6" t="s">
        <v>479</v>
      </c>
      <c r="AT177" s="196" t="s">
        <v>388</v>
      </c>
      <c r="AU177" s="196" t="s">
        <v>90</v>
      </c>
      <c r="AY177" s="20" t="s">
        <v>386</v>
      </c>
      <c r="BE177" s="197">
        <f>IF(N177="základní",J177,0)</f>
        <v>0</v>
      </c>
      <c r="BF177" s="197">
        <f>IF(N177="snížená",J177,0)</f>
        <v>0</v>
      </c>
      <c r="BG177" s="197">
        <f>IF(N177="zákl. přenesená",J177,0)</f>
        <v>0</v>
      </c>
      <c r="BH177" s="197">
        <f>IF(N177="sníž. přenesená",J177,0)</f>
        <v>0</v>
      </c>
      <c r="BI177" s="197">
        <f>IF(N177="nulová",J177,0)</f>
        <v>0</v>
      </c>
      <c r="BJ177" s="20" t="s">
        <v>90</v>
      </c>
      <c r="BK177" s="197">
        <f>ROUND(I177*H177,2)</f>
        <v>0</v>
      </c>
      <c r="BL177" s="20" t="s">
        <v>479</v>
      </c>
      <c r="BM177" s="196" t="s">
        <v>6568</v>
      </c>
    </row>
    <row r="178" spans="1:65" s="2" customFormat="1" ht="10">
      <c r="A178" s="37"/>
      <c r="B178" s="38"/>
      <c r="C178" s="39"/>
      <c r="D178" s="198" t="s">
        <v>393</v>
      </c>
      <c r="E178" s="39"/>
      <c r="F178" s="199" t="s">
        <v>6569</v>
      </c>
      <c r="G178" s="39"/>
      <c r="H178" s="39"/>
      <c r="I178" s="200"/>
      <c r="J178" s="39"/>
      <c r="K178" s="39"/>
      <c r="L178" s="42"/>
      <c r="M178" s="201"/>
      <c r="N178" s="202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393</v>
      </c>
      <c r="AU178" s="20" t="s">
        <v>90</v>
      </c>
    </row>
    <row r="179" spans="1:65" s="2" customFormat="1" ht="16.5" customHeight="1">
      <c r="A179" s="37"/>
      <c r="B179" s="38"/>
      <c r="C179" s="236" t="s">
        <v>790</v>
      </c>
      <c r="D179" s="236" t="s">
        <v>453</v>
      </c>
      <c r="E179" s="237" t="s">
        <v>6570</v>
      </c>
      <c r="F179" s="238" t="s">
        <v>6571</v>
      </c>
      <c r="G179" s="239" t="s">
        <v>624</v>
      </c>
      <c r="H179" s="240">
        <v>11</v>
      </c>
      <c r="I179" s="241"/>
      <c r="J179" s="242">
        <f>ROUND(I179*H179,2)</f>
        <v>0</v>
      </c>
      <c r="K179" s="238" t="s">
        <v>76</v>
      </c>
      <c r="L179" s="243"/>
      <c r="M179" s="244" t="s">
        <v>76</v>
      </c>
      <c r="N179" s="245" t="s">
        <v>49</v>
      </c>
      <c r="O179" s="67"/>
      <c r="P179" s="194">
        <f>O179*H179</f>
        <v>0</v>
      </c>
      <c r="Q179" s="194">
        <v>0</v>
      </c>
      <c r="R179" s="194">
        <f>Q179*H179</f>
        <v>0</v>
      </c>
      <c r="S179" s="194">
        <v>0</v>
      </c>
      <c r="T179" s="195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6" t="s">
        <v>597</v>
      </c>
      <c r="AT179" s="196" t="s">
        <v>453</v>
      </c>
      <c r="AU179" s="196" t="s">
        <v>90</v>
      </c>
      <c r="AY179" s="20" t="s">
        <v>386</v>
      </c>
      <c r="BE179" s="197">
        <f>IF(N179="základní",J179,0)</f>
        <v>0</v>
      </c>
      <c r="BF179" s="197">
        <f>IF(N179="snížená",J179,0)</f>
        <v>0</v>
      </c>
      <c r="BG179" s="197">
        <f>IF(N179="zákl. přenesená",J179,0)</f>
        <v>0</v>
      </c>
      <c r="BH179" s="197">
        <f>IF(N179="sníž. přenesená",J179,0)</f>
        <v>0</v>
      </c>
      <c r="BI179" s="197">
        <f>IF(N179="nulová",J179,0)</f>
        <v>0</v>
      </c>
      <c r="BJ179" s="20" t="s">
        <v>90</v>
      </c>
      <c r="BK179" s="197">
        <f>ROUND(I179*H179,2)</f>
        <v>0</v>
      </c>
      <c r="BL179" s="20" t="s">
        <v>479</v>
      </c>
      <c r="BM179" s="196" t="s">
        <v>6572</v>
      </c>
    </row>
    <row r="180" spans="1:65" s="2" customFormat="1" ht="16.5" customHeight="1">
      <c r="A180" s="37"/>
      <c r="B180" s="38"/>
      <c r="C180" s="236" t="s">
        <v>797</v>
      </c>
      <c r="D180" s="236" t="s">
        <v>453</v>
      </c>
      <c r="E180" s="237" t="s">
        <v>6573</v>
      </c>
      <c r="F180" s="238" t="s">
        <v>6574</v>
      </c>
      <c r="G180" s="239" t="s">
        <v>624</v>
      </c>
      <c r="H180" s="240">
        <v>135</v>
      </c>
      <c r="I180" s="241"/>
      <c r="J180" s="242">
        <f>ROUND(I180*H180,2)</f>
        <v>0</v>
      </c>
      <c r="K180" s="238" t="s">
        <v>76</v>
      </c>
      <c r="L180" s="243"/>
      <c r="M180" s="244" t="s">
        <v>76</v>
      </c>
      <c r="N180" s="245" t="s">
        <v>49</v>
      </c>
      <c r="O180" s="67"/>
      <c r="P180" s="194">
        <f>O180*H180</f>
        <v>0</v>
      </c>
      <c r="Q180" s="194">
        <v>0</v>
      </c>
      <c r="R180" s="194">
        <f>Q180*H180</f>
        <v>0</v>
      </c>
      <c r="S180" s="194">
        <v>0</v>
      </c>
      <c r="T180" s="195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6" t="s">
        <v>597</v>
      </c>
      <c r="AT180" s="196" t="s">
        <v>453</v>
      </c>
      <c r="AU180" s="196" t="s">
        <v>90</v>
      </c>
      <c r="AY180" s="20" t="s">
        <v>386</v>
      </c>
      <c r="BE180" s="197">
        <f>IF(N180="základní",J180,0)</f>
        <v>0</v>
      </c>
      <c r="BF180" s="197">
        <f>IF(N180="snížená",J180,0)</f>
        <v>0</v>
      </c>
      <c r="BG180" s="197">
        <f>IF(N180="zákl. přenesená",J180,0)</f>
        <v>0</v>
      </c>
      <c r="BH180" s="197">
        <f>IF(N180="sníž. přenesená",J180,0)</f>
        <v>0</v>
      </c>
      <c r="BI180" s="197">
        <f>IF(N180="nulová",J180,0)</f>
        <v>0</v>
      </c>
      <c r="BJ180" s="20" t="s">
        <v>90</v>
      </c>
      <c r="BK180" s="197">
        <f>ROUND(I180*H180,2)</f>
        <v>0</v>
      </c>
      <c r="BL180" s="20" t="s">
        <v>479</v>
      </c>
      <c r="BM180" s="196" t="s">
        <v>6575</v>
      </c>
    </row>
    <row r="181" spans="1:65" s="2" customFormat="1" ht="16.5" customHeight="1">
      <c r="A181" s="37"/>
      <c r="B181" s="38"/>
      <c r="C181" s="185" t="s">
        <v>812</v>
      </c>
      <c r="D181" s="185" t="s">
        <v>388</v>
      </c>
      <c r="E181" s="186" t="s">
        <v>6576</v>
      </c>
      <c r="F181" s="187" t="s">
        <v>6577</v>
      </c>
      <c r="G181" s="188" t="s">
        <v>624</v>
      </c>
      <c r="H181" s="189">
        <v>24</v>
      </c>
      <c r="I181" s="190"/>
      <c r="J181" s="191">
        <f>ROUND(I181*H181,2)</f>
        <v>0</v>
      </c>
      <c r="K181" s="187" t="s">
        <v>391</v>
      </c>
      <c r="L181" s="42"/>
      <c r="M181" s="192" t="s">
        <v>76</v>
      </c>
      <c r="N181" s="193" t="s">
        <v>49</v>
      </c>
      <c r="O181" s="67"/>
      <c r="P181" s="194">
        <f>O181*H181</f>
        <v>0</v>
      </c>
      <c r="Q181" s="194">
        <v>0</v>
      </c>
      <c r="R181" s="194">
        <f>Q181*H181</f>
        <v>0</v>
      </c>
      <c r="S181" s="194">
        <v>0</v>
      </c>
      <c r="T181" s="195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6" t="s">
        <v>479</v>
      </c>
      <c r="AT181" s="196" t="s">
        <v>388</v>
      </c>
      <c r="AU181" s="196" t="s">
        <v>90</v>
      </c>
      <c r="AY181" s="20" t="s">
        <v>386</v>
      </c>
      <c r="BE181" s="197">
        <f>IF(N181="základní",J181,0)</f>
        <v>0</v>
      </c>
      <c r="BF181" s="197">
        <f>IF(N181="snížená",J181,0)</f>
        <v>0</v>
      </c>
      <c r="BG181" s="197">
        <f>IF(N181="zákl. přenesená",J181,0)</f>
        <v>0</v>
      </c>
      <c r="BH181" s="197">
        <f>IF(N181="sníž. přenesená",J181,0)</f>
        <v>0</v>
      </c>
      <c r="BI181" s="197">
        <f>IF(N181="nulová",J181,0)</f>
        <v>0</v>
      </c>
      <c r="BJ181" s="20" t="s">
        <v>90</v>
      </c>
      <c r="BK181" s="197">
        <f>ROUND(I181*H181,2)</f>
        <v>0</v>
      </c>
      <c r="BL181" s="20" t="s">
        <v>479</v>
      </c>
      <c r="BM181" s="196" t="s">
        <v>6578</v>
      </c>
    </row>
    <row r="182" spans="1:65" s="2" customFormat="1" ht="10">
      <c r="A182" s="37"/>
      <c r="B182" s="38"/>
      <c r="C182" s="39"/>
      <c r="D182" s="198" t="s">
        <v>393</v>
      </c>
      <c r="E182" s="39"/>
      <c r="F182" s="199" t="s">
        <v>6579</v>
      </c>
      <c r="G182" s="39"/>
      <c r="H182" s="39"/>
      <c r="I182" s="200"/>
      <c r="J182" s="39"/>
      <c r="K182" s="39"/>
      <c r="L182" s="42"/>
      <c r="M182" s="201"/>
      <c r="N182" s="202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393</v>
      </c>
      <c r="AU182" s="20" t="s">
        <v>90</v>
      </c>
    </row>
    <row r="183" spans="1:65" s="2" customFormat="1" ht="16.5" customHeight="1">
      <c r="A183" s="37"/>
      <c r="B183" s="38"/>
      <c r="C183" s="236" t="s">
        <v>817</v>
      </c>
      <c r="D183" s="236" t="s">
        <v>453</v>
      </c>
      <c r="E183" s="237" t="s">
        <v>6580</v>
      </c>
      <c r="F183" s="238" t="s">
        <v>6581</v>
      </c>
      <c r="G183" s="239" t="s">
        <v>624</v>
      </c>
      <c r="H183" s="240">
        <v>24</v>
      </c>
      <c r="I183" s="241"/>
      <c r="J183" s="242">
        <f>ROUND(I183*H183,2)</f>
        <v>0</v>
      </c>
      <c r="K183" s="238" t="s">
        <v>76</v>
      </c>
      <c r="L183" s="243"/>
      <c r="M183" s="244" t="s">
        <v>76</v>
      </c>
      <c r="N183" s="245" t="s">
        <v>49</v>
      </c>
      <c r="O183" s="67"/>
      <c r="P183" s="194">
        <f>O183*H183</f>
        <v>0</v>
      </c>
      <c r="Q183" s="194">
        <v>0</v>
      </c>
      <c r="R183" s="194">
        <f>Q183*H183</f>
        <v>0</v>
      </c>
      <c r="S183" s="194">
        <v>0</v>
      </c>
      <c r="T183" s="195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6" t="s">
        <v>597</v>
      </c>
      <c r="AT183" s="196" t="s">
        <v>453</v>
      </c>
      <c r="AU183" s="196" t="s">
        <v>90</v>
      </c>
      <c r="AY183" s="20" t="s">
        <v>386</v>
      </c>
      <c r="BE183" s="197">
        <f>IF(N183="základní",J183,0)</f>
        <v>0</v>
      </c>
      <c r="BF183" s="197">
        <f>IF(N183="snížená",J183,0)</f>
        <v>0</v>
      </c>
      <c r="BG183" s="197">
        <f>IF(N183="zákl. přenesená",J183,0)</f>
        <v>0</v>
      </c>
      <c r="BH183" s="197">
        <f>IF(N183="sníž. přenesená",J183,0)</f>
        <v>0</v>
      </c>
      <c r="BI183" s="197">
        <f>IF(N183="nulová",J183,0)</f>
        <v>0</v>
      </c>
      <c r="BJ183" s="20" t="s">
        <v>90</v>
      </c>
      <c r="BK183" s="197">
        <f>ROUND(I183*H183,2)</f>
        <v>0</v>
      </c>
      <c r="BL183" s="20" t="s">
        <v>479</v>
      </c>
      <c r="BM183" s="196" t="s">
        <v>6582</v>
      </c>
    </row>
    <row r="184" spans="1:65" s="2" customFormat="1" ht="16.5" customHeight="1">
      <c r="A184" s="37"/>
      <c r="B184" s="38"/>
      <c r="C184" s="185" t="s">
        <v>825</v>
      </c>
      <c r="D184" s="185" t="s">
        <v>388</v>
      </c>
      <c r="E184" s="186" t="s">
        <v>6583</v>
      </c>
      <c r="F184" s="187" t="s">
        <v>6584</v>
      </c>
      <c r="G184" s="188" t="s">
        <v>624</v>
      </c>
      <c r="H184" s="189">
        <v>36</v>
      </c>
      <c r="I184" s="190"/>
      <c r="J184" s="191">
        <f>ROUND(I184*H184,2)</f>
        <v>0</v>
      </c>
      <c r="K184" s="187" t="s">
        <v>391</v>
      </c>
      <c r="L184" s="42"/>
      <c r="M184" s="192" t="s">
        <v>76</v>
      </c>
      <c r="N184" s="193" t="s">
        <v>49</v>
      </c>
      <c r="O184" s="67"/>
      <c r="P184" s="194">
        <f>O184*H184</f>
        <v>0</v>
      </c>
      <c r="Q184" s="194">
        <v>0</v>
      </c>
      <c r="R184" s="194">
        <f>Q184*H184</f>
        <v>0</v>
      </c>
      <c r="S184" s="194">
        <v>0</v>
      </c>
      <c r="T184" s="195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6" t="s">
        <v>479</v>
      </c>
      <c r="AT184" s="196" t="s">
        <v>388</v>
      </c>
      <c r="AU184" s="196" t="s">
        <v>90</v>
      </c>
      <c r="AY184" s="20" t="s">
        <v>386</v>
      </c>
      <c r="BE184" s="197">
        <f>IF(N184="základní",J184,0)</f>
        <v>0</v>
      </c>
      <c r="BF184" s="197">
        <f>IF(N184="snížená",J184,0)</f>
        <v>0</v>
      </c>
      <c r="BG184" s="197">
        <f>IF(N184="zákl. přenesená",J184,0)</f>
        <v>0</v>
      </c>
      <c r="BH184" s="197">
        <f>IF(N184="sníž. přenesená",J184,0)</f>
        <v>0</v>
      </c>
      <c r="BI184" s="197">
        <f>IF(N184="nulová",J184,0)</f>
        <v>0</v>
      </c>
      <c r="BJ184" s="20" t="s">
        <v>90</v>
      </c>
      <c r="BK184" s="197">
        <f>ROUND(I184*H184,2)</f>
        <v>0</v>
      </c>
      <c r="BL184" s="20" t="s">
        <v>479</v>
      </c>
      <c r="BM184" s="196" t="s">
        <v>6585</v>
      </c>
    </row>
    <row r="185" spans="1:65" s="2" customFormat="1" ht="10">
      <c r="A185" s="37"/>
      <c r="B185" s="38"/>
      <c r="C185" s="39"/>
      <c r="D185" s="198" t="s">
        <v>393</v>
      </c>
      <c r="E185" s="39"/>
      <c r="F185" s="199" t="s">
        <v>6586</v>
      </c>
      <c r="G185" s="39"/>
      <c r="H185" s="39"/>
      <c r="I185" s="200"/>
      <c r="J185" s="39"/>
      <c r="K185" s="39"/>
      <c r="L185" s="42"/>
      <c r="M185" s="201"/>
      <c r="N185" s="202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393</v>
      </c>
      <c r="AU185" s="20" t="s">
        <v>90</v>
      </c>
    </row>
    <row r="186" spans="1:65" s="2" customFormat="1" ht="24.15" customHeight="1">
      <c r="A186" s="37"/>
      <c r="B186" s="38"/>
      <c r="C186" s="236" t="s">
        <v>830</v>
      </c>
      <c r="D186" s="236" t="s">
        <v>453</v>
      </c>
      <c r="E186" s="237" t="s">
        <v>6192</v>
      </c>
      <c r="F186" s="238" t="s">
        <v>6587</v>
      </c>
      <c r="G186" s="239" t="s">
        <v>624</v>
      </c>
      <c r="H186" s="240">
        <v>36</v>
      </c>
      <c r="I186" s="241"/>
      <c r="J186" s="242">
        <f>ROUND(I186*H186,2)</f>
        <v>0</v>
      </c>
      <c r="K186" s="238" t="s">
        <v>76</v>
      </c>
      <c r="L186" s="243"/>
      <c r="M186" s="244" t="s">
        <v>76</v>
      </c>
      <c r="N186" s="245" t="s">
        <v>49</v>
      </c>
      <c r="O186" s="67"/>
      <c r="P186" s="194">
        <f>O186*H186</f>
        <v>0</v>
      </c>
      <c r="Q186" s="194">
        <v>0</v>
      </c>
      <c r="R186" s="194">
        <f>Q186*H186</f>
        <v>0</v>
      </c>
      <c r="S186" s="194">
        <v>0</v>
      </c>
      <c r="T186" s="195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6" t="s">
        <v>597</v>
      </c>
      <c r="AT186" s="196" t="s">
        <v>453</v>
      </c>
      <c r="AU186" s="196" t="s">
        <v>90</v>
      </c>
      <c r="AY186" s="20" t="s">
        <v>386</v>
      </c>
      <c r="BE186" s="197">
        <f>IF(N186="základní",J186,0)</f>
        <v>0</v>
      </c>
      <c r="BF186" s="197">
        <f>IF(N186="snížená",J186,0)</f>
        <v>0</v>
      </c>
      <c r="BG186" s="197">
        <f>IF(N186="zákl. přenesená",J186,0)</f>
        <v>0</v>
      </c>
      <c r="BH186" s="197">
        <f>IF(N186="sníž. přenesená",J186,0)</f>
        <v>0</v>
      </c>
      <c r="BI186" s="197">
        <f>IF(N186="nulová",J186,0)</f>
        <v>0</v>
      </c>
      <c r="BJ186" s="20" t="s">
        <v>90</v>
      </c>
      <c r="BK186" s="197">
        <f>ROUND(I186*H186,2)</f>
        <v>0</v>
      </c>
      <c r="BL186" s="20" t="s">
        <v>479</v>
      </c>
      <c r="BM186" s="196" t="s">
        <v>6588</v>
      </c>
    </row>
    <row r="187" spans="1:65" s="2" customFormat="1" ht="16.5" customHeight="1">
      <c r="A187" s="37"/>
      <c r="B187" s="38"/>
      <c r="C187" s="185" t="s">
        <v>177</v>
      </c>
      <c r="D187" s="185" t="s">
        <v>388</v>
      </c>
      <c r="E187" s="186" t="s">
        <v>6589</v>
      </c>
      <c r="F187" s="187" t="s">
        <v>6590</v>
      </c>
      <c r="G187" s="188" t="s">
        <v>624</v>
      </c>
      <c r="H187" s="189">
        <v>36</v>
      </c>
      <c r="I187" s="190"/>
      <c r="J187" s="191">
        <f>ROUND(I187*H187,2)</f>
        <v>0</v>
      </c>
      <c r="K187" s="187" t="s">
        <v>391</v>
      </c>
      <c r="L187" s="42"/>
      <c r="M187" s="192" t="s">
        <v>76</v>
      </c>
      <c r="N187" s="193" t="s">
        <v>49</v>
      </c>
      <c r="O187" s="67"/>
      <c r="P187" s="194">
        <f>O187*H187</f>
        <v>0</v>
      </c>
      <c r="Q187" s="194">
        <v>0</v>
      </c>
      <c r="R187" s="194">
        <f>Q187*H187</f>
        <v>0</v>
      </c>
      <c r="S187" s="194">
        <v>0</v>
      </c>
      <c r="T187" s="195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6" t="s">
        <v>479</v>
      </c>
      <c r="AT187" s="196" t="s">
        <v>388</v>
      </c>
      <c r="AU187" s="196" t="s">
        <v>90</v>
      </c>
      <c r="AY187" s="20" t="s">
        <v>386</v>
      </c>
      <c r="BE187" s="197">
        <f>IF(N187="základní",J187,0)</f>
        <v>0</v>
      </c>
      <c r="BF187" s="197">
        <f>IF(N187="snížená",J187,0)</f>
        <v>0</v>
      </c>
      <c r="BG187" s="197">
        <f>IF(N187="zákl. přenesená",J187,0)</f>
        <v>0</v>
      </c>
      <c r="BH187" s="197">
        <f>IF(N187="sníž. přenesená",J187,0)</f>
        <v>0</v>
      </c>
      <c r="BI187" s="197">
        <f>IF(N187="nulová",J187,0)</f>
        <v>0</v>
      </c>
      <c r="BJ187" s="20" t="s">
        <v>90</v>
      </c>
      <c r="BK187" s="197">
        <f>ROUND(I187*H187,2)</f>
        <v>0</v>
      </c>
      <c r="BL187" s="20" t="s">
        <v>479</v>
      </c>
      <c r="BM187" s="196" t="s">
        <v>6591</v>
      </c>
    </row>
    <row r="188" spans="1:65" s="2" customFormat="1" ht="10">
      <c r="A188" s="37"/>
      <c r="B188" s="38"/>
      <c r="C188" s="39"/>
      <c r="D188" s="198" t="s">
        <v>393</v>
      </c>
      <c r="E188" s="39"/>
      <c r="F188" s="199" t="s">
        <v>6592</v>
      </c>
      <c r="G188" s="39"/>
      <c r="H188" s="39"/>
      <c r="I188" s="200"/>
      <c r="J188" s="39"/>
      <c r="K188" s="39"/>
      <c r="L188" s="42"/>
      <c r="M188" s="201"/>
      <c r="N188" s="202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393</v>
      </c>
      <c r="AU188" s="20" t="s">
        <v>90</v>
      </c>
    </row>
    <row r="189" spans="1:65" s="2" customFormat="1" ht="16.5" customHeight="1">
      <c r="A189" s="37"/>
      <c r="B189" s="38"/>
      <c r="C189" s="236" t="s">
        <v>839</v>
      </c>
      <c r="D189" s="236" t="s">
        <v>453</v>
      </c>
      <c r="E189" s="237" t="s">
        <v>6195</v>
      </c>
      <c r="F189" s="238" t="s">
        <v>6593</v>
      </c>
      <c r="G189" s="239" t="s">
        <v>624</v>
      </c>
      <c r="H189" s="240">
        <v>36</v>
      </c>
      <c r="I189" s="241"/>
      <c r="J189" s="242">
        <f>ROUND(I189*H189,2)</f>
        <v>0</v>
      </c>
      <c r="K189" s="238" t="s">
        <v>76</v>
      </c>
      <c r="L189" s="243"/>
      <c r="M189" s="244" t="s">
        <v>76</v>
      </c>
      <c r="N189" s="245" t="s">
        <v>49</v>
      </c>
      <c r="O189" s="67"/>
      <c r="P189" s="194">
        <f>O189*H189</f>
        <v>0</v>
      </c>
      <c r="Q189" s="194">
        <v>0</v>
      </c>
      <c r="R189" s="194">
        <f>Q189*H189</f>
        <v>0</v>
      </c>
      <c r="S189" s="194">
        <v>0</v>
      </c>
      <c r="T189" s="195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6" t="s">
        <v>597</v>
      </c>
      <c r="AT189" s="196" t="s">
        <v>453</v>
      </c>
      <c r="AU189" s="196" t="s">
        <v>90</v>
      </c>
      <c r="AY189" s="20" t="s">
        <v>386</v>
      </c>
      <c r="BE189" s="197">
        <f>IF(N189="základní",J189,0)</f>
        <v>0</v>
      </c>
      <c r="BF189" s="197">
        <f>IF(N189="snížená",J189,0)</f>
        <v>0</v>
      </c>
      <c r="BG189" s="197">
        <f>IF(N189="zákl. přenesená",J189,0)</f>
        <v>0</v>
      </c>
      <c r="BH189" s="197">
        <f>IF(N189="sníž. přenesená",J189,0)</f>
        <v>0</v>
      </c>
      <c r="BI189" s="197">
        <f>IF(N189="nulová",J189,0)</f>
        <v>0</v>
      </c>
      <c r="BJ189" s="20" t="s">
        <v>90</v>
      </c>
      <c r="BK189" s="197">
        <f>ROUND(I189*H189,2)</f>
        <v>0</v>
      </c>
      <c r="BL189" s="20" t="s">
        <v>479</v>
      </c>
      <c r="BM189" s="196" t="s">
        <v>6594</v>
      </c>
    </row>
    <row r="190" spans="1:65" s="2" customFormat="1" ht="16.5" customHeight="1">
      <c r="A190" s="37"/>
      <c r="B190" s="38"/>
      <c r="C190" s="185" t="s">
        <v>844</v>
      </c>
      <c r="D190" s="185" t="s">
        <v>388</v>
      </c>
      <c r="E190" s="186" t="s">
        <v>6595</v>
      </c>
      <c r="F190" s="187" t="s">
        <v>6596</v>
      </c>
      <c r="G190" s="188" t="s">
        <v>624</v>
      </c>
      <c r="H190" s="189">
        <v>20</v>
      </c>
      <c r="I190" s="190"/>
      <c r="J190" s="191">
        <f>ROUND(I190*H190,2)</f>
        <v>0</v>
      </c>
      <c r="K190" s="187" t="s">
        <v>391</v>
      </c>
      <c r="L190" s="42"/>
      <c r="M190" s="192" t="s">
        <v>76</v>
      </c>
      <c r="N190" s="193" t="s">
        <v>49</v>
      </c>
      <c r="O190" s="67"/>
      <c r="P190" s="194">
        <f>O190*H190</f>
        <v>0</v>
      </c>
      <c r="Q190" s="194">
        <v>0</v>
      </c>
      <c r="R190" s="194">
        <f>Q190*H190</f>
        <v>0</v>
      </c>
      <c r="S190" s="194">
        <v>0</v>
      </c>
      <c r="T190" s="195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6" t="s">
        <v>479</v>
      </c>
      <c r="AT190" s="196" t="s">
        <v>388</v>
      </c>
      <c r="AU190" s="196" t="s">
        <v>90</v>
      </c>
      <c r="AY190" s="20" t="s">
        <v>386</v>
      </c>
      <c r="BE190" s="197">
        <f>IF(N190="základní",J190,0)</f>
        <v>0</v>
      </c>
      <c r="BF190" s="197">
        <f>IF(N190="snížená",J190,0)</f>
        <v>0</v>
      </c>
      <c r="BG190" s="197">
        <f>IF(N190="zákl. přenesená",J190,0)</f>
        <v>0</v>
      </c>
      <c r="BH190" s="197">
        <f>IF(N190="sníž. přenesená",J190,0)</f>
        <v>0</v>
      </c>
      <c r="BI190" s="197">
        <f>IF(N190="nulová",J190,0)</f>
        <v>0</v>
      </c>
      <c r="BJ190" s="20" t="s">
        <v>90</v>
      </c>
      <c r="BK190" s="197">
        <f>ROUND(I190*H190,2)</f>
        <v>0</v>
      </c>
      <c r="BL190" s="20" t="s">
        <v>479</v>
      </c>
      <c r="BM190" s="196" t="s">
        <v>6597</v>
      </c>
    </row>
    <row r="191" spans="1:65" s="2" customFormat="1" ht="10">
      <c r="A191" s="37"/>
      <c r="B191" s="38"/>
      <c r="C191" s="39"/>
      <c r="D191" s="198" t="s">
        <v>393</v>
      </c>
      <c r="E191" s="39"/>
      <c r="F191" s="199" t="s">
        <v>6598</v>
      </c>
      <c r="G191" s="39"/>
      <c r="H191" s="39"/>
      <c r="I191" s="200"/>
      <c r="J191" s="39"/>
      <c r="K191" s="39"/>
      <c r="L191" s="42"/>
      <c r="M191" s="201"/>
      <c r="N191" s="202"/>
      <c r="O191" s="67"/>
      <c r="P191" s="67"/>
      <c r="Q191" s="67"/>
      <c r="R191" s="67"/>
      <c r="S191" s="67"/>
      <c r="T191" s="68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T191" s="20" t="s">
        <v>393</v>
      </c>
      <c r="AU191" s="20" t="s">
        <v>90</v>
      </c>
    </row>
    <row r="192" spans="1:65" s="2" customFormat="1" ht="24.15" customHeight="1">
      <c r="A192" s="37"/>
      <c r="B192" s="38"/>
      <c r="C192" s="236" t="s">
        <v>851</v>
      </c>
      <c r="D192" s="236" t="s">
        <v>453</v>
      </c>
      <c r="E192" s="237" t="s">
        <v>6183</v>
      </c>
      <c r="F192" s="238" t="s">
        <v>6599</v>
      </c>
      <c r="G192" s="239" t="s">
        <v>624</v>
      </c>
      <c r="H192" s="240">
        <v>20</v>
      </c>
      <c r="I192" s="241"/>
      <c r="J192" s="242">
        <f>ROUND(I192*H192,2)</f>
        <v>0</v>
      </c>
      <c r="K192" s="238" t="s">
        <v>76</v>
      </c>
      <c r="L192" s="243"/>
      <c r="M192" s="244" t="s">
        <v>76</v>
      </c>
      <c r="N192" s="245" t="s">
        <v>49</v>
      </c>
      <c r="O192" s="67"/>
      <c r="P192" s="194">
        <f>O192*H192</f>
        <v>0</v>
      </c>
      <c r="Q192" s="194">
        <v>0</v>
      </c>
      <c r="R192" s="194">
        <f>Q192*H192</f>
        <v>0</v>
      </c>
      <c r="S192" s="194">
        <v>0</v>
      </c>
      <c r="T192" s="195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6" t="s">
        <v>597</v>
      </c>
      <c r="AT192" s="196" t="s">
        <v>453</v>
      </c>
      <c r="AU192" s="196" t="s">
        <v>90</v>
      </c>
      <c r="AY192" s="20" t="s">
        <v>386</v>
      </c>
      <c r="BE192" s="197">
        <f>IF(N192="základní",J192,0)</f>
        <v>0</v>
      </c>
      <c r="BF192" s="197">
        <f>IF(N192="snížená",J192,0)</f>
        <v>0</v>
      </c>
      <c r="BG192" s="197">
        <f>IF(N192="zákl. přenesená",J192,0)</f>
        <v>0</v>
      </c>
      <c r="BH192" s="197">
        <f>IF(N192="sníž. přenesená",J192,0)</f>
        <v>0</v>
      </c>
      <c r="BI192" s="197">
        <f>IF(N192="nulová",J192,0)</f>
        <v>0</v>
      </c>
      <c r="BJ192" s="20" t="s">
        <v>90</v>
      </c>
      <c r="BK192" s="197">
        <f>ROUND(I192*H192,2)</f>
        <v>0</v>
      </c>
      <c r="BL192" s="20" t="s">
        <v>479</v>
      </c>
      <c r="BM192" s="196" t="s">
        <v>6600</v>
      </c>
    </row>
    <row r="193" spans="1:65" s="2" customFormat="1" ht="16.5" customHeight="1">
      <c r="A193" s="37"/>
      <c r="B193" s="38"/>
      <c r="C193" s="185" t="s">
        <v>860</v>
      </c>
      <c r="D193" s="185" t="s">
        <v>388</v>
      </c>
      <c r="E193" s="186" t="s">
        <v>6601</v>
      </c>
      <c r="F193" s="187" t="s">
        <v>6602</v>
      </c>
      <c r="G193" s="188" t="s">
        <v>624</v>
      </c>
      <c r="H193" s="189">
        <v>1</v>
      </c>
      <c r="I193" s="190"/>
      <c r="J193" s="191">
        <f>ROUND(I193*H193,2)</f>
        <v>0</v>
      </c>
      <c r="K193" s="187" t="s">
        <v>391</v>
      </c>
      <c r="L193" s="42"/>
      <c r="M193" s="192" t="s">
        <v>76</v>
      </c>
      <c r="N193" s="193" t="s">
        <v>49</v>
      </c>
      <c r="O193" s="67"/>
      <c r="P193" s="194">
        <f>O193*H193</f>
        <v>0</v>
      </c>
      <c r="Q193" s="194">
        <v>0</v>
      </c>
      <c r="R193" s="194">
        <f>Q193*H193</f>
        <v>0</v>
      </c>
      <c r="S193" s="194">
        <v>0</v>
      </c>
      <c r="T193" s="195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6" t="s">
        <v>479</v>
      </c>
      <c r="AT193" s="196" t="s">
        <v>388</v>
      </c>
      <c r="AU193" s="196" t="s">
        <v>90</v>
      </c>
      <c r="AY193" s="20" t="s">
        <v>386</v>
      </c>
      <c r="BE193" s="197">
        <f>IF(N193="základní",J193,0)</f>
        <v>0</v>
      </c>
      <c r="BF193" s="197">
        <f>IF(N193="snížená",J193,0)</f>
        <v>0</v>
      </c>
      <c r="BG193" s="197">
        <f>IF(N193="zákl. přenesená",J193,0)</f>
        <v>0</v>
      </c>
      <c r="BH193" s="197">
        <f>IF(N193="sníž. přenesená",J193,0)</f>
        <v>0</v>
      </c>
      <c r="BI193" s="197">
        <f>IF(N193="nulová",J193,0)</f>
        <v>0</v>
      </c>
      <c r="BJ193" s="20" t="s">
        <v>90</v>
      </c>
      <c r="BK193" s="197">
        <f>ROUND(I193*H193,2)</f>
        <v>0</v>
      </c>
      <c r="BL193" s="20" t="s">
        <v>479</v>
      </c>
      <c r="BM193" s="196" t="s">
        <v>6603</v>
      </c>
    </row>
    <row r="194" spans="1:65" s="2" customFormat="1" ht="10">
      <c r="A194" s="37"/>
      <c r="B194" s="38"/>
      <c r="C194" s="39"/>
      <c r="D194" s="198" t="s">
        <v>393</v>
      </c>
      <c r="E194" s="39"/>
      <c r="F194" s="199" t="s">
        <v>6604</v>
      </c>
      <c r="G194" s="39"/>
      <c r="H194" s="39"/>
      <c r="I194" s="200"/>
      <c r="J194" s="39"/>
      <c r="K194" s="39"/>
      <c r="L194" s="42"/>
      <c r="M194" s="201"/>
      <c r="N194" s="202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393</v>
      </c>
      <c r="AU194" s="20" t="s">
        <v>90</v>
      </c>
    </row>
    <row r="195" spans="1:65" s="2" customFormat="1" ht="16.5" customHeight="1">
      <c r="A195" s="37"/>
      <c r="B195" s="38"/>
      <c r="C195" s="236" t="s">
        <v>870</v>
      </c>
      <c r="D195" s="236" t="s">
        <v>453</v>
      </c>
      <c r="E195" s="237" t="s">
        <v>6605</v>
      </c>
      <c r="F195" s="238" t="s">
        <v>6606</v>
      </c>
      <c r="G195" s="239" t="s">
        <v>624</v>
      </c>
      <c r="H195" s="240">
        <v>1</v>
      </c>
      <c r="I195" s="241"/>
      <c r="J195" s="242">
        <f>ROUND(I195*H195,2)</f>
        <v>0</v>
      </c>
      <c r="K195" s="238" t="s">
        <v>76</v>
      </c>
      <c r="L195" s="243"/>
      <c r="M195" s="244" t="s">
        <v>76</v>
      </c>
      <c r="N195" s="245" t="s">
        <v>49</v>
      </c>
      <c r="O195" s="67"/>
      <c r="P195" s="194">
        <f>O195*H195</f>
        <v>0</v>
      </c>
      <c r="Q195" s="194">
        <v>0</v>
      </c>
      <c r="R195" s="194">
        <f>Q195*H195</f>
        <v>0</v>
      </c>
      <c r="S195" s="194">
        <v>0</v>
      </c>
      <c r="T195" s="195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6" t="s">
        <v>597</v>
      </c>
      <c r="AT195" s="196" t="s">
        <v>453</v>
      </c>
      <c r="AU195" s="196" t="s">
        <v>90</v>
      </c>
      <c r="AY195" s="20" t="s">
        <v>386</v>
      </c>
      <c r="BE195" s="197">
        <f>IF(N195="základní",J195,0)</f>
        <v>0</v>
      </c>
      <c r="BF195" s="197">
        <f>IF(N195="snížená",J195,0)</f>
        <v>0</v>
      </c>
      <c r="BG195" s="197">
        <f>IF(N195="zákl. přenesená",J195,0)</f>
        <v>0</v>
      </c>
      <c r="BH195" s="197">
        <f>IF(N195="sníž. přenesená",J195,0)</f>
        <v>0</v>
      </c>
      <c r="BI195" s="197">
        <f>IF(N195="nulová",J195,0)</f>
        <v>0</v>
      </c>
      <c r="BJ195" s="20" t="s">
        <v>90</v>
      </c>
      <c r="BK195" s="197">
        <f>ROUND(I195*H195,2)</f>
        <v>0</v>
      </c>
      <c r="BL195" s="20" t="s">
        <v>479</v>
      </c>
      <c r="BM195" s="196" t="s">
        <v>6607</v>
      </c>
    </row>
    <row r="196" spans="1:65" s="2" customFormat="1" ht="16.5" customHeight="1">
      <c r="A196" s="37"/>
      <c r="B196" s="38"/>
      <c r="C196" s="185" t="s">
        <v>880</v>
      </c>
      <c r="D196" s="185" t="s">
        <v>388</v>
      </c>
      <c r="E196" s="186" t="s">
        <v>6608</v>
      </c>
      <c r="F196" s="187" t="s">
        <v>6609</v>
      </c>
      <c r="G196" s="188" t="s">
        <v>624</v>
      </c>
      <c r="H196" s="189">
        <v>1</v>
      </c>
      <c r="I196" s="190"/>
      <c r="J196" s="191">
        <f>ROUND(I196*H196,2)</f>
        <v>0</v>
      </c>
      <c r="K196" s="187" t="s">
        <v>391</v>
      </c>
      <c r="L196" s="42"/>
      <c r="M196" s="192" t="s">
        <v>76</v>
      </c>
      <c r="N196" s="193" t="s">
        <v>49</v>
      </c>
      <c r="O196" s="67"/>
      <c r="P196" s="194">
        <f>O196*H196</f>
        <v>0</v>
      </c>
      <c r="Q196" s="194">
        <v>0</v>
      </c>
      <c r="R196" s="194">
        <f>Q196*H196</f>
        <v>0</v>
      </c>
      <c r="S196" s="194">
        <v>0</v>
      </c>
      <c r="T196" s="195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6" t="s">
        <v>479</v>
      </c>
      <c r="AT196" s="196" t="s">
        <v>388</v>
      </c>
      <c r="AU196" s="196" t="s">
        <v>90</v>
      </c>
      <c r="AY196" s="20" t="s">
        <v>386</v>
      </c>
      <c r="BE196" s="197">
        <f>IF(N196="základní",J196,0)</f>
        <v>0</v>
      </c>
      <c r="BF196" s="197">
        <f>IF(N196="snížená",J196,0)</f>
        <v>0</v>
      </c>
      <c r="BG196" s="197">
        <f>IF(N196="zákl. přenesená",J196,0)</f>
        <v>0</v>
      </c>
      <c r="BH196" s="197">
        <f>IF(N196="sníž. přenesená",J196,0)</f>
        <v>0</v>
      </c>
      <c r="BI196" s="197">
        <f>IF(N196="nulová",J196,0)</f>
        <v>0</v>
      </c>
      <c r="BJ196" s="20" t="s">
        <v>90</v>
      </c>
      <c r="BK196" s="197">
        <f>ROUND(I196*H196,2)</f>
        <v>0</v>
      </c>
      <c r="BL196" s="20" t="s">
        <v>479</v>
      </c>
      <c r="BM196" s="196" t="s">
        <v>6610</v>
      </c>
    </row>
    <row r="197" spans="1:65" s="2" customFormat="1" ht="10">
      <c r="A197" s="37"/>
      <c r="B197" s="38"/>
      <c r="C197" s="39"/>
      <c r="D197" s="198" t="s">
        <v>393</v>
      </c>
      <c r="E197" s="39"/>
      <c r="F197" s="199" t="s">
        <v>6611</v>
      </c>
      <c r="G197" s="39"/>
      <c r="H197" s="39"/>
      <c r="I197" s="200"/>
      <c r="J197" s="39"/>
      <c r="K197" s="39"/>
      <c r="L197" s="42"/>
      <c r="M197" s="201"/>
      <c r="N197" s="202"/>
      <c r="O197" s="67"/>
      <c r="P197" s="67"/>
      <c r="Q197" s="67"/>
      <c r="R197" s="67"/>
      <c r="S197" s="67"/>
      <c r="T197" s="68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T197" s="20" t="s">
        <v>393</v>
      </c>
      <c r="AU197" s="20" t="s">
        <v>90</v>
      </c>
    </row>
    <row r="198" spans="1:65" s="2" customFormat="1" ht="16.5" customHeight="1">
      <c r="A198" s="37"/>
      <c r="B198" s="38"/>
      <c r="C198" s="236" t="s">
        <v>885</v>
      </c>
      <c r="D198" s="236" t="s">
        <v>453</v>
      </c>
      <c r="E198" s="237" t="s">
        <v>6612</v>
      </c>
      <c r="F198" s="238" t="s">
        <v>6613</v>
      </c>
      <c r="G198" s="239" t="s">
        <v>624</v>
      </c>
      <c r="H198" s="240">
        <v>1</v>
      </c>
      <c r="I198" s="241"/>
      <c r="J198" s="242">
        <f>ROUND(I198*H198,2)</f>
        <v>0</v>
      </c>
      <c r="K198" s="238" t="s">
        <v>76</v>
      </c>
      <c r="L198" s="243"/>
      <c r="M198" s="244" t="s">
        <v>76</v>
      </c>
      <c r="N198" s="245" t="s">
        <v>49</v>
      </c>
      <c r="O198" s="67"/>
      <c r="P198" s="194">
        <f>O198*H198</f>
        <v>0</v>
      </c>
      <c r="Q198" s="194">
        <v>0</v>
      </c>
      <c r="R198" s="194">
        <f>Q198*H198</f>
        <v>0</v>
      </c>
      <c r="S198" s="194">
        <v>0</v>
      </c>
      <c r="T198" s="195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6" t="s">
        <v>597</v>
      </c>
      <c r="AT198" s="196" t="s">
        <v>453</v>
      </c>
      <c r="AU198" s="196" t="s">
        <v>90</v>
      </c>
      <c r="AY198" s="20" t="s">
        <v>386</v>
      </c>
      <c r="BE198" s="197">
        <f>IF(N198="základní",J198,0)</f>
        <v>0</v>
      </c>
      <c r="BF198" s="197">
        <f>IF(N198="snížená",J198,0)</f>
        <v>0</v>
      </c>
      <c r="BG198" s="197">
        <f>IF(N198="zákl. přenesená",J198,0)</f>
        <v>0</v>
      </c>
      <c r="BH198" s="197">
        <f>IF(N198="sníž. přenesená",J198,0)</f>
        <v>0</v>
      </c>
      <c r="BI198" s="197">
        <f>IF(N198="nulová",J198,0)</f>
        <v>0</v>
      </c>
      <c r="BJ198" s="20" t="s">
        <v>90</v>
      </c>
      <c r="BK198" s="197">
        <f>ROUND(I198*H198,2)</f>
        <v>0</v>
      </c>
      <c r="BL198" s="20" t="s">
        <v>479</v>
      </c>
      <c r="BM198" s="196" t="s">
        <v>6614</v>
      </c>
    </row>
    <row r="199" spans="1:65" s="2" customFormat="1" ht="16.5" customHeight="1">
      <c r="A199" s="37"/>
      <c r="B199" s="38"/>
      <c r="C199" s="185" t="s">
        <v>890</v>
      </c>
      <c r="D199" s="185" t="s">
        <v>388</v>
      </c>
      <c r="E199" s="186" t="s">
        <v>6615</v>
      </c>
      <c r="F199" s="187" t="s">
        <v>6616</v>
      </c>
      <c r="G199" s="188" t="s">
        <v>624</v>
      </c>
      <c r="H199" s="189">
        <v>15</v>
      </c>
      <c r="I199" s="190"/>
      <c r="J199" s="191">
        <f>ROUND(I199*H199,2)</f>
        <v>0</v>
      </c>
      <c r="K199" s="187" t="s">
        <v>391</v>
      </c>
      <c r="L199" s="42"/>
      <c r="M199" s="192" t="s">
        <v>76</v>
      </c>
      <c r="N199" s="193" t="s">
        <v>49</v>
      </c>
      <c r="O199" s="67"/>
      <c r="P199" s="194">
        <f>O199*H199</f>
        <v>0</v>
      </c>
      <c r="Q199" s="194">
        <v>0</v>
      </c>
      <c r="R199" s="194">
        <f>Q199*H199</f>
        <v>0</v>
      </c>
      <c r="S199" s="194">
        <v>0</v>
      </c>
      <c r="T199" s="195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6" t="s">
        <v>479</v>
      </c>
      <c r="AT199" s="196" t="s">
        <v>388</v>
      </c>
      <c r="AU199" s="196" t="s">
        <v>90</v>
      </c>
      <c r="AY199" s="20" t="s">
        <v>386</v>
      </c>
      <c r="BE199" s="197">
        <f>IF(N199="základní",J199,0)</f>
        <v>0</v>
      </c>
      <c r="BF199" s="197">
        <f>IF(N199="snížená",J199,0)</f>
        <v>0</v>
      </c>
      <c r="BG199" s="197">
        <f>IF(N199="zákl. přenesená",J199,0)</f>
        <v>0</v>
      </c>
      <c r="BH199" s="197">
        <f>IF(N199="sníž. přenesená",J199,0)</f>
        <v>0</v>
      </c>
      <c r="BI199" s="197">
        <f>IF(N199="nulová",J199,0)</f>
        <v>0</v>
      </c>
      <c r="BJ199" s="20" t="s">
        <v>90</v>
      </c>
      <c r="BK199" s="197">
        <f>ROUND(I199*H199,2)</f>
        <v>0</v>
      </c>
      <c r="BL199" s="20" t="s">
        <v>479</v>
      </c>
      <c r="BM199" s="196" t="s">
        <v>6617</v>
      </c>
    </row>
    <row r="200" spans="1:65" s="2" customFormat="1" ht="10">
      <c r="A200" s="37"/>
      <c r="B200" s="38"/>
      <c r="C200" s="39"/>
      <c r="D200" s="198" t="s">
        <v>393</v>
      </c>
      <c r="E200" s="39"/>
      <c r="F200" s="199" t="s">
        <v>6618</v>
      </c>
      <c r="G200" s="39"/>
      <c r="H200" s="39"/>
      <c r="I200" s="200"/>
      <c r="J200" s="39"/>
      <c r="K200" s="39"/>
      <c r="L200" s="42"/>
      <c r="M200" s="201"/>
      <c r="N200" s="202"/>
      <c r="O200" s="67"/>
      <c r="P200" s="67"/>
      <c r="Q200" s="67"/>
      <c r="R200" s="67"/>
      <c r="S200" s="67"/>
      <c r="T200" s="68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T200" s="20" t="s">
        <v>393</v>
      </c>
      <c r="AU200" s="20" t="s">
        <v>90</v>
      </c>
    </row>
    <row r="201" spans="1:65" s="2" customFormat="1" ht="24.15" customHeight="1">
      <c r="A201" s="37"/>
      <c r="B201" s="38"/>
      <c r="C201" s="236" t="s">
        <v>895</v>
      </c>
      <c r="D201" s="236" t="s">
        <v>453</v>
      </c>
      <c r="E201" s="237" t="s">
        <v>6619</v>
      </c>
      <c r="F201" s="238" t="s">
        <v>6620</v>
      </c>
      <c r="G201" s="239" t="s">
        <v>624</v>
      </c>
      <c r="H201" s="240">
        <v>15</v>
      </c>
      <c r="I201" s="241"/>
      <c r="J201" s="242">
        <f>ROUND(I201*H201,2)</f>
        <v>0</v>
      </c>
      <c r="K201" s="238" t="s">
        <v>76</v>
      </c>
      <c r="L201" s="243"/>
      <c r="M201" s="244" t="s">
        <v>76</v>
      </c>
      <c r="N201" s="245" t="s">
        <v>49</v>
      </c>
      <c r="O201" s="67"/>
      <c r="P201" s="194">
        <f>O201*H201</f>
        <v>0</v>
      </c>
      <c r="Q201" s="194">
        <v>0</v>
      </c>
      <c r="R201" s="194">
        <f>Q201*H201</f>
        <v>0</v>
      </c>
      <c r="S201" s="194">
        <v>0</v>
      </c>
      <c r="T201" s="195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6" t="s">
        <v>597</v>
      </c>
      <c r="AT201" s="196" t="s">
        <v>453</v>
      </c>
      <c r="AU201" s="196" t="s">
        <v>90</v>
      </c>
      <c r="AY201" s="20" t="s">
        <v>386</v>
      </c>
      <c r="BE201" s="197">
        <f>IF(N201="základní",J201,0)</f>
        <v>0</v>
      </c>
      <c r="BF201" s="197">
        <f>IF(N201="snížená",J201,0)</f>
        <v>0</v>
      </c>
      <c r="BG201" s="197">
        <f>IF(N201="zákl. přenesená",J201,0)</f>
        <v>0</v>
      </c>
      <c r="BH201" s="197">
        <f>IF(N201="sníž. přenesená",J201,0)</f>
        <v>0</v>
      </c>
      <c r="BI201" s="197">
        <f>IF(N201="nulová",J201,0)</f>
        <v>0</v>
      </c>
      <c r="BJ201" s="20" t="s">
        <v>90</v>
      </c>
      <c r="BK201" s="197">
        <f>ROUND(I201*H201,2)</f>
        <v>0</v>
      </c>
      <c r="BL201" s="20" t="s">
        <v>479</v>
      </c>
      <c r="BM201" s="196" t="s">
        <v>6621</v>
      </c>
    </row>
    <row r="202" spans="1:65" s="2" customFormat="1" ht="16.5" customHeight="1">
      <c r="A202" s="37"/>
      <c r="B202" s="38"/>
      <c r="C202" s="185" t="s">
        <v>906</v>
      </c>
      <c r="D202" s="185" t="s">
        <v>388</v>
      </c>
      <c r="E202" s="186" t="s">
        <v>6622</v>
      </c>
      <c r="F202" s="187" t="s">
        <v>6623</v>
      </c>
      <c r="G202" s="188" t="s">
        <v>624</v>
      </c>
      <c r="H202" s="189">
        <v>15</v>
      </c>
      <c r="I202" s="190"/>
      <c r="J202" s="191">
        <f>ROUND(I202*H202,2)</f>
        <v>0</v>
      </c>
      <c r="K202" s="187" t="s">
        <v>391</v>
      </c>
      <c r="L202" s="42"/>
      <c r="M202" s="192" t="s">
        <v>76</v>
      </c>
      <c r="N202" s="193" t="s">
        <v>49</v>
      </c>
      <c r="O202" s="67"/>
      <c r="P202" s="194">
        <f>O202*H202</f>
        <v>0</v>
      </c>
      <c r="Q202" s="194">
        <v>0</v>
      </c>
      <c r="R202" s="194">
        <f>Q202*H202</f>
        <v>0</v>
      </c>
      <c r="S202" s="194">
        <v>0</v>
      </c>
      <c r="T202" s="195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6" t="s">
        <v>479</v>
      </c>
      <c r="AT202" s="196" t="s">
        <v>388</v>
      </c>
      <c r="AU202" s="196" t="s">
        <v>90</v>
      </c>
      <c r="AY202" s="20" t="s">
        <v>386</v>
      </c>
      <c r="BE202" s="197">
        <f>IF(N202="základní",J202,0)</f>
        <v>0</v>
      </c>
      <c r="BF202" s="197">
        <f>IF(N202="snížená",J202,0)</f>
        <v>0</v>
      </c>
      <c r="BG202" s="197">
        <f>IF(N202="zákl. přenesená",J202,0)</f>
        <v>0</v>
      </c>
      <c r="BH202" s="197">
        <f>IF(N202="sníž. přenesená",J202,0)</f>
        <v>0</v>
      </c>
      <c r="BI202" s="197">
        <f>IF(N202="nulová",J202,0)</f>
        <v>0</v>
      </c>
      <c r="BJ202" s="20" t="s">
        <v>90</v>
      </c>
      <c r="BK202" s="197">
        <f>ROUND(I202*H202,2)</f>
        <v>0</v>
      </c>
      <c r="BL202" s="20" t="s">
        <v>479</v>
      </c>
      <c r="BM202" s="196" t="s">
        <v>6624</v>
      </c>
    </row>
    <row r="203" spans="1:65" s="2" customFormat="1" ht="10">
      <c r="A203" s="37"/>
      <c r="B203" s="38"/>
      <c r="C203" s="39"/>
      <c r="D203" s="198" t="s">
        <v>393</v>
      </c>
      <c r="E203" s="39"/>
      <c r="F203" s="199" t="s">
        <v>6625</v>
      </c>
      <c r="G203" s="39"/>
      <c r="H203" s="39"/>
      <c r="I203" s="200"/>
      <c r="J203" s="39"/>
      <c r="K203" s="39"/>
      <c r="L203" s="42"/>
      <c r="M203" s="201"/>
      <c r="N203" s="202"/>
      <c r="O203" s="67"/>
      <c r="P203" s="67"/>
      <c r="Q203" s="67"/>
      <c r="R203" s="67"/>
      <c r="S203" s="67"/>
      <c r="T203" s="68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T203" s="20" t="s">
        <v>393</v>
      </c>
      <c r="AU203" s="20" t="s">
        <v>90</v>
      </c>
    </row>
    <row r="204" spans="1:65" s="2" customFormat="1" ht="24.15" customHeight="1">
      <c r="A204" s="37"/>
      <c r="B204" s="38"/>
      <c r="C204" s="236" t="s">
        <v>914</v>
      </c>
      <c r="D204" s="236" t="s">
        <v>453</v>
      </c>
      <c r="E204" s="237" t="s">
        <v>6219</v>
      </c>
      <c r="F204" s="238" t="s">
        <v>6626</v>
      </c>
      <c r="G204" s="239" t="s">
        <v>624</v>
      </c>
      <c r="H204" s="240">
        <v>15</v>
      </c>
      <c r="I204" s="241"/>
      <c r="J204" s="242">
        <f>ROUND(I204*H204,2)</f>
        <v>0</v>
      </c>
      <c r="K204" s="238" t="s">
        <v>76</v>
      </c>
      <c r="L204" s="243"/>
      <c r="M204" s="244" t="s">
        <v>76</v>
      </c>
      <c r="N204" s="245" t="s">
        <v>49</v>
      </c>
      <c r="O204" s="67"/>
      <c r="P204" s="194">
        <f>O204*H204</f>
        <v>0</v>
      </c>
      <c r="Q204" s="194">
        <v>0</v>
      </c>
      <c r="R204" s="194">
        <f>Q204*H204</f>
        <v>0</v>
      </c>
      <c r="S204" s="194">
        <v>0</v>
      </c>
      <c r="T204" s="195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6" t="s">
        <v>597</v>
      </c>
      <c r="AT204" s="196" t="s">
        <v>453</v>
      </c>
      <c r="AU204" s="196" t="s">
        <v>90</v>
      </c>
      <c r="AY204" s="20" t="s">
        <v>386</v>
      </c>
      <c r="BE204" s="197">
        <f>IF(N204="základní",J204,0)</f>
        <v>0</v>
      </c>
      <c r="BF204" s="197">
        <f>IF(N204="snížená",J204,0)</f>
        <v>0</v>
      </c>
      <c r="BG204" s="197">
        <f>IF(N204="zákl. přenesená",J204,0)</f>
        <v>0</v>
      </c>
      <c r="BH204" s="197">
        <f>IF(N204="sníž. přenesená",J204,0)</f>
        <v>0</v>
      </c>
      <c r="BI204" s="197">
        <f>IF(N204="nulová",J204,0)</f>
        <v>0</v>
      </c>
      <c r="BJ204" s="20" t="s">
        <v>90</v>
      </c>
      <c r="BK204" s="197">
        <f>ROUND(I204*H204,2)</f>
        <v>0</v>
      </c>
      <c r="BL204" s="20" t="s">
        <v>479</v>
      </c>
      <c r="BM204" s="196" t="s">
        <v>6627</v>
      </c>
    </row>
    <row r="205" spans="1:65" s="2" customFormat="1" ht="16.5" customHeight="1">
      <c r="A205" s="37"/>
      <c r="B205" s="38"/>
      <c r="C205" s="185" t="s">
        <v>922</v>
      </c>
      <c r="D205" s="185" t="s">
        <v>388</v>
      </c>
      <c r="E205" s="186" t="s">
        <v>6628</v>
      </c>
      <c r="F205" s="187" t="s">
        <v>6629</v>
      </c>
      <c r="G205" s="188" t="s">
        <v>624</v>
      </c>
      <c r="H205" s="189">
        <v>19</v>
      </c>
      <c r="I205" s="190"/>
      <c r="J205" s="191">
        <f>ROUND(I205*H205,2)</f>
        <v>0</v>
      </c>
      <c r="K205" s="187" t="s">
        <v>391</v>
      </c>
      <c r="L205" s="42"/>
      <c r="M205" s="192" t="s">
        <v>76</v>
      </c>
      <c r="N205" s="193" t="s">
        <v>49</v>
      </c>
      <c r="O205" s="67"/>
      <c r="P205" s="194">
        <f>O205*H205</f>
        <v>0</v>
      </c>
      <c r="Q205" s="194">
        <v>0</v>
      </c>
      <c r="R205" s="194">
        <f>Q205*H205</f>
        <v>0</v>
      </c>
      <c r="S205" s="194">
        <v>0</v>
      </c>
      <c r="T205" s="195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6" t="s">
        <v>479</v>
      </c>
      <c r="AT205" s="196" t="s">
        <v>388</v>
      </c>
      <c r="AU205" s="196" t="s">
        <v>90</v>
      </c>
      <c r="AY205" s="20" t="s">
        <v>386</v>
      </c>
      <c r="BE205" s="197">
        <f>IF(N205="základní",J205,0)</f>
        <v>0</v>
      </c>
      <c r="BF205" s="197">
        <f>IF(N205="snížená",J205,0)</f>
        <v>0</v>
      </c>
      <c r="BG205" s="197">
        <f>IF(N205="zákl. přenesená",J205,0)</f>
        <v>0</v>
      </c>
      <c r="BH205" s="197">
        <f>IF(N205="sníž. přenesená",J205,0)</f>
        <v>0</v>
      </c>
      <c r="BI205" s="197">
        <f>IF(N205="nulová",J205,0)</f>
        <v>0</v>
      </c>
      <c r="BJ205" s="20" t="s">
        <v>90</v>
      </c>
      <c r="BK205" s="197">
        <f>ROUND(I205*H205,2)</f>
        <v>0</v>
      </c>
      <c r="BL205" s="20" t="s">
        <v>479</v>
      </c>
      <c r="BM205" s="196" t="s">
        <v>6630</v>
      </c>
    </row>
    <row r="206" spans="1:65" s="2" customFormat="1" ht="10">
      <c r="A206" s="37"/>
      <c r="B206" s="38"/>
      <c r="C206" s="39"/>
      <c r="D206" s="198" t="s">
        <v>393</v>
      </c>
      <c r="E206" s="39"/>
      <c r="F206" s="199" t="s">
        <v>6631</v>
      </c>
      <c r="G206" s="39"/>
      <c r="H206" s="39"/>
      <c r="I206" s="200"/>
      <c r="J206" s="39"/>
      <c r="K206" s="39"/>
      <c r="L206" s="42"/>
      <c r="M206" s="201"/>
      <c r="N206" s="202"/>
      <c r="O206" s="67"/>
      <c r="P206" s="67"/>
      <c r="Q206" s="67"/>
      <c r="R206" s="67"/>
      <c r="S206" s="67"/>
      <c r="T206" s="68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T206" s="20" t="s">
        <v>393</v>
      </c>
      <c r="AU206" s="20" t="s">
        <v>90</v>
      </c>
    </row>
    <row r="207" spans="1:65" s="2" customFormat="1" ht="16.5" customHeight="1">
      <c r="A207" s="37"/>
      <c r="B207" s="38"/>
      <c r="C207" s="236" t="s">
        <v>928</v>
      </c>
      <c r="D207" s="236" t="s">
        <v>453</v>
      </c>
      <c r="E207" s="237" t="s">
        <v>6632</v>
      </c>
      <c r="F207" s="238" t="s">
        <v>6633</v>
      </c>
      <c r="G207" s="239" t="s">
        <v>624</v>
      </c>
      <c r="H207" s="240">
        <v>19</v>
      </c>
      <c r="I207" s="241"/>
      <c r="J207" s="242">
        <f>ROUND(I207*H207,2)</f>
        <v>0</v>
      </c>
      <c r="K207" s="238" t="s">
        <v>76</v>
      </c>
      <c r="L207" s="243"/>
      <c r="M207" s="244" t="s">
        <v>76</v>
      </c>
      <c r="N207" s="245" t="s">
        <v>49</v>
      </c>
      <c r="O207" s="67"/>
      <c r="P207" s="194">
        <f>O207*H207</f>
        <v>0</v>
      </c>
      <c r="Q207" s="194">
        <v>0</v>
      </c>
      <c r="R207" s="194">
        <f>Q207*H207</f>
        <v>0</v>
      </c>
      <c r="S207" s="194">
        <v>0</v>
      </c>
      <c r="T207" s="195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6" t="s">
        <v>597</v>
      </c>
      <c r="AT207" s="196" t="s">
        <v>453</v>
      </c>
      <c r="AU207" s="196" t="s">
        <v>90</v>
      </c>
      <c r="AY207" s="20" t="s">
        <v>386</v>
      </c>
      <c r="BE207" s="197">
        <f>IF(N207="základní",J207,0)</f>
        <v>0</v>
      </c>
      <c r="BF207" s="197">
        <f>IF(N207="snížená",J207,0)</f>
        <v>0</v>
      </c>
      <c r="BG207" s="197">
        <f>IF(N207="zákl. přenesená",J207,0)</f>
        <v>0</v>
      </c>
      <c r="BH207" s="197">
        <f>IF(N207="sníž. přenesená",J207,0)</f>
        <v>0</v>
      </c>
      <c r="BI207" s="197">
        <f>IF(N207="nulová",J207,0)</f>
        <v>0</v>
      </c>
      <c r="BJ207" s="20" t="s">
        <v>90</v>
      </c>
      <c r="BK207" s="197">
        <f>ROUND(I207*H207,2)</f>
        <v>0</v>
      </c>
      <c r="BL207" s="20" t="s">
        <v>479</v>
      </c>
      <c r="BM207" s="196" t="s">
        <v>6634</v>
      </c>
    </row>
    <row r="208" spans="1:65" s="2" customFormat="1" ht="16.5" customHeight="1">
      <c r="A208" s="37"/>
      <c r="B208" s="38"/>
      <c r="C208" s="185" t="s">
        <v>938</v>
      </c>
      <c r="D208" s="185" t="s">
        <v>388</v>
      </c>
      <c r="E208" s="186" t="s">
        <v>6635</v>
      </c>
      <c r="F208" s="187" t="s">
        <v>6636</v>
      </c>
      <c r="G208" s="188" t="s">
        <v>624</v>
      </c>
      <c r="H208" s="189">
        <v>11</v>
      </c>
      <c r="I208" s="190"/>
      <c r="J208" s="191">
        <f>ROUND(I208*H208,2)</f>
        <v>0</v>
      </c>
      <c r="K208" s="187" t="s">
        <v>391</v>
      </c>
      <c r="L208" s="42"/>
      <c r="M208" s="192" t="s">
        <v>76</v>
      </c>
      <c r="N208" s="193" t="s">
        <v>49</v>
      </c>
      <c r="O208" s="67"/>
      <c r="P208" s="194">
        <f>O208*H208</f>
        <v>0</v>
      </c>
      <c r="Q208" s="194">
        <v>0</v>
      </c>
      <c r="R208" s="194">
        <f>Q208*H208</f>
        <v>0</v>
      </c>
      <c r="S208" s="194">
        <v>0</v>
      </c>
      <c r="T208" s="195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6" t="s">
        <v>479</v>
      </c>
      <c r="AT208" s="196" t="s">
        <v>388</v>
      </c>
      <c r="AU208" s="196" t="s">
        <v>90</v>
      </c>
      <c r="AY208" s="20" t="s">
        <v>386</v>
      </c>
      <c r="BE208" s="197">
        <f>IF(N208="základní",J208,0)</f>
        <v>0</v>
      </c>
      <c r="BF208" s="197">
        <f>IF(N208="snížená",J208,0)</f>
        <v>0</v>
      </c>
      <c r="BG208" s="197">
        <f>IF(N208="zákl. přenesená",J208,0)</f>
        <v>0</v>
      </c>
      <c r="BH208" s="197">
        <f>IF(N208="sníž. přenesená",J208,0)</f>
        <v>0</v>
      </c>
      <c r="BI208" s="197">
        <f>IF(N208="nulová",J208,0)</f>
        <v>0</v>
      </c>
      <c r="BJ208" s="20" t="s">
        <v>90</v>
      </c>
      <c r="BK208" s="197">
        <f>ROUND(I208*H208,2)</f>
        <v>0</v>
      </c>
      <c r="BL208" s="20" t="s">
        <v>479</v>
      </c>
      <c r="BM208" s="196" t="s">
        <v>6637</v>
      </c>
    </row>
    <row r="209" spans="1:65" s="2" customFormat="1" ht="10">
      <c r="A209" s="37"/>
      <c r="B209" s="38"/>
      <c r="C209" s="39"/>
      <c r="D209" s="198" t="s">
        <v>393</v>
      </c>
      <c r="E209" s="39"/>
      <c r="F209" s="199" t="s">
        <v>6638</v>
      </c>
      <c r="G209" s="39"/>
      <c r="H209" s="39"/>
      <c r="I209" s="200"/>
      <c r="J209" s="39"/>
      <c r="K209" s="39"/>
      <c r="L209" s="42"/>
      <c r="M209" s="201"/>
      <c r="N209" s="202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393</v>
      </c>
      <c r="AU209" s="20" t="s">
        <v>90</v>
      </c>
    </row>
    <row r="210" spans="1:65" s="2" customFormat="1" ht="16.5" customHeight="1">
      <c r="A210" s="37"/>
      <c r="B210" s="38"/>
      <c r="C210" s="236" t="s">
        <v>943</v>
      </c>
      <c r="D210" s="236" t="s">
        <v>453</v>
      </c>
      <c r="E210" s="237" t="s">
        <v>6639</v>
      </c>
      <c r="F210" s="238" t="s">
        <v>6640</v>
      </c>
      <c r="G210" s="239" t="s">
        <v>624</v>
      </c>
      <c r="H210" s="240">
        <v>11</v>
      </c>
      <c r="I210" s="241"/>
      <c r="J210" s="242">
        <f>ROUND(I210*H210,2)</f>
        <v>0</v>
      </c>
      <c r="K210" s="238" t="s">
        <v>76</v>
      </c>
      <c r="L210" s="243"/>
      <c r="M210" s="244" t="s">
        <v>76</v>
      </c>
      <c r="N210" s="245" t="s">
        <v>49</v>
      </c>
      <c r="O210" s="67"/>
      <c r="P210" s="194">
        <f>O210*H210</f>
        <v>0</v>
      </c>
      <c r="Q210" s="194">
        <v>0</v>
      </c>
      <c r="R210" s="194">
        <f>Q210*H210</f>
        <v>0</v>
      </c>
      <c r="S210" s="194">
        <v>0</v>
      </c>
      <c r="T210" s="195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6" t="s">
        <v>597</v>
      </c>
      <c r="AT210" s="196" t="s">
        <v>453</v>
      </c>
      <c r="AU210" s="196" t="s">
        <v>90</v>
      </c>
      <c r="AY210" s="20" t="s">
        <v>386</v>
      </c>
      <c r="BE210" s="197">
        <f>IF(N210="základní",J210,0)</f>
        <v>0</v>
      </c>
      <c r="BF210" s="197">
        <f>IF(N210="snížená",J210,0)</f>
        <v>0</v>
      </c>
      <c r="BG210" s="197">
        <f>IF(N210="zákl. přenesená",J210,0)</f>
        <v>0</v>
      </c>
      <c r="BH210" s="197">
        <f>IF(N210="sníž. přenesená",J210,0)</f>
        <v>0</v>
      </c>
      <c r="BI210" s="197">
        <f>IF(N210="nulová",J210,0)</f>
        <v>0</v>
      </c>
      <c r="BJ210" s="20" t="s">
        <v>90</v>
      </c>
      <c r="BK210" s="197">
        <f>ROUND(I210*H210,2)</f>
        <v>0</v>
      </c>
      <c r="BL210" s="20" t="s">
        <v>479</v>
      </c>
      <c r="BM210" s="196" t="s">
        <v>6641</v>
      </c>
    </row>
    <row r="211" spans="1:65" s="2" customFormat="1" ht="16.5" customHeight="1">
      <c r="A211" s="37"/>
      <c r="B211" s="38"/>
      <c r="C211" s="185" t="s">
        <v>948</v>
      </c>
      <c r="D211" s="185" t="s">
        <v>388</v>
      </c>
      <c r="E211" s="186" t="s">
        <v>6642</v>
      </c>
      <c r="F211" s="187" t="s">
        <v>6643</v>
      </c>
      <c r="G211" s="188" t="s">
        <v>624</v>
      </c>
      <c r="H211" s="189">
        <v>4</v>
      </c>
      <c r="I211" s="190"/>
      <c r="J211" s="191">
        <f>ROUND(I211*H211,2)</f>
        <v>0</v>
      </c>
      <c r="K211" s="187" t="s">
        <v>391</v>
      </c>
      <c r="L211" s="42"/>
      <c r="M211" s="192" t="s">
        <v>76</v>
      </c>
      <c r="N211" s="193" t="s">
        <v>49</v>
      </c>
      <c r="O211" s="67"/>
      <c r="P211" s="194">
        <f>O211*H211</f>
        <v>0</v>
      </c>
      <c r="Q211" s="194">
        <v>0</v>
      </c>
      <c r="R211" s="194">
        <f>Q211*H211</f>
        <v>0</v>
      </c>
      <c r="S211" s="194">
        <v>0</v>
      </c>
      <c r="T211" s="195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6" t="s">
        <v>479</v>
      </c>
      <c r="AT211" s="196" t="s">
        <v>388</v>
      </c>
      <c r="AU211" s="196" t="s">
        <v>90</v>
      </c>
      <c r="AY211" s="20" t="s">
        <v>386</v>
      </c>
      <c r="BE211" s="197">
        <f>IF(N211="základní",J211,0)</f>
        <v>0</v>
      </c>
      <c r="BF211" s="197">
        <f>IF(N211="snížená",J211,0)</f>
        <v>0</v>
      </c>
      <c r="BG211" s="197">
        <f>IF(N211="zákl. přenesená",J211,0)</f>
        <v>0</v>
      </c>
      <c r="BH211" s="197">
        <f>IF(N211="sníž. přenesená",J211,0)</f>
        <v>0</v>
      </c>
      <c r="BI211" s="197">
        <f>IF(N211="nulová",J211,0)</f>
        <v>0</v>
      </c>
      <c r="BJ211" s="20" t="s">
        <v>90</v>
      </c>
      <c r="BK211" s="197">
        <f>ROUND(I211*H211,2)</f>
        <v>0</v>
      </c>
      <c r="BL211" s="20" t="s">
        <v>479</v>
      </c>
      <c r="BM211" s="196" t="s">
        <v>6644</v>
      </c>
    </row>
    <row r="212" spans="1:65" s="2" customFormat="1" ht="10">
      <c r="A212" s="37"/>
      <c r="B212" s="38"/>
      <c r="C212" s="39"/>
      <c r="D212" s="198" t="s">
        <v>393</v>
      </c>
      <c r="E212" s="39"/>
      <c r="F212" s="199" t="s">
        <v>6645</v>
      </c>
      <c r="G212" s="39"/>
      <c r="H212" s="39"/>
      <c r="I212" s="200"/>
      <c r="J212" s="39"/>
      <c r="K212" s="39"/>
      <c r="L212" s="42"/>
      <c r="M212" s="201"/>
      <c r="N212" s="202"/>
      <c r="O212" s="67"/>
      <c r="P212" s="67"/>
      <c r="Q212" s="67"/>
      <c r="R212" s="67"/>
      <c r="S212" s="67"/>
      <c r="T212" s="68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T212" s="20" t="s">
        <v>393</v>
      </c>
      <c r="AU212" s="20" t="s">
        <v>90</v>
      </c>
    </row>
    <row r="213" spans="1:65" s="2" customFormat="1" ht="16.5" customHeight="1">
      <c r="A213" s="37"/>
      <c r="B213" s="38"/>
      <c r="C213" s="236" t="s">
        <v>954</v>
      </c>
      <c r="D213" s="236" t="s">
        <v>453</v>
      </c>
      <c r="E213" s="237" t="s">
        <v>6021</v>
      </c>
      <c r="F213" s="238" t="s">
        <v>6646</v>
      </c>
      <c r="G213" s="239" t="s">
        <v>624</v>
      </c>
      <c r="H213" s="240">
        <v>4</v>
      </c>
      <c r="I213" s="241"/>
      <c r="J213" s="242">
        <f>ROUND(I213*H213,2)</f>
        <v>0</v>
      </c>
      <c r="K213" s="238" t="s">
        <v>76</v>
      </c>
      <c r="L213" s="243"/>
      <c r="M213" s="244" t="s">
        <v>76</v>
      </c>
      <c r="N213" s="245" t="s">
        <v>49</v>
      </c>
      <c r="O213" s="67"/>
      <c r="P213" s="194">
        <f>O213*H213</f>
        <v>0</v>
      </c>
      <c r="Q213" s="194">
        <v>0</v>
      </c>
      <c r="R213" s="194">
        <f>Q213*H213</f>
        <v>0</v>
      </c>
      <c r="S213" s="194">
        <v>0</v>
      </c>
      <c r="T213" s="195">
        <f>S213*H213</f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6" t="s">
        <v>597</v>
      </c>
      <c r="AT213" s="196" t="s">
        <v>453</v>
      </c>
      <c r="AU213" s="196" t="s">
        <v>90</v>
      </c>
      <c r="AY213" s="20" t="s">
        <v>386</v>
      </c>
      <c r="BE213" s="197">
        <f>IF(N213="základní",J213,0)</f>
        <v>0</v>
      </c>
      <c r="BF213" s="197">
        <f>IF(N213="snížená",J213,0)</f>
        <v>0</v>
      </c>
      <c r="BG213" s="197">
        <f>IF(N213="zákl. přenesená",J213,0)</f>
        <v>0</v>
      </c>
      <c r="BH213" s="197">
        <f>IF(N213="sníž. přenesená",J213,0)</f>
        <v>0</v>
      </c>
      <c r="BI213" s="197">
        <f>IF(N213="nulová",J213,0)</f>
        <v>0</v>
      </c>
      <c r="BJ213" s="20" t="s">
        <v>90</v>
      </c>
      <c r="BK213" s="197">
        <f>ROUND(I213*H213,2)</f>
        <v>0</v>
      </c>
      <c r="BL213" s="20" t="s">
        <v>479</v>
      </c>
      <c r="BM213" s="196" t="s">
        <v>6647</v>
      </c>
    </row>
    <row r="214" spans="1:65" s="2" customFormat="1" ht="24.15" customHeight="1">
      <c r="A214" s="37"/>
      <c r="B214" s="38"/>
      <c r="C214" s="185" t="s">
        <v>1117</v>
      </c>
      <c r="D214" s="185" t="s">
        <v>388</v>
      </c>
      <c r="E214" s="186" t="s">
        <v>6648</v>
      </c>
      <c r="F214" s="187" t="s">
        <v>6649</v>
      </c>
      <c r="G214" s="188" t="s">
        <v>624</v>
      </c>
      <c r="H214" s="189">
        <v>1</v>
      </c>
      <c r="I214" s="190"/>
      <c r="J214" s="191">
        <f>ROUND(I214*H214,2)</f>
        <v>0</v>
      </c>
      <c r="K214" s="187" t="s">
        <v>391</v>
      </c>
      <c r="L214" s="42"/>
      <c r="M214" s="192" t="s">
        <v>76</v>
      </c>
      <c r="N214" s="193" t="s">
        <v>49</v>
      </c>
      <c r="O214" s="67"/>
      <c r="P214" s="194">
        <f>O214*H214</f>
        <v>0</v>
      </c>
      <c r="Q214" s="194">
        <v>0</v>
      </c>
      <c r="R214" s="194">
        <f>Q214*H214</f>
        <v>0</v>
      </c>
      <c r="S214" s="194">
        <v>0</v>
      </c>
      <c r="T214" s="195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6" t="s">
        <v>479</v>
      </c>
      <c r="AT214" s="196" t="s">
        <v>388</v>
      </c>
      <c r="AU214" s="196" t="s">
        <v>90</v>
      </c>
      <c r="AY214" s="20" t="s">
        <v>386</v>
      </c>
      <c r="BE214" s="197">
        <f>IF(N214="základní",J214,0)</f>
        <v>0</v>
      </c>
      <c r="BF214" s="197">
        <f>IF(N214="snížená",J214,0)</f>
        <v>0</v>
      </c>
      <c r="BG214" s="197">
        <f>IF(N214="zákl. přenesená",J214,0)</f>
        <v>0</v>
      </c>
      <c r="BH214" s="197">
        <f>IF(N214="sníž. přenesená",J214,0)</f>
        <v>0</v>
      </c>
      <c r="BI214" s="197">
        <f>IF(N214="nulová",J214,0)</f>
        <v>0</v>
      </c>
      <c r="BJ214" s="20" t="s">
        <v>90</v>
      </c>
      <c r="BK214" s="197">
        <f>ROUND(I214*H214,2)</f>
        <v>0</v>
      </c>
      <c r="BL214" s="20" t="s">
        <v>479</v>
      </c>
      <c r="BM214" s="196" t="s">
        <v>6650</v>
      </c>
    </row>
    <row r="215" spans="1:65" s="2" customFormat="1" ht="10">
      <c r="A215" s="37"/>
      <c r="B215" s="38"/>
      <c r="C215" s="39"/>
      <c r="D215" s="198" t="s">
        <v>393</v>
      </c>
      <c r="E215" s="39"/>
      <c r="F215" s="199" t="s">
        <v>6651</v>
      </c>
      <c r="G215" s="39"/>
      <c r="H215" s="39"/>
      <c r="I215" s="200"/>
      <c r="J215" s="39"/>
      <c r="K215" s="39"/>
      <c r="L215" s="42"/>
      <c r="M215" s="201"/>
      <c r="N215" s="202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393</v>
      </c>
      <c r="AU215" s="20" t="s">
        <v>90</v>
      </c>
    </row>
    <row r="216" spans="1:65" s="2" customFormat="1" ht="16.5" customHeight="1">
      <c r="A216" s="37"/>
      <c r="B216" s="38"/>
      <c r="C216" s="236" t="s">
        <v>1192</v>
      </c>
      <c r="D216" s="236" t="s">
        <v>453</v>
      </c>
      <c r="E216" s="237" t="s">
        <v>6202</v>
      </c>
      <c r="F216" s="238" t="s">
        <v>6652</v>
      </c>
      <c r="G216" s="239" t="s">
        <v>624</v>
      </c>
      <c r="H216" s="240">
        <v>1</v>
      </c>
      <c r="I216" s="241"/>
      <c r="J216" s="242">
        <f>ROUND(I216*H216,2)</f>
        <v>0</v>
      </c>
      <c r="K216" s="238" t="s">
        <v>76</v>
      </c>
      <c r="L216" s="243"/>
      <c r="M216" s="244" t="s">
        <v>76</v>
      </c>
      <c r="N216" s="245" t="s">
        <v>49</v>
      </c>
      <c r="O216" s="67"/>
      <c r="P216" s="194">
        <f>O216*H216</f>
        <v>0</v>
      </c>
      <c r="Q216" s="194">
        <v>0</v>
      </c>
      <c r="R216" s="194">
        <f>Q216*H216</f>
        <v>0</v>
      </c>
      <c r="S216" s="194">
        <v>0</v>
      </c>
      <c r="T216" s="195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6" t="s">
        <v>597</v>
      </c>
      <c r="AT216" s="196" t="s">
        <v>453</v>
      </c>
      <c r="AU216" s="196" t="s">
        <v>90</v>
      </c>
      <c r="AY216" s="20" t="s">
        <v>386</v>
      </c>
      <c r="BE216" s="197">
        <f>IF(N216="základní",J216,0)</f>
        <v>0</v>
      </c>
      <c r="BF216" s="197">
        <f>IF(N216="snížená",J216,0)</f>
        <v>0</v>
      </c>
      <c r="BG216" s="197">
        <f>IF(N216="zákl. přenesená",J216,0)</f>
        <v>0</v>
      </c>
      <c r="BH216" s="197">
        <f>IF(N216="sníž. přenesená",J216,0)</f>
        <v>0</v>
      </c>
      <c r="BI216" s="197">
        <f>IF(N216="nulová",J216,0)</f>
        <v>0</v>
      </c>
      <c r="BJ216" s="20" t="s">
        <v>90</v>
      </c>
      <c r="BK216" s="197">
        <f>ROUND(I216*H216,2)</f>
        <v>0</v>
      </c>
      <c r="BL216" s="20" t="s">
        <v>479</v>
      </c>
      <c r="BM216" s="196" t="s">
        <v>6653</v>
      </c>
    </row>
    <row r="217" spans="1:65" s="2" customFormat="1" ht="16.5" customHeight="1">
      <c r="A217" s="37"/>
      <c r="B217" s="38"/>
      <c r="C217" s="185" t="s">
        <v>968</v>
      </c>
      <c r="D217" s="185" t="s">
        <v>388</v>
      </c>
      <c r="E217" s="186" t="s">
        <v>6654</v>
      </c>
      <c r="F217" s="187" t="s">
        <v>6655</v>
      </c>
      <c r="G217" s="188" t="s">
        <v>624</v>
      </c>
      <c r="H217" s="189">
        <v>57</v>
      </c>
      <c r="I217" s="190"/>
      <c r="J217" s="191">
        <f>ROUND(I217*H217,2)</f>
        <v>0</v>
      </c>
      <c r="K217" s="187" t="s">
        <v>391</v>
      </c>
      <c r="L217" s="42"/>
      <c r="M217" s="192" t="s">
        <v>76</v>
      </c>
      <c r="N217" s="193" t="s">
        <v>49</v>
      </c>
      <c r="O217" s="67"/>
      <c r="P217" s="194">
        <f>O217*H217</f>
        <v>0</v>
      </c>
      <c r="Q217" s="194">
        <v>0</v>
      </c>
      <c r="R217" s="194">
        <f>Q217*H217</f>
        <v>0</v>
      </c>
      <c r="S217" s="194">
        <v>0</v>
      </c>
      <c r="T217" s="195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6" t="s">
        <v>479</v>
      </c>
      <c r="AT217" s="196" t="s">
        <v>388</v>
      </c>
      <c r="AU217" s="196" t="s">
        <v>90</v>
      </c>
      <c r="AY217" s="20" t="s">
        <v>386</v>
      </c>
      <c r="BE217" s="197">
        <f>IF(N217="základní",J217,0)</f>
        <v>0</v>
      </c>
      <c r="BF217" s="197">
        <f>IF(N217="snížená",J217,0)</f>
        <v>0</v>
      </c>
      <c r="BG217" s="197">
        <f>IF(N217="zákl. přenesená",J217,0)</f>
        <v>0</v>
      </c>
      <c r="BH217" s="197">
        <f>IF(N217="sníž. přenesená",J217,0)</f>
        <v>0</v>
      </c>
      <c r="BI217" s="197">
        <f>IF(N217="nulová",J217,0)</f>
        <v>0</v>
      </c>
      <c r="BJ217" s="20" t="s">
        <v>90</v>
      </c>
      <c r="BK217" s="197">
        <f>ROUND(I217*H217,2)</f>
        <v>0</v>
      </c>
      <c r="BL217" s="20" t="s">
        <v>479</v>
      </c>
      <c r="BM217" s="196" t="s">
        <v>6656</v>
      </c>
    </row>
    <row r="218" spans="1:65" s="2" customFormat="1" ht="10">
      <c r="A218" s="37"/>
      <c r="B218" s="38"/>
      <c r="C218" s="39"/>
      <c r="D218" s="198" t="s">
        <v>393</v>
      </c>
      <c r="E218" s="39"/>
      <c r="F218" s="199" t="s">
        <v>6657</v>
      </c>
      <c r="G218" s="39"/>
      <c r="H218" s="39"/>
      <c r="I218" s="200"/>
      <c r="J218" s="39"/>
      <c r="K218" s="39"/>
      <c r="L218" s="42"/>
      <c r="M218" s="201"/>
      <c r="N218" s="202"/>
      <c r="O218" s="67"/>
      <c r="P218" s="67"/>
      <c r="Q218" s="67"/>
      <c r="R218" s="67"/>
      <c r="S218" s="67"/>
      <c r="T218" s="68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T218" s="20" t="s">
        <v>393</v>
      </c>
      <c r="AU218" s="20" t="s">
        <v>90</v>
      </c>
    </row>
    <row r="219" spans="1:65" s="2" customFormat="1" ht="16.5" customHeight="1">
      <c r="A219" s="37"/>
      <c r="B219" s="38"/>
      <c r="C219" s="236" t="s">
        <v>973</v>
      </c>
      <c r="D219" s="236" t="s">
        <v>453</v>
      </c>
      <c r="E219" s="237" t="s">
        <v>5980</v>
      </c>
      <c r="F219" s="238" t="s">
        <v>6655</v>
      </c>
      <c r="G219" s="239" t="s">
        <v>624</v>
      </c>
      <c r="H219" s="240">
        <v>57</v>
      </c>
      <c r="I219" s="241"/>
      <c r="J219" s="242">
        <f>ROUND(I219*H219,2)</f>
        <v>0</v>
      </c>
      <c r="K219" s="238" t="s">
        <v>76</v>
      </c>
      <c r="L219" s="243"/>
      <c r="M219" s="244" t="s">
        <v>76</v>
      </c>
      <c r="N219" s="245" t="s">
        <v>49</v>
      </c>
      <c r="O219" s="67"/>
      <c r="P219" s="194">
        <f>O219*H219</f>
        <v>0</v>
      </c>
      <c r="Q219" s="194">
        <v>0</v>
      </c>
      <c r="R219" s="194">
        <f>Q219*H219</f>
        <v>0</v>
      </c>
      <c r="S219" s="194">
        <v>0</v>
      </c>
      <c r="T219" s="195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6" t="s">
        <v>597</v>
      </c>
      <c r="AT219" s="196" t="s">
        <v>453</v>
      </c>
      <c r="AU219" s="196" t="s">
        <v>90</v>
      </c>
      <c r="AY219" s="20" t="s">
        <v>386</v>
      </c>
      <c r="BE219" s="197">
        <f>IF(N219="základní",J219,0)</f>
        <v>0</v>
      </c>
      <c r="BF219" s="197">
        <f>IF(N219="snížená",J219,0)</f>
        <v>0</v>
      </c>
      <c r="BG219" s="197">
        <f>IF(N219="zákl. přenesená",J219,0)</f>
        <v>0</v>
      </c>
      <c r="BH219" s="197">
        <f>IF(N219="sníž. přenesená",J219,0)</f>
        <v>0</v>
      </c>
      <c r="BI219" s="197">
        <f>IF(N219="nulová",J219,0)</f>
        <v>0</v>
      </c>
      <c r="BJ219" s="20" t="s">
        <v>90</v>
      </c>
      <c r="BK219" s="197">
        <f>ROUND(I219*H219,2)</f>
        <v>0</v>
      </c>
      <c r="BL219" s="20" t="s">
        <v>479</v>
      </c>
      <c r="BM219" s="196" t="s">
        <v>6658</v>
      </c>
    </row>
    <row r="220" spans="1:65" s="2" customFormat="1" ht="16.5" customHeight="1">
      <c r="A220" s="37"/>
      <c r="B220" s="38"/>
      <c r="C220" s="185" t="s">
        <v>980</v>
      </c>
      <c r="D220" s="185" t="s">
        <v>388</v>
      </c>
      <c r="E220" s="186" t="s">
        <v>6659</v>
      </c>
      <c r="F220" s="187" t="s">
        <v>6660</v>
      </c>
      <c r="G220" s="188" t="s">
        <v>624</v>
      </c>
      <c r="H220" s="189">
        <v>1</v>
      </c>
      <c r="I220" s="190"/>
      <c r="J220" s="191">
        <f>ROUND(I220*H220,2)</f>
        <v>0</v>
      </c>
      <c r="K220" s="187" t="s">
        <v>391</v>
      </c>
      <c r="L220" s="42"/>
      <c r="M220" s="192" t="s">
        <v>76</v>
      </c>
      <c r="N220" s="193" t="s">
        <v>49</v>
      </c>
      <c r="O220" s="67"/>
      <c r="P220" s="194">
        <f>O220*H220</f>
        <v>0</v>
      </c>
      <c r="Q220" s="194">
        <v>0</v>
      </c>
      <c r="R220" s="194">
        <f>Q220*H220</f>
        <v>0</v>
      </c>
      <c r="S220" s="194">
        <v>0</v>
      </c>
      <c r="T220" s="195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6" t="s">
        <v>479</v>
      </c>
      <c r="AT220" s="196" t="s">
        <v>388</v>
      </c>
      <c r="AU220" s="196" t="s">
        <v>90</v>
      </c>
      <c r="AY220" s="20" t="s">
        <v>386</v>
      </c>
      <c r="BE220" s="197">
        <f>IF(N220="základní",J220,0)</f>
        <v>0</v>
      </c>
      <c r="BF220" s="197">
        <f>IF(N220="snížená",J220,0)</f>
        <v>0</v>
      </c>
      <c r="BG220" s="197">
        <f>IF(N220="zákl. přenesená",J220,0)</f>
        <v>0</v>
      </c>
      <c r="BH220" s="197">
        <f>IF(N220="sníž. přenesená",J220,0)</f>
        <v>0</v>
      </c>
      <c r="BI220" s="197">
        <f>IF(N220="nulová",J220,0)</f>
        <v>0</v>
      </c>
      <c r="BJ220" s="20" t="s">
        <v>90</v>
      </c>
      <c r="BK220" s="197">
        <f>ROUND(I220*H220,2)</f>
        <v>0</v>
      </c>
      <c r="BL220" s="20" t="s">
        <v>479</v>
      </c>
      <c r="BM220" s="196" t="s">
        <v>6661</v>
      </c>
    </row>
    <row r="221" spans="1:65" s="2" customFormat="1" ht="10">
      <c r="A221" s="37"/>
      <c r="B221" s="38"/>
      <c r="C221" s="39"/>
      <c r="D221" s="198" t="s">
        <v>393</v>
      </c>
      <c r="E221" s="39"/>
      <c r="F221" s="199" t="s">
        <v>6662</v>
      </c>
      <c r="G221" s="39"/>
      <c r="H221" s="39"/>
      <c r="I221" s="200"/>
      <c r="J221" s="39"/>
      <c r="K221" s="39"/>
      <c r="L221" s="42"/>
      <c r="M221" s="201"/>
      <c r="N221" s="202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393</v>
      </c>
      <c r="AU221" s="20" t="s">
        <v>90</v>
      </c>
    </row>
    <row r="222" spans="1:65" s="2" customFormat="1" ht="16.5" customHeight="1">
      <c r="A222" s="37"/>
      <c r="B222" s="38"/>
      <c r="C222" s="236" t="s">
        <v>987</v>
      </c>
      <c r="D222" s="236" t="s">
        <v>453</v>
      </c>
      <c r="E222" s="237" t="s">
        <v>5960</v>
      </c>
      <c r="F222" s="238" t="s">
        <v>6660</v>
      </c>
      <c r="G222" s="239" t="s">
        <v>624</v>
      </c>
      <c r="H222" s="240">
        <v>1</v>
      </c>
      <c r="I222" s="241"/>
      <c r="J222" s="242">
        <f>ROUND(I222*H222,2)</f>
        <v>0</v>
      </c>
      <c r="K222" s="238" t="s">
        <v>76</v>
      </c>
      <c r="L222" s="243"/>
      <c r="M222" s="244" t="s">
        <v>76</v>
      </c>
      <c r="N222" s="245" t="s">
        <v>49</v>
      </c>
      <c r="O222" s="67"/>
      <c r="P222" s="194">
        <f>O222*H222</f>
        <v>0</v>
      </c>
      <c r="Q222" s="194">
        <v>0</v>
      </c>
      <c r="R222" s="194">
        <f>Q222*H222</f>
        <v>0</v>
      </c>
      <c r="S222" s="194">
        <v>0</v>
      </c>
      <c r="T222" s="195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6" t="s">
        <v>597</v>
      </c>
      <c r="AT222" s="196" t="s">
        <v>453</v>
      </c>
      <c r="AU222" s="196" t="s">
        <v>90</v>
      </c>
      <c r="AY222" s="20" t="s">
        <v>386</v>
      </c>
      <c r="BE222" s="197">
        <f>IF(N222="základní",J222,0)</f>
        <v>0</v>
      </c>
      <c r="BF222" s="197">
        <f>IF(N222="snížená",J222,0)</f>
        <v>0</v>
      </c>
      <c r="BG222" s="197">
        <f>IF(N222="zákl. přenesená",J222,0)</f>
        <v>0</v>
      </c>
      <c r="BH222" s="197">
        <f>IF(N222="sníž. přenesená",J222,0)</f>
        <v>0</v>
      </c>
      <c r="BI222" s="197">
        <f>IF(N222="nulová",J222,0)</f>
        <v>0</v>
      </c>
      <c r="BJ222" s="20" t="s">
        <v>90</v>
      </c>
      <c r="BK222" s="197">
        <f>ROUND(I222*H222,2)</f>
        <v>0</v>
      </c>
      <c r="BL222" s="20" t="s">
        <v>479</v>
      </c>
      <c r="BM222" s="196" t="s">
        <v>6663</v>
      </c>
    </row>
    <row r="223" spans="1:65" s="2" customFormat="1" ht="16.5" customHeight="1">
      <c r="A223" s="37"/>
      <c r="B223" s="38"/>
      <c r="C223" s="185" t="s">
        <v>993</v>
      </c>
      <c r="D223" s="185" t="s">
        <v>388</v>
      </c>
      <c r="E223" s="186" t="s">
        <v>6664</v>
      </c>
      <c r="F223" s="187" t="s">
        <v>6665</v>
      </c>
      <c r="G223" s="188" t="s">
        <v>624</v>
      </c>
      <c r="H223" s="189">
        <v>1</v>
      </c>
      <c r="I223" s="190"/>
      <c r="J223" s="191">
        <f>ROUND(I223*H223,2)</f>
        <v>0</v>
      </c>
      <c r="K223" s="187" t="s">
        <v>391</v>
      </c>
      <c r="L223" s="42"/>
      <c r="M223" s="192" t="s">
        <v>76</v>
      </c>
      <c r="N223" s="193" t="s">
        <v>49</v>
      </c>
      <c r="O223" s="67"/>
      <c r="P223" s="194">
        <f>O223*H223</f>
        <v>0</v>
      </c>
      <c r="Q223" s="194">
        <v>0</v>
      </c>
      <c r="R223" s="194">
        <f>Q223*H223</f>
        <v>0</v>
      </c>
      <c r="S223" s="194">
        <v>0</v>
      </c>
      <c r="T223" s="195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6" t="s">
        <v>479</v>
      </c>
      <c r="AT223" s="196" t="s">
        <v>388</v>
      </c>
      <c r="AU223" s="196" t="s">
        <v>90</v>
      </c>
      <c r="AY223" s="20" t="s">
        <v>386</v>
      </c>
      <c r="BE223" s="197">
        <f>IF(N223="základní",J223,0)</f>
        <v>0</v>
      </c>
      <c r="BF223" s="197">
        <f>IF(N223="snížená",J223,0)</f>
        <v>0</v>
      </c>
      <c r="BG223" s="197">
        <f>IF(N223="zákl. přenesená",J223,0)</f>
        <v>0</v>
      </c>
      <c r="BH223" s="197">
        <f>IF(N223="sníž. přenesená",J223,0)</f>
        <v>0</v>
      </c>
      <c r="BI223" s="197">
        <f>IF(N223="nulová",J223,0)</f>
        <v>0</v>
      </c>
      <c r="BJ223" s="20" t="s">
        <v>90</v>
      </c>
      <c r="BK223" s="197">
        <f>ROUND(I223*H223,2)</f>
        <v>0</v>
      </c>
      <c r="BL223" s="20" t="s">
        <v>479</v>
      </c>
      <c r="BM223" s="196" t="s">
        <v>6666</v>
      </c>
    </row>
    <row r="224" spans="1:65" s="2" customFormat="1" ht="10">
      <c r="A224" s="37"/>
      <c r="B224" s="38"/>
      <c r="C224" s="39"/>
      <c r="D224" s="198" t="s">
        <v>393</v>
      </c>
      <c r="E224" s="39"/>
      <c r="F224" s="199" t="s">
        <v>6667</v>
      </c>
      <c r="G224" s="39"/>
      <c r="H224" s="39"/>
      <c r="I224" s="200"/>
      <c r="J224" s="39"/>
      <c r="K224" s="39"/>
      <c r="L224" s="42"/>
      <c r="M224" s="201"/>
      <c r="N224" s="202"/>
      <c r="O224" s="67"/>
      <c r="P224" s="67"/>
      <c r="Q224" s="67"/>
      <c r="R224" s="67"/>
      <c r="S224" s="67"/>
      <c r="T224" s="68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T224" s="20" t="s">
        <v>393</v>
      </c>
      <c r="AU224" s="20" t="s">
        <v>90</v>
      </c>
    </row>
    <row r="225" spans="1:65" s="2" customFormat="1" ht="16.5" customHeight="1">
      <c r="A225" s="37"/>
      <c r="B225" s="38"/>
      <c r="C225" s="185" t="s">
        <v>1011</v>
      </c>
      <c r="D225" s="185" t="s">
        <v>388</v>
      </c>
      <c r="E225" s="186" t="s">
        <v>6668</v>
      </c>
      <c r="F225" s="187" t="s">
        <v>6669</v>
      </c>
      <c r="G225" s="188" t="s">
        <v>624</v>
      </c>
      <c r="H225" s="189">
        <v>1</v>
      </c>
      <c r="I225" s="190"/>
      <c r="J225" s="191">
        <f>ROUND(I225*H225,2)</f>
        <v>0</v>
      </c>
      <c r="K225" s="187" t="s">
        <v>391</v>
      </c>
      <c r="L225" s="42"/>
      <c r="M225" s="192" t="s">
        <v>76</v>
      </c>
      <c r="N225" s="193" t="s">
        <v>49</v>
      </c>
      <c r="O225" s="67"/>
      <c r="P225" s="194">
        <f>O225*H225</f>
        <v>0</v>
      </c>
      <c r="Q225" s="194">
        <v>0</v>
      </c>
      <c r="R225" s="194">
        <f>Q225*H225</f>
        <v>0</v>
      </c>
      <c r="S225" s="194">
        <v>0</v>
      </c>
      <c r="T225" s="195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6" t="s">
        <v>479</v>
      </c>
      <c r="AT225" s="196" t="s">
        <v>388</v>
      </c>
      <c r="AU225" s="196" t="s">
        <v>90</v>
      </c>
      <c r="AY225" s="20" t="s">
        <v>386</v>
      </c>
      <c r="BE225" s="197">
        <f>IF(N225="základní",J225,0)</f>
        <v>0</v>
      </c>
      <c r="BF225" s="197">
        <f>IF(N225="snížená",J225,0)</f>
        <v>0</v>
      </c>
      <c r="BG225" s="197">
        <f>IF(N225="zákl. přenesená",J225,0)</f>
        <v>0</v>
      </c>
      <c r="BH225" s="197">
        <f>IF(N225="sníž. přenesená",J225,0)</f>
        <v>0</v>
      </c>
      <c r="BI225" s="197">
        <f>IF(N225="nulová",J225,0)</f>
        <v>0</v>
      </c>
      <c r="BJ225" s="20" t="s">
        <v>90</v>
      </c>
      <c r="BK225" s="197">
        <f>ROUND(I225*H225,2)</f>
        <v>0</v>
      </c>
      <c r="BL225" s="20" t="s">
        <v>479</v>
      </c>
      <c r="BM225" s="196" t="s">
        <v>6670</v>
      </c>
    </row>
    <row r="226" spans="1:65" s="2" customFormat="1" ht="10">
      <c r="A226" s="37"/>
      <c r="B226" s="38"/>
      <c r="C226" s="39"/>
      <c r="D226" s="198" t="s">
        <v>393</v>
      </c>
      <c r="E226" s="39"/>
      <c r="F226" s="199" t="s">
        <v>6671</v>
      </c>
      <c r="G226" s="39"/>
      <c r="H226" s="39"/>
      <c r="I226" s="200"/>
      <c r="J226" s="39"/>
      <c r="K226" s="39"/>
      <c r="L226" s="42"/>
      <c r="M226" s="201"/>
      <c r="N226" s="202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393</v>
      </c>
      <c r="AU226" s="20" t="s">
        <v>90</v>
      </c>
    </row>
    <row r="227" spans="1:65" s="2" customFormat="1" ht="16.5" customHeight="1">
      <c r="A227" s="37"/>
      <c r="B227" s="38"/>
      <c r="C227" s="185" t="s">
        <v>1016</v>
      </c>
      <c r="D227" s="185" t="s">
        <v>388</v>
      </c>
      <c r="E227" s="186" t="s">
        <v>6672</v>
      </c>
      <c r="F227" s="187" t="s">
        <v>6673</v>
      </c>
      <c r="G227" s="188" t="s">
        <v>624</v>
      </c>
      <c r="H227" s="189">
        <v>21</v>
      </c>
      <c r="I227" s="190"/>
      <c r="J227" s="191">
        <f>ROUND(I227*H227,2)</f>
        <v>0</v>
      </c>
      <c r="K227" s="187" t="s">
        <v>391</v>
      </c>
      <c r="L227" s="42"/>
      <c r="M227" s="192" t="s">
        <v>76</v>
      </c>
      <c r="N227" s="193" t="s">
        <v>49</v>
      </c>
      <c r="O227" s="67"/>
      <c r="P227" s="194">
        <f>O227*H227</f>
        <v>0</v>
      </c>
      <c r="Q227" s="194">
        <v>0</v>
      </c>
      <c r="R227" s="194">
        <f>Q227*H227</f>
        <v>0</v>
      </c>
      <c r="S227" s="194">
        <v>0</v>
      </c>
      <c r="T227" s="195">
        <f>S227*H227</f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6" t="s">
        <v>479</v>
      </c>
      <c r="AT227" s="196" t="s">
        <v>388</v>
      </c>
      <c r="AU227" s="196" t="s">
        <v>90</v>
      </c>
      <c r="AY227" s="20" t="s">
        <v>386</v>
      </c>
      <c r="BE227" s="197">
        <f>IF(N227="základní",J227,0)</f>
        <v>0</v>
      </c>
      <c r="BF227" s="197">
        <f>IF(N227="snížená",J227,0)</f>
        <v>0</v>
      </c>
      <c r="BG227" s="197">
        <f>IF(N227="zákl. přenesená",J227,0)</f>
        <v>0</v>
      </c>
      <c r="BH227" s="197">
        <f>IF(N227="sníž. přenesená",J227,0)</f>
        <v>0</v>
      </c>
      <c r="BI227" s="197">
        <f>IF(N227="nulová",J227,0)</f>
        <v>0</v>
      </c>
      <c r="BJ227" s="20" t="s">
        <v>90</v>
      </c>
      <c r="BK227" s="197">
        <f>ROUND(I227*H227,2)</f>
        <v>0</v>
      </c>
      <c r="BL227" s="20" t="s">
        <v>479</v>
      </c>
      <c r="BM227" s="196" t="s">
        <v>6674</v>
      </c>
    </row>
    <row r="228" spans="1:65" s="2" customFormat="1" ht="10">
      <c r="A228" s="37"/>
      <c r="B228" s="38"/>
      <c r="C228" s="39"/>
      <c r="D228" s="198" t="s">
        <v>393</v>
      </c>
      <c r="E228" s="39"/>
      <c r="F228" s="199" t="s">
        <v>6675</v>
      </c>
      <c r="G228" s="39"/>
      <c r="H228" s="39"/>
      <c r="I228" s="200"/>
      <c r="J228" s="39"/>
      <c r="K228" s="39"/>
      <c r="L228" s="42"/>
      <c r="M228" s="201"/>
      <c r="N228" s="202"/>
      <c r="O228" s="67"/>
      <c r="P228" s="67"/>
      <c r="Q228" s="67"/>
      <c r="R228" s="67"/>
      <c r="S228" s="67"/>
      <c r="T228" s="68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T228" s="20" t="s">
        <v>393</v>
      </c>
      <c r="AU228" s="20" t="s">
        <v>90</v>
      </c>
    </row>
    <row r="229" spans="1:65" s="2" customFormat="1" ht="21.75" customHeight="1">
      <c r="A229" s="37"/>
      <c r="B229" s="38"/>
      <c r="C229" s="236" t="s">
        <v>208</v>
      </c>
      <c r="D229" s="236" t="s">
        <v>453</v>
      </c>
      <c r="E229" s="237" t="s">
        <v>6676</v>
      </c>
      <c r="F229" s="238" t="s">
        <v>6677</v>
      </c>
      <c r="G229" s="239" t="s">
        <v>624</v>
      </c>
      <c r="H229" s="240">
        <v>21</v>
      </c>
      <c r="I229" s="241"/>
      <c r="J229" s="242">
        <f>ROUND(I229*H229,2)</f>
        <v>0</v>
      </c>
      <c r="K229" s="238" t="s">
        <v>76</v>
      </c>
      <c r="L229" s="243"/>
      <c r="M229" s="244" t="s">
        <v>76</v>
      </c>
      <c r="N229" s="245" t="s">
        <v>49</v>
      </c>
      <c r="O229" s="67"/>
      <c r="P229" s="194">
        <f>O229*H229</f>
        <v>0</v>
      </c>
      <c r="Q229" s="194">
        <v>0</v>
      </c>
      <c r="R229" s="194">
        <f>Q229*H229</f>
        <v>0</v>
      </c>
      <c r="S229" s="194">
        <v>0</v>
      </c>
      <c r="T229" s="195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6" t="s">
        <v>597</v>
      </c>
      <c r="AT229" s="196" t="s">
        <v>453</v>
      </c>
      <c r="AU229" s="196" t="s">
        <v>90</v>
      </c>
      <c r="AY229" s="20" t="s">
        <v>386</v>
      </c>
      <c r="BE229" s="197">
        <f>IF(N229="základní",J229,0)</f>
        <v>0</v>
      </c>
      <c r="BF229" s="197">
        <f>IF(N229="snížená",J229,0)</f>
        <v>0</v>
      </c>
      <c r="BG229" s="197">
        <f>IF(N229="zákl. přenesená",J229,0)</f>
        <v>0</v>
      </c>
      <c r="BH229" s="197">
        <f>IF(N229="sníž. přenesená",J229,0)</f>
        <v>0</v>
      </c>
      <c r="BI229" s="197">
        <f>IF(N229="nulová",J229,0)</f>
        <v>0</v>
      </c>
      <c r="BJ229" s="20" t="s">
        <v>90</v>
      </c>
      <c r="BK229" s="197">
        <f>ROUND(I229*H229,2)</f>
        <v>0</v>
      </c>
      <c r="BL229" s="20" t="s">
        <v>479</v>
      </c>
      <c r="BM229" s="196" t="s">
        <v>6678</v>
      </c>
    </row>
    <row r="230" spans="1:65" s="2" customFormat="1" ht="16.5" customHeight="1">
      <c r="A230" s="37"/>
      <c r="B230" s="38"/>
      <c r="C230" s="185" t="s">
        <v>1052</v>
      </c>
      <c r="D230" s="185" t="s">
        <v>388</v>
      </c>
      <c r="E230" s="186" t="s">
        <v>6331</v>
      </c>
      <c r="F230" s="187" t="s">
        <v>6679</v>
      </c>
      <c r="G230" s="188" t="s">
        <v>624</v>
      </c>
      <c r="H230" s="189">
        <v>1</v>
      </c>
      <c r="I230" s="190"/>
      <c r="J230" s="191">
        <f>ROUND(I230*H230,2)</f>
        <v>0</v>
      </c>
      <c r="K230" s="187" t="s">
        <v>76</v>
      </c>
      <c r="L230" s="42"/>
      <c r="M230" s="192" t="s">
        <v>76</v>
      </c>
      <c r="N230" s="193" t="s">
        <v>49</v>
      </c>
      <c r="O230" s="67"/>
      <c r="P230" s="194">
        <f>O230*H230</f>
        <v>0</v>
      </c>
      <c r="Q230" s="194">
        <v>0</v>
      </c>
      <c r="R230" s="194">
        <f>Q230*H230</f>
        <v>0</v>
      </c>
      <c r="S230" s="194">
        <v>0</v>
      </c>
      <c r="T230" s="195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6" t="s">
        <v>479</v>
      </c>
      <c r="AT230" s="196" t="s">
        <v>388</v>
      </c>
      <c r="AU230" s="196" t="s">
        <v>90</v>
      </c>
      <c r="AY230" s="20" t="s">
        <v>386</v>
      </c>
      <c r="BE230" s="197">
        <f>IF(N230="základní",J230,0)</f>
        <v>0</v>
      </c>
      <c r="BF230" s="197">
        <f>IF(N230="snížená",J230,0)</f>
        <v>0</v>
      </c>
      <c r="BG230" s="197">
        <f>IF(N230="zákl. přenesená",J230,0)</f>
        <v>0</v>
      </c>
      <c r="BH230" s="197">
        <f>IF(N230="sníž. přenesená",J230,0)</f>
        <v>0</v>
      </c>
      <c r="BI230" s="197">
        <f>IF(N230="nulová",J230,0)</f>
        <v>0</v>
      </c>
      <c r="BJ230" s="20" t="s">
        <v>90</v>
      </c>
      <c r="BK230" s="197">
        <f>ROUND(I230*H230,2)</f>
        <v>0</v>
      </c>
      <c r="BL230" s="20" t="s">
        <v>479</v>
      </c>
      <c r="BM230" s="196" t="s">
        <v>6680</v>
      </c>
    </row>
    <row r="231" spans="1:65" s="2" customFormat="1" ht="16.5" customHeight="1">
      <c r="A231" s="37"/>
      <c r="B231" s="38"/>
      <c r="C231" s="185" t="s">
        <v>1197</v>
      </c>
      <c r="D231" s="185" t="s">
        <v>388</v>
      </c>
      <c r="E231" s="186" t="s">
        <v>6681</v>
      </c>
      <c r="F231" s="187" t="s">
        <v>6682</v>
      </c>
      <c r="G231" s="188" t="s">
        <v>624</v>
      </c>
      <c r="H231" s="189">
        <v>1</v>
      </c>
      <c r="I231" s="190"/>
      <c r="J231" s="191">
        <f>ROUND(I231*H231,2)</f>
        <v>0</v>
      </c>
      <c r="K231" s="187" t="s">
        <v>76</v>
      </c>
      <c r="L231" s="42"/>
      <c r="M231" s="192" t="s">
        <v>76</v>
      </c>
      <c r="N231" s="193" t="s">
        <v>49</v>
      </c>
      <c r="O231" s="67"/>
      <c r="P231" s="194">
        <f>O231*H231</f>
        <v>0</v>
      </c>
      <c r="Q231" s="194">
        <v>0</v>
      </c>
      <c r="R231" s="194">
        <f>Q231*H231</f>
        <v>0</v>
      </c>
      <c r="S231" s="194">
        <v>0</v>
      </c>
      <c r="T231" s="195">
        <f>S231*H231</f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6" t="s">
        <v>479</v>
      </c>
      <c r="AT231" s="196" t="s">
        <v>388</v>
      </c>
      <c r="AU231" s="196" t="s">
        <v>90</v>
      </c>
      <c r="AY231" s="20" t="s">
        <v>386</v>
      </c>
      <c r="BE231" s="197">
        <f>IF(N231="základní",J231,0)</f>
        <v>0</v>
      </c>
      <c r="BF231" s="197">
        <f>IF(N231="snížená",J231,0)</f>
        <v>0</v>
      </c>
      <c r="BG231" s="197">
        <f>IF(N231="zákl. přenesená",J231,0)</f>
        <v>0</v>
      </c>
      <c r="BH231" s="197">
        <f>IF(N231="sníž. přenesená",J231,0)</f>
        <v>0</v>
      </c>
      <c r="BI231" s="197">
        <f>IF(N231="nulová",J231,0)</f>
        <v>0</v>
      </c>
      <c r="BJ231" s="20" t="s">
        <v>90</v>
      </c>
      <c r="BK231" s="197">
        <f>ROUND(I231*H231,2)</f>
        <v>0</v>
      </c>
      <c r="BL231" s="20" t="s">
        <v>479</v>
      </c>
      <c r="BM231" s="196" t="s">
        <v>6683</v>
      </c>
    </row>
    <row r="232" spans="1:65" s="12" customFormat="1" ht="25.9" customHeight="1">
      <c r="B232" s="169"/>
      <c r="C232" s="170"/>
      <c r="D232" s="171" t="s">
        <v>77</v>
      </c>
      <c r="E232" s="172" t="s">
        <v>4925</v>
      </c>
      <c r="F232" s="172" t="s">
        <v>4926</v>
      </c>
      <c r="G232" s="170"/>
      <c r="H232" s="170"/>
      <c r="I232" s="173"/>
      <c r="J232" s="174">
        <f>BK232</f>
        <v>0</v>
      </c>
      <c r="K232" s="170"/>
      <c r="L232" s="175"/>
      <c r="M232" s="176"/>
      <c r="N232" s="177"/>
      <c r="O232" s="177"/>
      <c r="P232" s="178">
        <f>SUM(P233:P238)</f>
        <v>0</v>
      </c>
      <c r="Q232" s="177"/>
      <c r="R232" s="178">
        <f>SUM(R233:R238)</f>
        <v>0</v>
      </c>
      <c r="S232" s="177"/>
      <c r="T232" s="179">
        <f>SUM(T233:T238)</f>
        <v>0</v>
      </c>
      <c r="AR232" s="180" t="s">
        <v>102</v>
      </c>
      <c r="AT232" s="181" t="s">
        <v>77</v>
      </c>
      <c r="AU232" s="181" t="s">
        <v>78</v>
      </c>
      <c r="AY232" s="180" t="s">
        <v>386</v>
      </c>
      <c r="BK232" s="182">
        <f>SUM(BK233:BK238)</f>
        <v>0</v>
      </c>
    </row>
    <row r="233" spans="1:65" s="2" customFormat="1" ht="21.75" customHeight="1">
      <c r="A233" s="37"/>
      <c r="B233" s="38"/>
      <c r="C233" s="185" t="s">
        <v>1031</v>
      </c>
      <c r="D233" s="185" t="s">
        <v>388</v>
      </c>
      <c r="E233" s="186" t="s">
        <v>6387</v>
      </c>
      <c r="F233" s="187" t="s">
        <v>6388</v>
      </c>
      <c r="G233" s="188" t="s">
        <v>414</v>
      </c>
      <c r="H233" s="189">
        <v>150</v>
      </c>
      <c r="I233" s="190"/>
      <c r="J233" s="191">
        <f>ROUND(I233*H233,2)</f>
        <v>0</v>
      </c>
      <c r="K233" s="187" t="s">
        <v>391</v>
      </c>
      <c r="L233" s="42"/>
      <c r="M233" s="192" t="s">
        <v>76</v>
      </c>
      <c r="N233" s="193" t="s">
        <v>49</v>
      </c>
      <c r="O233" s="67"/>
      <c r="P233" s="194">
        <f>O233*H233</f>
        <v>0</v>
      </c>
      <c r="Q233" s="194">
        <v>0</v>
      </c>
      <c r="R233" s="194">
        <f>Q233*H233</f>
        <v>0</v>
      </c>
      <c r="S233" s="194">
        <v>0</v>
      </c>
      <c r="T233" s="195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6" t="s">
        <v>3869</v>
      </c>
      <c r="AT233" s="196" t="s">
        <v>388</v>
      </c>
      <c r="AU233" s="196" t="s">
        <v>85</v>
      </c>
      <c r="AY233" s="20" t="s">
        <v>386</v>
      </c>
      <c r="BE233" s="197">
        <f>IF(N233="základní",J233,0)</f>
        <v>0</v>
      </c>
      <c r="BF233" s="197">
        <f>IF(N233="snížená",J233,0)</f>
        <v>0</v>
      </c>
      <c r="BG233" s="197">
        <f>IF(N233="zákl. přenesená",J233,0)</f>
        <v>0</v>
      </c>
      <c r="BH233" s="197">
        <f>IF(N233="sníž. přenesená",J233,0)</f>
        <v>0</v>
      </c>
      <c r="BI233" s="197">
        <f>IF(N233="nulová",J233,0)</f>
        <v>0</v>
      </c>
      <c r="BJ233" s="20" t="s">
        <v>90</v>
      </c>
      <c r="BK233" s="197">
        <f>ROUND(I233*H233,2)</f>
        <v>0</v>
      </c>
      <c r="BL233" s="20" t="s">
        <v>3869</v>
      </c>
      <c r="BM233" s="196" t="s">
        <v>6684</v>
      </c>
    </row>
    <row r="234" spans="1:65" s="2" customFormat="1" ht="10">
      <c r="A234" s="37"/>
      <c r="B234" s="38"/>
      <c r="C234" s="39"/>
      <c r="D234" s="198" t="s">
        <v>393</v>
      </c>
      <c r="E234" s="39"/>
      <c r="F234" s="199" t="s">
        <v>6390</v>
      </c>
      <c r="G234" s="39"/>
      <c r="H234" s="39"/>
      <c r="I234" s="200"/>
      <c r="J234" s="39"/>
      <c r="K234" s="39"/>
      <c r="L234" s="42"/>
      <c r="M234" s="201"/>
      <c r="N234" s="202"/>
      <c r="O234" s="67"/>
      <c r="P234" s="67"/>
      <c r="Q234" s="67"/>
      <c r="R234" s="67"/>
      <c r="S234" s="67"/>
      <c r="T234" s="68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T234" s="20" t="s">
        <v>393</v>
      </c>
      <c r="AU234" s="20" t="s">
        <v>85</v>
      </c>
    </row>
    <row r="235" spans="1:65" s="2" customFormat="1" ht="21.75" customHeight="1">
      <c r="A235" s="37"/>
      <c r="B235" s="38"/>
      <c r="C235" s="185" t="s">
        <v>1037</v>
      </c>
      <c r="D235" s="185" t="s">
        <v>388</v>
      </c>
      <c r="E235" s="186" t="s">
        <v>6685</v>
      </c>
      <c r="F235" s="187" t="s">
        <v>6686</v>
      </c>
      <c r="G235" s="188" t="s">
        <v>414</v>
      </c>
      <c r="H235" s="189">
        <v>28</v>
      </c>
      <c r="I235" s="190"/>
      <c r="J235" s="191">
        <f>ROUND(I235*H235,2)</f>
        <v>0</v>
      </c>
      <c r="K235" s="187" t="s">
        <v>391</v>
      </c>
      <c r="L235" s="42"/>
      <c r="M235" s="192" t="s">
        <v>76</v>
      </c>
      <c r="N235" s="193" t="s">
        <v>49</v>
      </c>
      <c r="O235" s="67"/>
      <c r="P235" s="194">
        <f>O235*H235</f>
        <v>0</v>
      </c>
      <c r="Q235" s="194">
        <v>0</v>
      </c>
      <c r="R235" s="194">
        <f>Q235*H235</f>
        <v>0</v>
      </c>
      <c r="S235" s="194">
        <v>0</v>
      </c>
      <c r="T235" s="195">
        <f>S235*H235</f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6" t="s">
        <v>3869</v>
      </c>
      <c r="AT235" s="196" t="s">
        <v>388</v>
      </c>
      <c r="AU235" s="196" t="s">
        <v>85</v>
      </c>
      <c r="AY235" s="20" t="s">
        <v>386</v>
      </c>
      <c r="BE235" s="197">
        <f>IF(N235="základní",J235,0)</f>
        <v>0</v>
      </c>
      <c r="BF235" s="197">
        <f>IF(N235="snížená",J235,0)</f>
        <v>0</v>
      </c>
      <c r="BG235" s="197">
        <f>IF(N235="zákl. přenesená",J235,0)</f>
        <v>0</v>
      </c>
      <c r="BH235" s="197">
        <f>IF(N235="sníž. přenesená",J235,0)</f>
        <v>0</v>
      </c>
      <c r="BI235" s="197">
        <f>IF(N235="nulová",J235,0)</f>
        <v>0</v>
      </c>
      <c r="BJ235" s="20" t="s">
        <v>90</v>
      </c>
      <c r="BK235" s="197">
        <f>ROUND(I235*H235,2)</f>
        <v>0</v>
      </c>
      <c r="BL235" s="20" t="s">
        <v>3869</v>
      </c>
      <c r="BM235" s="196" t="s">
        <v>6687</v>
      </c>
    </row>
    <row r="236" spans="1:65" s="2" customFormat="1" ht="10">
      <c r="A236" s="37"/>
      <c r="B236" s="38"/>
      <c r="C236" s="39"/>
      <c r="D236" s="198" t="s">
        <v>393</v>
      </c>
      <c r="E236" s="39"/>
      <c r="F236" s="199" t="s">
        <v>6688</v>
      </c>
      <c r="G236" s="39"/>
      <c r="H236" s="39"/>
      <c r="I236" s="200"/>
      <c r="J236" s="39"/>
      <c r="K236" s="39"/>
      <c r="L236" s="42"/>
      <c r="M236" s="201"/>
      <c r="N236" s="202"/>
      <c r="O236" s="67"/>
      <c r="P236" s="67"/>
      <c r="Q236" s="67"/>
      <c r="R236" s="67"/>
      <c r="S236" s="67"/>
      <c r="T236" s="68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T236" s="20" t="s">
        <v>393</v>
      </c>
      <c r="AU236" s="20" t="s">
        <v>85</v>
      </c>
    </row>
    <row r="237" spans="1:65" s="2" customFormat="1" ht="16.5" customHeight="1">
      <c r="A237" s="37"/>
      <c r="B237" s="38"/>
      <c r="C237" s="185" t="s">
        <v>1043</v>
      </c>
      <c r="D237" s="185" t="s">
        <v>388</v>
      </c>
      <c r="E237" s="186" t="s">
        <v>6391</v>
      </c>
      <c r="F237" s="187" t="s">
        <v>6392</v>
      </c>
      <c r="G237" s="188" t="s">
        <v>414</v>
      </c>
      <c r="H237" s="189">
        <v>15</v>
      </c>
      <c r="I237" s="190"/>
      <c r="J237" s="191">
        <f>ROUND(I237*H237,2)</f>
        <v>0</v>
      </c>
      <c r="K237" s="187" t="s">
        <v>391</v>
      </c>
      <c r="L237" s="42"/>
      <c r="M237" s="192" t="s">
        <v>76</v>
      </c>
      <c r="N237" s="193" t="s">
        <v>49</v>
      </c>
      <c r="O237" s="67"/>
      <c r="P237" s="194">
        <f>O237*H237</f>
        <v>0</v>
      </c>
      <c r="Q237" s="194">
        <v>0</v>
      </c>
      <c r="R237" s="194">
        <f>Q237*H237</f>
        <v>0</v>
      </c>
      <c r="S237" s="194">
        <v>0</v>
      </c>
      <c r="T237" s="195">
        <f>S237*H237</f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6" t="s">
        <v>3869</v>
      </c>
      <c r="AT237" s="196" t="s">
        <v>388</v>
      </c>
      <c r="AU237" s="196" t="s">
        <v>85</v>
      </c>
      <c r="AY237" s="20" t="s">
        <v>386</v>
      </c>
      <c r="BE237" s="197">
        <f>IF(N237="základní",J237,0)</f>
        <v>0</v>
      </c>
      <c r="BF237" s="197">
        <f>IF(N237="snížená",J237,0)</f>
        <v>0</v>
      </c>
      <c r="BG237" s="197">
        <f>IF(N237="zákl. přenesená",J237,0)</f>
        <v>0</v>
      </c>
      <c r="BH237" s="197">
        <f>IF(N237="sníž. přenesená",J237,0)</f>
        <v>0</v>
      </c>
      <c r="BI237" s="197">
        <f>IF(N237="nulová",J237,0)</f>
        <v>0</v>
      </c>
      <c r="BJ237" s="20" t="s">
        <v>90</v>
      </c>
      <c r="BK237" s="197">
        <f>ROUND(I237*H237,2)</f>
        <v>0</v>
      </c>
      <c r="BL237" s="20" t="s">
        <v>3869</v>
      </c>
      <c r="BM237" s="196" t="s">
        <v>6689</v>
      </c>
    </row>
    <row r="238" spans="1:65" s="2" customFormat="1" ht="10">
      <c r="A238" s="37"/>
      <c r="B238" s="38"/>
      <c r="C238" s="39"/>
      <c r="D238" s="198" t="s">
        <v>393</v>
      </c>
      <c r="E238" s="39"/>
      <c r="F238" s="199" t="s">
        <v>6394</v>
      </c>
      <c r="G238" s="39"/>
      <c r="H238" s="39"/>
      <c r="I238" s="200"/>
      <c r="J238" s="39"/>
      <c r="K238" s="39"/>
      <c r="L238" s="42"/>
      <c r="M238" s="262"/>
      <c r="N238" s="263"/>
      <c r="O238" s="264"/>
      <c r="P238" s="264"/>
      <c r="Q238" s="264"/>
      <c r="R238" s="264"/>
      <c r="S238" s="264"/>
      <c r="T238" s="265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T238" s="20" t="s">
        <v>393</v>
      </c>
      <c r="AU238" s="20" t="s">
        <v>85</v>
      </c>
    </row>
    <row r="239" spans="1:65" s="2" customFormat="1" ht="7" customHeight="1">
      <c r="A239" s="37"/>
      <c r="B239" s="50"/>
      <c r="C239" s="51"/>
      <c r="D239" s="51"/>
      <c r="E239" s="51"/>
      <c r="F239" s="51"/>
      <c r="G239" s="51"/>
      <c r="H239" s="51"/>
      <c r="I239" s="51"/>
      <c r="J239" s="51"/>
      <c r="K239" s="51"/>
      <c r="L239" s="42"/>
      <c r="M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</row>
  </sheetData>
  <sheetProtection algorithmName="SHA-512" hashValue="YGEfD0p3PayXyoI/dg2jKWmta+DgDMfihG557gZJFlNmbvC2RhjwWRO1MBCbBtBfFFoPOhlkaAOR4OYax7zp7Q==" saltValue="zXwB9PPMMzaRP/721m4+Po7YgGRV+zLFJ9bQ8z1ZVvMe0SJgfap0UFNITQWfTqf6xFLZqeWY2LrcTX51TXjfnA==" spinCount="100000" sheet="1" objects="1" scenarios="1" formatColumns="0" formatRows="0" autoFilter="0"/>
  <autoFilter ref="C94:K238"/>
  <mergeCells count="15">
    <mergeCell ref="E81:H81"/>
    <mergeCell ref="E85:H85"/>
    <mergeCell ref="E83:H83"/>
    <mergeCell ref="E87:H87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hyperlinks>
    <hyperlink ref="F99" r:id="rId1"/>
    <hyperlink ref="F102" r:id="rId2"/>
    <hyperlink ref="F105" r:id="rId3"/>
    <hyperlink ref="F108" r:id="rId4"/>
    <hyperlink ref="F116" r:id="rId5"/>
    <hyperlink ref="F119" r:id="rId6"/>
    <hyperlink ref="F122" r:id="rId7"/>
    <hyperlink ref="F125" r:id="rId8"/>
    <hyperlink ref="F128" r:id="rId9"/>
    <hyperlink ref="F134" r:id="rId10"/>
    <hyperlink ref="F137" r:id="rId11"/>
    <hyperlink ref="F142" r:id="rId12"/>
    <hyperlink ref="F146" r:id="rId13"/>
    <hyperlink ref="F150" r:id="rId14"/>
    <hyperlink ref="F153" r:id="rId15"/>
    <hyperlink ref="F156" r:id="rId16"/>
    <hyperlink ref="F159" r:id="rId17"/>
    <hyperlink ref="F162" r:id="rId18"/>
    <hyperlink ref="F165" r:id="rId19"/>
    <hyperlink ref="F168" r:id="rId20"/>
    <hyperlink ref="F172" r:id="rId21"/>
    <hyperlink ref="F175" r:id="rId22"/>
    <hyperlink ref="F178" r:id="rId23"/>
    <hyperlink ref="F182" r:id="rId24"/>
    <hyperlink ref="F185" r:id="rId25"/>
    <hyperlink ref="F188" r:id="rId26"/>
    <hyperlink ref="F191" r:id="rId27"/>
    <hyperlink ref="F194" r:id="rId28"/>
    <hyperlink ref="F197" r:id="rId29"/>
    <hyperlink ref="F200" r:id="rId30"/>
    <hyperlink ref="F203" r:id="rId31"/>
    <hyperlink ref="F206" r:id="rId32"/>
    <hyperlink ref="F209" r:id="rId33"/>
    <hyperlink ref="F212" r:id="rId34"/>
    <hyperlink ref="F215" r:id="rId35"/>
    <hyperlink ref="F218" r:id="rId36"/>
    <hyperlink ref="F221" r:id="rId37"/>
    <hyperlink ref="F224" r:id="rId38"/>
    <hyperlink ref="F226" r:id="rId39"/>
    <hyperlink ref="F228" r:id="rId40"/>
    <hyperlink ref="F234" r:id="rId41"/>
    <hyperlink ref="F236" r:id="rId42"/>
    <hyperlink ref="F238" r:id="rId43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4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90"/>
  <sheetViews>
    <sheetView showGridLines="0" workbookViewId="0"/>
  </sheetViews>
  <sheetFormatPr defaultRowHeight="14"/>
  <cols>
    <col min="1" max="1" width="8.33203125" style="1" customWidth="1"/>
    <col min="2" max="2" width="1.21875" style="1" customWidth="1"/>
    <col min="3" max="3" width="4.109375" style="1" customWidth="1"/>
    <col min="4" max="4" width="4.33203125" style="1" customWidth="1"/>
    <col min="5" max="5" width="17.109375" style="1" customWidth="1"/>
    <col min="6" max="6" width="50.77734375" style="1" customWidth="1"/>
    <col min="7" max="7" width="7.44140625" style="1" customWidth="1"/>
    <col min="8" max="8" width="14" style="1" customWidth="1"/>
    <col min="9" max="9" width="15.77734375" style="1" customWidth="1"/>
    <col min="10" max="11" width="22.33203125" style="1" customWidth="1"/>
    <col min="12" max="12" width="9.33203125" style="1" customWidth="1"/>
    <col min="13" max="13" width="10.77734375" style="1" hidden="1" customWidth="1"/>
    <col min="14" max="14" width="9.33203125" style="1" hidden="1"/>
    <col min="15" max="20" width="14.10937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7" customHeight="1"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AT2" s="20" t="s">
        <v>115</v>
      </c>
    </row>
    <row r="3" spans="1:46" s="1" customFormat="1" ht="7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85</v>
      </c>
    </row>
    <row r="4" spans="1:46" s="1" customFormat="1" ht="25" customHeight="1">
      <c r="B4" s="23"/>
      <c r="D4" s="114" t="s">
        <v>132</v>
      </c>
      <c r="L4" s="23"/>
      <c r="M4" s="115" t="s">
        <v>10</v>
      </c>
      <c r="AT4" s="20" t="s">
        <v>4</v>
      </c>
    </row>
    <row r="5" spans="1:46" s="1" customFormat="1" ht="7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26.25" customHeight="1">
      <c r="B7" s="23"/>
      <c r="E7" s="416" t="str">
        <f>'Rekapitulace stavby'!K6</f>
        <v>Přístavba a celková rekonstrukce domu sociální péče Kralovice - 2.etapa</v>
      </c>
      <c r="F7" s="417"/>
      <c r="G7" s="417"/>
      <c r="H7" s="417"/>
      <c r="L7" s="23"/>
    </row>
    <row r="8" spans="1:46" ht="12.5">
      <c r="B8" s="23"/>
      <c r="D8" s="116" t="s">
        <v>145</v>
      </c>
      <c r="L8" s="23"/>
    </row>
    <row r="9" spans="1:46" s="1" customFormat="1" ht="16.5" customHeight="1">
      <c r="B9" s="23"/>
      <c r="E9" s="416" t="s">
        <v>149</v>
      </c>
      <c r="F9" s="398"/>
      <c r="G9" s="398"/>
      <c r="H9" s="398"/>
      <c r="L9" s="23"/>
    </row>
    <row r="10" spans="1:46" s="1" customFormat="1" ht="12" customHeight="1">
      <c r="B10" s="23"/>
      <c r="D10" s="116" t="s">
        <v>153</v>
      </c>
      <c r="L10" s="23"/>
    </row>
    <row r="11" spans="1:46" s="2" customFormat="1" ht="16.5" customHeight="1">
      <c r="A11" s="37"/>
      <c r="B11" s="42"/>
      <c r="C11" s="37"/>
      <c r="D11" s="37"/>
      <c r="E11" s="418" t="s">
        <v>157</v>
      </c>
      <c r="F11" s="419"/>
      <c r="G11" s="419"/>
      <c r="H11" s="419"/>
      <c r="I11" s="37"/>
      <c r="J11" s="37"/>
      <c r="K11" s="37"/>
      <c r="L11" s="118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6" t="s">
        <v>4939</v>
      </c>
      <c r="E12" s="37"/>
      <c r="F12" s="37"/>
      <c r="G12" s="37"/>
      <c r="H12" s="37"/>
      <c r="I12" s="37"/>
      <c r="J12" s="37"/>
      <c r="K12" s="37"/>
      <c r="L12" s="118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420" t="s">
        <v>6690</v>
      </c>
      <c r="F13" s="419"/>
      <c r="G13" s="419"/>
      <c r="H13" s="419"/>
      <c r="I13" s="37"/>
      <c r="J13" s="37"/>
      <c r="K13" s="37"/>
      <c r="L13" s="118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0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8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6" t="s">
        <v>18</v>
      </c>
      <c r="E15" s="37"/>
      <c r="F15" s="105" t="s">
        <v>76</v>
      </c>
      <c r="G15" s="37"/>
      <c r="H15" s="37"/>
      <c r="I15" s="116" t="s">
        <v>20</v>
      </c>
      <c r="J15" s="105" t="s">
        <v>76</v>
      </c>
      <c r="K15" s="37"/>
      <c r="L15" s="118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21</v>
      </c>
      <c r="E16" s="37"/>
      <c r="F16" s="105" t="s">
        <v>22</v>
      </c>
      <c r="G16" s="37"/>
      <c r="H16" s="37"/>
      <c r="I16" s="116" t="s">
        <v>23</v>
      </c>
      <c r="J16" s="119" t="str">
        <f>'Rekapitulace stavby'!AN8</f>
        <v>21. 10. 2024</v>
      </c>
      <c r="K16" s="37"/>
      <c r="L16" s="118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75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8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6" t="s">
        <v>25</v>
      </c>
      <c r="E18" s="37"/>
      <c r="F18" s="37"/>
      <c r="G18" s="37"/>
      <c r="H18" s="37"/>
      <c r="I18" s="116" t="s">
        <v>26</v>
      </c>
      <c r="J18" s="105" t="s">
        <v>27</v>
      </c>
      <c r="K18" s="37"/>
      <c r="L18" s="118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5" t="s">
        <v>28</v>
      </c>
      <c r="F19" s="37"/>
      <c r="G19" s="37"/>
      <c r="H19" s="37"/>
      <c r="I19" s="116" t="s">
        <v>29</v>
      </c>
      <c r="J19" s="105" t="s">
        <v>30</v>
      </c>
      <c r="K19" s="37"/>
      <c r="L19" s="118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7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8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6" t="s">
        <v>31</v>
      </c>
      <c r="E21" s="37"/>
      <c r="F21" s="37"/>
      <c r="G21" s="37"/>
      <c r="H21" s="37"/>
      <c r="I21" s="116" t="s">
        <v>26</v>
      </c>
      <c r="J21" s="33" t="str">
        <f>'Rekapitulace stavby'!AN13</f>
        <v>Vyplň údaj</v>
      </c>
      <c r="K21" s="37"/>
      <c r="L21" s="118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421" t="str">
        <f>'Rekapitulace stavby'!E14</f>
        <v>Vyplň údaj</v>
      </c>
      <c r="F22" s="422"/>
      <c r="G22" s="422"/>
      <c r="H22" s="422"/>
      <c r="I22" s="116" t="s">
        <v>29</v>
      </c>
      <c r="J22" s="33" t="str">
        <f>'Rekapitulace stavby'!AN14</f>
        <v>Vyplň údaj</v>
      </c>
      <c r="K22" s="37"/>
      <c r="L22" s="118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7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8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6" t="s">
        <v>33</v>
      </c>
      <c r="E24" s="37"/>
      <c r="F24" s="37"/>
      <c r="G24" s="37"/>
      <c r="H24" s="37"/>
      <c r="I24" s="116" t="s">
        <v>26</v>
      </c>
      <c r="J24" s="105" t="s">
        <v>5658</v>
      </c>
      <c r="K24" s="37"/>
      <c r="L24" s="118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5" t="s">
        <v>5659</v>
      </c>
      <c r="F25" s="37"/>
      <c r="G25" s="37"/>
      <c r="H25" s="37"/>
      <c r="I25" s="116" t="s">
        <v>29</v>
      </c>
      <c r="J25" s="105" t="s">
        <v>76</v>
      </c>
      <c r="K25" s="37"/>
      <c r="L25" s="118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7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8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6" t="s">
        <v>37</v>
      </c>
      <c r="E27" s="37"/>
      <c r="F27" s="37"/>
      <c r="G27" s="37"/>
      <c r="H27" s="37"/>
      <c r="I27" s="116" t="s">
        <v>26</v>
      </c>
      <c r="J27" s="105" t="s">
        <v>5658</v>
      </c>
      <c r="K27" s="37"/>
      <c r="L27" s="118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5" t="s">
        <v>5659</v>
      </c>
      <c r="F28" s="37"/>
      <c r="G28" s="37"/>
      <c r="H28" s="37"/>
      <c r="I28" s="116" t="s">
        <v>29</v>
      </c>
      <c r="J28" s="105" t="s">
        <v>76</v>
      </c>
      <c r="K28" s="37"/>
      <c r="L28" s="118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7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8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6" t="s">
        <v>41</v>
      </c>
      <c r="E30" s="37"/>
      <c r="F30" s="37"/>
      <c r="G30" s="37"/>
      <c r="H30" s="37"/>
      <c r="I30" s="37"/>
      <c r="J30" s="37"/>
      <c r="K30" s="37"/>
      <c r="L30" s="118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0"/>
      <c r="B31" s="121"/>
      <c r="C31" s="120"/>
      <c r="D31" s="120"/>
      <c r="E31" s="423" t="s">
        <v>76</v>
      </c>
      <c r="F31" s="423"/>
      <c r="G31" s="423"/>
      <c r="H31" s="423"/>
      <c r="I31" s="120"/>
      <c r="J31" s="120"/>
      <c r="K31" s="120"/>
      <c r="L31" s="122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</row>
    <row r="32" spans="1:31" s="2" customFormat="1" ht="7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8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7" customHeight="1">
      <c r="A33" s="37"/>
      <c r="B33" s="42"/>
      <c r="C33" s="37"/>
      <c r="D33" s="124"/>
      <c r="E33" s="124"/>
      <c r="F33" s="124"/>
      <c r="G33" s="124"/>
      <c r="H33" s="124"/>
      <c r="I33" s="124"/>
      <c r="J33" s="124"/>
      <c r="K33" s="124"/>
      <c r="L33" s="118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4" customHeight="1">
      <c r="A34" s="37"/>
      <c r="B34" s="42"/>
      <c r="C34" s="37"/>
      <c r="D34" s="125" t="s">
        <v>43</v>
      </c>
      <c r="E34" s="37"/>
      <c r="F34" s="37"/>
      <c r="G34" s="37"/>
      <c r="H34" s="37"/>
      <c r="I34" s="37"/>
      <c r="J34" s="126">
        <f>ROUND(J95, 2)</f>
        <v>0</v>
      </c>
      <c r="K34" s="37"/>
      <c r="L34" s="118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7" customHeight="1">
      <c r="A35" s="37"/>
      <c r="B35" s="42"/>
      <c r="C35" s="37"/>
      <c r="D35" s="124"/>
      <c r="E35" s="124"/>
      <c r="F35" s="124"/>
      <c r="G35" s="124"/>
      <c r="H35" s="124"/>
      <c r="I35" s="124"/>
      <c r="J35" s="124"/>
      <c r="K35" s="124"/>
      <c r="L35" s="118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" customHeight="1">
      <c r="A36" s="37"/>
      <c r="B36" s="42"/>
      <c r="C36" s="37"/>
      <c r="D36" s="37"/>
      <c r="E36" s="37"/>
      <c r="F36" s="127" t="s">
        <v>45</v>
      </c>
      <c r="G36" s="37"/>
      <c r="H36" s="37"/>
      <c r="I36" s="127" t="s">
        <v>44</v>
      </c>
      <c r="J36" s="127" t="s">
        <v>46</v>
      </c>
      <c r="K36" s="37"/>
      <c r="L36" s="118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" customHeight="1">
      <c r="A37" s="37"/>
      <c r="B37" s="42"/>
      <c r="C37" s="37"/>
      <c r="D37" s="117" t="s">
        <v>47</v>
      </c>
      <c r="E37" s="116" t="s">
        <v>48</v>
      </c>
      <c r="F37" s="128">
        <f>ROUND((SUM(BE95:BE289)),  2)</f>
        <v>0</v>
      </c>
      <c r="G37" s="37"/>
      <c r="H37" s="37"/>
      <c r="I37" s="129">
        <v>0.21</v>
      </c>
      <c r="J37" s="128">
        <f>ROUND(((SUM(BE95:BE289))*I37),  2)</f>
        <v>0</v>
      </c>
      <c r="K37" s="37"/>
      <c r="L37" s="118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" customHeight="1">
      <c r="A38" s="37"/>
      <c r="B38" s="42"/>
      <c r="C38" s="37"/>
      <c r="D38" s="37"/>
      <c r="E38" s="116" t="s">
        <v>49</v>
      </c>
      <c r="F38" s="128">
        <f>ROUND((SUM(BF95:BF289)),  2)</f>
        <v>0</v>
      </c>
      <c r="G38" s="37"/>
      <c r="H38" s="37"/>
      <c r="I38" s="129">
        <v>0.12</v>
      </c>
      <c r="J38" s="128">
        <f>ROUND(((SUM(BF95:BF289))*I38),  2)</f>
        <v>0</v>
      </c>
      <c r="K38" s="37"/>
      <c r="L38" s="118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" hidden="1" customHeight="1">
      <c r="A39" s="37"/>
      <c r="B39" s="42"/>
      <c r="C39" s="37"/>
      <c r="D39" s="37"/>
      <c r="E39" s="116" t="s">
        <v>50</v>
      </c>
      <c r="F39" s="128">
        <f>ROUND((SUM(BG95:BG289)),  2)</f>
        <v>0</v>
      </c>
      <c r="G39" s="37"/>
      <c r="H39" s="37"/>
      <c r="I39" s="129">
        <v>0.21</v>
      </c>
      <c r="J39" s="128">
        <f>0</f>
        <v>0</v>
      </c>
      <c r="K39" s="37"/>
      <c r="L39" s="118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" hidden="1" customHeight="1">
      <c r="A40" s="37"/>
      <c r="B40" s="42"/>
      <c r="C40" s="37"/>
      <c r="D40" s="37"/>
      <c r="E40" s="116" t="s">
        <v>51</v>
      </c>
      <c r="F40" s="128">
        <f>ROUND((SUM(BH95:BH289)),  2)</f>
        <v>0</v>
      </c>
      <c r="G40" s="37"/>
      <c r="H40" s="37"/>
      <c r="I40" s="129">
        <v>0.12</v>
      </c>
      <c r="J40" s="128">
        <f>0</f>
        <v>0</v>
      </c>
      <c r="K40" s="37"/>
      <c r="L40" s="118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" hidden="1" customHeight="1">
      <c r="A41" s="37"/>
      <c r="B41" s="42"/>
      <c r="C41" s="37"/>
      <c r="D41" s="37"/>
      <c r="E41" s="116" t="s">
        <v>52</v>
      </c>
      <c r="F41" s="128">
        <f>ROUND((SUM(BI95:BI289)),  2)</f>
        <v>0</v>
      </c>
      <c r="G41" s="37"/>
      <c r="H41" s="37"/>
      <c r="I41" s="129">
        <v>0</v>
      </c>
      <c r="J41" s="128">
        <f>0</f>
        <v>0</v>
      </c>
      <c r="K41" s="37"/>
      <c r="L41" s="118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7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8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4" customHeight="1">
      <c r="A43" s="37"/>
      <c r="B43" s="42"/>
      <c r="C43" s="130"/>
      <c r="D43" s="131" t="s">
        <v>53</v>
      </c>
      <c r="E43" s="132"/>
      <c r="F43" s="132"/>
      <c r="G43" s="133" t="s">
        <v>54</v>
      </c>
      <c r="H43" s="134" t="s">
        <v>55</v>
      </c>
      <c r="I43" s="132"/>
      <c r="J43" s="135">
        <f>SUM(J34:J41)</f>
        <v>0</v>
      </c>
      <c r="K43" s="136"/>
      <c r="L43" s="118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" customHeight="1">
      <c r="A44" s="37"/>
      <c r="B44" s="137"/>
      <c r="C44" s="138"/>
      <c r="D44" s="138"/>
      <c r="E44" s="138"/>
      <c r="F44" s="138"/>
      <c r="G44" s="138"/>
      <c r="H44" s="138"/>
      <c r="I44" s="138"/>
      <c r="J44" s="138"/>
      <c r="K44" s="138"/>
      <c r="L44" s="118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7" customHeight="1">
      <c r="A48" s="37"/>
      <c r="B48" s="139"/>
      <c r="C48" s="140"/>
      <c r="D48" s="140"/>
      <c r="E48" s="140"/>
      <c r="F48" s="140"/>
      <c r="G48" s="140"/>
      <c r="H48" s="140"/>
      <c r="I48" s="140"/>
      <c r="J48" s="140"/>
      <c r="K48" s="140"/>
      <c r="L48" s="118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5" customHeight="1">
      <c r="A49" s="37"/>
      <c r="B49" s="38"/>
      <c r="C49" s="26" t="s">
        <v>269</v>
      </c>
      <c r="D49" s="39"/>
      <c r="E49" s="39"/>
      <c r="F49" s="39"/>
      <c r="G49" s="39"/>
      <c r="H49" s="39"/>
      <c r="I49" s="39"/>
      <c r="J49" s="39"/>
      <c r="K49" s="39"/>
      <c r="L49" s="118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7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8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8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26.25" customHeight="1">
      <c r="A52" s="37"/>
      <c r="B52" s="38"/>
      <c r="C52" s="39"/>
      <c r="D52" s="39"/>
      <c r="E52" s="424" t="str">
        <f>E7</f>
        <v>Přístavba a celková rekonstrukce domu sociální péče Kralovice - 2.etapa</v>
      </c>
      <c r="F52" s="425"/>
      <c r="G52" s="425"/>
      <c r="H52" s="425"/>
      <c r="I52" s="39"/>
      <c r="J52" s="39"/>
      <c r="K52" s="39"/>
      <c r="L52" s="118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145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424" t="s">
        <v>149</v>
      </c>
      <c r="F54" s="383"/>
      <c r="G54" s="383"/>
      <c r="H54" s="383"/>
      <c r="I54" s="25"/>
      <c r="J54" s="25"/>
      <c r="K54" s="25"/>
      <c r="L54" s="23"/>
    </row>
    <row r="55" spans="1:31" s="1" customFormat="1" ht="12" customHeight="1">
      <c r="B55" s="24"/>
      <c r="C55" s="32" t="s">
        <v>153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26" t="s">
        <v>157</v>
      </c>
      <c r="F56" s="427"/>
      <c r="G56" s="427"/>
      <c r="H56" s="427"/>
      <c r="I56" s="39"/>
      <c r="J56" s="39"/>
      <c r="K56" s="39"/>
      <c r="L56" s="118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4939</v>
      </c>
      <c r="D57" s="39"/>
      <c r="E57" s="39"/>
      <c r="F57" s="39"/>
      <c r="G57" s="39"/>
      <c r="H57" s="39"/>
      <c r="I57" s="39"/>
      <c r="J57" s="39"/>
      <c r="K57" s="39"/>
      <c r="L57" s="118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76" t="str">
        <f>E13</f>
        <v>D.1.4.B_D - Vzduchotechnika</v>
      </c>
      <c r="F58" s="427"/>
      <c r="G58" s="427"/>
      <c r="H58" s="427"/>
      <c r="I58" s="39"/>
      <c r="J58" s="39"/>
      <c r="K58" s="39"/>
      <c r="L58" s="118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7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8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Plzeňská třída 345, 331 41  Kralovice u Rakovníka</v>
      </c>
      <c r="G60" s="39"/>
      <c r="H60" s="39"/>
      <c r="I60" s="32" t="s">
        <v>23</v>
      </c>
      <c r="J60" s="62" t="str">
        <f>IF(J16="","",J16)</f>
        <v>21. 10. 2024</v>
      </c>
      <c r="K60" s="39"/>
      <c r="L60" s="118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7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8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15.15" customHeight="1">
      <c r="A62" s="37"/>
      <c r="B62" s="38"/>
      <c r="C62" s="32" t="s">
        <v>25</v>
      </c>
      <c r="D62" s="39"/>
      <c r="E62" s="39"/>
      <c r="F62" s="30" t="str">
        <f>E19</f>
        <v>Dům sociální péče Kralovice, p.o.</v>
      </c>
      <c r="G62" s="39"/>
      <c r="H62" s="39"/>
      <c r="I62" s="32" t="s">
        <v>33</v>
      </c>
      <c r="J62" s="35" t="str">
        <f>E25</f>
        <v>Ondřej Zikán</v>
      </c>
      <c r="K62" s="39"/>
      <c r="L62" s="118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15" customHeight="1">
      <c r="A63" s="37"/>
      <c r="B63" s="38"/>
      <c r="C63" s="32" t="s">
        <v>31</v>
      </c>
      <c r="D63" s="39"/>
      <c r="E63" s="39"/>
      <c r="F63" s="30" t="str">
        <f>IF(E22="","",E22)</f>
        <v>Vyplň údaj</v>
      </c>
      <c r="G63" s="39"/>
      <c r="H63" s="39"/>
      <c r="I63" s="32" t="s">
        <v>37</v>
      </c>
      <c r="J63" s="35" t="str">
        <f>E28</f>
        <v>Ondřej Zikán</v>
      </c>
      <c r="K63" s="39"/>
      <c r="L63" s="118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2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8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41" t="s">
        <v>317</v>
      </c>
      <c r="D65" s="142"/>
      <c r="E65" s="142"/>
      <c r="F65" s="142"/>
      <c r="G65" s="142"/>
      <c r="H65" s="142"/>
      <c r="I65" s="142"/>
      <c r="J65" s="143" t="s">
        <v>318</v>
      </c>
      <c r="K65" s="142"/>
      <c r="L65" s="118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2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8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75" customHeight="1">
      <c r="A67" s="37"/>
      <c r="B67" s="38"/>
      <c r="C67" s="144" t="s">
        <v>75</v>
      </c>
      <c r="D67" s="39"/>
      <c r="E67" s="39"/>
      <c r="F67" s="39"/>
      <c r="G67" s="39"/>
      <c r="H67" s="39"/>
      <c r="I67" s="39"/>
      <c r="J67" s="80">
        <f>J95</f>
        <v>0</v>
      </c>
      <c r="K67" s="39"/>
      <c r="L67" s="118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325</v>
      </c>
    </row>
    <row r="68" spans="1:47" s="9" customFormat="1" ht="25" customHeight="1">
      <c r="B68" s="145"/>
      <c r="C68" s="146"/>
      <c r="D68" s="147" t="s">
        <v>346</v>
      </c>
      <c r="E68" s="148"/>
      <c r="F68" s="148"/>
      <c r="G68" s="148"/>
      <c r="H68" s="148"/>
      <c r="I68" s="148"/>
      <c r="J68" s="149">
        <f>J96</f>
        <v>0</v>
      </c>
      <c r="K68" s="146"/>
      <c r="L68" s="150"/>
    </row>
    <row r="69" spans="1:47" s="10" customFormat="1" ht="19.899999999999999" customHeight="1">
      <c r="B69" s="152"/>
      <c r="C69" s="99"/>
      <c r="D69" s="153" t="s">
        <v>6691</v>
      </c>
      <c r="E69" s="154"/>
      <c r="F69" s="154"/>
      <c r="G69" s="154"/>
      <c r="H69" s="154"/>
      <c r="I69" s="154"/>
      <c r="J69" s="155">
        <f>J97</f>
        <v>0</v>
      </c>
      <c r="K69" s="99"/>
      <c r="L69" s="156"/>
    </row>
    <row r="70" spans="1:47" s="10" customFormat="1" ht="19.899999999999999" customHeight="1">
      <c r="B70" s="152"/>
      <c r="C70" s="99"/>
      <c r="D70" s="153" t="s">
        <v>349</v>
      </c>
      <c r="E70" s="154"/>
      <c r="F70" s="154"/>
      <c r="G70" s="154"/>
      <c r="H70" s="154"/>
      <c r="I70" s="154"/>
      <c r="J70" s="155">
        <f>J116</f>
        <v>0</v>
      </c>
      <c r="K70" s="99"/>
      <c r="L70" s="156"/>
    </row>
    <row r="71" spans="1:47" s="10" customFormat="1" ht="19.899999999999999" customHeight="1">
      <c r="B71" s="152"/>
      <c r="C71" s="99"/>
      <c r="D71" s="153" t="s">
        <v>355</v>
      </c>
      <c r="E71" s="154"/>
      <c r="F71" s="154"/>
      <c r="G71" s="154"/>
      <c r="H71" s="154"/>
      <c r="I71" s="154"/>
      <c r="J71" s="155">
        <f>J131</f>
        <v>0</v>
      </c>
      <c r="K71" s="99"/>
      <c r="L71" s="156"/>
    </row>
    <row r="72" spans="1:47" s="2" customFormat="1" ht="21.7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8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47" s="2" customFormat="1" ht="7" customHeight="1">
      <c r="A73" s="37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8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7" spans="1:47" s="2" customFormat="1" ht="7" customHeight="1">
      <c r="A77" s="37"/>
      <c r="B77" s="52"/>
      <c r="C77" s="53"/>
      <c r="D77" s="53"/>
      <c r="E77" s="53"/>
      <c r="F77" s="53"/>
      <c r="G77" s="53"/>
      <c r="H77" s="53"/>
      <c r="I77" s="53"/>
      <c r="J77" s="53"/>
      <c r="K77" s="53"/>
      <c r="L77" s="118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47" s="2" customFormat="1" ht="25" customHeight="1">
      <c r="A78" s="37"/>
      <c r="B78" s="38"/>
      <c r="C78" s="26" t="s">
        <v>371</v>
      </c>
      <c r="D78" s="39"/>
      <c r="E78" s="39"/>
      <c r="F78" s="39"/>
      <c r="G78" s="39"/>
      <c r="H78" s="39"/>
      <c r="I78" s="39"/>
      <c r="J78" s="39"/>
      <c r="K78" s="39"/>
      <c r="L78" s="118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47" s="2" customFormat="1" ht="7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8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47" s="2" customFormat="1" ht="12" customHeight="1">
      <c r="A80" s="37"/>
      <c r="B80" s="38"/>
      <c r="C80" s="32" t="s">
        <v>16</v>
      </c>
      <c r="D80" s="39"/>
      <c r="E80" s="39"/>
      <c r="F80" s="39"/>
      <c r="G80" s="39"/>
      <c r="H80" s="39"/>
      <c r="I80" s="39"/>
      <c r="J80" s="39"/>
      <c r="K80" s="39"/>
      <c r="L80" s="118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3" s="2" customFormat="1" ht="26.25" customHeight="1">
      <c r="A81" s="37"/>
      <c r="B81" s="38"/>
      <c r="C81" s="39"/>
      <c r="D81" s="39"/>
      <c r="E81" s="424" t="str">
        <f>E7</f>
        <v>Přístavba a celková rekonstrukce domu sociální péče Kralovice - 2.etapa</v>
      </c>
      <c r="F81" s="425"/>
      <c r="G81" s="425"/>
      <c r="H81" s="425"/>
      <c r="I81" s="39"/>
      <c r="J81" s="39"/>
      <c r="K81" s="39"/>
      <c r="L81" s="118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3" s="1" customFormat="1" ht="12" customHeight="1">
      <c r="B82" s="24"/>
      <c r="C82" s="32" t="s">
        <v>145</v>
      </c>
      <c r="D82" s="25"/>
      <c r="E82" s="25"/>
      <c r="F82" s="25"/>
      <c r="G82" s="25"/>
      <c r="H82" s="25"/>
      <c r="I82" s="25"/>
      <c r="J82" s="25"/>
      <c r="K82" s="25"/>
      <c r="L82" s="23"/>
    </row>
    <row r="83" spans="1:63" s="1" customFormat="1" ht="16.5" customHeight="1">
      <c r="B83" s="24"/>
      <c r="C83" s="25"/>
      <c r="D83" s="25"/>
      <c r="E83" s="424" t="s">
        <v>149</v>
      </c>
      <c r="F83" s="383"/>
      <c r="G83" s="383"/>
      <c r="H83" s="383"/>
      <c r="I83" s="25"/>
      <c r="J83" s="25"/>
      <c r="K83" s="25"/>
      <c r="L83" s="23"/>
    </row>
    <row r="84" spans="1:63" s="1" customFormat="1" ht="12" customHeight="1">
      <c r="B84" s="24"/>
      <c r="C84" s="32" t="s">
        <v>153</v>
      </c>
      <c r="D84" s="25"/>
      <c r="E84" s="25"/>
      <c r="F84" s="25"/>
      <c r="G84" s="25"/>
      <c r="H84" s="25"/>
      <c r="I84" s="25"/>
      <c r="J84" s="25"/>
      <c r="K84" s="25"/>
      <c r="L84" s="23"/>
    </row>
    <row r="85" spans="1:63" s="2" customFormat="1" ht="16.5" customHeight="1">
      <c r="A85" s="37"/>
      <c r="B85" s="38"/>
      <c r="C85" s="39"/>
      <c r="D85" s="39"/>
      <c r="E85" s="426" t="s">
        <v>157</v>
      </c>
      <c r="F85" s="427"/>
      <c r="G85" s="427"/>
      <c r="H85" s="427"/>
      <c r="I85" s="39"/>
      <c r="J85" s="39"/>
      <c r="K85" s="39"/>
      <c r="L85" s="118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3" s="2" customFormat="1" ht="12" customHeight="1">
      <c r="A86" s="37"/>
      <c r="B86" s="38"/>
      <c r="C86" s="32" t="s">
        <v>4939</v>
      </c>
      <c r="D86" s="39"/>
      <c r="E86" s="39"/>
      <c r="F86" s="39"/>
      <c r="G86" s="39"/>
      <c r="H86" s="39"/>
      <c r="I86" s="39"/>
      <c r="J86" s="39"/>
      <c r="K86" s="39"/>
      <c r="L86" s="118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3" s="2" customFormat="1" ht="16.5" customHeight="1">
      <c r="A87" s="37"/>
      <c r="B87" s="38"/>
      <c r="C87" s="39"/>
      <c r="D87" s="39"/>
      <c r="E87" s="376" t="str">
        <f>E13</f>
        <v>D.1.4.B_D - Vzduchotechnika</v>
      </c>
      <c r="F87" s="427"/>
      <c r="G87" s="427"/>
      <c r="H87" s="427"/>
      <c r="I87" s="39"/>
      <c r="J87" s="39"/>
      <c r="K87" s="39"/>
      <c r="L87" s="118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3" s="2" customFormat="1" ht="7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8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3" s="2" customFormat="1" ht="12" customHeight="1">
      <c r="A89" s="37"/>
      <c r="B89" s="38"/>
      <c r="C89" s="32" t="s">
        <v>21</v>
      </c>
      <c r="D89" s="39"/>
      <c r="E89" s="39"/>
      <c r="F89" s="30" t="str">
        <f>F16</f>
        <v>Plzeňská třída 345, 331 41  Kralovice u Rakovníka</v>
      </c>
      <c r="G89" s="39"/>
      <c r="H89" s="39"/>
      <c r="I89" s="32" t="s">
        <v>23</v>
      </c>
      <c r="J89" s="62" t="str">
        <f>IF(J16="","",J16)</f>
        <v>21. 10. 2024</v>
      </c>
      <c r="K89" s="39"/>
      <c r="L89" s="118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3" s="2" customFormat="1" ht="7" customHeight="1">
      <c r="A90" s="37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118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3" s="2" customFormat="1" ht="15.15" customHeight="1">
      <c r="A91" s="37"/>
      <c r="B91" s="38"/>
      <c r="C91" s="32" t="s">
        <v>25</v>
      </c>
      <c r="D91" s="39"/>
      <c r="E91" s="39"/>
      <c r="F91" s="30" t="str">
        <f>E19</f>
        <v>Dům sociální péče Kralovice, p.o.</v>
      </c>
      <c r="G91" s="39"/>
      <c r="H91" s="39"/>
      <c r="I91" s="32" t="s">
        <v>33</v>
      </c>
      <c r="J91" s="35" t="str">
        <f>E25</f>
        <v>Ondřej Zikán</v>
      </c>
      <c r="K91" s="39"/>
      <c r="L91" s="118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3" s="2" customFormat="1" ht="15.15" customHeight="1">
      <c r="A92" s="37"/>
      <c r="B92" s="38"/>
      <c r="C92" s="32" t="s">
        <v>31</v>
      </c>
      <c r="D92" s="39"/>
      <c r="E92" s="39"/>
      <c r="F92" s="30" t="str">
        <f>IF(E22="","",E22)</f>
        <v>Vyplň údaj</v>
      </c>
      <c r="G92" s="39"/>
      <c r="H92" s="39"/>
      <c r="I92" s="32" t="s">
        <v>37</v>
      </c>
      <c r="J92" s="35" t="str">
        <f>E28</f>
        <v>Ondřej Zikán</v>
      </c>
      <c r="K92" s="39"/>
      <c r="L92" s="118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63" s="2" customFormat="1" ht="10.25" customHeight="1">
      <c r="A93" s="37"/>
      <c r="B93" s="38"/>
      <c r="C93" s="39"/>
      <c r="D93" s="39"/>
      <c r="E93" s="39"/>
      <c r="F93" s="39"/>
      <c r="G93" s="39"/>
      <c r="H93" s="39"/>
      <c r="I93" s="39"/>
      <c r="J93" s="39"/>
      <c r="K93" s="39"/>
      <c r="L93" s="118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63" s="11" customFormat="1" ht="29.25" customHeight="1">
      <c r="A94" s="158"/>
      <c r="B94" s="159"/>
      <c r="C94" s="160" t="s">
        <v>372</v>
      </c>
      <c r="D94" s="161" t="s">
        <v>62</v>
      </c>
      <c r="E94" s="161" t="s">
        <v>58</v>
      </c>
      <c r="F94" s="161" t="s">
        <v>59</v>
      </c>
      <c r="G94" s="161" t="s">
        <v>373</v>
      </c>
      <c r="H94" s="161" t="s">
        <v>374</v>
      </c>
      <c r="I94" s="161" t="s">
        <v>375</v>
      </c>
      <c r="J94" s="161" t="s">
        <v>318</v>
      </c>
      <c r="K94" s="162" t="s">
        <v>376</v>
      </c>
      <c r="L94" s="163"/>
      <c r="M94" s="71" t="s">
        <v>76</v>
      </c>
      <c r="N94" s="72" t="s">
        <v>47</v>
      </c>
      <c r="O94" s="72" t="s">
        <v>377</v>
      </c>
      <c r="P94" s="72" t="s">
        <v>378</v>
      </c>
      <c r="Q94" s="72" t="s">
        <v>379</v>
      </c>
      <c r="R94" s="72" t="s">
        <v>380</v>
      </c>
      <c r="S94" s="72" t="s">
        <v>381</v>
      </c>
      <c r="T94" s="73" t="s">
        <v>382</v>
      </c>
      <c r="U94" s="158"/>
      <c r="V94" s="158"/>
      <c r="W94" s="158"/>
      <c r="X94" s="158"/>
      <c r="Y94" s="158"/>
      <c r="Z94" s="158"/>
      <c r="AA94" s="158"/>
      <c r="AB94" s="158"/>
      <c r="AC94" s="158"/>
      <c r="AD94" s="158"/>
      <c r="AE94" s="158"/>
    </row>
    <row r="95" spans="1:63" s="2" customFormat="1" ht="22.75" customHeight="1">
      <c r="A95" s="37"/>
      <c r="B95" s="38"/>
      <c r="C95" s="78" t="s">
        <v>383</v>
      </c>
      <c r="D95" s="39"/>
      <c r="E95" s="39"/>
      <c r="F95" s="39"/>
      <c r="G95" s="39"/>
      <c r="H95" s="39"/>
      <c r="I95" s="39"/>
      <c r="J95" s="164">
        <f>BK95</f>
        <v>0</v>
      </c>
      <c r="K95" s="39"/>
      <c r="L95" s="42"/>
      <c r="M95" s="74"/>
      <c r="N95" s="165"/>
      <c r="O95" s="75"/>
      <c r="P95" s="166">
        <f>P96</f>
        <v>0</v>
      </c>
      <c r="Q95" s="75"/>
      <c r="R95" s="166">
        <f>R96</f>
        <v>5.8520307599999999</v>
      </c>
      <c r="S95" s="75"/>
      <c r="T95" s="167">
        <f>T96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77</v>
      </c>
      <c r="AU95" s="20" t="s">
        <v>325</v>
      </c>
      <c r="BK95" s="168">
        <f>BK96</f>
        <v>0</v>
      </c>
    </row>
    <row r="96" spans="1:63" s="12" customFormat="1" ht="25.9" customHeight="1">
      <c r="B96" s="169"/>
      <c r="C96" s="170"/>
      <c r="D96" s="171" t="s">
        <v>77</v>
      </c>
      <c r="E96" s="172" t="s">
        <v>2162</v>
      </c>
      <c r="F96" s="172" t="s">
        <v>2163</v>
      </c>
      <c r="G96" s="170"/>
      <c r="H96" s="170"/>
      <c r="I96" s="173"/>
      <c r="J96" s="174">
        <f>BK96</f>
        <v>0</v>
      </c>
      <c r="K96" s="170"/>
      <c r="L96" s="175"/>
      <c r="M96" s="176"/>
      <c r="N96" s="177"/>
      <c r="O96" s="177"/>
      <c r="P96" s="178">
        <f>P97+P116+P131</f>
        <v>0</v>
      </c>
      <c r="Q96" s="177"/>
      <c r="R96" s="178">
        <f>R97+R116+R131</f>
        <v>5.8520307599999999</v>
      </c>
      <c r="S96" s="177"/>
      <c r="T96" s="179">
        <f>T97+T116+T131</f>
        <v>0</v>
      </c>
      <c r="AR96" s="180" t="s">
        <v>85</v>
      </c>
      <c r="AT96" s="181" t="s">
        <v>77</v>
      </c>
      <c r="AU96" s="181" t="s">
        <v>78</v>
      </c>
      <c r="AY96" s="180" t="s">
        <v>386</v>
      </c>
      <c r="BK96" s="182">
        <f>BK97+BK116+BK131</f>
        <v>0</v>
      </c>
    </row>
    <row r="97" spans="1:65" s="12" customFormat="1" ht="22.75" customHeight="1">
      <c r="B97" s="169"/>
      <c r="C97" s="170"/>
      <c r="D97" s="171" t="s">
        <v>77</v>
      </c>
      <c r="E97" s="183" t="s">
        <v>6692</v>
      </c>
      <c r="F97" s="183" t="s">
        <v>6693</v>
      </c>
      <c r="G97" s="170"/>
      <c r="H97" s="170"/>
      <c r="I97" s="173"/>
      <c r="J97" s="184">
        <f>BK97</f>
        <v>0</v>
      </c>
      <c r="K97" s="170"/>
      <c r="L97" s="175"/>
      <c r="M97" s="176"/>
      <c r="N97" s="177"/>
      <c r="O97" s="177"/>
      <c r="P97" s="178">
        <f>SUM(P98:P115)</f>
        <v>0</v>
      </c>
      <c r="Q97" s="177"/>
      <c r="R97" s="178">
        <f>SUM(R98:R115)</f>
        <v>0</v>
      </c>
      <c r="S97" s="177"/>
      <c r="T97" s="179">
        <f>SUM(T98:T115)</f>
        <v>0</v>
      </c>
      <c r="AR97" s="180" t="s">
        <v>85</v>
      </c>
      <c r="AT97" s="181" t="s">
        <v>77</v>
      </c>
      <c r="AU97" s="181" t="s">
        <v>85</v>
      </c>
      <c r="AY97" s="180" t="s">
        <v>386</v>
      </c>
      <c r="BK97" s="182">
        <f>SUM(BK98:BK115)</f>
        <v>0</v>
      </c>
    </row>
    <row r="98" spans="1:65" s="2" customFormat="1" ht="24.15" customHeight="1">
      <c r="A98" s="37"/>
      <c r="B98" s="38"/>
      <c r="C98" s="185" t="s">
        <v>85</v>
      </c>
      <c r="D98" s="185" t="s">
        <v>388</v>
      </c>
      <c r="E98" s="186" t="s">
        <v>6694</v>
      </c>
      <c r="F98" s="187" t="s">
        <v>6695</v>
      </c>
      <c r="G98" s="188" t="s">
        <v>624</v>
      </c>
      <c r="H98" s="189">
        <v>4</v>
      </c>
      <c r="I98" s="190"/>
      <c r="J98" s="191">
        <f t="shared" ref="J98:J106" si="0">ROUND(I98*H98,2)</f>
        <v>0</v>
      </c>
      <c r="K98" s="187" t="s">
        <v>5719</v>
      </c>
      <c r="L98" s="42"/>
      <c r="M98" s="192" t="s">
        <v>76</v>
      </c>
      <c r="N98" s="193" t="s">
        <v>49</v>
      </c>
      <c r="O98" s="67"/>
      <c r="P98" s="194">
        <f t="shared" ref="P98:P106" si="1">O98*H98</f>
        <v>0</v>
      </c>
      <c r="Q98" s="194">
        <v>0</v>
      </c>
      <c r="R98" s="194">
        <f t="shared" ref="R98:R106" si="2">Q98*H98</f>
        <v>0</v>
      </c>
      <c r="S98" s="194">
        <v>0</v>
      </c>
      <c r="T98" s="195">
        <f t="shared" ref="T98:T106" si="3"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6" t="s">
        <v>479</v>
      </c>
      <c r="AT98" s="196" t="s">
        <v>388</v>
      </c>
      <c r="AU98" s="196" t="s">
        <v>90</v>
      </c>
      <c r="AY98" s="20" t="s">
        <v>386</v>
      </c>
      <c r="BE98" s="197">
        <f t="shared" ref="BE98:BE106" si="4">IF(N98="základní",J98,0)</f>
        <v>0</v>
      </c>
      <c r="BF98" s="197">
        <f t="shared" ref="BF98:BF106" si="5">IF(N98="snížená",J98,0)</f>
        <v>0</v>
      </c>
      <c r="BG98" s="197">
        <f t="shared" ref="BG98:BG106" si="6">IF(N98="zákl. přenesená",J98,0)</f>
        <v>0</v>
      </c>
      <c r="BH98" s="197">
        <f t="shared" ref="BH98:BH106" si="7">IF(N98="sníž. přenesená",J98,0)</f>
        <v>0</v>
      </c>
      <c r="BI98" s="197">
        <f t="shared" ref="BI98:BI106" si="8">IF(N98="nulová",J98,0)</f>
        <v>0</v>
      </c>
      <c r="BJ98" s="20" t="s">
        <v>90</v>
      </c>
      <c r="BK98" s="197">
        <f t="shared" ref="BK98:BK106" si="9">ROUND(I98*H98,2)</f>
        <v>0</v>
      </c>
      <c r="BL98" s="20" t="s">
        <v>479</v>
      </c>
      <c r="BM98" s="196" t="s">
        <v>6696</v>
      </c>
    </row>
    <row r="99" spans="1:65" s="2" customFormat="1" ht="33" customHeight="1">
      <c r="A99" s="37"/>
      <c r="B99" s="38"/>
      <c r="C99" s="185" t="s">
        <v>90</v>
      </c>
      <c r="D99" s="185" t="s">
        <v>388</v>
      </c>
      <c r="E99" s="186" t="s">
        <v>6697</v>
      </c>
      <c r="F99" s="187" t="s">
        <v>6698</v>
      </c>
      <c r="G99" s="188" t="s">
        <v>624</v>
      </c>
      <c r="H99" s="189">
        <v>2</v>
      </c>
      <c r="I99" s="190"/>
      <c r="J99" s="191">
        <f t="shared" si="0"/>
        <v>0</v>
      </c>
      <c r="K99" s="187" t="s">
        <v>5719</v>
      </c>
      <c r="L99" s="42"/>
      <c r="M99" s="192" t="s">
        <v>76</v>
      </c>
      <c r="N99" s="193" t="s">
        <v>49</v>
      </c>
      <c r="O99" s="67"/>
      <c r="P99" s="194">
        <f t="shared" si="1"/>
        <v>0</v>
      </c>
      <c r="Q99" s="194">
        <v>0</v>
      </c>
      <c r="R99" s="194">
        <f t="shared" si="2"/>
        <v>0</v>
      </c>
      <c r="S99" s="194">
        <v>0</v>
      </c>
      <c r="T99" s="195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6" t="s">
        <v>479</v>
      </c>
      <c r="AT99" s="196" t="s">
        <v>388</v>
      </c>
      <c r="AU99" s="196" t="s">
        <v>90</v>
      </c>
      <c r="AY99" s="20" t="s">
        <v>386</v>
      </c>
      <c r="BE99" s="197">
        <f t="shared" si="4"/>
        <v>0</v>
      </c>
      <c r="BF99" s="197">
        <f t="shared" si="5"/>
        <v>0</v>
      </c>
      <c r="BG99" s="197">
        <f t="shared" si="6"/>
        <v>0</v>
      </c>
      <c r="BH99" s="197">
        <f t="shared" si="7"/>
        <v>0</v>
      </c>
      <c r="BI99" s="197">
        <f t="shared" si="8"/>
        <v>0</v>
      </c>
      <c r="BJ99" s="20" t="s">
        <v>90</v>
      </c>
      <c r="BK99" s="197">
        <f t="shared" si="9"/>
        <v>0</v>
      </c>
      <c r="BL99" s="20" t="s">
        <v>479</v>
      </c>
      <c r="BM99" s="196" t="s">
        <v>6699</v>
      </c>
    </row>
    <row r="100" spans="1:65" s="2" customFormat="1" ht="16.5" customHeight="1">
      <c r="A100" s="37"/>
      <c r="B100" s="38"/>
      <c r="C100" s="185" t="s">
        <v>95</v>
      </c>
      <c r="D100" s="185" t="s">
        <v>388</v>
      </c>
      <c r="E100" s="186" t="s">
        <v>6700</v>
      </c>
      <c r="F100" s="187" t="s">
        <v>6701</v>
      </c>
      <c r="G100" s="188" t="s">
        <v>624</v>
      </c>
      <c r="H100" s="189">
        <v>1</v>
      </c>
      <c r="I100" s="190"/>
      <c r="J100" s="191">
        <f t="shared" si="0"/>
        <v>0</v>
      </c>
      <c r="K100" s="187" t="s">
        <v>5719</v>
      </c>
      <c r="L100" s="42"/>
      <c r="M100" s="192" t="s">
        <v>76</v>
      </c>
      <c r="N100" s="193" t="s">
        <v>49</v>
      </c>
      <c r="O100" s="67"/>
      <c r="P100" s="194">
        <f t="shared" si="1"/>
        <v>0</v>
      </c>
      <c r="Q100" s="194">
        <v>0</v>
      </c>
      <c r="R100" s="194">
        <f t="shared" si="2"/>
        <v>0</v>
      </c>
      <c r="S100" s="194">
        <v>0</v>
      </c>
      <c r="T100" s="195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6" t="s">
        <v>479</v>
      </c>
      <c r="AT100" s="196" t="s">
        <v>388</v>
      </c>
      <c r="AU100" s="196" t="s">
        <v>90</v>
      </c>
      <c r="AY100" s="20" t="s">
        <v>386</v>
      </c>
      <c r="BE100" s="197">
        <f t="shared" si="4"/>
        <v>0</v>
      </c>
      <c r="BF100" s="197">
        <f t="shared" si="5"/>
        <v>0</v>
      </c>
      <c r="BG100" s="197">
        <f t="shared" si="6"/>
        <v>0</v>
      </c>
      <c r="BH100" s="197">
        <f t="shared" si="7"/>
        <v>0</v>
      </c>
      <c r="BI100" s="197">
        <f t="shared" si="8"/>
        <v>0</v>
      </c>
      <c r="BJ100" s="20" t="s">
        <v>90</v>
      </c>
      <c r="BK100" s="197">
        <f t="shared" si="9"/>
        <v>0</v>
      </c>
      <c r="BL100" s="20" t="s">
        <v>479</v>
      </c>
      <c r="BM100" s="196" t="s">
        <v>6702</v>
      </c>
    </row>
    <row r="101" spans="1:65" s="2" customFormat="1" ht="49" customHeight="1">
      <c r="A101" s="37"/>
      <c r="B101" s="38"/>
      <c r="C101" s="185" t="s">
        <v>102</v>
      </c>
      <c r="D101" s="185" t="s">
        <v>388</v>
      </c>
      <c r="E101" s="186" t="s">
        <v>6703</v>
      </c>
      <c r="F101" s="187" t="s">
        <v>6704</v>
      </c>
      <c r="G101" s="188" t="s">
        <v>414</v>
      </c>
      <c r="H101" s="189">
        <v>52</v>
      </c>
      <c r="I101" s="190"/>
      <c r="J101" s="191">
        <f t="shared" si="0"/>
        <v>0</v>
      </c>
      <c r="K101" s="187" t="s">
        <v>5719</v>
      </c>
      <c r="L101" s="42"/>
      <c r="M101" s="192" t="s">
        <v>76</v>
      </c>
      <c r="N101" s="193" t="s">
        <v>49</v>
      </c>
      <c r="O101" s="67"/>
      <c r="P101" s="194">
        <f t="shared" si="1"/>
        <v>0</v>
      </c>
      <c r="Q101" s="194">
        <v>0</v>
      </c>
      <c r="R101" s="194">
        <f t="shared" si="2"/>
        <v>0</v>
      </c>
      <c r="S101" s="194">
        <v>0</v>
      </c>
      <c r="T101" s="195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6" t="s">
        <v>479</v>
      </c>
      <c r="AT101" s="196" t="s">
        <v>388</v>
      </c>
      <c r="AU101" s="196" t="s">
        <v>90</v>
      </c>
      <c r="AY101" s="20" t="s">
        <v>386</v>
      </c>
      <c r="BE101" s="197">
        <f t="shared" si="4"/>
        <v>0</v>
      </c>
      <c r="BF101" s="197">
        <f t="shared" si="5"/>
        <v>0</v>
      </c>
      <c r="BG101" s="197">
        <f t="shared" si="6"/>
        <v>0</v>
      </c>
      <c r="BH101" s="197">
        <f t="shared" si="7"/>
        <v>0</v>
      </c>
      <c r="BI101" s="197">
        <f t="shared" si="8"/>
        <v>0</v>
      </c>
      <c r="BJ101" s="20" t="s">
        <v>90</v>
      </c>
      <c r="BK101" s="197">
        <f t="shared" si="9"/>
        <v>0</v>
      </c>
      <c r="BL101" s="20" t="s">
        <v>479</v>
      </c>
      <c r="BM101" s="196" t="s">
        <v>6705</v>
      </c>
    </row>
    <row r="102" spans="1:65" s="2" customFormat="1" ht="24.15" customHeight="1">
      <c r="A102" s="37"/>
      <c r="B102" s="38"/>
      <c r="C102" s="185" t="s">
        <v>411</v>
      </c>
      <c r="D102" s="185" t="s">
        <v>388</v>
      </c>
      <c r="E102" s="186" t="s">
        <v>6706</v>
      </c>
      <c r="F102" s="187" t="s">
        <v>6707</v>
      </c>
      <c r="G102" s="188" t="s">
        <v>624</v>
      </c>
      <c r="H102" s="189">
        <v>1</v>
      </c>
      <c r="I102" s="190"/>
      <c r="J102" s="191">
        <f t="shared" si="0"/>
        <v>0</v>
      </c>
      <c r="K102" s="187" t="s">
        <v>5719</v>
      </c>
      <c r="L102" s="42"/>
      <c r="M102" s="192" t="s">
        <v>76</v>
      </c>
      <c r="N102" s="193" t="s">
        <v>49</v>
      </c>
      <c r="O102" s="67"/>
      <c r="P102" s="194">
        <f t="shared" si="1"/>
        <v>0</v>
      </c>
      <c r="Q102" s="194">
        <v>0</v>
      </c>
      <c r="R102" s="194">
        <f t="shared" si="2"/>
        <v>0</v>
      </c>
      <c r="S102" s="194">
        <v>0</v>
      </c>
      <c r="T102" s="195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6" t="s">
        <v>479</v>
      </c>
      <c r="AT102" s="196" t="s">
        <v>388</v>
      </c>
      <c r="AU102" s="196" t="s">
        <v>90</v>
      </c>
      <c r="AY102" s="20" t="s">
        <v>386</v>
      </c>
      <c r="BE102" s="197">
        <f t="shared" si="4"/>
        <v>0</v>
      </c>
      <c r="BF102" s="197">
        <f t="shared" si="5"/>
        <v>0</v>
      </c>
      <c r="BG102" s="197">
        <f t="shared" si="6"/>
        <v>0</v>
      </c>
      <c r="BH102" s="197">
        <f t="shared" si="7"/>
        <v>0</v>
      </c>
      <c r="BI102" s="197">
        <f t="shared" si="8"/>
        <v>0</v>
      </c>
      <c r="BJ102" s="20" t="s">
        <v>90</v>
      </c>
      <c r="BK102" s="197">
        <f t="shared" si="9"/>
        <v>0</v>
      </c>
      <c r="BL102" s="20" t="s">
        <v>479</v>
      </c>
      <c r="BM102" s="196" t="s">
        <v>6708</v>
      </c>
    </row>
    <row r="103" spans="1:65" s="2" customFormat="1" ht="24.15" customHeight="1">
      <c r="A103" s="37"/>
      <c r="B103" s="38"/>
      <c r="C103" s="185" t="s">
        <v>424</v>
      </c>
      <c r="D103" s="185" t="s">
        <v>388</v>
      </c>
      <c r="E103" s="186" t="s">
        <v>6709</v>
      </c>
      <c r="F103" s="187" t="s">
        <v>6710</v>
      </c>
      <c r="G103" s="188" t="s">
        <v>624</v>
      </c>
      <c r="H103" s="189">
        <v>7</v>
      </c>
      <c r="I103" s="190"/>
      <c r="J103" s="191">
        <f t="shared" si="0"/>
        <v>0</v>
      </c>
      <c r="K103" s="187" t="s">
        <v>5719</v>
      </c>
      <c r="L103" s="42"/>
      <c r="M103" s="192" t="s">
        <v>76</v>
      </c>
      <c r="N103" s="193" t="s">
        <v>49</v>
      </c>
      <c r="O103" s="67"/>
      <c r="P103" s="194">
        <f t="shared" si="1"/>
        <v>0</v>
      </c>
      <c r="Q103" s="194">
        <v>0</v>
      </c>
      <c r="R103" s="194">
        <f t="shared" si="2"/>
        <v>0</v>
      </c>
      <c r="S103" s="194">
        <v>0</v>
      </c>
      <c r="T103" s="195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6" t="s">
        <v>479</v>
      </c>
      <c r="AT103" s="196" t="s">
        <v>388</v>
      </c>
      <c r="AU103" s="196" t="s">
        <v>90</v>
      </c>
      <c r="AY103" s="20" t="s">
        <v>386</v>
      </c>
      <c r="BE103" s="197">
        <f t="shared" si="4"/>
        <v>0</v>
      </c>
      <c r="BF103" s="197">
        <f t="shared" si="5"/>
        <v>0</v>
      </c>
      <c r="BG103" s="197">
        <f t="shared" si="6"/>
        <v>0</v>
      </c>
      <c r="BH103" s="197">
        <f t="shared" si="7"/>
        <v>0</v>
      </c>
      <c r="BI103" s="197">
        <f t="shared" si="8"/>
        <v>0</v>
      </c>
      <c r="BJ103" s="20" t="s">
        <v>90</v>
      </c>
      <c r="BK103" s="197">
        <f t="shared" si="9"/>
        <v>0</v>
      </c>
      <c r="BL103" s="20" t="s">
        <v>479</v>
      </c>
      <c r="BM103" s="196" t="s">
        <v>6711</v>
      </c>
    </row>
    <row r="104" spans="1:65" s="2" customFormat="1" ht="24.15" customHeight="1">
      <c r="A104" s="37"/>
      <c r="B104" s="38"/>
      <c r="C104" s="185" t="s">
        <v>430</v>
      </c>
      <c r="D104" s="185" t="s">
        <v>388</v>
      </c>
      <c r="E104" s="186" t="s">
        <v>6712</v>
      </c>
      <c r="F104" s="187" t="s">
        <v>6713</v>
      </c>
      <c r="G104" s="188" t="s">
        <v>624</v>
      </c>
      <c r="H104" s="189">
        <v>1</v>
      </c>
      <c r="I104" s="190"/>
      <c r="J104" s="191">
        <f t="shared" si="0"/>
        <v>0</v>
      </c>
      <c r="K104" s="187" t="s">
        <v>5719</v>
      </c>
      <c r="L104" s="42"/>
      <c r="M104" s="192" t="s">
        <v>76</v>
      </c>
      <c r="N104" s="193" t="s">
        <v>49</v>
      </c>
      <c r="O104" s="67"/>
      <c r="P104" s="194">
        <f t="shared" si="1"/>
        <v>0</v>
      </c>
      <c r="Q104" s="194">
        <v>0</v>
      </c>
      <c r="R104" s="194">
        <f t="shared" si="2"/>
        <v>0</v>
      </c>
      <c r="S104" s="194">
        <v>0</v>
      </c>
      <c r="T104" s="195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6" t="s">
        <v>479</v>
      </c>
      <c r="AT104" s="196" t="s">
        <v>388</v>
      </c>
      <c r="AU104" s="196" t="s">
        <v>90</v>
      </c>
      <c r="AY104" s="20" t="s">
        <v>386</v>
      </c>
      <c r="BE104" s="197">
        <f t="shared" si="4"/>
        <v>0</v>
      </c>
      <c r="BF104" s="197">
        <f t="shared" si="5"/>
        <v>0</v>
      </c>
      <c r="BG104" s="197">
        <f t="shared" si="6"/>
        <v>0</v>
      </c>
      <c r="BH104" s="197">
        <f t="shared" si="7"/>
        <v>0</v>
      </c>
      <c r="BI104" s="197">
        <f t="shared" si="8"/>
        <v>0</v>
      </c>
      <c r="BJ104" s="20" t="s">
        <v>90</v>
      </c>
      <c r="BK104" s="197">
        <f t="shared" si="9"/>
        <v>0</v>
      </c>
      <c r="BL104" s="20" t="s">
        <v>479</v>
      </c>
      <c r="BM104" s="196" t="s">
        <v>6714</v>
      </c>
    </row>
    <row r="105" spans="1:65" s="2" customFormat="1" ht="24.15" customHeight="1">
      <c r="A105" s="37"/>
      <c r="B105" s="38"/>
      <c r="C105" s="185" t="s">
        <v>436</v>
      </c>
      <c r="D105" s="185" t="s">
        <v>388</v>
      </c>
      <c r="E105" s="186" t="s">
        <v>6715</v>
      </c>
      <c r="F105" s="187" t="s">
        <v>6716</v>
      </c>
      <c r="G105" s="188" t="s">
        <v>624</v>
      </c>
      <c r="H105" s="189">
        <v>4</v>
      </c>
      <c r="I105" s="190"/>
      <c r="J105" s="191">
        <f t="shared" si="0"/>
        <v>0</v>
      </c>
      <c r="K105" s="187" t="s">
        <v>5719</v>
      </c>
      <c r="L105" s="42"/>
      <c r="M105" s="192" t="s">
        <v>76</v>
      </c>
      <c r="N105" s="193" t="s">
        <v>49</v>
      </c>
      <c r="O105" s="67"/>
      <c r="P105" s="194">
        <f t="shared" si="1"/>
        <v>0</v>
      </c>
      <c r="Q105" s="194">
        <v>0</v>
      </c>
      <c r="R105" s="194">
        <f t="shared" si="2"/>
        <v>0</v>
      </c>
      <c r="S105" s="194">
        <v>0</v>
      </c>
      <c r="T105" s="195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6" t="s">
        <v>479</v>
      </c>
      <c r="AT105" s="196" t="s">
        <v>388</v>
      </c>
      <c r="AU105" s="196" t="s">
        <v>90</v>
      </c>
      <c r="AY105" s="20" t="s">
        <v>386</v>
      </c>
      <c r="BE105" s="197">
        <f t="shared" si="4"/>
        <v>0</v>
      </c>
      <c r="BF105" s="197">
        <f t="shared" si="5"/>
        <v>0</v>
      </c>
      <c r="BG105" s="197">
        <f t="shared" si="6"/>
        <v>0</v>
      </c>
      <c r="BH105" s="197">
        <f t="shared" si="7"/>
        <v>0</v>
      </c>
      <c r="BI105" s="197">
        <f t="shared" si="8"/>
        <v>0</v>
      </c>
      <c r="BJ105" s="20" t="s">
        <v>90</v>
      </c>
      <c r="BK105" s="197">
        <f t="shared" si="9"/>
        <v>0</v>
      </c>
      <c r="BL105" s="20" t="s">
        <v>479</v>
      </c>
      <c r="BM105" s="196" t="s">
        <v>6717</v>
      </c>
    </row>
    <row r="106" spans="1:65" s="2" customFormat="1" ht="37.75" customHeight="1">
      <c r="A106" s="37"/>
      <c r="B106" s="38"/>
      <c r="C106" s="185" t="s">
        <v>442</v>
      </c>
      <c r="D106" s="185" t="s">
        <v>388</v>
      </c>
      <c r="E106" s="186" t="s">
        <v>6718</v>
      </c>
      <c r="F106" s="187" t="s">
        <v>6719</v>
      </c>
      <c r="G106" s="188" t="s">
        <v>624</v>
      </c>
      <c r="H106" s="189">
        <v>67</v>
      </c>
      <c r="I106" s="190"/>
      <c r="J106" s="191">
        <f t="shared" si="0"/>
        <v>0</v>
      </c>
      <c r="K106" s="187" t="s">
        <v>5719</v>
      </c>
      <c r="L106" s="42"/>
      <c r="M106" s="192" t="s">
        <v>76</v>
      </c>
      <c r="N106" s="193" t="s">
        <v>49</v>
      </c>
      <c r="O106" s="67"/>
      <c r="P106" s="194">
        <f t="shared" si="1"/>
        <v>0</v>
      </c>
      <c r="Q106" s="194">
        <v>0</v>
      </c>
      <c r="R106" s="194">
        <f t="shared" si="2"/>
        <v>0</v>
      </c>
      <c r="S106" s="194">
        <v>0</v>
      </c>
      <c r="T106" s="195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6" t="s">
        <v>3869</v>
      </c>
      <c r="AT106" s="196" t="s">
        <v>388</v>
      </c>
      <c r="AU106" s="196" t="s">
        <v>90</v>
      </c>
      <c r="AY106" s="20" t="s">
        <v>386</v>
      </c>
      <c r="BE106" s="197">
        <f t="shared" si="4"/>
        <v>0</v>
      </c>
      <c r="BF106" s="197">
        <f t="shared" si="5"/>
        <v>0</v>
      </c>
      <c r="BG106" s="197">
        <f t="shared" si="6"/>
        <v>0</v>
      </c>
      <c r="BH106" s="197">
        <f t="shared" si="7"/>
        <v>0</v>
      </c>
      <c r="BI106" s="197">
        <f t="shared" si="8"/>
        <v>0</v>
      </c>
      <c r="BJ106" s="20" t="s">
        <v>90</v>
      </c>
      <c r="BK106" s="197">
        <f t="shared" si="9"/>
        <v>0</v>
      </c>
      <c r="BL106" s="20" t="s">
        <v>3869</v>
      </c>
      <c r="BM106" s="196" t="s">
        <v>6720</v>
      </c>
    </row>
    <row r="107" spans="1:65" s="14" customFormat="1" ht="10">
      <c r="B107" s="214"/>
      <c r="C107" s="215"/>
      <c r="D107" s="205" t="s">
        <v>395</v>
      </c>
      <c r="E107" s="216" t="s">
        <v>76</v>
      </c>
      <c r="F107" s="217" t="s">
        <v>860</v>
      </c>
      <c r="G107" s="215"/>
      <c r="H107" s="218">
        <v>67</v>
      </c>
      <c r="I107" s="219"/>
      <c r="J107" s="215"/>
      <c r="K107" s="215"/>
      <c r="L107" s="220"/>
      <c r="M107" s="221"/>
      <c r="N107" s="222"/>
      <c r="O107" s="222"/>
      <c r="P107" s="222"/>
      <c r="Q107" s="222"/>
      <c r="R107" s="222"/>
      <c r="S107" s="222"/>
      <c r="T107" s="223"/>
      <c r="AT107" s="224" t="s">
        <v>395</v>
      </c>
      <c r="AU107" s="224" t="s">
        <v>90</v>
      </c>
      <c r="AV107" s="14" t="s">
        <v>90</v>
      </c>
      <c r="AW107" s="14" t="s">
        <v>36</v>
      </c>
      <c r="AX107" s="14" t="s">
        <v>85</v>
      </c>
      <c r="AY107" s="224" t="s">
        <v>386</v>
      </c>
    </row>
    <row r="108" spans="1:65" s="2" customFormat="1" ht="37.75" customHeight="1">
      <c r="A108" s="37"/>
      <c r="B108" s="38"/>
      <c r="C108" s="185" t="s">
        <v>447</v>
      </c>
      <c r="D108" s="185" t="s">
        <v>388</v>
      </c>
      <c r="E108" s="186" t="s">
        <v>6721</v>
      </c>
      <c r="F108" s="187" t="s">
        <v>6722</v>
      </c>
      <c r="G108" s="188" t="s">
        <v>624</v>
      </c>
      <c r="H108" s="189">
        <v>8</v>
      </c>
      <c r="I108" s="190"/>
      <c r="J108" s="191">
        <f>ROUND(I108*H108,2)</f>
        <v>0</v>
      </c>
      <c r="K108" s="187" t="s">
        <v>5719</v>
      </c>
      <c r="L108" s="42"/>
      <c r="M108" s="192" t="s">
        <v>76</v>
      </c>
      <c r="N108" s="193" t="s">
        <v>49</v>
      </c>
      <c r="O108" s="67"/>
      <c r="P108" s="194">
        <f>O108*H108</f>
        <v>0</v>
      </c>
      <c r="Q108" s="194">
        <v>0</v>
      </c>
      <c r="R108" s="194">
        <f>Q108*H108</f>
        <v>0</v>
      </c>
      <c r="S108" s="194">
        <v>0</v>
      </c>
      <c r="T108" s="195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6" t="s">
        <v>3869</v>
      </c>
      <c r="AT108" s="196" t="s">
        <v>388</v>
      </c>
      <c r="AU108" s="196" t="s">
        <v>90</v>
      </c>
      <c r="AY108" s="20" t="s">
        <v>386</v>
      </c>
      <c r="BE108" s="197">
        <f>IF(N108="základní",J108,0)</f>
        <v>0</v>
      </c>
      <c r="BF108" s="197">
        <f>IF(N108="snížená",J108,0)</f>
        <v>0</v>
      </c>
      <c r="BG108" s="197">
        <f>IF(N108="zákl. přenesená",J108,0)</f>
        <v>0</v>
      </c>
      <c r="BH108" s="197">
        <f>IF(N108="sníž. přenesená",J108,0)</f>
        <v>0</v>
      </c>
      <c r="BI108" s="197">
        <f>IF(N108="nulová",J108,0)</f>
        <v>0</v>
      </c>
      <c r="BJ108" s="20" t="s">
        <v>90</v>
      </c>
      <c r="BK108" s="197">
        <f>ROUND(I108*H108,2)</f>
        <v>0</v>
      </c>
      <c r="BL108" s="20" t="s">
        <v>3869</v>
      </c>
      <c r="BM108" s="196" t="s">
        <v>6723</v>
      </c>
    </row>
    <row r="109" spans="1:65" s="14" customFormat="1" ht="10">
      <c r="B109" s="214"/>
      <c r="C109" s="215"/>
      <c r="D109" s="205" t="s">
        <v>395</v>
      </c>
      <c r="E109" s="216" t="s">
        <v>76</v>
      </c>
      <c r="F109" s="217" t="s">
        <v>436</v>
      </c>
      <c r="G109" s="215"/>
      <c r="H109" s="218">
        <v>8</v>
      </c>
      <c r="I109" s="219"/>
      <c r="J109" s="215"/>
      <c r="K109" s="215"/>
      <c r="L109" s="220"/>
      <c r="M109" s="221"/>
      <c r="N109" s="222"/>
      <c r="O109" s="222"/>
      <c r="P109" s="222"/>
      <c r="Q109" s="222"/>
      <c r="R109" s="222"/>
      <c r="S109" s="222"/>
      <c r="T109" s="223"/>
      <c r="AT109" s="224" t="s">
        <v>395</v>
      </c>
      <c r="AU109" s="224" t="s">
        <v>90</v>
      </c>
      <c r="AV109" s="14" t="s">
        <v>90</v>
      </c>
      <c r="AW109" s="14" t="s">
        <v>36</v>
      </c>
      <c r="AX109" s="14" t="s">
        <v>85</v>
      </c>
      <c r="AY109" s="224" t="s">
        <v>386</v>
      </c>
    </row>
    <row r="110" spans="1:65" s="2" customFormat="1" ht="37.75" customHeight="1">
      <c r="A110" s="37"/>
      <c r="B110" s="38"/>
      <c r="C110" s="185" t="s">
        <v>452</v>
      </c>
      <c r="D110" s="185" t="s">
        <v>388</v>
      </c>
      <c r="E110" s="186" t="s">
        <v>6724</v>
      </c>
      <c r="F110" s="187" t="s">
        <v>6725</v>
      </c>
      <c r="G110" s="188" t="s">
        <v>624</v>
      </c>
      <c r="H110" s="189">
        <v>30</v>
      </c>
      <c r="I110" s="190"/>
      <c r="J110" s="191">
        <f>ROUND(I110*H110,2)</f>
        <v>0</v>
      </c>
      <c r="K110" s="187" t="s">
        <v>5719</v>
      </c>
      <c r="L110" s="42"/>
      <c r="M110" s="192" t="s">
        <v>76</v>
      </c>
      <c r="N110" s="193" t="s">
        <v>49</v>
      </c>
      <c r="O110" s="67"/>
      <c r="P110" s="194">
        <f>O110*H110</f>
        <v>0</v>
      </c>
      <c r="Q110" s="194">
        <v>0</v>
      </c>
      <c r="R110" s="194">
        <f>Q110*H110</f>
        <v>0</v>
      </c>
      <c r="S110" s="194">
        <v>0</v>
      </c>
      <c r="T110" s="195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6" t="s">
        <v>3869</v>
      </c>
      <c r="AT110" s="196" t="s">
        <v>388</v>
      </c>
      <c r="AU110" s="196" t="s">
        <v>90</v>
      </c>
      <c r="AY110" s="20" t="s">
        <v>386</v>
      </c>
      <c r="BE110" s="197">
        <f>IF(N110="základní",J110,0)</f>
        <v>0</v>
      </c>
      <c r="BF110" s="197">
        <f>IF(N110="snížená",J110,0)</f>
        <v>0</v>
      </c>
      <c r="BG110" s="197">
        <f>IF(N110="zákl. přenesená",J110,0)</f>
        <v>0</v>
      </c>
      <c r="BH110" s="197">
        <f>IF(N110="sníž. přenesená",J110,0)</f>
        <v>0</v>
      </c>
      <c r="BI110" s="197">
        <f>IF(N110="nulová",J110,0)</f>
        <v>0</v>
      </c>
      <c r="BJ110" s="20" t="s">
        <v>90</v>
      </c>
      <c r="BK110" s="197">
        <f>ROUND(I110*H110,2)</f>
        <v>0</v>
      </c>
      <c r="BL110" s="20" t="s">
        <v>3869</v>
      </c>
      <c r="BM110" s="196" t="s">
        <v>6726</v>
      </c>
    </row>
    <row r="111" spans="1:65" s="14" customFormat="1" ht="10">
      <c r="B111" s="214"/>
      <c r="C111" s="215"/>
      <c r="D111" s="205" t="s">
        <v>395</v>
      </c>
      <c r="E111" s="216" t="s">
        <v>76</v>
      </c>
      <c r="F111" s="217" t="s">
        <v>582</v>
      </c>
      <c r="G111" s="215"/>
      <c r="H111" s="218">
        <v>30</v>
      </c>
      <c r="I111" s="219"/>
      <c r="J111" s="215"/>
      <c r="K111" s="215"/>
      <c r="L111" s="220"/>
      <c r="M111" s="221"/>
      <c r="N111" s="222"/>
      <c r="O111" s="222"/>
      <c r="P111" s="222"/>
      <c r="Q111" s="222"/>
      <c r="R111" s="222"/>
      <c r="S111" s="222"/>
      <c r="T111" s="223"/>
      <c r="AT111" s="224" t="s">
        <v>395</v>
      </c>
      <c r="AU111" s="224" t="s">
        <v>90</v>
      </c>
      <c r="AV111" s="14" t="s">
        <v>90</v>
      </c>
      <c r="AW111" s="14" t="s">
        <v>36</v>
      </c>
      <c r="AX111" s="14" t="s">
        <v>85</v>
      </c>
      <c r="AY111" s="224" t="s">
        <v>386</v>
      </c>
    </row>
    <row r="112" spans="1:65" s="2" customFormat="1" ht="37.75" customHeight="1">
      <c r="A112" s="37"/>
      <c r="B112" s="38"/>
      <c r="C112" s="185" t="s">
        <v>8</v>
      </c>
      <c r="D112" s="185" t="s">
        <v>388</v>
      </c>
      <c r="E112" s="186" t="s">
        <v>6727</v>
      </c>
      <c r="F112" s="187" t="s">
        <v>6728</v>
      </c>
      <c r="G112" s="188" t="s">
        <v>624</v>
      </c>
      <c r="H112" s="189">
        <v>3</v>
      </c>
      <c r="I112" s="190"/>
      <c r="J112" s="191">
        <f>ROUND(I112*H112,2)</f>
        <v>0</v>
      </c>
      <c r="K112" s="187" t="s">
        <v>5719</v>
      </c>
      <c r="L112" s="42"/>
      <c r="M112" s="192" t="s">
        <v>76</v>
      </c>
      <c r="N112" s="193" t="s">
        <v>49</v>
      </c>
      <c r="O112" s="67"/>
      <c r="P112" s="194">
        <f>O112*H112</f>
        <v>0</v>
      </c>
      <c r="Q112" s="194">
        <v>0</v>
      </c>
      <c r="R112" s="194">
        <f>Q112*H112</f>
        <v>0</v>
      </c>
      <c r="S112" s="194">
        <v>0</v>
      </c>
      <c r="T112" s="195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6" t="s">
        <v>3869</v>
      </c>
      <c r="AT112" s="196" t="s">
        <v>388</v>
      </c>
      <c r="AU112" s="196" t="s">
        <v>90</v>
      </c>
      <c r="AY112" s="20" t="s">
        <v>386</v>
      </c>
      <c r="BE112" s="197">
        <f>IF(N112="základní",J112,0)</f>
        <v>0</v>
      </c>
      <c r="BF112" s="197">
        <f>IF(N112="snížená",J112,0)</f>
        <v>0</v>
      </c>
      <c r="BG112" s="197">
        <f>IF(N112="zákl. přenesená",J112,0)</f>
        <v>0</v>
      </c>
      <c r="BH112" s="197">
        <f>IF(N112="sníž. přenesená",J112,0)</f>
        <v>0</v>
      </c>
      <c r="BI112" s="197">
        <f>IF(N112="nulová",J112,0)</f>
        <v>0</v>
      </c>
      <c r="BJ112" s="20" t="s">
        <v>90</v>
      </c>
      <c r="BK112" s="197">
        <f>ROUND(I112*H112,2)</f>
        <v>0</v>
      </c>
      <c r="BL112" s="20" t="s">
        <v>3869</v>
      </c>
      <c r="BM112" s="196" t="s">
        <v>6729</v>
      </c>
    </row>
    <row r="113" spans="1:65" s="14" customFormat="1" ht="10">
      <c r="B113" s="214"/>
      <c r="C113" s="215"/>
      <c r="D113" s="205" t="s">
        <v>395</v>
      </c>
      <c r="E113" s="216" t="s">
        <v>76</v>
      </c>
      <c r="F113" s="217" t="s">
        <v>95</v>
      </c>
      <c r="G113" s="215"/>
      <c r="H113" s="218">
        <v>3</v>
      </c>
      <c r="I113" s="219"/>
      <c r="J113" s="215"/>
      <c r="K113" s="215"/>
      <c r="L113" s="220"/>
      <c r="M113" s="221"/>
      <c r="N113" s="222"/>
      <c r="O113" s="222"/>
      <c r="P113" s="222"/>
      <c r="Q113" s="222"/>
      <c r="R113" s="222"/>
      <c r="S113" s="222"/>
      <c r="T113" s="223"/>
      <c r="AT113" s="224" t="s">
        <v>395</v>
      </c>
      <c r="AU113" s="224" t="s">
        <v>90</v>
      </c>
      <c r="AV113" s="14" t="s">
        <v>90</v>
      </c>
      <c r="AW113" s="14" t="s">
        <v>36</v>
      </c>
      <c r="AX113" s="14" t="s">
        <v>85</v>
      </c>
      <c r="AY113" s="224" t="s">
        <v>386</v>
      </c>
    </row>
    <row r="114" spans="1:65" s="2" customFormat="1" ht="37.75" customHeight="1">
      <c r="A114" s="37"/>
      <c r="B114" s="38"/>
      <c r="C114" s="185" t="s">
        <v>464</v>
      </c>
      <c r="D114" s="185" t="s">
        <v>388</v>
      </c>
      <c r="E114" s="186" t="s">
        <v>6730</v>
      </c>
      <c r="F114" s="187" t="s">
        <v>6731</v>
      </c>
      <c r="G114" s="188" t="s">
        <v>624</v>
      </c>
      <c r="H114" s="189">
        <v>1</v>
      </c>
      <c r="I114" s="190"/>
      <c r="J114" s="191">
        <f>ROUND(I114*H114,2)</f>
        <v>0</v>
      </c>
      <c r="K114" s="187" t="s">
        <v>5719</v>
      </c>
      <c r="L114" s="42"/>
      <c r="M114" s="192" t="s">
        <v>76</v>
      </c>
      <c r="N114" s="193" t="s">
        <v>49</v>
      </c>
      <c r="O114" s="67"/>
      <c r="P114" s="194">
        <f>O114*H114</f>
        <v>0</v>
      </c>
      <c r="Q114" s="194">
        <v>0</v>
      </c>
      <c r="R114" s="194">
        <f>Q114*H114</f>
        <v>0</v>
      </c>
      <c r="S114" s="194">
        <v>0</v>
      </c>
      <c r="T114" s="195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6" t="s">
        <v>3869</v>
      </c>
      <c r="AT114" s="196" t="s">
        <v>388</v>
      </c>
      <c r="AU114" s="196" t="s">
        <v>90</v>
      </c>
      <c r="AY114" s="20" t="s">
        <v>386</v>
      </c>
      <c r="BE114" s="197">
        <f>IF(N114="základní",J114,0)</f>
        <v>0</v>
      </c>
      <c r="BF114" s="197">
        <f>IF(N114="snížená",J114,0)</f>
        <v>0</v>
      </c>
      <c r="BG114" s="197">
        <f>IF(N114="zákl. přenesená",J114,0)</f>
        <v>0</v>
      </c>
      <c r="BH114" s="197">
        <f>IF(N114="sníž. přenesená",J114,0)</f>
        <v>0</v>
      </c>
      <c r="BI114" s="197">
        <f>IF(N114="nulová",J114,0)</f>
        <v>0</v>
      </c>
      <c r="BJ114" s="20" t="s">
        <v>90</v>
      </c>
      <c r="BK114" s="197">
        <f>ROUND(I114*H114,2)</f>
        <v>0</v>
      </c>
      <c r="BL114" s="20" t="s">
        <v>3869</v>
      </c>
      <c r="BM114" s="196" t="s">
        <v>6732</v>
      </c>
    </row>
    <row r="115" spans="1:65" s="14" customFormat="1" ht="10">
      <c r="B115" s="214"/>
      <c r="C115" s="215"/>
      <c r="D115" s="205" t="s">
        <v>395</v>
      </c>
      <c r="E115" s="216" t="s">
        <v>76</v>
      </c>
      <c r="F115" s="217" t="s">
        <v>85</v>
      </c>
      <c r="G115" s="215"/>
      <c r="H115" s="218">
        <v>1</v>
      </c>
      <c r="I115" s="219"/>
      <c r="J115" s="215"/>
      <c r="K115" s="215"/>
      <c r="L115" s="220"/>
      <c r="M115" s="221"/>
      <c r="N115" s="222"/>
      <c r="O115" s="222"/>
      <c r="P115" s="222"/>
      <c r="Q115" s="222"/>
      <c r="R115" s="222"/>
      <c r="S115" s="222"/>
      <c r="T115" s="223"/>
      <c r="AT115" s="224" t="s">
        <v>395</v>
      </c>
      <c r="AU115" s="224" t="s">
        <v>90</v>
      </c>
      <c r="AV115" s="14" t="s">
        <v>90</v>
      </c>
      <c r="AW115" s="14" t="s">
        <v>36</v>
      </c>
      <c r="AX115" s="14" t="s">
        <v>85</v>
      </c>
      <c r="AY115" s="224" t="s">
        <v>386</v>
      </c>
    </row>
    <row r="116" spans="1:65" s="12" customFormat="1" ht="22.75" customHeight="1">
      <c r="B116" s="169"/>
      <c r="C116" s="170"/>
      <c r="D116" s="171" t="s">
        <v>77</v>
      </c>
      <c r="E116" s="183" t="s">
        <v>2525</v>
      </c>
      <c r="F116" s="183" t="s">
        <v>2526</v>
      </c>
      <c r="G116" s="170"/>
      <c r="H116" s="170"/>
      <c r="I116" s="173"/>
      <c r="J116" s="184">
        <f>BK116</f>
        <v>0</v>
      </c>
      <c r="K116" s="170"/>
      <c r="L116" s="175"/>
      <c r="M116" s="176"/>
      <c r="N116" s="177"/>
      <c r="O116" s="177"/>
      <c r="P116" s="178">
        <f>SUM(P117:P130)</f>
        <v>0</v>
      </c>
      <c r="Q116" s="177"/>
      <c r="R116" s="178">
        <f>SUM(R117:R130)</f>
        <v>0.74580599999999997</v>
      </c>
      <c r="S116" s="177"/>
      <c r="T116" s="179">
        <f>SUM(T117:T130)</f>
        <v>0</v>
      </c>
      <c r="AR116" s="180" t="s">
        <v>90</v>
      </c>
      <c r="AT116" s="181" t="s">
        <v>77</v>
      </c>
      <c r="AU116" s="181" t="s">
        <v>85</v>
      </c>
      <c r="AY116" s="180" t="s">
        <v>386</v>
      </c>
      <c r="BK116" s="182">
        <f>SUM(BK117:BK130)</f>
        <v>0</v>
      </c>
    </row>
    <row r="117" spans="1:65" s="2" customFormat="1" ht="24.15" customHeight="1">
      <c r="A117" s="37"/>
      <c r="B117" s="38"/>
      <c r="C117" s="185" t="s">
        <v>469</v>
      </c>
      <c r="D117" s="185" t="s">
        <v>388</v>
      </c>
      <c r="E117" s="186" t="s">
        <v>6733</v>
      </c>
      <c r="F117" s="187" t="s">
        <v>6734</v>
      </c>
      <c r="G117" s="188" t="s">
        <v>127</v>
      </c>
      <c r="H117" s="189">
        <v>6.5</v>
      </c>
      <c r="I117" s="190"/>
      <c r="J117" s="191">
        <f>ROUND(I117*H117,2)</f>
        <v>0</v>
      </c>
      <c r="K117" s="187" t="s">
        <v>5719</v>
      </c>
      <c r="L117" s="42"/>
      <c r="M117" s="192" t="s">
        <v>76</v>
      </c>
      <c r="N117" s="193" t="s">
        <v>49</v>
      </c>
      <c r="O117" s="67"/>
      <c r="P117" s="194">
        <f>O117*H117</f>
        <v>0</v>
      </c>
      <c r="Q117" s="194">
        <v>0</v>
      </c>
      <c r="R117" s="194">
        <f>Q117*H117</f>
        <v>0</v>
      </c>
      <c r="S117" s="194">
        <v>0</v>
      </c>
      <c r="T117" s="195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6" t="s">
        <v>479</v>
      </c>
      <c r="AT117" s="196" t="s">
        <v>388</v>
      </c>
      <c r="AU117" s="196" t="s">
        <v>90</v>
      </c>
      <c r="AY117" s="20" t="s">
        <v>386</v>
      </c>
      <c r="BE117" s="197">
        <f>IF(N117="základní",J117,0)</f>
        <v>0</v>
      </c>
      <c r="BF117" s="197">
        <f>IF(N117="snížená",J117,0)</f>
        <v>0</v>
      </c>
      <c r="BG117" s="197">
        <f>IF(N117="zákl. přenesená",J117,0)</f>
        <v>0</v>
      </c>
      <c r="BH117" s="197">
        <f>IF(N117="sníž. přenesená",J117,0)</f>
        <v>0</v>
      </c>
      <c r="BI117" s="197">
        <f>IF(N117="nulová",J117,0)</f>
        <v>0</v>
      </c>
      <c r="BJ117" s="20" t="s">
        <v>90</v>
      </c>
      <c r="BK117" s="197">
        <f>ROUND(I117*H117,2)</f>
        <v>0</v>
      </c>
      <c r="BL117" s="20" t="s">
        <v>479</v>
      </c>
      <c r="BM117" s="196" t="s">
        <v>6735</v>
      </c>
    </row>
    <row r="118" spans="1:65" s="14" customFormat="1" ht="10">
      <c r="B118" s="214"/>
      <c r="C118" s="215"/>
      <c r="D118" s="205" t="s">
        <v>395</v>
      </c>
      <c r="E118" s="216" t="s">
        <v>76</v>
      </c>
      <c r="F118" s="217" t="s">
        <v>6736</v>
      </c>
      <c r="G118" s="215"/>
      <c r="H118" s="218">
        <v>5</v>
      </c>
      <c r="I118" s="219"/>
      <c r="J118" s="215"/>
      <c r="K118" s="215"/>
      <c r="L118" s="220"/>
      <c r="M118" s="221"/>
      <c r="N118" s="222"/>
      <c r="O118" s="222"/>
      <c r="P118" s="222"/>
      <c r="Q118" s="222"/>
      <c r="R118" s="222"/>
      <c r="S118" s="222"/>
      <c r="T118" s="223"/>
      <c r="AT118" s="224" t="s">
        <v>395</v>
      </c>
      <c r="AU118" s="224" t="s">
        <v>90</v>
      </c>
      <c r="AV118" s="14" t="s">
        <v>90</v>
      </c>
      <c r="AW118" s="14" t="s">
        <v>36</v>
      </c>
      <c r="AX118" s="14" t="s">
        <v>85</v>
      </c>
      <c r="AY118" s="224" t="s">
        <v>386</v>
      </c>
    </row>
    <row r="119" spans="1:65" s="14" customFormat="1" ht="10">
      <c r="B119" s="214"/>
      <c r="C119" s="215"/>
      <c r="D119" s="205" t="s">
        <v>395</v>
      </c>
      <c r="E119" s="215"/>
      <c r="F119" s="217" t="s">
        <v>6737</v>
      </c>
      <c r="G119" s="215"/>
      <c r="H119" s="218">
        <v>6.5</v>
      </c>
      <c r="I119" s="219"/>
      <c r="J119" s="215"/>
      <c r="K119" s="215"/>
      <c r="L119" s="220"/>
      <c r="M119" s="221"/>
      <c r="N119" s="222"/>
      <c r="O119" s="222"/>
      <c r="P119" s="222"/>
      <c r="Q119" s="222"/>
      <c r="R119" s="222"/>
      <c r="S119" s="222"/>
      <c r="T119" s="223"/>
      <c r="AT119" s="224" t="s">
        <v>395</v>
      </c>
      <c r="AU119" s="224" t="s">
        <v>90</v>
      </c>
      <c r="AV119" s="14" t="s">
        <v>90</v>
      </c>
      <c r="AW119" s="14" t="s">
        <v>4</v>
      </c>
      <c r="AX119" s="14" t="s">
        <v>85</v>
      </c>
      <c r="AY119" s="224" t="s">
        <v>386</v>
      </c>
    </row>
    <row r="120" spans="1:65" s="2" customFormat="1" ht="44.25" customHeight="1">
      <c r="A120" s="37"/>
      <c r="B120" s="38"/>
      <c r="C120" s="185" t="s">
        <v>423</v>
      </c>
      <c r="D120" s="185" t="s">
        <v>388</v>
      </c>
      <c r="E120" s="186" t="s">
        <v>6738</v>
      </c>
      <c r="F120" s="187" t="s">
        <v>6739</v>
      </c>
      <c r="G120" s="188" t="s">
        <v>167</v>
      </c>
      <c r="H120" s="189">
        <v>92.3</v>
      </c>
      <c r="I120" s="190"/>
      <c r="J120" s="191">
        <f>ROUND(I120*H120,2)</f>
        <v>0</v>
      </c>
      <c r="K120" s="187" t="s">
        <v>391</v>
      </c>
      <c r="L120" s="42"/>
      <c r="M120" s="192" t="s">
        <v>76</v>
      </c>
      <c r="N120" s="193" t="s">
        <v>49</v>
      </c>
      <c r="O120" s="67"/>
      <c r="P120" s="194">
        <f>O120*H120</f>
        <v>0</v>
      </c>
      <c r="Q120" s="194">
        <v>2.2000000000000001E-4</v>
      </c>
      <c r="R120" s="194">
        <f>Q120*H120</f>
        <v>2.0306000000000001E-2</v>
      </c>
      <c r="S120" s="194">
        <v>0</v>
      </c>
      <c r="T120" s="195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6" t="s">
        <v>479</v>
      </c>
      <c r="AT120" s="196" t="s">
        <v>388</v>
      </c>
      <c r="AU120" s="196" t="s">
        <v>90</v>
      </c>
      <c r="AY120" s="20" t="s">
        <v>386</v>
      </c>
      <c r="BE120" s="197">
        <f>IF(N120="základní",J120,0)</f>
        <v>0</v>
      </c>
      <c r="BF120" s="197">
        <f>IF(N120="snížená",J120,0)</f>
        <v>0</v>
      </c>
      <c r="BG120" s="197">
        <f>IF(N120="zákl. přenesená",J120,0)</f>
        <v>0</v>
      </c>
      <c r="BH120" s="197">
        <f>IF(N120="sníž. přenesená",J120,0)</f>
        <v>0</v>
      </c>
      <c r="BI120" s="197">
        <f>IF(N120="nulová",J120,0)</f>
        <v>0</v>
      </c>
      <c r="BJ120" s="20" t="s">
        <v>90</v>
      </c>
      <c r="BK120" s="197">
        <f>ROUND(I120*H120,2)</f>
        <v>0</v>
      </c>
      <c r="BL120" s="20" t="s">
        <v>479</v>
      </c>
      <c r="BM120" s="196" t="s">
        <v>6740</v>
      </c>
    </row>
    <row r="121" spans="1:65" s="2" customFormat="1" ht="10">
      <c r="A121" s="37"/>
      <c r="B121" s="38"/>
      <c r="C121" s="39"/>
      <c r="D121" s="198" t="s">
        <v>393</v>
      </c>
      <c r="E121" s="39"/>
      <c r="F121" s="199" t="s">
        <v>6741</v>
      </c>
      <c r="G121" s="39"/>
      <c r="H121" s="39"/>
      <c r="I121" s="200"/>
      <c r="J121" s="39"/>
      <c r="K121" s="39"/>
      <c r="L121" s="42"/>
      <c r="M121" s="201"/>
      <c r="N121" s="202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393</v>
      </c>
      <c r="AU121" s="20" t="s">
        <v>90</v>
      </c>
    </row>
    <row r="122" spans="1:65" s="14" customFormat="1" ht="10">
      <c r="B122" s="214"/>
      <c r="C122" s="215"/>
      <c r="D122" s="205" t="s">
        <v>395</v>
      </c>
      <c r="E122" s="216" t="s">
        <v>76</v>
      </c>
      <c r="F122" s="217" t="s">
        <v>6742</v>
      </c>
      <c r="G122" s="215"/>
      <c r="H122" s="218">
        <v>71</v>
      </c>
      <c r="I122" s="219"/>
      <c r="J122" s="215"/>
      <c r="K122" s="215"/>
      <c r="L122" s="220"/>
      <c r="M122" s="221"/>
      <c r="N122" s="222"/>
      <c r="O122" s="222"/>
      <c r="P122" s="222"/>
      <c r="Q122" s="222"/>
      <c r="R122" s="222"/>
      <c r="S122" s="222"/>
      <c r="T122" s="223"/>
      <c r="AT122" s="224" t="s">
        <v>395</v>
      </c>
      <c r="AU122" s="224" t="s">
        <v>90</v>
      </c>
      <c r="AV122" s="14" t="s">
        <v>90</v>
      </c>
      <c r="AW122" s="14" t="s">
        <v>36</v>
      </c>
      <c r="AX122" s="14" t="s">
        <v>85</v>
      </c>
      <c r="AY122" s="224" t="s">
        <v>386</v>
      </c>
    </row>
    <row r="123" spans="1:65" s="14" customFormat="1" ht="10">
      <c r="B123" s="214"/>
      <c r="C123" s="215"/>
      <c r="D123" s="205" t="s">
        <v>395</v>
      </c>
      <c r="E123" s="215"/>
      <c r="F123" s="217" t="s">
        <v>6743</v>
      </c>
      <c r="G123" s="215"/>
      <c r="H123" s="218">
        <v>92.3</v>
      </c>
      <c r="I123" s="219"/>
      <c r="J123" s="215"/>
      <c r="K123" s="215"/>
      <c r="L123" s="220"/>
      <c r="M123" s="221"/>
      <c r="N123" s="222"/>
      <c r="O123" s="222"/>
      <c r="P123" s="222"/>
      <c r="Q123" s="222"/>
      <c r="R123" s="222"/>
      <c r="S123" s="222"/>
      <c r="T123" s="223"/>
      <c r="AT123" s="224" t="s">
        <v>395</v>
      </c>
      <c r="AU123" s="224" t="s">
        <v>90</v>
      </c>
      <c r="AV123" s="14" t="s">
        <v>90</v>
      </c>
      <c r="AW123" s="14" t="s">
        <v>4</v>
      </c>
      <c r="AX123" s="14" t="s">
        <v>85</v>
      </c>
      <c r="AY123" s="224" t="s">
        <v>386</v>
      </c>
    </row>
    <row r="124" spans="1:65" s="2" customFormat="1" ht="24.15" customHeight="1">
      <c r="A124" s="37"/>
      <c r="B124" s="38"/>
      <c r="C124" s="236" t="s">
        <v>479</v>
      </c>
      <c r="D124" s="236" t="s">
        <v>453</v>
      </c>
      <c r="E124" s="237" t="s">
        <v>6744</v>
      </c>
      <c r="F124" s="238" t="s">
        <v>6745</v>
      </c>
      <c r="G124" s="239" t="s">
        <v>127</v>
      </c>
      <c r="H124" s="240">
        <v>71.5</v>
      </c>
      <c r="I124" s="241"/>
      <c r="J124" s="242">
        <f>ROUND(I124*H124,2)</f>
        <v>0</v>
      </c>
      <c r="K124" s="238" t="s">
        <v>391</v>
      </c>
      <c r="L124" s="243"/>
      <c r="M124" s="244" t="s">
        <v>76</v>
      </c>
      <c r="N124" s="245" t="s">
        <v>49</v>
      </c>
      <c r="O124" s="67"/>
      <c r="P124" s="194">
        <f>O124*H124</f>
        <v>0</v>
      </c>
      <c r="Q124" s="194">
        <v>8.9999999999999993E-3</v>
      </c>
      <c r="R124" s="194">
        <f>Q124*H124</f>
        <v>0.64349999999999996</v>
      </c>
      <c r="S124" s="194">
        <v>0</v>
      </c>
      <c r="T124" s="195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6" t="s">
        <v>597</v>
      </c>
      <c r="AT124" s="196" t="s">
        <v>453</v>
      </c>
      <c r="AU124" s="196" t="s">
        <v>90</v>
      </c>
      <c r="AY124" s="20" t="s">
        <v>386</v>
      </c>
      <c r="BE124" s="197">
        <f>IF(N124="základní",J124,0)</f>
        <v>0</v>
      </c>
      <c r="BF124" s="197">
        <f>IF(N124="snížená",J124,0)</f>
        <v>0</v>
      </c>
      <c r="BG124" s="197">
        <f>IF(N124="zákl. přenesená",J124,0)</f>
        <v>0</v>
      </c>
      <c r="BH124" s="197">
        <f>IF(N124="sníž. přenesená",J124,0)</f>
        <v>0</v>
      </c>
      <c r="BI124" s="197">
        <f>IF(N124="nulová",J124,0)</f>
        <v>0</v>
      </c>
      <c r="BJ124" s="20" t="s">
        <v>90</v>
      </c>
      <c r="BK124" s="197">
        <f>ROUND(I124*H124,2)</f>
        <v>0</v>
      </c>
      <c r="BL124" s="20" t="s">
        <v>479</v>
      </c>
      <c r="BM124" s="196" t="s">
        <v>6746</v>
      </c>
    </row>
    <row r="125" spans="1:65" s="14" customFormat="1" ht="10">
      <c r="B125" s="214"/>
      <c r="C125" s="215"/>
      <c r="D125" s="205" t="s">
        <v>395</v>
      </c>
      <c r="E125" s="216" t="s">
        <v>76</v>
      </c>
      <c r="F125" s="217" t="s">
        <v>6747</v>
      </c>
      <c r="G125" s="215"/>
      <c r="H125" s="218">
        <v>55</v>
      </c>
      <c r="I125" s="219"/>
      <c r="J125" s="215"/>
      <c r="K125" s="215"/>
      <c r="L125" s="220"/>
      <c r="M125" s="221"/>
      <c r="N125" s="222"/>
      <c r="O125" s="222"/>
      <c r="P125" s="222"/>
      <c r="Q125" s="222"/>
      <c r="R125" s="222"/>
      <c r="S125" s="222"/>
      <c r="T125" s="223"/>
      <c r="AT125" s="224" t="s">
        <v>395</v>
      </c>
      <c r="AU125" s="224" t="s">
        <v>90</v>
      </c>
      <c r="AV125" s="14" t="s">
        <v>90</v>
      </c>
      <c r="AW125" s="14" t="s">
        <v>36</v>
      </c>
      <c r="AX125" s="14" t="s">
        <v>85</v>
      </c>
      <c r="AY125" s="224" t="s">
        <v>386</v>
      </c>
    </row>
    <row r="126" spans="1:65" s="14" customFormat="1" ht="10">
      <c r="B126" s="214"/>
      <c r="C126" s="215"/>
      <c r="D126" s="205" t="s">
        <v>395</v>
      </c>
      <c r="E126" s="215"/>
      <c r="F126" s="217" t="s">
        <v>6748</v>
      </c>
      <c r="G126" s="215"/>
      <c r="H126" s="218">
        <v>71.5</v>
      </c>
      <c r="I126" s="219"/>
      <c r="J126" s="215"/>
      <c r="K126" s="215"/>
      <c r="L126" s="220"/>
      <c r="M126" s="221"/>
      <c r="N126" s="222"/>
      <c r="O126" s="222"/>
      <c r="P126" s="222"/>
      <c r="Q126" s="222"/>
      <c r="R126" s="222"/>
      <c r="S126" s="222"/>
      <c r="T126" s="223"/>
      <c r="AT126" s="224" t="s">
        <v>395</v>
      </c>
      <c r="AU126" s="224" t="s">
        <v>90</v>
      </c>
      <c r="AV126" s="14" t="s">
        <v>90</v>
      </c>
      <c r="AW126" s="14" t="s">
        <v>4</v>
      </c>
      <c r="AX126" s="14" t="s">
        <v>85</v>
      </c>
      <c r="AY126" s="224" t="s">
        <v>386</v>
      </c>
    </row>
    <row r="127" spans="1:65" s="2" customFormat="1" ht="33" customHeight="1">
      <c r="A127" s="37"/>
      <c r="B127" s="38"/>
      <c r="C127" s="236" t="s">
        <v>484</v>
      </c>
      <c r="D127" s="236" t="s">
        <v>453</v>
      </c>
      <c r="E127" s="237" t="s">
        <v>6749</v>
      </c>
      <c r="F127" s="238" t="s">
        <v>6750</v>
      </c>
      <c r="G127" s="239" t="s">
        <v>127</v>
      </c>
      <c r="H127" s="240">
        <v>24</v>
      </c>
      <c r="I127" s="241"/>
      <c r="J127" s="242">
        <f>ROUND(I127*H127,2)</f>
        <v>0</v>
      </c>
      <c r="K127" s="238" t="s">
        <v>391</v>
      </c>
      <c r="L127" s="243"/>
      <c r="M127" s="244" t="s">
        <v>76</v>
      </c>
      <c r="N127" s="245" t="s">
        <v>49</v>
      </c>
      <c r="O127" s="67"/>
      <c r="P127" s="194">
        <f>O127*H127</f>
        <v>0</v>
      </c>
      <c r="Q127" s="194">
        <v>3.0000000000000001E-3</v>
      </c>
      <c r="R127" s="194">
        <f>Q127*H127</f>
        <v>7.2000000000000008E-2</v>
      </c>
      <c r="S127" s="194">
        <v>0</v>
      </c>
      <c r="T127" s="195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6" t="s">
        <v>597</v>
      </c>
      <c r="AT127" s="196" t="s">
        <v>453</v>
      </c>
      <c r="AU127" s="196" t="s">
        <v>90</v>
      </c>
      <c r="AY127" s="20" t="s">
        <v>386</v>
      </c>
      <c r="BE127" s="197">
        <f>IF(N127="základní",J127,0)</f>
        <v>0</v>
      </c>
      <c r="BF127" s="197">
        <f>IF(N127="snížená",J127,0)</f>
        <v>0</v>
      </c>
      <c r="BG127" s="197">
        <f>IF(N127="zákl. přenesená",J127,0)</f>
        <v>0</v>
      </c>
      <c r="BH127" s="197">
        <f>IF(N127="sníž. přenesená",J127,0)</f>
        <v>0</v>
      </c>
      <c r="BI127" s="197">
        <f>IF(N127="nulová",J127,0)</f>
        <v>0</v>
      </c>
      <c r="BJ127" s="20" t="s">
        <v>90</v>
      </c>
      <c r="BK127" s="197">
        <f>ROUND(I127*H127,2)</f>
        <v>0</v>
      </c>
      <c r="BL127" s="20" t="s">
        <v>479</v>
      </c>
      <c r="BM127" s="196" t="s">
        <v>6751</v>
      </c>
    </row>
    <row r="128" spans="1:65" s="14" customFormat="1" ht="10">
      <c r="B128" s="214"/>
      <c r="C128" s="215"/>
      <c r="D128" s="205" t="s">
        <v>395</v>
      </c>
      <c r="E128" s="216" t="s">
        <v>76</v>
      </c>
      <c r="F128" s="217" t="s">
        <v>6752</v>
      </c>
      <c r="G128" s="215"/>
      <c r="H128" s="218">
        <v>16</v>
      </c>
      <c r="I128" s="219"/>
      <c r="J128" s="215"/>
      <c r="K128" s="215"/>
      <c r="L128" s="220"/>
      <c r="M128" s="221"/>
      <c r="N128" s="222"/>
      <c r="O128" s="222"/>
      <c r="P128" s="222"/>
      <c r="Q128" s="222"/>
      <c r="R128" s="222"/>
      <c r="S128" s="222"/>
      <c r="T128" s="223"/>
      <c r="AT128" s="224" t="s">
        <v>395</v>
      </c>
      <c r="AU128" s="224" t="s">
        <v>90</v>
      </c>
      <c r="AV128" s="14" t="s">
        <v>90</v>
      </c>
      <c r="AW128" s="14" t="s">
        <v>36</v>
      </c>
      <c r="AX128" s="14" t="s">
        <v>85</v>
      </c>
      <c r="AY128" s="224" t="s">
        <v>386</v>
      </c>
    </row>
    <row r="129" spans="1:65" s="14" customFormat="1" ht="10">
      <c r="B129" s="214"/>
      <c r="C129" s="215"/>
      <c r="D129" s="205" t="s">
        <v>395</v>
      </c>
      <c r="E129" s="215"/>
      <c r="F129" s="217" t="s">
        <v>6753</v>
      </c>
      <c r="G129" s="215"/>
      <c r="H129" s="218">
        <v>24</v>
      </c>
      <c r="I129" s="219"/>
      <c r="J129" s="215"/>
      <c r="K129" s="215"/>
      <c r="L129" s="220"/>
      <c r="M129" s="221"/>
      <c r="N129" s="222"/>
      <c r="O129" s="222"/>
      <c r="P129" s="222"/>
      <c r="Q129" s="222"/>
      <c r="R129" s="222"/>
      <c r="S129" s="222"/>
      <c r="T129" s="223"/>
      <c r="AT129" s="224" t="s">
        <v>395</v>
      </c>
      <c r="AU129" s="224" t="s">
        <v>90</v>
      </c>
      <c r="AV129" s="14" t="s">
        <v>90</v>
      </c>
      <c r="AW129" s="14" t="s">
        <v>4</v>
      </c>
      <c r="AX129" s="14" t="s">
        <v>85</v>
      </c>
      <c r="AY129" s="224" t="s">
        <v>386</v>
      </c>
    </row>
    <row r="130" spans="1:65" s="2" customFormat="1" ht="16.5" customHeight="1">
      <c r="A130" s="37"/>
      <c r="B130" s="38"/>
      <c r="C130" s="236" t="s">
        <v>490</v>
      </c>
      <c r="D130" s="236" t="s">
        <v>453</v>
      </c>
      <c r="E130" s="237" t="s">
        <v>6754</v>
      </c>
      <c r="F130" s="238" t="s">
        <v>6755</v>
      </c>
      <c r="G130" s="239" t="s">
        <v>5312</v>
      </c>
      <c r="H130" s="240">
        <v>50</v>
      </c>
      <c r="I130" s="241"/>
      <c r="J130" s="242">
        <f>ROUND(I130*H130,2)</f>
        <v>0</v>
      </c>
      <c r="K130" s="238" t="s">
        <v>5719</v>
      </c>
      <c r="L130" s="243"/>
      <c r="M130" s="244" t="s">
        <v>76</v>
      </c>
      <c r="N130" s="245" t="s">
        <v>49</v>
      </c>
      <c r="O130" s="67"/>
      <c r="P130" s="194">
        <f>O130*H130</f>
        <v>0</v>
      </c>
      <c r="Q130" s="194">
        <v>2.0000000000000001E-4</v>
      </c>
      <c r="R130" s="194">
        <f>Q130*H130</f>
        <v>0.01</v>
      </c>
      <c r="S130" s="194">
        <v>0</v>
      </c>
      <c r="T130" s="195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6" t="s">
        <v>597</v>
      </c>
      <c r="AT130" s="196" t="s">
        <v>453</v>
      </c>
      <c r="AU130" s="196" t="s">
        <v>90</v>
      </c>
      <c r="AY130" s="20" t="s">
        <v>386</v>
      </c>
      <c r="BE130" s="197">
        <f>IF(N130="základní",J130,0)</f>
        <v>0</v>
      </c>
      <c r="BF130" s="197">
        <f>IF(N130="snížená",J130,0)</f>
        <v>0</v>
      </c>
      <c r="BG130" s="197">
        <f>IF(N130="zákl. přenesená",J130,0)</f>
        <v>0</v>
      </c>
      <c r="BH130" s="197">
        <f>IF(N130="sníž. přenesená",J130,0)</f>
        <v>0</v>
      </c>
      <c r="BI130" s="197">
        <f>IF(N130="nulová",J130,0)</f>
        <v>0</v>
      </c>
      <c r="BJ130" s="20" t="s">
        <v>90</v>
      </c>
      <c r="BK130" s="197">
        <f>ROUND(I130*H130,2)</f>
        <v>0</v>
      </c>
      <c r="BL130" s="20" t="s">
        <v>479</v>
      </c>
      <c r="BM130" s="196" t="s">
        <v>6756</v>
      </c>
    </row>
    <row r="131" spans="1:65" s="12" customFormat="1" ht="22.75" customHeight="1">
      <c r="B131" s="169"/>
      <c r="C131" s="170"/>
      <c r="D131" s="171" t="s">
        <v>77</v>
      </c>
      <c r="E131" s="183" t="s">
        <v>2811</v>
      </c>
      <c r="F131" s="183" t="s">
        <v>114</v>
      </c>
      <c r="G131" s="170"/>
      <c r="H131" s="170"/>
      <c r="I131" s="173"/>
      <c r="J131" s="184">
        <f>BK131</f>
        <v>0</v>
      </c>
      <c r="K131" s="170"/>
      <c r="L131" s="175"/>
      <c r="M131" s="176"/>
      <c r="N131" s="177"/>
      <c r="O131" s="177"/>
      <c r="P131" s="178">
        <f>SUM(P132:P289)</f>
        <v>0</v>
      </c>
      <c r="Q131" s="177"/>
      <c r="R131" s="178">
        <f>SUM(R132:R289)</f>
        <v>5.1062247599999999</v>
      </c>
      <c r="S131" s="177"/>
      <c r="T131" s="179">
        <f>SUM(T132:T289)</f>
        <v>0</v>
      </c>
      <c r="AR131" s="180" t="s">
        <v>90</v>
      </c>
      <c r="AT131" s="181" t="s">
        <v>77</v>
      </c>
      <c r="AU131" s="181" t="s">
        <v>85</v>
      </c>
      <c r="AY131" s="180" t="s">
        <v>386</v>
      </c>
      <c r="BK131" s="182">
        <f>SUM(BK132:BK289)</f>
        <v>0</v>
      </c>
    </row>
    <row r="132" spans="1:65" s="2" customFormat="1" ht="44.25" customHeight="1">
      <c r="A132" s="37"/>
      <c r="B132" s="38"/>
      <c r="C132" s="185" t="s">
        <v>496</v>
      </c>
      <c r="D132" s="185" t="s">
        <v>388</v>
      </c>
      <c r="E132" s="186" t="s">
        <v>6757</v>
      </c>
      <c r="F132" s="187" t="s">
        <v>6758</v>
      </c>
      <c r="G132" s="188" t="s">
        <v>624</v>
      </c>
      <c r="H132" s="189">
        <v>1</v>
      </c>
      <c r="I132" s="190"/>
      <c r="J132" s="191">
        <f>ROUND(I132*H132,2)</f>
        <v>0</v>
      </c>
      <c r="K132" s="187" t="s">
        <v>5719</v>
      </c>
      <c r="L132" s="42"/>
      <c r="M132" s="192" t="s">
        <v>76</v>
      </c>
      <c r="N132" s="193" t="s">
        <v>49</v>
      </c>
      <c r="O132" s="67"/>
      <c r="P132" s="194">
        <f>O132*H132</f>
        <v>0</v>
      </c>
      <c r="Q132" s="194">
        <v>0</v>
      </c>
      <c r="R132" s="194">
        <f>Q132*H132</f>
        <v>0</v>
      </c>
      <c r="S132" s="194">
        <v>0</v>
      </c>
      <c r="T132" s="195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6" t="s">
        <v>479</v>
      </c>
      <c r="AT132" s="196" t="s">
        <v>388</v>
      </c>
      <c r="AU132" s="196" t="s">
        <v>90</v>
      </c>
      <c r="AY132" s="20" t="s">
        <v>386</v>
      </c>
      <c r="BE132" s="197">
        <f>IF(N132="základní",J132,0)</f>
        <v>0</v>
      </c>
      <c r="BF132" s="197">
        <f>IF(N132="snížená",J132,0)</f>
        <v>0</v>
      </c>
      <c r="BG132" s="197">
        <f>IF(N132="zákl. přenesená",J132,0)</f>
        <v>0</v>
      </c>
      <c r="BH132" s="197">
        <f>IF(N132="sníž. přenesená",J132,0)</f>
        <v>0</v>
      </c>
      <c r="BI132" s="197">
        <f>IF(N132="nulová",J132,0)</f>
        <v>0</v>
      </c>
      <c r="BJ132" s="20" t="s">
        <v>90</v>
      </c>
      <c r="BK132" s="197">
        <f>ROUND(I132*H132,2)</f>
        <v>0</v>
      </c>
      <c r="BL132" s="20" t="s">
        <v>479</v>
      </c>
      <c r="BM132" s="196" t="s">
        <v>6759</v>
      </c>
    </row>
    <row r="133" spans="1:65" s="2" customFormat="1" ht="37.75" customHeight="1">
      <c r="A133" s="37"/>
      <c r="B133" s="38"/>
      <c r="C133" s="185" t="s">
        <v>502</v>
      </c>
      <c r="D133" s="185" t="s">
        <v>388</v>
      </c>
      <c r="E133" s="186" t="s">
        <v>6760</v>
      </c>
      <c r="F133" s="187" t="s">
        <v>6761</v>
      </c>
      <c r="G133" s="188" t="s">
        <v>624</v>
      </c>
      <c r="H133" s="189">
        <v>2</v>
      </c>
      <c r="I133" s="190"/>
      <c r="J133" s="191">
        <f>ROUND(I133*H133,2)</f>
        <v>0</v>
      </c>
      <c r="K133" s="187" t="s">
        <v>391</v>
      </c>
      <c r="L133" s="42"/>
      <c r="M133" s="192" t="s">
        <v>76</v>
      </c>
      <c r="N133" s="193" t="s">
        <v>49</v>
      </c>
      <c r="O133" s="67"/>
      <c r="P133" s="194">
        <f>O133*H133</f>
        <v>0</v>
      </c>
      <c r="Q133" s="194">
        <v>0</v>
      </c>
      <c r="R133" s="194">
        <f>Q133*H133</f>
        <v>0</v>
      </c>
      <c r="S133" s="194">
        <v>0</v>
      </c>
      <c r="T133" s="195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6" t="s">
        <v>479</v>
      </c>
      <c r="AT133" s="196" t="s">
        <v>388</v>
      </c>
      <c r="AU133" s="196" t="s">
        <v>90</v>
      </c>
      <c r="AY133" s="20" t="s">
        <v>386</v>
      </c>
      <c r="BE133" s="197">
        <f>IF(N133="základní",J133,0)</f>
        <v>0</v>
      </c>
      <c r="BF133" s="197">
        <f>IF(N133="snížená",J133,0)</f>
        <v>0</v>
      </c>
      <c r="BG133" s="197">
        <f>IF(N133="zákl. přenesená",J133,0)</f>
        <v>0</v>
      </c>
      <c r="BH133" s="197">
        <f>IF(N133="sníž. přenesená",J133,0)</f>
        <v>0</v>
      </c>
      <c r="BI133" s="197">
        <f>IF(N133="nulová",J133,0)</f>
        <v>0</v>
      </c>
      <c r="BJ133" s="20" t="s">
        <v>90</v>
      </c>
      <c r="BK133" s="197">
        <f>ROUND(I133*H133,2)</f>
        <v>0</v>
      </c>
      <c r="BL133" s="20" t="s">
        <v>479</v>
      </c>
      <c r="BM133" s="196" t="s">
        <v>6762</v>
      </c>
    </row>
    <row r="134" spans="1:65" s="2" customFormat="1" ht="10">
      <c r="A134" s="37"/>
      <c r="B134" s="38"/>
      <c r="C134" s="39"/>
      <c r="D134" s="198" t="s">
        <v>393</v>
      </c>
      <c r="E134" s="39"/>
      <c r="F134" s="199" t="s">
        <v>6763</v>
      </c>
      <c r="G134" s="39"/>
      <c r="H134" s="39"/>
      <c r="I134" s="200"/>
      <c r="J134" s="39"/>
      <c r="K134" s="39"/>
      <c r="L134" s="42"/>
      <c r="M134" s="201"/>
      <c r="N134" s="202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393</v>
      </c>
      <c r="AU134" s="20" t="s">
        <v>90</v>
      </c>
    </row>
    <row r="135" spans="1:65" s="2" customFormat="1" ht="24.15" customHeight="1">
      <c r="A135" s="37"/>
      <c r="B135" s="38"/>
      <c r="C135" s="236" t="s">
        <v>7</v>
      </c>
      <c r="D135" s="236" t="s">
        <v>453</v>
      </c>
      <c r="E135" s="237" t="s">
        <v>6764</v>
      </c>
      <c r="F135" s="238" t="s">
        <v>6765</v>
      </c>
      <c r="G135" s="239" t="s">
        <v>624</v>
      </c>
      <c r="H135" s="240">
        <v>1</v>
      </c>
      <c r="I135" s="241"/>
      <c r="J135" s="242">
        <f>ROUND(I135*H135,2)</f>
        <v>0</v>
      </c>
      <c r="K135" s="238" t="s">
        <v>5719</v>
      </c>
      <c r="L135" s="243"/>
      <c r="M135" s="244" t="s">
        <v>76</v>
      </c>
      <c r="N135" s="245" t="s">
        <v>49</v>
      </c>
      <c r="O135" s="67"/>
      <c r="P135" s="194">
        <f>O135*H135</f>
        <v>0</v>
      </c>
      <c r="Q135" s="194">
        <v>1.0200000000000001E-2</v>
      </c>
      <c r="R135" s="194">
        <f>Q135*H135</f>
        <v>1.0200000000000001E-2</v>
      </c>
      <c r="S135" s="194">
        <v>0</v>
      </c>
      <c r="T135" s="195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6" t="s">
        <v>597</v>
      </c>
      <c r="AT135" s="196" t="s">
        <v>453</v>
      </c>
      <c r="AU135" s="196" t="s">
        <v>90</v>
      </c>
      <c r="AY135" s="20" t="s">
        <v>386</v>
      </c>
      <c r="BE135" s="197">
        <f>IF(N135="základní",J135,0)</f>
        <v>0</v>
      </c>
      <c r="BF135" s="197">
        <f>IF(N135="snížená",J135,0)</f>
        <v>0</v>
      </c>
      <c r="BG135" s="197">
        <f>IF(N135="zákl. přenesená",J135,0)</f>
        <v>0</v>
      </c>
      <c r="BH135" s="197">
        <f>IF(N135="sníž. přenesená",J135,0)</f>
        <v>0</v>
      </c>
      <c r="BI135" s="197">
        <f>IF(N135="nulová",J135,0)</f>
        <v>0</v>
      </c>
      <c r="BJ135" s="20" t="s">
        <v>90</v>
      </c>
      <c r="BK135" s="197">
        <f>ROUND(I135*H135,2)</f>
        <v>0</v>
      </c>
      <c r="BL135" s="20" t="s">
        <v>479</v>
      </c>
      <c r="BM135" s="196" t="s">
        <v>6766</v>
      </c>
    </row>
    <row r="136" spans="1:65" s="14" customFormat="1" ht="10">
      <c r="B136" s="214"/>
      <c r="C136" s="215"/>
      <c r="D136" s="205" t="s">
        <v>395</v>
      </c>
      <c r="E136" s="216" t="s">
        <v>76</v>
      </c>
      <c r="F136" s="217" t="s">
        <v>85</v>
      </c>
      <c r="G136" s="215"/>
      <c r="H136" s="218">
        <v>1</v>
      </c>
      <c r="I136" s="219"/>
      <c r="J136" s="215"/>
      <c r="K136" s="215"/>
      <c r="L136" s="220"/>
      <c r="M136" s="221"/>
      <c r="N136" s="222"/>
      <c r="O136" s="222"/>
      <c r="P136" s="222"/>
      <c r="Q136" s="222"/>
      <c r="R136" s="222"/>
      <c r="S136" s="222"/>
      <c r="T136" s="223"/>
      <c r="AT136" s="224" t="s">
        <v>395</v>
      </c>
      <c r="AU136" s="224" t="s">
        <v>90</v>
      </c>
      <c r="AV136" s="14" t="s">
        <v>90</v>
      </c>
      <c r="AW136" s="14" t="s">
        <v>36</v>
      </c>
      <c r="AX136" s="14" t="s">
        <v>85</v>
      </c>
      <c r="AY136" s="224" t="s">
        <v>386</v>
      </c>
    </row>
    <row r="137" spans="1:65" s="2" customFormat="1" ht="24.15" customHeight="1">
      <c r="A137" s="37"/>
      <c r="B137" s="38"/>
      <c r="C137" s="236" t="s">
        <v>516</v>
      </c>
      <c r="D137" s="236" t="s">
        <v>453</v>
      </c>
      <c r="E137" s="237" t="s">
        <v>6767</v>
      </c>
      <c r="F137" s="238" t="s">
        <v>6768</v>
      </c>
      <c r="G137" s="239" t="s">
        <v>624</v>
      </c>
      <c r="H137" s="240">
        <v>1</v>
      </c>
      <c r="I137" s="241"/>
      <c r="J137" s="242">
        <f>ROUND(I137*H137,2)</f>
        <v>0</v>
      </c>
      <c r="K137" s="238" t="s">
        <v>5719</v>
      </c>
      <c r="L137" s="243"/>
      <c r="M137" s="244" t="s">
        <v>76</v>
      </c>
      <c r="N137" s="245" t="s">
        <v>49</v>
      </c>
      <c r="O137" s="67"/>
      <c r="P137" s="194">
        <f>O137*H137</f>
        <v>0</v>
      </c>
      <c r="Q137" s="194">
        <v>1.0200000000000001E-2</v>
      </c>
      <c r="R137" s="194">
        <f>Q137*H137</f>
        <v>1.0200000000000001E-2</v>
      </c>
      <c r="S137" s="194">
        <v>0</v>
      </c>
      <c r="T137" s="195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6" t="s">
        <v>597</v>
      </c>
      <c r="AT137" s="196" t="s">
        <v>453</v>
      </c>
      <c r="AU137" s="196" t="s">
        <v>90</v>
      </c>
      <c r="AY137" s="20" t="s">
        <v>386</v>
      </c>
      <c r="BE137" s="197">
        <f>IF(N137="základní",J137,0)</f>
        <v>0</v>
      </c>
      <c r="BF137" s="197">
        <f>IF(N137="snížená",J137,0)</f>
        <v>0</v>
      </c>
      <c r="BG137" s="197">
        <f>IF(N137="zákl. přenesená",J137,0)</f>
        <v>0</v>
      </c>
      <c r="BH137" s="197">
        <f>IF(N137="sníž. přenesená",J137,0)</f>
        <v>0</v>
      </c>
      <c r="BI137" s="197">
        <f>IF(N137="nulová",J137,0)</f>
        <v>0</v>
      </c>
      <c r="BJ137" s="20" t="s">
        <v>90</v>
      </c>
      <c r="BK137" s="197">
        <f>ROUND(I137*H137,2)</f>
        <v>0</v>
      </c>
      <c r="BL137" s="20" t="s">
        <v>479</v>
      </c>
      <c r="BM137" s="196" t="s">
        <v>6769</v>
      </c>
    </row>
    <row r="138" spans="1:65" s="14" customFormat="1" ht="10">
      <c r="B138" s="214"/>
      <c r="C138" s="215"/>
      <c r="D138" s="205" t="s">
        <v>395</v>
      </c>
      <c r="E138" s="216" t="s">
        <v>76</v>
      </c>
      <c r="F138" s="217" t="s">
        <v>85</v>
      </c>
      <c r="G138" s="215"/>
      <c r="H138" s="218">
        <v>1</v>
      </c>
      <c r="I138" s="219"/>
      <c r="J138" s="215"/>
      <c r="K138" s="215"/>
      <c r="L138" s="220"/>
      <c r="M138" s="221"/>
      <c r="N138" s="222"/>
      <c r="O138" s="222"/>
      <c r="P138" s="222"/>
      <c r="Q138" s="222"/>
      <c r="R138" s="222"/>
      <c r="S138" s="222"/>
      <c r="T138" s="223"/>
      <c r="AT138" s="224" t="s">
        <v>395</v>
      </c>
      <c r="AU138" s="224" t="s">
        <v>90</v>
      </c>
      <c r="AV138" s="14" t="s">
        <v>90</v>
      </c>
      <c r="AW138" s="14" t="s">
        <v>36</v>
      </c>
      <c r="AX138" s="14" t="s">
        <v>85</v>
      </c>
      <c r="AY138" s="224" t="s">
        <v>386</v>
      </c>
    </row>
    <row r="139" spans="1:65" s="2" customFormat="1" ht="37.75" customHeight="1">
      <c r="A139" s="37"/>
      <c r="B139" s="38"/>
      <c r="C139" s="185" t="s">
        <v>522</v>
      </c>
      <c r="D139" s="185" t="s">
        <v>388</v>
      </c>
      <c r="E139" s="186" t="s">
        <v>6770</v>
      </c>
      <c r="F139" s="187" t="s">
        <v>6771</v>
      </c>
      <c r="G139" s="188" t="s">
        <v>624</v>
      </c>
      <c r="H139" s="189">
        <v>4</v>
      </c>
      <c r="I139" s="190"/>
      <c r="J139" s="191">
        <f>ROUND(I139*H139,2)</f>
        <v>0</v>
      </c>
      <c r="K139" s="187" t="s">
        <v>391</v>
      </c>
      <c r="L139" s="42"/>
      <c r="M139" s="192" t="s">
        <v>76</v>
      </c>
      <c r="N139" s="193" t="s">
        <v>49</v>
      </c>
      <c r="O139" s="67"/>
      <c r="P139" s="194">
        <f>O139*H139</f>
        <v>0</v>
      </c>
      <c r="Q139" s="194">
        <v>0</v>
      </c>
      <c r="R139" s="194">
        <f>Q139*H139</f>
        <v>0</v>
      </c>
      <c r="S139" s="194">
        <v>0</v>
      </c>
      <c r="T139" s="195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6" t="s">
        <v>479</v>
      </c>
      <c r="AT139" s="196" t="s">
        <v>388</v>
      </c>
      <c r="AU139" s="196" t="s">
        <v>90</v>
      </c>
      <c r="AY139" s="20" t="s">
        <v>386</v>
      </c>
      <c r="BE139" s="197">
        <f>IF(N139="základní",J139,0)</f>
        <v>0</v>
      </c>
      <c r="BF139" s="197">
        <f>IF(N139="snížená",J139,0)</f>
        <v>0</v>
      </c>
      <c r="BG139" s="197">
        <f>IF(N139="zákl. přenesená",J139,0)</f>
        <v>0</v>
      </c>
      <c r="BH139" s="197">
        <f>IF(N139="sníž. přenesená",J139,0)</f>
        <v>0</v>
      </c>
      <c r="BI139" s="197">
        <f>IF(N139="nulová",J139,0)</f>
        <v>0</v>
      </c>
      <c r="BJ139" s="20" t="s">
        <v>90</v>
      </c>
      <c r="BK139" s="197">
        <f>ROUND(I139*H139,2)</f>
        <v>0</v>
      </c>
      <c r="BL139" s="20" t="s">
        <v>479</v>
      </c>
      <c r="BM139" s="196" t="s">
        <v>6772</v>
      </c>
    </row>
    <row r="140" spans="1:65" s="2" customFormat="1" ht="10">
      <c r="A140" s="37"/>
      <c r="B140" s="38"/>
      <c r="C140" s="39"/>
      <c r="D140" s="198" t="s">
        <v>393</v>
      </c>
      <c r="E140" s="39"/>
      <c r="F140" s="199" t="s">
        <v>6773</v>
      </c>
      <c r="G140" s="39"/>
      <c r="H140" s="39"/>
      <c r="I140" s="200"/>
      <c r="J140" s="39"/>
      <c r="K140" s="39"/>
      <c r="L140" s="42"/>
      <c r="M140" s="201"/>
      <c r="N140" s="202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393</v>
      </c>
      <c r="AU140" s="20" t="s">
        <v>90</v>
      </c>
    </row>
    <row r="141" spans="1:65" s="2" customFormat="1" ht="24.15" customHeight="1">
      <c r="A141" s="37"/>
      <c r="B141" s="38"/>
      <c r="C141" s="236" t="s">
        <v>527</v>
      </c>
      <c r="D141" s="236" t="s">
        <v>453</v>
      </c>
      <c r="E141" s="237" t="s">
        <v>6774</v>
      </c>
      <c r="F141" s="238" t="s">
        <v>6775</v>
      </c>
      <c r="G141" s="239" t="s">
        <v>624</v>
      </c>
      <c r="H141" s="240">
        <v>4</v>
      </c>
      <c r="I141" s="241"/>
      <c r="J141" s="242">
        <f>ROUND(I141*H141,2)</f>
        <v>0</v>
      </c>
      <c r="K141" s="238" t="s">
        <v>391</v>
      </c>
      <c r="L141" s="243"/>
      <c r="M141" s="244" t="s">
        <v>76</v>
      </c>
      <c r="N141" s="245" t="s">
        <v>49</v>
      </c>
      <c r="O141" s="67"/>
      <c r="P141" s="194">
        <f>O141*H141</f>
        <v>0</v>
      </c>
      <c r="Q141" s="194">
        <v>0.24</v>
      </c>
      <c r="R141" s="194">
        <f>Q141*H141</f>
        <v>0.96</v>
      </c>
      <c r="S141" s="194">
        <v>0</v>
      </c>
      <c r="T141" s="195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6" t="s">
        <v>597</v>
      </c>
      <c r="AT141" s="196" t="s">
        <v>453</v>
      </c>
      <c r="AU141" s="196" t="s">
        <v>90</v>
      </c>
      <c r="AY141" s="20" t="s">
        <v>386</v>
      </c>
      <c r="BE141" s="197">
        <f>IF(N141="základní",J141,0)</f>
        <v>0</v>
      </c>
      <c r="BF141" s="197">
        <f>IF(N141="snížená",J141,0)</f>
        <v>0</v>
      </c>
      <c r="BG141" s="197">
        <f>IF(N141="zákl. přenesená",J141,0)</f>
        <v>0</v>
      </c>
      <c r="BH141" s="197">
        <f>IF(N141="sníž. přenesená",J141,0)</f>
        <v>0</v>
      </c>
      <c r="BI141" s="197">
        <f>IF(N141="nulová",J141,0)</f>
        <v>0</v>
      </c>
      <c r="BJ141" s="20" t="s">
        <v>90</v>
      </c>
      <c r="BK141" s="197">
        <f>ROUND(I141*H141,2)</f>
        <v>0</v>
      </c>
      <c r="BL141" s="20" t="s">
        <v>479</v>
      </c>
      <c r="BM141" s="196" t="s">
        <v>6776</v>
      </c>
    </row>
    <row r="142" spans="1:65" s="14" customFormat="1" ht="20">
      <c r="B142" s="214"/>
      <c r="C142" s="215"/>
      <c r="D142" s="205" t="s">
        <v>395</v>
      </c>
      <c r="E142" s="216" t="s">
        <v>76</v>
      </c>
      <c r="F142" s="217" t="s">
        <v>6777</v>
      </c>
      <c r="G142" s="215"/>
      <c r="H142" s="218">
        <v>3</v>
      </c>
      <c r="I142" s="219"/>
      <c r="J142" s="215"/>
      <c r="K142" s="215"/>
      <c r="L142" s="220"/>
      <c r="M142" s="221"/>
      <c r="N142" s="222"/>
      <c r="O142" s="222"/>
      <c r="P142" s="222"/>
      <c r="Q142" s="222"/>
      <c r="R142" s="222"/>
      <c r="S142" s="222"/>
      <c r="T142" s="223"/>
      <c r="AT142" s="224" t="s">
        <v>395</v>
      </c>
      <c r="AU142" s="224" t="s">
        <v>90</v>
      </c>
      <c r="AV142" s="14" t="s">
        <v>90</v>
      </c>
      <c r="AW142" s="14" t="s">
        <v>36</v>
      </c>
      <c r="AX142" s="14" t="s">
        <v>78</v>
      </c>
      <c r="AY142" s="224" t="s">
        <v>386</v>
      </c>
    </row>
    <row r="143" spans="1:65" s="14" customFormat="1" ht="20">
      <c r="B143" s="214"/>
      <c r="C143" s="215"/>
      <c r="D143" s="205" t="s">
        <v>395</v>
      </c>
      <c r="E143" s="216" t="s">
        <v>76</v>
      </c>
      <c r="F143" s="217" t="s">
        <v>6778</v>
      </c>
      <c r="G143" s="215"/>
      <c r="H143" s="218">
        <v>1</v>
      </c>
      <c r="I143" s="219"/>
      <c r="J143" s="215"/>
      <c r="K143" s="215"/>
      <c r="L143" s="220"/>
      <c r="M143" s="221"/>
      <c r="N143" s="222"/>
      <c r="O143" s="222"/>
      <c r="P143" s="222"/>
      <c r="Q143" s="222"/>
      <c r="R143" s="222"/>
      <c r="S143" s="222"/>
      <c r="T143" s="223"/>
      <c r="AT143" s="224" t="s">
        <v>395</v>
      </c>
      <c r="AU143" s="224" t="s">
        <v>90</v>
      </c>
      <c r="AV143" s="14" t="s">
        <v>90</v>
      </c>
      <c r="AW143" s="14" t="s">
        <v>36</v>
      </c>
      <c r="AX143" s="14" t="s">
        <v>78</v>
      </c>
      <c r="AY143" s="224" t="s">
        <v>386</v>
      </c>
    </row>
    <row r="144" spans="1:65" s="15" customFormat="1" ht="10">
      <c r="B144" s="225"/>
      <c r="C144" s="226"/>
      <c r="D144" s="205" t="s">
        <v>395</v>
      </c>
      <c r="E144" s="227" t="s">
        <v>76</v>
      </c>
      <c r="F144" s="228" t="s">
        <v>398</v>
      </c>
      <c r="G144" s="226"/>
      <c r="H144" s="229">
        <v>4</v>
      </c>
      <c r="I144" s="230"/>
      <c r="J144" s="226"/>
      <c r="K144" s="226"/>
      <c r="L144" s="231"/>
      <c r="M144" s="232"/>
      <c r="N144" s="233"/>
      <c r="O144" s="233"/>
      <c r="P144" s="233"/>
      <c r="Q144" s="233"/>
      <c r="R144" s="233"/>
      <c r="S144" s="233"/>
      <c r="T144" s="234"/>
      <c r="AT144" s="235" t="s">
        <v>395</v>
      </c>
      <c r="AU144" s="235" t="s">
        <v>90</v>
      </c>
      <c r="AV144" s="15" t="s">
        <v>102</v>
      </c>
      <c r="AW144" s="15" t="s">
        <v>36</v>
      </c>
      <c r="AX144" s="15" t="s">
        <v>85</v>
      </c>
      <c r="AY144" s="235" t="s">
        <v>386</v>
      </c>
    </row>
    <row r="145" spans="1:65" s="2" customFormat="1" ht="33" customHeight="1">
      <c r="A145" s="37"/>
      <c r="B145" s="38"/>
      <c r="C145" s="185" t="s">
        <v>534</v>
      </c>
      <c r="D145" s="185" t="s">
        <v>388</v>
      </c>
      <c r="E145" s="186" t="s">
        <v>6779</v>
      </c>
      <c r="F145" s="187" t="s">
        <v>6780</v>
      </c>
      <c r="G145" s="188" t="s">
        <v>624</v>
      </c>
      <c r="H145" s="189">
        <v>4</v>
      </c>
      <c r="I145" s="190"/>
      <c r="J145" s="191">
        <f>ROUND(I145*H145,2)</f>
        <v>0</v>
      </c>
      <c r="K145" s="187" t="s">
        <v>391</v>
      </c>
      <c r="L145" s="42"/>
      <c r="M145" s="192" t="s">
        <v>76</v>
      </c>
      <c r="N145" s="193" t="s">
        <v>49</v>
      </c>
      <c r="O145" s="67"/>
      <c r="P145" s="194">
        <f>O145*H145</f>
        <v>0</v>
      </c>
      <c r="Q145" s="194">
        <v>0</v>
      </c>
      <c r="R145" s="194">
        <f>Q145*H145</f>
        <v>0</v>
      </c>
      <c r="S145" s="194">
        <v>0</v>
      </c>
      <c r="T145" s="195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6" t="s">
        <v>479</v>
      </c>
      <c r="AT145" s="196" t="s">
        <v>388</v>
      </c>
      <c r="AU145" s="196" t="s">
        <v>90</v>
      </c>
      <c r="AY145" s="20" t="s">
        <v>386</v>
      </c>
      <c r="BE145" s="197">
        <f>IF(N145="základní",J145,0)</f>
        <v>0</v>
      </c>
      <c r="BF145" s="197">
        <f>IF(N145="snížená",J145,0)</f>
        <v>0</v>
      </c>
      <c r="BG145" s="197">
        <f>IF(N145="zákl. přenesená",J145,0)</f>
        <v>0</v>
      </c>
      <c r="BH145" s="197">
        <f>IF(N145="sníž. přenesená",J145,0)</f>
        <v>0</v>
      </c>
      <c r="BI145" s="197">
        <f>IF(N145="nulová",J145,0)</f>
        <v>0</v>
      </c>
      <c r="BJ145" s="20" t="s">
        <v>90</v>
      </c>
      <c r="BK145" s="197">
        <f>ROUND(I145*H145,2)</f>
        <v>0</v>
      </c>
      <c r="BL145" s="20" t="s">
        <v>479</v>
      </c>
      <c r="BM145" s="196" t="s">
        <v>6781</v>
      </c>
    </row>
    <row r="146" spans="1:65" s="2" customFormat="1" ht="10">
      <c r="A146" s="37"/>
      <c r="B146" s="38"/>
      <c r="C146" s="39"/>
      <c r="D146" s="198" t="s">
        <v>393</v>
      </c>
      <c r="E146" s="39"/>
      <c r="F146" s="199" t="s">
        <v>6782</v>
      </c>
      <c r="G146" s="39"/>
      <c r="H146" s="39"/>
      <c r="I146" s="200"/>
      <c r="J146" s="39"/>
      <c r="K146" s="39"/>
      <c r="L146" s="42"/>
      <c r="M146" s="201"/>
      <c r="N146" s="202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393</v>
      </c>
      <c r="AU146" s="20" t="s">
        <v>90</v>
      </c>
    </row>
    <row r="147" spans="1:65" s="2" customFormat="1" ht="16.5" customHeight="1">
      <c r="A147" s="37"/>
      <c r="B147" s="38"/>
      <c r="C147" s="236" t="s">
        <v>542</v>
      </c>
      <c r="D147" s="236" t="s">
        <v>453</v>
      </c>
      <c r="E147" s="237" t="s">
        <v>6783</v>
      </c>
      <c r="F147" s="238" t="s">
        <v>6784</v>
      </c>
      <c r="G147" s="239" t="s">
        <v>624</v>
      </c>
      <c r="H147" s="240">
        <v>4</v>
      </c>
      <c r="I147" s="241"/>
      <c r="J147" s="242">
        <f>ROUND(I147*H147,2)</f>
        <v>0</v>
      </c>
      <c r="K147" s="238" t="s">
        <v>391</v>
      </c>
      <c r="L147" s="243"/>
      <c r="M147" s="244" t="s">
        <v>76</v>
      </c>
      <c r="N147" s="245" t="s">
        <v>49</v>
      </c>
      <c r="O147" s="67"/>
      <c r="P147" s="194">
        <f>O147*H147</f>
        <v>0</v>
      </c>
      <c r="Q147" s="194">
        <v>1.1900000000000001E-2</v>
      </c>
      <c r="R147" s="194">
        <f>Q147*H147</f>
        <v>4.7600000000000003E-2</v>
      </c>
      <c r="S147" s="194">
        <v>0</v>
      </c>
      <c r="T147" s="195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6" t="s">
        <v>597</v>
      </c>
      <c r="AT147" s="196" t="s">
        <v>453</v>
      </c>
      <c r="AU147" s="196" t="s">
        <v>90</v>
      </c>
      <c r="AY147" s="20" t="s">
        <v>386</v>
      </c>
      <c r="BE147" s="197">
        <f>IF(N147="základní",J147,0)</f>
        <v>0</v>
      </c>
      <c r="BF147" s="197">
        <f>IF(N147="snížená",J147,0)</f>
        <v>0</v>
      </c>
      <c r="BG147" s="197">
        <f>IF(N147="zákl. přenesená",J147,0)</f>
        <v>0</v>
      </c>
      <c r="BH147" s="197">
        <f>IF(N147="sníž. přenesená",J147,0)</f>
        <v>0</v>
      </c>
      <c r="BI147" s="197">
        <f>IF(N147="nulová",J147,0)</f>
        <v>0</v>
      </c>
      <c r="BJ147" s="20" t="s">
        <v>90</v>
      </c>
      <c r="BK147" s="197">
        <f>ROUND(I147*H147,2)</f>
        <v>0</v>
      </c>
      <c r="BL147" s="20" t="s">
        <v>479</v>
      </c>
      <c r="BM147" s="196" t="s">
        <v>6785</v>
      </c>
    </row>
    <row r="148" spans="1:65" s="14" customFormat="1" ht="30">
      <c r="B148" s="214"/>
      <c r="C148" s="215"/>
      <c r="D148" s="205" t="s">
        <v>395</v>
      </c>
      <c r="E148" s="216" t="s">
        <v>76</v>
      </c>
      <c r="F148" s="217" t="s">
        <v>6786</v>
      </c>
      <c r="G148" s="215"/>
      <c r="H148" s="218">
        <v>4</v>
      </c>
      <c r="I148" s="219"/>
      <c r="J148" s="215"/>
      <c r="K148" s="215"/>
      <c r="L148" s="220"/>
      <c r="M148" s="221"/>
      <c r="N148" s="222"/>
      <c r="O148" s="222"/>
      <c r="P148" s="222"/>
      <c r="Q148" s="222"/>
      <c r="R148" s="222"/>
      <c r="S148" s="222"/>
      <c r="T148" s="223"/>
      <c r="AT148" s="224" t="s">
        <v>395</v>
      </c>
      <c r="AU148" s="224" t="s">
        <v>90</v>
      </c>
      <c r="AV148" s="14" t="s">
        <v>90</v>
      </c>
      <c r="AW148" s="14" t="s">
        <v>36</v>
      </c>
      <c r="AX148" s="14" t="s">
        <v>85</v>
      </c>
      <c r="AY148" s="224" t="s">
        <v>386</v>
      </c>
    </row>
    <row r="149" spans="1:65" s="2" customFormat="1" ht="24.15" customHeight="1">
      <c r="A149" s="37"/>
      <c r="B149" s="38"/>
      <c r="C149" s="185" t="s">
        <v>554</v>
      </c>
      <c r="D149" s="185" t="s">
        <v>388</v>
      </c>
      <c r="E149" s="186" t="s">
        <v>6787</v>
      </c>
      <c r="F149" s="187" t="s">
        <v>6788</v>
      </c>
      <c r="G149" s="188" t="s">
        <v>624</v>
      </c>
      <c r="H149" s="189">
        <v>4</v>
      </c>
      <c r="I149" s="190"/>
      <c r="J149" s="191">
        <f>ROUND(I149*H149,2)</f>
        <v>0</v>
      </c>
      <c r="K149" s="187" t="s">
        <v>391</v>
      </c>
      <c r="L149" s="42"/>
      <c r="M149" s="192" t="s">
        <v>76</v>
      </c>
      <c r="N149" s="193" t="s">
        <v>49</v>
      </c>
      <c r="O149" s="67"/>
      <c r="P149" s="194">
        <f>O149*H149</f>
        <v>0</v>
      </c>
      <c r="Q149" s="194">
        <v>0</v>
      </c>
      <c r="R149" s="194">
        <f>Q149*H149</f>
        <v>0</v>
      </c>
      <c r="S149" s="194">
        <v>0</v>
      </c>
      <c r="T149" s="195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6" t="s">
        <v>3869</v>
      </c>
      <c r="AT149" s="196" t="s">
        <v>388</v>
      </c>
      <c r="AU149" s="196" t="s">
        <v>90</v>
      </c>
      <c r="AY149" s="20" t="s">
        <v>386</v>
      </c>
      <c r="BE149" s="197">
        <f>IF(N149="základní",J149,0)</f>
        <v>0</v>
      </c>
      <c r="BF149" s="197">
        <f>IF(N149="snížená",J149,0)</f>
        <v>0</v>
      </c>
      <c r="BG149" s="197">
        <f>IF(N149="zákl. přenesená",J149,0)</f>
        <v>0</v>
      </c>
      <c r="BH149" s="197">
        <f>IF(N149="sníž. přenesená",J149,0)</f>
        <v>0</v>
      </c>
      <c r="BI149" s="197">
        <f>IF(N149="nulová",J149,0)</f>
        <v>0</v>
      </c>
      <c r="BJ149" s="20" t="s">
        <v>90</v>
      </c>
      <c r="BK149" s="197">
        <f>ROUND(I149*H149,2)</f>
        <v>0</v>
      </c>
      <c r="BL149" s="20" t="s">
        <v>3869</v>
      </c>
      <c r="BM149" s="196" t="s">
        <v>6789</v>
      </c>
    </row>
    <row r="150" spans="1:65" s="2" customFormat="1" ht="10">
      <c r="A150" s="37"/>
      <c r="B150" s="38"/>
      <c r="C150" s="39"/>
      <c r="D150" s="198" t="s">
        <v>393</v>
      </c>
      <c r="E150" s="39"/>
      <c r="F150" s="199" t="s">
        <v>6790</v>
      </c>
      <c r="G150" s="39"/>
      <c r="H150" s="39"/>
      <c r="I150" s="200"/>
      <c r="J150" s="39"/>
      <c r="K150" s="39"/>
      <c r="L150" s="42"/>
      <c r="M150" s="201"/>
      <c r="N150" s="202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393</v>
      </c>
      <c r="AU150" s="20" t="s">
        <v>90</v>
      </c>
    </row>
    <row r="151" spans="1:65" s="2" customFormat="1" ht="16.5" customHeight="1">
      <c r="A151" s="37"/>
      <c r="B151" s="38"/>
      <c r="C151" s="236" t="s">
        <v>566</v>
      </c>
      <c r="D151" s="236" t="s">
        <v>453</v>
      </c>
      <c r="E151" s="237" t="s">
        <v>6791</v>
      </c>
      <c r="F151" s="238" t="s">
        <v>6792</v>
      </c>
      <c r="G151" s="239" t="s">
        <v>624</v>
      </c>
      <c r="H151" s="240">
        <v>4</v>
      </c>
      <c r="I151" s="241"/>
      <c r="J151" s="242">
        <f>ROUND(I151*H151,2)</f>
        <v>0</v>
      </c>
      <c r="K151" s="238" t="s">
        <v>391</v>
      </c>
      <c r="L151" s="243"/>
      <c r="M151" s="244" t="s">
        <v>76</v>
      </c>
      <c r="N151" s="245" t="s">
        <v>49</v>
      </c>
      <c r="O151" s="67"/>
      <c r="P151" s="194">
        <f>O151*H151</f>
        <v>0</v>
      </c>
      <c r="Q151" s="194">
        <v>2.0000000000000001E-4</v>
      </c>
      <c r="R151" s="194">
        <f>Q151*H151</f>
        <v>8.0000000000000004E-4</v>
      </c>
      <c r="S151" s="194">
        <v>0</v>
      </c>
      <c r="T151" s="195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6" t="s">
        <v>3869</v>
      </c>
      <c r="AT151" s="196" t="s">
        <v>453</v>
      </c>
      <c r="AU151" s="196" t="s">
        <v>90</v>
      </c>
      <c r="AY151" s="20" t="s">
        <v>386</v>
      </c>
      <c r="BE151" s="197">
        <f>IF(N151="základní",J151,0)</f>
        <v>0</v>
      </c>
      <c r="BF151" s="197">
        <f>IF(N151="snížená",J151,0)</f>
        <v>0</v>
      </c>
      <c r="BG151" s="197">
        <f>IF(N151="zákl. přenesená",J151,0)</f>
        <v>0</v>
      </c>
      <c r="BH151" s="197">
        <f>IF(N151="sníž. přenesená",J151,0)</f>
        <v>0</v>
      </c>
      <c r="BI151" s="197">
        <f>IF(N151="nulová",J151,0)</f>
        <v>0</v>
      </c>
      <c r="BJ151" s="20" t="s">
        <v>90</v>
      </c>
      <c r="BK151" s="197">
        <f>ROUND(I151*H151,2)</f>
        <v>0</v>
      </c>
      <c r="BL151" s="20" t="s">
        <v>3869</v>
      </c>
      <c r="BM151" s="196" t="s">
        <v>6793</v>
      </c>
    </row>
    <row r="152" spans="1:65" s="14" customFormat="1" ht="10">
      <c r="B152" s="214"/>
      <c r="C152" s="215"/>
      <c r="D152" s="205" t="s">
        <v>395</v>
      </c>
      <c r="E152" s="216" t="s">
        <v>76</v>
      </c>
      <c r="F152" s="217" t="s">
        <v>6794</v>
      </c>
      <c r="G152" s="215"/>
      <c r="H152" s="218">
        <v>4</v>
      </c>
      <c r="I152" s="219"/>
      <c r="J152" s="215"/>
      <c r="K152" s="215"/>
      <c r="L152" s="220"/>
      <c r="M152" s="221"/>
      <c r="N152" s="222"/>
      <c r="O152" s="222"/>
      <c r="P152" s="222"/>
      <c r="Q152" s="222"/>
      <c r="R152" s="222"/>
      <c r="S152" s="222"/>
      <c r="T152" s="223"/>
      <c r="AT152" s="224" t="s">
        <v>395</v>
      </c>
      <c r="AU152" s="224" t="s">
        <v>90</v>
      </c>
      <c r="AV152" s="14" t="s">
        <v>90</v>
      </c>
      <c r="AW152" s="14" t="s">
        <v>36</v>
      </c>
      <c r="AX152" s="14" t="s">
        <v>85</v>
      </c>
      <c r="AY152" s="224" t="s">
        <v>386</v>
      </c>
    </row>
    <row r="153" spans="1:65" s="2" customFormat="1" ht="37.75" customHeight="1">
      <c r="A153" s="37"/>
      <c r="B153" s="38"/>
      <c r="C153" s="185" t="s">
        <v>573</v>
      </c>
      <c r="D153" s="185" t="s">
        <v>388</v>
      </c>
      <c r="E153" s="186" t="s">
        <v>6795</v>
      </c>
      <c r="F153" s="187" t="s">
        <v>6796</v>
      </c>
      <c r="G153" s="188" t="s">
        <v>624</v>
      </c>
      <c r="H153" s="189">
        <v>1</v>
      </c>
      <c r="I153" s="190"/>
      <c r="J153" s="191">
        <f>ROUND(I153*H153,2)</f>
        <v>0</v>
      </c>
      <c r="K153" s="187" t="s">
        <v>391</v>
      </c>
      <c r="L153" s="42"/>
      <c r="M153" s="192" t="s">
        <v>76</v>
      </c>
      <c r="N153" s="193" t="s">
        <v>49</v>
      </c>
      <c r="O153" s="67"/>
      <c r="P153" s="194">
        <f>O153*H153</f>
        <v>0</v>
      </c>
      <c r="Q153" s="194">
        <v>0</v>
      </c>
      <c r="R153" s="194">
        <f>Q153*H153</f>
        <v>0</v>
      </c>
      <c r="S153" s="194">
        <v>0</v>
      </c>
      <c r="T153" s="195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6" t="s">
        <v>479</v>
      </c>
      <c r="AT153" s="196" t="s">
        <v>388</v>
      </c>
      <c r="AU153" s="196" t="s">
        <v>90</v>
      </c>
      <c r="AY153" s="20" t="s">
        <v>386</v>
      </c>
      <c r="BE153" s="197">
        <f>IF(N153="základní",J153,0)</f>
        <v>0</v>
      </c>
      <c r="BF153" s="197">
        <f>IF(N153="snížená",J153,0)</f>
        <v>0</v>
      </c>
      <c r="BG153" s="197">
        <f>IF(N153="zákl. přenesená",J153,0)</f>
        <v>0</v>
      </c>
      <c r="BH153" s="197">
        <f>IF(N153="sníž. přenesená",J153,0)</f>
        <v>0</v>
      </c>
      <c r="BI153" s="197">
        <f>IF(N153="nulová",J153,0)</f>
        <v>0</v>
      </c>
      <c r="BJ153" s="20" t="s">
        <v>90</v>
      </c>
      <c r="BK153" s="197">
        <f>ROUND(I153*H153,2)</f>
        <v>0</v>
      </c>
      <c r="BL153" s="20" t="s">
        <v>479</v>
      </c>
      <c r="BM153" s="196" t="s">
        <v>6797</v>
      </c>
    </row>
    <row r="154" spans="1:65" s="2" customFormat="1" ht="10">
      <c r="A154" s="37"/>
      <c r="B154" s="38"/>
      <c r="C154" s="39"/>
      <c r="D154" s="198" t="s">
        <v>393</v>
      </c>
      <c r="E154" s="39"/>
      <c r="F154" s="199" t="s">
        <v>6798</v>
      </c>
      <c r="G154" s="39"/>
      <c r="H154" s="39"/>
      <c r="I154" s="200"/>
      <c r="J154" s="39"/>
      <c r="K154" s="39"/>
      <c r="L154" s="42"/>
      <c r="M154" s="201"/>
      <c r="N154" s="202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393</v>
      </c>
      <c r="AU154" s="20" t="s">
        <v>90</v>
      </c>
    </row>
    <row r="155" spans="1:65" s="2" customFormat="1" ht="33" customHeight="1">
      <c r="A155" s="37"/>
      <c r="B155" s="38"/>
      <c r="C155" s="236" t="s">
        <v>582</v>
      </c>
      <c r="D155" s="236" t="s">
        <v>453</v>
      </c>
      <c r="E155" s="237" t="s">
        <v>6799</v>
      </c>
      <c r="F155" s="238" t="s">
        <v>6800</v>
      </c>
      <c r="G155" s="239" t="s">
        <v>624</v>
      </c>
      <c r="H155" s="240">
        <v>1</v>
      </c>
      <c r="I155" s="241"/>
      <c r="J155" s="242">
        <f>ROUND(I155*H155,2)</f>
        <v>0</v>
      </c>
      <c r="K155" s="238" t="s">
        <v>5719</v>
      </c>
      <c r="L155" s="243"/>
      <c r="M155" s="244" t="s">
        <v>76</v>
      </c>
      <c r="N155" s="245" t="s">
        <v>49</v>
      </c>
      <c r="O155" s="67"/>
      <c r="P155" s="194">
        <f>O155*H155</f>
        <v>0</v>
      </c>
      <c r="Q155" s="194">
        <v>6.5000000000000002E-2</v>
      </c>
      <c r="R155" s="194">
        <f>Q155*H155</f>
        <v>6.5000000000000002E-2</v>
      </c>
      <c r="S155" s="194">
        <v>0</v>
      </c>
      <c r="T155" s="195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6" t="s">
        <v>597</v>
      </c>
      <c r="AT155" s="196" t="s">
        <v>453</v>
      </c>
      <c r="AU155" s="196" t="s">
        <v>90</v>
      </c>
      <c r="AY155" s="20" t="s">
        <v>386</v>
      </c>
      <c r="BE155" s="197">
        <f>IF(N155="základní",J155,0)</f>
        <v>0</v>
      </c>
      <c r="BF155" s="197">
        <f>IF(N155="snížená",J155,0)</f>
        <v>0</v>
      </c>
      <c r="BG155" s="197">
        <f>IF(N155="zákl. přenesená",J155,0)</f>
        <v>0</v>
      </c>
      <c r="BH155" s="197">
        <f>IF(N155="sníž. přenesená",J155,0)</f>
        <v>0</v>
      </c>
      <c r="BI155" s="197">
        <f>IF(N155="nulová",J155,0)</f>
        <v>0</v>
      </c>
      <c r="BJ155" s="20" t="s">
        <v>90</v>
      </c>
      <c r="BK155" s="197">
        <f>ROUND(I155*H155,2)</f>
        <v>0</v>
      </c>
      <c r="BL155" s="20" t="s">
        <v>479</v>
      </c>
      <c r="BM155" s="196" t="s">
        <v>6801</v>
      </c>
    </row>
    <row r="156" spans="1:65" s="14" customFormat="1" ht="10">
      <c r="B156" s="214"/>
      <c r="C156" s="215"/>
      <c r="D156" s="205" t="s">
        <v>395</v>
      </c>
      <c r="E156" s="216" t="s">
        <v>76</v>
      </c>
      <c r="F156" s="217" t="s">
        <v>85</v>
      </c>
      <c r="G156" s="215"/>
      <c r="H156" s="218">
        <v>1</v>
      </c>
      <c r="I156" s="219"/>
      <c r="J156" s="215"/>
      <c r="K156" s="215"/>
      <c r="L156" s="220"/>
      <c r="M156" s="221"/>
      <c r="N156" s="222"/>
      <c r="O156" s="222"/>
      <c r="P156" s="222"/>
      <c r="Q156" s="222"/>
      <c r="R156" s="222"/>
      <c r="S156" s="222"/>
      <c r="T156" s="223"/>
      <c r="AT156" s="224" t="s">
        <v>395</v>
      </c>
      <c r="AU156" s="224" t="s">
        <v>90</v>
      </c>
      <c r="AV156" s="14" t="s">
        <v>90</v>
      </c>
      <c r="AW156" s="14" t="s">
        <v>36</v>
      </c>
      <c r="AX156" s="14" t="s">
        <v>85</v>
      </c>
      <c r="AY156" s="224" t="s">
        <v>386</v>
      </c>
    </row>
    <row r="157" spans="1:65" s="2" customFormat="1" ht="37.75" customHeight="1">
      <c r="A157" s="37"/>
      <c r="B157" s="38"/>
      <c r="C157" s="185" t="s">
        <v>589</v>
      </c>
      <c r="D157" s="185" t="s">
        <v>388</v>
      </c>
      <c r="E157" s="186" t="s">
        <v>6802</v>
      </c>
      <c r="F157" s="187" t="s">
        <v>6803</v>
      </c>
      <c r="G157" s="188" t="s">
        <v>624</v>
      </c>
      <c r="H157" s="189">
        <v>1</v>
      </c>
      <c r="I157" s="190"/>
      <c r="J157" s="191">
        <f>ROUND(I157*H157,2)</f>
        <v>0</v>
      </c>
      <c r="K157" s="187" t="s">
        <v>391</v>
      </c>
      <c r="L157" s="42"/>
      <c r="M157" s="192" t="s">
        <v>76</v>
      </c>
      <c r="N157" s="193" t="s">
        <v>49</v>
      </c>
      <c r="O157" s="67"/>
      <c r="P157" s="194">
        <f>O157*H157</f>
        <v>0</v>
      </c>
      <c r="Q157" s="194">
        <v>0</v>
      </c>
      <c r="R157" s="194">
        <f>Q157*H157</f>
        <v>0</v>
      </c>
      <c r="S157" s="194">
        <v>0</v>
      </c>
      <c r="T157" s="195">
        <f>S157*H157</f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6" t="s">
        <v>479</v>
      </c>
      <c r="AT157" s="196" t="s">
        <v>388</v>
      </c>
      <c r="AU157" s="196" t="s">
        <v>90</v>
      </c>
      <c r="AY157" s="20" t="s">
        <v>386</v>
      </c>
      <c r="BE157" s="197">
        <f>IF(N157="základní",J157,0)</f>
        <v>0</v>
      </c>
      <c r="BF157" s="197">
        <f>IF(N157="snížená",J157,0)</f>
        <v>0</v>
      </c>
      <c r="BG157" s="197">
        <f>IF(N157="zákl. přenesená",J157,0)</f>
        <v>0</v>
      </c>
      <c r="BH157" s="197">
        <f>IF(N157="sníž. přenesená",J157,0)</f>
        <v>0</v>
      </c>
      <c r="BI157" s="197">
        <f>IF(N157="nulová",J157,0)</f>
        <v>0</v>
      </c>
      <c r="BJ157" s="20" t="s">
        <v>90</v>
      </c>
      <c r="BK157" s="197">
        <f>ROUND(I157*H157,2)</f>
        <v>0</v>
      </c>
      <c r="BL157" s="20" t="s">
        <v>479</v>
      </c>
      <c r="BM157" s="196" t="s">
        <v>6804</v>
      </c>
    </row>
    <row r="158" spans="1:65" s="2" customFormat="1" ht="10">
      <c r="A158" s="37"/>
      <c r="B158" s="38"/>
      <c r="C158" s="39"/>
      <c r="D158" s="198" t="s">
        <v>393</v>
      </c>
      <c r="E158" s="39"/>
      <c r="F158" s="199" t="s">
        <v>6805</v>
      </c>
      <c r="G158" s="39"/>
      <c r="H158" s="39"/>
      <c r="I158" s="200"/>
      <c r="J158" s="39"/>
      <c r="K158" s="39"/>
      <c r="L158" s="42"/>
      <c r="M158" s="201"/>
      <c r="N158" s="202"/>
      <c r="O158" s="67"/>
      <c r="P158" s="67"/>
      <c r="Q158" s="67"/>
      <c r="R158" s="67"/>
      <c r="S158" s="67"/>
      <c r="T158" s="68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T158" s="20" t="s">
        <v>393</v>
      </c>
      <c r="AU158" s="20" t="s">
        <v>90</v>
      </c>
    </row>
    <row r="159" spans="1:65" s="2" customFormat="1" ht="33" customHeight="1">
      <c r="A159" s="37"/>
      <c r="B159" s="38"/>
      <c r="C159" s="236" t="s">
        <v>597</v>
      </c>
      <c r="D159" s="236" t="s">
        <v>453</v>
      </c>
      <c r="E159" s="237" t="s">
        <v>6806</v>
      </c>
      <c r="F159" s="238" t="s">
        <v>6807</v>
      </c>
      <c r="G159" s="239" t="s">
        <v>624</v>
      </c>
      <c r="H159" s="240">
        <v>1</v>
      </c>
      <c r="I159" s="241"/>
      <c r="J159" s="242">
        <f>ROUND(I159*H159,2)</f>
        <v>0</v>
      </c>
      <c r="K159" s="238" t="s">
        <v>5719</v>
      </c>
      <c r="L159" s="243"/>
      <c r="M159" s="244" t="s">
        <v>76</v>
      </c>
      <c r="N159" s="245" t="s">
        <v>49</v>
      </c>
      <c r="O159" s="67"/>
      <c r="P159" s="194">
        <f>O159*H159</f>
        <v>0</v>
      </c>
      <c r="Q159" s="194">
        <v>6.5000000000000002E-2</v>
      </c>
      <c r="R159" s="194">
        <f>Q159*H159</f>
        <v>6.5000000000000002E-2</v>
      </c>
      <c r="S159" s="194">
        <v>0</v>
      </c>
      <c r="T159" s="195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6" t="s">
        <v>597</v>
      </c>
      <c r="AT159" s="196" t="s">
        <v>453</v>
      </c>
      <c r="AU159" s="196" t="s">
        <v>90</v>
      </c>
      <c r="AY159" s="20" t="s">
        <v>386</v>
      </c>
      <c r="BE159" s="197">
        <f>IF(N159="základní",J159,0)</f>
        <v>0</v>
      </c>
      <c r="BF159" s="197">
        <f>IF(N159="snížená",J159,0)</f>
        <v>0</v>
      </c>
      <c r="BG159" s="197">
        <f>IF(N159="zákl. přenesená",J159,0)</f>
        <v>0</v>
      </c>
      <c r="BH159" s="197">
        <f>IF(N159="sníž. přenesená",J159,0)</f>
        <v>0</v>
      </c>
      <c r="BI159" s="197">
        <f>IF(N159="nulová",J159,0)</f>
        <v>0</v>
      </c>
      <c r="BJ159" s="20" t="s">
        <v>90</v>
      </c>
      <c r="BK159" s="197">
        <f>ROUND(I159*H159,2)</f>
        <v>0</v>
      </c>
      <c r="BL159" s="20" t="s">
        <v>479</v>
      </c>
      <c r="BM159" s="196" t="s">
        <v>6808</v>
      </c>
    </row>
    <row r="160" spans="1:65" s="14" customFormat="1" ht="10">
      <c r="B160" s="214"/>
      <c r="C160" s="215"/>
      <c r="D160" s="205" t="s">
        <v>395</v>
      </c>
      <c r="E160" s="216" t="s">
        <v>76</v>
      </c>
      <c r="F160" s="217" t="s">
        <v>85</v>
      </c>
      <c r="G160" s="215"/>
      <c r="H160" s="218">
        <v>1</v>
      </c>
      <c r="I160" s="219"/>
      <c r="J160" s="215"/>
      <c r="K160" s="215"/>
      <c r="L160" s="220"/>
      <c r="M160" s="221"/>
      <c r="N160" s="222"/>
      <c r="O160" s="222"/>
      <c r="P160" s="222"/>
      <c r="Q160" s="222"/>
      <c r="R160" s="222"/>
      <c r="S160" s="222"/>
      <c r="T160" s="223"/>
      <c r="AT160" s="224" t="s">
        <v>395</v>
      </c>
      <c r="AU160" s="224" t="s">
        <v>90</v>
      </c>
      <c r="AV160" s="14" t="s">
        <v>90</v>
      </c>
      <c r="AW160" s="14" t="s">
        <v>36</v>
      </c>
      <c r="AX160" s="14" t="s">
        <v>85</v>
      </c>
      <c r="AY160" s="224" t="s">
        <v>386</v>
      </c>
    </row>
    <row r="161" spans="1:65" s="2" customFormat="1" ht="33" customHeight="1">
      <c r="A161" s="37"/>
      <c r="B161" s="38"/>
      <c r="C161" s="185" t="s">
        <v>605</v>
      </c>
      <c r="D161" s="185" t="s">
        <v>388</v>
      </c>
      <c r="E161" s="186" t="s">
        <v>6809</v>
      </c>
      <c r="F161" s="187" t="s">
        <v>6810</v>
      </c>
      <c r="G161" s="188" t="s">
        <v>624</v>
      </c>
      <c r="H161" s="189">
        <v>1</v>
      </c>
      <c r="I161" s="190"/>
      <c r="J161" s="191">
        <f>ROUND(I161*H161,2)</f>
        <v>0</v>
      </c>
      <c r="K161" s="187" t="s">
        <v>391</v>
      </c>
      <c r="L161" s="42"/>
      <c r="M161" s="192" t="s">
        <v>76</v>
      </c>
      <c r="N161" s="193" t="s">
        <v>49</v>
      </c>
      <c r="O161" s="67"/>
      <c r="P161" s="194">
        <f>O161*H161</f>
        <v>0</v>
      </c>
      <c r="Q161" s="194">
        <v>0</v>
      </c>
      <c r="R161" s="194">
        <f>Q161*H161</f>
        <v>0</v>
      </c>
      <c r="S161" s="194">
        <v>0</v>
      </c>
      <c r="T161" s="195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6" t="s">
        <v>479</v>
      </c>
      <c r="AT161" s="196" t="s">
        <v>388</v>
      </c>
      <c r="AU161" s="196" t="s">
        <v>90</v>
      </c>
      <c r="AY161" s="20" t="s">
        <v>386</v>
      </c>
      <c r="BE161" s="197">
        <f>IF(N161="základní",J161,0)</f>
        <v>0</v>
      </c>
      <c r="BF161" s="197">
        <f>IF(N161="snížená",J161,0)</f>
        <v>0</v>
      </c>
      <c r="BG161" s="197">
        <f>IF(N161="zákl. přenesená",J161,0)</f>
        <v>0</v>
      </c>
      <c r="BH161" s="197">
        <f>IF(N161="sníž. přenesená",J161,0)</f>
        <v>0</v>
      </c>
      <c r="BI161" s="197">
        <f>IF(N161="nulová",J161,0)</f>
        <v>0</v>
      </c>
      <c r="BJ161" s="20" t="s">
        <v>90</v>
      </c>
      <c r="BK161" s="197">
        <f>ROUND(I161*H161,2)</f>
        <v>0</v>
      </c>
      <c r="BL161" s="20" t="s">
        <v>479</v>
      </c>
      <c r="BM161" s="196" t="s">
        <v>6811</v>
      </c>
    </row>
    <row r="162" spans="1:65" s="2" customFormat="1" ht="10">
      <c r="A162" s="37"/>
      <c r="B162" s="38"/>
      <c r="C162" s="39"/>
      <c r="D162" s="198" t="s">
        <v>393</v>
      </c>
      <c r="E162" s="39"/>
      <c r="F162" s="199" t="s">
        <v>6812</v>
      </c>
      <c r="G162" s="39"/>
      <c r="H162" s="39"/>
      <c r="I162" s="200"/>
      <c r="J162" s="39"/>
      <c r="K162" s="39"/>
      <c r="L162" s="42"/>
      <c r="M162" s="201"/>
      <c r="N162" s="202"/>
      <c r="O162" s="67"/>
      <c r="P162" s="67"/>
      <c r="Q162" s="67"/>
      <c r="R162" s="67"/>
      <c r="S162" s="67"/>
      <c r="T162" s="68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T162" s="20" t="s">
        <v>393</v>
      </c>
      <c r="AU162" s="20" t="s">
        <v>90</v>
      </c>
    </row>
    <row r="163" spans="1:65" s="14" customFormat="1" ht="10">
      <c r="B163" s="214"/>
      <c r="C163" s="215"/>
      <c r="D163" s="205" t="s">
        <v>395</v>
      </c>
      <c r="E163" s="216" t="s">
        <v>76</v>
      </c>
      <c r="F163" s="217" t="s">
        <v>85</v>
      </c>
      <c r="G163" s="215"/>
      <c r="H163" s="218">
        <v>1</v>
      </c>
      <c r="I163" s="219"/>
      <c r="J163" s="215"/>
      <c r="K163" s="215"/>
      <c r="L163" s="220"/>
      <c r="M163" s="221"/>
      <c r="N163" s="222"/>
      <c r="O163" s="222"/>
      <c r="P163" s="222"/>
      <c r="Q163" s="222"/>
      <c r="R163" s="222"/>
      <c r="S163" s="222"/>
      <c r="T163" s="223"/>
      <c r="AT163" s="224" t="s">
        <v>395</v>
      </c>
      <c r="AU163" s="224" t="s">
        <v>90</v>
      </c>
      <c r="AV163" s="14" t="s">
        <v>90</v>
      </c>
      <c r="AW163" s="14" t="s">
        <v>36</v>
      </c>
      <c r="AX163" s="14" t="s">
        <v>85</v>
      </c>
      <c r="AY163" s="224" t="s">
        <v>386</v>
      </c>
    </row>
    <row r="164" spans="1:65" s="2" customFormat="1" ht="24.15" customHeight="1">
      <c r="A164" s="37"/>
      <c r="B164" s="38"/>
      <c r="C164" s="236" t="s">
        <v>613</v>
      </c>
      <c r="D164" s="236" t="s">
        <v>453</v>
      </c>
      <c r="E164" s="237" t="s">
        <v>6813</v>
      </c>
      <c r="F164" s="238" t="s">
        <v>6814</v>
      </c>
      <c r="G164" s="239" t="s">
        <v>624</v>
      </c>
      <c r="H164" s="240">
        <v>1</v>
      </c>
      <c r="I164" s="241"/>
      <c r="J164" s="242">
        <f>ROUND(I164*H164,2)</f>
        <v>0</v>
      </c>
      <c r="K164" s="238" t="s">
        <v>391</v>
      </c>
      <c r="L164" s="243"/>
      <c r="M164" s="244" t="s">
        <v>76</v>
      </c>
      <c r="N164" s="245" t="s">
        <v>49</v>
      </c>
      <c r="O164" s="67"/>
      <c r="P164" s="194">
        <f>O164*H164</f>
        <v>0</v>
      </c>
      <c r="Q164" s="194">
        <v>2.9000000000000001E-2</v>
      </c>
      <c r="R164" s="194">
        <f>Q164*H164</f>
        <v>2.9000000000000001E-2</v>
      </c>
      <c r="S164" s="194">
        <v>0</v>
      </c>
      <c r="T164" s="195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6" t="s">
        <v>597</v>
      </c>
      <c r="AT164" s="196" t="s">
        <v>453</v>
      </c>
      <c r="AU164" s="196" t="s">
        <v>90</v>
      </c>
      <c r="AY164" s="20" t="s">
        <v>386</v>
      </c>
      <c r="BE164" s="197">
        <f>IF(N164="základní",J164,0)</f>
        <v>0</v>
      </c>
      <c r="BF164" s="197">
        <f>IF(N164="snížená",J164,0)</f>
        <v>0</v>
      </c>
      <c r="BG164" s="197">
        <f>IF(N164="zákl. přenesená",J164,0)</f>
        <v>0</v>
      </c>
      <c r="BH164" s="197">
        <f>IF(N164="sníž. přenesená",J164,0)</f>
        <v>0</v>
      </c>
      <c r="BI164" s="197">
        <f>IF(N164="nulová",J164,0)</f>
        <v>0</v>
      </c>
      <c r="BJ164" s="20" t="s">
        <v>90</v>
      </c>
      <c r="BK164" s="197">
        <f>ROUND(I164*H164,2)</f>
        <v>0</v>
      </c>
      <c r="BL164" s="20" t="s">
        <v>479</v>
      </c>
      <c r="BM164" s="196" t="s">
        <v>6815</v>
      </c>
    </row>
    <row r="165" spans="1:65" s="2" customFormat="1" ht="24.15" customHeight="1">
      <c r="A165" s="37"/>
      <c r="B165" s="38"/>
      <c r="C165" s="185" t="s">
        <v>621</v>
      </c>
      <c r="D165" s="185" t="s">
        <v>388</v>
      </c>
      <c r="E165" s="186" t="s">
        <v>6816</v>
      </c>
      <c r="F165" s="187" t="s">
        <v>6817</v>
      </c>
      <c r="G165" s="188" t="s">
        <v>624</v>
      </c>
      <c r="H165" s="189">
        <v>1</v>
      </c>
      <c r="I165" s="190"/>
      <c r="J165" s="191">
        <f>ROUND(I165*H165,2)</f>
        <v>0</v>
      </c>
      <c r="K165" s="187" t="s">
        <v>391</v>
      </c>
      <c r="L165" s="42"/>
      <c r="M165" s="192" t="s">
        <v>76</v>
      </c>
      <c r="N165" s="193" t="s">
        <v>49</v>
      </c>
      <c r="O165" s="67"/>
      <c r="P165" s="194">
        <f>O165*H165</f>
        <v>0</v>
      </c>
      <c r="Q165" s="194">
        <v>0</v>
      </c>
      <c r="R165" s="194">
        <f>Q165*H165</f>
        <v>0</v>
      </c>
      <c r="S165" s="194">
        <v>0</v>
      </c>
      <c r="T165" s="195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6" t="s">
        <v>479</v>
      </c>
      <c r="AT165" s="196" t="s">
        <v>388</v>
      </c>
      <c r="AU165" s="196" t="s">
        <v>90</v>
      </c>
      <c r="AY165" s="20" t="s">
        <v>386</v>
      </c>
      <c r="BE165" s="197">
        <f>IF(N165="základní",J165,0)</f>
        <v>0</v>
      </c>
      <c r="BF165" s="197">
        <f>IF(N165="snížená",J165,0)</f>
        <v>0</v>
      </c>
      <c r="BG165" s="197">
        <f>IF(N165="zákl. přenesená",J165,0)</f>
        <v>0</v>
      </c>
      <c r="BH165" s="197">
        <f>IF(N165="sníž. přenesená",J165,0)</f>
        <v>0</v>
      </c>
      <c r="BI165" s="197">
        <f>IF(N165="nulová",J165,0)</f>
        <v>0</v>
      </c>
      <c r="BJ165" s="20" t="s">
        <v>90</v>
      </c>
      <c r="BK165" s="197">
        <f>ROUND(I165*H165,2)</f>
        <v>0</v>
      </c>
      <c r="BL165" s="20" t="s">
        <v>479</v>
      </c>
      <c r="BM165" s="196" t="s">
        <v>6818</v>
      </c>
    </row>
    <row r="166" spans="1:65" s="2" customFormat="1" ht="10">
      <c r="A166" s="37"/>
      <c r="B166" s="38"/>
      <c r="C166" s="39"/>
      <c r="D166" s="198" t="s">
        <v>393</v>
      </c>
      <c r="E166" s="39"/>
      <c r="F166" s="199" t="s">
        <v>6819</v>
      </c>
      <c r="G166" s="39"/>
      <c r="H166" s="39"/>
      <c r="I166" s="200"/>
      <c r="J166" s="39"/>
      <c r="K166" s="39"/>
      <c r="L166" s="42"/>
      <c r="M166" s="201"/>
      <c r="N166" s="202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393</v>
      </c>
      <c r="AU166" s="20" t="s">
        <v>90</v>
      </c>
    </row>
    <row r="167" spans="1:65" s="2" customFormat="1" ht="33" customHeight="1">
      <c r="A167" s="37"/>
      <c r="B167" s="38"/>
      <c r="C167" s="236" t="s">
        <v>629</v>
      </c>
      <c r="D167" s="236" t="s">
        <v>453</v>
      </c>
      <c r="E167" s="237" t="s">
        <v>6820</v>
      </c>
      <c r="F167" s="238" t="s">
        <v>6821</v>
      </c>
      <c r="G167" s="239" t="s">
        <v>624</v>
      </c>
      <c r="H167" s="240">
        <v>1</v>
      </c>
      <c r="I167" s="241"/>
      <c r="J167" s="242">
        <f>ROUND(I167*H167,2)</f>
        <v>0</v>
      </c>
      <c r="K167" s="238" t="s">
        <v>391</v>
      </c>
      <c r="L167" s="243"/>
      <c r="M167" s="244" t="s">
        <v>76</v>
      </c>
      <c r="N167" s="245" t="s">
        <v>49</v>
      </c>
      <c r="O167" s="67"/>
      <c r="P167" s="194">
        <f>O167*H167</f>
        <v>0</v>
      </c>
      <c r="Q167" s="194">
        <v>0.05</v>
      </c>
      <c r="R167" s="194">
        <f>Q167*H167</f>
        <v>0.05</v>
      </c>
      <c r="S167" s="194">
        <v>0</v>
      </c>
      <c r="T167" s="195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6" t="s">
        <v>597</v>
      </c>
      <c r="AT167" s="196" t="s">
        <v>453</v>
      </c>
      <c r="AU167" s="196" t="s">
        <v>90</v>
      </c>
      <c r="AY167" s="20" t="s">
        <v>386</v>
      </c>
      <c r="BE167" s="197">
        <f>IF(N167="základní",J167,0)</f>
        <v>0</v>
      </c>
      <c r="BF167" s="197">
        <f>IF(N167="snížená",J167,0)</f>
        <v>0</v>
      </c>
      <c r="BG167" s="197">
        <f>IF(N167="zákl. přenesená",J167,0)</f>
        <v>0</v>
      </c>
      <c r="BH167" s="197">
        <f>IF(N167="sníž. přenesená",J167,0)</f>
        <v>0</v>
      </c>
      <c r="BI167" s="197">
        <f>IF(N167="nulová",J167,0)</f>
        <v>0</v>
      </c>
      <c r="BJ167" s="20" t="s">
        <v>90</v>
      </c>
      <c r="BK167" s="197">
        <f>ROUND(I167*H167,2)</f>
        <v>0</v>
      </c>
      <c r="BL167" s="20" t="s">
        <v>479</v>
      </c>
      <c r="BM167" s="196" t="s">
        <v>6822</v>
      </c>
    </row>
    <row r="168" spans="1:65" s="14" customFormat="1" ht="10">
      <c r="B168" s="214"/>
      <c r="C168" s="215"/>
      <c r="D168" s="205" t="s">
        <v>395</v>
      </c>
      <c r="E168" s="216" t="s">
        <v>76</v>
      </c>
      <c r="F168" s="217" t="s">
        <v>85</v>
      </c>
      <c r="G168" s="215"/>
      <c r="H168" s="218">
        <v>1</v>
      </c>
      <c r="I168" s="219"/>
      <c r="J168" s="215"/>
      <c r="K168" s="215"/>
      <c r="L168" s="220"/>
      <c r="M168" s="221"/>
      <c r="N168" s="222"/>
      <c r="O168" s="222"/>
      <c r="P168" s="222"/>
      <c r="Q168" s="222"/>
      <c r="R168" s="222"/>
      <c r="S168" s="222"/>
      <c r="T168" s="223"/>
      <c r="AT168" s="224" t="s">
        <v>395</v>
      </c>
      <c r="AU168" s="224" t="s">
        <v>90</v>
      </c>
      <c r="AV168" s="14" t="s">
        <v>90</v>
      </c>
      <c r="AW168" s="14" t="s">
        <v>36</v>
      </c>
      <c r="AX168" s="14" t="s">
        <v>85</v>
      </c>
      <c r="AY168" s="224" t="s">
        <v>386</v>
      </c>
    </row>
    <row r="169" spans="1:65" s="2" customFormat="1" ht="24.15" customHeight="1">
      <c r="A169" s="37"/>
      <c r="B169" s="38"/>
      <c r="C169" s="236" t="s">
        <v>636</v>
      </c>
      <c r="D169" s="236" t="s">
        <v>453</v>
      </c>
      <c r="E169" s="237" t="s">
        <v>6823</v>
      </c>
      <c r="F169" s="238" t="s">
        <v>6824</v>
      </c>
      <c r="G169" s="239" t="s">
        <v>167</v>
      </c>
      <c r="H169" s="240">
        <v>54</v>
      </c>
      <c r="I169" s="241"/>
      <c r="J169" s="242">
        <f>ROUND(I169*H169,2)</f>
        <v>0</v>
      </c>
      <c r="K169" s="238" t="s">
        <v>5719</v>
      </c>
      <c r="L169" s="243"/>
      <c r="M169" s="244" t="s">
        <v>76</v>
      </c>
      <c r="N169" s="245" t="s">
        <v>49</v>
      </c>
      <c r="O169" s="67"/>
      <c r="P169" s="194">
        <f>O169*H169</f>
        <v>0</v>
      </c>
      <c r="Q169" s="194">
        <v>0</v>
      </c>
      <c r="R169" s="194">
        <f>Q169*H169</f>
        <v>0</v>
      </c>
      <c r="S169" s="194">
        <v>0</v>
      </c>
      <c r="T169" s="195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6" t="s">
        <v>3869</v>
      </c>
      <c r="AT169" s="196" t="s">
        <v>453</v>
      </c>
      <c r="AU169" s="196" t="s">
        <v>90</v>
      </c>
      <c r="AY169" s="20" t="s">
        <v>386</v>
      </c>
      <c r="BE169" s="197">
        <f>IF(N169="základní",J169,0)</f>
        <v>0</v>
      </c>
      <c r="BF169" s="197">
        <f>IF(N169="snížená",J169,0)</f>
        <v>0</v>
      </c>
      <c r="BG169" s="197">
        <f>IF(N169="zákl. přenesená",J169,0)</f>
        <v>0</v>
      </c>
      <c r="BH169" s="197">
        <f>IF(N169="sníž. přenesená",J169,0)</f>
        <v>0</v>
      </c>
      <c r="BI169" s="197">
        <f>IF(N169="nulová",J169,0)</f>
        <v>0</v>
      </c>
      <c r="BJ169" s="20" t="s">
        <v>90</v>
      </c>
      <c r="BK169" s="197">
        <f>ROUND(I169*H169,2)</f>
        <v>0</v>
      </c>
      <c r="BL169" s="20" t="s">
        <v>3869</v>
      </c>
      <c r="BM169" s="196" t="s">
        <v>6825</v>
      </c>
    </row>
    <row r="170" spans="1:65" s="14" customFormat="1" ht="10">
      <c r="B170" s="214"/>
      <c r="C170" s="215"/>
      <c r="D170" s="205" t="s">
        <v>395</v>
      </c>
      <c r="E170" s="216" t="s">
        <v>76</v>
      </c>
      <c r="F170" s="217" t="s">
        <v>6826</v>
      </c>
      <c r="G170" s="215"/>
      <c r="H170" s="218">
        <v>45</v>
      </c>
      <c r="I170" s="219"/>
      <c r="J170" s="215"/>
      <c r="K170" s="215"/>
      <c r="L170" s="220"/>
      <c r="M170" s="221"/>
      <c r="N170" s="222"/>
      <c r="O170" s="222"/>
      <c r="P170" s="222"/>
      <c r="Q170" s="222"/>
      <c r="R170" s="222"/>
      <c r="S170" s="222"/>
      <c r="T170" s="223"/>
      <c r="AT170" s="224" t="s">
        <v>395</v>
      </c>
      <c r="AU170" s="224" t="s">
        <v>90</v>
      </c>
      <c r="AV170" s="14" t="s">
        <v>90</v>
      </c>
      <c r="AW170" s="14" t="s">
        <v>36</v>
      </c>
      <c r="AX170" s="14" t="s">
        <v>85</v>
      </c>
      <c r="AY170" s="224" t="s">
        <v>386</v>
      </c>
    </row>
    <row r="171" spans="1:65" s="14" customFormat="1" ht="10">
      <c r="B171" s="214"/>
      <c r="C171" s="215"/>
      <c r="D171" s="205" t="s">
        <v>395</v>
      </c>
      <c r="E171" s="215"/>
      <c r="F171" s="217" t="s">
        <v>6827</v>
      </c>
      <c r="G171" s="215"/>
      <c r="H171" s="218">
        <v>54</v>
      </c>
      <c r="I171" s="219"/>
      <c r="J171" s="215"/>
      <c r="K171" s="215"/>
      <c r="L171" s="220"/>
      <c r="M171" s="221"/>
      <c r="N171" s="222"/>
      <c r="O171" s="222"/>
      <c r="P171" s="222"/>
      <c r="Q171" s="222"/>
      <c r="R171" s="222"/>
      <c r="S171" s="222"/>
      <c r="T171" s="223"/>
      <c r="AT171" s="224" t="s">
        <v>395</v>
      </c>
      <c r="AU171" s="224" t="s">
        <v>90</v>
      </c>
      <c r="AV171" s="14" t="s">
        <v>90</v>
      </c>
      <c r="AW171" s="14" t="s">
        <v>4</v>
      </c>
      <c r="AX171" s="14" t="s">
        <v>85</v>
      </c>
      <c r="AY171" s="224" t="s">
        <v>386</v>
      </c>
    </row>
    <row r="172" spans="1:65" s="2" customFormat="1" ht="33" customHeight="1">
      <c r="A172" s="37"/>
      <c r="B172" s="38"/>
      <c r="C172" s="185" t="s">
        <v>645</v>
      </c>
      <c r="D172" s="185" t="s">
        <v>388</v>
      </c>
      <c r="E172" s="186" t="s">
        <v>6828</v>
      </c>
      <c r="F172" s="187" t="s">
        <v>6829</v>
      </c>
      <c r="G172" s="188" t="s">
        <v>624</v>
      </c>
      <c r="H172" s="189">
        <v>1</v>
      </c>
      <c r="I172" s="190"/>
      <c r="J172" s="191">
        <f>ROUND(I172*H172,2)</f>
        <v>0</v>
      </c>
      <c r="K172" s="187" t="s">
        <v>5719</v>
      </c>
      <c r="L172" s="42"/>
      <c r="M172" s="192" t="s">
        <v>76</v>
      </c>
      <c r="N172" s="193" t="s">
        <v>49</v>
      </c>
      <c r="O172" s="67"/>
      <c r="P172" s="194">
        <f>O172*H172</f>
        <v>0</v>
      </c>
      <c r="Q172" s="194">
        <v>0</v>
      </c>
      <c r="R172" s="194">
        <f>Q172*H172</f>
        <v>0</v>
      </c>
      <c r="S172" s="194">
        <v>0</v>
      </c>
      <c r="T172" s="195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6" t="s">
        <v>3869</v>
      </c>
      <c r="AT172" s="196" t="s">
        <v>388</v>
      </c>
      <c r="AU172" s="196" t="s">
        <v>90</v>
      </c>
      <c r="AY172" s="20" t="s">
        <v>386</v>
      </c>
      <c r="BE172" s="197">
        <f>IF(N172="základní",J172,0)</f>
        <v>0</v>
      </c>
      <c r="BF172" s="197">
        <f>IF(N172="snížená",J172,0)</f>
        <v>0</v>
      </c>
      <c r="BG172" s="197">
        <f>IF(N172="zákl. přenesená",J172,0)</f>
        <v>0</v>
      </c>
      <c r="BH172" s="197">
        <f>IF(N172="sníž. přenesená",J172,0)</f>
        <v>0</v>
      </c>
      <c r="BI172" s="197">
        <f>IF(N172="nulová",J172,0)</f>
        <v>0</v>
      </c>
      <c r="BJ172" s="20" t="s">
        <v>90</v>
      </c>
      <c r="BK172" s="197">
        <f>ROUND(I172*H172,2)</f>
        <v>0</v>
      </c>
      <c r="BL172" s="20" t="s">
        <v>3869</v>
      </c>
      <c r="BM172" s="196" t="s">
        <v>6830</v>
      </c>
    </row>
    <row r="173" spans="1:65" s="14" customFormat="1" ht="10">
      <c r="B173" s="214"/>
      <c r="C173" s="215"/>
      <c r="D173" s="205" t="s">
        <v>395</v>
      </c>
      <c r="E173" s="216" t="s">
        <v>76</v>
      </c>
      <c r="F173" s="217" t="s">
        <v>85</v>
      </c>
      <c r="G173" s="215"/>
      <c r="H173" s="218">
        <v>1</v>
      </c>
      <c r="I173" s="219"/>
      <c r="J173" s="215"/>
      <c r="K173" s="215"/>
      <c r="L173" s="220"/>
      <c r="M173" s="221"/>
      <c r="N173" s="222"/>
      <c r="O173" s="222"/>
      <c r="P173" s="222"/>
      <c r="Q173" s="222"/>
      <c r="R173" s="222"/>
      <c r="S173" s="222"/>
      <c r="T173" s="223"/>
      <c r="AT173" s="224" t="s">
        <v>395</v>
      </c>
      <c r="AU173" s="224" t="s">
        <v>90</v>
      </c>
      <c r="AV173" s="14" t="s">
        <v>90</v>
      </c>
      <c r="AW173" s="14" t="s">
        <v>36</v>
      </c>
      <c r="AX173" s="14" t="s">
        <v>85</v>
      </c>
      <c r="AY173" s="224" t="s">
        <v>386</v>
      </c>
    </row>
    <row r="174" spans="1:65" s="2" customFormat="1" ht="33" customHeight="1">
      <c r="A174" s="37"/>
      <c r="B174" s="38"/>
      <c r="C174" s="185" t="s">
        <v>653</v>
      </c>
      <c r="D174" s="185" t="s">
        <v>388</v>
      </c>
      <c r="E174" s="186" t="s">
        <v>6831</v>
      </c>
      <c r="F174" s="187" t="s">
        <v>6832</v>
      </c>
      <c r="G174" s="188" t="s">
        <v>624</v>
      </c>
      <c r="H174" s="189">
        <v>77</v>
      </c>
      <c r="I174" s="190"/>
      <c r="J174" s="191">
        <f>ROUND(I174*H174,2)</f>
        <v>0</v>
      </c>
      <c r="K174" s="187" t="s">
        <v>391</v>
      </c>
      <c r="L174" s="42"/>
      <c r="M174" s="192" t="s">
        <v>76</v>
      </c>
      <c r="N174" s="193" t="s">
        <v>49</v>
      </c>
      <c r="O174" s="67"/>
      <c r="P174" s="194">
        <f>O174*H174</f>
        <v>0</v>
      </c>
      <c r="Q174" s="194">
        <v>0</v>
      </c>
      <c r="R174" s="194">
        <f>Q174*H174</f>
        <v>0</v>
      </c>
      <c r="S174" s="194">
        <v>0</v>
      </c>
      <c r="T174" s="195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6" t="s">
        <v>479</v>
      </c>
      <c r="AT174" s="196" t="s">
        <v>388</v>
      </c>
      <c r="AU174" s="196" t="s">
        <v>90</v>
      </c>
      <c r="AY174" s="20" t="s">
        <v>386</v>
      </c>
      <c r="BE174" s="197">
        <f>IF(N174="základní",J174,0)</f>
        <v>0</v>
      </c>
      <c r="BF174" s="197">
        <f>IF(N174="snížená",J174,0)</f>
        <v>0</v>
      </c>
      <c r="BG174" s="197">
        <f>IF(N174="zákl. přenesená",J174,0)</f>
        <v>0</v>
      </c>
      <c r="BH174" s="197">
        <f>IF(N174="sníž. přenesená",J174,0)</f>
        <v>0</v>
      </c>
      <c r="BI174" s="197">
        <f>IF(N174="nulová",J174,0)</f>
        <v>0</v>
      </c>
      <c r="BJ174" s="20" t="s">
        <v>90</v>
      </c>
      <c r="BK174" s="197">
        <f>ROUND(I174*H174,2)</f>
        <v>0</v>
      </c>
      <c r="BL174" s="20" t="s">
        <v>479</v>
      </c>
      <c r="BM174" s="196" t="s">
        <v>6833</v>
      </c>
    </row>
    <row r="175" spans="1:65" s="2" customFormat="1" ht="10">
      <c r="A175" s="37"/>
      <c r="B175" s="38"/>
      <c r="C175" s="39"/>
      <c r="D175" s="198" t="s">
        <v>393</v>
      </c>
      <c r="E175" s="39"/>
      <c r="F175" s="199" t="s">
        <v>6834</v>
      </c>
      <c r="G175" s="39"/>
      <c r="H175" s="39"/>
      <c r="I175" s="200"/>
      <c r="J175" s="39"/>
      <c r="K175" s="39"/>
      <c r="L175" s="42"/>
      <c r="M175" s="201"/>
      <c r="N175" s="202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393</v>
      </c>
      <c r="AU175" s="20" t="s">
        <v>90</v>
      </c>
    </row>
    <row r="176" spans="1:65" s="2" customFormat="1" ht="24.15" customHeight="1">
      <c r="A176" s="37"/>
      <c r="B176" s="38"/>
      <c r="C176" s="236" t="s">
        <v>660</v>
      </c>
      <c r="D176" s="236" t="s">
        <v>453</v>
      </c>
      <c r="E176" s="237" t="s">
        <v>6835</v>
      </c>
      <c r="F176" s="238" t="s">
        <v>6836</v>
      </c>
      <c r="G176" s="239" t="s">
        <v>624</v>
      </c>
      <c r="H176" s="240">
        <v>77</v>
      </c>
      <c r="I176" s="241"/>
      <c r="J176" s="242">
        <f>ROUND(I176*H176,2)</f>
        <v>0</v>
      </c>
      <c r="K176" s="238" t="s">
        <v>5719</v>
      </c>
      <c r="L176" s="243"/>
      <c r="M176" s="244" t="s">
        <v>76</v>
      </c>
      <c r="N176" s="245" t="s">
        <v>49</v>
      </c>
      <c r="O176" s="67"/>
      <c r="P176" s="194">
        <f>O176*H176</f>
        <v>0</v>
      </c>
      <c r="Q176" s="194">
        <v>2.0000000000000001E-4</v>
      </c>
      <c r="R176" s="194">
        <f>Q176*H176</f>
        <v>1.54E-2</v>
      </c>
      <c r="S176" s="194">
        <v>0</v>
      </c>
      <c r="T176" s="195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6" t="s">
        <v>597</v>
      </c>
      <c r="AT176" s="196" t="s">
        <v>453</v>
      </c>
      <c r="AU176" s="196" t="s">
        <v>90</v>
      </c>
      <c r="AY176" s="20" t="s">
        <v>386</v>
      </c>
      <c r="BE176" s="197">
        <f>IF(N176="základní",J176,0)</f>
        <v>0</v>
      </c>
      <c r="BF176" s="197">
        <f>IF(N176="snížená",J176,0)</f>
        <v>0</v>
      </c>
      <c r="BG176" s="197">
        <f>IF(N176="zákl. přenesená",J176,0)</f>
        <v>0</v>
      </c>
      <c r="BH176" s="197">
        <f>IF(N176="sníž. přenesená",J176,0)</f>
        <v>0</v>
      </c>
      <c r="BI176" s="197">
        <f>IF(N176="nulová",J176,0)</f>
        <v>0</v>
      </c>
      <c r="BJ176" s="20" t="s">
        <v>90</v>
      </c>
      <c r="BK176" s="197">
        <f>ROUND(I176*H176,2)</f>
        <v>0</v>
      </c>
      <c r="BL176" s="20" t="s">
        <v>479</v>
      </c>
      <c r="BM176" s="196" t="s">
        <v>6837</v>
      </c>
    </row>
    <row r="177" spans="1:65" s="14" customFormat="1" ht="10">
      <c r="B177" s="214"/>
      <c r="C177" s="215"/>
      <c r="D177" s="205" t="s">
        <v>395</v>
      </c>
      <c r="E177" s="216" t="s">
        <v>76</v>
      </c>
      <c r="F177" s="217" t="s">
        <v>6838</v>
      </c>
      <c r="G177" s="215"/>
      <c r="H177" s="218">
        <v>77</v>
      </c>
      <c r="I177" s="219"/>
      <c r="J177" s="215"/>
      <c r="K177" s="215"/>
      <c r="L177" s="220"/>
      <c r="M177" s="221"/>
      <c r="N177" s="222"/>
      <c r="O177" s="222"/>
      <c r="P177" s="222"/>
      <c r="Q177" s="222"/>
      <c r="R177" s="222"/>
      <c r="S177" s="222"/>
      <c r="T177" s="223"/>
      <c r="AT177" s="224" t="s">
        <v>395</v>
      </c>
      <c r="AU177" s="224" t="s">
        <v>90</v>
      </c>
      <c r="AV177" s="14" t="s">
        <v>90</v>
      </c>
      <c r="AW177" s="14" t="s">
        <v>36</v>
      </c>
      <c r="AX177" s="14" t="s">
        <v>85</v>
      </c>
      <c r="AY177" s="224" t="s">
        <v>386</v>
      </c>
    </row>
    <row r="178" spans="1:65" s="2" customFormat="1" ht="21.75" customHeight="1">
      <c r="A178" s="37"/>
      <c r="B178" s="38"/>
      <c r="C178" s="185" t="s">
        <v>667</v>
      </c>
      <c r="D178" s="185" t="s">
        <v>388</v>
      </c>
      <c r="E178" s="186" t="s">
        <v>6839</v>
      </c>
      <c r="F178" s="187" t="s">
        <v>6840</v>
      </c>
      <c r="G178" s="188" t="s">
        <v>624</v>
      </c>
      <c r="H178" s="189">
        <v>79</v>
      </c>
      <c r="I178" s="190"/>
      <c r="J178" s="191">
        <f>ROUND(I178*H178,2)</f>
        <v>0</v>
      </c>
      <c r="K178" s="187" t="s">
        <v>391</v>
      </c>
      <c r="L178" s="42"/>
      <c r="M178" s="192" t="s">
        <v>76</v>
      </c>
      <c r="N178" s="193" t="s">
        <v>49</v>
      </c>
      <c r="O178" s="67"/>
      <c r="P178" s="194">
        <f>O178*H178</f>
        <v>0</v>
      </c>
      <c r="Q178" s="194">
        <v>0</v>
      </c>
      <c r="R178" s="194">
        <f>Q178*H178</f>
        <v>0</v>
      </c>
      <c r="S178" s="194">
        <v>0</v>
      </c>
      <c r="T178" s="195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6" t="s">
        <v>479</v>
      </c>
      <c r="AT178" s="196" t="s">
        <v>388</v>
      </c>
      <c r="AU178" s="196" t="s">
        <v>90</v>
      </c>
      <c r="AY178" s="20" t="s">
        <v>386</v>
      </c>
      <c r="BE178" s="197">
        <f>IF(N178="základní",J178,0)</f>
        <v>0</v>
      </c>
      <c r="BF178" s="197">
        <f>IF(N178="snížená",J178,0)</f>
        <v>0</v>
      </c>
      <c r="BG178" s="197">
        <f>IF(N178="zákl. přenesená",J178,0)</f>
        <v>0</v>
      </c>
      <c r="BH178" s="197">
        <f>IF(N178="sníž. přenesená",J178,0)</f>
        <v>0</v>
      </c>
      <c r="BI178" s="197">
        <f>IF(N178="nulová",J178,0)</f>
        <v>0</v>
      </c>
      <c r="BJ178" s="20" t="s">
        <v>90</v>
      </c>
      <c r="BK178" s="197">
        <f>ROUND(I178*H178,2)</f>
        <v>0</v>
      </c>
      <c r="BL178" s="20" t="s">
        <v>479</v>
      </c>
      <c r="BM178" s="196" t="s">
        <v>6841</v>
      </c>
    </row>
    <row r="179" spans="1:65" s="2" customFormat="1" ht="10">
      <c r="A179" s="37"/>
      <c r="B179" s="38"/>
      <c r="C179" s="39"/>
      <c r="D179" s="198" t="s">
        <v>393</v>
      </c>
      <c r="E179" s="39"/>
      <c r="F179" s="199" t="s">
        <v>6842</v>
      </c>
      <c r="G179" s="39"/>
      <c r="H179" s="39"/>
      <c r="I179" s="200"/>
      <c r="J179" s="39"/>
      <c r="K179" s="39"/>
      <c r="L179" s="42"/>
      <c r="M179" s="201"/>
      <c r="N179" s="202"/>
      <c r="O179" s="67"/>
      <c r="P179" s="67"/>
      <c r="Q179" s="67"/>
      <c r="R179" s="67"/>
      <c r="S179" s="67"/>
      <c r="T179" s="68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T179" s="20" t="s">
        <v>393</v>
      </c>
      <c r="AU179" s="20" t="s">
        <v>90</v>
      </c>
    </row>
    <row r="180" spans="1:65" s="2" customFormat="1" ht="21.75" customHeight="1">
      <c r="A180" s="37"/>
      <c r="B180" s="38"/>
      <c r="C180" s="236" t="s">
        <v>284</v>
      </c>
      <c r="D180" s="236" t="s">
        <v>453</v>
      </c>
      <c r="E180" s="237" t="s">
        <v>6843</v>
      </c>
      <c r="F180" s="238" t="s">
        <v>6844</v>
      </c>
      <c r="G180" s="239" t="s">
        <v>624</v>
      </c>
      <c r="H180" s="240">
        <v>75</v>
      </c>
      <c r="I180" s="241"/>
      <c r="J180" s="242">
        <f>ROUND(I180*H180,2)</f>
        <v>0</v>
      </c>
      <c r="K180" s="238" t="s">
        <v>391</v>
      </c>
      <c r="L180" s="243"/>
      <c r="M180" s="244" t="s">
        <v>76</v>
      </c>
      <c r="N180" s="245" t="s">
        <v>49</v>
      </c>
      <c r="O180" s="67"/>
      <c r="P180" s="194">
        <f>O180*H180</f>
        <v>0</v>
      </c>
      <c r="Q180" s="194">
        <v>5.0000000000000001E-4</v>
      </c>
      <c r="R180" s="194">
        <f>Q180*H180</f>
        <v>3.7499999999999999E-2</v>
      </c>
      <c r="S180" s="194">
        <v>0</v>
      </c>
      <c r="T180" s="195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6" t="s">
        <v>597</v>
      </c>
      <c r="AT180" s="196" t="s">
        <v>453</v>
      </c>
      <c r="AU180" s="196" t="s">
        <v>90</v>
      </c>
      <c r="AY180" s="20" t="s">
        <v>386</v>
      </c>
      <c r="BE180" s="197">
        <f>IF(N180="základní",J180,0)</f>
        <v>0</v>
      </c>
      <c r="BF180" s="197">
        <f>IF(N180="snížená",J180,0)</f>
        <v>0</v>
      </c>
      <c r="BG180" s="197">
        <f>IF(N180="zákl. přenesená",J180,0)</f>
        <v>0</v>
      </c>
      <c r="BH180" s="197">
        <f>IF(N180="sníž. přenesená",J180,0)</f>
        <v>0</v>
      </c>
      <c r="BI180" s="197">
        <f>IF(N180="nulová",J180,0)</f>
        <v>0</v>
      </c>
      <c r="BJ180" s="20" t="s">
        <v>90</v>
      </c>
      <c r="BK180" s="197">
        <f>ROUND(I180*H180,2)</f>
        <v>0</v>
      </c>
      <c r="BL180" s="20" t="s">
        <v>479</v>
      </c>
      <c r="BM180" s="196" t="s">
        <v>6845</v>
      </c>
    </row>
    <row r="181" spans="1:65" s="14" customFormat="1" ht="10">
      <c r="B181" s="214"/>
      <c r="C181" s="215"/>
      <c r="D181" s="205" t="s">
        <v>395</v>
      </c>
      <c r="E181" s="216" t="s">
        <v>76</v>
      </c>
      <c r="F181" s="217" t="s">
        <v>6846</v>
      </c>
      <c r="G181" s="215"/>
      <c r="H181" s="218">
        <v>75</v>
      </c>
      <c r="I181" s="219"/>
      <c r="J181" s="215"/>
      <c r="K181" s="215"/>
      <c r="L181" s="220"/>
      <c r="M181" s="221"/>
      <c r="N181" s="222"/>
      <c r="O181" s="222"/>
      <c r="P181" s="222"/>
      <c r="Q181" s="222"/>
      <c r="R181" s="222"/>
      <c r="S181" s="222"/>
      <c r="T181" s="223"/>
      <c r="AT181" s="224" t="s">
        <v>395</v>
      </c>
      <c r="AU181" s="224" t="s">
        <v>90</v>
      </c>
      <c r="AV181" s="14" t="s">
        <v>90</v>
      </c>
      <c r="AW181" s="14" t="s">
        <v>36</v>
      </c>
      <c r="AX181" s="14" t="s">
        <v>85</v>
      </c>
      <c r="AY181" s="224" t="s">
        <v>386</v>
      </c>
    </row>
    <row r="182" spans="1:65" s="2" customFormat="1" ht="21.75" customHeight="1">
      <c r="A182" s="37"/>
      <c r="B182" s="38"/>
      <c r="C182" s="236" t="s">
        <v>681</v>
      </c>
      <c r="D182" s="236" t="s">
        <v>453</v>
      </c>
      <c r="E182" s="237" t="s">
        <v>6847</v>
      </c>
      <c r="F182" s="238" t="s">
        <v>6848</v>
      </c>
      <c r="G182" s="239" t="s">
        <v>624</v>
      </c>
      <c r="H182" s="240">
        <v>4</v>
      </c>
      <c r="I182" s="241"/>
      <c r="J182" s="242">
        <f>ROUND(I182*H182,2)</f>
        <v>0</v>
      </c>
      <c r="K182" s="238" t="s">
        <v>391</v>
      </c>
      <c r="L182" s="243"/>
      <c r="M182" s="244" t="s">
        <v>76</v>
      </c>
      <c r="N182" s="245" t="s">
        <v>49</v>
      </c>
      <c r="O182" s="67"/>
      <c r="P182" s="194">
        <f>O182*H182</f>
        <v>0</v>
      </c>
      <c r="Q182" s="194">
        <v>5.9999999999999995E-4</v>
      </c>
      <c r="R182" s="194">
        <f>Q182*H182</f>
        <v>2.3999999999999998E-3</v>
      </c>
      <c r="S182" s="194">
        <v>0</v>
      </c>
      <c r="T182" s="195">
        <f>S182*H182</f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6" t="s">
        <v>597</v>
      </c>
      <c r="AT182" s="196" t="s">
        <v>453</v>
      </c>
      <c r="AU182" s="196" t="s">
        <v>90</v>
      </c>
      <c r="AY182" s="20" t="s">
        <v>386</v>
      </c>
      <c r="BE182" s="197">
        <f>IF(N182="základní",J182,0)</f>
        <v>0</v>
      </c>
      <c r="BF182" s="197">
        <f>IF(N182="snížená",J182,0)</f>
        <v>0</v>
      </c>
      <c r="BG182" s="197">
        <f>IF(N182="zákl. přenesená",J182,0)</f>
        <v>0</v>
      </c>
      <c r="BH182" s="197">
        <f>IF(N182="sníž. přenesená",J182,0)</f>
        <v>0</v>
      </c>
      <c r="BI182" s="197">
        <f>IF(N182="nulová",J182,0)</f>
        <v>0</v>
      </c>
      <c r="BJ182" s="20" t="s">
        <v>90</v>
      </c>
      <c r="BK182" s="197">
        <f>ROUND(I182*H182,2)</f>
        <v>0</v>
      </c>
      <c r="BL182" s="20" t="s">
        <v>479</v>
      </c>
      <c r="BM182" s="196" t="s">
        <v>6849</v>
      </c>
    </row>
    <row r="183" spans="1:65" s="14" customFormat="1" ht="10">
      <c r="B183" s="214"/>
      <c r="C183" s="215"/>
      <c r="D183" s="205" t="s">
        <v>395</v>
      </c>
      <c r="E183" s="216" t="s">
        <v>76</v>
      </c>
      <c r="F183" s="217" t="s">
        <v>102</v>
      </c>
      <c r="G183" s="215"/>
      <c r="H183" s="218">
        <v>4</v>
      </c>
      <c r="I183" s="219"/>
      <c r="J183" s="215"/>
      <c r="K183" s="215"/>
      <c r="L183" s="220"/>
      <c r="M183" s="221"/>
      <c r="N183" s="222"/>
      <c r="O183" s="222"/>
      <c r="P183" s="222"/>
      <c r="Q183" s="222"/>
      <c r="R183" s="222"/>
      <c r="S183" s="222"/>
      <c r="T183" s="223"/>
      <c r="AT183" s="224" t="s">
        <v>395</v>
      </c>
      <c r="AU183" s="224" t="s">
        <v>90</v>
      </c>
      <c r="AV183" s="14" t="s">
        <v>90</v>
      </c>
      <c r="AW183" s="14" t="s">
        <v>36</v>
      </c>
      <c r="AX183" s="14" t="s">
        <v>85</v>
      </c>
      <c r="AY183" s="224" t="s">
        <v>386</v>
      </c>
    </row>
    <row r="184" spans="1:65" s="2" customFormat="1" ht="37.75" customHeight="1">
      <c r="A184" s="37"/>
      <c r="B184" s="38"/>
      <c r="C184" s="185" t="s">
        <v>688</v>
      </c>
      <c r="D184" s="185" t="s">
        <v>388</v>
      </c>
      <c r="E184" s="186" t="s">
        <v>6850</v>
      </c>
      <c r="F184" s="187" t="s">
        <v>6851</v>
      </c>
      <c r="G184" s="188" t="s">
        <v>624</v>
      </c>
      <c r="H184" s="189">
        <v>2</v>
      </c>
      <c r="I184" s="190"/>
      <c r="J184" s="191">
        <f>ROUND(I184*H184,2)</f>
        <v>0</v>
      </c>
      <c r="K184" s="187" t="s">
        <v>391</v>
      </c>
      <c r="L184" s="42"/>
      <c r="M184" s="192" t="s">
        <v>76</v>
      </c>
      <c r="N184" s="193" t="s">
        <v>49</v>
      </c>
      <c r="O184" s="67"/>
      <c r="P184" s="194">
        <f>O184*H184</f>
        <v>0</v>
      </c>
      <c r="Q184" s="194">
        <v>0</v>
      </c>
      <c r="R184" s="194">
        <f>Q184*H184</f>
        <v>0</v>
      </c>
      <c r="S184" s="194">
        <v>0</v>
      </c>
      <c r="T184" s="195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6" t="s">
        <v>479</v>
      </c>
      <c r="AT184" s="196" t="s">
        <v>388</v>
      </c>
      <c r="AU184" s="196" t="s">
        <v>90</v>
      </c>
      <c r="AY184" s="20" t="s">
        <v>386</v>
      </c>
      <c r="BE184" s="197">
        <f>IF(N184="základní",J184,0)</f>
        <v>0</v>
      </c>
      <c r="BF184" s="197">
        <f>IF(N184="snížená",J184,0)</f>
        <v>0</v>
      </c>
      <c r="BG184" s="197">
        <f>IF(N184="zákl. přenesená",J184,0)</f>
        <v>0</v>
      </c>
      <c r="BH184" s="197">
        <f>IF(N184="sníž. přenesená",J184,0)</f>
        <v>0</v>
      </c>
      <c r="BI184" s="197">
        <f>IF(N184="nulová",J184,0)</f>
        <v>0</v>
      </c>
      <c r="BJ184" s="20" t="s">
        <v>90</v>
      </c>
      <c r="BK184" s="197">
        <f>ROUND(I184*H184,2)</f>
        <v>0</v>
      </c>
      <c r="BL184" s="20" t="s">
        <v>479</v>
      </c>
      <c r="BM184" s="196" t="s">
        <v>6852</v>
      </c>
    </row>
    <row r="185" spans="1:65" s="2" customFormat="1" ht="10">
      <c r="A185" s="37"/>
      <c r="B185" s="38"/>
      <c r="C185" s="39"/>
      <c r="D185" s="198" t="s">
        <v>393</v>
      </c>
      <c r="E185" s="39"/>
      <c r="F185" s="199" t="s">
        <v>6853</v>
      </c>
      <c r="G185" s="39"/>
      <c r="H185" s="39"/>
      <c r="I185" s="200"/>
      <c r="J185" s="39"/>
      <c r="K185" s="39"/>
      <c r="L185" s="42"/>
      <c r="M185" s="201"/>
      <c r="N185" s="202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393</v>
      </c>
      <c r="AU185" s="20" t="s">
        <v>90</v>
      </c>
    </row>
    <row r="186" spans="1:65" s="2" customFormat="1" ht="24.15" customHeight="1">
      <c r="A186" s="37"/>
      <c r="B186" s="38"/>
      <c r="C186" s="236" t="s">
        <v>698</v>
      </c>
      <c r="D186" s="236" t="s">
        <v>453</v>
      </c>
      <c r="E186" s="237" t="s">
        <v>6854</v>
      </c>
      <c r="F186" s="238" t="s">
        <v>6855</v>
      </c>
      <c r="G186" s="239" t="s">
        <v>624</v>
      </c>
      <c r="H186" s="240">
        <v>2</v>
      </c>
      <c r="I186" s="241"/>
      <c r="J186" s="242">
        <f>ROUND(I186*H186,2)</f>
        <v>0</v>
      </c>
      <c r="K186" s="238" t="s">
        <v>391</v>
      </c>
      <c r="L186" s="243"/>
      <c r="M186" s="244" t="s">
        <v>76</v>
      </c>
      <c r="N186" s="245" t="s">
        <v>49</v>
      </c>
      <c r="O186" s="67"/>
      <c r="P186" s="194">
        <f>O186*H186</f>
        <v>0</v>
      </c>
      <c r="Q186" s="194">
        <v>1.9E-3</v>
      </c>
      <c r="R186" s="194">
        <f>Q186*H186</f>
        <v>3.8E-3</v>
      </c>
      <c r="S186" s="194">
        <v>0</v>
      </c>
      <c r="T186" s="195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6" t="s">
        <v>597</v>
      </c>
      <c r="AT186" s="196" t="s">
        <v>453</v>
      </c>
      <c r="AU186" s="196" t="s">
        <v>90</v>
      </c>
      <c r="AY186" s="20" t="s">
        <v>386</v>
      </c>
      <c r="BE186" s="197">
        <f>IF(N186="základní",J186,0)</f>
        <v>0</v>
      </c>
      <c r="BF186" s="197">
        <f>IF(N186="snížená",J186,0)</f>
        <v>0</v>
      </c>
      <c r="BG186" s="197">
        <f>IF(N186="zákl. přenesená",J186,0)</f>
        <v>0</v>
      </c>
      <c r="BH186" s="197">
        <f>IF(N186="sníž. přenesená",J186,0)</f>
        <v>0</v>
      </c>
      <c r="BI186" s="197">
        <f>IF(N186="nulová",J186,0)</f>
        <v>0</v>
      </c>
      <c r="BJ186" s="20" t="s">
        <v>90</v>
      </c>
      <c r="BK186" s="197">
        <f>ROUND(I186*H186,2)</f>
        <v>0</v>
      </c>
      <c r="BL186" s="20" t="s">
        <v>479</v>
      </c>
      <c r="BM186" s="196" t="s">
        <v>6856</v>
      </c>
    </row>
    <row r="187" spans="1:65" s="14" customFormat="1" ht="10">
      <c r="B187" s="214"/>
      <c r="C187" s="215"/>
      <c r="D187" s="205" t="s">
        <v>395</v>
      </c>
      <c r="E187" s="216" t="s">
        <v>76</v>
      </c>
      <c r="F187" s="217" t="s">
        <v>90</v>
      </c>
      <c r="G187" s="215"/>
      <c r="H187" s="218">
        <v>2</v>
      </c>
      <c r="I187" s="219"/>
      <c r="J187" s="215"/>
      <c r="K187" s="215"/>
      <c r="L187" s="220"/>
      <c r="M187" s="221"/>
      <c r="N187" s="222"/>
      <c r="O187" s="222"/>
      <c r="P187" s="222"/>
      <c r="Q187" s="222"/>
      <c r="R187" s="222"/>
      <c r="S187" s="222"/>
      <c r="T187" s="223"/>
      <c r="AT187" s="224" t="s">
        <v>395</v>
      </c>
      <c r="AU187" s="224" t="s">
        <v>90</v>
      </c>
      <c r="AV187" s="14" t="s">
        <v>90</v>
      </c>
      <c r="AW187" s="14" t="s">
        <v>36</v>
      </c>
      <c r="AX187" s="14" t="s">
        <v>85</v>
      </c>
      <c r="AY187" s="224" t="s">
        <v>386</v>
      </c>
    </row>
    <row r="188" spans="1:65" s="2" customFormat="1" ht="24.15" customHeight="1">
      <c r="A188" s="37"/>
      <c r="B188" s="38"/>
      <c r="C188" s="185" t="s">
        <v>704</v>
      </c>
      <c r="D188" s="185" t="s">
        <v>388</v>
      </c>
      <c r="E188" s="186" t="s">
        <v>6857</v>
      </c>
      <c r="F188" s="187" t="s">
        <v>6858</v>
      </c>
      <c r="G188" s="188" t="s">
        <v>624</v>
      </c>
      <c r="H188" s="189">
        <v>6</v>
      </c>
      <c r="I188" s="190"/>
      <c r="J188" s="191">
        <f>ROUND(I188*H188,2)</f>
        <v>0</v>
      </c>
      <c r="K188" s="187" t="s">
        <v>391</v>
      </c>
      <c r="L188" s="42"/>
      <c r="M188" s="192" t="s">
        <v>76</v>
      </c>
      <c r="N188" s="193" t="s">
        <v>49</v>
      </c>
      <c r="O188" s="67"/>
      <c r="P188" s="194">
        <f>O188*H188</f>
        <v>0</v>
      </c>
      <c r="Q188" s="194">
        <v>0</v>
      </c>
      <c r="R188" s="194">
        <f>Q188*H188</f>
        <v>0</v>
      </c>
      <c r="S188" s="194">
        <v>0</v>
      </c>
      <c r="T188" s="195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6" t="s">
        <v>479</v>
      </c>
      <c r="AT188" s="196" t="s">
        <v>388</v>
      </c>
      <c r="AU188" s="196" t="s">
        <v>90</v>
      </c>
      <c r="AY188" s="20" t="s">
        <v>386</v>
      </c>
      <c r="BE188" s="197">
        <f>IF(N188="základní",J188,0)</f>
        <v>0</v>
      </c>
      <c r="BF188" s="197">
        <f>IF(N188="snížená",J188,0)</f>
        <v>0</v>
      </c>
      <c r="BG188" s="197">
        <f>IF(N188="zákl. přenesená",J188,0)</f>
        <v>0</v>
      </c>
      <c r="BH188" s="197">
        <f>IF(N188="sníž. přenesená",J188,0)</f>
        <v>0</v>
      </c>
      <c r="BI188" s="197">
        <f>IF(N188="nulová",J188,0)</f>
        <v>0</v>
      </c>
      <c r="BJ188" s="20" t="s">
        <v>90</v>
      </c>
      <c r="BK188" s="197">
        <f>ROUND(I188*H188,2)</f>
        <v>0</v>
      </c>
      <c r="BL188" s="20" t="s">
        <v>479</v>
      </c>
      <c r="BM188" s="196" t="s">
        <v>6859</v>
      </c>
    </row>
    <row r="189" spans="1:65" s="2" customFormat="1" ht="10">
      <c r="A189" s="37"/>
      <c r="B189" s="38"/>
      <c r="C189" s="39"/>
      <c r="D189" s="198" t="s">
        <v>393</v>
      </c>
      <c r="E189" s="39"/>
      <c r="F189" s="199" t="s">
        <v>6860</v>
      </c>
      <c r="G189" s="39"/>
      <c r="H189" s="39"/>
      <c r="I189" s="200"/>
      <c r="J189" s="39"/>
      <c r="K189" s="39"/>
      <c r="L189" s="42"/>
      <c r="M189" s="201"/>
      <c r="N189" s="202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393</v>
      </c>
      <c r="AU189" s="20" t="s">
        <v>90</v>
      </c>
    </row>
    <row r="190" spans="1:65" s="2" customFormat="1" ht="16.5" customHeight="1">
      <c r="A190" s="37"/>
      <c r="B190" s="38"/>
      <c r="C190" s="236" t="s">
        <v>709</v>
      </c>
      <c r="D190" s="236" t="s">
        <v>453</v>
      </c>
      <c r="E190" s="237" t="s">
        <v>6861</v>
      </c>
      <c r="F190" s="238" t="s">
        <v>6862</v>
      </c>
      <c r="G190" s="239" t="s">
        <v>624</v>
      </c>
      <c r="H190" s="240">
        <v>2</v>
      </c>
      <c r="I190" s="241"/>
      <c r="J190" s="242">
        <f>ROUND(I190*H190,2)</f>
        <v>0</v>
      </c>
      <c r="K190" s="238" t="s">
        <v>391</v>
      </c>
      <c r="L190" s="243"/>
      <c r="M190" s="244" t="s">
        <v>76</v>
      </c>
      <c r="N190" s="245" t="s">
        <v>49</v>
      </c>
      <c r="O190" s="67"/>
      <c r="P190" s="194">
        <f>O190*H190</f>
        <v>0</v>
      </c>
      <c r="Q190" s="194">
        <v>3.6000000000000002E-4</v>
      </c>
      <c r="R190" s="194">
        <f>Q190*H190</f>
        <v>7.2000000000000005E-4</v>
      </c>
      <c r="S190" s="194">
        <v>0</v>
      </c>
      <c r="T190" s="195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6" t="s">
        <v>597</v>
      </c>
      <c r="AT190" s="196" t="s">
        <v>453</v>
      </c>
      <c r="AU190" s="196" t="s">
        <v>90</v>
      </c>
      <c r="AY190" s="20" t="s">
        <v>386</v>
      </c>
      <c r="BE190" s="197">
        <f>IF(N190="základní",J190,0)</f>
        <v>0</v>
      </c>
      <c r="BF190" s="197">
        <f>IF(N190="snížená",J190,0)</f>
        <v>0</v>
      </c>
      <c r="BG190" s="197">
        <f>IF(N190="zákl. přenesená",J190,0)</f>
        <v>0</v>
      </c>
      <c r="BH190" s="197">
        <f>IF(N190="sníž. přenesená",J190,0)</f>
        <v>0</v>
      </c>
      <c r="BI190" s="197">
        <f>IF(N190="nulová",J190,0)</f>
        <v>0</v>
      </c>
      <c r="BJ190" s="20" t="s">
        <v>90</v>
      </c>
      <c r="BK190" s="197">
        <f>ROUND(I190*H190,2)</f>
        <v>0</v>
      </c>
      <c r="BL190" s="20" t="s">
        <v>479</v>
      </c>
      <c r="BM190" s="196" t="s">
        <v>6863</v>
      </c>
    </row>
    <row r="191" spans="1:65" s="14" customFormat="1" ht="10">
      <c r="B191" s="214"/>
      <c r="C191" s="215"/>
      <c r="D191" s="205" t="s">
        <v>395</v>
      </c>
      <c r="E191" s="216" t="s">
        <v>76</v>
      </c>
      <c r="F191" s="217" t="s">
        <v>90</v>
      </c>
      <c r="G191" s="215"/>
      <c r="H191" s="218">
        <v>2</v>
      </c>
      <c r="I191" s="219"/>
      <c r="J191" s="215"/>
      <c r="K191" s="215"/>
      <c r="L191" s="220"/>
      <c r="M191" s="221"/>
      <c r="N191" s="222"/>
      <c r="O191" s="222"/>
      <c r="P191" s="222"/>
      <c r="Q191" s="222"/>
      <c r="R191" s="222"/>
      <c r="S191" s="222"/>
      <c r="T191" s="223"/>
      <c r="AT191" s="224" t="s">
        <v>395</v>
      </c>
      <c r="AU191" s="224" t="s">
        <v>90</v>
      </c>
      <c r="AV191" s="14" t="s">
        <v>90</v>
      </c>
      <c r="AW191" s="14" t="s">
        <v>36</v>
      </c>
      <c r="AX191" s="14" t="s">
        <v>85</v>
      </c>
      <c r="AY191" s="224" t="s">
        <v>386</v>
      </c>
    </row>
    <row r="192" spans="1:65" s="2" customFormat="1" ht="16.5" customHeight="1">
      <c r="A192" s="37"/>
      <c r="B192" s="38"/>
      <c r="C192" s="236" t="s">
        <v>723</v>
      </c>
      <c r="D192" s="236" t="s">
        <v>453</v>
      </c>
      <c r="E192" s="237" t="s">
        <v>6864</v>
      </c>
      <c r="F192" s="238" t="s">
        <v>6865</v>
      </c>
      <c r="G192" s="239" t="s">
        <v>624</v>
      </c>
      <c r="H192" s="240">
        <v>4</v>
      </c>
      <c r="I192" s="241"/>
      <c r="J192" s="242">
        <f>ROUND(I192*H192,2)</f>
        <v>0</v>
      </c>
      <c r="K192" s="238" t="s">
        <v>391</v>
      </c>
      <c r="L192" s="243"/>
      <c r="M192" s="244" t="s">
        <v>76</v>
      </c>
      <c r="N192" s="245" t="s">
        <v>49</v>
      </c>
      <c r="O192" s="67"/>
      <c r="P192" s="194">
        <f>O192*H192</f>
        <v>0</v>
      </c>
      <c r="Q192" s="194">
        <v>5.5999999999999995E-4</v>
      </c>
      <c r="R192" s="194">
        <f>Q192*H192</f>
        <v>2.2399999999999998E-3</v>
      </c>
      <c r="S192" s="194">
        <v>0</v>
      </c>
      <c r="T192" s="195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6" t="s">
        <v>597</v>
      </c>
      <c r="AT192" s="196" t="s">
        <v>453</v>
      </c>
      <c r="AU192" s="196" t="s">
        <v>90</v>
      </c>
      <c r="AY192" s="20" t="s">
        <v>386</v>
      </c>
      <c r="BE192" s="197">
        <f>IF(N192="základní",J192,0)</f>
        <v>0</v>
      </c>
      <c r="BF192" s="197">
        <f>IF(N192="snížená",J192,0)</f>
        <v>0</v>
      </c>
      <c r="BG192" s="197">
        <f>IF(N192="zákl. přenesená",J192,0)</f>
        <v>0</v>
      </c>
      <c r="BH192" s="197">
        <f>IF(N192="sníž. přenesená",J192,0)</f>
        <v>0</v>
      </c>
      <c r="BI192" s="197">
        <f>IF(N192="nulová",J192,0)</f>
        <v>0</v>
      </c>
      <c r="BJ192" s="20" t="s">
        <v>90</v>
      </c>
      <c r="BK192" s="197">
        <f>ROUND(I192*H192,2)</f>
        <v>0</v>
      </c>
      <c r="BL192" s="20" t="s">
        <v>479</v>
      </c>
      <c r="BM192" s="196" t="s">
        <v>6866</v>
      </c>
    </row>
    <row r="193" spans="1:65" s="14" customFormat="1" ht="10">
      <c r="B193" s="214"/>
      <c r="C193" s="215"/>
      <c r="D193" s="205" t="s">
        <v>395</v>
      </c>
      <c r="E193" s="216" t="s">
        <v>76</v>
      </c>
      <c r="F193" s="217" t="s">
        <v>102</v>
      </c>
      <c r="G193" s="215"/>
      <c r="H193" s="218">
        <v>4</v>
      </c>
      <c r="I193" s="219"/>
      <c r="J193" s="215"/>
      <c r="K193" s="215"/>
      <c r="L193" s="220"/>
      <c r="M193" s="221"/>
      <c r="N193" s="222"/>
      <c r="O193" s="222"/>
      <c r="P193" s="222"/>
      <c r="Q193" s="222"/>
      <c r="R193" s="222"/>
      <c r="S193" s="222"/>
      <c r="T193" s="223"/>
      <c r="AT193" s="224" t="s">
        <v>395</v>
      </c>
      <c r="AU193" s="224" t="s">
        <v>90</v>
      </c>
      <c r="AV193" s="14" t="s">
        <v>90</v>
      </c>
      <c r="AW193" s="14" t="s">
        <v>36</v>
      </c>
      <c r="AX193" s="14" t="s">
        <v>85</v>
      </c>
      <c r="AY193" s="224" t="s">
        <v>386</v>
      </c>
    </row>
    <row r="194" spans="1:65" s="2" customFormat="1" ht="24.15" customHeight="1">
      <c r="A194" s="37"/>
      <c r="B194" s="38"/>
      <c r="C194" s="185" t="s">
        <v>733</v>
      </c>
      <c r="D194" s="185" t="s">
        <v>388</v>
      </c>
      <c r="E194" s="186" t="s">
        <v>6867</v>
      </c>
      <c r="F194" s="187" t="s">
        <v>6868</v>
      </c>
      <c r="G194" s="188" t="s">
        <v>624</v>
      </c>
      <c r="H194" s="189">
        <v>3</v>
      </c>
      <c r="I194" s="190"/>
      <c r="J194" s="191">
        <f>ROUND(I194*H194,2)</f>
        <v>0</v>
      </c>
      <c r="K194" s="187" t="s">
        <v>391</v>
      </c>
      <c r="L194" s="42"/>
      <c r="M194" s="192" t="s">
        <v>76</v>
      </c>
      <c r="N194" s="193" t="s">
        <v>49</v>
      </c>
      <c r="O194" s="67"/>
      <c r="P194" s="194">
        <f>O194*H194</f>
        <v>0</v>
      </c>
      <c r="Q194" s="194">
        <v>0</v>
      </c>
      <c r="R194" s="194">
        <f>Q194*H194</f>
        <v>0</v>
      </c>
      <c r="S194" s="194">
        <v>0</v>
      </c>
      <c r="T194" s="195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6" t="s">
        <v>479</v>
      </c>
      <c r="AT194" s="196" t="s">
        <v>388</v>
      </c>
      <c r="AU194" s="196" t="s">
        <v>90</v>
      </c>
      <c r="AY194" s="20" t="s">
        <v>386</v>
      </c>
      <c r="BE194" s="197">
        <f>IF(N194="základní",J194,0)</f>
        <v>0</v>
      </c>
      <c r="BF194" s="197">
        <f>IF(N194="snížená",J194,0)</f>
        <v>0</v>
      </c>
      <c r="BG194" s="197">
        <f>IF(N194="zákl. přenesená",J194,0)</f>
        <v>0</v>
      </c>
      <c r="BH194" s="197">
        <f>IF(N194="sníž. přenesená",J194,0)</f>
        <v>0</v>
      </c>
      <c r="BI194" s="197">
        <f>IF(N194="nulová",J194,0)</f>
        <v>0</v>
      </c>
      <c r="BJ194" s="20" t="s">
        <v>90</v>
      </c>
      <c r="BK194" s="197">
        <f>ROUND(I194*H194,2)</f>
        <v>0</v>
      </c>
      <c r="BL194" s="20" t="s">
        <v>479</v>
      </c>
      <c r="BM194" s="196" t="s">
        <v>6869</v>
      </c>
    </row>
    <row r="195" spans="1:65" s="2" customFormat="1" ht="10">
      <c r="A195" s="37"/>
      <c r="B195" s="38"/>
      <c r="C195" s="39"/>
      <c r="D195" s="198" t="s">
        <v>393</v>
      </c>
      <c r="E195" s="39"/>
      <c r="F195" s="199" t="s">
        <v>6870</v>
      </c>
      <c r="G195" s="39"/>
      <c r="H195" s="39"/>
      <c r="I195" s="200"/>
      <c r="J195" s="39"/>
      <c r="K195" s="39"/>
      <c r="L195" s="42"/>
      <c r="M195" s="201"/>
      <c r="N195" s="202"/>
      <c r="O195" s="67"/>
      <c r="P195" s="67"/>
      <c r="Q195" s="67"/>
      <c r="R195" s="67"/>
      <c r="S195" s="67"/>
      <c r="T195" s="68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T195" s="20" t="s">
        <v>393</v>
      </c>
      <c r="AU195" s="20" t="s">
        <v>90</v>
      </c>
    </row>
    <row r="196" spans="1:65" s="2" customFormat="1" ht="16.5" customHeight="1">
      <c r="A196" s="37"/>
      <c r="B196" s="38"/>
      <c r="C196" s="236" t="s">
        <v>417</v>
      </c>
      <c r="D196" s="236" t="s">
        <v>453</v>
      </c>
      <c r="E196" s="237" t="s">
        <v>6871</v>
      </c>
      <c r="F196" s="238" t="s">
        <v>6872</v>
      </c>
      <c r="G196" s="239" t="s">
        <v>624</v>
      </c>
      <c r="H196" s="240">
        <v>3</v>
      </c>
      <c r="I196" s="241"/>
      <c r="J196" s="242">
        <f>ROUND(I196*H196,2)</f>
        <v>0</v>
      </c>
      <c r="K196" s="238" t="s">
        <v>391</v>
      </c>
      <c r="L196" s="243"/>
      <c r="M196" s="244" t="s">
        <v>76</v>
      </c>
      <c r="N196" s="245" t="s">
        <v>49</v>
      </c>
      <c r="O196" s="67"/>
      <c r="P196" s="194">
        <f>O196*H196</f>
        <v>0</v>
      </c>
      <c r="Q196" s="194">
        <v>8.9999999999999998E-4</v>
      </c>
      <c r="R196" s="194">
        <f>Q196*H196</f>
        <v>2.7000000000000001E-3</v>
      </c>
      <c r="S196" s="194">
        <v>0</v>
      </c>
      <c r="T196" s="195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6" t="s">
        <v>597</v>
      </c>
      <c r="AT196" s="196" t="s">
        <v>453</v>
      </c>
      <c r="AU196" s="196" t="s">
        <v>90</v>
      </c>
      <c r="AY196" s="20" t="s">
        <v>386</v>
      </c>
      <c r="BE196" s="197">
        <f>IF(N196="základní",J196,0)</f>
        <v>0</v>
      </c>
      <c r="BF196" s="197">
        <f>IF(N196="snížená",J196,0)</f>
        <v>0</v>
      </c>
      <c r="BG196" s="197">
        <f>IF(N196="zákl. přenesená",J196,0)</f>
        <v>0</v>
      </c>
      <c r="BH196" s="197">
        <f>IF(N196="sníž. přenesená",J196,0)</f>
        <v>0</v>
      </c>
      <c r="BI196" s="197">
        <f>IF(N196="nulová",J196,0)</f>
        <v>0</v>
      </c>
      <c r="BJ196" s="20" t="s">
        <v>90</v>
      </c>
      <c r="BK196" s="197">
        <f>ROUND(I196*H196,2)</f>
        <v>0</v>
      </c>
      <c r="BL196" s="20" t="s">
        <v>479</v>
      </c>
      <c r="BM196" s="196" t="s">
        <v>6873</v>
      </c>
    </row>
    <row r="197" spans="1:65" s="14" customFormat="1" ht="10">
      <c r="B197" s="214"/>
      <c r="C197" s="215"/>
      <c r="D197" s="205" t="s">
        <v>395</v>
      </c>
      <c r="E197" s="216" t="s">
        <v>76</v>
      </c>
      <c r="F197" s="217" t="s">
        <v>95</v>
      </c>
      <c r="G197" s="215"/>
      <c r="H197" s="218">
        <v>3</v>
      </c>
      <c r="I197" s="219"/>
      <c r="J197" s="215"/>
      <c r="K197" s="215"/>
      <c r="L197" s="220"/>
      <c r="M197" s="221"/>
      <c r="N197" s="222"/>
      <c r="O197" s="222"/>
      <c r="P197" s="222"/>
      <c r="Q197" s="222"/>
      <c r="R197" s="222"/>
      <c r="S197" s="222"/>
      <c r="T197" s="223"/>
      <c r="AT197" s="224" t="s">
        <v>395</v>
      </c>
      <c r="AU197" s="224" t="s">
        <v>90</v>
      </c>
      <c r="AV197" s="14" t="s">
        <v>90</v>
      </c>
      <c r="AW197" s="14" t="s">
        <v>36</v>
      </c>
      <c r="AX197" s="14" t="s">
        <v>85</v>
      </c>
      <c r="AY197" s="224" t="s">
        <v>386</v>
      </c>
    </row>
    <row r="198" spans="1:65" s="2" customFormat="1" ht="24.15" customHeight="1">
      <c r="A198" s="37"/>
      <c r="B198" s="38"/>
      <c r="C198" s="185" t="s">
        <v>743</v>
      </c>
      <c r="D198" s="185" t="s">
        <v>388</v>
      </c>
      <c r="E198" s="186" t="s">
        <v>6874</v>
      </c>
      <c r="F198" s="187" t="s">
        <v>6875</v>
      </c>
      <c r="G198" s="188" t="s">
        <v>624</v>
      </c>
      <c r="H198" s="189">
        <v>1</v>
      </c>
      <c r="I198" s="190"/>
      <c r="J198" s="191">
        <f>ROUND(I198*H198,2)</f>
        <v>0</v>
      </c>
      <c r="K198" s="187" t="s">
        <v>391</v>
      </c>
      <c r="L198" s="42"/>
      <c r="M198" s="192" t="s">
        <v>76</v>
      </c>
      <c r="N198" s="193" t="s">
        <v>49</v>
      </c>
      <c r="O198" s="67"/>
      <c r="P198" s="194">
        <f>O198*H198</f>
        <v>0</v>
      </c>
      <c r="Q198" s="194">
        <v>0</v>
      </c>
      <c r="R198" s="194">
        <f>Q198*H198</f>
        <v>0</v>
      </c>
      <c r="S198" s="194">
        <v>0</v>
      </c>
      <c r="T198" s="195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6" t="s">
        <v>479</v>
      </c>
      <c r="AT198" s="196" t="s">
        <v>388</v>
      </c>
      <c r="AU198" s="196" t="s">
        <v>90</v>
      </c>
      <c r="AY198" s="20" t="s">
        <v>386</v>
      </c>
      <c r="BE198" s="197">
        <f>IF(N198="základní",J198,0)</f>
        <v>0</v>
      </c>
      <c r="BF198" s="197">
        <f>IF(N198="snížená",J198,0)</f>
        <v>0</v>
      </c>
      <c r="BG198" s="197">
        <f>IF(N198="zákl. přenesená",J198,0)</f>
        <v>0</v>
      </c>
      <c r="BH198" s="197">
        <f>IF(N198="sníž. přenesená",J198,0)</f>
        <v>0</v>
      </c>
      <c r="BI198" s="197">
        <f>IF(N198="nulová",J198,0)</f>
        <v>0</v>
      </c>
      <c r="BJ198" s="20" t="s">
        <v>90</v>
      </c>
      <c r="BK198" s="197">
        <f>ROUND(I198*H198,2)</f>
        <v>0</v>
      </c>
      <c r="BL198" s="20" t="s">
        <v>479</v>
      </c>
      <c r="BM198" s="196" t="s">
        <v>6876</v>
      </c>
    </row>
    <row r="199" spans="1:65" s="2" customFormat="1" ht="10">
      <c r="A199" s="37"/>
      <c r="B199" s="38"/>
      <c r="C199" s="39"/>
      <c r="D199" s="198" t="s">
        <v>393</v>
      </c>
      <c r="E199" s="39"/>
      <c r="F199" s="199" t="s">
        <v>6877</v>
      </c>
      <c r="G199" s="39"/>
      <c r="H199" s="39"/>
      <c r="I199" s="200"/>
      <c r="J199" s="39"/>
      <c r="K199" s="39"/>
      <c r="L199" s="42"/>
      <c r="M199" s="201"/>
      <c r="N199" s="202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393</v>
      </c>
      <c r="AU199" s="20" t="s">
        <v>90</v>
      </c>
    </row>
    <row r="200" spans="1:65" s="2" customFormat="1" ht="16.5" customHeight="1">
      <c r="A200" s="37"/>
      <c r="B200" s="38"/>
      <c r="C200" s="236" t="s">
        <v>752</v>
      </c>
      <c r="D200" s="236" t="s">
        <v>453</v>
      </c>
      <c r="E200" s="237" t="s">
        <v>6878</v>
      </c>
      <c r="F200" s="238" t="s">
        <v>6879</v>
      </c>
      <c r="G200" s="239" t="s">
        <v>624</v>
      </c>
      <c r="H200" s="240">
        <v>1</v>
      </c>
      <c r="I200" s="241"/>
      <c r="J200" s="242">
        <f>ROUND(I200*H200,2)</f>
        <v>0</v>
      </c>
      <c r="K200" s="238" t="s">
        <v>391</v>
      </c>
      <c r="L200" s="243"/>
      <c r="M200" s="244" t="s">
        <v>76</v>
      </c>
      <c r="N200" s="245" t="s">
        <v>49</v>
      </c>
      <c r="O200" s="67"/>
      <c r="P200" s="194">
        <f>O200*H200</f>
        <v>0</v>
      </c>
      <c r="Q200" s="194">
        <v>8.9999999999999998E-4</v>
      </c>
      <c r="R200" s="194">
        <f>Q200*H200</f>
        <v>8.9999999999999998E-4</v>
      </c>
      <c r="S200" s="194">
        <v>0</v>
      </c>
      <c r="T200" s="195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6" t="s">
        <v>597</v>
      </c>
      <c r="AT200" s="196" t="s">
        <v>453</v>
      </c>
      <c r="AU200" s="196" t="s">
        <v>90</v>
      </c>
      <c r="AY200" s="20" t="s">
        <v>386</v>
      </c>
      <c r="BE200" s="197">
        <f>IF(N200="základní",J200,0)</f>
        <v>0</v>
      </c>
      <c r="BF200" s="197">
        <f>IF(N200="snížená",J200,0)</f>
        <v>0</v>
      </c>
      <c r="BG200" s="197">
        <f>IF(N200="zákl. přenesená",J200,0)</f>
        <v>0</v>
      </c>
      <c r="BH200" s="197">
        <f>IF(N200="sníž. přenesená",J200,0)</f>
        <v>0</v>
      </c>
      <c r="BI200" s="197">
        <f>IF(N200="nulová",J200,0)</f>
        <v>0</v>
      </c>
      <c r="BJ200" s="20" t="s">
        <v>90</v>
      </c>
      <c r="BK200" s="197">
        <f>ROUND(I200*H200,2)</f>
        <v>0</v>
      </c>
      <c r="BL200" s="20" t="s">
        <v>479</v>
      </c>
      <c r="BM200" s="196" t="s">
        <v>6880</v>
      </c>
    </row>
    <row r="201" spans="1:65" s="14" customFormat="1" ht="10">
      <c r="B201" s="214"/>
      <c r="C201" s="215"/>
      <c r="D201" s="205" t="s">
        <v>395</v>
      </c>
      <c r="E201" s="216" t="s">
        <v>76</v>
      </c>
      <c r="F201" s="217" t="s">
        <v>85</v>
      </c>
      <c r="G201" s="215"/>
      <c r="H201" s="218">
        <v>1</v>
      </c>
      <c r="I201" s="219"/>
      <c r="J201" s="215"/>
      <c r="K201" s="215"/>
      <c r="L201" s="220"/>
      <c r="M201" s="221"/>
      <c r="N201" s="222"/>
      <c r="O201" s="222"/>
      <c r="P201" s="222"/>
      <c r="Q201" s="222"/>
      <c r="R201" s="222"/>
      <c r="S201" s="222"/>
      <c r="T201" s="223"/>
      <c r="AT201" s="224" t="s">
        <v>395</v>
      </c>
      <c r="AU201" s="224" t="s">
        <v>90</v>
      </c>
      <c r="AV201" s="14" t="s">
        <v>90</v>
      </c>
      <c r="AW201" s="14" t="s">
        <v>36</v>
      </c>
      <c r="AX201" s="14" t="s">
        <v>85</v>
      </c>
      <c r="AY201" s="224" t="s">
        <v>386</v>
      </c>
    </row>
    <row r="202" spans="1:65" s="2" customFormat="1" ht="24.15" customHeight="1">
      <c r="A202" s="37"/>
      <c r="B202" s="38"/>
      <c r="C202" s="185" t="s">
        <v>759</v>
      </c>
      <c r="D202" s="185" t="s">
        <v>388</v>
      </c>
      <c r="E202" s="186" t="s">
        <v>6881</v>
      </c>
      <c r="F202" s="187" t="s">
        <v>6882</v>
      </c>
      <c r="G202" s="188" t="s">
        <v>624</v>
      </c>
      <c r="H202" s="189">
        <v>1</v>
      </c>
      <c r="I202" s="190"/>
      <c r="J202" s="191">
        <f>ROUND(I202*H202,2)</f>
        <v>0</v>
      </c>
      <c r="K202" s="187" t="s">
        <v>391</v>
      </c>
      <c r="L202" s="42"/>
      <c r="M202" s="192" t="s">
        <v>76</v>
      </c>
      <c r="N202" s="193" t="s">
        <v>49</v>
      </c>
      <c r="O202" s="67"/>
      <c r="P202" s="194">
        <f>O202*H202</f>
        <v>0</v>
      </c>
      <c r="Q202" s="194">
        <v>0</v>
      </c>
      <c r="R202" s="194">
        <f>Q202*H202</f>
        <v>0</v>
      </c>
      <c r="S202" s="194">
        <v>0</v>
      </c>
      <c r="T202" s="195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6" t="s">
        <v>479</v>
      </c>
      <c r="AT202" s="196" t="s">
        <v>388</v>
      </c>
      <c r="AU202" s="196" t="s">
        <v>90</v>
      </c>
      <c r="AY202" s="20" t="s">
        <v>386</v>
      </c>
      <c r="BE202" s="197">
        <f>IF(N202="základní",J202,0)</f>
        <v>0</v>
      </c>
      <c r="BF202" s="197">
        <f>IF(N202="snížená",J202,0)</f>
        <v>0</v>
      </c>
      <c r="BG202" s="197">
        <f>IF(N202="zákl. přenesená",J202,0)</f>
        <v>0</v>
      </c>
      <c r="BH202" s="197">
        <f>IF(N202="sníž. přenesená",J202,0)</f>
        <v>0</v>
      </c>
      <c r="BI202" s="197">
        <f>IF(N202="nulová",J202,0)</f>
        <v>0</v>
      </c>
      <c r="BJ202" s="20" t="s">
        <v>90</v>
      </c>
      <c r="BK202" s="197">
        <f>ROUND(I202*H202,2)</f>
        <v>0</v>
      </c>
      <c r="BL202" s="20" t="s">
        <v>479</v>
      </c>
      <c r="BM202" s="196" t="s">
        <v>6883</v>
      </c>
    </row>
    <row r="203" spans="1:65" s="2" customFormat="1" ht="10">
      <c r="A203" s="37"/>
      <c r="B203" s="38"/>
      <c r="C203" s="39"/>
      <c r="D203" s="198" t="s">
        <v>393</v>
      </c>
      <c r="E203" s="39"/>
      <c r="F203" s="199" t="s">
        <v>6884</v>
      </c>
      <c r="G203" s="39"/>
      <c r="H203" s="39"/>
      <c r="I203" s="200"/>
      <c r="J203" s="39"/>
      <c r="K203" s="39"/>
      <c r="L203" s="42"/>
      <c r="M203" s="201"/>
      <c r="N203" s="202"/>
      <c r="O203" s="67"/>
      <c r="P203" s="67"/>
      <c r="Q203" s="67"/>
      <c r="R203" s="67"/>
      <c r="S203" s="67"/>
      <c r="T203" s="68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T203" s="20" t="s">
        <v>393</v>
      </c>
      <c r="AU203" s="20" t="s">
        <v>90</v>
      </c>
    </row>
    <row r="204" spans="1:65" s="2" customFormat="1" ht="16.5" customHeight="1">
      <c r="A204" s="37"/>
      <c r="B204" s="38"/>
      <c r="C204" s="236" t="s">
        <v>764</v>
      </c>
      <c r="D204" s="236" t="s">
        <v>453</v>
      </c>
      <c r="E204" s="237" t="s">
        <v>6885</v>
      </c>
      <c r="F204" s="238" t="s">
        <v>6886</v>
      </c>
      <c r="G204" s="239" t="s">
        <v>624</v>
      </c>
      <c r="H204" s="240">
        <v>1</v>
      </c>
      <c r="I204" s="241"/>
      <c r="J204" s="242">
        <f>ROUND(I204*H204,2)</f>
        <v>0</v>
      </c>
      <c r="K204" s="238" t="s">
        <v>391</v>
      </c>
      <c r="L204" s="243"/>
      <c r="M204" s="244" t="s">
        <v>76</v>
      </c>
      <c r="N204" s="245" t="s">
        <v>49</v>
      </c>
      <c r="O204" s="67"/>
      <c r="P204" s="194">
        <f>O204*H204</f>
        <v>0</v>
      </c>
      <c r="Q204" s="194">
        <v>2E-3</v>
      </c>
      <c r="R204" s="194">
        <f>Q204*H204</f>
        <v>2E-3</v>
      </c>
      <c r="S204" s="194">
        <v>0</v>
      </c>
      <c r="T204" s="195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6" t="s">
        <v>597</v>
      </c>
      <c r="AT204" s="196" t="s">
        <v>453</v>
      </c>
      <c r="AU204" s="196" t="s">
        <v>90</v>
      </c>
      <c r="AY204" s="20" t="s">
        <v>386</v>
      </c>
      <c r="BE204" s="197">
        <f>IF(N204="základní",J204,0)</f>
        <v>0</v>
      </c>
      <c r="BF204" s="197">
        <f>IF(N204="snížená",J204,0)</f>
        <v>0</v>
      </c>
      <c r="BG204" s="197">
        <f>IF(N204="zákl. přenesená",J204,0)</f>
        <v>0</v>
      </c>
      <c r="BH204" s="197">
        <f>IF(N204="sníž. přenesená",J204,0)</f>
        <v>0</v>
      </c>
      <c r="BI204" s="197">
        <f>IF(N204="nulová",J204,0)</f>
        <v>0</v>
      </c>
      <c r="BJ204" s="20" t="s">
        <v>90</v>
      </c>
      <c r="BK204" s="197">
        <f>ROUND(I204*H204,2)</f>
        <v>0</v>
      </c>
      <c r="BL204" s="20" t="s">
        <v>479</v>
      </c>
      <c r="BM204" s="196" t="s">
        <v>6887</v>
      </c>
    </row>
    <row r="205" spans="1:65" s="14" customFormat="1" ht="10">
      <c r="B205" s="214"/>
      <c r="C205" s="215"/>
      <c r="D205" s="205" t="s">
        <v>395</v>
      </c>
      <c r="E205" s="216" t="s">
        <v>76</v>
      </c>
      <c r="F205" s="217" t="s">
        <v>85</v>
      </c>
      <c r="G205" s="215"/>
      <c r="H205" s="218">
        <v>1</v>
      </c>
      <c r="I205" s="219"/>
      <c r="J205" s="215"/>
      <c r="K205" s="215"/>
      <c r="L205" s="220"/>
      <c r="M205" s="221"/>
      <c r="N205" s="222"/>
      <c r="O205" s="222"/>
      <c r="P205" s="222"/>
      <c r="Q205" s="222"/>
      <c r="R205" s="222"/>
      <c r="S205" s="222"/>
      <c r="T205" s="223"/>
      <c r="AT205" s="224" t="s">
        <v>395</v>
      </c>
      <c r="AU205" s="224" t="s">
        <v>90</v>
      </c>
      <c r="AV205" s="14" t="s">
        <v>90</v>
      </c>
      <c r="AW205" s="14" t="s">
        <v>36</v>
      </c>
      <c r="AX205" s="14" t="s">
        <v>85</v>
      </c>
      <c r="AY205" s="224" t="s">
        <v>386</v>
      </c>
    </row>
    <row r="206" spans="1:65" s="2" customFormat="1" ht="37.75" customHeight="1">
      <c r="A206" s="37"/>
      <c r="B206" s="38"/>
      <c r="C206" s="185" t="s">
        <v>772</v>
      </c>
      <c r="D206" s="185" t="s">
        <v>388</v>
      </c>
      <c r="E206" s="186" t="s">
        <v>6888</v>
      </c>
      <c r="F206" s="187" t="s">
        <v>6889</v>
      </c>
      <c r="G206" s="188" t="s">
        <v>624</v>
      </c>
      <c r="H206" s="189">
        <v>1</v>
      </c>
      <c r="I206" s="190"/>
      <c r="J206" s="191">
        <f>ROUND(I206*H206,2)</f>
        <v>0</v>
      </c>
      <c r="K206" s="187" t="s">
        <v>391</v>
      </c>
      <c r="L206" s="42"/>
      <c r="M206" s="192" t="s">
        <v>76</v>
      </c>
      <c r="N206" s="193" t="s">
        <v>49</v>
      </c>
      <c r="O206" s="67"/>
      <c r="P206" s="194">
        <f>O206*H206</f>
        <v>0</v>
      </c>
      <c r="Q206" s="194">
        <v>0</v>
      </c>
      <c r="R206" s="194">
        <f>Q206*H206</f>
        <v>0</v>
      </c>
      <c r="S206" s="194">
        <v>0</v>
      </c>
      <c r="T206" s="195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6" t="s">
        <v>479</v>
      </c>
      <c r="AT206" s="196" t="s">
        <v>388</v>
      </c>
      <c r="AU206" s="196" t="s">
        <v>90</v>
      </c>
      <c r="AY206" s="20" t="s">
        <v>386</v>
      </c>
      <c r="BE206" s="197">
        <f>IF(N206="základní",J206,0)</f>
        <v>0</v>
      </c>
      <c r="BF206" s="197">
        <f>IF(N206="snížená",J206,0)</f>
        <v>0</v>
      </c>
      <c r="BG206" s="197">
        <f>IF(N206="zákl. přenesená",J206,0)</f>
        <v>0</v>
      </c>
      <c r="BH206" s="197">
        <f>IF(N206="sníž. přenesená",J206,0)</f>
        <v>0</v>
      </c>
      <c r="BI206" s="197">
        <f>IF(N206="nulová",J206,0)</f>
        <v>0</v>
      </c>
      <c r="BJ206" s="20" t="s">
        <v>90</v>
      </c>
      <c r="BK206" s="197">
        <f>ROUND(I206*H206,2)</f>
        <v>0</v>
      </c>
      <c r="BL206" s="20" t="s">
        <v>479</v>
      </c>
      <c r="BM206" s="196" t="s">
        <v>6890</v>
      </c>
    </row>
    <row r="207" spans="1:65" s="2" customFormat="1" ht="10">
      <c r="A207" s="37"/>
      <c r="B207" s="38"/>
      <c r="C207" s="39"/>
      <c r="D207" s="198" t="s">
        <v>393</v>
      </c>
      <c r="E207" s="39"/>
      <c r="F207" s="199" t="s">
        <v>6891</v>
      </c>
      <c r="G207" s="39"/>
      <c r="H207" s="39"/>
      <c r="I207" s="200"/>
      <c r="J207" s="39"/>
      <c r="K207" s="39"/>
      <c r="L207" s="42"/>
      <c r="M207" s="201"/>
      <c r="N207" s="202"/>
      <c r="O207" s="67"/>
      <c r="P207" s="67"/>
      <c r="Q207" s="67"/>
      <c r="R207" s="67"/>
      <c r="S207" s="67"/>
      <c r="T207" s="68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T207" s="20" t="s">
        <v>393</v>
      </c>
      <c r="AU207" s="20" t="s">
        <v>90</v>
      </c>
    </row>
    <row r="208" spans="1:65" s="2" customFormat="1" ht="24.15" customHeight="1">
      <c r="A208" s="37"/>
      <c r="B208" s="38"/>
      <c r="C208" s="236" t="s">
        <v>783</v>
      </c>
      <c r="D208" s="236" t="s">
        <v>453</v>
      </c>
      <c r="E208" s="237" t="s">
        <v>6892</v>
      </c>
      <c r="F208" s="238" t="s">
        <v>6893</v>
      </c>
      <c r="G208" s="239" t="s">
        <v>624</v>
      </c>
      <c r="H208" s="240">
        <v>1</v>
      </c>
      <c r="I208" s="241"/>
      <c r="J208" s="242">
        <f>ROUND(I208*H208,2)</f>
        <v>0</v>
      </c>
      <c r="K208" s="238" t="s">
        <v>391</v>
      </c>
      <c r="L208" s="243"/>
      <c r="M208" s="244" t="s">
        <v>76</v>
      </c>
      <c r="N208" s="245" t="s">
        <v>49</v>
      </c>
      <c r="O208" s="67"/>
      <c r="P208" s="194">
        <f>O208*H208</f>
        <v>0</v>
      </c>
      <c r="Q208" s="194">
        <v>8.8999999999999999E-3</v>
      </c>
      <c r="R208" s="194">
        <f>Q208*H208</f>
        <v>8.8999999999999999E-3</v>
      </c>
      <c r="S208" s="194">
        <v>0</v>
      </c>
      <c r="T208" s="195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6" t="s">
        <v>597</v>
      </c>
      <c r="AT208" s="196" t="s">
        <v>453</v>
      </c>
      <c r="AU208" s="196" t="s">
        <v>90</v>
      </c>
      <c r="AY208" s="20" t="s">
        <v>386</v>
      </c>
      <c r="BE208" s="197">
        <f>IF(N208="základní",J208,0)</f>
        <v>0</v>
      </c>
      <c r="BF208" s="197">
        <f>IF(N208="snížená",J208,0)</f>
        <v>0</v>
      </c>
      <c r="BG208" s="197">
        <f>IF(N208="zákl. přenesená",J208,0)</f>
        <v>0</v>
      </c>
      <c r="BH208" s="197">
        <f>IF(N208="sníž. přenesená",J208,0)</f>
        <v>0</v>
      </c>
      <c r="BI208" s="197">
        <f>IF(N208="nulová",J208,0)</f>
        <v>0</v>
      </c>
      <c r="BJ208" s="20" t="s">
        <v>90</v>
      </c>
      <c r="BK208" s="197">
        <f>ROUND(I208*H208,2)</f>
        <v>0</v>
      </c>
      <c r="BL208" s="20" t="s">
        <v>479</v>
      </c>
      <c r="BM208" s="196" t="s">
        <v>6894</v>
      </c>
    </row>
    <row r="209" spans="1:65" s="14" customFormat="1" ht="10">
      <c r="B209" s="214"/>
      <c r="C209" s="215"/>
      <c r="D209" s="205" t="s">
        <v>395</v>
      </c>
      <c r="E209" s="216" t="s">
        <v>76</v>
      </c>
      <c r="F209" s="217" t="s">
        <v>85</v>
      </c>
      <c r="G209" s="215"/>
      <c r="H209" s="218">
        <v>1</v>
      </c>
      <c r="I209" s="219"/>
      <c r="J209" s="215"/>
      <c r="K209" s="215"/>
      <c r="L209" s="220"/>
      <c r="M209" s="221"/>
      <c r="N209" s="222"/>
      <c r="O209" s="222"/>
      <c r="P209" s="222"/>
      <c r="Q209" s="222"/>
      <c r="R209" s="222"/>
      <c r="S209" s="222"/>
      <c r="T209" s="223"/>
      <c r="AT209" s="224" t="s">
        <v>395</v>
      </c>
      <c r="AU209" s="224" t="s">
        <v>90</v>
      </c>
      <c r="AV209" s="14" t="s">
        <v>90</v>
      </c>
      <c r="AW209" s="14" t="s">
        <v>36</v>
      </c>
      <c r="AX209" s="14" t="s">
        <v>85</v>
      </c>
      <c r="AY209" s="224" t="s">
        <v>386</v>
      </c>
    </row>
    <row r="210" spans="1:65" s="2" customFormat="1" ht="37.75" customHeight="1">
      <c r="A210" s="37"/>
      <c r="B210" s="38"/>
      <c r="C210" s="185" t="s">
        <v>790</v>
      </c>
      <c r="D210" s="185" t="s">
        <v>388</v>
      </c>
      <c r="E210" s="186" t="s">
        <v>6895</v>
      </c>
      <c r="F210" s="187" t="s">
        <v>6896</v>
      </c>
      <c r="G210" s="188" t="s">
        <v>624</v>
      </c>
      <c r="H210" s="189">
        <v>1</v>
      </c>
      <c r="I210" s="190"/>
      <c r="J210" s="191">
        <f>ROUND(I210*H210,2)</f>
        <v>0</v>
      </c>
      <c r="K210" s="187" t="s">
        <v>391</v>
      </c>
      <c r="L210" s="42"/>
      <c r="M210" s="192" t="s">
        <v>76</v>
      </c>
      <c r="N210" s="193" t="s">
        <v>49</v>
      </c>
      <c r="O210" s="67"/>
      <c r="P210" s="194">
        <f>O210*H210</f>
        <v>0</v>
      </c>
      <c r="Q210" s="194">
        <v>0</v>
      </c>
      <c r="R210" s="194">
        <f>Q210*H210</f>
        <v>0</v>
      </c>
      <c r="S210" s="194">
        <v>0</v>
      </c>
      <c r="T210" s="195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6" t="s">
        <v>479</v>
      </c>
      <c r="AT210" s="196" t="s">
        <v>388</v>
      </c>
      <c r="AU210" s="196" t="s">
        <v>90</v>
      </c>
      <c r="AY210" s="20" t="s">
        <v>386</v>
      </c>
      <c r="BE210" s="197">
        <f>IF(N210="základní",J210,0)</f>
        <v>0</v>
      </c>
      <c r="BF210" s="197">
        <f>IF(N210="snížená",J210,0)</f>
        <v>0</v>
      </c>
      <c r="BG210" s="197">
        <f>IF(N210="zákl. přenesená",J210,0)</f>
        <v>0</v>
      </c>
      <c r="BH210" s="197">
        <f>IF(N210="sníž. přenesená",J210,0)</f>
        <v>0</v>
      </c>
      <c r="BI210" s="197">
        <f>IF(N210="nulová",J210,0)</f>
        <v>0</v>
      </c>
      <c r="BJ210" s="20" t="s">
        <v>90</v>
      </c>
      <c r="BK210" s="197">
        <f>ROUND(I210*H210,2)</f>
        <v>0</v>
      </c>
      <c r="BL210" s="20" t="s">
        <v>479</v>
      </c>
      <c r="BM210" s="196" t="s">
        <v>6897</v>
      </c>
    </row>
    <row r="211" spans="1:65" s="2" customFormat="1" ht="10">
      <c r="A211" s="37"/>
      <c r="B211" s="38"/>
      <c r="C211" s="39"/>
      <c r="D211" s="198" t="s">
        <v>393</v>
      </c>
      <c r="E211" s="39"/>
      <c r="F211" s="199" t="s">
        <v>6898</v>
      </c>
      <c r="G211" s="39"/>
      <c r="H211" s="39"/>
      <c r="I211" s="200"/>
      <c r="J211" s="39"/>
      <c r="K211" s="39"/>
      <c r="L211" s="42"/>
      <c r="M211" s="201"/>
      <c r="N211" s="202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393</v>
      </c>
      <c r="AU211" s="20" t="s">
        <v>90</v>
      </c>
    </row>
    <row r="212" spans="1:65" s="2" customFormat="1" ht="24.15" customHeight="1">
      <c r="A212" s="37"/>
      <c r="B212" s="38"/>
      <c r="C212" s="236" t="s">
        <v>797</v>
      </c>
      <c r="D212" s="236" t="s">
        <v>453</v>
      </c>
      <c r="E212" s="237" t="s">
        <v>6899</v>
      </c>
      <c r="F212" s="238" t="s">
        <v>6900</v>
      </c>
      <c r="G212" s="239" t="s">
        <v>624</v>
      </c>
      <c r="H212" s="240">
        <v>1</v>
      </c>
      <c r="I212" s="241"/>
      <c r="J212" s="242">
        <f>ROUND(I212*H212,2)</f>
        <v>0</v>
      </c>
      <c r="K212" s="238" t="s">
        <v>5719</v>
      </c>
      <c r="L212" s="243"/>
      <c r="M212" s="244" t="s">
        <v>76</v>
      </c>
      <c r="N212" s="245" t="s">
        <v>49</v>
      </c>
      <c r="O212" s="67"/>
      <c r="P212" s="194">
        <f>O212*H212</f>
        <v>0</v>
      </c>
      <c r="Q212" s="194">
        <v>8.8999999999999999E-3</v>
      </c>
      <c r="R212" s="194">
        <f>Q212*H212</f>
        <v>8.8999999999999999E-3</v>
      </c>
      <c r="S212" s="194">
        <v>0</v>
      </c>
      <c r="T212" s="195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6" t="s">
        <v>597</v>
      </c>
      <c r="AT212" s="196" t="s">
        <v>453</v>
      </c>
      <c r="AU212" s="196" t="s">
        <v>90</v>
      </c>
      <c r="AY212" s="20" t="s">
        <v>386</v>
      </c>
      <c r="BE212" s="197">
        <f>IF(N212="základní",J212,0)</f>
        <v>0</v>
      </c>
      <c r="BF212" s="197">
        <f>IF(N212="snížená",J212,0)</f>
        <v>0</v>
      </c>
      <c r="BG212" s="197">
        <f>IF(N212="zákl. přenesená",J212,0)</f>
        <v>0</v>
      </c>
      <c r="BH212" s="197">
        <f>IF(N212="sníž. přenesená",J212,0)</f>
        <v>0</v>
      </c>
      <c r="BI212" s="197">
        <f>IF(N212="nulová",J212,0)</f>
        <v>0</v>
      </c>
      <c r="BJ212" s="20" t="s">
        <v>90</v>
      </c>
      <c r="BK212" s="197">
        <f>ROUND(I212*H212,2)</f>
        <v>0</v>
      </c>
      <c r="BL212" s="20" t="s">
        <v>479</v>
      </c>
      <c r="BM212" s="196" t="s">
        <v>6901</v>
      </c>
    </row>
    <row r="213" spans="1:65" s="14" customFormat="1" ht="10">
      <c r="B213" s="214"/>
      <c r="C213" s="215"/>
      <c r="D213" s="205" t="s">
        <v>395</v>
      </c>
      <c r="E213" s="216" t="s">
        <v>76</v>
      </c>
      <c r="F213" s="217" t="s">
        <v>85</v>
      </c>
      <c r="G213" s="215"/>
      <c r="H213" s="218">
        <v>1</v>
      </c>
      <c r="I213" s="219"/>
      <c r="J213" s="215"/>
      <c r="K213" s="215"/>
      <c r="L213" s="220"/>
      <c r="M213" s="221"/>
      <c r="N213" s="222"/>
      <c r="O213" s="222"/>
      <c r="P213" s="222"/>
      <c r="Q213" s="222"/>
      <c r="R213" s="222"/>
      <c r="S213" s="222"/>
      <c r="T213" s="223"/>
      <c r="AT213" s="224" t="s">
        <v>395</v>
      </c>
      <c r="AU213" s="224" t="s">
        <v>90</v>
      </c>
      <c r="AV213" s="14" t="s">
        <v>90</v>
      </c>
      <c r="AW213" s="14" t="s">
        <v>36</v>
      </c>
      <c r="AX213" s="14" t="s">
        <v>85</v>
      </c>
      <c r="AY213" s="224" t="s">
        <v>386</v>
      </c>
    </row>
    <row r="214" spans="1:65" s="2" customFormat="1" ht="37.75" customHeight="1">
      <c r="A214" s="37"/>
      <c r="B214" s="38"/>
      <c r="C214" s="185" t="s">
        <v>812</v>
      </c>
      <c r="D214" s="185" t="s">
        <v>388</v>
      </c>
      <c r="E214" s="186" t="s">
        <v>6902</v>
      </c>
      <c r="F214" s="187" t="s">
        <v>6903</v>
      </c>
      <c r="G214" s="188" t="s">
        <v>624</v>
      </c>
      <c r="H214" s="189">
        <v>4</v>
      </c>
      <c r="I214" s="190"/>
      <c r="J214" s="191">
        <f>ROUND(I214*H214,2)</f>
        <v>0</v>
      </c>
      <c r="K214" s="187" t="s">
        <v>391</v>
      </c>
      <c r="L214" s="42"/>
      <c r="M214" s="192" t="s">
        <v>76</v>
      </c>
      <c r="N214" s="193" t="s">
        <v>49</v>
      </c>
      <c r="O214" s="67"/>
      <c r="P214" s="194">
        <f>O214*H214</f>
        <v>0</v>
      </c>
      <c r="Q214" s="194">
        <v>0</v>
      </c>
      <c r="R214" s="194">
        <f>Q214*H214</f>
        <v>0</v>
      </c>
      <c r="S214" s="194">
        <v>0</v>
      </c>
      <c r="T214" s="195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6" t="s">
        <v>479</v>
      </c>
      <c r="AT214" s="196" t="s">
        <v>388</v>
      </c>
      <c r="AU214" s="196" t="s">
        <v>90</v>
      </c>
      <c r="AY214" s="20" t="s">
        <v>386</v>
      </c>
      <c r="BE214" s="197">
        <f>IF(N214="základní",J214,0)</f>
        <v>0</v>
      </c>
      <c r="BF214" s="197">
        <f>IF(N214="snížená",J214,0)</f>
        <v>0</v>
      </c>
      <c r="BG214" s="197">
        <f>IF(N214="zákl. přenesená",J214,0)</f>
        <v>0</v>
      </c>
      <c r="BH214" s="197">
        <f>IF(N214="sníž. přenesená",J214,0)</f>
        <v>0</v>
      </c>
      <c r="BI214" s="197">
        <f>IF(N214="nulová",J214,0)</f>
        <v>0</v>
      </c>
      <c r="BJ214" s="20" t="s">
        <v>90</v>
      </c>
      <c r="BK214" s="197">
        <f>ROUND(I214*H214,2)</f>
        <v>0</v>
      </c>
      <c r="BL214" s="20" t="s">
        <v>479</v>
      </c>
      <c r="BM214" s="196" t="s">
        <v>6904</v>
      </c>
    </row>
    <row r="215" spans="1:65" s="2" customFormat="1" ht="10">
      <c r="A215" s="37"/>
      <c r="B215" s="38"/>
      <c r="C215" s="39"/>
      <c r="D215" s="198" t="s">
        <v>393</v>
      </c>
      <c r="E215" s="39"/>
      <c r="F215" s="199" t="s">
        <v>6905</v>
      </c>
      <c r="G215" s="39"/>
      <c r="H215" s="39"/>
      <c r="I215" s="200"/>
      <c r="J215" s="39"/>
      <c r="K215" s="39"/>
      <c r="L215" s="42"/>
      <c r="M215" s="201"/>
      <c r="N215" s="202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393</v>
      </c>
      <c r="AU215" s="20" t="s">
        <v>90</v>
      </c>
    </row>
    <row r="216" spans="1:65" s="2" customFormat="1" ht="24.15" customHeight="1">
      <c r="A216" s="37"/>
      <c r="B216" s="38"/>
      <c r="C216" s="236" t="s">
        <v>817</v>
      </c>
      <c r="D216" s="236" t="s">
        <v>453</v>
      </c>
      <c r="E216" s="237" t="s">
        <v>6906</v>
      </c>
      <c r="F216" s="238" t="s">
        <v>6907</v>
      </c>
      <c r="G216" s="239" t="s">
        <v>624</v>
      </c>
      <c r="H216" s="240">
        <v>4</v>
      </c>
      <c r="I216" s="241"/>
      <c r="J216" s="242">
        <f>ROUND(I216*H216,2)</f>
        <v>0</v>
      </c>
      <c r="K216" s="238" t="s">
        <v>5719</v>
      </c>
      <c r="L216" s="243"/>
      <c r="M216" s="244" t="s">
        <v>76</v>
      </c>
      <c r="N216" s="245" t="s">
        <v>49</v>
      </c>
      <c r="O216" s="67"/>
      <c r="P216" s="194">
        <f>O216*H216</f>
        <v>0</v>
      </c>
      <c r="Q216" s="194">
        <v>1.2999999999999999E-3</v>
      </c>
      <c r="R216" s="194">
        <f>Q216*H216</f>
        <v>5.1999999999999998E-3</v>
      </c>
      <c r="S216" s="194">
        <v>0</v>
      </c>
      <c r="T216" s="195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6" t="s">
        <v>597</v>
      </c>
      <c r="AT216" s="196" t="s">
        <v>453</v>
      </c>
      <c r="AU216" s="196" t="s">
        <v>90</v>
      </c>
      <c r="AY216" s="20" t="s">
        <v>386</v>
      </c>
      <c r="BE216" s="197">
        <f>IF(N216="základní",J216,0)</f>
        <v>0</v>
      </c>
      <c r="BF216" s="197">
        <f>IF(N216="snížená",J216,0)</f>
        <v>0</v>
      </c>
      <c r="BG216" s="197">
        <f>IF(N216="zákl. přenesená",J216,0)</f>
        <v>0</v>
      </c>
      <c r="BH216" s="197">
        <f>IF(N216="sníž. přenesená",J216,0)</f>
        <v>0</v>
      </c>
      <c r="BI216" s="197">
        <f>IF(N216="nulová",J216,0)</f>
        <v>0</v>
      </c>
      <c r="BJ216" s="20" t="s">
        <v>90</v>
      </c>
      <c r="BK216" s="197">
        <f>ROUND(I216*H216,2)</f>
        <v>0</v>
      </c>
      <c r="BL216" s="20" t="s">
        <v>479</v>
      </c>
      <c r="BM216" s="196" t="s">
        <v>6908</v>
      </c>
    </row>
    <row r="217" spans="1:65" s="14" customFormat="1" ht="10">
      <c r="B217" s="214"/>
      <c r="C217" s="215"/>
      <c r="D217" s="205" t="s">
        <v>395</v>
      </c>
      <c r="E217" s="216" t="s">
        <v>76</v>
      </c>
      <c r="F217" s="217" t="s">
        <v>102</v>
      </c>
      <c r="G217" s="215"/>
      <c r="H217" s="218">
        <v>4</v>
      </c>
      <c r="I217" s="219"/>
      <c r="J217" s="215"/>
      <c r="K217" s="215"/>
      <c r="L217" s="220"/>
      <c r="M217" s="221"/>
      <c r="N217" s="222"/>
      <c r="O217" s="222"/>
      <c r="P217" s="222"/>
      <c r="Q217" s="222"/>
      <c r="R217" s="222"/>
      <c r="S217" s="222"/>
      <c r="T217" s="223"/>
      <c r="AT217" s="224" t="s">
        <v>395</v>
      </c>
      <c r="AU217" s="224" t="s">
        <v>90</v>
      </c>
      <c r="AV217" s="14" t="s">
        <v>90</v>
      </c>
      <c r="AW217" s="14" t="s">
        <v>36</v>
      </c>
      <c r="AX217" s="14" t="s">
        <v>85</v>
      </c>
      <c r="AY217" s="224" t="s">
        <v>386</v>
      </c>
    </row>
    <row r="218" spans="1:65" s="2" customFormat="1" ht="24.15" customHeight="1">
      <c r="A218" s="37"/>
      <c r="B218" s="38"/>
      <c r="C218" s="185" t="s">
        <v>825</v>
      </c>
      <c r="D218" s="185" t="s">
        <v>388</v>
      </c>
      <c r="E218" s="186" t="s">
        <v>6909</v>
      </c>
      <c r="F218" s="187" t="s">
        <v>6910</v>
      </c>
      <c r="G218" s="188" t="s">
        <v>624</v>
      </c>
      <c r="H218" s="189">
        <v>47</v>
      </c>
      <c r="I218" s="190"/>
      <c r="J218" s="191">
        <f>ROUND(I218*H218,2)</f>
        <v>0</v>
      </c>
      <c r="K218" s="187" t="s">
        <v>5719</v>
      </c>
      <c r="L218" s="42"/>
      <c r="M218" s="192" t="s">
        <v>76</v>
      </c>
      <c r="N218" s="193" t="s">
        <v>49</v>
      </c>
      <c r="O218" s="67"/>
      <c r="P218" s="194">
        <f>O218*H218</f>
        <v>0</v>
      </c>
      <c r="Q218" s="194">
        <v>0</v>
      </c>
      <c r="R218" s="194">
        <f>Q218*H218</f>
        <v>0</v>
      </c>
      <c r="S218" s="194">
        <v>0</v>
      </c>
      <c r="T218" s="195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6" t="s">
        <v>479</v>
      </c>
      <c r="AT218" s="196" t="s">
        <v>388</v>
      </c>
      <c r="AU218" s="196" t="s">
        <v>90</v>
      </c>
      <c r="AY218" s="20" t="s">
        <v>386</v>
      </c>
      <c r="BE218" s="197">
        <f>IF(N218="základní",J218,0)</f>
        <v>0</v>
      </c>
      <c r="BF218" s="197">
        <f>IF(N218="snížená",J218,0)</f>
        <v>0</v>
      </c>
      <c r="BG218" s="197">
        <f>IF(N218="zákl. přenesená",J218,0)</f>
        <v>0</v>
      </c>
      <c r="BH218" s="197">
        <f>IF(N218="sníž. přenesená",J218,0)</f>
        <v>0</v>
      </c>
      <c r="BI218" s="197">
        <f>IF(N218="nulová",J218,0)</f>
        <v>0</v>
      </c>
      <c r="BJ218" s="20" t="s">
        <v>90</v>
      </c>
      <c r="BK218" s="197">
        <f>ROUND(I218*H218,2)</f>
        <v>0</v>
      </c>
      <c r="BL218" s="20" t="s">
        <v>479</v>
      </c>
      <c r="BM218" s="196" t="s">
        <v>6911</v>
      </c>
    </row>
    <row r="219" spans="1:65" s="2" customFormat="1" ht="24.15" customHeight="1">
      <c r="A219" s="37"/>
      <c r="B219" s="38"/>
      <c r="C219" s="236" t="s">
        <v>830</v>
      </c>
      <c r="D219" s="236" t="s">
        <v>453</v>
      </c>
      <c r="E219" s="237" t="s">
        <v>6912</v>
      </c>
      <c r="F219" s="238" t="s">
        <v>6913</v>
      </c>
      <c r="G219" s="239" t="s">
        <v>624</v>
      </c>
      <c r="H219" s="240">
        <v>8</v>
      </c>
      <c r="I219" s="241"/>
      <c r="J219" s="242">
        <f>ROUND(I219*H219,2)</f>
        <v>0</v>
      </c>
      <c r="K219" s="238" t="s">
        <v>5719</v>
      </c>
      <c r="L219" s="243"/>
      <c r="M219" s="244" t="s">
        <v>76</v>
      </c>
      <c r="N219" s="245" t="s">
        <v>49</v>
      </c>
      <c r="O219" s="67"/>
      <c r="P219" s="194">
        <f>O219*H219</f>
        <v>0</v>
      </c>
      <c r="Q219" s="194">
        <v>3.2799999999999999E-3</v>
      </c>
      <c r="R219" s="194">
        <f>Q219*H219</f>
        <v>2.6239999999999999E-2</v>
      </c>
      <c r="S219" s="194">
        <v>0</v>
      </c>
      <c r="T219" s="195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6" t="s">
        <v>597</v>
      </c>
      <c r="AT219" s="196" t="s">
        <v>453</v>
      </c>
      <c r="AU219" s="196" t="s">
        <v>90</v>
      </c>
      <c r="AY219" s="20" t="s">
        <v>386</v>
      </c>
      <c r="BE219" s="197">
        <f>IF(N219="základní",J219,0)</f>
        <v>0</v>
      </c>
      <c r="BF219" s="197">
        <f>IF(N219="snížená",J219,0)</f>
        <v>0</v>
      </c>
      <c r="BG219" s="197">
        <f>IF(N219="zákl. přenesená",J219,0)</f>
        <v>0</v>
      </c>
      <c r="BH219" s="197">
        <f>IF(N219="sníž. přenesená",J219,0)</f>
        <v>0</v>
      </c>
      <c r="BI219" s="197">
        <f>IF(N219="nulová",J219,0)</f>
        <v>0</v>
      </c>
      <c r="BJ219" s="20" t="s">
        <v>90</v>
      </c>
      <c r="BK219" s="197">
        <f>ROUND(I219*H219,2)</f>
        <v>0</v>
      </c>
      <c r="BL219" s="20" t="s">
        <v>479</v>
      </c>
      <c r="BM219" s="196" t="s">
        <v>6914</v>
      </c>
    </row>
    <row r="220" spans="1:65" s="14" customFormat="1" ht="10">
      <c r="B220" s="214"/>
      <c r="C220" s="215"/>
      <c r="D220" s="205" t="s">
        <v>395</v>
      </c>
      <c r="E220" s="216" t="s">
        <v>76</v>
      </c>
      <c r="F220" s="217" t="s">
        <v>6915</v>
      </c>
      <c r="G220" s="215"/>
      <c r="H220" s="218">
        <v>8</v>
      </c>
      <c r="I220" s="219"/>
      <c r="J220" s="215"/>
      <c r="K220" s="215"/>
      <c r="L220" s="220"/>
      <c r="M220" s="221"/>
      <c r="N220" s="222"/>
      <c r="O220" s="222"/>
      <c r="P220" s="222"/>
      <c r="Q220" s="222"/>
      <c r="R220" s="222"/>
      <c r="S220" s="222"/>
      <c r="T220" s="223"/>
      <c r="AT220" s="224" t="s">
        <v>395</v>
      </c>
      <c r="AU220" s="224" t="s">
        <v>90</v>
      </c>
      <c r="AV220" s="14" t="s">
        <v>90</v>
      </c>
      <c r="AW220" s="14" t="s">
        <v>36</v>
      </c>
      <c r="AX220" s="14" t="s">
        <v>85</v>
      </c>
      <c r="AY220" s="224" t="s">
        <v>386</v>
      </c>
    </row>
    <row r="221" spans="1:65" s="2" customFormat="1" ht="24.15" customHeight="1">
      <c r="A221" s="37"/>
      <c r="B221" s="38"/>
      <c r="C221" s="236" t="s">
        <v>177</v>
      </c>
      <c r="D221" s="236" t="s">
        <v>453</v>
      </c>
      <c r="E221" s="237" t="s">
        <v>6916</v>
      </c>
      <c r="F221" s="238" t="s">
        <v>6917</v>
      </c>
      <c r="G221" s="239" t="s">
        <v>624</v>
      </c>
      <c r="H221" s="240">
        <v>2</v>
      </c>
      <c r="I221" s="241"/>
      <c r="J221" s="242">
        <f>ROUND(I221*H221,2)</f>
        <v>0</v>
      </c>
      <c r="K221" s="238" t="s">
        <v>5719</v>
      </c>
      <c r="L221" s="243"/>
      <c r="M221" s="244" t="s">
        <v>76</v>
      </c>
      <c r="N221" s="245" t="s">
        <v>49</v>
      </c>
      <c r="O221" s="67"/>
      <c r="P221" s="194">
        <f>O221*H221</f>
        <v>0</v>
      </c>
      <c r="Q221" s="194">
        <v>3.2799999999999999E-3</v>
      </c>
      <c r="R221" s="194">
        <f>Q221*H221</f>
        <v>6.5599999999999999E-3</v>
      </c>
      <c r="S221" s="194">
        <v>0</v>
      </c>
      <c r="T221" s="195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6" t="s">
        <v>597</v>
      </c>
      <c r="AT221" s="196" t="s">
        <v>453</v>
      </c>
      <c r="AU221" s="196" t="s">
        <v>90</v>
      </c>
      <c r="AY221" s="20" t="s">
        <v>386</v>
      </c>
      <c r="BE221" s="197">
        <f>IF(N221="základní",J221,0)</f>
        <v>0</v>
      </c>
      <c r="BF221" s="197">
        <f>IF(N221="snížená",J221,0)</f>
        <v>0</v>
      </c>
      <c r="BG221" s="197">
        <f>IF(N221="zákl. přenesená",J221,0)</f>
        <v>0</v>
      </c>
      <c r="BH221" s="197">
        <f>IF(N221="sníž. přenesená",J221,0)</f>
        <v>0</v>
      </c>
      <c r="BI221" s="197">
        <f>IF(N221="nulová",J221,0)</f>
        <v>0</v>
      </c>
      <c r="BJ221" s="20" t="s">
        <v>90</v>
      </c>
      <c r="BK221" s="197">
        <f>ROUND(I221*H221,2)</f>
        <v>0</v>
      </c>
      <c r="BL221" s="20" t="s">
        <v>479</v>
      </c>
      <c r="BM221" s="196" t="s">
        <v>6918</v>
      </c>
    </row>
    <row r="222" spans="1:65" s="14" customFormat="1" ht="10">
      <c r="B222" s="214"/>
      <c r="C222" s="215"/>
      <c r="D222" s="205" t="s">
        <v>395</v>
      </c>
      <c r="E222" s="216" t="s">
        <v>76</v>
      </c>
      <c r="F222" s="217" t="s">
        <v>6919</v>
      </c>
      <c r="G222" s="215"/>
      <c r="H222" s="218">
        <v>2</v>
      </c>
      <c r="I222" s="219"/>
      <c r="J222" s="215"/>
      <c r="K222" s="215"/>
      <c r="L222" s="220"/>
      <c r="M222" s="221"/>
      <c r="N222" s="222"/>
      <c r="O222" s="222"/>
      <c r="P222" s="222"/>
      <c r="Q222" s="222"/>
      <c r="R222" s="222"/>
      <c r="S222" s="222"/>
      <c r="T222" s="223"/>
      <c r="AT222" s="224" t="s">
        <v>395</v>
      </c>
      <c r="AU222" s="224" t="s">
        <v>90</v>
      </c>
      <c r="AV222" s="14" t="s">
        <v>90</v>
      </c>
      <c r="AW222" s="14" t="s">
        <v>36</v>
      </c>
      <c r="AX222" s="14" t="s">
        <v>85</v>
      </c>
      <c r="AY222" s="224" t="s">
        <v>386</v>
      </c>
    </row>
    <row r="223" spans="1:65" s="2" customFormat="1" ht="24.15" customHeight="1">
      <c r="A223" s="37"/>
      <c r="B223" s="38"/>
      <c r="C223" s="185" t="s">
        <v>839</v>
      </c>
      <c r="D223" s="185" t="s">
        <v>388</v>
      </c>
      <c r="E223" s="186" t="s">
        <v>6920</v>
      </c>
      <c r="F223" s="187" t="s">
        <v>6910</v>
      </c>
      <c r="G223" s="188" t="s">
        <v>624</v>
      </c>
      <c r="H223" s="189">
        <v>18</v>
      </c>
      <c r="I223" s="190"/>
      <c r="J223" s="191">
        <f>ROUND(I223*H223,2)</f>
        <v>0</v>
      </c>
      <c r="K223" s="187" t="s">
        <v>391</v>
      </c>
      <c r="L223" s="42"/>
      <c r="M223" s="192" t="s">
        <v>76</v>
      </c>
      <c r="N223" s="193" t="s">
        <v>49</v>
      </c>
      <c r="O223" s="67"/>
      <c r="P223" s="194">
        <f>O223*H223</f>
        <v>0</v>
      </c>
      <c r="Q223" s="194">
        <v>0</v>
      </c>
      <c r="R223" s="194">
        <f>Q223*H223</f>
        <v>0</v>
      </c>
      <c r="S223" s="194">
        <v>0</v>
      </c>
      <c r="T223" s="195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6" t="s">
        <v>479</v>
      </c>
      <c r="AT223" s="196" t="s">
        <v>388</v>
      </c>
      <c r="AU223" s="196" t="s">
        <v>90</v>
      </c>
      <c r="AY223" s="20" t="s">
        <v>386</v>
      </c>
      <c r="BE223" s="197">
        <f>IF(N223="základní",J223,0)</f>
        <v>0</v>
      </c>
      <c r="BF223" s="197">
        <f>IF(N223="snížená",J223,0)</f>
        <v>0</v>
      </c>
      <c r="BG223" s="197">
        <f>IF(N223="zákl. přenesená",J223,0)</f>
        <v>0</v>
      </c>
      <c r="BH223" s="197">
        <f>IF(N223="sníž. přenesená",J223,0)</f>
        <v>0</v>
      </c>
      <c r="BI223" s="197">
        <f>IF(N223="nulová",J223,0)</f>
        <v>0</v>
      </c>
      <c r="BJ223" s="20" t="s">
        <v>90</v>
      </c>
      <c r="BK223" s="197">
        <f>ROUND(I223*H223,2)</f>
        <v>0</v>
      </c>
      <c r="BL223" s="20" t="s">
        <v>479</v>
      </c>
      <c r="BM223" s="196" t="s">
        <v>6921</v>
      </c>
    </row>
    <row r="224" spans="1:65" s="2" customFormat="1" ht="10">
      <c r="A224" s="37"/>
      <c r="B224" s="38"/>
      <c r="C224" s="39"/>
      <c r="D224" s="198" t="s">
        <v>393</v>
      </c>
      <c r="E224" s="39"/>
      <c r="F224" s="199" t="s">
        <v>6922</v>
      </c>
      <c r="G224" s="39"/>
      <c r="H224" s="39"/>
      <c r="I224" s="200"/>
      <c r="J224" s="39"/>
      <c r="K224" s="39"/>
      <c r="L224" s="42"/>
      <c r="M224" s="201"/>
      <c r="N224" s="202"/>
      <c r="O224" s="67"/>
      <c r="P224" s="67"/>
      <c r="Q224" s="67"/>
      <c r="R224" s="67"/>
      <c r="S224" s="67"/>
      <c r="T224" s="68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T224" s="20" t="s">
        <v>393</v>
      </c>
      <c r="AU224" s="20" t="s">
        <v>90</v>
      </c>
    </row>
    <row r="225" spans="1:65" s="2" customFormat="1" ht="16.5" customHeight="1">
      <c r="A225" s="37"/>
      <c r="B225" s="38"/>
      <c r="C225" s="236" t="s">
        <v>844</v>
      </c>
      <c r="D225" s="236" t="s">
        <v>453</v>
      </c>
      <c r="E225" s="237" t="s">
        <v>6923</v>
      </c>
      <c r="F225" s="238" t="s">
        <v>6924</v>
      </c>
      <c r="G225" s="239" t="s">
        <v>624</v>
      </c>
      <c r="H225" s="240">
        <v>18</v>
      </c>
      <c r="I225" s="241"/>
      <c r="J225" s="242">
        <f>ROUND(I225*H225,2)</f>
        <v>0</v>
      </c>
      <c r="K225" s="238" t="s">
        <v>5719</v>
      </c>
      <c r="L225" s="243"/>
      <c r="M225" s="244" t="s">
        <v>76</v>
      </c>
      <c r="N225" s="245" t="s">
        <v>49</v>
      </c>
      <c r="O225" s="67"/>
      <c r="P225" s="194">
        <f>O225*H225</f>
        <v>0</v>
      </c>
      <c r="Q225" s="194">
        <v>1.8599999999999998E-2</v>
      </c>
      <c r="R225" s="194">
        <f>Q225*H225</f>
        <v>0.33479999999999999</v>
      </c>
      <c r="S225" s="194">
        <v>0</v>
      </c>
      <c r="T225" s="195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6" t="s">
        <v>597</v>
      </c>
      <c r="AT225" s="196" t="s">
        <v>453</v>
      </c>
      <c r="AU225" s="196" t="s">
        <v>90</v>
      </c>
      <c r="AY225" s="20" t="s">
        <v>386</v>
      </c>
      <c r="BE225" s="197">
        <f>IF(N225="základní",J225,0)</f>
        <v>0</v>
      </c>
      <c r="BF225" s="197">
        <f>IF(N225="snížená",J225,0)</f>
        <v>0</v>
      </c>
      <c r="BG225" s="197">
        <f>IF(N225="zákl. přenesená",J225,0)</f>
        <v>0</v>
      </c>
      <c r="BH225" s="197">
        <f>IF(N225="sníž. přenesená",J225,0)</f>
        <v>0</v>
      </c>
      <c r="BI225" s="197">
        <f>IF(N225="nulová",J225,0)</f>
        <v>0</v>
      </c>
      <c r="BJ225" s="20" t="s">
        <v>90</v>
      </c>
      <c r="BK225" s="197">
        <f>ROUND(I225*H225,2)</f>
        <v>0</v>
      </c>
      <c r="BL225" s="20" t="s">
        <v>479</v>
      </c>
      <c r="BM225" s="196" t="s">
        <v>6925</v>
      </c>
    </row>
    <row r="226" spans="1:65" s="14" customFormat="1" ht="10">
      <c r="B226" s="214"/>
      <c r="C226" s="215"/>
      <c r="D226" s="205" t="s">
        <v>395</v>
      </c>
      <c r="E226" s="216" t="s">
        <v>76</v>
      </c>
      <c r="F226" s="217" t="s">
        <v>490</v>
      </c>
      <c r="G226" s="215"/>
      <c r="H226" s="218">
        <v>18</v>
      </c>
      <c r="I226" s="219"/>
      <c r="J226" s="215"/>
      <c r="K226" s="215"/>
      <c r="L226" s="220"/>
      <c r="M226" s="221"/>
      <c r="N226" s="222"/>
      <c r="O226" s="222"/>
      <c r="P226" s="222"/>
      <c r="Q226" s="222"/>
      <c r="R226" s="222"/>
      <c r="S226" s="222"/>
      <c r="T226" s="223"/>
      <c r="AT226" s="224" t="s">
        <v>395</v>
      </c>
      <c r="AU226" s="224" t="s">
        <v>90</v>
      </c>
      <c r="AV226" s="14" t="s">
        <v>90</v>
      </c>
      <c r="AW226" s="14" t="s">
        <v>36</v>
      </c>
      <c r="AX226" s="14" t="s">
        <v>85</v>
      </c>
      <c r="AY226" s="224" t="s">
        <v>386</v>
      </c>
    </row>
    <row r="227" spans="1:65" s="2" customFormat="1" ht="37.75" customHeight="1">
      <c r="A227" s="37"/>
      <c r="B227" s="38"/>
      <c r="C227" s="185" t="s">
        <v>851</v>
      </c>
      <c r="D227" s="185" t="s">
        <v>388</v>
      </c>
      <c r="E227" s="186" t="s">
        <v>6926</v>
      </c>
      <c r="F227" s="187" t="s">
        <v>6927</v>
      </c>
      <c r="G227" s="188" t="s">
        <v>624</v>
      </c>
      <c r="H227" s="189">
        <v>7</v>
      </c>
      <c r="I227" s="190"/>
      <c r="J227" s="191">
        <f>ROUND(I227*H227,2)</f>
        <v>0</v>
      </c>
      <c r="K227" s="187" t="s">
        <v>391</v>
      </c>
      <c r="L227" s="42"/>
      <c r="M227" s="192" t="s">
        <v>76</v>
      </c>
      <c r="N227" s="193" t="s">
        <v>49</v>
      </c>
      <c r="O227" s="67"/>
      <c r="P227" s="194">
        <f>O227*H227</f>
        <v>0</v>
      </c>
      <c r="Q227" s="194">
        <v>0</v>
      </c>
      <c r="R227" s="194">
        <f>Q227*H227</f>
        <v>0</v>
      </c>
      <c r="S227" s="194">
        <v>0</v>
      </c>
      <c r="T227" s="195">
        <f>S227*H227</f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6" t="s">
        <v>479</v>
      </c>
      <c r="AT227" s="196" t="s">
        <v>388</v>
      </c>
      <c r="AU227" s="196" t="s">
        <v>90</v>
      </c>
      <c r="AY227" s="20" t="s">
        <v>386</v>
      </c>
      <c r="BE227" s="197">
        <f>IF(N227="základní",J227,0)</f>
        <v>0</v>
      </c>
      <c r="BF227" s="197">
        <f>IF(N227="snížená",J227,0)</f>
        <v>0</v>
      </c>
      <c r="BG227" s="197">
        <f>IF(N227="zákl. přenesená",J227,0)</f>
        <v>0</v>
      </c>
      <c r="BH227" s="197">
        <f>IF(N227="sníž. přenesená",J227,0)</f>
        <v>0</v>
      </c>
      <c r="BI227" s="197">
        <f>IF(N227="nulová",J227,0)</f>
        <v>0</v>
      </c>
      <c r="BJ227" s="20" t="s">
        <v>90</v>
      </c>
      <c r="BK227" s="197">
        <f>ROUND(I227*H227,2)</f>
        <v>0</v>
      </c>
      <c r="BL227" s="20" t="s">
        <v>479</v>
      </c>
      <c r="BM227" s="196" t="s">
        <v>6928</v>
      </c>
    </row>
    <row r="228" spans="1:65" s="2" customFormat="1" ht="10">
      <c r="A228" s="37"/>
      <c r="B228" s="38"/>
      <c r="C228" s="39"/>
      <c r="D228" s="198" t="s">
        <v>393</v>
      </c>
      <c r="E228" s="39"/>
      <c r="F228" s="199" t="s">
        <v>6929</v>
      </c>
      <c r="G228" s="39"/>
      <c r="H228" s="39"/>
      <c r="I228" s="200"/>
      <c r="J228" s="39"/>
      <c r="K228" s="39"/>
      <c r="L228" s="42"/>
      <c r="M228" s="201"/>
      <c r="N228" s="202"/>
      <c r="O228" s="67"/>
      <c r="P228" s="67"/>
      <c r="Q228" s="67"/>
      <c r="R228" s="67"/>
      <c r="S228" s="67"/>
      <c r="T228" s="68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T228" s="20" t="s">
        <v>393</v>
      </c>
      <c r="AU228" s="20" t="s">
        <v>90</v>
      </c>
    </row>
    <row r="229" spans="1:65" s="2" customFormat="1" ht="24.15" customHeight="1">
      <c r="A229" s="37"/>
      <c r="B229" s="38"/>
      <c r="C229" s="236" t="s">
        <v>860</v>
      </c>
      <c r="D229" s="236" t="s">
        <v>453</v>
      </c>
      <c r="E229" s="237" t="s">
        <v>6930</v>
      </c>
      <c r="F229" s="238" t="s">
        <v>6931</v>
      </c>
      <c r="G229" s="239" t="s">
        <v>624</v>
      </c>
      <c r="H229" s="240">
        <v>45</v>
      </c>
      <c r="I229" s="241"/>
      <c r="J229" s="242">
        <f>ROUND(I229*H229,2)</f>
        <v>0</v>
      </c>
      <c r="K229" s="238" t="s">
        <v>5719</v>
      </c>
      <c r="L229" s="243"/>
      <c r="M229" s="244" t="s">
        <v>76</v>
      </c>
      <c r="N229" s="245" t="s">
        <v>49</v>
      </c>
      <c r="O229" s="67"/>
      <c r="P229" s="194">
        <f>O229*H229</f>
        <v>0</v>
      </c>
      <c r="Q229" s="194">
        <v>5.9999999999999995E-4</v>
      </c>
      <c r="R229" s="194">
        <f>Q229*H229</f>
        <v>2.6999999999999996E-2</v>
      </c>
      <c r="S229" s="194">
        <v>0</v>
      </c>
      <c r="T229" s="195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6" t="s">
        <v>597</v>
      </c>
      <c r="AT229" s="196" t="s">
        <v>453</v>
      </c>
      <c r="AU229" s="196" t="s">
        <v>90</v>
      </c>
      <c r="AY229" s="20" t="s">
        <v>386</v>
      </c>
      <c r="BE229" s="197">
        <f>IF(N229="základní",J229,0)</f>
        <v>0</v>
      </c>
      <c r="BF229" s="197">
        <f>IF(N229="snížená",J229,0)</f>
        <v>0</v>
      </c>
      <c r="BG229" s="197">
        <f>IF(N229="zákl. přenesená",J229,0)</f>
        <v>0</v>
      </c>
      <c r="BH229" s="197">
        <f>IF(N229="sníž. přenesená",J229,0)</f>
        <v>0</v>
      </c>
      <c r="BI229" s="197">
        <f>IF(N229="nulová",J229,0)</f>
        <v>0</v>
      </c>
      <c r="BJ229" s="20" t="s">
        <v>90</v>
      </c>
      <c r="BK229" s="197">
        <f>ROUND(I229*H229,2)</f>
        <v>0</v>
      </c>
      <c r="BL229" s="20" t="s">
        <v>479</v>
      </c>
      <c r="BM229" s="196" t="s">
        <v>6932</v>
      </c>
    </row>
    <row r="230" spans="1:65" s="14" customFormat="1" ht="10">
      <c r="B230" s="214"/>
      <c r="C230" s="215"/>
      <c r="D230" s="205" t="s">
        <v>395</v>
      </c>
      <c r="E230" s="216" t="s">
        <v>76</v>
      </c>
      <c r="F230" s="217" t="s">
        <v>6933</v>
      </c>
      <c r="G230" s="215"/>
      <c r="H230" s="218">
        <v>45</v>
      </c>
      <c r="I230" s="219"/>
      <c r="J230" s="215"/>
      <c r="K230" s="215"/>
      <c r="L230" s="220"/>
      <c r="M230" s="221"/>
      <c r="N230" s="222"/>
      <c r="O230" s="222"/>
      <c r="P230" s="222"/>
      <c r="Q230" s="222"/>
      <c r="R230" s="222"/>
      <c r="S230" s="222"/>
      <c r="T230" s="223"/>
      <c r="AT230" s="224" t="s">
        <v>395</v>
      </c>
      <c r="AU230" s="224" t="s">
        <v>90</v>
      </c>
      <c r="AV230" s="14" t="s">
        <v>90</v>
      </c>
      <c r="AW230" s="14" t="s">
        <v>36</v>
      </c>
      <c r="AX230" s="14" t="s">
        <v>85</v>
      </c>
      <c r="AY230" s="224" t="s">
        <v>386</v>
      </c>
    </row>
    <row r="231" spans="1:65" s="2" customFormat="1" ht="24.15" customHeight="1">
      <c r="A231" s="37"/>
      <c r="B231" s="38"/>
      <c r="C231" s="236" t="s">
        <v>870</v>
      </c>
      <c r="D231" s="236" t="s">
        <v>453</v>
      </c>
      <c r="E231" s="237" t="s">
        <v>6934</v>
      </c>
      <c r="F231" s="238" t="s">
        <v>6935</v>
      </c>
      <c r="G231" s="239" t="s">
        <v>624</v>
      </c>
      <c r="H231" s="240">
        <v>6</v>
      </c>
      <c r="I231" s="241"/>
      <c r="J231" s="242">
        <f>ROUND(I231*H231,2)</f>
        <v>0</v>
      </c>
      <c r="K231" s="238" t="s">
        <v>5719</v>
      </c>
      <c r="L231" s="243"/>
      <c r="M231" s="244" t="s">
        <v>76</v>
      </c>
      <c r="N231" s="245" t="s">
        <v>49</v>
      </c>
      <c r="O231" s="67"/>
      <c r="P231" s="194">
        <f>O231*H231</f>
        <v>0</v>
      </c>
      <c r="Q231" s="194">
        <v>1E-3</v>
      </c>
      <c r="R231" s="194">
        <f>Q231*H231</f>
        <v>6.0000000000000001E-3</v>
      </c>
      <c r="S231" s="194">
        <v>0</v>
      </c>
      <c r="T231" s="195">
        <f>S231*H231</f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6" t="s">
        <v>597</v>
      </c>
      <c r="AT231" s="196" t="s">
        <v>453</v>
      </c>
      <c r="AU231" s="196" t="s">
        <v>90</v>
      </c>
      <c r="AY231" s="20" t="s">
        <v>386</v>
      </c>
      <c r="BE231" s="197">
        <f>IF(N231="základní",J231,0)</f>
        <v>0</v>
      </c>
      <c r="BF231" s="197">
        <f>IF(N231="snížená",J231,0)</f>
        <v>0</v>
      </c>
      <c r="BG231" s="197">
        <f>IF(N231="zákl. přenesená",J231,0)</f>
        <v>0</v>
      </c>
      <c r="BH231" s="197">
        <f>IF(N231="sníž. přenesená",J231,0)</f>
        <v>0</v>
      </c>
      <c r="BI231" s="197">
        <f>IF(N231="nulová",J231,0)</f>
        <v>0</v>
      </c>
      <c r="BJ231" s="20" t="s">
        <v>90</v>
      </c>
      <c r="BK231" s="197">
        <f>ROUND(I231*H231,2)</f>
        <v>0</v>
      </c>
      <c r="BL231" s="20" t="s">
        <v>479</v>
      </c>
      <c r="BM231" s="196" t="s">
        <v>6936</v>
      </c>
    </row>
    <row r="232" spans="1:65" s="14" customFormat="1" ht="10">
      <c r="B232" s="214"/>
      <c r="C232" s="215"/>
      <c r="D232" s="205" t="s">
        <v>395</v>
      </c>
      <c r="E232" s="216" t="s">
        <v>76</v>
      </c>
      <c r="F232" s="217" t="s">
        <v>6937</v>
      </c>
      <c r="G232" s="215"/>
      <c r="H232" s="218">
        <v>6</v>
      </c>
      <c r="I232" s="219"/>
      <c r="J232" s="215"/>
      <c r="K232" s="215"/>
      <c r="L232" s="220"/>
      <c r="M232" s="221"/>
      <c r="N232" s="222"/>
      <c r="O232" s="222"/>
      <c r="P232" s="222"/>
      <c r="Q232" s="222"/>
      <c r="R232" s="222"/>
      <c r="S232" s="222"/>
      <c r="T232" s="223"/>
      <c r="AT232" s="224" t="s">
        <v>395</v>
      </c>
      <c r="AU232" s="224" t="s">
        <v>90</v>
      </c>
      <c r="AV232" s="14" t="s">
        <v>90</v>
      </c>
      <c r="AW232" s="14" t="s">
        <v>36</v>
      </c>
      <c r="AX232" s="14" t="s">
        <v>85</v>
      </c>
      <c r="AY232" s="224" t="s">
        <v>386</v>
      </c>
    </row>
    <row r="233" spans="1:65" s="2" customFormat="1" ht="24.15" customHeight="1">
      <c r="A233" s="37"/>
      <c r="B233" s="38"/>
      <c r="C233" s="185" t="s">
        <v>880</v>
      </c>
      <c r="D233" s="185" t="s">
        <v>388</v>
      </c>
      <c r="E233" s="186" t="s">
        <v>6938</v>
      </c>
      <c r="F233" s="187" t="s">
        <v>6939</v>
      </c>
      <c r="G233" s="188" t="s">
        <v>624</v>
      </c>
      <c r="H233" s="189">
        <v>10</v>
      </c>
      <c r="I233" s="190"/>
      <c r="J233" s="191">
        <f>ROUND(I233*H233,2)</f>
        <v>0</v>
      </c>
      <c r="K233" s="187" t="s">
        <v>5719</v>
      </c>
      <c r="L233" s="42"/>
      <c r="M233" s="192" t="s">
        <v>76</v>
      </c>
      <c r="N233" s="193" t="s">
        <v>49</v>
      </c>
      <c r="O233" s="67"/>
      <c r="P233" s="194">
        <f>O233*H233</f>
        <v>0</v>
      </c>
      <c r="Q233" s="194">
        <v>0</v>
      </c>
      <c r="R233" s="194">
        <f>Q233*H233</f>
        <v>0</v>
      </c>
      <c r="S233" s="194">
        <v>0</v>
      </c>
      <c r="T233" s="195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6" t="s">
        <v>479</v>
      </c>
      <c r="AT233" s="196" t="s">
        <v>388</v>
      </c>
      <c r="AU233" s="196" t="s">
        <v>90</v>
      </c>
      <c r="AY233" s="20" t="s">
        <v>386</v>
      </c>
      <c r="BE233" s="197">
        <f>IF(N233="základní",J233,0)</f>
        <v>0</v>
      </c>
      <c r="BF233" s="197">
        <f>IF(N233="snížená",J233,0)</f>
        <v>0</v>
      </c>
      <c r="BG233" s="197">
        <f>IF(N233="zákl. přenesená",J233,0)</f>
        <v>0</v>
      </c>
      <c r="BH233" s="197">
        <f>IF(N233="sníž. přenesená",J233,0)</f>
        <v>0</v>
      </c>
      <c r="BI233" s="197">
        <f>IF(N233="nulová",J233,0)</f>
        <v>0</v>
      </c>
      <c r="BJ233" s="20" t="s">
        <v>90</v>
      </c>
      <c r="BK233" s="197">
        <f>ROUND(I233*H233,2)</f>
        <v>0</v>
      </c>
      <c r="BL233" s="20" t="s">
        <v>479</v>
      </c>
      <c r="BM233" s="196" t="s">
        <v>6940</v>
      </c>
    </row>
    <row r="234" spans="1:65" s="2" customFormat="1" ht="21.75" customHeight="1">
      <c r="A234" s="37"/>
      <c r="B234" s="38"/>
      <c r="C234" s="236" t="s">
        <v>885</v>
      </c>
      <c r="D234" s="236" t="s">
        <v>453</v>
      </c>
      <c r="E234" s="237" t="s">
        <v>6941</v>
      </c>
      <c r="F234" s="238" t="s">
        <v>6942</v>
      </c>
      <c r="G234" s="239" t="s">
        <v>624</v>
      </c>
      <c r="H234" s="240">
        <v>32</v>
      </c>
      <c r="I234" s="241"/>
      <c r="J234" s="242">
        <f>ROUND(I234*H234,2)</f>
        <v>0</v>
      </c>
      <c r="K234" s="238" t="s">
        <v>5719</v>
      </c>
      <c r="L234" s="243"/>
      <c r="M234" s="244" t="s">
        <v>76</v>
      </c>
      <c r="N234" s="245" t="s">
        <v>49</v>
      </c>
      <c r="O234" s="67"/>
      <c r="P234" s="194">
        <f>O234*H234</f>
        <v>0</v>
      </c>
      <c r="Q234" s="194">
        <v>0</v>
      </c>
      <c r="R234" s="194">
        <f>Q234*H234</f>
        <v>0</v>
      </c>
      <c r="S234" s="194">
        <v>0</v>
      </c>
      <c r="T234" s="195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6" t="s">
        <v>597</v>
      </c>
      <c r="AT234" s="196" t="s">
        <v>453</v>
      </c>
      <c r="AU234" s="196" t="s">
        <v>90</v>
      </c>
      <c r="AY234" s="20" t="s">
        <v>386</v>
      </c>
      <c r="BE234" s="197">
        <f>IF(N234="základní",J234,0)</f>
        <v>0</v>
      </c>
      <c r="BF234" s="197">
        <f>IF(N234="snížená",J234,0)</f>
        <v>0</v>
      </c>
      <c r="BG234" s="197">
        <f>IF(N234="zákl. přenesená",J234,0)</f>
        <v>0</v>
      </c>
      <c r="BH234" s="197">
        <f>IF(N234="sníž. přenesená",J234,0)</f>
        <v>0</v>
      </c>
      <c r="BI234" s="197">
        <f>IF(N234="nulová",J234,0)</f>
        <v>0</v>
      </c>
      <c r="BJ234" s="20" t="s">
        <v>90</v>
      </c>
      <c r="BK234" s="197">
        <f>ROUND(I234*H234,2)</f>
        <v>0</v>
      </c>
      <c r="BL234" s="20" t="s">
        <v>479</v>
      </c>
      <c r="BM234" s="196" t="s">
        <v>6943</v>
      </c>
    </row>
    <row r="235" spans="1:65" s="14" customFormat="1" ht="10">
      <c r="B235" s="214"/>
      <c r="C235" s="215"/>
      <c r="D235" s="205" t="s">
        <v>395</v>
      </c>
      <c r="E235" s="216" t="s">
        <v>76</v>
      </c>
      <c r="F235" s="217" t="s">
        <v>6944</v>
      </c>
      <c r="G235" s="215"/>
      <c r="H235" s="218">
        <v>32</v>
      </c>
      <c r="I235" s="219"/>
      <c r="J235" s="215"/>
      <c r="K235" s="215"/>
      <c r="L235" s="220"/>
      <c r="M235" s="221"/>
      <c r="N235" s="222"/>
      <c r="O235" s="222"/>
      <c r="P235" s="222"/>
      <c r="Q235" s="222"/>
      <c r="R235" s="222"/>
      <c r="S235" s="222"/>
      <c r="T235" s="223"/>
      <c r="AT235" s="224" t="s">
        <v>395</v>
      </c>
      <c r="AU235" s="224" t="s">
        <v>90</v>
      </c>
      <c r="AV235" s="14" t="s">
        <v>90</v>
      </c>
      <c r="AW235" s="14" t="s">
        <v>36</v>
      </c>
      <c r="AX235" s="14" t="s">
        <v>85</v>
      </c>
      <c r="AY235" s="224" t="s">
        <v>386</v>
      </c>
    </row>
    <row r="236" spans="1:65" s="2" customFormat="1" ht="33" customHeight="1">
      <c r="A236" s="37"/>
      <c r="B236" s="38"/>
      <c r="C236" s="185" t="s">
        <v>890</v>
      </c>
      <c r="D236" s="185" t="s">
        <v>388</v>
      </c>
      <c r="E236" s="186" t="s">
        <v>6945</v>
      </c>
      <c r="F236" s="187" t="s">
        <v>6946</v>
      </c>
      <c r="G236" s="188" t="s">
        <v>167</v>
      </c>
      <c r="H236" s="189">
        <v>96.2</v>
      </c>
      <c r="I236" s="190"/>
      <c r="J236" s="191">
        <f>ROUND(I236*H236,2)</f>
        <v>0</v>
      </c>
      <c r="K236" s="187" t="s">
        <v>391</v>
      </c>
      <c r="L236" s="42"/>
      <c r="M236" s="192" t="s">
        <v>76</v>
      </c>
      <c r="N236" s="193" t="s">
        <v>49</v>
      </c>
      <c r="O236" s="67"/>
      <c r="P236" s="194">
        <f>O236*H236</f>
        <v>0</v>
      </c>
      <c r="Q236" s="194">
        <v>6.1711999999999999E-3</v>
      </c>
      <c r="R236" s="194">
        <f>Q236*H236</f>
        <v>0.59366943999999999</v>
      </c>
      <c r="S236" s="194">
        <v>0</v>
      </c>
      <c r="T236" s="195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6" t="s">
        <v>3869</v>
      </c>
      <c r="AT236" s="196" t="s">
        <v>388</v>
      </c>
      <c r="AU236" s="196" t="s">
        <v>90</v>
      </c>
      <c r="AY236" s="20" t="s">
        <v>386</v>
      </c>
      <c r="BE236" s="197">
        <f>IF(N236="základní",J236,0)</f>
        <v>0</v>
      </c>
      <c r="BF236" s="197">
        <f>IF(N236="snížená",J236,0)</f>
        <v>0</v>
      </c>
      <c r="BG236" s="197">
        <f>IF(N236="zákl. přenesená",J236,0)</f>
        <v>0</v>
      </c>
      <c r="BH236" s="197">
        <f>IF(N236="sníž. přenesená",J236,0)</f>
        <v>0</v>
      </c>
      <c r="BI236" s="197">
        <f>IF(N236="nulová",J236,0)</f>
        <v>0</v>
      </c>
      <c r="BJ236" s="20" t="s">
        <v>90</v>
      </c>
      <c r="BK236" s="197">
        <f>ROUND(I236*H236,2)</f>
        <v>0</v>
      </c>
      <c r="BL236" s="20" t="s">
        <v>3869</v>
      </c>
      <c r="BM236" s="196" t="s">
        <v>6947</v>
      </c>
    </row>
    <row r="237" spans="1:65" s="2" customFormat="1" ht="10">
      <c r="A237" s="37"/>
      <c r="B237" s="38"/>
      <c r="C237" s="39"/>
      <c r="D237" s="198" t="s">
        <v>393</v>
      </c>
      <c r="E237" s="39"/>
      <c r="F237" s="199" t="s">
        <v>6948</v>
      </c>
      <c r="G237" s="39"/>
      <c r="H237" s="39"/>
      <c r="I237" s="200"/>
      <c r="J237" s="39"/>
      <c r="K237" s="39"/>
      <c r="L237" s="42"/>
      <c r="M237" s="201"/>
      <c r="N237" s="202"/>
      <c r="O237" s="67"/>
      <c r="P237" s="67"/>
      <c r="Q237" s="67"/>
      <c r="R237" s="67"/>
      <c r="S237" s="67"/>
      <c r="T237" s="68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T237" s="20" t="s">
        <v>393</v>
      </c>
      <c r="AU237" s="20" t="s">
        <v>90</v>
      </c>
    </row>
    <row r="238" spans="1:65" s="14" customFormat="1" ht="20">
      <c r="B238" s="214"/>
      <c r="C238" s="215"/>
      <c r="D238" s="205" t="s">
        <v>395</v>
      </c>
      <c r="E238" s="216" t="s">
        <v>76</v>
      </c>
      <c r="F238" s="217" t="s">
        <v>6949</v>
      </c>
      <c r="G238" s="215"/>
      <c r="H238" s="218">
        <v>74</v>
      </c>
      <c r="I238" s="219"/>
      <c r="J238" s="215"/>
      <c r="K238" s="215"/>
      <c r="L238" s="220"/>
      <c r="M238" s="221"/>
      <c r="N238" s="222"/>
      <c r="O238" s="222"/>
      <c r="P238" s="222"/>
      <c r="Q238" s="222"/>
      <c r="R238" s="222"/>
      <c r="S238" s="222"/>
      <c r="T238" s="223"/>
      <c r="AT238" s="224" t="s">
        <v>395</v>
      </c>
      <c r="AU238" s="224" t="s">
        <v>90</v>
      </c>
      <c r="AV238" s="14" t="s">
        <v>90</v>
      </c>
      <c r="AW238" s="14" t="s">
        <v>36</v>
      </c>
      <c r="AX238" s="14" t="s">
        <v>85</v>
      </c>
      <c r="AY238" s="224" t="s">
        <v>386</v>
      </c>
    </row>
    <row r="239" spans="1:65" s="14" customFormat="1" ht="10">
      <c r="B239" s="214"/>
      <c r="C239" s="215"/>
      <c r="D239" s="205" t="s">
        <v>395</v>
      </c>
      <c r="E239" s="215"/>
      <c r="F239" s="217" t="s">
        <v>6950</v>
      </c>
      <c r="G239" s="215"/>
      <c r="H239" s="218">
        <v>96.2</v>
      </c>
      <c r="I239" s="219"/>
      <c r="J239" s="215"/>
      <c r="K239" s="215"/>
      <c r="L239" s="220"/>
      <c r="M239" s="221"/>
      <c r="N239" s="222"/>
      <c r="O239" s="222"/>
      <c r="P239" s="222"/>
      <c r="Q239" s="222"/>
      <c r="R239" s="222"/>
      <c r="S239" s="222"/>
      <c r="T239" s="223"/>
      <c r="AT239" s="224" t="s">
        <v>395</v>
      </c>
      <c r="AU239" s="224" t="s">
        <v>90</v>
      </c>
      <c r="AV239" s="14" t="s">
        <v>90</v>
      </c>
      <c r="AW239" s="14" t="s">
        <v>4</v>
      </c>
      <c r="AX239" s="14" t="s">
        <v>85</v>
      </c>
      <c r="AY239" s="224" t="s">
        <v>386</v>
      </c>
    </row>
    <row r="240" spans="1:65" s="2" customFormat="1" ht="33" customHeight="1">
      <c r="A240" s="37"/>
      <c r="B240" s="38"/>
      <c r="C240" s="185" t="s">
        <v>895</v>
      </c>
      <c r="D240" s="185" t="s">
        <v>388</v>
      </c>
      <c r="E240" s="186" t="s">
        <v>6951</v>
      </c>
      <c r="F240" s="187" t="s">
        <v>6952</v>
      </c>
      <c r="G240" s="188" t="s">
        <v>167</v>
      </c>
      <c r="H240" s="189">
        <v>120.9</v>
      </c>
      <c r="I240" s="190"/>
      <c r="J240" s="191">
        <f>ROUND(I240*H240,2)</f>
        <v>0</v>
      </c>
      <c r="K240" s="187" t="s">
        <v>391</v>
      </c>
      <c r="L240" s="42"/>
      <c r="M240" s="192" t="s">
        <v>76</v>
      </c>
      <c r="N240" s="193" t="s">
        <v>49</v>
      </c>
      <c r="O240" s="67"/>
      <c r="P240" s="194">
        <f>O240*H240</f>
        <v>0</v>
      </c>
      <c r="Q240" s="194">
        <v>8.3955999999999996E-3</v>
      </c>
      <c r="R240" s="194">
        <f>Q240*H240</f>
        <v>1.01502804</v>
      </c>
      <c r="S240" s="194">
        <v>0</v>
      </c>
      <c r="T240" s="195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6" t="s">
        <v>3869</v>
      </c>
      <c r="AT240" s="196" t="s">
        <v>388</v>
      </c>
      <c r="AU240" s="196" t="s">
        <v>90</v>
      </c>
      <c r="AY240" s="20" t="s">
        <v>386</v>
      </c>
      <c r="BE240" s="197">
        <f>IF(N240="základní",J240,0)</f>
        <v>0</v>
      </c>
      <c r="BF240" s="197">
        <f>IF(N240="snížená",J240,0)</f>
        <v>0</v>
      </c>
      <c r="BG240" s="197">
        <f>IF(N240="zákl. přenesená",J240,0)</f>
        <v>0</v>
      </c>
      <c r="BH240" s="197">
        <f>IF(N240="sníž. přenesená",J240,0)</f>
        <v>0</v>
      </c>
      <c r="BI240" s="197">
        <f>IF(N240="nulová",J240,0)</f>
        <v>0</v>
      </c>
      <c r="BJ240" s="20" t="s">
        <v>90</v>
      </c>
      <c r="BK240" s="197">
        <f>ROUND(I240*H240,2)</f>
        <v>0</v>
      </c>
      <c r="BL240" s="20" t="s">
        <v>3869</v>
      </c>
      <c r="BM240" s="196" t="s">
        <v>6953</v>
      </c>
    </row>
    <row r="241" spans="1:65" s="2" customFormat="1" ht="10">
      <c r="A241" s="37"/>
      <c r="B241" s="38"/>
      <c r="C241" s="39"/>
      <c r="D241" s="198" t="s">
        <v>393</v>
      </c>
      <c r="E241" s="39"/>
      <c r="F241" s="199" t="s">
        <v>6954</v>
      </c>
      <c r="G241" s="39"/>
      <c r="H241" s="39"/>
      <c r="I241" s="200"/>
      <c r="J241" s="39"/>
      <c r="K241" s="39"/>
      <c r="L241" s="42"/>
      <c r="M241" s="201"/>
      <c r="N241" s="202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393</v>
      </c>
      <c r="AU241" s="20" t="s">
        <v>90</v>
      </c>
    </row>
    <row r="242" spans="1:65" s="14" customFormat="1" ht="20">
      <c r="B242" s="214"/>
      <c r="C242" s="215"/>
      <c r="D242" s="205" t="s">
        <v>395</v>
      </c>
      <c r="E242" s="216" t="s">
        <v>76</v>
      </c>
      <c r="F242" s="217" t="s">
        <v>6955</v>
      </c>
      <c r="G242" s="215"/>
      <c r="H242" s="218">
        <v>93</v>
      </c>
      <c r="I242" s="219"/>
      <c r="J242" s="215"/>
      <c r="K242" s="215"/>
      <c r="L242" s="220"/>
      <c r="M242" s="221"/>
      <c r="N242" s="222"/>
      <c r="O242" s="222"/>
      <c r="P242" s="222"/>
      <c r="Q242" s="222"/>
      <c r="R242" s="222"/>
      <c r="S242" s="222"/>
      <c r="T242" s="223"/>
      <c r="AT242" s="224" t="s">
        <v>395</v>
      </c>
      <c r="AU242" s="224" t="s">
        <v>90</v>
      </c>
      <c r="AV242" s="14" t="s">
        <v>90</v>
      </c>
      <c r="AW242" s="14" t="s">
        <v>36</v>
      </c>
      <c r="AX242" s="14" t="s">
        <v>85</v>
      </c>
      <c r="AY242" s="224" t="s">
        <v>386</v>
      </c>
    </row>
    <row r="243" spans="1:65" s="14" customFormat="1" ht="10">
      <c r="B243" s="214"/>
      <c r="C243" s="215"/>
      <c r="D243" s="205" t="s">
        <v>395</v>
      </c>
      <c r="E243" s="215"/>
      <c r="F243" s="217" t="s">
        <v>6956</v>
      </c>
      <c r="G243" s="215"/>
      <c r="H243" s="218">
        <v>120.9</v>
      </c>
      <c r="I243" s="219"/>
      <c r="J243" s="215"/>
      <c r="K243" s="215"/>
      <c r="L243" s="220"/>
      <c r="M243" s="221"/>
      <c r="N243" s="222"/>
      <c r="O243" s="222"/>
      <c r="P243" s="222"/>
      <c r="Q243" s="222"/>
      <c r="R243" s="222"/>
      <c r="S243" s="222"/>
      <c r="T243" s="223"/>
      <c r="AT243" s="224" t="s">
        <v>395</v>
      </c>
      <c r="AU243" s="224" t="s">
        <v>90</v>
      </c>
      <c r="AV243" s="14" t="s">
        <v>90</v>
      </c>
      <c r="AW243" s="14" t="s">
        <v>4</v>
      </c>
      <c r="AX243" s="14" t="s">
        <v>85</v>
      </c>
      <c r="AY243" s="224" t="s">
        <v>386</v>
      </c>
    </row>
    <row r="244" spans="1:65" s="2" customFormat="1" ht="33" customHeight="1">
      <c r="A244" s="37"/>
      <c r="B244" s="38"/>
      <c r="C244" s="185" t="s">
        <v>906</v>
      </c>
      <c r="D244" s="185" t="s">
        <v>388</v>
      </c>
      <c r="E244" s="186" t="s">
        <v>6957</v>
      </c>
      <c r="F244" s="187" t="s">
        <v>6958</v>
      </c>
      <c r="G244" s="188" t="s">
        <v>167</v>
      </c>
      <c r="H244" s="189">
        <v>20.8</v>
      </c>
      <c r="I244" s="190"/>
      <c r="J244" s="191">
        <f>ROUND(I244*H244,2)</f>
        <v>0</v>
      </c>
      <c r="K244" s="187" t="s">
        <v>391</v>
      </c>
      <c r="L244" s="42"/>
      <c r="M244" s="192" t="s">
        <v>76</v>
      </c>
      <c r="N244" s="193" t="s">
        <v>49</v>
      </c>
      <c r="O244" s="67"/>
      <c r="P244" s="194">
        <f>O244*H244</f>
        <v>0</v>
      </c>
      <c r="Q244" s="194">
        <v>1.8423599999999998E-2</v>
      </c>
      <c r="R244" s="194">
        <f>Q244*H244</f>
        <v>0.38321087999999998</v>
      </c>
      <c r="S244" s="194">
        <v>0</v>
      </c>
      <c r="T244" s="195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6" t="s">
        <v>3869</v>
      </c>
      <c r="AT244" s="196" t="s">
        <v>388</v>
      </c>
      <c r="AU244" s="196" t="s">
        <v>90</v>
      </c>
      <c r="AY244" s="20" t="s">
        <v>386</v>
      </c>
      <c r="BE244" s="197">
        <f>IF(N244="základní",J244,0)</f>
        <v>0</v>
      </c>
      <c r="BF244" s="197">
        <f>IF(N244="snížená",J244,0)</f>
        <v>0</v>
      </c>
      <c r="BG244" s="197">
        <f>IF(N244="zákl. přenesená",J244,0)</f>
        <v>0</v>
      </c>
      <c r="BH244" s="197">
        <f>IF(N244="sníž. přenesená",J244,0)</f>
        <v>0</v>
      </c>
      <c r="BI244" s="197">
        <f>IF(N244="nulová",J244,0)</f>
        <v>0</v>
      </c>
      <c r="BJ244" s="20" t="s">
        <v>90</v>
      </c>
      <c r="BK244" s="197">
        <f>ROUND(I244*H244,2)</f>
        <v>0</v>
      </c>
      <c r="BL244" s="20" t="s">
        <v>3869</v>
      </c>
      <c r="BM244" s="196" t="s">
        <v>6959</v>
      </c>
    </row>
    <row r="245" spans="1:65" s="2" customFormat="1" ht="10">
      <c r="A245" s="37"/>
      <c r="B245" s="38"/>
      <c r="C245" s="39"/>
      <c r="D245" s="198" t="s">
        <v>393</v>
      </c>
      <c r="E245" s="39"/>
      <c r="F245" s="199" t="s">
        <v>6960</v>
      </c>
      <c r="G245" s="39"/>
      <c r="H245" s="39"/>
      <c r="I245" s="200"/>
      <c r="J245" s="39"/>
      <c r="K245" s="39"/>
      <c r="L245" s="42"/>
      <c r="M245" s="201"/>
      <c r="N245" s="202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393</v>
      </c>
      <c r="AU245" s="20" t="s">
        <v>90</v>
      </c>
    </row>
    <row r="246" spans="1:65" s="14" customFormat="1" ht="20">
      <c r="B246" s="214"/>
      <c r="C246" s="215"/>
      <c r="D246" s="205" t="s">
        <v>395</v>
      </c>
      <c r="E246" s="216" t="s">
        <v>76</v>
      </c>
      <c r="F246" s="217" t="s">
        <v>6961</v>
      </c>
      <c r="G246" s="215"/>
      <c r="H246" s="218">
        <v>16</v>
      </c>
      <c r="I246" s="219"/>
      <c r="J246" s="215"/>
      <c r="K246" s="215"/>
      <c r="L246" s="220"/>
      <c r="M246" s="221"/>
      <c r="N246" s="222"/>
      <c r="O246" s="222"/>
      <c r="P246" s="222"/>
      <c r="Q246" s="222"/>
      <c r="R246" s="222"/>
      <c r="S246" s="222"/>
      <c r="T246" s="223"/>
      <c r="AT246" s="224" t="s">
        <v>395</v>
      </c>
      <c r="AU246" s="224" t="s">
        <v>90</v>
      </c>
      <c r="AV246" s="14" t="s">
        <v>90</v>
      </c>
      <c r="AW246" s="14" t="s">
        <v>36</v>
      </c>
      <c r="AX246" s="14" t="s">
        <v>85</v>
      </c>
      <c r="AY246" s="224" t="s">
        <v>386</v>
      </c>
    </row>
    <row r="247" spans="1:65" s="14" customFormat="1" ht="10">
      <c r="B247" s="214"/>
      <c r="C247" s="215"/>
      <c r="D247" s="205" t="s">
        <v>395</v>
      </c>
      <c r="E247" s="215"/>
      <c r="F247" s="217" t="s">
        <v>6962</v>
      </c>
      <c r="G247" s="215"/>
      <c r="H247" s="218">
        <v>20.8</v>
      </c>
      <c r="I247" s="219"/>
      <c r="J247" s="215"/>
      <c r="K247" s="215"/>
      <c r="L247" s="220"/>
      <c r="M247" s="221"/>
      <c r="N247" s="222"/>
      <c r="O247" s="222"/>
      <c r="P247" s="222"/>
      <c r="Q247" s="222"/>
      <c r="R247" s="222"/>
      <c r="S247" s="222"/>
      <c r="T247" s="223"/>
      <c r="AT247" s="224" t="s">
        <v>395</v>
      </c>
      <c r="AU247" s="224" t="s">
        <v>90</v>
      </c>
      <c r="AV247" s="14" t="s">
        <v>90</v>
      </c>
      <c r="AW247" s="14" t="s">
        <v>4</v>
      </c>
      <c r="AX247" s="14" t="s">
        <v>85</v>
      </c>
      <c r="AY247" s="224" t="s">
        <v>386</v>
      </c>
    </row>
    <row r="248" spans="1:65" s="2" customFormat="1" ht="33" customHeight="1">
      <c r="A248" s="37"/>
      <c r="B248" s="38"/>
      <c r="C248" s="185" t="s">
        <v>914</v>
      </c>
      <c r="D248" s="185" t="s">
        <v>388</v>
      </c>
      <c r="E248" s="186" t="s">
        <v>6963</v>
      </c>
      <c r="F248" s="187" t="s">
        <v>6964</v>
      </c>
      <c r="G248" s="188" t="s">
        <v>167</v>
      </c>
      <c r="H248" s="189">
        <v>11.7</v>
      </c>
      <c r="I248" s="190"/>
      <c r="J248" s="191">
        <f>ROUND(I248*H248,2)</f>
        <v>0</v>
      </c>
      <c r="K248" s="187" t="s">
        <v>391</v>
      </c>
      <c r="L248" s="42"/>
      <c r="M248" s="192" t="s">
        <v>76</v>
      </c>
      <c r="N248" s="193" t="s">
        <v>49</v>
      </c>
      <c r="O248" s="67"/>
      <c r="P248" s="194">
        <f>O248*H248</f>
        <v>0</v>
      </c>
      <c r="Q248" s="194">
        <v>2.6692E-2</v>
      </c>
      <c r="R248" s="194">
        <f>Q248*H248</f>
        <v>0.31229639999999997</v>
      </c>
      <c r="S248" s="194">
        <v>0</v>
      </c>
      <c r="T248" s="195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6" t="s">
        <v>3869</v>
      </c>
      <c r="AT248" s="196" t="s">
        <v>388</v>
      </c>
      <c r="AU248" s="196" t="s">
        <v>90</v>
      </c>
      <c r="AY248" s="20" t="s">
        <v>386</v>
      </c>
      <c r="BE248" s="197">
        <f>IF(N248="základní",J248,0)</f>
        <v>0</v>
      </c>
      <c r="BF248" s="197">
        <f>IF(N248="snížená",J248,0)</f>
        <v>0</v>
      </c>
      <c r="BG248" s="197">
        <f>IF(N248="zákl. přenesená",J248,0)</f>
        <v>0</v>
      </c>
      <c r="BH248" s="197">
        <f>IF(N248="sníž. přenesená",J248,0)</f>
        <v>0</v>
      </c>
      <c r="BI248" s="197">
        <f>IF(N248="nulová",J248,0)</f>
        <v>0</v>
      </c>
      <c r="BJ248" s="20" t="s">
        <v>90</v>
      </c>
      <c r="BK248" s="197">
        <f>ROUND(I248*H248,2)</f>
        <v>0</v>
      </c>
      <c r="BL248" s="20" t="s">
        <v>3869</v>
      </c>
      <c r="BM248" s="196" t="s">
        <v>6965</v>
      </c>
    </row>
    <row r="249" spans="1:65" s="2" customFormat="1" ht="10">
      <c r="A249" s="37"/>
      <c r="B249" s="38"/>
      <c r="C249" s="39"/>
      <c r="D249" s="198" t="s">
        <v>393</v>
      </c>
      <c r="E249" s="39"/>
      <c r="F249" s="199" t="s">
        <v>6966</v>
      </c>
      <c r="G249" s="39"/>
      <c r="H249" s="39"/>
      <c r="I249" s="200"/>
      <c r="J249" s="39"/>
      <c r="K249" s="39"/>
      <c r="L249" s="42"/>
      <c r="M249" s="201"/>
      <c r="N249" s="202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393</v>
      </c>
      <c r="AU249" s="20" t="s">
        <v>90</v>
      </c>
    </row>
    <row r="250" spans="1:65" s="14" customFormat="1" ht="20">
      <c r="B250" s="214"/>
      <c r="C250" s="215"/>
      <c r="D250" s="205" t="s">
        <v>395</v>
      </c>
      <c r="E250" s="216" t="s">
        <v>76</v>
      </c>
      <c r="F250" s="217" t="s">
        <v>6967</v>
      </c>
      <c r="G250" s="215"/>
      <c r="H250" s="218">
        <v>9</v>
      </c>
      <c r="I250" s="219"/>
      <c r="J250" s="215"/>
      <c r="K250" s="215"/>
      <c r="L250" s="220"/>
      <c r="M250" s="221"/>
      <c r="N250" s="222"/>
      <c r="O250" s="222"/>
      <c r="P250" s="222"/>
      <c r="Q250" s="222"/>
      <c r="R250" s="222"/>
      <c r="S250" s="222"/>
      <c r="T250" s="223"/>
      <c r="AT250" s="224" t="s">
        <v>395</v>
      </c>
      <c r="AU250" s="224" t="s">
        <v>90</v>
      </c>
      <c r="AV250" s="14" t="s">
        <v>90</v>
      </c>
      <c r="AW250" s="14" t="s">
        <v>36</v>
      </c>
      <c r="AX250" s="14" t="s">
        <v>85</v>
      </c>
      <c r="AY250" s="224" t="s">
        <v>386</v>
      </c>
    </row>
    <row r="251" spans="1:65" s="14" customFormat="1" ht="10">
      <c r="B251" s="214"/>
      <c r="C251" s="215"/>
      <c r="D251" s="205" t="s">
        <v>395</v>
      </c>
      <c r="E251" s="215"/>
      <c r="F251" s="217" t="s">
        <v>6968</v>
      </c>
      <c r="G251" s="215"/>
      <c r="H251" s="218">
        <v>11.7</v>
      </c>
      <c r="I251" s="219"/>
      <c r="J251" s="215"/>
      <c r="K251" s="215"/>
      <c r="L251" s="220"/>
      <c r="M251" s="221"/>
      <c r="N251" s="222"/>
      <c r="O251" s="222"/>
      <c r="P251" s="222"/>
      <c r="Q251" s="222"/>
      <c r="R251" s="222"/>
      <c r="S251" s="222"/>
      <c r="T251" s="223"/>
      <c r="AT251" s="224" t="s">
        <v>395</v>
      </c>
      <c r="AU251" s="224" t="s">
        <v>90</v>
      </c>
      <c r="AV251" s="14" t="s">
        <v>90</v>
      </c>
      <c r="AW251" s="14" t="s">
        <v>4</v>
      </c>
      <c r="AX251" s="14" t="s">
        <v>85</v>
      </c>
      <c r="AY251" s="224" t="s">
        <v>386</v>
      </c>
    </row>
    <row r="252" spans="1:65" s="2" customFormat="1" ht="37.75" customHeight="1">
      <c r="A252" s="37"/>
      <c r="B252" s="38"/>
      <c r="C252" s="185" t="s">
        <v>922</v>
      </c>
      <c r="D252" s="185" t="s">
        <v>388</v>
      </c>
      <c r="E252" s="186" t="s">
        <v>6969</v>
      </c>
      <c r="F252" s="187" t="s">
        <v>6970</v>
      </c>
      <c r="G252" s="188" t="s">
        <v>167</v>
      </c>
      <c r="H252" s="189">
        <v>91</v>
      </c>
      <c r="I252" s="190"/>
      <c r="J252" s="191">
        <f>ROUND(I252*H252,2)</f>
        <v>0</v>
      </c>
      <c r="K252" s="187" t="s">
        <v>391</v>
      </c>
      <c r="L252" s="42"/>
      <c r="M252" s="192" t="s">
        <v>76</v>
      </c>
      <c r="N252" s="193" t="s">
        <v>49</v>
      </c>
      <c r="O252" s="67"/>
      <c r="P252" s="194">
        <f>O252*H252</f>
        <v>0</v>
      </c>
      <c r="Q252" s="194">
        <v>3.4429999999999999E-3</v>
      </c>
      <c r="R252" s="194">
        <f>Q252*H252</f>
        <v>0.31331300000000001</v>
      </c>
      <c r="S252" s="194">
        <v>0</v>
      </c>
      <c r="T252" s="195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6" t="s">
        <v>479</v>
      </c>
      <c r="AT252" s="196" t="s">
        <v>388</v>
      </c>
      <c r="AU252" s="196" t="s">
        <v>90</v>
      </c>
      <c r="AY252" s="20" t="s">
        <v>386</v>
      </c>
      <c r="BE252" s="197">
        <f>IF(N252="základní",J252,0)</f>
        <v>0</v>
      </c>
      <c r="BF252" s="197">
        <f>IF(N252="snížená",J252,0)</f>
        <v>0</v>
      </c>
      <c r="BG252" s="197">
        <f>IF(N252="zákl. přenesená",J252,0)</f>
        <v>0</v>
      </c>
      <c r="BH252" s="197">
        <f>IF(N252="sníž. přenesená",J252,0)</f>
        <v>0</v>
      </c>
      <c r="BI252" s="197">
        <f>IF(N252="nulová",J252,0)</f>
        <v>0</v>
      </c>
      <c r="BJ252" s="20" t="s">
        <v>90</v>
      </c>
      <c r="BK252" s="197">
        <f>ROUND(I252*H252,2)</f>
        <v>0</v>
      </c>
      <c r="BL252" s="20" t="s">
        <v>479</v>
      </c>
      <c r="BM252" s="196" t="s">
        <v>6971</v>
      </c>
    </row>
    <row r="253" spans="1:65" s="2" customFormat="1" ht="10">
      <c r="A253" s="37"/>
      <c r="B253" s="38"/>
      <c r="C253" s="39"/>
      <c r="D253" s="198" t="s">
        <v>393</v>
      </c>
      <c r="E253" s="39"/>
      <c r="F253" s="199" t="s">
        <v>6972</v>
      </c>
      <c r="G253" s="39"/>
      <c r="H253" s="39"/>
      <c r="I253" s="200"/>
      <c r="J253" s="39"/>
      <c r="K253" s="39"/>
      <c r="L253" s="42"/>
      <c r="M253" s="201"/>
      <c r="N253" s="202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393</v>
      </c>
      <c r="AU253" s="20" t="s">
        <v>90</v>
      </c>
    </row>
    <row r="254" spans="1:65" s="14" customFormat="1" ht="20">
      <c r="B254" s="214"/>
      <c r="C254" s="215"/>
      <c r="D254" s="205" t="s">
        <v>395</v>
      </c>
      <c r="E254" s="216" t="s">
        <v>76</v>
      </c>
      <c r="F254" s="217" t="s">
        <v>6973</v>
      </c>
      <c r="G254" s="215"/>
      <c r="H254" s="218">
        <v>50</v>
      </c>
      <c r="I254" s="219"/>
      <c r="J254" s="215"/>
      <c r="K254" s="215"/>
      <c r="L254" s="220"/>
      <c r="M254" s="221"/>
      <c r="N254" s="222"/>
      <c r="O254" s="222"/>
      <c r="P254" s="222"/>
      <c r="Q254" s="222"/>
      <c r="R254" s="222"/>
      <c r="S254" s="222"/>
      <c r="T254" s="223"/>
      <c r="AT254" s="224" t="s">
        <v>395</v>
      </c>
      <c r="AU254" s="224" t="s">
        <v>90</v>
      </c>
      <c r="AV254" s="14" t="s">
        <v>90</v>
      </c>
      <c r="AW254" s="14" t="s">
        <v>36</v>
      </c>
      <c r="AX254" s="14" t="s">
        <v>78</v>
      </c>
      <c r="AY254" s="224" t="s">
        <v>386</v>
      </c>
    </row>
    <row r="255" spans="1:65" s="14" customFormat="1" ht="20">
      <c r="B255" s="214"/>
      <c r="C255" s="215"/>
      <c r="D255" s="205" t="s">
        <v>395</v>
      </c>
      <c r="E255" s="216" t="s">
        <v>76</v>
      </c>
      <c r="F255" s="217" t="s">
        <v>6974</v>
      </c>
      <c r="G255" s="215"/>
      <c r="H255" s="218">
        <v>20</v>
      </c>
      <c r="I255" s="219"/>
      <c r="J255" s="215"/>
      <c r="K255" s="215"/>
      <c r="L255" s="220"/>
      <c r="M255" s="221"/>
      <c r="N255" s="222"/>
      <c r="O255" s="222"/>
      <c r="P255" s="222"/>
      <c r="Q255" s="222"/>
      <c r="R255" s="222"/>
      <c r="S255" s="222"/>
      <c r="T255" s="223"/>
      <c r="AT255" s="224" t="s">
        <v>395</v>
      </c>
      <c r="AU255" s="224" t="s">
        <v>90</v>
      </c>
      <c r="AV255" s="14" t="s">
        <v>90</v>
      </c>
      <c r="AW255" s="14" t="s">
        <v>36</v>
      </c>
      <c r="AX255" s="14" t="s">
        <v>78</v>
      </c>
      <c r="AY255" s="224" t="s">
        <v>386</v>
      </c>
    </row>
    <row r="256" spans="1:65" s="15" customFormat="1" ht="10">
      <c r="B256" s="225"/>
      <c r="C256" s="226"/>
      <c r="D256" s="205" t="s">
        <v>395</v>
      </c>
      <c r="E256" s="227" t="s">
        <v>76</v>
      </c>
      <c r="F256" s="228" t="s">
        <v>398</v>
      </c>
      <c r="G256" s="226"/>
      <c r="H256" s="229">
        <v>70</v>
      </c>
      <c r="I256" s="230"/>
      <c r="J256" s="226"/>
      <c r="K256" s="226"/>
      <c r="L256" s="231"/>
      <c r="M256" s="232"/>
      <c r="N256" s="233"/>
      <c r="O256" s="233"/>
      <c r="P256" s="233"/>
      <c r="Q256" s="233"/>
      <c r="R256" s="233"/>
      <c r="S256" s="233"/>
      <c r="T256" s="234"/>
      <c r="AT256" s="235" t="s">
        <v>395</v>
      </c>
      <c r="AU256" s="235" t="s">
        <v>90</v>
      </c>
      <c r="AV256" s="15" t="s">
        <v>102</v>
      </c>
      <c r="AW256" s="15" t="s">
        <v>36</v>
      </c>
      <c r="AX256" s="15" t="s">
        <v>85</v>
      </c>
      <c r="AY256" s="235" t="s">
        <v>386</v>
      </c>
    </row>
    <row r="257" spans="1:65" s="14" customFormat="1" ht="10">
      <c r="B257" s="214"/>
      <c r="C257" s="215"/>
      <c r="D257" s="205" t="s">
        <v>395</v>
      </c>
      <c r="E257" s="215"/>
      <c r="F257" s="217" t="s">
        <v>6975</v>
      </c>
      <c r="G257" s="215"/>
      <c r="H257" s="218">
        <v>91</v>
      </c>
      <c r="I257" s="219"/>
      <c r="J257" s="215"/>
      <c r="K257" s="215"/>
      <c r="L257" s="220"/>
      <c r="M257" s="221"/>
      <c r="N257" s="222"/>
      <c r="O257" s="222"/>
      <c r="P257" s="222"/>
      <c r="Q257" s="222"/>
      <c r="R257" s="222"/>
      <c r="S257" s="222"/>
      <c r="T257" s="223"/>
      <c r="AT257" s="224" t="s">
        <v>395</v>
      </c>
      <c r="AU257" s="224" t="s">
        <v>90</v>
      </c>
      <c r="AV257" s="14" t="s">
        <v>90</v>
      </c>
      <c r="AW257" s="14" t="s">
        <v>4</v>
      </c>
      <c r="AX257" s="14" t="s">
        <v>85</v>
      </c>
      <c r="AY257" s="224" t="s">
        <v>386</v>
      </c>
    </row>
    <row r="258" spans="1:65" s="2" customFormat="1" ht="37.75" customHeight="1">
      <c r="A258" s="37"/>
      <c r="B258" s="38"/>
      <c r="C258" s="185" t="s">
        <v>928</v>
      </c>
      <c r="D258" s="185" t="s">
        <v>388</v>
      </c>
      <c r="E258" s="186" t="s">
        <v>6976</v>
      </c>
      <c r="F258" s="187" t="s">
        <v>6977</v>
      </c>
      <c r="G258" s="188" t="s">
        <v>167</v>
      </c>
      <c r="H258" s="189">
        <v>39</v>
      </c>
      <c r="I258" s="190"/>
      <c r="J258" s="191">
        <f>ROUND(I258*H258,2)</f>
        <v>0</v>
      </c>
      <c r="K258" s="187" t="s">
        <v>391</v>
      </c>
      <c r="L258" s="42"/>
      <c r="M258" s="192" t="s">
        <v>76</v>
      </c>
      <c r="N258" s="193" t="s">
        <v>49</v>
      </c>
      <c r="O258" s="67"/>
      <c r="P258" s="194">
        <f>O258*H258</f>
        <v>0</v>
      </c>
      <c r="Q258" s="194">
        <v>5.215E-3</v>
      </c>
      <c r="R258" s="194">
        <f>Q258*H258</f>
        <v>0.20338500000000001</v>
      </c>
      <c r="S258" s="194">
        <v>0</v>
      </c>
      <c r="T258" s="195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6" t="s">
        <v>479</v>
      </c>
      <c r="AT258" s="196" t="s">
        <v>388</v>
      </c>
      <c r="AU258" s="196" t="s">
        <v>90</v>
      </c>
      <c r="AY258" s="20" t="s">
        <v>386</v>
      </c>
      <c r="BE258" s="197">
        <f>IF(N258="základní",J258,0)</f>
        <v>0</v>
      </c>
      <c r="BF258" s="197">
        <f>IF(N258="snížená",J258,0)</f>
        <v>0</v>
      </c>
      <c r="BG258" s="197">
        <f>IF(N258="zákl. přenesená",J258,0)</f>
        <v>0</v>
      </c>
      <c r="BH258" s="197">
        <f>IF(N258="sníž. přenesená",J258,0)</f>
        <v>0</v>
      </c>
      <c r="BI258" s="197">
        <f>IF(N258="nulová",J258,0)</f>
        <v>0</v>
      </c>
      <c r="BJ258" s="20" t="s">
        <v>90</v>
      </c>
      <c r="BK258" s="197">
        <f>ROUND(I258*H258,2)</f>
        <v>0</v>
      </c>
      <c r="BL258" s="20" t="s">
        <v>479</v>
      </c>
      <c r="BM258" s="196" t="s">
        <v>6978</v>
      </c>
    </row>
    <row r="259" spans="1:65" s="2" customFormat="1" ht="10">
      <c r="A259" s="37"/>
      <c r="B259" s="38"/>
      <c r="C259" s="39"/>
      <c r="D259" s="198" t="s">
        <v>393</v>
      </c>
      <c r="E259" s="39"/>
      <c r="F259" s="199" t="s">
        <v>6979</v>
      </c>
      <c r="G259" s="39"/>
      <c r="H259" s="39"/>
      <c r="I259" s="200"/>
      <c r="J259" s="39"/>
      <c r="K259" s="39"/>
      <c r="L259" s="42"/>
      <c r="M259" s="201"/>
      <c r="N259" s="202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393</v>
      </c>
      <c r="AU259" s="20" t="s">
        <v>90</v>
      </c>
    </row>
    <row r="260" spans="1:65" s="14" customFormat="1" ht="20">
      <c r="B260" s="214"/>
      <c r="C260" s="215"/>
      <c r="D260" s="205" t="s">
        <v>395</v>
      </c>
      <c r="E260" s="216" t="s">
        <v>76</v>
      </c>
      <c r="F260" s="217" t="s">
        <v>6980</v>
      </c>
      <c r="G260" s="215"/>
      <c r="H260" s="218">
        <v>5</v>
      </c>
      <c r="I260" s="219"/>
      <c r="J260" s="215"/>
      <c r="K260" s="215"/>
      <c r="L260" s="220"/>
      <c r="M260" s="221"/>
      <c r="N260" s="222"/>
      <c r="O260" s="222"/>
      <c r="P260" s="222"/>
      <c r="Q260" s="222"/>
      <c r="R260" s="222"/>
      <c r="S260" s="222"/>
      <c r="T260" s="223"/>
      <c r="AT260" s="224" t="s">
        <v>395</v>
      </c>
      <c r="AU260" s="224" t="s">
        <v>90</v>
      </c>
      <c r="AV260" s="14" t="s">
        <v>90</v>
      </c>
      <c r="AW260" s="14" t="s">
        <v>36</v>
      </c>
      <c r="AX260" s="14" t="s">
        <v>78</v>
      </c>
      <c r="AY260" s="224" t="s">
        <v>386</v>
      </c>
    </row>
    <row r="261" spans="1:65" s="14" customFormat="1" ht="20">
      <c r="B261" s="214"/>
      <c r="C261" s="215"/>
      <c r="D261" s="205" t="s">
        <v>395</v>
      </c>
      <c r="E261" s="216" t="s">
        <v>76</v>
      </c>
      <c r="F261" s="217" t="s">
        <v>6981</v>
      </c>
      <c r="G261" s="215"/>
      <c r="H261" s="218">
        <v>30</v>
      </c>
      <c r="I261" s="219"/>
      <c r="J261" s="215"/>
      <c r="K261" s="215"/>
      <c r="L261" s="220"/>
      <c r="M261" s="221"/>
      <c r="N261" s="222"/>
      <c r="O261" s="222"/>
      <c r="P261" s="222"/>
      <c r="Q261" s="222"/>
      <c r="R261" s="222"/>
      <c r="S261" s="222"/>
      <c r="T261" s="223"/>
      <c r="AT261" s="224" t="s">
        <v>395</v>
      </c>
      <c r="AU261" s="224" t="s">
        <v>90</v>
      </c>
      <c r="AV261" s="14" t="s">
        <v>90</v>
      </c>
      <c r="AW261" s="14" t="s">
        <v>36</v>
      </c>
      <c r="AX261" s="14" t="s">
        <v>85</v>
      </c>
      <c r="AY261" s="224" t="s">
        <v>386</v>
      </c>
    </row>
    <row r="262" spans="1:65" s="14" customFormat="1" ht="10">
      <c r="B262" s="214"/>
      <c r="C262" s="215"/>
      <c r="D262" s="205" t="s">
        <v>395</v>
      </c>
      <c r="E262" s="215"/>
      <c r="F262" s="217" t="s">
        <v>6982</v>
      </c>
      <c r="G262" s="215"/>
      <c r="H262" s="218">
        <v>39</v>
      </c>
      <c r="I262" s="219"/>
      <c r="J262" s="215"/>
      <c r="K262" s="215"/>
      <c r="L262" s="220"/>
      <c r="M262" s="221"/>
      <c r="N262" s="222"/>
      <c r="O262" s="222"/>
      <c r="P262" s="222"/>
      <c r="Q262" s="222"/>
      <c r="R262" s="222"/>
      <c r="S262" s="222"/>
      <c r="T262" s="223"/>
      <c r="AT262" s="224" t="s">
        <v>395</v>
      </c>
      <c r="AU262" s="224" t="s">
        <v>90</v>
      </c>
      <c r="AV262" s="14" t="s">
        <v>90</v>
      </c>
      <c r="AW262" s="14" t="s">
        <v>4</v>
      </c>
      <c r="AX262" s="14" t="s">
        <v>85</v>
      </c>
      <c r="AY262" s="224" t="s">
        <v>386</v>
      </c>
    </row>
    <row r="263" spans="1:65" s="2" customFormat="1" ht="37.75" customHeight="1">
      <c r="A263" s="37"/>
      <c r="B263" s="38"/>
      <c r="C263" s="185" t="s">
        <v>938</v>
      </c>
      <c r="D263" s="185" t="s">
        <v>388</v>
      </c>
      <c r="E263" s="186" t="s">
        <v>6983</v>
      </c>
      <c r="F263" s="187" t="s">
        <v>6984</v>
      </c>
      <c r="G263" s="188" t="s">
        <v>167</v>
      </c>
      <c r="H263" s="189">
        <v>13</v>
      </c>
      <c r="I263" s="190"/>
      <c r="J263" s="191">
        <f>ROUND(I263*H263,2)</f>
        <v>0</v>
      </c>
      <c r="K263" s="187" t="s">
        <v>391</v>
      </c>
      <c r="L263" s="42"/>
      <c r="M263" s="192" t="s">
        <v>76</v>
      </c>
      <c r="N263" s="193" t="s">
        <v>49</v>
      </c>
      <c r="O263" s="67"/>
      <c r="P263" s="194">
        <f>O263*H263</f>
        <v>0</v>
      </c>
      <c r="Q263" s="194">
        <v>8.1740000000000007E-3</v>
      </c>
      <c r="R263" s="194">
        <f>Q263*H263</f>
        <v>0.10626200000000001</v>
      </c>
      <c r="S263" s="194">
        <v>0</v>
      </c>
      <c r="T263" s="195">
        <f>S263*H263</f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6" t="s">
        <v>479</v>
      </c>
      <c r="AT263" s="196" t="s">
        <v>388</v>
      </c>
      <c r="AU263" s="196" t="s">
        <v>90</v>
      </c>
      <c r="AY263" s="20" t="s">
        <v>386</v>
      </c>
      <c r="BE263" s="197">
        <f>IF(N263="základní",J263,0)</f>
        <v>0</v>
      </c>
      <c r="BF263" s="197">
        <f>IF(N263="snížená",J263,0)</f>
        <v>0</v>
      </c>
      <c r="BG263" s="197">
        <f>IF(N263="zákl. přenesená",J263,0)</f>
        <v>0</v>
      </c>
      <c r="BH263" s="197">
        <f>IF(N263="sníž. přenesená",J263,0)</f>
        <v>0</v>
      </c>
      <c r="BI263" s="197">
        <f>IF(N263="nulová",J263,0)</f>
        <v>0</v>
      </c>
      <c r="BJ263" s="20" t="s">
        <v>90</v>
      </c>
      <c r="BK263" s="197">
        <f>ROUND(I263*H263,2)</f>
        <v>0</v>
      </c>
      <c r="BL263" s="20" t="s">
        <v>479</v>
      </c>
      <c r="BM263" s="196" t="s">
        <v>6985</v>
      </c>
    </row>
    <row r="264" spans="1:65" s="2" customFormat="1" ht="10">
      <c r="A264" s="37"/>
      <c r="B264" s="38"/>
      <c r="C264" s="39"/>
      <c r="D264" s="198" t="s">
        <v>393</v>
      </c>
      <c r="E264" s="39"/>
      <c r="F264" s="199" t="s">
        <v>6986</v>
      </c>
      <c r="G264" s="39"/>
      <c r="H264" s="39"/>
      <c r="I264" s="200"/>
      <c r="J264" s="39"/>
      <c r="K264" s="39"/>
      <c r="L264" s="42"/>
      <c r="M264" s="201"/>
      <c r="N264" s="202"/>
      <c r="O264" s="67"/>
      <c r="P264" s="67"/>
      <c r="Q264" s="67"/>
      <c r="R264" s="67"/>
      <c r="S264" s="67"/>
      <c r="T264" s="68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T264" s="20" t="s">
        <v>393</v>
      </c>
      <c r="AU264" s="20" t="s">
        <v>90</v>
      </c>
    </row>
    <row r="265" spans="1:65" s="14" customFormat="1" ht="20">
      <c r="B265" s="214"/>
      <c r="C265" s="215"/>
      <c r="D265" s="205" t="s">
        <v>395</v>
      </c>
      <c r="E265" s="216" t="s">
        <v>76</v>
      </c>
      <c r="F265" s="217" t="s">
        <v>6987</v>
      </c>
      <c r="G265" s="215"/>
      <c r="H265" s="218">
        <v>10</v>
      </c>
      <c r="I265" s="219"/>
      <c r="J265" s="215"/>
      <c r="K265" s="215"/>
      <c r="L265" s="220"/>
      <c r="M265" s="221"/>
      <c r="N265" s="222"/>
      <c r="O265" s="222"/>
      <c r="P265" s="222"/>
      <c r="Q265" s="222"/>
      <c r="R265" s="222"/>
      <c r="S265" s="222"/>
      <c r="T265" s="223"/>
      <c r="AT265" s="224" t="s">
        <v>395</v>
      </c>
      <c r="AU265" s="224" t="s">
        <v>90</v>
      </c>
      <c r="AV265" s="14" t="s">
        <v>90</v>
      </c>
      <c r="AW265" s="14" t="s">
        <v>36</v>
      </c>
      <c r="AX265" s="14" t="s">
        <v>85</v>
      </c>
      <c r="AY265" s="224" t="s">
        <v>386</v>
      </c>
    </row>
    <row r="266" spans="1:65" s="14" customFormat="1" ht="10">
      <c r="B266" s="214"/>
      <c r="C266" s="215"/>
      <c r="D266" s="205" t="s">
        <v>395</v>
      </c>
      <c r="E266" s="215"/>
      <c r="F266" s="217" t="s">
        <v>6988</v>
      </c>
      <c r="G266" s="215"/>
      <c r="H266" s="218">
        <v>13</v>
      </c>
      <c r="I266" s="219"/>
      <c r="J266" s="215"/>
      <c r="K266" s="215"/>
      <c r="L266" s="220"/>
      <c r="M266" s="221"/>
      <c r="N266" s="222"/>
      <c r="O266" s="222"/>
      <c r="P266" s="222"/>
      <c r="Q266" s="222"/>
      <c r="R266" s="222"/>
      <c r="S266" s="222"/>
      <c r="T266" s="223"/>
      <c r="AT266" s="224" t="s">
        <v>395</v>
      </c>
      <c r="AU266" s="224" t="s">
        <v>90</v>
      </c>
      <c r="AV266" s="14" t="s">
        <v>90</v>
      </c>
      <c r="AW266" s="14" t="s">
        <v>4</v>
      </c>
      <c r="AX266" s="14" t="s">
        <v>85</v>
      </c>
      <c r="AY266" s="224" t="s">
        <v>386</v>
      </c>
    </row>
    <row r="267" spans="1:65" s="2" customFormat="1" ht="37.75" customHeight="1">
      <c r="A267" s="37"/>
      <c r="B267" s="38"/>
      <c r="C267" s="185" t="s">
        <v>943</v>
      </c>
      <c r="D267" s="185" t="s">
        <v>388</v>
      </c>
      <c r="E267" s="186" t="s">
        <v>6989</v>
      </c>
      <c r="F267" s="187" t="s">
        <v>6990</v>
      </c>
      <c r="G267" s="188" t="s">
        <v>167</v>
      </c>
      <c r="H267" s="189">
        <v>468</v>
      </c>
      <c r="I267" s="190"/>
      <c r="J267" s="191">
        <f>ROUND(I267*H267,2)</f>
        <v>0</v>
      </c>
      <c r="K267" s="187" t="s">
        <v>391</v>
      </c>
      <c r="L267" s="42"/>
      <c r="M267" s="192" t="s">
        <v>76</v>
      </c>
      <c r="N267" s="193" t="s">
        <v>49</v>
      </c>
      <c r="O267" s="67"/>
      <c r="P267" s="194">
        <f>O267*H267</f>
        <v>0</v>
      </c>
      <c r="Q267" s="194">
        <v>0</v>
      </c>
      <c r="R267" s="194">
        <f>Q267*H267</f>
        <v>0</v>
      </c>
      <c r="S267" s="194">
        <v>0</v>
      </c>
      <c r="T267" s="195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6" t="s">
        <v>479</v>
      </c>
      <c r="AT267" s="196" t="s">
        <v>388</v>
      </c>
      <c r="AU267" s="196" t="s">
        <v>90</v>
      </c>
      <c r="AY267" s="20" t="s">
        <v>386</v>
      </c>
      <c r="BE267" s="197">
        <f>IF(N267="základní",J267,0)</f>
        <v>0</v>
      </c>
      <c r="BF267" s="197">
        <f>IF(N267="snížená",J267,0)</f>
        <v>0</v>
      </c>
      <c r="BG267" s="197">
        <f>IF(N267="zákl. přenesená",J267,0)</f>
        <v>0</v>
      </c>
      <c r="BH267" s="197">
        <f>IF(N267="sníž. přenesená",J267,0)</f>
        <v>0</v>
      </c>
      <c r="BI267" s="197">
        <f>IF(N267="nulová",J267,0)</f>
        <v>0</v>
      </c>
      <c r="BJ267" s="20" t="s">
        <v>90</v>
      </c>
      <c r="BK267" s="197">
        <f>ROUND(I267*H267,2)</f>
        <v>0</v>
      </c>
      <c r="BL267" s="20" t="s">
        <v>479</v>
      </c>
      <c r="BM267" s="196" t="s">
        <v>6991</v>
      </c>
    </row>
    <row r="268" spans="1:65" s="2" customFormat="1" ht="10">
      <c r="A268" s="37"/>
      <c r="B268" s="38"/>
      <c r="C268" s="39"/>
      <c r="D268" s="198" t="s">
        <v>393</v>
      </c>
      <c r="E268" s="39"/>
      <c r="F268" s="199" t="s">
        <v>6992</v>
      </c>
      <c r="G268" s="39"/>
      <c r="H268" s="39"/>
      <c r="I268" s="200"/>
      <c r="J268" s="39"/>
      <c r="K268" s="39"/>
      <c r="L268" s="42"/>
      <c r="M268" s="201"/>
      <c r="N268" s="202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393</v>
      </c>
      <c r="AU268" s="20" t="s">
        <v>90</v>
      </c>
    </row>
    <row r="269" spans="1:65" s="14" customFormat="1" ht="10">
      <c r="B269" s="214"/>
      <c r="C269" s="215"/>
      <c r="D269" s="205" t="s">
        <v>395</v>
      </c>
      <c r="E269" s="216" t="s">
        <v>76</v>
      </c>
      <c r="F269" s="217" t="s">
        <v>6993</v>
      </c>
      <c r="G269" s="215"/>
      <c r="H269" s="218">
        <v>360</v>
      </c>
      <c r="I269" s="219"/>
      <c r="J269" s="215"/>
      <c r="K269" s="215"/>
      <c r="L269" s="220"/>
      <c r="M269" s="221"/>
      <c r="N269" s="222"/>
      <c r="O269" s="222"/>
      <c r="P269" s="222"/>
      <c r="Q269" s="222"/>
      <c r="R269" s="222"/>
      <c r="S269" s="222"/>
      <c r="T269" s="223"/>
      <c r="AT269" s="224" t="s">
        <v>395</v>
      </c>
      <c r="AU269" s="224" t="s">
        <v>90</v>
      </c>
      <c r="AV269" s="14" t="s">
        <v>90</v>
      </c>
      <c r="AW269" s="14" t="s">
        <v>36</v>
      </c>
      <c r="AX269" s="14" t="s">
        <v>78</v>
      </c>
      <c r="AY269" s="224" t="s">
        <v>386</v>
      </c>
    </row>
    <row r="270" spans="1:65" s="15" customFormat="1" ht="10">
      <c r="B270" s="225"/>
      <c r="C270" s="226"/>
      <c r="D270" s="205" t="s">
        <v>395</v>
      </c>
      <c r="E270" s="227" t="s">
        <v>76</v>
      </c>
      <c r="F270" s="228" t="s">
        <v>398</v>
      </c>
      <c r="G270" s="226"/>
      <c r="H270" s="229">
        <v>360</v>
      </c>
      <c r="I270" s="230"/>
      <c r="J270" s="226"/>
      <c r="K270" s="226"/>
      <c r="L270" s="231"/>
      <c r="M270" s="232"/>
      <c r="N270" s="233"/>
      <c r="O270" s="233"/>
      <c r="P270" s="233"/>
      <c r="Q270" s="233"/>
      <c r="R270" s="233"/>
      <c r="S270" s="233"/>
      <c r="T270" s="234"/>
      <c r="AT270" s="235" t="s">
        <v>395</v>
      </c>
      <c r="AU270" s="235" t="s">
        <v>90</v>
      </c>
      <c r="AV270" s="15" t="s">
        <v>102</v>
      </c>
      <c r="AW270" s="15" t="s">
        <v>36</v>
      </c>
      <c r="AX270" s="15" t="s">
        <v>85</v>
      </c>
      <c r="AY270" s="235" t="s">
        <v>386</v>
      </c>
    </row>
    <row r="271" spans="1:65" s="14" customFormat="1" ht="10">
      <c r="B271" s="214"/>
      <c r="C271" s="215"/>
      <c r="D271" s="205" t="s">
        <v>395</v>
      </c>
      <c r="E271" s="215"/>
      <c r="F271" s="217" t="s">
        <v>6994</v>
      </c>
      <c r="G271" s="215"/>
      <c r="H271" s="218">
        <v>468</v>
      </c>
      <c r="I271" s="219"/>
      <c r="J271" s="215"/>
      <c r="K271" s="215"/>
      <c r="L271" s="220"/>
      <c r="M271" s="221"/>
      <c r="N271" s="222"/>
      <c r="O271" s="222"/>
      <c r="P271" s="222"/>
      <c r="Q271" s="222"/>
      <c r="R271" s="222"/>
      <c r="S271" s="222"/>
      <c r="T271" s="223"/>
      <c r="AT271" s="224" t="s">
        <v>395</v>
      </c>
      <c r="AU271" s="224" t="s">
        <v>90</v>
      </c>
      <c r="AV271" s="14" t="s">
        <v>90</v>
      </c>
      <c r="AW271" s="14" t="s">
        <v>4</v>
      </c>
      <c r="AX271" s="14" t="s">
        <v>85</v>
      </c>
      <c r="AY271" s="224" t="s">
        <v>386</v>
      </c>
    </row>
    <row r="272" spans="1:65" s="2" customFormat="1" ht="24.15" customHeight="1">
      <c r="A272" s="37"/>
      <c r="B272" s="38"/>
      <c r="C272" s="236" t="s">
        <v>948</v>
      </c>
      <c r="D272" s="236" t="s">
        <v>453</v>
      </c>
      <c r="E272" s="237" t="s">
        <v>6995</v>
      </c>
      <c r="F272" s="238" t="s">
        <v>6996</v>
      </c>
      <c r="G272" s="239" t="s">
        <v>624</v>
      </c>
      <c r="H272" s="240">
        <v>47</v>
      </c>
      <c r="I272" s="241"/>
      <c r="J272" s="242">
        <f>ROUND(I272*H272,2)</f>
        <v>0</v>
      </c>
      <c r="K272" s="238" t="s">
        <v>391</v>
      </c>
      <c r="L272" s="243"/>
      <c r="M272" s="244" t="s">
        <v>76</v>
      </c>
      <c r="N272" s="245" t="s">
        <v>49</v>
      </c>
      <c r="O272" s="67"/>
      <c r="P272" s="194">
        <f>O272*H272</f>
        <v>0</v>
      </c>
      <c r="Q272" s="194">
        <v>7.7999999999999996E-3</v>
      </c>
      <c r="R272" s="194">
        <f>Q272*H272</f>
        <v>0.36659999999999998</v>
      </c>
      <c r="S272" s="194">
        <v>0</v>
      </c>
      <c r="T272" s="195">
        <f>S272*H272</f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6" t="s">
        <v>597</v>
      </c>
      <c r="AT272" s="196" t="s">
        <v>453</v>
      </c>
      <c r="AU272" s="196" t="s">
        <v>90</v>
      </c>
      <c r="AY272" s="20" t="s">
        <v>386</v>
      </c>
      <c r="BE272" s="197">
        <f>IF(N272="základní",J272,0)</f>
        <v>0</v>
      </c>
      <c r="BF272" s="197">
        <f>IF(N272="snížená",J272,0)</f>
        <v>0</v>
      </c>
      <c r="BG272" s="197">
        <f>IF(N272="zákl. přenesená",J272,0)</f>
        <v>0</v>
      </c>
      <c r="BH272" s="197">
        <f>IF(N272="sníž. přenesená",J272,0)</f>
        <v>0</v>
      </c>
      <c r="BI272" s="197">
        <f>IF(N272="nulová",J272,0)</f>
        <v>0</v>
      </c>
      <c r="BJ272" s="20" t="s">
        <v>90</v>
      </c>
      <c r="BK272" s="197">
        <f>ROUND(I272*H272,2)</f>
        <v>0</v>
      </c>
      <c r="BL272" s="20" t="s">
        <v>479</v>
      </c>
      <c r="BM272" s="196" t="s">
        <v>6997</v>
      </c>
    </row>
    <row r="273" spans="1:65" s="14" customFormat="1" ht="10">
      <c r="B273" s="214"/>
      <c r="C273" s="215"/>
      <c r="D273" s="205" t="s">
        <v>395</v>
      </c>
      <c r="E273" s="216" t="s">
        <v>76</v>
      </c>
      <c r="F273" s="217" t="s">
        <v>709</v>
      </c>
      <c r="G273" s="215"/>
      <c r="H273" s="218">
        <v>47</v>
      </c>
      <c r="I273" s="219"/>
      <c r="J273" s="215"/>
      <c r="K273" s="215"/>
      <c r="L273" s="220"/>
      <c r="M273" s="221"/>
      <c r="N273" s="222"/>
      <c r="O273" s="222"/>
      <c r="P273" s="222"/>
      <c r="Q273" s="222"/>
      <c r="R273" s="222"/>
      <c r="S273" s="222"/>
      <c r="T273" s="223"/>
      <c r="AT273" s="224" t="s">
        <v>395</v>
      </c>
      <c r="AU273" s="224" t="s">
        <v>90</v>
      </c>
      <c r="AV273" s="14" t="s">
        <v>90</v>
      </c>
      <c r="AW273" s="14" t="s">
        <v>36</v>
      </c>
      <c r="AX273" s="14" t="s">
        <v>85</v>
      </c>
      <c r="AY273" s="224" t="s">
        <v>386</v>
      </c>
    </row>
    <row r="274" spans="1:65" s="2" customFormat="1" ht="37.75" customHeight="1">
      <c r="A274" s="37"/>
      <c r="B274" s="38"/>
      <c r="C274" s="185" t="s">
        <v>954</v>
      </c>
      <c r="D274" s="185" t="s">
        <v>388</v>
      </c>
      <c r="E274" s="186" t="s">
        <v>6998</v>
      </c>
      <c r="F274" s="187" t="s">
        <v>6999</v>
      </c>
      <c r="G274" s="188" t="s">
        <v>167</v>
      </c>
      <c r="H274" s="189">
        <v>15.6</v>
      </c>
      <c r="I274" s="190"/>
      <c r="J274" s="191">
        <f>ROUND(I274*H274,2)</f>
        <v>0</v>
      </c>
      <c r="K274" s="187" t="s">
        <v>391</v>
      </c>
      <c r="L274" s="42"/>
      <c r="M274" s="192" t="s">
        <v>76</v>
      </c>
      <c r="N274" s="193" t="s">
        <v>49</v>
      </c>
      <c r="O274" s="67"/>
      <c r="P274" s="194">
        <f>O274*H274</f>
        <v>0</v>
      </c>
      <c r="Q274" s="194">
        <v>0</v>
      </c>
      <c r="R274" s="194">
        <f>Q274*H274</f>
        <v>0</v>
      </c>
      <c r="S274" s="194">
        <v>0</v>
      </c>
      <c r="T274" s="195">
        <f>S274*H274</f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6" t="s">
        <v>479</v>
      </c>
      <c r="AT274" s="196" t="s">
        <v>388</v>
      </c>
      <c r="AU274" s="196" t="s">
        <v>90</v>
      </c>
      <c r="AY274" s="20" t="s">
        <v>386</v>
      </c>
      <c r="BE274" s="197">
        <f>IF(N274="základní",J274,0)</f>
        <v>0</v>
      </c>
      <c r="BF274" s="197">
        <f>IF(N274="snížená",J274,0)</f>
        <v>0</v>
      </c>
      <c r="BG274" s="197">
        <f>IF(N274="zákl. přenesená",J274,0)</f>
        <v>0</v>
      </c>
      <c r="BH274" s="197">
        <f>IF(N274="sníž. přenesená",J274,0)</f>
        <v>0</v>
      </c>
      <c r="BI274" s="197">
        <f>IF(N274="nulová",J274,0)</f>
        <v>0</v>
      </c>
      <c r="BJ274" s="20" t="s">
        <v>90</v>
      </c>
      <c r="BK274" s="197">
        <f>ROUND(I274*H274,2)</f>
        <v>0</v>
      </c>
      <c r="BL274" s="20" t="s">
        <v>479</v>
      </c>
      <c r="BM274" s="196" t="s">
        <v>7000</v>
      </c>
    </row>
    <row r="275" spans="1:65" s="2" customFormat="1" ht="10">
      <c r="A275" s="37"/>
      <c r="B275" s="38"/>
      <c r="C275" s="39"/>
      <c r="D275" s="198" t="s">
        <v>393</v>
      </c>
      <c r="E275" s="39"/>
      <c r="F275" s="199" t="s">
        <v>7001</v>
      </c>
      <c r="G275" s="39"/>
      <c r="H275" s="39"/>
      <c r="I275" s="200"/>
      <c r="J275" s="39"/>
      <c r="K275" s="39"/>
      <c r="L275" s="42"/>
      <c r="M275" s="201"/>
      <c r="N275" s="202"/>
      <c r="O275" s="67"/>
      <c r="P275" s="67"/>
      <c r="Q275" s="67"/>
      <c r="R275" s="67"/>
      <c r="S275" s="67"/>
      <c r="T275" s="68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T275" s="20" t="s">
        <v>393</v>
      </c>
      <c r="AU275" s="20" t="s">
        <v>90</v>
      </c>
    </row>
    <row r="276" spans="1:65" s="14" customFormat="1" ht="10">
      <c r="B276" s="214"/>
      <c r="C276" s="215"/>
      <c r="D276" s="205" t="s">
        <v>395</v>
      </c>
      <c r="E276" s="216" t="s">
        <v>76</v>
      </c>
      <c r="F276" s="217" t="s">
        <v>7002</v>
      </c>
      <c r="G276" s="215"/>
      <c r="H276" s="218">
        <v>12</v>
      </c>
      <c r="I276" s="219"/>
      <c r="J276" s="215"/>
      <c r="K276" s="215"/>
      <c r="L276" s="220"/>
      <c r="M276" s="221"/>
      <c r="N276" s="222"/>
      <c r="O276" s="222"/>
      <c r="P276" s="222"/>
      <c r="Q276" s="222"/>
      <c r="R276" s="222"/>
      <c r="S276" s="222"/>
      <c r="T276" s="223"/>
      <c r="AT276" s="224" t="s">
        <v>395</v>
      </c>
      <c r="AU276" s="224" t="s">
        <v>90</v>
      </c>
      <c r="AV276" s="14" t="s">
        <v>90</v>
      </c>
      <c r="AW276" s="14" t="s">
        <v>36</v>
      </c>
      <c r="AX276" s="14" t="s">
        <v>85</v>
      </c>
      <c r="AY276" s="224" t="s">
        <v>386</v>
      </c>
    </row>
    <row r="277" spans="1:65" s="14" customFormat="1" ht="10">
      <c r="B277" s="214"/>
      <c r="C277" s="215"/>
      <c r="D277" s="205" t="s">
        <v>395</v>
      </c>
      <c r="E277" s="215"/>
      <c r="F277" s="217" t="s">
        <v>7003</v>
      </c>
      <c r="G277" s="215"/>
      <c r="H277" s="218">
        <v>15.6</v>
      </c>
      <c r="I277" s="219"/>
      <c r="J277" s="215"/>
      <c r="K277" s="215"/>
      <c r="L277" s="220"/>
      <c r="M277" s="221"/>
      <c r="N277" s="222"/>
      <c r="O277" s="222"/>
      <c r="P277" s="222"/>
      <c r="Q277" s="222"/>
      <c r="R277" s="222"/>
      <c r="S277" s="222"/>
      <c r="T277" s="223"/>
      <c r="AT277" s="224" t="s">
        <v>395</v>
      </c>
      <c r="AU277" s="224" t="s">
        <v>90</v>
      </c>
      <c r="AV277" s="14" t="s">
        <v>90</v>
      </c>
      <c r="AW277" s="14" t="s">
        <v>4</v>
      </c>
      <c r="AX277" s="14" t="s">
        <v>85</v>
      </c>
      <c r="AY277" s="224" t="s">
        <v>386</v>
      </c>
    </row>
    <row r="278" spans="1:65" s="2" customFormat="1" ht="24.15" customHeight="1">
      <c r="A278" s="37"/>
      <c r="B278" s="38"/>
      <c r="C278" s="236" t="s">
        <v>959</v>
      </c>
      <c r="D278" s="236" t="s">
        <v>453</v>
      </c>
      <c r="E278" s="237" t="s">
        <v>7004</v>
      </c>
      <c r="F278" s="238" t="s">
        <v>7005</v>
      </c>
      <c r="G278" s="239" t="s">
        <v>624</v>
      </c>
      <c r="H278" s="240">
        <v>2</v>
      </c>
      <c r="I278" s="241"/>
      <c r="J278" s="242">
        <f>ROUND(I278*H278,2)</f>
        <v>0</v>
      </c>
      <c r="K278" s="238" t="s">
        <v>391</v>
      </c>
      <c r="L278" s="243"/>
      <c r="M278" s="244" t="s">
        <v>76</v>
      </c>
      <c r="N278" s="245" t="s">
        <v>49</v>
      </c>
      <c r="O278" s="67"/>
      <c r="P278" s="194">
        <f>O278*H278</f>
        <v>0</v>
      </c>
      <c r="Q278" s="194">
        <v>1.01E-2</v>
      </c>
      <c r="R278" s="194">
        <f>Q278*H278</f>
        <v>2.0199999999999999E-2</v>
      </c>
      <c r="S278" s="194">
        <v>0</v>
      </c>
      <c r="T278" s="195">
        <f>S278*H278</f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6" t="s">
        <v>597</v>
      </c>
      <c r="AT278" s="196" t="s">
        <v>453</v>
      </c>
      <c r="AU278" s="196" t="s">
        <v>90</v>
      </c>
      <c r="AY278" s="20" t="s">
        <v>386</v>
      </c>
      <c r="BE278" s="197">
        <f>IF(N278="základní",J278,0)</f>
        <v>0</v>
      </c>
      <c r="BF278" s="197">
        <f>IF(N278="snížená",J278,0)</f>
        <v>0</v>
      </c>
      <c r="BG278" s="197">
        <f>IF(N278="zákl. přenesená",J278,0)</f>
        <v>0</v>
      </c>
      <c r="BH278" s="197">
        <f>IF(N278="sníž. přenesená",J278,0)</f>
        <v>0</v>
      </c>
      <c r="BI278" s="197">
        <f>IF(N278="nulová",J278,0)</f>
        <v>0</v>
      </c>
      <c r="BJ278" s="20" t="s">
        <v>90</v>
      </c>
      <c r="BK278" s="197">
        <f>ROUND(I278*H278,2)</f>
        <v>0</v>
      </c>
      <c r="BL278" s="20" t="s">
        <v>479</v>
      </c>
      <c r="BM278" s="196" t="s">
        <v>7006</v>
      </c>
    </row>
    <row r="279" spans="1:65" s="14" customFormat="1" ht="10">
      <c r="B279" s="214"/>
      <c r="C279" s="215"/>
      <c r="D279" s="205" t="s">
        <v>395</v>
      </c>
      <c r="E279" s="216" t="s">
        <v>76</v>
      </c>
      <c r="F279" s="217" t="s">
        <v>90</v>
      </c>
      <c r="G279" s="215"/>
      <c r="H279" s="218">
        <v>2</v>
      </c>
      <c r="I279" s="219"/>
      <c r="J279" s="215"/>
      <c r="K279" s="215"/>
      <c r="L279" s="220"/>
      <c r="M279" s="221"/>
      <c r="N279" s="222"/>
      <c r="O279" s="222"/>
      <c r="P279" s="222"/>
      <c r="Q279" s="222"/>
      <c r="R279" s="222"/>
      <c r="S279" s="222"/>
      <c r="T279" s="223"/>
      <c r="AT279" s="224" t="s">
        <v>395</v>
      </c>
      <c r="AU279" s="224" t="s">
        <v>90</v>
      </c>
      <c r="AV279" s="14" t="s">
        <v>90</v>
      </c>
      <c r="AW279" s="14" t="s">
        <v>36</v>
      </c>
      <c r="AX279" s="14" t="s">
        <v>85</v>
      </c>
      <c r="AY279" s="224" t="s">
        <v>386</v>
      </c>
    </row>
    <row r="280" spans="1:65" s="2" customFormat="1" ht="37.75" customHeight="1">
      <c r="A280" s="37"/>
      <c r="B280" s="38"/>
      <c r="C280" s="185" t="s">
        <v>968</v>
      </c>
      <c r="D280" s="185" t="s">
        <v>388</v>
      </c>
      <c r="E280" s="186" t="s">
        <v>7007</v>
      </c>
      <c r="F280" s="187" t="s">
        <v>7008</v>
      </c>
      <c r="G280" s="188" t="s">
        <v>167</v>
      </c>
      <c r="H280" s="189">
        <v>39</v>
      </c>
      <c r="I280" s="190"/>
      <c r="J280" s="191">
        <f>ROUND(I280*H280,2)</f>
        <v>0</v>
      </c>
      <c r="K280" s="187" t="s">
        <v>391</v>
      </c>
      <c r="L280" s="42"/>
      <c r="M280" s="192" t="s">
        <v>76</v>
      </c>
      <c r="N280" s="193" t="s">
        <v>49</v>
      </c>
      <c r="O280" s="67"/>
      <c r="P280" s="194">
        <f>O280*H280</f>
        <v>0</v>
      </c>
      <c r="Q280" s="194">
        <v>0</v>
      </c>
      <c r="R280" s="194">
        <f>Q280*H280</f>
        <v>0</v>
      </c>
      <c r="S280" s="194">
        <v>0</v>
      </c>
      <c r="T280" s="195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6" t="s">
        <v>479</v>
      </c>
      <c r="AT280" s="196" t="s">
        <v>388</v>
      </c>
      <c r="AU280" s="196" t="s">
        <v>90</v>
      </c>
      <c r="AY280" s="20" t="s">
        <v>386</v>
      </c>
      <c r="BE280" s="197">
        <f>IF(N280="základní",J280,0)</f>
        <v>0</v>
      </c>
      <c r="BF280" s="197">
        <f>IF(N280="snížená",J280,0)</f>
        <v>0</v>
      </c>
      <c r="BG280" s="197">
        <f>IF(N280="zákl. přenesená",J280,0)</f>
        <v>0</v>
      </c>
      <c r="BH280" s="197">
        <f>IF(N280="sníž. přenesená",J280,0)</f>
        <v>0</v>
      </c>
      <c r="BI280" s="197">
        <f>IF(N280="nulová",J280,0)</f>
        <v>0</v>
      </c>
      <c r="BJ280" s="20" t="s">
        <v>90</v>
      </c>
      <c r="BK280" s="197">
        <f>ROUND(I280*H280,2)</f>
        <v>0</v>
      </c>
      <c r="BL280" s="20" t="s">
        <v>479</v>
      </c>
      <c r="BM280" s="196" t="s">
        <v>7009</v>
      </c>
    </row>
    <row r="281" spans="1:65" s="2" customFormat="1" ht="10">
      <c r="A281" s="37"/>
      <c r="B281" s="38"/>
      <c r="C281" s="39"/>
      <c r="D281" s="198" t="s">
        <v>393</v>
      </c>
      <c r="E281" s="39"/>
      <c r="F281" s="199" t="s">
        <v>7010</v>
      </c>
      <c r="G281" s="39"/>
      <c r="H281" s="39"/>
      <c r="I281" s="200"/>
      <c r="J281" s="39"/>
      <c r="K281" s="39"/>
      <c r="L281" s="42"/>
      <c r="M281" s="201"/>
      <c r="N281" s="202"/>
      <c r="O281" s="67"/>
      <c r="P281" s="67"/>
      <c r="Q281" s="67"/>
      <c r="R281" s="67"/>
      <c r="S281" s="67"/>
      <c r="T281" s="68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T281" s="20" t="s">
        <v>393</v>
      </c>
      <c r="AU281" s="20" t="s">
        <v>90</v>
      </c>
    </row>
    <row r="282" spans="1:65" s="14" customFormat="1" ht="10">
      <c r="B282" s="214"/>
      <c r="C282" s="215"/>
      <c r="D282" s="205" t="s">
        <v>395</v>
      </c>
      <c r="E282" s="216" t="s">
        <v>76</v>
      </c>
      <c r="F282" s="217" t="s">
        <v>582</v>
      </c>
      <c r="G282" s="215"/>
      <c r="H282" s="218">
        <v>30</v>
      </c>
      <c r="I282" s="219"/>
      <c r="J282" s="215"/>
      <c r="K282" s="215"/>
      <c r="L282" s="220"/>
      <c r="M282" s="221"/>
      <c r="N282" s="222"/>
      <c r="O282" s="222"/>
      <c r="P282" s="222"/>
      <c r="Q282" s="222"/>
      <c r="R282" s="222"/>
      <c r="S282" s="222"/>
      <c r="T282" s="223"/>
      <c r="AT282" s="224" t="s">
        <v>395</v>
      </c>
      <c r="AU282" s="224" t="s">
        <v>90</v>
      </c>
      <c r="AV282" s="14" t="s">
        <v>90</v>
      </c>
      <c r="AW282" s="14" t="s">
        <v>36</v>
      </c>
      <c r="AX282" s="14" t="s">
        <v>85</v>
      </c>
      <c r="AY282" s="224" t="s">
        <v>386</v>
      </c>
    </row>
    <row r="283" spans="1:65" s="14" customFormat="1" ht="10">
      <c r="B283" s="214"/>
      <c r="C283" s="215"/>
      <c r="D283" s="205" t="s">
        <v>395</v>
      </c>
      <c r="E283" s="215"/>
      <c r="F283" s="217" t="s">
        <v>6982</v>
      </c>
      <c r="G283" s="215"/>
      <c r="H283" s="218">
        <v>39</v>
      </c>
      <c r="I283" s="219"/>
      <c r="J283" s="215"/>
      <c r="K283" s="215"/>
      <c r="L283" s="220"/>
      <c r="M283" s="221"/>
      <c r="N283" s="222"/>
      <c r="O283" s="222"/>
      <c r="P283" s="222"/>
      <c r="Q283" s="222"/>
      <c r="R283" s="222"/>
      <c r="S283" s="222"/>
      <c r="T283" s="223"/>
      <c r="AT283" s="224" t="s">
        <v>395</v>
      </c>
      <c r="AU283" s="224" t="s">
        <v>90</v>
      </c>
      <c r="AV283" s="14" t="s">
        <v>90</v>
      </c>
      <c r="AW283" s="14" t="s">
        <v>4</v>
      </c>
      <c r="AX283" s="14" t="s">
        <v>85</v>
      </c>
      <c r="AY283" s="224" t="s">
        <v>386</v>
      </c>
    </row>
    <row r="284" spans="1:65" s="2" customFormat="1" ht="24.15" customHeight="1">
      <c r="A284" s="37"/>
      <c r="B284" s="38"/>
      <c r="C284" s="236" t="s">
        <v>973</v>
      </c>
      <c r="D284" s="236" t="s">
        <v>453</v>
      </c>
      <c r="E284" s="237" t="s">
        <v>7011</v>
      </c>
      <c r="F284" s="238" t="s">
        <v>7012</v>
      </c>
      <c r="G284" s="239" t="s">
        <v>624</v>
      </c>
      <c r="H284" s="240">
        <v>4</v>
      </c>
      <c r="I284" s="241"/>
      <c r="J284" s="242">
        <f>ROUND(I284*H284,2)</f>
        <v>0</v>
      </c>
      <c r="K284" s="238" t="s">
        <v>391</v>
      </c>
      <c r="L284" s="243"/>
      <c r="M284" s="244" t="s">
        <v>76</v>
      </c>
      <c r="N284" s="245" t="s">
        <v>49</v>
      </c>
      <c r="O284" s="67"/>
      <c r="P284" s="194">
        <f>O284*H284</f>
        <v>0</v>
      </c>
      <c r="Q284" s="194">
        <v>1.5800000000000002E-2</v>
      </c>
      <c r="R284" s="194">
        <f>Q284*H284</f>
        <v>6.3200000000000006E-2</v>
      </c>
      <c r="S284" s="194">
        <v>0</v>
      </c>
      <c r="T284" s="195">
        <f>S284*H284</f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6" t="s">
        <v>597</v>
      </c>
      <c r="AT284" s="196" t="s">
        <v>453</v>
      </c>
      <c r="AU284" s="196" t="s">
        <v>90</v>
      </c>
      <c r="AY284" s="20" t="s">
        <v>386</v>
      </c>
      <c r="BE284" s="197">
        <f>IF(N284="základní",J284,0)</f>
        <v>0</v>
      </c>
      <c r="BF284" s="197">
        <f>IF(N284="snížená",J284,0)</f>
        <v>0</v>
      </c>
      <c r="BG284" s="197">
        <f>IF(N284="zákl. přenesená",J284,0)</f>
        <v>0</v>
      </c>
      <c r="BH284" s="197">
        <f>IF(N284="sníž. přenesená",J284,0)</f>
        <v>0</v>
      </c>
      <c r="BI284" s="197">
        <f>IF(N284="nulová",J284,0)</f>
        <v>0</v>
      </c>
      <c r="BJ284" s="20" t="s">
        <v>90</v>
      </c>
      <c r="BK284" s="197">
        <f>ROUND(I284*H284,2)</f>
        <v>0</v>
      </c>
      <c r="BL284" s="20" t="s">
        <v>479</v>
      </c>
      <c r="BM284" s="196" t="s">
        <v>7013</v>
      </c>
    </row>
    <row r="285" spans="1:65" s="14" customFormat="1" ht="10">
      <c r="B285" s="214"/>
      <c r="C285" s="215"/>
      <c r="D285" s="205" t="s">
        <v>395</v>
      </c>
      <c r="E285" s="216" t="s">
        <v>76</v>
      </c>
      <c r="F285" s="217" t="s">
        <v>102</v>
      </c>
      <c r="G285" s="215"/>
      <c r="H285" s="218">
        <v>4</v>
      </c>
      <c r="I285" s="219"/>
      <c r="J285" s="215"/>
      <c r="K285" s="215"/>
      <c r="L285" s="220"/>
      <c r="M285" s="221"/>
      <c r="N285" s="222"/>
      <c r="O285" s="222"/>
      <c r="P285" s="222"/>
      <c r="Q285" s="222"/>
      <c r="R285" s="222"/>
      <c r="S285" s="222"/>
      <c r="T285" s="223"/>
      <c r="AT285" s="224" t="s">
        <v>395</v>
      </c>
      <c r="AU285" s="224" t="s">
        <v>90</v>
      </c>
      <c r="AV285" s="14" t="s">
        <v>90</v>
      </c>
      <c r="AW285" s="14" t="s">
        <v>36</v>
      </c>
      <c r="AX285" s="14" t="s">
        <v>85</v>
      </c>
      <c r="AY285" s="224" t="s">
        <v>386</v>
      </c>
    </row>
    <row r="286" spans="1:65" s="2" customFormat="1" ht="44.25" customHeight="1">
      <c r="A286" s="37"/>
      <c r="B286" s="38"/>
      <c r="C286" s="185" t="s">
        <v>980</v>
      </c>
      <c r="D286" s="185" t="s">
        <v>388</v>
      </c>
      <c r="E286" s="186" t="s">
        <v>7014</v>
      </c>
      <c r="F286" s="187" t="s">
        <v>7015</v>
      </c>
      <c r="G286" s="188" t="s">
        <v>2321</v>
      </c>
      <c r="H286" s="257"/>
      <c r="I286" s="190"/>
      <c r="J286" s="191">
        <f>ROUND(I286*H286,2)</f>
        <v>0</v>
      </c>
      <c r="K286" s="187" t="s">
        <v>391</v>
      </c>
      <c r="L286" s="42"/>
      <c r="M286" s="192" t="s">
        <v>76</v>
      </c>
      <c r="N286" s="193" t="s">
        <v>49</v>
      </c>
      <c r="O286" s="67"/>
      <c r="P286" s="194">
        <f>O286*H286</f>
        <v>0</v>
      </c>
      <c r="Q286" s="194">
        <v>0</v>
      </c>
      <c r="R286" s="194">
        <f>Q286*H286</f>
        <v>0</v>
      </c>
      <c r="S286" s="194">
        <v>0</v>
      </c>
      <c r="T286" s="195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6" t="s">
        <v>479</v>
      </c>
      <c r="AT286" s="196" t="s">
        <v>388</v>
      </c>
      <c r="AU286" s="196" t="s">
        <v>90</v>
      </c>
      <c r="AY286" s="20" t="s">
        <v>386</v>
      </c>
      <c r="BE286" s="197">
        <f>IF(N286="základní",J286,0)</f>
        <v>0</v>
      </c>
      <c r="BF286" s="197">
        <f>IF(N286="snížená",J286,0)</f>
        <v>0</v>
      </c>
      <c r="BG286" s="197">
        <f>IF(N286="zákl. přenesená",J286,0)</f>
        <v>0</v>
      </c>
      <c r="BH286" s="197">
        <f>IF(N286="sníž. přenesená",J286,0)</f>
        <v>0</v>
      </c>
      <c r="BI286" s="197">
        <f>IF(N286="nulová",J286,0)</f>
        <v>0</v>
      </c>
      <c r="BJ286" s="20" t="s">
        <v>90</v>
      </c>
      <c r="BK286" s="197">
        <f>ROUND(I286*H286,2)</f>
        <v>0</v>
      </c>
      <c r="BL286" s="20" t="s">
        <v>479</v>
      </c>
      <c r="BM286" s="196" t="s">
        <v>7016</v>
      </c>
    </row>
    <row r="287" spans="1:65" s="2" customFormat="1" ht="10">
      <c r="A287" s="37"/>
      <c r="B287" s="38"/>
      <c r="C287" s="39"/>
      <c r="D287" s="198" t="s">
        <v>393</v>
      </c>
      <c r="E287" s="39"/>
      <c r="F287" s="199" t="s">
        <v>7017</v>
      </c>
      <c r="G287" s="39"/>
      <c r="H287" s="39"/>
      <c r="I287" s="200"/>
      <c r="J287" s="39"/>
      <c r="K287" s="39"/>
      <c r="L287" s="42"/>
      <c r="M287" s="201"/>
      <c r="N287" s="202"/>
      <c r="O287" s="67"/>
      <c r="P287" s="67"/>
      <c r="Q287" s="67"/>
      <c r="R287" s="67"/>
      <c r="S287" s="67"/>
      <c r="T287" s="68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T287" s="20" t="s">
        <v>393</v>
      </c>
      <c r="AU287" s="20" t="s">
        <v>90</v>
      </c>
    </row>
    <row r="288" spans="1:65" s="2" customFormat="1" ht="49" customHeight="1">
      <c r="A288" s="37"/>
      <c r="B288" s="38"/>
      <c r="C288" s="185" t="s">
        <v>987</v>
      </c>
      <c r="D288" s="185" t="s">
        <v>388</v>
      </c>
      <c r="E288" s="186" t="s">
        <v>7018</v>
      </c>
      <c r="F288" s="187" t="s">
        <v>7019</v>
      </c>
      <c r="G288" s="188" t="s">
        <v>2321</v>
      </c>
      <c r="H288" s="257"/>
      <c r="I288" s="190"/>
      <c r="J288" s="191">
        <f>ROUND(I288*H288,2)</f>
        <v>0</v>
      </c>
      <c r="K288" s="187" t="s">
        <v>391</v>
      </c>
      <c r="L288" s="42"/>
      <c r="M288" s="192" t="s">
        <v>76</v>
      </c>
      <c r="N288" s="193" t="s">
        <v>49</v>
      </c>
      <c r="O288" s="67"/>
      <c r="P288" s="194">
        <f>O288*H288</f>
        <v>0</v>
      </c>
      <c r="Q288" s="194">
        <v>0</v>
      </c>
      <c r="R288" s="194">
        <f>Q288*H288</f>
        <v>0</v>
      </c>
      <c r="S288" s="194">
        <v>0</v>
      </c>
      <c r="T288" s="195">
        <f>S288*H288</f>
        <v>0</v>
      </c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R288" s="196" t="s">
        <v>479</v>
      </c>
      <c r="AT288" s="196" t="s">
        <v>388</v>
      </c>
      <c r="AU288" s="196" t="s">
        <v>90</v>
      </c>
      <c r="AY288" s="20" t="s">
        <v>386</v>
      </c>
      <c r="BE288" s="197">
        <f>IF(N288="základní",J288,0)</f>
        <v>0</v>
      </c>
      <c r="BF288" s="197">
        <f>IF(N288="snížená",J288,0)</f>
        <v>0</v>
      </c>
      <c r="BG288" s="197">
        <f>IF(N288="zákl. přenesená",J288,0)</f>
        <v>0</v>
      </c>
      <c r="BH288" s="197">
        <f>IF(N288="sníž. přenesená",J288,0)</f>
        <v>0</v>
      </c>
      <c r="BI288" s="197">
        <f>IF(N288="nulová",J288,0)</f>
        <v>0</v>
      </c>
      <c r="BJ288" s="20" t="s">
        <v>90</v>
      </c>
      <c r="BK288" s="197">
        <f>ROUND(I288*H288,2)</f>
        <v>0</v>
      </c>
      <c r="BL288" s="20" t="s">
        <v>479</v>
      </c>
      <c r="BM288" s="196" t="s">
        <v>7020</v>
      </c>
    </row>
    <row r="289" spans="1:47" s="2" customFormat="1" ht="10">
      <c r="A289" s="37"/>
      <c r="B289" s="38"/>
      <c r="C289" s="39"/>
      <c r="D289" s="198" t="s">
        <v>393</v>
      </c>
      <c r="E289" s="39"/>
      <c r="F289" s="199" t="s">
        <v>7021</v>
      </c>
      <c r="G289" s="39"/>
      <c r="H289" s="39"/>
      <c r="I289" s="200"/>
      <c r="J289" s="39"/>
      <c r="K289" s="39"/>
      <c r="L289" s="42"/>
      <c r="M289" s="262"/>
      <c r="N289" s="263"/>
      <c r="O289" s="264"/>
      <c r="P289" s="264"/>
      <c r="Q289" s="264"/>
      <c r="R289" s="264"/>
      <c r="S289" s="264"/>
      <c r="T289" s="265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T289" s="20" t="s">
        <v>393</v>
      </c>
      <c r="AU289" s="20" t="s">
        <v>90</v>
      </c>
    </row>
    <row r="290" spans="1:47" s="2" customFormat="1" ht="7" customHeight="1">
      <c r="A290" s="37"/>
      <c r="B290" s="50"/>
      <c r="C290" s="51"/>
      <c r="D290" s="51"/>
      <c r="E290" s="51"/>
      <c r="F290" s="51"/>
      <c r="G290" s="51"/>
      <c r="H290" s="51"/>
      <c r="I290" s="51"/>
      <c r="J290" s="51"/>
      <c r="K290" s="51"/>
      <c r="L290" s="42"/>
      <c r="M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</row>
  </sheetData>
  <sheetProtection algorithmName="SHA-512" hashValue="BZ6LGvRsm5XuL92kYjj00qfQz/HH9mU8u3Rfk/0VGHzUaAeDT+3CRTyMGjvGFiPEQaquzQwmCwJaNWDF5ORM2Q==" saltValue="j46njTnh6+TfihSmo4R7vPntRZNpHVCVyqiSQj3FSlmFSYTRZWB1YaVg+N/NrmJzZA+Vv9hsdq5DASdOpvIxaA==" spinCount="100000" sheet="1" objects="1" scenarios="1" formatColumns="0" formatRows="0" autoFilter="0"/>
  <autoFilter ref="C94:K289"/>
  <mergeCells count="15">
    <mergeCell ref="E81:H81"/>
    <mergeCell ref="E85:H85"/>
    <mergeCell ref="E83:H83"/>
    <mergeCell ref="E87:H87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hyperlinks>
    <hyperlink ref="F121" r:id="rId1"/>
    <hyperlink ref="F134" r:id="rId2"/>
    <hyperlink ref="F140" r:id="rId3"/>
    <hyperlink ref="F146" r:id="rId4"/>
    <hyperlink ref="F150" r:id="rId5"/>
    <hyperlink ref="F154" r:id="rId6"/>
    <hyperlink ref="F158" r:id="rId7"/>
    <hyperlink ref="F162" r:id="rId8"/>
    <hyperlink ref="F166" r:id="rId9"/>
    <hyperlink ref="F175" r:id="rId10"/>
    <hyperlink ref="F179" r:id="rId11"/>
    <hyperlink ref="F185" r:id="rId12"/>
    <hyperlink ref="F189" r:id="rId13"/>
    <hyperlink ref="F195" r:id="rId14"/>
    <hyperlink ref="F199" r:id="rId15"/>
    <hyperlink ref="F203" r:id="rId16"/>
    <hyperlink ref="F207" r:id="rId17"/>
    <hyperlink ref="F211" r:id="rId18"/>
    <hyperlink ref="F215" r:id="rId19"/>
    <hyperlink ref="F224" r:id="rId20"/>
    <hyperlink ref="F228" r:id="rId21"/>
    <hyperlink ref="F237" r:id="rId22"/>
    <hyperlink ref="F241" r:id="rId23"/>
    <hyperlink ref="F245" r:id="rId24"/>
    <hyperlink ref="F249" r:id="rId25"/>
    <hyperlink ref="F253" r:id="rId26"/>
    <hyperlink ref="F259" r:id="rId27"/>
    <hyperlink ref="F264" r:id="rId28"/>
    <hyperlink ref="F268" r:id="rId29"/>
    <hyperlink ref="F275" r:id="rId30"/>
    <hyperlink ref="F281" r:id="rId31"/>
    <hyperlink ref="F287" r:id="rId32"/>
    <hyperlink ref="F289" r:id="rId33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3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5"/>
  <sheetViews>
    <sheetView showGridLines="0" workbookViewId="0"/>
  </sheetViews>
  <sheetFormatPr defaultRowHeight="14"/>
  <cols>
    <col min="1" max="1" width="8.33203125" style="1" customWidth="1"/>
    <col min="2" max="2" width="1.21875" style="1" customWidth="1"/>
    <col min="3" max="3" width="4.109375" style="1" customWidth="1"/>
    <col min="4" max="4" width="4.33203125" style="1" customWidth="1"/>
    <col min="5" max="5" width="17.109375" style="1" customWidth="1"/>
    <col min="6" max="6" width="50.77734375" style="1" customWidth="1"/>
    <col min="7" max="7" width="7.44140625" style="1" customWidth="1"/>
    <col min="8" max="8" width="14" style="1" customWidth="1"/>
    <col min="9" max="9" width="15.77734375" style="1" customWidth="1"/>
    <col min="10" max="11" width="22.33203125" style="1" customWidth="1"/>
    <col min="12" max="12" width="9.33203125" style="1" customWidth="1"/>
    <col min="13" max="13" width="10.77734375" style="1" hidden="1" customWidth="1"/>
    <col min="14" max="14" width="9.33203125" style="1" hidden="1"/>
    <col min="15" max="20" width="14.10937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7" customHeight="1"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AT2" s="20" t="s">
        <v>118</v>
      </c>
    </row>
    <row r="3" spans="1:46" s="1" customFormat="1" ht="7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85</v>
      </c>
    </row>
    <row r="4" spans="1:46" s="1" customFormat="1" ht="25" customHeight="1">
      <c r="B4" s="23"/>
      <c r="D4" s="114" t="s">
        <v>132</v>
      </c>
      <c r="L4" s="23"/>
      <c r="M4" s="115" t="s">
        <v>10</v>
      </c>
      <c r="AT4" s="20" t="s">
        <v>4</v>
      </c>
    </row>
    <row r="5" spans="1:46" s="1" customFormat="1" ht="7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26.25" customHeight="1">
      <c r="B7" s="23"/>
      <c r="E7" s="416" t="str">
        <f>'Rekapitulace stavby'!K6</f>
        <v>Přístavba a celková rekonstrukce domu sociální péče Kralovice - 2.etapa</v>
      </c>
      <c r="F7" s="417"/>
      <c r="G7" s="417"/>
      <c r="H7" s="417"/>
      <c r="L7" s="23"/>
    </row>
    <row r="8" spans="1:46" ht="12.5">
      <c r="B8" s="23"/>
      <c r="D8" s="116" t="s">
        <v>145</v>
      </c>
      <c r="L8" s="23"/>
    </row>
    <row r="9" spans="1:46" s="1" customFormat="1" ht="16.5" customHeight="1">
      <c r="B9" s="23"/>
      <c r="E9" s="416" t="s">
        <v>149</v>
      </c>
      <c r="F9" s="398"/>
      <c r="G9" s="398"/>
      <c r="H9" s="398"/>
      <c r="L9" s="23"/>
    </row>
    <row r="10" spans="1:46" s="1" customFormat="1" ht="12" customHeight="1">
      <c r="B10" s="23"/>
      <c r="D10" s="116" t="s">
        <v>153</v>
      </c>
      <c r="L10" s="23"/>
    </row>
    <row r="11" spans="1:46" s="2" customFormat="1" ht="16.5" customHeight="1">
      <c r="A11" s="37"/>
      <c r="B11" s="42"/>
      <c r="C11" s="37"/>
      <c r="D11" s="37"/>
      <c r="E11" s="418" t="s">
        <v>157</v>
      </c>
      <c r="F11" s="419"/>
      <c r="G11" s="419"/>
      <c r="H11" s="419"/>
      <c r="I11" s="37"/>
      <c r="J11" s="37"/>
      <c r="K11" s="37"/>
      <c r="L11" s="118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6" t="s">
        <v>4939</v>
      </c>
      <c r="E12" s="37"/>
      <c r="F12" s="37"/>
      <c r="G12" s="37"/>
      <c r="H12" s="37"/>
      <c r="I12" s="37"/>
      <c r="J12" s="37"/>
      <c r="K12" s="37"/>
      <c r="L12" s="118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30" customHeight="1">
      <c r="A13" s="37"/>
      <c r="B13" s="42"/>
      <c r="C13" s="37"/>
      <c r="D13" s="37"/>
      <c r="E13" s="420" t="s">
        <v>7022</v>
      </c>
      <c r="F13" s="419"/>
      <c r="G13" s="419"/>
      <c r="H13" s="419"/>
      <c r="I13" s="37"/>
      <c r="J13" s="37"/>
      <c r="K13" s="37"/>
      <c r="L13" s="118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0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8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6" t="s">
        <v>18</v>
      </c>
      <c r="E15" s="37"/>
      <c r="F15" s="105" t="s">
        <v>76</v>
      </c>
      <c r="G15" s="37"/>
      <c r="H15" s="37"/>
      <c r="I15" s="116" t="s">
        <v>20</v>
      </c>
      <c r="J15" s="105" t="s">
        <v>76</v>
      </c>
      <c r="K15" s="37"/>
      <c r="L15" s="118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21</v>
      </c>
      <c r="E16" s="37"/>
      <c r="F16" s="105" t="s">
        <v>22</v>
      </c>
      <c r="G16" s="37"/>
      <c r="H16" s="37"/>
      <c r="I16" s="116" t="s">
        <v>23</v>
      </c>
      <c r="J16" s="119" t="str">
        <f>'Rekapitulace stavby'!AN8</f>
        <v>21. 10. 2024</v>
      </c>
      <c r="K16" s="37"/>
      <c r="L16" s="118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75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8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6" t="s">
        <v>25</v>
      </c>
      <c r="E18" s="37"/>
      <c r="F18" s="37"/>
      <c r="G18" s="37"/>
      <c r="H18" s="37"/>
      <c r="I18" s="116" t="s">
        <v>26</v>
      </c>
      <c r="J18" s="105" t="s">
        <v>27</v>
      </c>
      <c r="K18" s="37"/>
      <c r="L18" s="118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5" t="s">
        <v>28</v>
      </c>
      <c r="F19" s="37"/>
      <c r="G19" s="37"/>
      <c r="H19" s="37"/>
      <c r="I19" s="116" t="s">
        <v>29</v>
      </c>
      <c r="J19" s="105" t="s">
        <v>30</v>
      </c>
      <c r="K19" s="37"/>
      <c r="L19" s="118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7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8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6" t="s">
        <v>31</v>
      </c>
      <c r="E21" s="37"/>
      <c r="F21" s="37"/>
      <c r="G21" s="37"/>
      <c r="H21" s="37"/>
      <c r="I21" s="116" t="s">
        <v>26</v>
      </c>
      <c r="J21" s="33" t="str">
        <f>'Rekapitulace stavby'!AN13</f>
        <v>Vyplň údaj</v>
      </c>
      <c r="K21" s="37"/>
      <c r="L21" s="118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421" t="str">
        <f>'Rekapitulace stavby'!E14</f>
        <v>Vyplň údaj</v>
      </c>
      <c r="F22" s="422"/>
      <c r="G22" s="422"/>
      <c r="H22" s="422"/>
      <c r="I22" s="116" t="s">
        <v>29</v>
      </c>
      <c r="J22" s="33" t="str">
        <f>'Rekapitulace stavby'!AN14</f>
        <v>Vyplň údaj</v>
      </c>
      <c r="K22" s="37"/>
      <c r="L22" s="118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7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8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6" t="s">
        <v>33</v>
      </c>
      <c r="E24" s="37"/>
      <c r="F24" s="37"/>
      <c r="G24" s="37"/>
      <c r="H24" s="37"/>
      <c r="I24" s="116" t="s">
        <v>26</v>
      </c>
      <c r="J24" s="105" t="s">
        <v>7023</v>
      </c>
      <c r="K24" s="37"/>
      <c r="L24" s="118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5" t="s">
        <v>7024</v>
      </c>
      <c r="F25" s="37"/>
      <c r="G25" s="37"/>
      <c r="H25" s="37"/>
      <c r="I25" s="116" t="s">
        <v>29</v>
      </c>
      <c r="J25" s="105" t="s">
        <v>76</v>
      </c>
      <c r="K25" s="37"/>
      <c r="L25" s="118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7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8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6" t="s">
        <v>37</v>
      </c>
      <c r="E27" s="37"/>
      <c r="F27" s="37"/>
      <c r="G27" s="37"/>
      <c r="H27" s="37"/>
      <c r="I27" s="116" t="s">
        <v>26</v>
      </c>
      <c r="J27" s="105" t="s">
        <v>7023</v>
      </c>
      <c r="K27" s="37"/>
      <c r="L27" s="118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5" t="s">
        <v>7024</v>
      </c>
      <c r="F28" s="37"/>
      <c r="G28" s="37"/>
      <c r="H28" s="37"/>
      <c r="I28" s="116" t="s">
        <v>29</v>
      </c>
      <c r="J28" s="105" t="s">
        <v>76</v>
      </c>
      <c r="K28" s="37"/>
      <c r="L28" s="118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7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8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6" t="s">
        <v>41</v>
      </c>
      <c r="E30" s="37"/>
      <c r="F30" s="37"/>
      <c r="G30" s="37"/>
      <c r="H30" s="37"/>
      <c r="I30" s="37"/>
      <c r="J30" s="37"/>
      <c r="K30" s="37"/>
      <c r="L30" s="118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0"/>
      <c r="B31" s="121"/>
      <c r="C31" s="120"/>
      <c r="D31" s="120"/>
      <c r="E31" s="423" t="s">
        <v>76</v>
      </c>
      <c r="F31" s="423"/>
      <c r="G31" s="423"/>
      <c r="H31" s="423"/>
      <c r="I31" s="120"/>
      <c r="J31" s="120"/>
      <c r="K31" s="120"/>
      <c r="L31" s="122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</row>
    <row r="32" spans="1:31" s="2" customFormat="1" ht="7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8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7" customHeight="1">
      <c r="A33" s="37"/>
      <c r="B33" s="42"/>
      <c r="C33" s="37"/>
      <c r="D33" s="124"/>
      <c r="E33" s="124"/>
      <c r="F33" s="124"/>
      <c r="G33" s="124"/>
      <c r="H33" s="124"/>
      <c r="I33" s="124"/>
      <c r="J33" s="124"/>
      <c r="K33" s="124"/>
      <c r="L33" s="118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4" customHeight="1">
      <c r="A34" s="37"/>
      <c r="B34" s="42"/>
      <c r="C34" s="37"/>
      <c r="D34" s="125" t="s">
        <v>43</v>
      </c>
      <c r="E34" s="37"/>
      <c r="F34" s="37"/>
      <c r="G34" s="37"/>
      <c r="H34" s="37"/>
      <c r="I34" s="37"/>
      <c r="J34" s="126">
        <f>ROUND(J95, 2)</f>
        <v>0</v>
      </c>
      <c r="K34" s="37"/>
      <c r="L34" s="118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7" customHeight="1">
      <c r="A35" s="37"/>
      <c r="B35" s="42"/>
      <c r="C35" s="37"/>
      <c r="D35" s="124"/>
      <c r="E35" s="124"/>
      <c r="F35" s="124"/>
      <c r="G35" s="124"/>
      <c r="H35" s="124"/>
      <c r="I35" s="124"/>
      <c r="J35" s="124"/>
      <c r="K35" s="124"/>
      <c r="L35" s="118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" customHeight="1">
      <c r="A36" s="37"/>
      <c r="B36" s="42"/>
      <c r="C36" s="37"/>
      <c r="D36" s="37"/>
      <c r="E36" s="37"/>
      <c r="F36" s="127" t="s">
        <v>45</v>
      </c>
      <c r="G36" s="37"/>
      <c r="H36" s="37"/>
      <c r="I36" s="127" t="s">
        <v>44</v>
      </c>
      <c r="J36" s="127" t="s">
        <v>46</v>
      </c>
      <c r="K36" s="37"/>
      <c r="L36" s="118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" customHeight="1">
      <c r="A37" s="37"/>
      <c r="B37" s="42"/>
      <c r="C37" s="37"/>
      <c r="D37" s="117" t="s">
        <v>47</v>
      </c>
      <c r="E37" s="116" t="s">
        <v>48</v>
      </c>
      <c r="F37" s="128">
        <f>ROUND((SUM(BE95:BE164)),  2)</f>
        <v>0</v>
      </c>
      <c r="G37" s="37"/>
      <c r="H37" s="37"/>
      <c r="I37" s="129">
        <v>0.21</v>
      </c>
      <c r="J37" s="128">
        <f>ROUND(((SUM(BE95:BE164))*I37),  2)</f>
        <v>0</v>
      </c>
      <c r="K37" s="37"/>
      <c r="L37" s="118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" customHeight="1">
      <c r="A38" s="37"/>
      <c r="B38" s="42"/>
      <c r="C38" s="37"/>
      <c r="D38" s="37"/>
      <c r="E38" s="116" t="s">
        <v>49</v>
      </c>
      <c r="F38" s="128">
        <f>ROUND((SUM(BF95:BF164)),  2)</f>
        <v>0</v>
      </c>
      <c r="G38" s="37"/>
      <c r="H38" s="37"/>
      <c r="I38" s="129">
        <v>0.12</v>
      </c>
      <c r="J38" s="128">
        <f>ROUND(((SUM(BF95:BF164))*I38),  2)</f>
        <v>0</v>
      </c>
      <c r="K38" s="37"/>
      <c r="L38" s="118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" hidden="1" customHeight="1">
      <c r="A39" s="37"/>
      <c r="B39" s="42"/>
      <c r="C39" s="37"/>
      <c r="D39" s="37"/>
      <c r="E39" s="116" t="s">
        <v>50</v>
      </c>
      <c r="F39" s="128">
        <f>ROUND((SUM(BG95:BG164)),  2)</f>
        <v>0</v>
      </c>
      <c r="G39" s="37"/>
      <c r="H39" s="37"/>
      <c r="I39" s="129">
        <v>0.21</v>
      </c>
      <c r="J39" s="128">
        <f>0</f>
        <v>0</v>
      </c>
      <c r="K39" s="37"/>
      <c r="L39" s="118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" hidden="1" customHeight="1">
      <c r="A40" s="37"/>
      <c r="B40" s="42"/>
      <c r="C40" s="37"/>
      <c r="D40" s="37"/>
      <c r="E40" s="116" t="s">
        <v>51</v>
      </c>
      <c r="F40" s="128">
        <f>ROUND((SUM(BH95:BH164)),  2)</f>
        <v>0</v>
      </c>
      <c r="G40" s="37"/>
      <c r="H40" s="37"/>
      <c r="I40" s="129">
        <v>0.12</v>
      </c>
      <c r="J40" s="128">
        <f>0</f>
        <v>0</v>
      </c>
      <c r="K40" s="37"/>
      <c r="L40" s="118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" hidden="1" customHeight="1">
      <c r="A41" s="37"/>
      <c r="B41" s="42"/>
      <c r="C41" s="37"/>
      <c r="D41" s="37"/>
      <c r="E41" s="116" t="s">
        <v>52</v>
      </c>
      <c r="F41" s="128">
        <f>ROUND((SUM(BI95:BI164)),  2)</f>
        <v>0</v>
      </c>
      <c r="G41" s="37"/>
      <c r="H41" s="37"/>
      <c r="I41" s="129">
        <v>0</v>
      </c>
      <c r="J41" s="128">
        <f>0</f>
        <v>0</v>
      </c>
      <c r="K41" s="37"/>
      <c r="L41" s="118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7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8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4" customHeight="1">
      <c r="A43" s="37"/>
      <c r="B43" s="42"/>
      <c r="C43" s="130"/>
      <c r="D43" s="131" t="s">
        <v>53</v>
      </c>
      <c r="E43" s="132"/>
      <c r="F43" s="132"/>
      <c r="G43" s="133" t="s">
        <v>54</v>
      </c>
      <c r="H43" s="134" t="s">
        <v>55</v>
      </c>
      <c r="I43" s="132"/>
      <c r="J43" s="135">
        <f>SUM(J34:J41)</f>
        <v>0</v>
      </c>
      <c r="K43" s="136"/>
      <c r="L43" s="118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" customHeight="1">
      <c r="A44" s="37"/>
      <c r="B44" s="137"/>
      <c r="C44" s="138"/>
      <c r="D44" s="138"/>
      <c r="E44" s="138"/>
      <c r="F44" s="138"/>
      <c r="G44" s="138"/>
      <c r="H44" s="138"/>
      <c r="I44" s="138"/>
      <c r="J44" s="138"/>
      <c r="K44" s="138"/>
      <c r="L44" s="118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7" customHeight="1">
      <c r="A48" s="37"/>
      <c r="B48" s="139"/>
      <c r="C48" s="140"/>
      <c r="D48" s="140"/>
      <c r="E48" s="140"/>
      <c r="F48" s="140"/>
      <c r="G48" s="140"/>
      <c r="H48" s="140"/>
      <c r="I48" s="140"/>
      <c r="J48" s="140"/>
      <c r="K48" s="140"/>
      <c r="L48" s="118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5" customHeight="1">
      <c r="A49" s="37"/>
      <c r="B49" s="38"/>
      <c r="C49" s="26" t="s">
        <v>269</v>
      </c>
      <c r="D49" s="39"/>
      <c r="E49" s="39"/>
      <c r="F49" s="39"/>
      <c r="G49" s="39"/>
      <c r="H49" s="39"/>
      <c r="I49" s="39"/>
      <c r="J49" s="39"/>
      <c r="K49" s="39"/>
      <c r="L49" s="118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7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8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8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26.25" customHeight="1">
      <c r="A52" s="37"/>
      <c r="B52" s="38"/>
      <c r="C52" s="39"/>
      <c r="D52" s="39"/>
      <c r="E52" s="424" t="str">
        <f>E7</f>
        <v>Přístavba a celková rekonstrukce domu sociální péče Kralovice - 2.etapa</v>
      </c>
      <c r="F52" s="425"/>
      <c r="G52" s="425"/>
      <c r="H52" s="425"/>
      <c r="I52" s="39"/>
      <c r="J52" s="39"/>
      <c r="K52" s="39"/>
      <c r="L52" s="118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145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424" t="s">
        <v>149</v>
      </c>
      <c r="F54" s="383"/>
      <c r="G54" s="383"/>
      <c r="H54" s="383"/>
      <c r="I54" s="25"/>
      <c r="J54" s="25"/>
      <c r="K54" s="25"/>
      <c r="L54" s="23"/>
    </row>
    <row r="55" spans="1:31" s="1" customFormat="1" ht="12" customHeight="1">
      <c r="B55" s="24"/>
      <c r="C55" s="32" t="s">
        <v>153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26" t="s">
        <v>157</v>
      </c>
      <c r="F56" s="427"/>
      <c r="G56" s="427"/>
      <c r="H56" s="427"/>
      <c r="I56" s="39"/>
      <c r="J56" s="39"/>
      <c r="K56" s="39"/>
      <c r="L56" s="118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4939</v>
      </c>
      <c r="D57" s="39"/>
      <c r="E57" s="39"/>
      <c r="F57" s="39"/>
      <c r="G57" s="39"/>
      <c r="H57" s="39"/>
      <c r="I57" s="39"/>
      <c r="J57" s="39"/>
      <c r="K57" s="39"/>
      <c r="L57" s="118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30" customHeight="1">
      <c r="A58" s="37"/>
      <c r="B58" s="38"/>
      <c r="C58" s="39"/>
      <c r="D58" s="39"/>
      <c r="E58" s="376" t="str">
        <f>E13</f>
        <v>D.1.4.B_E - Zařízení slaboproudé elektrotechniky - Elektrická požární signalizace</v>
      </c>
      <c r="F58" s="427"/>
      <c r="G58" s="427"/>
      <c r="H58" s="427"/>
      <c r="I58" s="39"/>
      <c r="J58" s="39"/>
      <c r="K58" s="39"/>
      <c r="L58" s="118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7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8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Plzeňská třída 345, 331 41  Kralovice u Rakovníka</v>
      </c>
      <c r="G60" s="39"/>
      <c r="H60" s="39"/>
      <c r="I60" s="32" t="s">
        <v>23</v>
      </c>
      <c r="J60" s="62" t="str">
        <f>IF(J16="","",J16)</f>
        <v>21. 10. 2024</v>
      </c>
      <c r="K60" s="39"/>
      <c r="L60" s="118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7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8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15.15" customHeight="1">
      <c r="A62" s="37"/>
      <c r="B62" s="38"/>
      <c r="C62" s="32" t="s">
        <v>25</v>
      </c>
      <c r="D62" s="39"/>
      <c r="E62" s="39"/>
      <c r="F62" s="30" t="str">
        <f>E19</f>
        <v>Dům sociální péče Kralovice, p.o.</v>
      </c>
      <c r="G62" s="39"/>
      <c r="H62" s="39"/>
      <c r="I62" s="32" t="s">
        <v>33</v>
      </c>
      <c r="J62" s="35" t="str">
        <f>E25</f>
        <v>Pavel Schánil</v>
      </c>
      <c r="K62" s="39"/>
      <c r="L62" s="118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15" customHeight="1">
      <c r="A63" s="37"/>
      <c r="B63" s="38"/>
      <c r="C63" s="32" t="s">
        <v>31</v>
      </c>
      <c r="D63" s="39"/>
      <c r="E63" s="39"/>
      <c r="F63" s="30" t="str">
        <f>IF(E22="","",E22)</f>
        <v>Vyplň údaj</v>
      </c>
      <c r="G63" s="39"/>
      <c r="H63" s="39"/>
      <c r="I63" s="32" t="s">
        <v>37</v>
      </c>
      <c r="J63" s="35" t="str">
        <f>E28</f>
        <v>Pavel Schánil</v>
      </c>
      <c r="K63" s="39"/>
      <c r="L63" s="118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2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8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41" t="s">
        <v>317</v>
      </c>
      <c r="D65" s="142"/>
      <c r="E65" s="142"/>
      <c r="F65" s="142"/>
      <c r="G65" s="142"/>
      <c r="H65" s="142"/>
      <c r="I65" s="142"/>
      <c r="J65" s="143" t="s">
        <v>318</v>
      </c>
      <c r="K65" s="142"/>
      <c r="L65" s="118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2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8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75" customHeight="1">
      <c r="A67" s="37"/>
      <c r="B67" s="38"/>
      <c r="C67" s="144" t="s">
        <v>75</v>
      </c>
      <c r="D67" s="39"/>
      <c r="E67" s="39"/>
      <c r="F67" s="39"/>
      <c r="G67" s="39"/>
      <c r="H67" s="39"/>
      <c r="I67" s="39"/>
      <c r="J67" s="80">
        <f>J95</f>
        <v>0</v>
      </c>
      <c r="K67" s="39"/>
      <c r="L67" s="118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325</v>
      </c>
    </row>
    <row r="68" spans="1:47" s="9" customFormat="1" ht="25" customHeight="1">
      <c r="B68" s="145"/>
      <c r="C68" s="146"/>
      <c r="D68" s="147" t="s">
        <v>7025</v>
      </c>
      <c r="E68" s="148"/>
      <c r="F68" s="148"/>
      <c r="G68" s="148"/>
      <c r="H68" s="148"/>
      <c r="I68" s="148"/>
      <c r="J68" s="149">
        <f>J97</f>
        <v>0</v>
      </c>
      <c r="K68" s="146"/>
      <c r="L68" s="150"/>
    </row>
    <row r="69" spans="1:47" s="10" customFormat="1" ht="19.899999999999999" customHeight="1">
      <c r="B69" s="152"/>
      <c r="C69" s="99"/>
      <c r="D69" s="153" t="s">
        <v>7026</v>
      </c>
      <c r="E69" s="154"/>
      <c r="F69" s="154"/>
      <c r="G69" s="154"/>
      <c r="H69" s="154"/>
      <c r="I69" s="154"/>
      <c r="J69" s="155">
        <f>J98</f>
        <v>0</v>
      </c>
      <c r="K69" s="99"/>
      <c r="L69" s="156"/>
    </row>
    <row r="70" spans="1:47" s="10" customFormat="1" ht="19.899999999999999" customHeight="1">
      <c r="B70" s="152"/>
      <c r="C70" s="99"/>
      <c r="D70" s="153" t="s">
        <v>7027</v>
      </c>
      <c r="E70" s="154"/>
      <c r="F70" s="154"/>
      <c r="G70" s="154"/>
      <c r="H70" s="154"/>
      <c r="I70" s="154"/>
      <c r="J70" s="155">
        <f>J134</f>
        <v>0</v>
      </c>
      <c r="K70" s="99"/>
      <c r="L70" s="156"/>
    </row>
    <row r="71" spans="1:47" s="10" customFormat="1" ht="19.899999999999999" customHeight="1">
      <c r="B71" s="152"/>
      <c r="C71" s="99"/>
      <c r="D71" s="153" t="s">
        <v>7028</v>
      </c>
      <c r="E71" s="154"/>
      <c r="F71" s="154"/>
      <c r="G71" s="154"/>
      <c r="H71" s="154"/>
      <c r="I71" s="154"/>
      <c r="J71" s="155">
        <f>J159</f>
        <v>0</v>
      </c>
      <c r="K71" s="99"/>
      <c r="L71" s="156"/>
    </row>
    <row r="72" spans="1:47" s="2" customFormat="1" ht="21.7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8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47" s="2" customFormat="1" ht="7" customHeight="1">
      <c r="A73" s="37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8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7" spans="1:47" s="2" customFormat="1" ht="7" customHeight="1">
      <c r="A77" s="37"/>
      <c r="B77" s="52"/>
      <c r="C77" s="53"/>
      <c r="D77" s="53"/>
      <c r="E77" s="53"/>
      <c r="F77" s="53"/>
      <c r="G77" s="53"/>
      <c r="H77" s="53"/>
      <c r="I77" s="53"/>
      <c r="J77" s="53"/>
      <c r="K77" s="53"/>
      <c r="L77" s="118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47" s="2" customFormat="1" ht="25" customHeight="1">
      <c r="A78" s="37"/>
      <c r="B78" s="38"/>
      <c r="C78" s="26" t="s">
        <v>371</v>
      </c>
      <c r="D78" s="39"/>
      <c r="E78" s="39"/>
      <c r="F78" s="39"/>
      <c r="G78" s="39"/>
      <c r="H78" s="39"/>
      <c r="I78" s="39"/>
      <c r="J78" s="39"/>
      <c r="K78" s="39"/>
      <c r="L78" s="118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47" s="2" customFormat="1" ht="7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8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47" s="2" customFormat="1" ht="12" customHeight="1">
      <c r="A80" s="37"/>
      <c r="B80" s="38"/>
      <c r="C80" s="32" t="s">
        <v>16</v>
      </c>
      <c r="D80" s="39"/>
      <c r="E80" s="39"/>
      <c r="F80" s="39"/>
      <c r="G80" s="39"/>
      <c r="H80" s="39"/>
      <c r="I80" s="39"/>
      <c r="J80" s="39"/>
      <c r="K80" s="39"/>
      <c r="L80" s="118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26.25" customHeight="1">
      <c r="A81" s="37"/>
      <c r="B81" s="38"/>
      <c r="C81" s="39"/>
      <c r="D81" s="39"/>
      <c r="E81" s="424" t="str">
        <f>E7</f>
        <v>Přístavba a celková rekonstrukce domu sociální péče Kralovice - 2.etapa</v>
      </c>
      <c r="F81" s="425"/>
      <c r="G81" s="425"/>
      <c r="H81" s="425"/>
      <c r="I81" s="39"/>
      <c r="J81" s="39"/>
      <c r="K81" s="39"/>
      <c r="L81" s="118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1" customFormat="1" ht="12" customHeight="1">
      <c r="B82" s="24"/>
      <c r="C82" s="32" t="s">
        <v>145</v>
      </c>
      <c r="D82" s="25"/>
      <c r="E82" s="25"/>
      <c r="F82" s="25"/>
      <c r="G82" s="25"/>
      <c r="H82" s="25"/>
      <c r="I82" s="25"/>
      <c r="J82" s="25"/>
      <c r="K82" s="25"/>
      <c r="L82" s="23"/>
    </row>
    <row r="83" spans="1:65" s="1" customFormat="1" ht="16.5" customHeight="1">
      <c r="B83" s="24"/>
      <c r="C83" s="25"/>
      <c r="D83" s="25"/>
      <c r="E83" s="424" t="s">
        <v>149</v>
      </c>
      <c r="F83" s="383"/>
      <c r="G83" s="383"/>
      <c r="H83" s="383"/>
      <c r="I83" s="25"/>
      <c r="J83" s="25"/>
      <c r="K83" s="25"/>
      <c r="L83" s="23"/>
    </row>
    <row r="84" spans="1:65" s="1" customFormat="1" ht="12" customHeight="1">
      <c r="B84" s="24"/>
      <c r="C84" s="32" t="s">
        <v>153</v>
      </c>
      <c r="D84" s="25"/>
      <c r="E84" s="25"/>
      <c r="F84" s="25"/>
      <c r="G84" s="25"/>
      <c r="H84" s="25"/>
      <c r="I84" s="25"/>
      <c r="J84" s="25"/>
      <c r="K84" s="25"/>
      <c r="L84" s="23"/>
    </row>
    <row r="85" spans="1:65" s="2" customFormat="1" ht="16.5" customHeight="1">
      <c r="A85" s="37"/>
      <c r="B85" s="38"/>
      <c r="C85" s="39"/>
      <c r="D85" s="39"/>
      <c r="E85" s="426" t="s">
        <v>157</v>
      </c>
      <c r="F85" s="427"/>
      <c r="G85" s="427"/>
      <c r="H85" s="427"/>
      <c r="I85" s="39"/>
      <c r="J85" s="39"/>
      <c r="K85" s="39"/>
      <c r="L85" s="118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12" customHeight="1">
      <c r="A86" s="37"/>
      <c r="B86" s="38"/>
      <c r="C86" s="32" t="s">
        <v>4939</v>
      </c>
      <c r="D86" s="39"/>
      <c r="E86" s="39"/>
      <c r="F86" s="39"/>
      <c r="G86" s="39"/>
      <c r="H86" s="39"/>
      <c r="I86" s="39"/>
      <c r="J86" s="39"/>
      <c r="K86" s="39"/>
      <c r="L86" s="118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30" customHeight="1">
      <c r="A87" s="37"/>
      <c r="B87" s="38"/>
      <c r="C87" s="39"/>
      <c r="D87" s="39"/>
      <c r="E87" s="376" t="str">
        <f>E13</f>
        <v>D.1.4.B_E - Zařízení slaboproudé elektrotechniky - Elektrická požární signalizace</v>
      </c>
      <c r="F87" s="427"/>
      <c r="G87" s="427"/>
      <c r="H87" s="427"/>
      <c r="I87" s="39"/>
      <c r="J87" s="39"/>
      <c r="K87" s="39"/>
      <c r="L87" s="118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7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8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12" customHeight="1">
      <c r="A89" s="37"/>
      <c r="B89" s="38"/>
      <c r="C89" s="32" t="s">
        <v>21</v>
      </c>
      <c r="D89" s="39"/>
      <c r="E89" s="39"/>
      <c r="F89" s="30" t="str">
        <f>F16</f>
        <v>Plzeňská třída 345, 331 41  Kralovice u Rakovníka</v>
      </c>
      <c r="G89" s="39"/>
      <c r="H89" s="39"/>
      <c r="I89" s="32" t="s">
        <v>23</v>
      </c>
      <c r="J89" s="62" t="str">
        <f>IF(J16="","",J16)</f>
        <v>21. 10. 2024</v>
      </c>
      <c r="K89" s="39"/>
      <c r="L89" s="118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7" customHeight="1">
      <c r="A90" s="37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118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5.15" customHeight="1">
      <c r="A91" s="37"/>
      <c r="B91" s="38"/>
      <c r="C91" s="32" t="s">
        <v>25</v>
      </c>
      <c r="D91" s="39"/>
      <c r="E91" s="39"/>
      <c r="F91" s="30" t="str">
        <f>E19</f>
        <v>Dům sociální péče Kralovice, p.o.</v>
      </c>
      <c r="G91" s="39"/>
      <c r="H91" s="39"/>
      <c r="I91" s="32" t="s">
        <v>33</v>
      </c>
      <c r="J91" s="35" t="str">
        <f>E25</f>
        <v>Pavel Schánil</v>
      </c>
      <c r="K91" s="39"/>
      <c r="L91" s="118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2" customFormat="1" ht="15.15" customHeight="1">
      <c r="A92" s="37"/>
      <c r="B92" s="38"/>
      <c r="C92" s="32" t="s">
        <v>31</v>
      </c>
      <c r="D92" s="39"/>
      <c r="E92" s="39"/>
      <c r="F92" s="30" t="str">
        <f>IF(E22="","",E22)</f>
        <v>Vyplň údaj</v>
      </c>
      <c r="G92" s="39"/>
      <c r="H92" s="39"/>
      <c r="I92" s="32" t="s">
        <v>37</v>
      </c>
      <c r="J92" s="35" t="str">
        <f>E28</f>
        <v>Pavel Schánil</v>
      </c>
      <c r="K92" s="39"/>
      <c r="L92" s="118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65" s="2" customFormat="1" ht="10.25" customHeight="1">
      <c r="A93" s="37"/>
      <c r="B93" s="38"/>
      <c r="C93" s="39"/>
      <c r="D93" s="39"/>
      <c r="E93" s="39"/>
      <c r="F93" s="39"/>
      <c r="G93" s="39"/>
      <c r="H93" s="39"/>
      <c r="I93" s="39"/>
      <c r="J93" s="39"/>
      <c r="K93" s="39"/>
      <c r="L93" s="118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65" s="11" customFormat="1" ht="29.25" customHeight="1">
      <c r="A94" s="158"/>
      <c r="B94" s="159"/>
      <c r="C94" s="160" t="s">
        <v>372</v>
      </c>
      <c r="D94" s="161" t="s">
        <v>62</v>
      </c>
      <c r="E94" s="161" t="s">
        <v>58</v>
      </c>
      <c r="F94" s="161" t="s">
        <v>59</v>
      </c>
      <c r="G94" s="161" t="s">
        <v>373</v>
      </c>
      <c r="H94" s="161" t="s">
        <v>374</v>
      </c>
      <c r="I94" s="161" t="s">
        <v>375</v>
      </c>
      <c r="J94" s="161" t="s">
        <v>318</v>
      </c>
      <c r="K94" s="162" t="s">
        <v>376</v>
      </c>
      <c r="L94" s="163"/>
      <c r="M94" s="71" t="s">
        <v>76</v>
      </c>
      <c r="N94" s="72" t="s">
        <v>47</v>
      </c>
      <c r="O94" s="72" t="s">
        <v>377</v>
      </c>
      <c r="P94" s="72" t="s">
        <v>378</v>
      </c>
      <c r="Q94" s="72" t="s">
        <v>379</v>
      </c>
      <c r="R94" s="72" t="s">
        <v>380</v>
      </c>
      <c r="S94" s="72" t="s">
        <v>381</v>
      </c>
      <c r="T94" s="73" t="s">
        <v>382</v>
      </c>
      <c r="U94" s="158"/>
      <c r="V94" s="158"/>
      <c r="W94" s="158"/>
      <c r="X94" s="158"/>
      <c r="Y94" s="158"/>
      <c r="Z94" s="158"/>
      <c r="AA94" s="158"/>
      <c r="AB94" s="158"/>
      <c r="AC94" s="158"/>
      <c r="AD94" s="158"/>
      <c r="AE94" s="158"/>
    </row>
    <row r="95" spans="1:65" s="2" customFormat="1" ht="22.75" customHeight="1">
      <c r="A95" s="37"/>
      <c r="B95" s="38"/>
      <c r="C95" s="78" t="s">
        <v>383</v>
      </c>
      <c r="D95" s="39"/>
      <c r="E95" s="39"/>
      <c r="F95" s="39"/>
      <c r="G95" s="39"/>
      <c r="H95" s="39"/>
      <c r="I95" s="39"/>
      <c r="J95" s="164">
        <f>BK95</f>
        <v>0</v>
      </c>
      <c r="K95" s="39"/>
      <c r="L95" s="42"/>
      <c r="M95" s="74"/>
      <c r="N95" s="165"/>
      <c r="O95" s="75"/>
      <c r="P95" s="166">
        <f>P96+P97</f>
        <v>0</v>
      </c>
      <c r="Q95" s="75"/>
      <c r="R95" s="166">
        <f>R96+R97</f>
        <v>0</v>
      </c>
      <c r="S95" s="75"/>
      <c r="T95" s="167">
        <f>T96+T97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77</v>
      </c>
      <c r="AU95" s="20" t="s">
        <v>325</v>
      </c>
      <c r="BK95" s="168">
        <f>BK96+BK97</f>
        <v>0</v>
      </c>
    </row>
    <row r="96" spans="1:65" s="2" customFormat="1" ht="16.5" customHeight="1">
      <c r="A96" s="37"/>
      <c r="B96" s="38"/>
      <c r="C96" s="185" t="s">
        <v>78</v>
      </c>
      <c r="D96" s="185" t="s">
        <v>388</v>
      </c>
      <c r="E96" s="186" t="s">
        <v>7029</v>
      </c>
      <c r="F96" s="187" t="s">
        <v>59</v>
      </c>
      <c r="G96" s="188" t="s">
        <v>373</v>
      </c>
      <c r="H96" s="189">
        <v>0</v>
      </c>
      <c r="I96" s="190"/>
      <c r="J96" s="191">
        <f>ROUND(I96*H96,2)</f>
        <v>0</v>
      </c>
      <c r="K96" s="187" t="s">
        <v>376</v>
      </c>
      <c r="L96" s="42"/>
      <c r="M96" s="192" t="s">
        <v>76</v>
      </c>
      <c r="N96" s="193" t="s">
        <v>49</v>
      </c>
      <c r="O96" s="67"/>
      <c r="P96" s="194">
        <f>O96*H96</f>
        <v>0</v>
      </c>
      <c r="Q96" s="194">
        <v>0</v>
      </c>
      <c r="R96" s="194">
        <f>Q96*H96</f>
        <v>0</v>
      </c>
      <c r="S96" s="194">
        <v>0</v>
      </c>
      <c r="T96" s="195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6" t="s">
        <v>102</v>
      </c>
      <c r="AT96" s="196" t="s">
        <v>388</v>
      </c>
      <c r="AU96" s="196" t="s">
        <v>78</v>
      </c>
      <c r="AY96" s="20" t="s">
        <v>386</v>
      </c>
      <c r="BE96" s="197">
        <f>IF(N96="základní",J96,0)</f>
        <v>0</v>
      </c>
      <c r="BF96" s="197">
        <f>IF(N96="snížená",J96,0)</f>
        <v>0</v>
      </c>
      <c r="BG96" s="197">
        <f>IF(N96="zákl. přenesená",J96,0)</f>
        <v>0</v>
      </c>
      <c r="BH96" s="197">
        <f>IF(N96="sníž. přenesená",J96,0)</f>
        <v>0</v>
      </c>
      <c r="BI96" s="197">
        <f>IF(N96="nulová",J96,0)</f>
        <v>0</v>
      </c>
      <c r="BJ96" s="20" t="s">
        <v>90</v>
      </c>
      <c r="BK96" s="197">
        <f>ROUND(I96*H96,2)</f>
        <v>0</v>
      </c>
      <c r="BL96" s="20" t="s">
        <v>102</v>
      </c>
      <c r="BM96" s="196" t="s">
        <v>90</v>
      </c>
    </row>
    <row r="97" spans="1:65" s="12" customFormat="1" ht="25.9" customHeight="1">
      <c r="B97" s="169"/>
      <c r="C97" s="170"/>
      <c r="D97" s="171" t="s">
        <v>77</v>
      </c>
      <c r="E97" s="172" t="s">
        <v>7030</v>
      </c>
      <c r="F97" s="172" t="s">
        <v>7031</v>
      </c>
      <c r="G97" s="170"/>
      <c r="H97" s="170"/>
      <c r="I97" s="173"/>
      <c r="J97" s="174">
        <f>BK97</f>
        <v>0</v>
      </c>
      <c r="K97" s="170"/>
      <c r="L97" s="175"/>
      <c r="M97" s="176"/>
      <c r="N97" s="177"/>
      <c r="O97" s="177"/>
      <c r="P97" s="178">
        <f>P98+P134+P159</f>
        <v>0</v>
      </c>
      <c r="Q97" s="177"/>
      <c r="R97" s="178">
        <f>R98+R134+R159</f>
        <v>0</v>
      </c>
      <c r="S97" s="177"/>
      <c r="T97" s="179">
        <f>T98+T134+T159</f>
        <v>0</v>
      </c>
      <c r="AR97" s="180" t="s">
        <v>85</v>
      </c>
      <c r="AT97" s="181" t="s">
        <v>77</v>
      </c>
      <c r="AU97" s="181" t="s">
        <v>78</v>
      </c>
      <c r="AY97" s="180" t="s">
        <v>386</v>
      </c>
      <c r="BK97" s="182">
        <f>BK98+BK134+BK159</f>
        <v>0</v>
      </c>
    </row>
    <row r="98" spans="1:65" s="12" customFormat="1" ht="22.75" customHeight="1">
      <c r="B98" s="169"/>
      <c r="C98" s="170"/>
      <c r="D98" s="171" t="s">
        <v>77</v>
      </c>
      <c r="E98" s="183" t="s">
        <v>6692</v>
      </c>
      <c r="F98" s="183" t="s">
        <v>7032</v>
      </c>
      <c r="G98" s="170"/>
      <c r="H98" s="170"/>
      <c r="I98" s="173"/>
      <c r="J98" s="184">
        <f>BK98</f>
        <v>0</v>
      </c>
      <c r="K98" s="170"/>
      <c r="L98" s="175"/>
      <c r="M98" s="176"/>
      <c r="N98" s="177"/>
      <c r="O98" s="177"/>
      <c r="P98" s="178">
        <f>SUM(P99:P133)</f>
        <v>0</v>
      </c>
      <c r="Q98" s="177"/>
      <c r="R98" s="178">
        <f>SUM(R99:R133)</f>
        <v>0</v>
      </c>
      <c r="S98" s="177"/>
      <c r="T98" s="179">
        <f>SUM(T99:T133)</f>
        <v>0</v>
      </c>
      <c r="AR98" s="180" t="s">
        <v>85</v>
      </c>
      <c r="AT98" s="181" t="s">
        <v>77</v>
      </c>
      <c r="AU98" s="181" t="s">
        <v>85</v>
      </c>
      <c r="AY98" s="180" t="s">
        <v>386</v>
      </c>
      <c r="BK98" s="182">
        <f>SUM(BK99:BK133)</f>
        <v>0</v>
      </c>
    </row>
    <row r="99" spans="1:65" s="2" customFormat="1" ht="16.5" customHeight="1">
      <c r="A99" s="37"/>
      <c r="B99" s="38"/>
      <c r="C99" s="185" t="s">
        <v>85</v>
      </c>
      <c r="D99" s="185" t="s">
        <v>388</v>
      </c>
      <c r="E99" s="186" t="s">
        <v>7033</v>
      </c>
      <c r="F99" s="187" t="s">
        <v>7034</v>
      </c>
      <c r="G99" s="188" t="s">
        <v>624</v>
      </c>
      <c r="H99" s="189">
        <v>3</v>
      </c>
      <c r="I99" s="190"/>
      <c r="J99" s="191">
        <f t="shared" ref="J99:J133" si="0">ROUND(I99*H99,2)</f>
        <v>0</v>
      </c>
      <c r="K99" s="187" t="s">
        <v>7035</v>
      </c>
      <c r="L99" s="42"/>
      <c r="M99" s="192" t="s">
        <v>76</v>
      </c>
      <c r="N99" s="193" t="s">
        <v>49</v>
      </c>
      <c r="O99" s="67"/>
      <c r="P99" s="194">
        <f t="shared" ref="P99:P133" si="1">O99*H99</f>
        <v>0</v>
      </c>
      <c r="Q99" s="194">
        <v>0</v>
      </c>
      <c r="R99" s="194">
        <f t="shared" ref="R99:R133" si="2">Q99*H99</f>
        <v>0</v>
      </c>
      <c r="S99" s="194">
        <v>0</v>
      </c>
      <c r="T99" s="195">
        <f t="shared" ref="T99:T133" si="3"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6" t="s">
        <v>102</v>
      </c>
      <c r="AT99" s="196" t="s">
        <v>388</v>
      </c>
      <c r="AU99" s="196" t="s">
        <v>90</v>
      </c>
      <c r="AY99" s="20" t="s">
        <v>386</v>
      </c>
      <c r="BE99" s="197">
        <f t="shared" ref="BE99:BE133" si="4">IF(N99="základní",J99,0)</f>
        <v>0</v>
      </c>
      <c r="BF99" s="197">
        <f t="shared" ref="BF99:BF133" si="5">IF(N99="snížená",J99,0)</f>
        <v>0</v>
      </c>
      <c r="BG99" s="197">
        <f t="shared" ref="BG99:BG133" si="6">IF(N99="zákl. přenesená",J99,0)</f>
        <v>0</v>
      </c>
      <c r="BH99" s="197">
        <f t="shared" ref="BH99:BH133" si="7">IF(N99="sníž. přenesená",J99,0)</f>
        <v>0</v>
      </c>
      <c r="BI99" s="197">
        <f t="shared" ref="BI99:BI133" si="8">IF(N99="nulová",J99,0)</f>
        <v>0</v>
      </c>
      <c r="BJ99" s="20" t="s">
        <v>90</v>
      </c>
      <c r="BK99" s="197">
        <f t="shared" ref="BK99:BK133" si="9">ROUND(I99*H99,2)</f>
        <v>0</v>
      </c>
      <c r="BL99" s="20" t="s">
        <v>102</v>
      </c>
      <c r="BM99" s="196" t="s">
        <v>102</v>
      </c>
    </row>
    <row r="100" spans="1:65" s="2" customFormat="1" ht="16.5" customHeight="1">
      <c r="A100" s="37"/>
      <c r="B100" s="38"/>
      <c r="C100" s="236" t="s">
        <v>90</v>
      </c>
      <c r="D100" s="236" t="s">
        <v>453</v>
      </c>
      <c r="E100" s="237" t="s">
        <v>7036</v>
      </c>
      <c r="F100" s="238" t="s">
        <v>7037</v>
      </c>
      <c r="G100" s="239" t="s">
        <v>624</v>
      </c>
      <c r="H100" s="240">
        <v>1</v>
      </c>
      <c r="I100" s="241"/>
      <c r="J100" s="242">
        <f t="shared" si="0"/>
        <v>0</v>
      </c>
      <c r="K100" s="238" t="s">
        <v>76</v>
      </c>
      <c r="L100" s="243"/>
      <c r="M100" s="244" t="s">
        <v>76</v>
      </c>
      <c r="N100" s="245" t="s">
        <v>49</v>
      </c>
      <c r="O100" s="67"/>
      <c r="P100" s="194">
        <f t="shared" si="1"/>
        <v>0</v>
      </c>
      <c r="Q100" s="194">
        <v>0</v>
      </c>
      <c r="R100" s="194">
        <f t="shared" si="2"/>
        <v>0</v>
      </c>
      <c r="S100" s="194">
        <v>0</v>
      </c>
      <c r="T100" s="195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6" t="s">
        <v>436</v>
      </c>
      <c r="AT100" s="196" t="s">
        <v>453</v>
      </c>
      <c r="AU100" s="196" t="s">
        <v>90</v>
      </c>
      <c r="AY100" s="20" t="s">
        <v>386</v>
      </c>
      <c r="BE100" s="197">
        <f t="shared" si="4"/>
        <v>0</v>
      </c>
      <c r="BF100" s="197">
        <f t="shared" si="5"/>
        <v>0</v>
      </c>
      <c r="BG100" s="197">
        <f t="shared" si="6"/>
        <v>0</v>
      </c>
      <c r="BH100" s="197">
        <f t="shared" si="7"/>
        <v>0</v>
      </c>
      <c r="BI100" s="197">
        <f t="shared" si="8"/>
        <v>0</v>
      </c>
      <c r="BJ100" s="20" t="s">
        <v>90</v>
      </c>
      <c r="BK100" s="197">
        <f t="shared" si="9"/>
        <v>0</v>
      </c>
      <c r="BL100" s="20" t="s">
        <v>102</v>
      </c>
      <c r="BM100" s="196" t="s">
        <v>424</v>
      </c>
    </row>
    <row r="101" spans="1:65" s="2" customFormat="1" ht="55.5" customHeight="1">
      <c r="A101" s="37"/>
      <c r="B101" s="38"/>
      <c r="C101" s="236" t="s">
        <v>95</v>
      </c>
      <c r="D101" s="236" t="s">
        <v>453</v>
      </c>
      <c r="E101" s="237" t="s">
        <v>7038</v>
      </c>
      <c r="F101" s="238" t="s">
        <v>7039</v>
      </c>
      <c r="G101" s="239" t="s">
        <v>624</v>
      </c>
      <c r="H101" s="240">
        <v>2</v>
      </c>
      <c r="I101" s="241"/>
      <c r="J101" s="242">
        <f t="shared" si="0"/>
        <v>0</v>
      </c>
      <c r="K101" s="238" t="s">
        <v>76</v>
      </c>
      <c r="L101" s="243"/>
      <c r="M101" s="244" t="s">
        <v>76</v>
      </c>
      <c r="N101" s="245" t="s">
        <v>49</v>
      </c>
      <c r="O101" s="67"/>
      <c r="P101" s="194">
        <f t="shared" si="1"/>
        <v>0</v>
      </c>
      <c r="Q101" s="194">
        <v>0</v>
      </c>
      <c r="R101" s="194">
        <f t="shared" si="2"/>
        <v>0</v>
      </c>
      <c r="S101" s="194">
        <v>0</v>
      </c>
      <c r="T101" s="195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6" t="s">
        <v>436</v>
      </c>
      <c r="AT101" s="196" t="s">
        <v>453</v>
      </c>
      <c r="AU101" s="196" t="s">
        <v>90</v>
      </c>
      <c r="AY101" s="20" t="s">
        <v>386</v>
      </c>
      <c r="BE101" s="197">
        <f t="shared" si="4"/>
        <v>0</v>
      </c>
      <c r="BF101" s="197">
        <f t="shared" si="5"/>
        <v>0</v>
      </c>
      <c r="BG101" s="197">
        <f t="shared" si="6"/>
        <v>0</v>
      </c>
      <c r="BH101" s="197">
        <f t="shared" si="7"/>
        <v>0</v>
      </c>
      <c r="BI101" s="197">
        <f t="shared" si="8"/>
        <v>0</v>
      </c>
      <c r="BJ101" s="20" t="s">
        <v>90</v>
      </c>
      <c r="BK101" s="197">
        <f t="shared" si="9"/>
        <v>0</v>
      </c>
      <c r="BL101" s="20" t="s">
        <v>102</v>
      </c>
      <c r="BM101" s="196" t="s">
        <v>436</v>
      </c>
    </row>
    <row r="102" spans="1:65" s="2" customFormat="1" ht="24.15" customHeight="1">
      <c r="A102" s="37"/>
      <c r="B102" s="38"/>
      <c r="C102" s="185" t="s">
        <v>102</v>
      </c>
      <c r="D102" s="185" t="s">
        <v>388</v>
      </c>
      <c r="E102" s="186" t="s">
        <v>7040</v>
      </c>
      <c r="F102" s="187" t="s">
        <v>7041</v>
      </c>
      <c r="G102" s="188" t="s">
        <v>624</v>
      </c>
      <c r="H102" s="189">
        <v>1</v>
      </c>
      <c r="I102" s="190"/>
      <c r="J102" s="191">
        <f t="shared" si="0"/>
        <v>0</v>
      </c>
      <c r="K102" s="187" t="s">
        <v>7035</v>
      </c>
      <c r="L102" s="42"/>
      <c r="M102" s="192" t="s">
        <v>76</v>
      </c>
      <c r="N102" s="193" t="s">
        <v>49</v>
      </c>
      <c r="O102" s="67"/>
      <c r="P102" s="194">
        <f t="shared" si="1"/>
        <v>0</v>
      </c>
      <c r="Q102" s="194">
        <v>0</v>
      </c>
      <c r="R102" s="194">
        <f t="shared" si="2"/>
        <v>0</v>
      </c>
      <c r="S102" s="194">
        <v>0</v>
      </c>
      <c r="T102" s="195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6" t="s">
        <v>102</v>
      </c>
      <c r="AT102" s="196" t="s">
        <v>388</v>
      </c>
      <c r="AU102" s="196" t="s">
        <v>90</v>
      </c>
      <c r="AY102" s="20" t="s">
        <v>386</v>
      </c>
      <c r="BE102" s="197">
        <f t="shared" si="4"/>
        <v>0</v>
      </c>
      <c r="BF102" s="197">
        <f t="shared" si="5"/>
        <v>0</v>
      </c>
      <c r="BG102" s="197">
        <f t="shared" si="6"/>
        <v>0</v>
      </c>
      <c r="BH102" s="197">
        <f t="shared" si="7"/>
        <v>0</v>
      </c>
      <c r="BI102" s="197">
        <f t="shared" si="8"/>
        <v>0</v>
      </c>
      <c r="BJ102" s="20" t="s">
        <v>90</v>
      </c>
      <c r="BK102" s="197">
        <f t="shared" si="9"/>
        <v>0</v>
      </c>
      <c r="BL102" s="20" t="s">
        <v>102</v>
      </c>
      <c r="BM102" s="196" t="s">
        <v>447</v>
      </c>
    </row>
    <row r="103" spans="1:65" s="2" customFormat="1" ht="33" customHeight="1">
      <c r="A103" s="37"/>
      <c r="B103" s="38"/>
      <c r="C103" s="236" t="s">
        <v>411</v>
      </c>
      <c r="D103" s="236" t="s">
        <v>453</v>
      </c>
      <c r="E103" s="237" t="s">
        <v>7042</v>
      </c>
      <c r="F103" s="238" t="s">
        <v>7043</v>
      </c>
      <c r="G103" s="239" t="s">
        <v>624</v>
      </c>
      <c r="H103" s="240">
        <v>1</v>
      </c>
      <c r="I103" s="241"/>
      <c r="J103" s="242">
        <f t="shared" si="0"/>
        <v>0</v>
      </c>
      <c r="K103" s="238" t="s">
        <v>76</v>
      </c>
      <c r="L103" s="243"/>
      <c r="M103" s="244" t="s">
        <v>76</v>
      </c>
      <c r="N103" s="245" t="s">
        <v>49</v>
      </c>
      <c r="O103" s="67"/>
      <c r="P103" s="194">
        <f t="shared" si="1"/>
        <v>0</v>
      </c>
      <c r="Q103" s="194">
        <v>0</v>
      </c>
      <c r="R103" s="194">
        <f t="shared" si="2"/>
        <v>0</v>
      </c>
      <c r="S103" s="194">
        <v>0</v>
      </c>
      <c r="T103" s="195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6" t="s">
        <v>436</v>
      </c>
      <c r="AT103" s="196" t="s">
        <v>453</v>
      </c>
      <c r="AU103" s="196" t="s">
        <v>90</v>
      </c>
      <c r="AY103" s="20" t="s">
        <v>386</v>
      </c>
      <c r="BE103" s="197">
        <f t="shared" si="4"/>
        <v>0</v>
      </c>
      <c r="BF103" s="197">
        <f t="shared" si="5"/>
        <v>0</v>
      </c>
      <c r="BG103" s="197">
        <f t="shared" si="6"/>
        <v>0</v>
      </c>
      <c r="BH103" s="197">
        <f t="shared" si="7"/>
        <v>0</v>
      </c>
      <c r="BI103" s="197">
        <f t="shared" si="8"/>
        <v>0</v>
      </c>
      <c r="BJ103" s="20" t="s">
        <v>90</v>
      </c>
      <c r="BK103" s="197">
        <f t="shared" si="9"/>
        <v>0</v>
      </c>
      <c r="BL103" s="20" t="s">
        <v>102</v>
      </c>
      <c r="BM103" s="196" t="s">
        <v>8</v>
      </c>
    </row>
    <row r="104" spans="1:65" s="2" customFormat="1" ht="16.5" customHeight="1">
      <c r="A104" s="37"/>
      <c r="B104" s="38"/>
      <c r="C104" s="185" t="s">
        <v>424</v>
      </c>
      <c r="D104" s="185" t="s">
        <v>388</v>
      </c>
      <c r="E104" s="186" t="s">
        <v>7044</v>
      </c>
      <c r="F104" s="187" t="s">
        <v>7045</v>
      </c>
      <c r="G104" s="188" t="s">
        <v>624</v>
      </c>
      <c r="H104" s="189">
        <v>1</v>
      </c>
      <c r="I104" s="190"/>
      <c r="J104" s="191">
        <f t="shared" si="0"/>
        <v>0</v>
      </c>
      <c r="K104" s="187" t="s">
        <v>7035</v>
      </c>
      <c r="L104" s="42"/>
      <c r="M104" s="192" t="s">
        <v>76</v>
      </c>
      <c r="N104" s="193" t="s">
        <v>49</v>
      </c>
      <c r="O104" s="67"/>
      <c r="P104" s="194">
        <f t="shared" si="1"/>
        <v>0</v>
      </c>
      <c r="Q104" s="194">
        <v>0</v>
      </c>
      <c r="R104" s="194">
        <f t="shared" si="2"/>
        <v>0</v>
      </c>
      <c r="S104" s="194">
        <v>0</v>
      </c>
      <c r="T104" s="195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6" t="s">
        <v>102</v>
      </c>
      <c r="AT104" s="196" t="s">
        <v>388</v>
      </c>
      <c r="AU104" s="196" t="s">
        <v>90</v>
      </c>
      <c r="AY104" s="20" t="s">
        <v>386</v>
      </c>
      <c r="BE104" s="197">
        <f t="shared" si="4"/>
        <v>0</v>
      </c>
      <c r="BF104" s="197">
        <f t="shared" si="5"/>
        <v>0</v>
      </c>
      <c r="BG104" s="197">
        <f t="shared" si="6"/>
        <v>0</v>
      </c>
      <c r="BH104" s="197">
        <f t="shared" si="7"/>
        <v>0</v>
      </c>
      <c r="BI104" s="197">
        <f t="shared" si="8"/>
        <v>0</v>
      </c>
      <c r="BJ104" s="20" t="s">
        <v>90</v>
      </c>
      <c r="BK104" s="197">
        <f t="shared" si="9"/>
        <v>0</v>
      </c>
      <c r="BL104" s="20" t="s">
        <v>102</v>
      </c>
      <c r="BM104" s="196" t="s">
        <v>469</v>
      </c>
    </row>
    <row r="105" spans="1:65" s="2" customFormat="1" ht="16.5" customHeight="1">
      <c r="A105" s="37"/>
      <c r="B105" s="38"/>
      <c r="C105" s="236" t="s">
        <v>430</v>
      </c>
      <c r="D105" s="236" t="s">
        <v>453</v>
      </c>
      <c r="E105" s="237" t="s">
        <v>7046</v>
      </c>
      <c r="F105" s="238" t="s">
        <v>7047</v>
      </c>
      <c r="G105" s="239" t="s">
        <v>624</v>
      </c>
      <c r="H105" s="240">
        <v>2</v>
      </c>
      <c r="I105" s="241"/>
      <c r="J105" s="242">
        <f t="shared" si="0"/>
        <v>0</v>
      </c>
      <c r="K105" s="238" t="s">
        <v>76</v>
      </c>
      <c r="L105" s="243"/>
      <c r="M105" s="244" t="s">
        <v>76</v>
      </c>
      <c r="N105" s="245" t="s">
        <v>49</v>
      </c>
      <c r="O105" s="67"/>
      <c r="P105" s="194">
        <f t="shared" si="1"/>
        <v>0</v>
      </c>
      <c r="Q105" s="194">
        <v>0</v>
      </c>
      <c r="R105" s="194">
        <f t="shared" si="2"/>
        <v>0</v>
      </c>
      <c r="S105" s="194">
        <v>0</v>
      </c>
      <c r="T105" s="195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6" t="s">
        <v>436</v>
      </c>
      <c r="AT105" s="196" t="s">
        <v>453</v>
      </c>
      <c r="AU105" s="196" t="s">
        <v>90</v>
      </c>
      <c r="AY105" s="20" t="s">
        <v>386</v>
      </c>
      <c r="BE105" s="197">
        <f t="shared" si="4"/>
        <v>0</v>
      </c>
      <c r="BF105" s="197">
        <f t="shared" si="5"/>
        <v>0</v>
      </c>
      <c r="BG105" s="197">
        <f t="shared" si="6"/>
        <v>0</v>
      </c>
      <c r="BH105" s="197">
        <f t="shared" si="7"/>
        <v>0</v>
      </c>
      <c r="BI105" s="197">
        <f t="shared" si="8"/>
        <v>0</v>
      </c>
      <c r="BJ105" s="20" t="s">
        <v>90</v>
      </c>
      <c r="BK105" s="197">
        <f t="shared" si="9"/>
        <v>0</v>
      </c>
      <c r="BL105" s="20" t="s">
        <v>102</v>
      </c>
      <c r="BM105" s="196" t="s">
        <v>479</v>
      </c>
    </row>
    <row r="106" spans="1:65" s="2" customFormat="1" ht="16.5" customHeight="1">
      <c r="A106" s="37"/>
      <c r="B106" s="38"/>
      <c r="C106" s="185" t="s">
        <v>436</v>
      </c>
      <c r="D106" s="185" t="s">
        <v>388</v>
      </c>
      <c r="E106" s="186" t="s">
        <v>7048</v>
      </c>
      <c r="F106" s="187" t="s">
        <v>7049</v>
      </c>
      <c r="G106" s="188" t="s">
        <v>624</v>
      </c>
      <c r="H106" s="189">
        <v>1</v>
      </c>
      <c r="I106" s="190"/>
      <c r="J106" s="191">
        <f t="shared" si="0"/>
        <v>0</v>
      </c>
      <c r="K106" s="187" t="s">
        <v>7035</v>
      </c>
      <c r="L106" s="42"/>
      <c r="M106" s="192" t="s">
        <v>76</v>
      </c>
      <c r="N106" s="193" t="s">
        <v>49</v>
      </c>
      <c r="O106" s="67"/>
      <c r="P106" s="194">
        <f t="shared" si="1"/>
        <v>0</v>
      </c>
      <c r="Q106" s="194">
        <v>0</v>
      </c>
      <c r="R106" s="194">
        <f t="shared" si="2"/>
        <v>0</v>
      </c>
      <c r="S106" s="194">
        <v>0</v>
      </c>
      <c r="T106" s="195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6" t="s">
        <v>102</v>
      </c>
      <c r="AT106" s="196" t="s">
        <v>388</v>
      </c>
      <c r="AU106" s="196" t="s">
        <v>90</v>
      </c>
      <c r="AY106" s="20" t="s">
        <v>386</v>
      </c>
      <c r="BE106" s="197">
        <f t="shared" si="4"/>
        <v>0</v>
      </c>
      <c r="BF106" s="197">
        <f t="shared" si="5"/>
        <v>0</v>
      </c>
      <c r="BG106" s="197">
        <f t="shared" si="6"/>
        <v>0</v>
      </c>
      <c r="BH106" s="197">
        <f t="shared" si="7"/>
        <v>0</v>
      </c>
      <c r="BI106" s="197">
        <f t="shared" si="8"/>
        <v>0</v>
      </c>
      <c r="BJ106" s="20" t="s">
        <v>90</v>
      </c>
      <c r="BK106" s="197">
        <f t="shared" si="9"/>
        <v>0</v>
      </c>
      <c r="BL106" s="20" t="s">
        <v>102</v>
      </c>
      <c r="BM106" s="196" t="s">
        <v>490</v>
      </c>
    </row>
    <row r="107" spans="1:65" s="2" customFormat="1" ht="16.5" customHeight="1">
      <c r="A107" s="37"/>
      <c r="B107" s="38"/>
      <c r="C107" s="236" t="s">
        <v>442</v>
      </c>
      <c r="D107" s="236" t="s">
        <v>453</v>
      </c>
      <c r="E107" s="237" t="s">
        <v>7050</v>
      </c>
      <c r="F107" s="238" t="s">
        <v>7051</v>
      </c>
      <c r="G107" s="239" t="s">
        <v>624</v>
      </c>
      <c r="H107" s="240">
        <v>1</v>
      </c>
      <c r="I107" s="241"/>
      <c r="J107" s="242">
        <f t="shared" si="0"/>
        <v>0</v>
      </c>
      <c r="K107" s="238" t="s">
        <v>76</v>
      </c>
      <c r="L107" s="243"/>
      <c r="M107" s="244" t="s">
        <v>76</v>
      </c>
      <c r="N107" s="245" t="s">
        <v>49</v>
      </c>
      <c r="O107" s="67"/>
      <c r="P107" s="194">
        <f t="shared" si="1"/>
        <v>0</v>
      </c>
      <c r="Q107" s="194">
        <v>0</v>
      </c>
      <c r="R107" s="194">
        <f t="shared" si="2"/>
        <v>0</v>
      </c>
      <c r="S107" s="194">
        <v>0</v>
      </c>
      <c r="T107" s="195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6" t="s">
        <v>436</v>
      </c>
      <c r="AT107" s="196" t="s">
        <v>453</v>
      </c>
      <c r="AU107" s="196" t="s">
        <v>90</v>
      </c>
      <c r="AY107" s="20" t="s">
        <v>386</v>
      </c>
      <c r="BE107" s="197">
        <f t="shared" si="4"/>
        <v>0</v>
      </c>
      <c r="BF107" s="197">
        <f t="shared" si="5"/>
        <v>0</v>
      </c>
      <c r="BG107" s="197">
        <f t="shared" si="6"/>
        <v>0</v>
      </c>
      <c r="BH107" s="197">
        <f t="shared" si="7"/>
        <v>0</v>
      </c>
      <c r="BI107" s="197">
        <f t="shared" si="8"/>
        <v>0</v>
      </c>
      <c r="BJ107" s="20" t="s">
        <v>90</v>
      </c>
      <c r="BK107" s="197">
        <f t="shared" si="9"/>
        <v>0</v>
      </c>
      <c r="BL107" s="20" t="s">
        <v>102</v>
      </c>
      <c r="BM107" s="196" t="s">
        <v>502</v>
      </c>
    </row>
    <row r="108" spans="1:65" s="2" customFormat="1" ht="16.5" customHeight="1">
      <c r="A108" s="37"/>
      <c r="B108" s="38"/>
      <c r="C108" s="185" t="s">
        <v>447</v>
      </c>
      <c r="D108" s="185" t="s">
        <v>388</v>
      </c>
      <c r="E108" s="186" t="s">
        <v>7052</v>
      </c>
      <c r="F108" s="187" t="s">
        <v>7053</v>
      </c>
      <c r="G108" s="188" t="s">
        <v>624</v>
      </c>
      <c r="H108" s="189">
        <v>14</v>
      </c>
      <c r="I108" s="190"/>
      <c r="J108" s="191">
        <f t="shared" si="0"/>
        <v>0</v>
      </c>
      <c r="K108" s="187" t="s">
        <v>7035</v>
      </c>
      <c r="L108" s="42"/>
      <c r="M108" s="192" t="s">
        <v>76</v>
      </c>
      <c r="N108" s="193" t="s">
        <v>49</v>
      </c>
      <c r="O108" s="67"/>
      <c r="P108" s="194">
        <f t="shared" si="1"/>
        <v>0</v>
      </c>
      <c r="Q108" s="194">
        <v>0</v>
      </c>
      <c r="R108" s="194">
        <f t="shared" si="2"/>
        <v>0</v>
      </c>
      <c r="S108" s="194">
        <v>0</v>
      </c>
      <c r="T108" s="195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6" t="s">
        <v>102</v>
      </c>
      <c r="AT108" s="196" t="s">
        <v>388</v>
      </c>
      <c r="AU108" s="196" t="s">
        <v>90</v>
      </c>
      <c r="AY108" s="20" t="s">
        <v>386</v>
      </c>
      <c r="BE108" s="197">
        <f t="shared" si="4"/>
        <v>0</v>
      </c>
      <c r="BF108" s="197">
        <f t="shared" si="5"/>
        <v>0</v>
      </c>
      <c r="BG108" s="197">
        <f t="shared" si="6"/>
        <v>0</v>
      </c>
      <c r="BH108" s="197">
        <f t="shared" si="7"/>
        <v>0</v>
      </c>
      <c r="BI108" s="197">
        <f t="shared" si="8"/>
        <v>0</v>
      </c>
      <c r="BJ108" s="20" t="s">
        <v>90</v>
      </c>
      <c r="BK108" s="197">
        <f t="shared" si="9"/>
        <v>0</v>
      </c>
      <c r="BL108" s="20" t="s">
        <v>102</v>
      </c>
      <c r="BM108" s="196" t="s">
        <v>516</v>
      </c>
    </row>
    <row r="109" spans="1:65" s="2" customFormat="1" ht="24.15" customHeight="1">
      <c r="A109" s="37"/>
      <c r="B109" s="38"/>
      <c r="C109" s="236" t="s">
        <v>452</v>
      </c>
      <c r="D109" s="236" t="s">
        <v>453</v>
      </c>
      <c r="E109" s="237" t="s">
        <v>7054</v>
      </c>
      <c r="F109" s="238" t="s">
        <v>7055</v>
      </c>
      <c r="G109" s="239" t="s">
        <v>624</v>
      </c>
      <c r="H109" s="240">
        <v>14</v>
      </c>
      <c r="I109" s="241"/>
      <c r="J109" s="242">
        <f t="shared" si="0"/>
        <v>0</v>
      </c>
      <c r="K109" s="238" t="s">
        <v>76</v>
      </c>
      <c r="L109" s="243"/>
      <c r="M109" s="244" t="s">
        <v>76</v>
      </c>
      <c r="N109" s="245" t="s">
        <v>49</v>
      </c>
      <c r="O109" s="67"/>
      <c r="P109" s="194">
        <f t="shared" si="1"/>
        <v>0</v>
      </c>
      <c r="Q109" s="194">
        <v>0</v>
      </c>
      <c r="R109" s="194">
        <f t="shared" si="2"/>
        <v>0</v>
      </c>
      <c r="S109" s="194">
        <v>0</v>
      </c>
      <c r="T109" s="195">
        <f t="shared" si="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6" t="s">
        <v>436</v>
      </c>
      <c r="AT109" s="196" t="s">
        <v>453</v>
      </c>
      <c r="AU109" s="196" t="s">
        <v>90</v>
      </c>
      <c r="AY109" s="20" t="s">
        <v>386</v>
      </c>
      <c r="BE109" s="197">
        <f t="shared" si="4"/>
        <v>0</v>
      </c>
      <c r="BF109" s="197">
        <f t="shared" si="5"/>
        <v>0</v>
      </c>
      <c r="BG109" s="197">
        <f t="shared" si="6"/>
        <v>0</v>
      </c>
      <c r="BH109" s="197">
        <f t="shared" si="7"/>
        <v>0</v>
      </c>
      <c r="BI109" s="197">
        <f t="shared" si="8"/>
        <v>0</v>
      </c>
      <c r="BJ109" s="20" t="s">
        <v>90</v>
      </c>
      <c r="BK109" s="197">
        <f t="shared" si="9"/>
        <v>0</v>
      </c>
      <c r="BL109" s="20" t="s">
        <v>102</v>
      </c>
      <c r="BM109" s="196" t="s">
        <v>527</v>
      </c>
    </row>
    <row r="110" spans="1:65" s="2" customFormat="1" ht="16.5" customHeight="1">
      <c r="A110" s="37"/>
      <c r="B110" s="38"/>
      <c r="C110" s="236" t="s">
        <v>8</v>
      </c>
      <c r="D110" s="236" t="s">
        <v>453</v>
      </c>
      <c r="E110" s="237" t="s">
        <v>7056</v>
      </c>
      <c r="F110" s="238" t="s">
        <v>7057</v>
      </c>
      <c r="G110" s="239" t="s">
        <v>624</v>
      </c>
      <c r="H110" s="240">
        <v>1</v>
      </c>
      <c r="I110" s="241"/>
      <c r="J110" s="242">
        <f t="shared" si="0"/>
        <v>0</v>
      </c>
      <c r="K110" s="238" t="s">
        <v>7035</v>
      </c>
      <c r="L110" s="243"/>
      <c r="M110" s="244" t="s">
        <v>76</v>
      </c>
      <c r="N110" s="245" t="s">
        <v>49</v>
      </c>
      <c r="O110" s="67"/>
      <c r="P110" s="194">
        <f t="shared" si="1"/>
        <v>0</v>
      </c>
      <c r="Q110" s="194">
        <v>0</v>
      </c>
      <c r="R110" s="194">
        <f t="shared" si="2"/>
        <v>0</v>
      </c>
      <c r="S110" s="194">
        <v>0</v>
      </c>
      <c r="T110" s="195">
        <f t="shared" si="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6" t="s">
        <v>436</v>
      </c>
      <c r="AT110" s="196" t="s">
        <v>453</v>
      </c>
      <c r="AU110" s="196" t="s">
        <v>90</v>
      </c>
      <c r="AY110" s="20" t="s">
        <v>386</v>
      </c>
      <c r="BE110" s="197">
        <f t="shared" si="4"/>
        <v>0</v>
      </c>
      <c r="BF110" s="197">
        <f t="shared" si="5"/>
        <v>0</v>
      </c>
      <c r="BG110" s="197">
        <f t="shared" si="6"/>
        <v>0</v>
      </c>
      <c r="BH110" s="197">
        <f t="shared" si="7"/>
        <v>0</v>
      </c>
      <c r="BI110" s="197">
        <f t="shared" si="8"/>
        <v>0</v>
      </c>
      <c r="BJ110" s="20" t="s">
        <v>90</v>
      </c>
      <c r="BK110" s="197">
        <f t="shared" si="9"/>
        <v>0</v>
      </c>
      <c r="BL110" s="20" t="s">
        <v>102</v>
      </c>
      <c r="BM110" s="196" t="s">
        <v>542</v>
      </c>
    </row>
    <row r="111" spans="1:65" s="2" customFormat="1" ht="16.5" customHeight="1">
      <c r="A111" s="37"/>
      <c r="B111" s="38"/>
      <c r="C111" s="185" t="s">
        <v>464</v>
      </c>
      <c r="D111" s="185" t="s">
        <v>388</v>
      </c>
      <c r="E111" s="186" t="s">
        <v>7058</v>
      </c>
      <c r="F111" s="187" t="s">
        <v>7059</v>
      </c>
      <c r="G111" s="188" t="s">
        <v>624</v>
      </c>
      <c r="H111" s="189">
        <v>103</v>
      </c>
      <c r="I111" s="190"/>
      <c r="J111" s="191">
        <f t="shared" si="0"/>
        <v>0</v>
      </c>
      <c r="K111" s="187" t="s">
        <v>7035</v>
      </c>
      <c r="L111" s="42"/>
      <c r="M111" s="192" t="s">
        <v>76</v>
      </c>
      <c r="N111" s="193" t="s">
        <v>49</v>
      </c>
      <c r="O111" s="67"/>
      <c r="P111" s="194">
        <f t="shared" si="1"/>
        <v>0</v>
      </c>
      <c r="Q111" s="194">
        <v>0</v>
      </c>
      <c r="R111" s="194">
        <f t="shared" si="2"/>
        <v>0</v>
      </c>
      <c r="S111" s="194">
        <v>0</v>
      </c>
      <c r="T111" s="195">
        <f t="shared" si="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6" t="s">
        <v>102</v>
      </c>
      <c r="AT111" s="196" t="s">
        <v>388</v>
      </c>
      <c r="AU111" s="196" t="s">
        <v>90</v>
      </c>
      <c r="AY111" s="20" t="s">
        <v>386</v>
      </c>
      <c r="BE111" s="197">
        <f t="shared" si="4"/>
        <v>0</v>
      </c>
      <c r="BF111" s="197">
        <f t="shared" si="5"/>
        <v>0</v>
      </c>
      <c r="BG111" s="197">
        <f t="shared" si="6"/>
        <v>0</v>
      </c>
      <c r="BH111" s="197">
        <f t="shared" si="7"/>
        <v>0</v>
      </c>
      <c r="BI111" s="197">
        <f t="shared" si="8"/>
        <v>0</v>
      </c>
      <c r="BJ111" s="20" t="s">
        <v>90</v>
      </c>
      <c r="BK111" s="197">
        <f t="shared" si="9"/>
        <v>0</v>
      </c>
      <c r="BL111" s="20" t="s">
        <v>102</v>
      </c>
      <c r="BM111" s="196" t="s">
        <v>566</v>
      </c>
    </row>
    <row r="112" spans="1:65" s="2" customFormat="1" ht="16.5" customHeight="1">
      <c r="A112" s="37"/>
      <c r="B112" s="38"/>
      <c r="C112" s="236" t="s">
        <v>469</v>
      </c>
      <c r="D112" s="236" t="s">
        <v>453</v>
      </c>
      <c r="E112" s="237" t="s">
        <v>7060</v>
      </c>
      <c r="F112" s="238" t="s">
        <v>7061</v>
      </c>
      <c r="G112" s="239" t="s">
        <v>624</v>
      </c>
      <c r="H112" s="240">
        <v>1</v>
      </c>
      <c r="I112" s="241"/>
      <c r="J112" s="242">
        <f t="shared" si="0"/>
        <v>0</v>
      </c>
      <c r="K112" s="238" t="s">
        <v>76</v>
      </c>
      <c r="L112" s="243"/>
      <c r="M112" s="244" t="s">
        <v>76</v>
      </c>
      <c r="N112" s="245" t="s">
        <v>49</v>
      </c>
      <c r="O112" s="67"/>
      <c r="P112" s="194">
        <f t="shared" si="1"/>
        <v>0</v>
      </c>
      <c r="Q112" s="194">
        <v>0</v>
      </c>
      <c r="R112" s="194">
        <f t="shared" si="2"/>
        <v>0</v>
      </c>
      <c r="S112" s="194">
        <v>0</v>
      </c>
      <c r="T112" s="195">
        <f t="shared" si="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6" t="s">
        <v>436</v>
      </c>
      <c r="AT112" s="196" t="s">
        <v>453</v>
      </c>
      <c r="AU112" s="196" t="s">
        <v>90</v>
      </c>
      <c r="AY112" s="20" t="s">
        <v>386</v>
      </c>
      <c r="BE112" s="197">
        <f t="shared" si="4"/>
        <v>0</v>
      </c>
      <c r="BF112" s="197">
        <f t="shared" si="5"/>
        <v>0</v>
      </c>
      <c r="BG112" s="197">
        <f t="shared" si="6"/>
        <v>0</v>
      </c>
      <c r="BH112" s="197">
        <f t="shared" si="7"/>
        <v>0</v>
      </c>
      <c r="BI112" s="197">
        <f t="shared" si="8"/>
        <v>0</v>
      </c>
      <c r="BJ112" s="20" t="s">
        <v>90</v>
      </c>
      <c r="BK112" s="197">
        <f t="shared" si="9"/>
        <v>0</v>
      </c>
      <c r="BL112" s="20" t="s">
        <v>102</v>
      </c>
      <c r="BM112" s="196" t="s">
        <v>582</v>
      </c>
    </row>
    <row r="113" spans="1:65" s="2" customFormat="1" ht="16.5" customHeight="1">
      <c r="A113" s="37"/>
      <c r="B113" s="38"/>
      <c r="C113" s="236" t="s">
        <v>423</v>
      </c>
      <c r="D113" s="236" t="s">
        <v>453</v>
      </c>
      <c r="E113" s="237" t="s">
        <v>7062</v>
      </c>
      <c r="F113" s="238" t="s">
        <v>7063</v>
      </c>
      <c r="G113" s="239" t="s">
        <v>624</v>
      </c>
      <c r="H113" s="240">
        <v>45</v>
      </c>
      <c r="I113" s="241"/>
      <c r="J113" s="242">
        <f t="shared" si="0"/>
        <v>0</v>
      </c>
      <c r="K113" s="238" t="s">
        <v>76</v>
      </c>
      <c r="L113" s="243"/>
      <c r="M113" s="244" t="s">
        <v>76</v>
      </c>
      <c r="N113" s="245" t="s">
        <v>49</v>
      </c>
      <c r="O113" s="67"/>
      <c r="P113" s="194">
        <f t="shared" si="1"/>
        <v>0</v>
      </c>
      <c r="Q113" s="194">
        <v>0</v>
      </c>
      <c r="R113" s="194">
        <f t="shared" si="2"/>
        <v>0</v>
      </c>
      <c r="S113" s="194">
        <v>0</v>
      </c>
      <c r="T113" s="195">
        <f t="shared" si="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6" t="s">
        <v>436</v>
      </c>
      <c r="AT113" s="196" t="s">
        <v>453</v>
      </c>
      <c r="AU113" s="196" t="s">
        <v>90</v>
      </c>
      <c r="AY113" s="20" t="s">
        <v>386</v>
      </c>
      <c r="BE113" s="197">
        <f t="shared" si="4"/>
        <v>0</v>
      </c>
      <c r="BF113" s="197">
        <f t="shared" si="5"/>
        <v>0</v>
      </c>
      <c r="BG113" s="197">
        <f t="shared" si="6"/>
        <v>0</v>
      </c>
      <c r="BH113" s="197">
        <f t="shared" si="7"/>
        <v>0</v>
      </c>
      <c r="BI113" s="197">
        <f t="shared" si="8"/>
        <v>0</v>
      </c>
      <c r="BJ113" s="20" t="s">
        <v>90</v>
      </c>
      <c r="BK113" s="197">
        <f t="shared" si="9"/>
        <v>0</v>
      </c>
      <c r="BL113" s="20" t="s">
        <v>102</v>
      </c>
      <c r="BM113" s="196" t="s">
        <v>597</v>
      </c>
    </row>
    <row r="114" spans="1:65" s="2" customFormat="1" ht="16.5" customHeight="1">
      <c r="A114" s="37"/>
      <c r="B114" s="38"/>
      <c r="C114" s="236" t="s">
        <v>479</v>
      </c>
      <c r="D114" s="236" t="s">
        <v>453</v>
      </c>
      <c r="E114" s="237" t="s">
        <v>7064</v>
      </c>
      <c r="F114" s="238" t="s">
        <v>7065</v>
      </c>
      <c r="G114" s="239" t="s">
        <v>624</v>
      </c>
      <c r="H114" s="240">
        <v>57</v>
      </c>
      <c r="I114" s="241"/>
      <c r="J114" s="242">
        <f t="shared" si="0"/>
        <v>0</v>
      </c>
      <c r="K114" s="238" t="s">
        <v>76</v>
      </c>
      <c r="L114" s="243"/>
      <c r="M114" s="244" t="s">
        <v>76</v>
      </c>
      <c r="N114" s="245" t="s">
        <v>49</v>
      </c>
      <c r="O114" s="67"/>
      <c r="P114" s="194">
        <f t="shared" si="1"/>
        <v>0</v>
      </c>
      <c r="Q114" s="194">
        <v>0</v>
      </c>
      <c r="R114" s="194">
        <f t="shared" si="2"/>
        <v>0</v>
      </c>
      <c r="S114" s="194">
        <v>0</v>
      </c>
      <c r="T114" s="195">
        <f t="shared" si="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6" t="s">
        <v>436</v>
      </c>
      <c r="AT114" s="196" t="s">
        <v>453</v>
      </c>
      <c r="AU114" s="196" t="s">
        <v>90</v>
      </c>
      <c r="AY114" s="20" t="s">
        <v>386</v>
      </c>
      <c r="BE114" s="197">
        <f t="shared" si="4"/>
        <v>0</v>
      </c>
      <c r="BF114" s="197">
        <f t="shared" si="5"/>
        <v>0</v>
      </c>
      <c r="BG114" s="197">
        <f t="shared" si="6"/>
        <v>0</v>
      </c>
      <c r="BH114" s="197">
        <f t="shared" si="7"/>
        <v>0</v>
      </c>
      <c r="BI114" s="197">
        <f t="shared" si="8"/>
        <v>0</v>
      </c>
      <c r="BJ114" s="20" t="s">
        <v>90</v>
      </c>
      <c r="BK114" s="197">
        <f t="shared" si="9"/>
        <v>0</v>
      </c>
      <c r="BL114" s="20" t="s">
        <v>102</v>
      </c>
      <c r="BM114" s="196" t="s">
        <v>613</v>
      </c>
    </row>
    <row r="115" spans="1:65" s="2" customFormat="1" ht="16.5" customHeight="1">
      <c r="A115" s="37"/>
      <c r="B115" s="38"/>
      <c r="C115" s="185" t="s">
        <v>484</v>
      </c>
      <c r="D115" s="185" t="s">
        <v>388</v>
      </c>
      <c r="E115" s="186" t="s">
        <v>7066</v>
      </c>
      <c r="F115" s="187" t="s">
        <v>7067</v>
      </c>
      <c r="G115" s="188" t="s">
        <v>624</v>
      </c>
      <c r="H115" s="189">
        <v>103</v>
      </c>
      <c r="I115" s="190"/>
      <c r="J115" s="191">
        <f t="shared" si="0"/>
        <v>0</v>
      </c>
      <c r="K115" s="187" t="s">
        <v>7035</v>
      </c>
      <c r="L115" s="42"/>
      <c r="M115" s="192" t="s">
        <v>76</v>
      </c>
      <c r="N115" s="193" t="s">
        <v>49</v>
      </c>
      <c r="O115" s="67"/>
      <c r="P115" s="194">
        <f t="shared" si="1"/>
        <v>0</v>
      </c>
      <c r="Q115" s="194">
        <v>0</v>
      </c>
      <c r="R115" s="194">
        <f t="shared" si="2"/>
        <v>0</v>
      </c>
      <c r="S115" s="194">
        <v>0</v>
      </c>
      <c r="T115" s="195">
        <f t="shared" si="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6" t="s">
        <v>102</v>
      </c>
      <c r="AT115" s="196" t="s">
        <v>388</v>
      </c>
      <c r="AU115" s="196" t="s">
        <v>90</v>
      </c>
      <c r="AY115" s="20" t="s">
        <v>386</v>
      </c>
      <c r="BE115" s="197">
        <f t="shared" si="4"/>
        <v>0</v>
      </c>
      <c r="BF115" s="197">
        <f t="shared" si="5"/>
        <v>0</v>
      </c>
      <c r="BG115" s="197">
        <f t="shared" si="6"/>
        <v>0</v>
      </c>
      <c r="BH115" s="197">
        <f t="shared" si="7"/>
        <v>0</v>
      </c>
      <c r="BI115" s="197">
        <f t="shared" si="8"/>
        <v>0</v>
      </c>
      <c r="BJ115" s="20" t="s">
        <v>90</v>
      </c>
      <c r="BK115" s="197">
        <f t="shared" si="9"/>
        <v>0</v>
      </c>
      <c r="BL115" s="20" t="s">
        <v>102</v>
      </c>
      <c r="BM115" s="196" t="s">
        <v>629</v>
      </c>
    </row>
    <row r="116" spans="1:65" s="2" customFormat="1" ht="16.5" customHeight="1">
      <c r="A116" s="37"/>
      <c r="B116" s="38"/>
      <c r="C116" s="236" t="s">
        <v>490</v>
      </c>
      <c r="D116" s="236" t="s">
        <v>453</v>
      </c>
      <c r="E116" s="237" t="s">
        <v>7068</v>
      </c>
      <c r="F116" s="238" t="s">
        <v>7069</v>
      </c>
      <c r="G116" s="239" t="s">
        <v>624</v>
      </c>
      <c r="H116" s="240">
        <v>103</v>
      </c>
      <c r="I116" s="241"/>
      <c r="J116" s="242">
        <f t="shared" si="0"/>
        <v>0</v>
      </c>
      <c r="K116" s="238" t="s">
        <v>7035</v>
      </c>
      <c r="L116" s="243"/>
      <c r="M116" s="244" t="s">
        <v>76</v>
      </c>
      <c r="N116" s="245" t="s">
        <v>49</v>
      </c>
      <c r="O116" s="67"/>
      <c r="P116" s="194">
        <f t="shared" si="1"/>
        <v>0</v>
      </c>
      <c r="Q116" s="194">
        <v>0</v>
      </c>
      <c r="R116" s="194">
        <f t="shared" si="2"/>
        <v>0</v>
      </c>
      <c r="S116" s="194">
        <v>0</v>
      </c>
      <c r="T116" s="195">
        <f t="shared" si="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6" t="s">
        <v>436</v>
      </c>
      <c r="AT116" s="196" t="s">
        <v>453</v>
      </c>
      <c r="AU116" s="196" t="s">
        <v>90</v>
      </c>
      <c r="AY116" s="20" t="s">
        <v>386</v>
      </c>
      <c r="BE116" s="197">
        <f t="shared" si="4"/>
        <v>0</v>
      </c>
      <c r="BF116" s="197">
        <f t="shared" si="5"/>
        <v>0</v>
      </c>
      <c r="BG116" s="197">
        <f t="shared" si="6"/>
        <v>0</v>
      </c>
      <c r="BH116" s="197">
        <f t="shared" si="7"/>
        <v>0</v>
      </c>
      <c r="BI116" s="197">
        <f t="shared" si="8"/>
        <v>0</v>
      </c>
      <c r="BJ116" s="20" t="s">
        <v>90</v>
      </c>
      <c r="BK116" s="197">
        <f t="shared" si="9"/>
        <v>0</v>
      </c>
      <c r="BL116" s="20" t="s">
        <v>102</v>
      </c>
      <c r="BM116" s="196" t="s">
        <v>645</v>
      </c>
    </row>
    <row r="117" spans="1:65" s="2" customFormat="1" ht="16.5" customHeight="1">
      <c r="A117" s="37"/>
      <c r="B117" s="38"/>
      <c r="C117" s="185" t="s">
        <v>496</v>
      </c>
      <c r="D117" s="185" t="s">
        <v>388</v>
      </c>
      <c r="E117" s="186" t="s">
        <v>7070</v>
      </c>
      <c r="F117" s="187" t="s">
        <v>7071</v>
      </c>
      <c r="G117" s="188" t="s">
        <v>624</v>
      </c>
      <c r="H117" s="189">
        <v>15</v>
      </c>
      <c r="I117" s="190"/>
      <c r="J117" s="191">
        <f t="shared" si="0"/>
        <v>0</v>
      </c>
      <c r="K117" s="187" t="s">
        <v>7035</v>
      </c>
      <c r="L117" s="42"/>
      <c r="M117" s="192" t="s">
        <v>76</v>
      </c>
      <c r="N117" s="193" t="s">
        <v>49</v>
      </c>
      <c r="O117" s="67"/>
      <c r="P117" s="194">
        <f t="shared" si="1"/>
        <v>0</v>
      </c>
      <c r="Q117" s="194">
        <v>0</v>
      </c>
      <c r="R117" s="194">
        <f t="shared" si="2"/>
        <v>0</v>
      </c>
      <c r="S117" s="194">
        <v>0</v>
      </c>
      <c r="T117" s="195">
        <f t="shared" si="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6" t="s">
        <v>102</v>
      </c>
      <c r="AT117" s="196" t="s">
        <v>388</v>
      </c>
      <c r="AU117" s="196" t="s">
        <v>90</v>
      </c>
      <c r="AY117" s="20" t="s">
        <v>386</v>
      </c>
      <c r="BE117" s="197">
        <f t="shared" si="4"/>
        <v>0</v>
      </c>
      <c r="BF117" s="197">
        <f t="shared" si="5"/>
        <v>0</v>
      </c>
      <c r="BG117" s="197">
        <f t="shared" si="6"/>
        <v>0</v>
      </c>
      <c r="BH117" s="197">
        <f t="shared" si="7"/>
        <v>0</v>
      </c>
      <c r="BI117" s="197">
        <f t="shared" si="8"/>
        <v>0</v>
      </c>
      <c r="BJ117" s="20" t="s">
        <v>90</v>
      </c>
      <c r="BK117" s="197">
        <f t="shared" si="9"/>
        <v>0</v>
      </c>
      <c r="BL117" s="20" t="s">
        <v>102</v>
      </c>
      <c r="BM117" s="196" t="s">
        <v>660</v>
      </c>
    </row>
    <row r="118" spans="1:65" s="2" customFormat="1" ht="16.5" customHeight="1">
      <c r="A118" s="37"/>
      <c r="B118" s="38"/>
      <c r="C118" s="236" t="s">
        <v>502</v>
      </c>
      <c r="D118" s="236" t="s">
        <v>453</v>
      </c>
      <c r="E118" s="237" t="s">
        <v>7072</v>
      </c>
      <c r="F118" s="238" t="s">
        <v>7073</v>
      </c>
      <c r="G118" s="239" t="s">
        <v>624</v>
      </c>
      <c r="H118" s="240">
        <v>15</v>
      </c>
      <c r="I118" s="241"/>
      <c r="J118" s="242">
        <f t="shared" si="0"/>
        <v>0</v>
      </c>
      <c r="K118" s="238" t="s">
        <v>76</v>
      </c>
      <c r="L118" s="243"/>
      <c r="M118" s="244" t="s">
        <v>76</v>
      </c>
      <c r="N118" s="245" t="s">
        <v>49</v>
      </c>
      <c r="O118" s="67"/>
      <c r="P118" s="194">
        <f t="shared" si="1"/>
        <v>0</v>
      </c>
      <c r="Q118" s="194">
        <v>0</v>
      </c>
      <c r="R118" s="194">
        <f t="shared" si="2"/>
        <v>0</v>
      </c>
      <c r="S118" s="194">
        <v>0</v>
      </c>
      <c r="T118" s="195">
        <f t="shared" si="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6" t="s">
        <v>436</v>
      </c>
      <c r="AT118" s="196" t="s">
        <v>453</v>
      </c>
      <c r="AU118" s="196" t="s">
        <v>90</v>
      </c>
      <c r="AY118" s="20" t="s">
        <v>386</v>
      </c>
      <c r="BE118" s="197">
        <f t="shared" si="4"/>
        <v>0</v>
      </c>
      <c r="BF118" s="197">
        <f t="shared" si="5"/>
        <v>0</v>
      </c>
      <c r="BG118" s="197">
        <f t="shared" si="6"/>
        <v>0</v>
      </c>
      <c r="BH118" s="197">
        <f t="shared" si="7"/>
        <v>0</v>
      </c>
      <c r="BI118" s="197">
        <f t="shared" si="8"/>
        <v>0</v>
      </c>
      <c r="BJ118" s="20" t="s">
        <v>90</v>
      </c>
      <c r="BK118" s="197">
        <f t="shared" si="9"/>
        <v>0</v>
      </c>
      <c r="BL118" s="20" t="s">
        <v>102</v>
      </c>
      <c r="BM118" s="196" t="s">
        <v>284</v>
      </c>
    </row>
    <row r="119" spans="1:65" s="2" customFormat="1" ht="24.15" customHeight="1">
      <c r="A119" s="37"/>
      <c r="B119" s="38"/>
      <c r="C119" s="185" t="s">
        <v>7</v>
      </c>
      <c r="D119" s="185" t="s">
        <v>388</v>
      </c>
      <c r="E119" s="186" t="s">
        <v>7074</v>
      </c>
      <c r="F119" s="187" t="s">
        <v>7075</v>
      </c>
      <c r="G119" s="188" t="s">
        <v>624</v>
      </c>
      <c r="H119" s="189">
        <v>6</v>
      </c>
      <c r="I119" s="190"/>
      <c r="J119" s="191">
        <f t="shared" si="0"/>
        <v>0</v>
      </c>
      <c r="K119" s="187" t="s">
        <v>7035</v>
      </c>
      <c r="L119" s="42"/>
      <c r="M119" s="192" t="s">
        <v>76</v>
      </c>
      <c r="N119" s="193" t="s">
        <v>49</v>
      </c>
      <c r="O119" s="67"/>
      <c r="P119" s="194">
        <f t="shared" si="1"/>
        <v>0</v>
      </c>
      <c r="Q119" s="194">
        <v>0</v>
      </c>
      <c r="R119" s="194">
        <f t="shared" si="2"/>
        <v>0</v>
      </c>
      <c r="S119" s="194">
        <v>0</v>
      </c>
      <c r="T119" s="195">
        <f t="shared" si="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6" t="s">
        <v>102</v>
      </c>
      <c r="AT119" s="196" t="s">
        <v>388</v>
      </c>
      <c r="AU119" s="196" t="s">
        <v>90</v>
      </c>
      <c r="AY119" s="20" t="s">
        <v>386</v>
      </c>
      <c r="BE119" s="197">
        <f t="shared" si="4"/>
        <v>0</v>
      </c>
      <c r="BF119" s="197">
        <f t="shared" si="5"/>
        <v>0</v>
      </c>
      <c r="BG119" s="197">
        <f t="shared" si="6"/>
        <v>0</v>
      </c>
      <c r="BH119" s="197">
        <f t="shared" si="7"/>
        <v>0</v>
      </c>
      <c r="BI119" s="197">
        <f t="shared" si="8"/>
        <v>0</v>
      </c>
      <c r="BJ119" s="20" t="s">
        <v>90</v>
      </c>
      <c r="BK119" s="197">
        <f t="shared" si="9"/>
        <v>0</v>
      </c>
      <c r="BL119" s="20" t="s">
        <v>102</v>
      </c>
      <c r="BM119" s="196" t="s">
        <v>688</v>
      </c>
    </row>
    <row r="120" spans="1:65" s="2" customFormat="1" ht="24.15" customHeight="1">
      <c r="A120" s="37"/>
      <c r="B120" s="38"/>
      <c r="C120" s="236" t="s">
        <v>516</v>
      </c>
      <c r="D120" s="236" t="s">
        <v>453</v>
      </c>
      <c r="E120" s="237" t="s">
        <v>7076</v>
      </c>
      <c r="F120" s="238" t="s">
        <v>7077</v>
      </c>
      <c r="G120" s="239" t="s">
        <v>624</v>
      </c>
      <c r="H120" s="240">
        <v>1</v>
      </c>
      <c r="I120" s="241"/>
      <c r="J120" s="242">
        <f t="shared" si="0"/>
        <v>0</v>
      </c>
      <c r="K120" s="238" t="s">
        <v>76</v>
      </c>
      <c r="L120" s="243"/>
      <c r="M120" s="244" t="s">
        <v>76</v>
      </c>
      <c r="N120" s="245" t="s">
        <v>49</v>
      </c>
      <c r="O120" s="67"/>
      <c r="P120" s="194">
        <f t="shared" si="1"/>
        <v>0</v>
      </c>
      <c r="Q120" s="194">
        <v>0</v>
      </c>
      <c r="R120" s="194">
        <f t="shared" si="2"/>
        <v>0</v>
      </c>
      <c r="S120" s="194">
        <v>0</v>
      </c>
      <c r="T120" s="195">
        <f t="shared" si="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6" t="s">
        <v>436</v>
      </c>
      <c r="AT120" s="196" t="s">
        <v>453</v>
      </c>
      <c r="AU120" s="196" t="s">
        <v>90</v>
      </c>
      <c r="AY120" s="20" t="s">
        <v>386</v>
      </c>
      <c r="BE120" s="197">
        <f t="shared" si="4"/>
        <v>0</v>
      </c>
      <c r="BF120" s="197">
        <f t="shared" si="5"/>
        <v>0</v>
      </c>
      <c r="BG120" s="197">
        <f t="shared" si="6"/>
        <v>0</v>
      </c>
      <c r="BH120" s="197">
        <f t="shared" si="7"/>
        <v>0</v>
      </c>
      <c r="BI120" s="197">
        <f t="shared" si="8"/>
        <v>0</v>
      </c>
      <c r="BJ120" s="20" t="s">
        <v>90</v>
      </c>
      <c r="BK120" s="197">
        <f t="shared" si="9"/>
        <v>0</v>
      </c>
      <c r="BL120" s="20" t="s">
        <v>102</v>
      </c>
      <c r="BM120" s="196" t="s">
        <v>704</v>
      </c>
    </row>
    <row r="121" spans="1:65" s="2" customFormat="1" ht="37.75" customHeight="1">
      <c r="A121" s="37"/>
      <c r="B121" s="38"/>
      <c r="C121" s="236" t="s">
        <v>522</v>
      </c>
      <c r="D121" s="236" t="s">
        <v>453</v>
      </c>
      <c r="E121" s="237" t="s">
        <v>7078</v>
      </c>
      <c r="F121" s="238" t="s">
        <v>7079</v>
      </c>
      <c r="G121" s="239" t="s">
        <v>624</v>
      </c>
      <c r="H121" s="240">
        <v>5</v>
      </c>
      <c r="I121" s="241"/>
      <c r="J121" s="242">
        <f t="shared" si="0"/>
        <v>0</v>
      </c>
      <c r="K121" s="238" t="s">
        <v>76</v>
      </c>
      <c r="L121" s="243"/>
      <c r="M121" s="244" t="s">
        <v>76</v>
      </c>
      <c r="N121" s="245" t="s">
        <v>49</v>
      </c>
      <c r="O121" s="67"/>
      <c r="P121" s="194">
        <f t="shared" si="1"/>
        <v>0</v>
      </c>
      <c r="Q121" s="194">
        <v>0</v>
      </c>
      <c r="R121" s="194">
        <f t="shared" si="2"/>
        <v>0</v>
      </c>
      <c r="S121" s="194">
        <v>0</v>
      </c>
      <c r="T121" s="195">
        <f t="shared" si="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6" t="s">
        <v>436</v>
      </c>
      <c r="AT121" s="196" t="s">
        <v>453</v>
      </c>
      <c r="AU121" s="196" t="s">
        <v>90</v>
      </c>
      <c r="AY121" s="20" t="s">
        <v>386</v>
      </c>
      <c r="BE121" s="197">
        <f t="shared" si="4"/>
        <v>0</v>
      </c>
      <c r="BF121" s="197">
        <f t="shared" si="5"/>
        <v>0</v>
      </c>
      <c r="BG121" s="197">
        <f t="shared" si="6"/>
        <v>0</v>
      </c>
      <c r="BH121" s="197">
        <f t="shared" si="7"/>
        <v>0</v>
      </c>
      <c r="BI121" s="197">
        <f t="shared" si="8"/>
        <v>0</v>
      </c>
      <c r="BJ121" s="20" t="s">
        <v>90</v>
      </c>
      <c r="BK121" s="197">
        <f t="shared" si="9"/>
        <v>0</v>
      </c>
      <c r="BL121" s="20" t="s">
        <v>102</v>
      </c>
      <c r="BM121" s="196" t="s">
        <v>723</v>
      </c>
    </row>
    <row r="122" spans="1:65" s="2" customFormat="1" ht="21.75" customHeight="1">
      <c r="A122" s="37"/>
      <c r="B122" s="38"/>
      <c r="C122" s="185" t="s">
        <v>527</v>
      </c>
      <c r="D122" s="185" t="s">
        <v>388</v>
      </c>
      <c r="E122" s="186" t="s">
        <v>7080</v>
      </c>
      <c r="F122" s="187" t="s">
        <v>7081</v>
      </c>
      <c r="G122" s="188" t="s">
        <v>624</v>
      </c>
      <c r="H122" s="189">
        <v>18</v>
      </c>
      <c r="I122" s="190"/>
      <c r="J122" s="191">
        <f t="shared" si="0"/>
        <v>0</v>
      </c>
      <c r="K122" s="187" t="s">
        <v>7035</v>
      </c>
      <c r="L122" s="42"/>
      <c r="M122" s="192" t="s">
        <v>76</v>
      </c>
      <c r="N122" s="193" t="s">
        <v>49</v>
      </c>
      <c r="O122" s="67"/>
      <c r="P122" s="194">
        <f t="shared" si="1"/>
        <v>0</v>
      </c>
      <c r="Q122" s="194">
        <v>0</v>
      </c>
      <c r="R122" s="194">
        <f t="shared" si="2"/>
        <v>0</v>
      </c>
      <c r="S122" s="194">
        <v>0</v>
      </c>
      <c r="T122" s="195">
        <f t="shared" si="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6" t="s">
        <v>102</v>
      </c>
      <c r="AT122" s="196" t="s">
        <v>388</v>
      </c>
      <c r="AU122" s="196" t="s">
        <v>90</v>
      </c>
      <c r="AY122" s="20" t="s">
        <v>386</v>
      </c>
      <c r="BE122" s="197">
        <f t="shared" si="4"/>
        <v>0</v>
      </c>
      <c r="BF122" s="197">
        <f t="shared" si="5"/>
        <v>0</v>
      </c>
      <c r="BG122" s="197">
        <f t="shared" si="6"/>
        <v>0</v>
      </c>
      <c r="BH122" s="197">
        <f t="shared" si="7"/>
        <v>0</v>
      </c>
      <c r="BI122" s="197">
        <f t="shared" si="8"/>
        <v>0</v>
      </c>
      <c r="BJ122" s="20" t="s">
        <v>90</v>
      </c>
      <c r="BK122" s="197">
        <f t="shared" si="9"/>
        <v>0</v>
      </c>
      <c r="BL122" s="20" t="s">
        <v>102</v>
      </c>
      <c r="BM122" s="196" t="s">
        <v>417</v>
      </c>
    </row>
    <row r="123" spans="1:65" s="2" customFormat="1" ht="21.75" customHeight="1">
      <c r="A123" s="37"/>
      <c r="B123" s="38"/>
      <c r="C123" s="185" t="s">
        <v>534</v>
      </c>
      <c r="D123" s="185" t="s">
        <v>388</v>
      </c>
      <c r="E123" s="186" t="s">
        <v>7082</v>
      </c>
      <c r="F123" s="187" t="s">
        <v>7083</v>
      </c>
      <c r="G123" s="188" t="s">
        <v>624</v>
      </c>
      <c r="H123" s="189">
        <v>138</v>
      </c>
      <c r="I123" s="190"/>
      <c r="J123" s="191">
        <f t="shared" si="0"/>
        <v>0</v>
      </c>
      <c r="K123" s="187" t="s">
        <v>76</v>
      </c>
      <c r="L123" s="42"/>
      <c r="M123" s="192" t="s">
        <v>76</v>
      </c>
      <c r="N123" s="193" t="s">
        <v>49</v>
      </c>
      <c r="O123" s="67"/>
      <c r="P123" s="194">
        <f t="shared" si="1"/>
        <v>0</v>
      </c>
      <c r="Q123" s="194">
        <v>0</v>
      </c>
      <c r="R123" s="194">
        <f t="shared" si="2"/>
        <v>0</v>
      </c>
      <c r="S123" s="194">
        <v>0</v>
      </c>
      <c r="T123" s="195">
        <f t="shared" si="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6" t="s">
        <v>102</v>
      </c>
      <c r="AT123" s="196" t="s">
        <v>388</v>
      </c>
      <c r="AU123" s="196" t="s">
        <v>90</v>
      </c>
      <c r="AY123" s="20" t="s">
        <v>386</v>
      </c>
      <c r="BE123" s="197">
        <f t="shared" si="4"/>
        <v>0</v>
      </c>
      <c r="BF123" s="197">
        <f t="shared" si="5"/>
        <v>0</v>
      </c>
      <c r="BG123" s="197">
        <f t="shared" si="6"/>
        <v>0</v>
      </c>
      <c r="BH123" s="197">
        <f t="shared" si="7"/>
        <v>0</v>
      </c>
      <c r="BI123" s="197">
        <f t="shared" si="8"/>
        <v>0</v>
      </c>
      <c r="BJ123" s="20" t="s">
        <v>90</v>
      </c>
      <c r="BK123" s="197">
        <f t="shared" si="9"/>
        <v>0</v>
      </c>
      <c r="BL123" s="20" t="s">
        <v>102</v>
      </c>
      <c r="BM123" s="196" t="s">
        <v>752</v>
      </c>
    </row>
    <row r="124" spans="1:65" s="2" customFormat="1" ht="24.15" customHeight="1">
      <c r="A124" s="37"/>
      <c r="B124" s="38"/>
      <c r="C124" s="185" t="s">
        <v>542</v>
      </c>
      <c r="D124" s="185" t="s">
        <v>388</v>
      </c>
      <c r="E124" s="186" t="s">
        <v>7084</v>
      </c>
      <c r="F124" s="187" t="s">
        <v>7085</v>
      </c>
      <c r="G124" s="188" t="s">
        <v>624</v>
      </c>
      <c r="H124" s="189">
        <v>5</v>
      </c>
      <c r="I124" s="190"/>
      <c r="J124" s="191">
        <f t="shared" si="0"/>
        <v>0</v>
      </c>
      <c r="K124" s="187" t="s">
        <v>7035</v>
      </c>
      <c r="L124" s="42"/>
      <c r="M124" s="192" t="s">
        <v>76</v>
      </c>
      <c r="N124" s="193" t="s">
        <v>49</v>
      </c>
      <c r="O124" s="67"/>
      <c r="P124" s="194">
        <f t="shared" si="1"/>
        <v>0</v>
      </c>
      <c r="Q124" s="194">
        <v>0</v>
      </c>
      <c r="R124" s="194">
        <f t="shared" si="2"/>
        <v>0</v>
      </c>
      <c r="S124" s="194">
        <v>0</v>
      </c>
      <c r="T124" s="195">
        <f t="shared" si="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6" t="s">
        <v>102</v>
      </c>
      <c r="AT124" s="196" t="s">
        <v>388</v>
      </c>
      <c r="AU124" s="196" t="s">
        <v>90</v>
      </c>
      <c r="AY124" s="20" t="s">
        <v>386</v>
      </c>
      <c r="BE124" s="197">
        <f t="shared" si="4"/>
        <v>0</v>
      </c>
      <c r="BF124" s="197">
        <f t="shared" si="5"/>
        <v>0</v>
      </c>
      <c r="BG124" s="197">
        <f t="shared" si="6"/>
        <v>0</v>
      </c>
      <c r="BH124" s="197">
        <f t="shared" si="7"/>
        <v>0</v>
      </c>
      <c r="BI124" s="197">
        <f t="shared" si="8"/>
        <v>0</v>
      </c>
      <c r="BJ124" s="20" t="s">
        <v>90</v>
      </c>
      <c r="BK124" s="197">
        <f t="shared" si="9"/>
        <v>0</v>
      </c>
      <c r="BL124" s="20" t="s">
        <v>102</v>
      </c>
      <c r="BM124" s="196" t="s">
        <v>764</v>
      </c>
    </row>
    <row r="125" spans="1:65" s="2" customFormat="1" ht="33" customHeight="1">
      <c r="A125" s="37"/>
      <c r="B125" s="38"/>
      <c r="C125" s="236" t="s">
        <v>554</v>
      </c>
      <c r="D125" s="236" t="s">
        <v>453</v>
      </c>
      <c r="E125" s="237" t="s">
        <v>7086</v>
      </c>
      <c r="F125" s="238" t="s">
        <v>7087</v>
      </c>
      <c r="G125" s="239" t="s">
        <v>624</v>
      </c>
      <c r="H125" s="240">
        <v>5</v>
      </c>
      <c r="I125" s="241"/>
      <c r="J125" s="242">
        <f t="shared" si="0"/>
        <v>0</v>
      </c>
      <c r="K125" s="238" t="s">
        <v>7035</v>
      </c>
      <c r="L125" s="243"/>
      <c r="M125" s="244" t="s">
        <v>76</v>
      </c>
      <c r="N125" s="245" t="s">
        <v>49</v>
      </c>
      <c r="O125" s="67"/>
      <c r="P125" s="194">
        <f t="shared" si="1"/>
        <v>0</v>
      </c>
      <c r="Q125" s="194">
        <v>0</v>
      </c>
      <c r="R125" s="194">
        <f t="shared" si="2"/>
        <v>0</v>
      </c>
      <c r="S125" s="194">
        <v>0</v>
      </c>
      <c r="T125" s="195">
        <f t="shared" si="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6" t="s">
        <v>436</v>
      </c>
      <c r="AT125" s="196" t="s">
        <v>453</v>
      </c>
      <c r="AU125" s="196" t="s">
        <v>90</v>
      </c>
      <c r="AY125" s="20" t="s">
        <v>386</v>
      </c>
      <c r="BE125" s="197">
        <f t="shared" si="4"/>
        <v>0</v>
      </c>
      <c r="BF125" s="197">
        <f t="shared" si="5"/>
        <v>0</v>
      </c>
      <c r="BG125" s="197">
        <f t="shared" si="6"/>
        <v>0</v>
      </c>
      <c r="BH125" s="197">
        <f t="shared" si="7"/>
        <v>0</v>
      </c>
      <c r="BI125" s="197">
        <f t="shared" si="8"/>
        <v>0</v>
      </c>
      <c r="BJ125" s="20" t="s">
        <v>90</v>
      </c>
      <c r="BK125" s="197">
        <f t="shared" si="9"/>
        <v>0</v>
      </c>
      <c r="BL125" s="20" t="s">
        <v>102</v>
      </c>
      <c r="BM125" s="196" t="s">
        <v>783</v>
      </c>
    </row>
    <row r="126" spans="1:65" s="2" customFormat="1" ht="24.15" customHeight="1">
      <c r="A126" s="37"/>
      <c r="B126" s="38"/>
      <c r="C126" s="185" t="s">
        <v>566</v>
      </c>
      <c r="D126" s="185" t="s">
        <v>388</v>
      </c>
      <c r="E126" s="186" t="s">
        <v>7088</v>
      </c>
      <c r="F126" s="187" t="s">
        <v>7089</v>
      </c>
      <c r="G126" s="188" t="s">
        <v>624</v>
      </c>
      <c r="H126" s="189">
        <v>1</v>
      </c>
      <c r="I126" s="190"/>
      <c r="J126" s="191">
        <f t="shared" si="0"/>
        <v>0</v>
      </c>
      <c r="K126" s="187" t="s">
        <v>7035</v>
      </c>
      <c r="L126" s="42"/>
      <c r="M126" s="192" t="s">
        <v>76</v>
      </c>
      <c r="N126" s="193" t="s">
        <v>49</v>
      </c>
      <c r="O126" s="67"/>
      <c r="P126" s="194">
        <f t="shared" si="1"/>
        <v>0</v>
      </c>
      <c r="Q126" s="194">
        <v>0</v>
      </c>
      <c r="R126" s="194">
        <f t="shared" si="2"/>
        <v>0</v>
      </c>
      <c r="S126" s="194">
        <v>0</v>
      </c>
      <c r="T126" s="195">
        <f t="shared" si="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6" t="s">
        <v>102</v>
      </c>
      <c r="AT126" s="196" t="s">
        <v>388</v>
      </c>
      <c r="AU126" s="196" t="s">
        <v>90</v>
      </c>
      <c r="AY126" s="20" t="s">
        <v>386</v>
      </c>
      <c r="BE126" s="197">
        <f t="shared" si="4"/>
        <v>0</v>
      </c>
      <c r="BF126" s="197">
        <f t="shared" si="5"/>
        <v>0</v>
      </c>
      <c r="BG126" s="197">
        <f t="shared" si="6"/>
        <v>0</v>
      </c>
      <c r="BH126" s="197">
        <f t="shared" si="7"/>
        <v>0</v>
      </c>
      <c r="BI126" s="197">
        <f t="shared" si="8"/>
        <v>0</v>
      </c>
      <c r="BJ126" s="20" t="s">
        <v>90</v>
      </c>
      <c r="BK126" s="197">
        <f t="shared" si="9"/>
        <v>0</v>
      </c>
      <c r="BL126" s="20" t="s">
        <v>102</v>
      </c>
      <c r="BM126" s="196" t="s">
        <v>797</v>
      </c>
    </row>
    <row r="127" spans="1:65" s="2" customFormat="1" ht="49" customHeight="1">
      <c r="A127" s="37"/>
      <c r="B127" s="38"/>
      <c r="C127" s="236" t="s">
        <v>573</v>
      </c>
      <c r="D127" s="236" t="s">
        <v>453</v>
      </c>
      <c r="E127" s="237" t="s">
        <v>7090</v>
      </c>
      <c r="F127" s="238" t="s">
        <v>7091</v>
      </c>
      <c r="G127" s="239" t="s">
        <v>624</v>
      </c>
      <c r="H127" s="240">
        <v>1</v>
      </c>
      <c r="I127" s="241"/>
      <c r="J127" s="242">
        <f t="shared" si="0"/>
        <v>0</v>
      </c>
      <c r="K127" s="238" t="s">
        <v>7035</v>
      </c>
      <c r="L127" s="243"/>
      <c r="M127" s="244" t="s">
        <v>76</v>
      </c>
      <c r="N127" s="245" t="s">
        <v>49</v>
      </c>
      <c r="O127" s="67"/>
      <c r="P127" s="194">
        <f t="shared" si="1"/>
        <v>0</v>
      </c>
      <c r="Q127" s="194">
        <v>0</v>
      </c>
      <c r="R127" s="194">
        <f t="shared" si="2"/>
        <v>0</v>
      </c>
      <c r="S127" s="194">
        <v>0</v>
      </c>
      <c r="T127" s="195">
        <f t="shared" si="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6" t="s">
        <v>436</v>
      </c>
      <c r="AT127" s="196" t="s">
        <v>453</v>
      </c>
      <c r="AU127" s="196" t="s">
        <v>90</v>
      </c>
      <c r="AY127" s="20" t="s">
        <v>386</v>
      </c>
      <c r="BE127" s="197">
        <f t="shared" si="4"/>
        <v>0</v>
      </c>
      <c r="BF127" s="197">
        <f t="shared" si="5"/>
        <v>0</v>
      </c>
      <c r="BG127" s="197">
        <f t="shared" si="6"/>
        <v>0</v>
      </c>
      <c r="BH127" s="197">
        <f t="shared" si="7"/>
        <v>0</v>
      </c>
      <c r="BI127" s="197">
        <f t="shared" si="8"/>
        <v>0</v>
      </c>
      <c r="BJ127" s="20" t="s">
        <v>90</v>
      </c>
      <c r="BK127" s="197">
        <f t="shared" si="9"/>
        <v>0</v>
      </c>
      <c r="BL127" s="20" t="s">
        <v>102</v>
      </c>
      <c r="BM127" s="196" t="s">
        <v>817</v>
      </c>
    </row>
    <row r="128" spans="1:65" s="2" customFormat="1" ht="24.15" customHeight="1">
      <c r="A128" s="37"/>
      <c r="B128" s="38"/>
      <c r="C128" s="185" t="s">
        <v>582</v>
      </c>
      <c r="D128" s="185" t="s">
        <v>388</v>
      </c>
      <c r="E128" s="186" t="s">
        <v>7092</v>
      </c>
      <c r="F128" s="187" t="s">
        <v>7093</v>
      </c>
      <c r="G128" s="188" t="s">
        <v>624</v>
      </c>
      <c r="H128" s="189">
        <v>138</v>
      </c>
      <c r="I128" s="190"/>
      <c r="J128" s="191">
        <f t="shared" si="0"/>
        <v>0</v>
      </c>
      <c r="K128" s="187" t="s">
        <v>7035</v>
      </c>
      <c r="L128" s="42"/>
      <c r="M128" s="192" t="s">
        <v>76</v>
      </c>
      <c r="N128" s="193" t="s">
        <v>49</v>
      </c>
      <c r="O128" s="67"/>
      <c r="P128" s="194">
        <f t="shared" si="1"/>
        <v>0</v>
      </c>
      <c r="Q128" s="194">
        <v>0</v>
      </c>
      <c r="R128" s="194">
        <f t="shared" si="2"/>
        <v>0</v>
      </c>
      <c r="S128" s="194">
        <v>0</v>
      </c>
      <c r="T128" s="195">
        <f t="shared" si="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6" t="s">
        <v>102</v>
      </c>
      <c r="AT128" s="196" t="s">
        <v>388</v>
      </c>
      <c r="AU128" s="196" t="s">
        <v>90</v>
      </c>
      <c r="AY128" s="20" t="s">
        <v>386</v>
      </c>
      <c r="BE128" s="197">
        <f t="shared" si="4"/>
        <v>0</v>
      </c>
      <c r="BF128" s="197">
        <f t="shared" si="5"/>
        <v>0</v>
      </c>
      <c r="BG128" s="197">
        <f t="shared" si="6"/>
        <v>0</v>
      </c>
      <c r="BH128" s="197">
        <f t="shared" si="7"/>
        <v>0</v>
      </c>
      <c r="BI128" s="197">
        <f t="shared" si="8"/>
        <v>0</v>
      </c>
      <c r="BJ128" s="20" t="s">
        <v>90</v>
      </c>
      <c r="BK128" s="197">
        <f t="shared" si="9"/>
        <v>0</v>
      </c>
      <c r="BL128" s="20" t="s">
        <v>102</v>
      </c>
      <c r="BM128" s="196" t="s">
        <v>830</v>
      </c>
    </row>
    <row r="129" spans="1:65" s="2" customFormat="1" ht="16.5" customHeight="1">
      <c r="A129" s="37"/>
      <c r="B129" s="38"/>
      <c r="C129" s="185" t="s">
        <v>589</v>
      </c>
      <c r="D129" s="185" t="s">
        <v>388</v>
      </c>
      <c r="E129" s="186" t="s">
        <v>7094</v>
      </c>
      <c r="F129" s="187" t="s">
        <v>7095</v>
      </c>
      <c r="G129" s="188" t="s">
        <v>624</v>
      </c>
      <c r="H129" s="189">
        <v>1</v>
      </c>
      <c r="I129" s="190"/>
      <c r="J129" s="191">
        <f t="shared" si="0"/>
        <v>0</v>
      </c>
      <c r="K129" s="187" t="s">
        <v>7035</v>
      </c>
      <c r="L129" s="42"/>
      <c r="M129" s="192" t="s">
        <v>76</v>
      </c>
      <c r="N129" s="193" t="s">
        <v>49</v>
      </c>
      <c r="O129" s="67"/>
      <c r="P129" s="194">
        <f t="shared" si="1"/>
        <v>0</v>
      </c>
      <c r="Q129" s="194">
        <v>0</v>
      </c>
      <c r="R129" s="194">
        <f t="shared" si="2"/>
        <v>0</v>
      </c>
      <c r="S129" s="194">
        <v>0</v>
      </c>
      <c r="T129" s="195">
        <f t="shared" si="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6" t="s">
        <v>102</v>
      </c>
      <c r="AT129" s="196" t="s">
        <v>388</v>
      </c>
      <c r="AU129" s="196" t="s">
        <v>90</v>
      </c>
      <c r="AY129" s="20" t="s">
        <v>386</v>
      </c>
      <c r="BE129" s="197">
        <f t="shared" si="4"/>
        <v>0</v>
      </c>
      <c r="BF129" s="197">
        <f t="shared" si="5"/>
        <v>0</v>
      </c>
      <c r="BG129" s="197">
        <f t="shared" si="6"/>
        <v>0</v>
      </c>
      <c r="BH129" s="197">
        <f t="shared" si="7"/>
        <v>0</v>
      </c>
      <c r="BI129" s="197">
        <f t="shared" si="8"/>
        <v>0</v>
      </c>
      <c r="BJ129" s="20" t="s">
        <v>90</v>
      </c>
      <c r="BK129" s="197">
        <f t="shared" si="9"/>
        <v>0</v>
      </c>
      <c r="BL129" s="20" t="s">
        <v>102</v>
      </c>
      <c r="BM129" s="196" t="s">
        <v>839</v>
      </c>
    </row>
    <row r="130" spans="1:65" s="2" customFormat="1" ht="24.15" customHeight="1">
      <c r="A130" s="37"/>
      <c r="B130" s="38"/>
      <c r="C130" s="185" t="s">
        <v>597</v>
      </c>
      <c r="D130" s="185" t="s">
        <v>388</v>
      </c>
      <c r="E130" s="186" t="s">
        <v>7096</v>
      </c>
      <c r="F130" s="187" t="s">
        <v>7097</v>
      </c>
      <c r="G130" s="188" t="s">
        <v>624</v>
      </c>
      <c r="H130" s="189">
        <v>138</v>
      </c>
      <c r="I130" s="190"/>
      <c r="J130" s="191">
        <f t="shared" si="0"/>
        <v>0</v>
      </c>
      <c r="K130" s="187" t="s">
        <v>7035</v>
      </c>
      <c r="L130" s="42"/>
      <c r="M130" s="192" t="s">
        <v>76</v>
      </c>
      <c r="N130" s="193" t="s">
        <v>49</v>
      </c>
      <c r="O130" s="67"/>
      <c r="P130" s="194">
        <f t="shared" si="1"/>
        <v>0</v>
      </c>
      <c r="Q130" s="194">
        <v>0</v>
      </c>
      <c r="R130" s="194">
        <f t="shared" si="2"/>
        <v>0</v>
      </c>
      <c r="S130" s="194">
        <v>0</v>
      </c>
      <c r="T130" s="195">
        <f t="shared" si="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6" t="s">
        <v>102</v>
      </c>
      <c r="AT130" s="196" t="s">
        <v>388</v>
      </c>
      <c r="AU130" s="196" t="s">
        <v>90</v>
      </c>
      <c r="AY130" s="20" t="s">
        <v>386</v>
      </c>
      <c r="BE130" s="197">
        <f t="shared" si="4"/>
        <v>0</v>
      </c>
      <c r="BF130" s="197">
        <f t="shared" si="5"/>
        <v>0</v>
      </c>
      <c r="BG130" s="197">
        <f t="shared" si="6"/>
        <v>0</v>
      </c>
      <c r="BH130" s="197">
        <f t="shared" si="7"/>
        <v>0</v>
      </c>
      <c r="BI130" s="197">
        <f t="shared" si="8"/>
        <v>0</v>
      </c>
      <c r="BJ130" s="20" t="s">
        <v>90</v>
      </c>
      <c r="BK130" s="197">
        <f t="shared" si="9"/>
        <v>0</v>
      </c>
      <c r="BL130" s="20" t="s">
        <v>102</v>
      </c>
      <c r="BM130" s="196" t="s">
        <v>851</v>
      </c>
    </row>
    <row r="131" spans="1:65" s="2" customFormat="1" ht="16.5" customHeight="1">
      <c r="A131" s="37"/>
      <c r="B131" s="38"/>
      <c r="C131" s="185" t="s">
        <v>605</v>
      </c>
      <c r="D131" s="185" t="s">
        <v>388</v>
      </c>
      <c r="E131" s="186" t="s">
        <v>7098</v>
      </c>
      <c r="F131" s="187" t="s">
        <v>7099</v>
      </c>
      <c r="G131" s="188" t="s">
        <v>624</v>
      </c>
      <c r="H131" s="189">
        <v>1</v>
      </c>
      <c r="I131" s="190"/>
      <c r="J131" s="191">
        <f t="shared" si="0"/>
        <v>0</v>
      </c>
      <c r="K131" s="187" t="s">
        <v>7035</v>
      </c>
      <c r="L131" s="42"/>
      <c r="M131" s="192" t="s">
        <v>76</v>
      </c>
      <c r="N131" s="193" t="s">
        <v>49</v>
      </c>
      <c r="O131" s="67"/>
      <c r="P131" s="194">
        <f t="shared" si="1"/>
        <v>0</v>
      </c>
      <c r="Q131" s="194">
        <v>0</v>
      </c>
      <c r="R131" s="194">
        <f t="shared" si="2"/>
        <v>0</v>
      </c>
      <c r="S131" s="194">
        <v>0</v>
      </c>
      <c r="T131" s="195">
        <f t="shared" si="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6" t="s">
        <v>102</v>
      </c>
      <c r="AT131" s="196" t="s">
        <v>388</v>
      </c>
      <c r="AU131" s="196" t="s">
        <v>90</v>
      </c>
      <c r="AY131" s="20" t="s">
        <v>386</v>
      </c>
      <c r="BE131" s="197">
        <f t="shared" si="4"/>
        <v>0</v>
      </c>
      <c r="BF131" s="197">
        <f t="shared" si="5"/>
        <v>0</v>
      </c>
      <c r="BG131" s="197">
        <f t="shared" si="6"/>
        <v>0</v>
      </c>
      <c r="BH131" s="197">
        <f t="shared" si="7"/>
        <v>0</v>
      </c>
      <c r="BI131" s="197">
        <f t="shared" si="8"/>
        <v>0</v>
      </c>
      <c r="BJ131" s="20" t="s">
        <v>90</v>
      </c>
      <c r="BK131" s="197">
        <f t="shared" si="9"/>
        <v>0</v>
      </c>
      <c r="BL131" s="20" t="s">
        <v>102</v>
      </c>
      <c r="BM131" s="196" t="s">
        <v>870</v>
      </c>
    </row>
    <row r="132" spans="1:65" s="2" customFormat="1" ht="24.15" customHeight="1">
      <c r="A132" s="37"/>
      <c r="B132" s="38"/>
      <c r="C132" s="236" t="s">
        <v>613</v>
      </c>
      <c r="D132" s="236" t="s">
        <v>453</v>
      </c>
      <c r="E132" s="237" t="s">
        <v>7100</v>
      </c>
      <c r="F132" s="238" t="s">
        <v>7101</v>
      </c>
      <c r="G132" s="239" t="s">
        <v>624</v>
      </c>
      <c r="H132" s="240">
        <v>2</v>
      </c>
      <c r="I132" s="241"/>
      <c r="J132" s="242">
        <f t="shared" si="0"/>
        <v>0</v>
      </c>
      <c r="K132" s="238" t="s">
        <v>76</v>
      </c>
      <c r="L132" s="243"/>
      <c r="M132" s="244" t="s">
        <v>76</v>
      </c>
      <c r="N132" s="245" t="s">
        <v>49</v>
      </c>
      <c r="O132" s="67"/>
      <c r="P132" s="194">
        <f t="shared" si="1"/>
        <v>0</v>
      </c>
      <c r="Q132" s="194">
        <v>0</v>
      </c>
      <c r="R132" s="194">
        <f t="shared" si="2"/>
        <v>0</v>
      </c>
      <c r="S132" s="194">
        <v>0</v>
      </c>
      <c r="T132" s="195">
        <f t="shared" si="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6" t="s">
        <v>436</v>
      </c>
      <c r="AT132" s="196" t="s">
        <v>453</v>
      </c>
      <c r="AU132" s="196" t="s">
        <v>90</v>
      </c>
      <c r="AY132" s="20" t="s">
        <v>386</v>
      </c>
      <c r="BE132" s="197">
        <f t="shared" si="4"/>
        <v>0</v>
      </c>
      <c r="BF132" s="197">
        <f t="shared" si="5"/>
        <v>0</v>
      </c>
      <c r="BG132" s="197">
        <f t="shared" si="6"/>
        <v>0</v>
      </c>
      <c r="BH132" s="197">
        <f t="shared" si="7"/>
        <v>0</v>
      </c>
      <c r="BI132" s="197">
        <f t="shared" si="8"/>
        <v>0</v>
      </c>
      <c r="BJ132" s="20" t="s">
        <v>90</v>
      </c>
      <c r="BK132" s="197">
        <f t="shared" si="9"/>
        <v>0</v>
      </c>
      <c r="BL132" s="20" t="s">
        <v>102</v>
      </c>
      <c r="BM132" s="196" t="s">
        <v>885</v>
      </c>
    </row>
    <row r="133" spans="1:65" s="2" customFormat="1" ht="21.75" customHeight="1">
      <c r="A133" s="37"/>
      <c r="B133" s="38"/>
      <c r="C133" s="185" t="s">
        <v>621</v>
      </c>
      <c r="D133" s="185" t="s">
        <v>388</v>
      </c>
      <c r="E133" s="186" t="s">
        <v>7102</v>
      </c>
      <c r="F133" s="187" t="s">
        <v>7103</v>
      </c>
      <c r="G133" s="188" t="s">
        <v>414</v>
      </c>
      <c r="H133" s="189">
        <v>32</v>
      </c>
      <c r="I133" s="190"/>
      <c r="J133" s="191">
        <f t="shared" si="0"/>
        <v>0</v>
      </c>
      <c r="K133" s="187" t="s">
        <v>76</v>
      </c>
      <c r="L133" s="42"/>
      <c r="M133" s="192" t="s">
        <v>76</v>
      </c>
      <c r="N133" s="193" t="s">
        <v>49</v>
      </c>
      <c r="O133" s="67"/>
      <c r="P133" s="194">
        <f t="shared" si="1"/>
        <v>0</v>
      </c>
      <c r="Q133" s="194">
        <v>0</v>
      </c>
      <c r="R133" s="194">
        <f t="shared" si="2"/>
        <v>0</v>
      </c>
      <c r="S133" s="194">
        <v>0</v>
      </c>
      <c r="T133" s="195">
        <f t="shared" si="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6" t="s">
        <v>102</v>
      </c>
      <c r="AT133" s="196" t="s">
        <v>388</v>
      </c>
      <c r="AU133" s="196" t="s">
        <v>90</v>
      </c>
      <c r="AY133" s="20" t="s">
        <v>386</v>
      </c>
      <c r="BE133" s="197">
        <f t="shared" si="4"/>
        <v>0</v>
      </c>
      <c r="BF133" s="197">
        <f t="shared" si="5"/>
        <v>0</v>
      </c>
      <c r="BG133" s="197">
        <f t="shared" si="6"/>
        <v>0</v>
      </c>
      <c r="BH133" s="197">
        <f t="shared" si="7"/>
        <v>0</v>
      </c>
      <c r="BI133" s="197">
        <f t="shared" si="8"/>
        <v>0</v>
      </c>
      <c r="BJ133" s="20" t="s">
        <v>90</v>
      </c>
      <c r="BK133" s="197">
        <f t="shared" si="9"/>
        <v>0</v>
      </c>
      <c r="BL133" s="20" t="s">
        <v>102</v>
      </c>
      <c r="BM133" s="196" t="s">
        <v>895</v>
      </c>
    </row>
    <row r="134" spans="1:65" s="12" customFormat="1" ht="22.75" customHeight="1">
      <c r="B134" s="169"/>
      <c r="C134" s="170"/>
      <c r="D134" s="171" t="s">
        <v>77</v>
      </c>
      <c r="E134" s="183" t="s">
        <v>7104</v>
      </c>
      <c r="F134" s="183" t="s">
        <v>7105</v>
      </c>
      <c r="G134" s="170"/>
      <c r="H134" s="170"/>
      <c r="I134" s="173"/>
      <c r="J134" s="184">
        <f>BK134</f>
        <v>0</v>
      </c>
      <c r="K134" s="170"/>
      <c r="L134" s="175"/>
      <c r="M134" s="176"/>
      <c r="N134" s="177"/>
      <c r="O134" s="177"/>
      <c r="P134" s="178">
        <f>SUM(P135:P158)</f>
        <v>0</v>
      </c>
      <c r="Q134" s="177"/>
      <c r="R134" s="178">
        <f>SUM(R135:R158)</f>
        <v>0</v>
      </c>
      <c r="S134" s="177"/>
      <c r="T134" s="179">
        <f>SUM(T135:T158)</f>
        <v>0</v>
      </c>
      <c r="AR134" s="180" t="s">
        <v>85</v>
      </c>
      <c r="AT134" s="181" t="s">
        <v>77</v>
      </c>
      <c r="AU134" s="181" t="s">
        <v>85</v>
      </c>
      <c r="AY134" s="180" t="s">
        <v>386</v>
      </c>
      <c r="BK134" s="182">
        <f>SUM(BK135:BK158)</f>
        <v>0</v>
      </c>
    </row>
    <row r="135" spans="1:65" s="2" customFormat="1" ht="21.75" customHeight="1">
      <c r="A135" s="37"/>
      <c r="B135" s="38"/>
      <c r="C135" s="185" t="s">
        <v>629</v>
      </c>
      <c r="D135" s="185" t="s">
        <v>388</v>
      </c>
      <c r="E135" s="186" t="s">
        <v>6459</v>
      </c>
      <c r="F135" s="187" t="s">
        <v>6460</v>
      </c>
      <c r="G135" s="188" t="s">
        <v>167</v>
      </c>
      <c r="H135" s="189">
        <v>2420</v>
      </c>
      <c r="I135" s="190"/>
      <c r="J135" s="191">
        <f t="shared" ref="J135:J158" si="10">ROUND(I135*H135,2)</f>
        <v>0</v>
      </c>
      <c r="K135" s="187" t="s">
        <v>7035</v>
      </c>
      <c r="L135" s="42"/>
      <c r="M135" s="192" t="s">
        <v>76</v>
      </c>
      <c r="N135" s="193" t="s">
        <v>49</v>
      </c>
      <c r="O135" s="67"/>
      <c r="P135" s="194">
        <f t="shared" ref="P135:P158" si="11">O135*H135</f>
        <v>0</v>
      </c>
      <c r="Q135" s="194">
        <v>0</v>
      </c>
      <c r="R135" s="194">
        <f t="shared" ref="R135:R158" si="12">Q135*H135</f>
        <v>0</v>
      </c>
      <c r="S135" s="194">
        <v>0</v>
      </c>
      <c r="T135" s="195">
        <f t="shared" ref="T135:T158" si="13"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6" t="s">
        <v>102</v>
      </c>
      <c r="AT135" s="196" t="s">
        <v>388</v>
      </c>
      <c r="AU135" s="196" t="s">
        <v>90</v>
      </c>
      <c r="AY135" s="20" t="s">
        <v>386</v>
      </c>
      <c r="BE135" s="197">
        <f t="shared" ref="BE135:BE158" si="14">IF(N135="základní",J135,0)</f>
        <v>0</v>
      </c>
      <c r="BF135" s="197">
        <f t="shared" ref="BF135:BF158" si="15">IF(N135="snížená",J135,0)</f>
        <v>0</v>
      </c>
      <c r="BG135" s="197">
        <f t="shared" ref="BG135:BG158" si="16">IF(N135="zákl. přenesená",J135,0)</f>
        <v>0</v>
      </c>
      <c r="BH135" s="197">
        <f t="shared" ref="BH135:BH158" si="17">IF(N135="sníž. přenesená",J135,0)</f>
        <v>0</v>
      </c>
      <c r="BI135" s="197">
        <f t="shared" ref="BI135:BI158" si="18">IF(N135="nulová",J135,0)</f>
        <v>0</v>
      </c>
      <c r="BJ135" s="20" t="s">
        <v>90</v>
      </c>
      <c r="BK135" s="197">
        <f t="shared" ref="BK135:BK158" si="19">ROUND(I135*H135,2)</f>
        <v>0</v>
      </c>
      <c r="BL135" s="20" t="s">
        <v>102</v>
      </c>
      <c r="BM135" s="196" t="s">
        <v>914</v>
      </c>
    </row>
    <row r="136" spans="1:65" s="2" customFormat="1" ht="62.75" customHeight="1">
      <c r="A136" s="37"/>
      <c r="B136" s="38"/>
      <c r="C136" s="236" t="s">
        <v>636</v>
      </c>
      <c r="D136" s="236" t="s">
        <v>453</v>
      </c>
      <c r="E136" s="237" t="s">
        <v>7106</v>
      </c>
      <c r="F136" s="238" t="s">
        <v>7107</v>
      </c>
      <c r="G136" s="239" t="s">
        <v>167</v>
      </c>
      <c r="H136" s="240">
        <v>1200</v>
      </c>
      <c r="I136" s="241"/>
      <c r="J136" s="242">
        <f t="shared" si="10"/>
        <v>0</v>
      </c>
      <c r="K136" s="238" t="s">
        <v>7035</v>
      </c>
      <c r="L136" s="243"/>
      <c r="M136" s="244" t="s">
        <v>76</v>
      </c>
      <c r="N136" s="245" t="s">
        <v>49</v>
      </c>
      <c r="O136" s="67"/>
      <c r="P136" s="194">
        <f t="shared" si="11"/>
        <v>0</v>
      </c>
      <c r="Q136" s="194">
        <v>0</v>
      </c>
      <c r="R136" s="194">
        <f t="shared" si="12"/>
        <v>0</v>
      </c>
      <c r="S136" s="194">
        <v>0</v>
      </c>
      <c r="T136" s="195">
        <f t="shared" si="1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6" t="s">
        <v>436</v>
      </c>
      <c r="AT136" s="196" t="s">
        <v>453</v>
      </c>
      <c r="AU136" s="196" t="s">
        <v>90</v>
      </c>
      <c r="AY136" s="20" t="s">
        <v>386</v>
      </c>
      <c r="BE136" s="197">
        <f t="shared" si="14"/>
        <v>0</v>
      </c>
      <c r="BF136" s="197">
        <f t="shared" si="15"/>
        <v>0</v>
      </c>
      <c r="BG136" s="197">
        <f t="shared" si="16"/>
        <v>0</v>
      </c>
      <c r="BH136" s="197">
        <f t="shared" si="17"/>
        <v>0</v>
      </c>
      <c r="BI136" s="197">
        <f t="shared" si="18"/>
        <v>0</v>
      </c>
      <c r="BJ136" s="20" t="s">
        <v>90</v>
      </c>
      <c r="BK136" s="197">
        <f t="shared" si="19"/>
        <v>0</v>
      </c>
      <c r="BL136" s="20" t="s">
        <v>102</v>
      </c>
      <c r="BM136" s="196" t="s">
        <v>928</v>
      </c>
    </row>
    <row r="137" spans="1:65" s="2" customFormat="1" ht="62.75" customHeight="1">
      <c r="A137" s="37"/>
      <c r="B137" s="38"/>
      <c r="C137" s="236" t="s">
        <v>645</v>
      </c>
      <c r="D137" s="236" t="s">
        <v>453</v>
      </c>
      <c r="E137" s="237" t="s">
        <v>7108</v>
      </c>
      <c r="F137" s="238" t="s">
        <v>7109</v>
      </c>
      <c r="G137" s="239" t="s">
        <v>167</v>
      </c>
      <c r="H137" s="240">
        <v>420</v>
      </c>
      <c r="I137" s="241"/>
      <c r="J137" s="242">
        <f t="shared" si="10"/>
        <v>0</v>
      </c>
      <c r="K137" s="238" t="s">
        <v>7035</v>
      </c>
      <c r="L137" s="243"/>
      <c r="M137" s="244" t="s">
        <v>76</v>
      </c>
      <c r="N137" s="245" t="s">
        <v>49</v>
      </c>
      <c r="O137" s="67"/>
      <c r="P137" s="194">
        <f t="shared" si="11"/>
        <v>0</v>
      </c>
      <c r="Q137" s="194">
        <v>0</v>
      </c>
      <c r="R137" s="194">
        <f t="shared" si="12"/>
        <v>0</v>
      </c>
      <c r="S137" s="194">
        <v>0</v>
      </c>
      <c r="T137" s="195">
        <f t="shared" si="1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6" t="s">
        <v>436</v>
      </c>
      <c r="AT137" s="196" t="s">
        <v>453</v>
      </c>
      <c r="AU137" s="196" t="s">
        <v>90</v>
      </c>
      <c r="AY137" s="20" t="s">
        <v>386</v>
      </c>
      <c r="BE137" s="197">
        <f t="shared" si="14"/>
        <v>0</v>
      </c>
      <c r="BF137" s="197">
        <f t="shared" si="15"/>
        <v>0</v>
      </c>
      <c r="BG137" s="197">
        <f t="shared" si="16"/>
        <v>0</v>
      </c>
      <c r="BH137" s="197">
        <f t="shared" si="17"/>
        <v>0</v>
      </c>
      <c r="BI137" s="197">
        <f t="shared" si="18"/>
        <v>0</v>
      </c>
      <c r="BJ137" s="20" t="s">
        <v>90</v>
      </c>
      <c r="BK137" s="197">
        <f t="shared" si="19"/>
        <v>0</v>
      </c>
      <c r="BL137" s="20" t="s">
        <v>102</v>
      </c>
      <c r="BM137" s="196" t="s">
        <v>943</v>
      </c>
    </row>
    <row r="138" spans="1:65" s="2" customFormat="1" ht="37.75" customHeight="1">
      <c r="A138" s="37"/>
      <c r="B138" s="38"/>
      <c r="C138" s="236" t="s">
        <v>653</v>
      </c>
      <c r="D138" s="236" t="s">
        <v>453</v>
      </c>
      <c r="E138" s="237" t="s">
        <v>7110</v>
      </c>
      <c r="F138" s="238" t="s">
        <v>7111</v>
      </c>
      <c r="G138" s="239" t="s">
        <v>167</v>
      </c>
      <c r="H138" s="240">
        <v>800</v>
      </c>
      <c r="I138" s="241"/>
      <c r="J138" s="242">
        <f t="shared" si="10"/>
        <v>0</v>
      </c>
      <c r="K138" s="238" t="s">
        <v>7035</v>
      </c>
      <c r="L138" s="243"/>
      <c r="M138" s="244" t="s">
        <v>76</v>
      </c>
      <c r="N138" s="245" t="s">
        <v>49</v>
      </c>
      <c r="O138" s="67"/>
      <c r="P138" s="194">
        <f t="shared" si="11"/>
        <v>0</v>
      </c>
      <c r="Q138" s="194">
        <v>0</v>
      </c>
      <c r="R138" s="194">
        <f t="shared" si="12"/>
        <v>0</v>
      </c>
      <c r="S138" s="194">
        <v>0</v>
      </c>
      <c r="T138" s="195">
        <f t="shared" si="1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6" t="s">
        <v>436</v>
      </c>
      <c r="AT138" s="196" t="s">
        <v>453</v>
      </c>
      <c r="AU138" s="196" t="s">
        <v>90</v>
      </c>
      <c r="AY138" s="20" t="s">
        <v>386</v>
      </c>
      <c r="BE138" s="197">
        <f t="shared" si="14"/>
        <v>0</v>
      </c>
      <c r="BF138" s="197">
        <f t="shared" si="15"/>
        <v>0</v>
      </c>
      <c r="BG138" s="197">
        <f t="shared" si="16"/>
        <v>0</v>
      </c>
      <c r="BH138" s="197">
        <f t="shared" si="17"/>
        <v>0</v>
      </c>
      <c r="BI138" s="197">
        <f t="shared" si="18"/>
        <v>0</v>
      </c>
      <c r="BJ138" s="20" t="s">
        <v>90</v>
      </c>
      <c r="BK138" s="197">
        <f t="shared" si="19"/>
        <v>0</v>
      </c>
      <c r="BL138" s="20" t="s">
        <v>102</v>
      </c>
      <c r="BM138" s="196" t="s">
        <v>954</v>
      </c>
    </row>
    <row r="139" spans="1:65" s="2" customFormat="1" ht="24.15" customHeight="1">
      <c r="A139" s="37"/>
      <c r="B139" s="38"/>
      <c r="C139" s="185" t="s">
        <v>660</v>
      </c>
      <c r="D139" s="185" t="s">
        <v>388</v>
      </c>
      <c r="E139" s="186" t="s">
        <v>7112</v>
      </c>
      <c r="F139" s="187" t="s">
        <v>7113</v>
      </c>
      <c r="G139" s="188" t="s">
        <v>167</v>
      </c>
      <c r="H139" s="189">
        <v>150</v>
      </c>
      <c r="I139" s="190"/>
      <c r="J139" s="191">
        <f t="shared" si="10"/>
        <v>0</v>
      </c>
      <c r="K139" s="187" t="s">
        <v>7035</v>
      </c>
      <c r="L139" s="42"/>
      <c r="M139" s="192" t="s">
        <v>76</v>
      </c>
      <c r="N139" s="193" t="s">
        <v>49</v>
      </c>
      <c r="O139" s="67"/>
      <c r="P139" s="194">
        <f t="shared" si="11"/>
        <v>0</v>
      </c>
      <c r="Q139" s="194">
        <v>0</v>
      </c>
      <c r="R139" s="194">
        <f t="shared" si="12"/>
        <v>0</v>
      </c>
      <c r="S139" s="194">
        <v>0</v>
      </c>
      <c r="T139" s="195">
        <f t="shared" si="1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6" t="s">
        <v>102</v>
      </c>
      <c r="AT139" s="196" t="s">
        <v>388</v>
      </c>
      <c r="AU139" s="196" t="s">
        <v>90</v>
      </c>
      <c r="AY139" s="20" t="s">
        <v>386</v>
      </c>
      <c r="BE139" s="197">
        <f t="shared" si="14"/>
        <v>0</v>
      </c>
      <c r="BF139" s="197">
        <f t="shared" si="15"/>
        <v>0</v>
      </c>
      <c r="BG139" s="197">
        <f t="shared" si="16"/>
        <v>0</v>
      </c>
      <c r="BH139" s="197">
        <f t="shared" si="17"/>
        <v>0</v>
      </c>
      <c r="BI139" s="197">
        <f t="shared" si="18"/>
        <v>0</v>
      </c>
      <c r="BJ139" s="20" t="s">
        <v>90</v>
      </c>
      <c r="BK139" s="197">
        <f t="shared" si="19"/>
        <v>0</v>
      </c>
      <c r="BL139" s="20" t="s">
        <v>102</v>
      </c>
      <c r="BM139" s="196" t="s">
        <v>968</v>
      </c>
    </row>
    <row r="140" spans="1:65" s="2" customFormat="1" ht="44.25" customHeight="1">
      <c r="A140" s="37"/>
      <c r="B140" s="38"/>
      <c r="C140" s="236" t="s">
        <v>667</v>
      </c>
      <c r="D140" s="236" t="s">
        <v>453</v>
      </c>
      <c r="E140" s="237" t="s">
        <v>7114</v>
      </c>
      <c r="F140" s="238" t="s">
        <v>7115</v>
      </c>
      <c r="G140" s="239" t="s">
        <v>167</v>
      </c>
      <c r="H140" s="240">
        <v>150</v>
      </c>
      <c r="I140" s="241"/>
      <c r="J140" s="242">
        <f t="shared" si="10"/>
        <v>0</v>
      </c>
      <c r="K140" s="238" t="s">
        <v>7035</v>
      </c>
      <c r="L140" s="243"/>
      <c r="M140" s="244" t="s">
        <v>76</v>
      </c>
      <c r="N140" s="245" t="s">
        <v>49</v>
      </c>
      <c r="O140" s="67"/>
      <c r="P140" s="194">
        <f t="shared" si="11"/>
        <v>0</v>
      </c>
      <c r="Q140" s="194">
        <v>0</v>
      </c>
      <c r="R140" s="194">
        <f t="shared" si="12"/>
        <v>0</v>
      </c>
      <c r="S140" s="194">
        <v>0</v>
      </c>
      <c r="T140" s="195">
        <f t="shared" si="1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6" t="s">
        <v>436</v>
      </c>
      <c r="AT140" s="196" t="s">
        <v>453</v>
      </c>
      <c r="AU140" s="196" t="s">
        <v>90</v>
      </c>
      <c r="AY140" s="20" t="s">
        <v>386</v>
      </c>
      <c r="BE140" s="197">
        <f t="shared" si="14"/>
        <v>0</v>
      </c>
      <c r="BF140" s="197">
        <f t="shared" si="15"/>
        <v>0</v>
      </c>
      <c r="BG140" s="197">
        <f t="shared" si="16"/>
        <v>0</v>
      </c>
      <c r="BH140" s="197">
        <f t="shared" si="17"/>
        <v>0</v>
      </c>
      <c r="BI140" s="197">
        <f t="shared" si="18"/>
        <v>0</v>
      </c>
      <c r="BJ140" s="20" t="s">
        <v>90</v>
      </c>
      <c r="BK140" s="197">
        <f t="shared" si="19"/>
        <v>0</v>
      </c>
      <c r="BL140" s="20" t="s">
        <v>102</v>
      </c>
      <c r="BM140" s="196" t="s">
        <v>980</v>
      </c>
    </row>
    <row r="141" spans="1:65" s="2" customFormat="1" ht="55.5" customHeight="1">
      <c r="A141" s="37"/>
      <c r="B141" s="38"/>
      <c r="C141" s="185" t="s">
        <v>284</v>
      </c>
      <c r="D141" s="185" t="s">
        <v>388</v>
      </c>
      <c r="E141" s="186" t="s">
        <v>7116</v>
      </c>
      <c r="F141" s="187" t="s">
        <v>7117</v>
      </c>
      <c r="G141" s="188" t="s">
        <v>167</v>
      </c>
      <c r="H141" s="189">
        <v>1370</v>
      </c>
      <c r="I141" s="190"/>
      <c r="J141" s="191">
        <f t="shared" si="10"/>
        <v>0</v>
      </c>
      <c r="K141" s="187" t="s">
        <v>76</v>
      </c>
      <c r="L141" s="42"/>
      <c r="M141" s="192" t="s">
        <v>76</v>
      </c>
      <c r="N141" s="193" t="s">
        <v>49</v>
      </c>
      <c r="O141" s="67"/>
      <c r="P141" s="194">
        <f t="shared" si="11"/>
        <v>0</v>
      </c>
      <c r="Q141" s="194">
        <v>0</v>
      </c>
      <c r="R141" s="194">
        <f t="shared" si="12"/>
        <v>0</v>
      </c>
      <c r="S141" s="194">
        <v>0</v>
      </c>
      <c r="T141" s="195">
        <f t="shared" si="1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6" t="s">
        <v>102</v>
      </c>
      <c r="AT141" s="196" t="s">
        <v>388</v>
      </c>
      <c r="AU141" s="196" t="s">
        <v>90</v>
      </c>
      <c r="AY141" s="20" t="s">
        <v>386</v>
      </c>
      <c r="BE141" s="197">
        <f t="shared" si="14"/>
        <v>0</v>
      </c>
      <c r="BF141" s="197">
        <f t="shared" si="15"/>
        <v>0</v>
      </c>
      <c r="BG141" s="197">
        <f t="shared" si="16"/>
        <v>0</v>
      </c>
      <c r="BH141" s="197">
        <f t="shared" si="17"/>
        <v>0</v>
      </c>
      <c r="BI141" s="197">
        <f t="shared" si="18"/>
        <v>0</v>
      </c>
      <c r="BJ141" s="20" t="s">
        <v>90</v>
      </c>
      <c r="BK141" s="197">
        <f t="shared" si="19"/>
        <v>0</v>
      </c>
      <c r="BL141" s="20" t="s">
        <v>102</v>
      </c>
      <c r="BM141" s="196" t="s">
        <v>993</v>
      </c>
    </row>
    <row r="142" spans="1:65" s="2" customFormat="1" ht="37.75" customHeight="1">
      <c r="A142" s="37"/>
      <c r="B142" s="38"/>
      <c r="C142" s="185" t="s">
        <v>681</v>
      </c>
      <c r="D142" s="185" t="s">
        <v>388</v>
      </c>
      <c r="E142" s="186" t="s">
        <v>7118</v>
      </c>
      <c r="F142" s="187" t="s">
        <v>7119</v>
      </c>
      <c r="G142" s="188" t="s">
        <v>167</v>
      </c>
      <c r="H142" s="189">
        <v>950</v>
      </c>
      <c r="I142" s="190"/>
      <c r="J142" s="191">
        <f t="shared" si="10"/>
        <v>0</v>
      </c>
      <c r="K142" s="187" t="s">
        <v>76</v>
      </c>
      <c r="L142" s="42"/>
      <c r="M142" s="192" t="s">
        <v>76</v>
      </c>
      <c r="N142" s="193" t="s">
        <v>49</v>
      </c>
      <c r="O142" s="67"/>
      <c r="P142" s="194">
        <f t="shared" si="11"/>
        <v>0</v>
      </c>
      <c r="Q142" s="194">
        <v>0</v>
      </c>
      <c r="R142" s="194">
        <f t="shared" si="12"/>
        <v>0</v>
      </c>
      <c r="S142" s="194">
        <v>0</v>
      </c>
      <c r="T142" s="195">
        <f t="shared" si="13"/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6" t="s">
        <v>102</v>
      </c>
      <c r="AT142" s="196" t="s">
        <v>388</v>
      </c>
      <c r="AU142" s="196" t="s">
        <v>90</v>
      </c>
      <c r="AY142" s="20" t="s">
        <v>386</v>
      </c>
      <c r="BE142" s="197">
        <f t="shared" si="14"/>
        <v>0</v>
      </c>
      <c r="BF142" s="197">
        <f t="shared" si="15"/>
        <v>0</v>
      </c>
      <c r="BG142" s="197">
        <f t="shared" si="16"/>
        <v>0</v>
      </c>
      <c r="BH142" s="197">
        <f t="shared" si="17"/>
        <v>0</v>
      </c>
      <c r="BI142" s="197">
        <f t="shared" si="18"/>
        <v>0</v>
      </c>
      <c r="BJ142" s="20" t="s">
        <v>90</v>
      </c>
      <c r="BK142" s="197">
        <f t="shared" si="19"/>
        <v>0</v>
      </c>
      <c r="BL142" s="20" t="s">
        <v>102</v>
      </c>
      <c r="BM142" s="196" t="s">
        <v>1016</v>
      </c>
    </row>
    <row r="143" spans="1:65" s="2" customFormat="1" ht="24.15" customHeight="1">
      <c r="A143" s="37"/>
      <c r="B143" s="38"/>
      <c r="C143" s="185" t="s">
        <v>688</v>
      </c>
      <c r="D143" s="185" t="s">
        <v>388</v>
      </c>
      <c r="E143" s="186" t="s">
        <v>7120</v>
      </c>
      <c r="F143" s="187" t="s">
        <v>7121</v>
      </c>
      <c r="G143" s="188" t="s">
        <v>167</v>
      </c>
      <c r="H143" s="189">
        <v>250</v>
      </c>
      <c r="I143" s="190"/>
      <c r="J143" s="191">
        <f t="shared" si="10"/>
        <v>0</v>
      </c>
      <c r="K143" s="187" t="s">
        <v>7035</v>
      </c>
      <c r="L143" s="42"/>
      <c r="M143" s="192" t="s">
        <v>76</v>
      </c>
      <c r="N143" s="193" t="s">
        <v>49</v>
      </c>
      <c r="O143" s="67"/>
      <c r="P143" s="194">
        <f t="shared" si="11"/>
        <v>0</v>
      </c>
      <c r="Q143" s="194">
        <v>0</v>
      </c>
      <c r="R143" s="194">
        <f t="shared" si="12"/>
        <v>0</v>
      </c>
      <c r="S143" s="194">
        <v>0</v>
      </c>
      <c r="T143" s="195">
        <f t="shared" si="13"/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6" t="s">
        <v>102</v>
      </c>
      <c r="AT143" s="196" t="s">
        <v>388</v>
      </c>
      <c r="AU143" s="196" t="s">
        <v>90</v>
      </c>
      <c r="AY143" s="20" t="s">
        <v>386</v>
      </c>
      <c r="BE143" s="197">
        <f t="shared" si="14"/>
        <v>0</v>
      </c>
      <c r="BF143" s="197">
        <f t="shared" si="15"/>
        <v>0</v>
      </c>
      <c r="BG143" s="197">
        <f t="shared" si="16"/>
        <v>0</v>
      </c>
      <c r="BH143" s="197">
        <f t="shared" si="17"/>
        <v>0</v>
      </c>
      <c r="BI143" s="197">
        <f t="shared" si="18"/>
        <v>0</v>
      </c>
      <c r="BJ143" s="20" t="s">
        <v>90</v>
      </c>
      <c r="BK143" s="197">
        <f t="shared" si="19"/>
        <v>0</v>
      </c>
      <c r="BL143" s="20" t="s">
        <v>102</v>
      </c>
      <c r="BM143" s="196" t="s">
        <v>1031</v>
      </c>
    </row>
    <row r="144" spans="1:65" s="2" customFormat="1" ht="21.75" customHeight="1">
      <c r="A144" s="37"/>
      <c r="B144" s="38"/>
      <c r="C144" s="236" t="s">
        <v>698</v>
      </c>
      <c r="D144" s="236" t="s">
        <v>453</v>
      </c>
      <c r="E144" s="237" t="s">
        <v>7122</v>
      </c>
      <c r="F144" s="238" t="s">
        <v>7123</v>
      </c>
      <c r="G144" s="239" t="s">
        <v>167</v>
      </c>
      <c r="H144" s="240">
        <v>50</v>
      </c>
      <c r="I144" s="241"/>
      <c r="J144" s="242">
        <f t="shared" si="10"/>
        <v>0</v>
      </c>
      <c r="K144" s="238" t="s">
        <v>7035</v>
      </c>
      <c r="L144" s="243"/>
      <c r="M144" s="244" t="s">
        <v>76</v>
      </c>
      <c r="N144" s="245" t="s">
        <v>49</v>
      </c>
      <c r="O144" s="67"/>
      <c r="P144" s="194">
        <f t="shared" si="11"/>
        <v>0</v>
      </c>
      <c r="Q144" s="194">
        <v>0</v>
      </c>
      <c r="R144" s="194">
        <f t="shared" si="12"/>
        <v>0</v>
      </c>
      <c r="S144" s="194">
        <v>0</v>
      </c>
      <c r="T144" s="195">
        <f t="shared" si="13"/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6" t="s">
        <v>436</v>
      </c>
      <c r="AT144" s="196" t="s">
        <v>453</v>
      </c>
      <c r="AU144" s="196" t="s">
        <v>90</v>
      </c>
      <c r="AY144" s="20" t="s">
        <v>386</v>
      </c>
      <c r="BE144" s="197">
        <f t="shared" si="14"/>
        <v>0</v>
      </c>
      <c r="BF144" s="197">
        <f t="shared" si="15"/>
        <v>0</v>
      </c>
      <c r="BG144" s="197">
        <f t="shared" si="16"/>
        <v>0</v>
      </c>
      <c r="BH144" s="197">
        <f t="shared" si="17"/>
        <v>0</v>
      </c>
      <c r="BI144" s="197">
        <f t="shared" si="18"/>
        <v>0</v>
      </c>
      <c r="BJ144" s="20" t="s">
        <v>90</v>
      </c>
      <c r="BK144" s="197">
        <f t="shared" si="19"/>
        <v>0</v>
      </c>
      <c r="BL144" s="20" t="s">
        <v>102</v>
      </c>
      <c r="BM144" s="196" t="s">
        <v>1043</v>
      </c>
    </row>
    <row r="145" spans="1:65" s="2" customFormat="1" ht="21.75" customHeight="1">
      <c r="A145" s="37"/>
      <c r="B145" s="38"/>
      <c r="C145" s="236" t="s">
        <v>709</v>
      </c>
      <c r="D145" s="236" t="s">
        <v>453</v>
      </c>
      <c r="E145" s="237" t="s">
        <v>7124</v>
      </c>
      <c r="F145" s="238" t="s">
        <v>7125</v>
      </c>
      <c r="G145" s="239" t="s">
        <v>167</v>
      </c>
      <c r="H145" s="240">
        <v>150</v>
      </c>
      <c r="I145" s="241"/>
      <c r="J145" s="242">
        <f t="shared" si="10"/>
        <v>0</v>
      </c>
      <c r="K145" s="238" t="s">
        <v>7035</v>
      </c>
      <c r="L145" s="243"/>
      <c r="M145" s="244" t="s">
        <v>76</v>
      </c>
      <c r="N145" s="245" t="s">
        <v>49</v>
      </c>
      <c r="O145" s="67"/>
      <c r="P145" s="194">
        <f t="shared" si="11"/>
        <v>0</v>
      </c>
      <c r="Q145" s="194">
        <v>0</v>
      </c>
      <c r="R145" s="194">
        <f t="shared" si="12"/>
        <v>0</v>
      </c>
      <c r="S145" s="194">
        <v>0</v>
      </c>
      <c r="T145" s="195">
        <f t="shared" si="13"/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6" t="s">
        <v>436</v>
      </c>
      <c r="AT145" s="196" t="s">
        <v>453</v>
      </c>
      <c r="AU145" s="196" t="s">
        <v>90</v>
      </c>
      <c r="AY145" s="20" t="s">
        <v>386</v>
      </c>
      <c r="BE145" s="197">
        <f t="shared" si="14"/>
        <v>0</v>
      </c>
      <c r="BF145" s="197">
        <f t="shared" si="15"/>
        <v>0</v>
      </c>
      <c r="BG145" s="197">
        <f t="shared" si="16"/>
        <v>0</v>
      </c>
      <c r="BH145" s="197">
        <f t="shared" si="17"/>
        <v>0</v>
      </c>
      <c r="BI145" s="197">
        <f t="shared" si="18"/>
        <v>0</v>
      </c>
      <c r="BJ145" s="20" t="s">
        <v>90</v>
      </c>
      <c r="BK145" s="197">
        <f t="shared" si="19"/>
        <v>0</v>
      </c>
      <c r="BL145" s="20" t="s">
        <v>102</v>
      </c>
      <c r="BM145" s="196" t="s">
        <v>1117</v>
      </c>
    </row>
    <row r="146" spans="1:65" s="2" customFormat="1" ht="21.75" customHeight="1">
      <c r="A146" s="37"/>
      <c r="B146" s="38"/>
      <c r="C146" s="236" t="s">
        <v>723</v>
      </c>
      <c r="D146" s="236" t="s">
        <v>453</v>
      </c>
      <c r="E146" s="237" t="s">
        <v>7126</v>
      </c>
      <c r="F146" s="238" t="s">
        <v>7127</v>
      </c>
      <c r="G146" s="239" t="s">
        <v>167</v>
      </c>
      <c r="H146" s="240">
        <v>50</v>
      </c>
      <c r="I146" s="241"/>
      <c r="J146" s="242">
        <f t="shared" si="10"/>
        <v>0</v>
      </c>
      <c r="K146" s="238" t="s">
        <v>7035</v>
      </c>
      <c r="L146" s="243"/>
      <c r="M146" s="244" t="s">
        <v>76</v>
      </c>
      <c r="N146" s="245" t="s">
        <v>49</v>
      </c>
      <c r="O146" s="67"/>
      <c r="P146" s="194">
        <f t="shared" si="11"/>
        <v>0</v>
      </c>
      <c r="Q146" s="194">
        <v>0</v>
      </c>
      <c r="R146" s="194">
        <f t="shared" si="12"/>
        <v>0</v>
      </c>
      <c r="S146" s="194">
        <v>0</v>
      </c>
      <c r="T146" s="195">
        <f t="shared" si="13"/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6" t="s">
        <v>436</v>
      </c>
      <c r="AT146" s="196" t="s">
        <v>453</v>
      </c>
      <c r="AU146" s="196" t="s">
        <v>90</v>
      </c>
      <c r="AY146" s="20" t="s">
        <v>386</v>
      </c>
      <c r="BE146" s="197">
        <f t="shared" si="14"/>
        <v>0</v>
      </c>
      <c r="BF146" s="197">
        <f t="shared" si="15"/>
        <v>0</v>
      </c>
      <c r="BG146" s="197">
        <f t="shared" si="16"/>
        <v>0</v>
      </c>
      <c r="BH146" s="197">
        <f t="shared" si="17"/>
        <v>0</v>
      </c>
      <c r="BI146" s="197">
        <f t="shared" si="18"/>
        <v>0</v>
      </c>
      <c r="BJ146" s="20" t="s">
        <v>90</v>
      </c>
      <c r="BK146" s="197">
        <f t="shared" si="19"/>
        <v>0</v>
      </c>
      <c r="BL146" s="20" t="s">
        <v>102</v>
      </c>
      <c r="BM146" s="196" t="s">
        <v>1197</v>
      </c>
    </row>
    <row r="147" spans="1:65" s="2" customFormat="1" ht="16.5" customHeight="1">
      <c r="A147" s="37"/>
      <c r="B147" s="38"/>
      <c r="C147" s="185" t="s">
        <v>733</v>
      </c>
      <c r="D147" s="185" t="s">
        <v>388</v>
      </c>
      <c r="E147" s="186" t="s">
        <v>7128</v>
      </c>
      <c r="F147" s="187" t="s">
        <v>7129</v>
      </c>
      <c r="G147" s="188" t="s">
        <v>167</v>
      </c>
      <c r="H147" s="189">
        <v>2570</v>
      </c>
      <c r="I147" s="190"/>
      <c r="J147" s="191">
        <f t="shared" si="10"/>
        <v>0</v>
      </c>
      <c r="K147" s="187" t="s">
        <v>7035</v>
      </c>
      <c r="L147" s="42"/>
      <c r="M147" s="192" t="s">
        <v>76</v>
      </c>
      <c r="N147" s="193" t="s">
        <v>49</v>
      </c>
      <c r="O147" s="67"/>
      <c r="P147" s="194">
        <f t="shared" si="11"/>
        <v>0</v>
      </c>
      <c r="Q147" s="194">
        <v>0</v>
      </c>
      <c r="R147" s="194">
        <f t="shared" si="12"/>
        <v>0</v>
      </c>
      <c r="S147" s="194">
        <v>0</v>
      </c>
      <c r="T147" s="195">
        <f t="shared" si="13"/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6" t="s">
        <v>102</v>
      </c>
      <c r="AT147" s="196" t="s">
        <v>388</v>
      </c>
      <c r="AU147" s="196" t="s">
        <v>90</v>
      </c>
      <c r="AY147" s="20" t="s">
        <v>386</v>
      </c>
      <c r="BE147" s="197">
        <f t="shared" si="14"/>
        <v>0</v>
      </c>
      <c r="BF147" s="197">
        <f t="shared" si="15"/>
        <v>0</v>
      </c>
      <c r="BG147" s="197">
        <f t="shared" si="16"/>
        <v>0</v>
      </c>
      <c r="BH147" s="197">
        <f t="shared" si="17"/>
        <v>0</v>
      </c>
      <c r="BI147" s="197">
        <f t="shared" si="18"/>
        <v>0</v>
      </c>
      <c r="BJ147" s="20" t="s">
        <v>90</v>
      </c>
      <c r="BK147" s="197">
        <f t="shared" si="19"/>
        <v>0</v>
      </c>
      <c r="BL147" s="20" t="s">
        <v>102</v>
      </c>
      <c r="BM147" s="196" t="s">
        <v>1229</v>
      </c>
    </row>
    <row r="148" spans="1:65" s="2" customFormat="1" ht="24.15" customHeight="1">
      <c r="A148" s="37"/>
      <c r="B148" s="38"/>
      <c r="C148" s="185" t="s">
        <v>417</v>
      </c>
      <c r="D148" s="185" t="s">
        <v>388</v>
      </c>
      <c r="E148" s="186" t="s">
        <v>7130</v>
      </c>
      <c r="F148" s="187" t="s">
        <v>7131</v>
      </c>
      <c r="G148" s="188" t="s">
        <v>624</v>
      </c>
      <c r="H148" s="189">
        <v>1</v>
      </c>
      <c r="I148" s="190"/>
      <c r="J148" s="191">
        <f t="shared" si="10"/>
        <v>0</v>
      </c>
      <c r="K148" s="187" t="s">
        <v>76</v>
      </c>
      <c r="L148" s="42"/>
      <c r="M148" s="192" t="s">
        <v>76</v>
      </c>
      <c r="N148" s="193" t="s">
        <v>49</v>
      </c>
      <c r="O148" s="67"/>
      <c r="P148" s="194">
        <f t="shared" si="11"/>
        <v>0</v>
      </c>
      <c r="Q148" s="194">
        <v>0</v>
      </c>
      <c r="R148" s="194">
        <f t="shared" si="12"/>
        <v>0</v>
      </c>
      <c r="S148" s="194">
        <v>0</v>
      </c>
      <c r="T148" s="195">
        <f t="shared" si="13"/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6" t="s">
        <v>102</v>
      </c>
      <c r="AT148" s="196" t="s">
        <v>388</v>
      </c>
      <c r="AU148" s="196" t="s">
        <v>90</v>
      </c>
      <c r="AY148" s="20" t="s">
        <v>386</v>
      </c>
      <c r="BE148" s="197">
        <f t="shared" si="14"/>
        <v>0</v>
      </c>
      <c r="BF148" s="197">
        <f t="shared" si="15"/>
        <v>0</v>
      </c>
      <c r="BG148" s="197">
        <f t="shared" si="16"/>
        <v>0</v>
      </c>
      <c r="BH148" s="197">
        <f t="shared" si="17"/>
        <v>0</v>
      </c>
      <c r="BI148" s="197">
        <f t="shared" si="18"/>
        <v>0</v>
      </c>
      <c r="BJ148" s="20" t="s">
        <v>90</v>
      </c>
      <c r="BK148" s="197">
        <f t="shared" si="19"/>
        <v>0</v>
      </c>
      <c r="BL148" s="20" t="s">
        <v>102</v>
      </c>
      <c r="BM148" s="196" t="s">
        <v>1239</v>
      </c>
    </row>
    <row r="149" spans="1:65" s="2" customFormat="1" ht="44.25" customHeight="1">
      <c r="A149" s="37"/>
      <c r="B149" s="38"/>
      <c r="C149" s="185" t="s">
        <v>743</v>
      </c>
      <c r="D149" s="185" t="s">
        <v>388</v>
      </c>
      <c r="E149" s="186" t="s">
        <v>7132</v>
      </c>
      <c r="F149" s="187" t="s">
        <v>7133</v>
      </c>
      <c r="G149" s="188" t="s">
        <v>624</v>
      </c>
      <c r="H149" s="189">
        <v>5</v>
      </c>
      <c r="I149" s="190"/>
      <c r="J149" s="191">
        <f t="shared" si="10"/>
        <v>0</v>
      </c>
      <c r="K149" s="187" t="s">
        <v>7035</v>
      </c>
      <c r="L149" s="42"/>
      <c r="M149" s="192" t="s">
        <v>76</v>
      </c>
      <c r="N149" s="193" t="s">
        <v>49</v>
      </c>
      <c r="O149" s="67"/>
      <c r="P149" s="194">
        <f t="shared" si="11"/>
        <v>0</v>
      </c>
      <c r="Q149" s="194">
        <v>0</v>
      </c>
      <c r="R149" s="194">
        <f t="shared" si="12"/>
        <v>0</v>
      </c>
      <c r="S149" s="194">
        <v>0</v>
      </c>
      <c r="T149" s="195">
        <f t="shared" si="13"/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6" t="s">
        <v>102</v>
      </c>
      <c r="AT149" s="196" t="s">
        <v>388</v>
      </c>
      <c r="AU149" s="196" t="s">
        <v>90</v>
      </c>
      <c r="AY149" s="20" t="s">
        <v>386</v>
      </c>
      <c r="BE149" s="197">
        <f t="shared" si="14"/>
        <v>0</v>
      </c>
      <c r="BF149" s="197">
        <f t="shared" si="15"/>
        <v>0</v>
      </c>
      <c r="BG149" s="197">
        <f t="shared" si="16"/>
        <v>0</v>
      </c>
      <c r="BH149" s="197">
        <f t="shared" si="17"/>
        <v>0</v>
      </c>
      <c r="BI149" s="197">
        <f t="shared" si="18"/>
        <v>0</v>
      </c>
      <c r="BJ149" s="20" t="s">
        <v>90</v>
      </c>
      <c r="BK149" s="197">
        <f t="shared" si="19"/>
        <v>0</v>
      </c>
      <c r="BL149" s="20" t="s">
        <v>102</v>
      </c>
      <c r="BM149" s="196" t="s">
        <v>1251</v>
      </c>
    </row>
    <row r="150" spans="1:65" s="2" customFormat="1" ht="24.15" customHeight="1">
      <c r="A150" s="37"/>
      <c r="B150" s="38"/>
      <c r="C150" s="185" t="s">
        <v>752</v>
      </c>
      <c r="D150" s="185" t="s">
        <v>388</v>
      </c>
      <c r="E150" s="186" t="s">
        <v>7134</v>
      </c>
      <c r="F150" s="187" t="s">
        <v>7135</v>
      </c>
      <c r="G150" s="188" t="s">
        <v>167</v>
      </c>
      <c r="H150" s="189">
        <v>10</v>
      </c>
      <c r="I150" s="190"/>
      <c r="J150" s="191">
        <f t="shared" si="10"/>
        <v>0</v>
      </c>
      <c r="K150" s="187" t="s">
        <v>7035</v>
      </c>
      <c r="L150" s="42"/>
      <c r="M150" s="192" t="s">
        <v>76</v>
      </c>
      <c r="N150" s="193" t="s">
        <v>49</v>
      </c>
      <c r="O150" s="67"/>
      <c r="P150" s="194">
        <f t="shared" si="11"/>
        <v>0</v>
      </c>
      <c r="Q150" s="194">
        <v>0</v>
      </c>
      <c r="R150" s="194">
        <f t="shared" si="12"/>
        <v>0</v>
      </c>
      <c r="S150" s="194">
        <v>0</v>
      </c>
      <c r="T150" s="195">
        <f t="shared" si="13"/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6" t="s">
        <v>102</v>
      </c>
      <c r="AT150" s="196" t="s">
        <v>388</v>
      </c>
      <c r="AU150" s="196" t="s">
        <v>90</v>
      </c>
      <c r="AY150" s="20" t="s">
        <v>386</v>
      </c>
      <c r="BE150" s="197">
        <f t="shared" si="14"/>
        <v>0</v>
      </c>
      <c r="BF150" s="197">
        <f t="shared" si="15"/>
        <v>0</v>
      </c>
      <c r="BG150" s="197">
        <f t="shared" si="16"/>
        <v>0</v>
      </c>
      <c r="BH150" s="197">
        <f t="shared" si="17"/>
        <v>0</v>
      </c>
      <c r="BI150" s="197">
        <f t="shared" si="18"/>
        <v>0</v>
      </c>
      <c r="BJ150" s="20" t="s">
        <v>90</v>
      </c>
      <c r="BK150" s="197">
        <f t="shared" si="19"/>
        <v>0</v>
      </c>
      <c r="BL150" s="20" t="s">
        <v>102</v>
      </c>
      <c r="BM150" s="196" t="s">
        <v>1269</v>
      </c>
    </row>
    <row r="151" spans="1:65" s="2" customFormat="1" ht="16.5" customHeight="1">
      <c r="A151" s="37"/>
      <c r="B151" s="38"/>
      <c r="C151" s="185" t="s">
        <v>759</v>
      </c>
      <c r="D151" s="185" t="s">
        <v>388</v>
      </c>
      <c r="E151" s="186" t="s">
        <v>7136</v>
      </c>
      <c r="F151" s="187" t="s">
        <v>7137</v>
      </c>
      <c r="G151" s="188" t="s">
        <v>624</v>
      </c>
      <c r="H151" s="189">
        <v>58</v>
      </c>
      <c r="I151" s="190"/>
      <c r="J151" s="191">
        <f t="shared" si="10"/>
        <v>0</v>
      </c>
      <c r="K151" s="187" t="s">
        <v>7035</v>
      </c>
      <c r="L151" s="42"/>
      <c r="M151" s="192" t="s">
        <v>76</v>
      </c>
      <c r="N151" s="193" t="s">
        <v>49</v>
      </c>
      <c r="O151" s="67"/>
      <c r="P151" s="194">
        <f t="shared" si="11"/>
        <v>0</v>
      </c>
      <c r="Q151" s="194">
        <v>0</v>
      </c>
      <c r="R151" s="194">
        <f t="shared" si="12"/>
        <v>0</v>
      </c>
      <c r="S151" s="194">
        <v>0</v>
      </c>
      <c r="T151" s="195">
        <f t="shared" si="13"/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6" t="s">
        <v>102</v>
      </c>
      <c r="AT151" s="196" t="s">
        <v>388</v>
      </c>
      <c r="AU151" s="196" t="s">
        <v>90</v>
      </c>
      <c r="AY151" s="20" t="s">
        <v>386</v>
      </c>
      <c r="BE151" s="197">
        <f t="shared" si="14"/>
        <v>0</v>
      </c>
      <c r="BF151" s="197">
        <f t="shared" si="15"/>
        <v>0</v>
      </c>
      <c r="BG151" s="197">
        <f t="shared" si="16"/>
        <v>0</v>
      </c>
      <c r="BH151" s="197">
        <f t="shared" si="17"/>
        <v>0</v>
      </c>
      <c r="BI151" s="197">
        <f t="shared" si="18"/>
        <v>0</v>
      </c>
      <c r="BJ151" s="20" t="s">
        <v>90</v>
      </c>
      <c r="BK151" s="197">
        <f t="shared" si="19"/>
        <v>0</v>
      </c>
      <c r="BL151" s="20" t="s">
        <v>102</v>
      </c>
      <c r="BM151" s="196" t="s">
        <v>1289</v>
      </c>
    </row>
    <row r="152" spans="1:65" s="2" customFormat="1" ht="16.5" customHeight="1">
      <c r="A152" s="37"/>
      <c r="B152" s="38"/>
      <c r="C152" s="236" t="s">
        <v>764</v>
      </c>
      <c r="D152" s="236" t="s">
        <v>453</v>
      </c>
      <c r="E152" s="237" t="s">
        <v>7138</v>
      </c>
      <c r="F152" s="238" t="s">
        <v>7139</v>
      </c>
      <c r="G152" s="239" t="s">
        <v>7140</v>
      </c>
      <c r="H152" s="240">
        <v>4</v>
      </c>
      <c r="I152" s="241"/>
      <c r="J152" s="242">
        <f t="shared" si="10"/>
        <v>0</v>
      </c>
      <c r="K152" s="238" t="s">
        <v>7035</v>
      </c>
      <c r="L152" s="243"/>
      <c r="M152" s="244" t="s">
        <v>76</v>
      </c>
      <c r="N152" s="245" t="s">
        <v>49</v>
      </c>
      <c r="O152" s="67"/>
      <c r="P152" s="194">
        <f t="shared" si="11"/>
        <v>0</v>
      </c>
      <c r="Q152" s="194">
        <v>0</v>
      </c>
      <c r="R152" s="194">
        <f t="shared" si="12"/>
        <v>0</v>
      </c>
      <c r="S152" s="194">
        <v>0</v>
      </c>
      <c r="T152" s="195">
        <f t="shared" si="13"/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6" t="s">
        <v>436</v>
      </c>
      <c r="AT152" s="196" t="s">
        <v>453</v>
      </c>
      <c r="AU152" s="196" t="s">
        <v>90</v>
      </c>
      <c r="AY152" s="20" t="s">
        <v>386</v>
      </c>
      <c r="BE152" s="197">
        <f t="shared" si="14"/>
        <v>0</v>
      </c>
      <c r="BF152" s="197">
        <f t="shared" si="15"/>
        <v>0</v>
      </c>
      <c r="BG152" s="197">
        <f t="shared" si="16"/>
        <v>0</v>
      </c>
      <c r="BH152" s="197">
        <f t="shared" si="17"/>
        <v>0</v>
      </c>
      <c r="BI152" s="197">
        <f t="shared" si="18"/>
        <v>0</v>
      </c>
      <c r="BJ152" s="20" t="s">
        <v>90</v>
      </c>
      <c r="BK152" s="197">
        <f t="shared" si="19"/>
        <v>0</v>
      </c>
      <c r="BL152" s="20" t="s">
        <v>102</v>
      </c>
      <c r="BM152" s="196" t="s">
        <v>1311</v>
      </c>
    </row>
    <row r="153" spans="1:65" s="2" customFormat="1" ht="24.15" customHeight="1">
      <c r="A153" s="37"/>
      <c r="B153" s="38"/>
      <c r="C153" s="185" t="s">
        <v>772</v>
      </c>
      <c r="D153" s="185" t="s">
        <v>388</v>
      </c>
      <c r="E153" s="186" t="s">
        <v>7141</v>
      </c>
      <c r="F153" s="187" t="s">
        <v>7142</v>
      </c>
      <c r="G153" s="188" t="s">
        <v>624</v>
      </c>
      <c r="H153" s="189">
        <v>58</v>
      </c>
      <c r="I153" s="190"/>
      <c r="J153" s="191">
        <f t="shared" si="10"/>
        <v>0</v>
      </c>
      <c r="K153" s="187" t="s">
        <v>7035</v>
      </c>
      <c r="L153" s="42"/>
      <c r="M153" s="192" t="s">
        <v>76</v>
      </c>
      <c r="N153" s="193" t="s">
        <v>49</v>
      </c>
      <c r="O153" s="67"/>
      <c r="P153" s="194">
        <f t="shared" si="11"/>
        <v>0</v>
      </c>
      <c r="Q153" s="194">
        <v>0</v>
      </c>
      <c r="R153" s="194">
        <f t="shared" si="12"/>
        <v>0</v>
      </c>
      <c r="S153" s="194">
        <v>0</v>
      </c>
      <c r="T153" s="195">
        <f t="shared" si="13"/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6" t="s">
        <v>102</v>
      </c>
      <c r="AT153" s="196" t="s">
        <v>388</v>
      </c>
      <c r="AU153" s="196" t="s">
        <v>90</v>
      </c>
      <c r="AY153" s="20" t="s">
        <v>386</v>
      </c>
      <c r="BE153" s="197">
        <f t="shared" si="14"/>
        <v>0</v>
      </c>
      <c r="BF153" s="197">
        <f t="shared" si="15"/>
        <v>0</v>
      </c>
      <c r="BG153" s="197">
        <f t="shared" si="16"/>
        <v>0</v>
      </c>
      <c r="BH153" s="197">
        <f t="shared" si="17"/>
        <v>0</v>
      </c>
      <c r="BI153" s="197">
        <f t="shared" si="18"/>
        <v>0</v>
      </c>
      <c r="BJ153" s="20" t="s">
        <v>90</v>
      </c>
      <c r="BK153" s="197">
        <f t="shared" si="19"/>
        <v>0</v>
      </c>
      <c r="BL153" s="20" t="s">
        <v>102</v>
      </c>
      <c r="BM153" s="196" t="s">
        <v>1323</v>
      </c>
    </row>
    <row r="154" spans="1:65" s="2" customFormat="1" ht="24.15" customHeight="1">
      <c r="A154" s="37"/>
      <c r="B154" s="38"/>
      <c r="C154" s="185" t="s">
        <v>783</v>
      </c>
      <c r="D154" s="185" t="s">
        <v>388</v>
      </c>
      <c r="E154" s="186" t="s">
        <v>7143</v>
      </c>
      <c r="F154" s="187" t="s">
        <v>7144</v>
      </c>
      <c r="G154" s="188" t="s">
        <v>624</v>
      </c>
      <c r="H154" s="189">
        <v>5</v>
      </c>
      <c r="I154" s="190"/>
      <c r="J154" s="191">
        <f t="shared" si="10"/>
        <v>0</v>
      </c>
      <c r="K154" s="187" t="s">
        <v>7035</v>
      </c>
      <c r="L154" s="42"/>
      <c r="M154" s="192" t="s">
        <v>76</v>
      </c>
      <c r="N154" s="193" t="s">
        <v>49</v>
      </c>
      <c r="O154" s="67"/>
      <c r="P154" s="194">
        <f t="shared" si="11"/>
        <v>0</v>
      </c>
      <c r="Q154" s="194">
        <v>0</v>
      </c>
      <c r="R154" s="194">
        <f t="shared" si="12"/>
        <v>0</v>
      </c>
      <c r="S154" s="194">
        <v>0</v>
      </c>
      <c r="T154" s="195">
        <f t="shared" si="13"/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6" t="s">
        <v>102</v>
      </c>
      <c r="AT154" s="196" t="s">
        <v>388</v>
      </c>
      <c r="AU154" s="196" t="s">
        <v>90</v>
      </c>
      <c r="AY154" s="20" t="s">
        <v>386</v>
      </c>
      <c r="BE154" s="197">
        <f t="shared" si="14"/>
        <v>0</v>
      </c>
      <c r="BF154" s="197">
        <f t="shared" si="15"/>
        <v>0</v>
      </c>
      <c r="BG154" s="197">
        <f t="shared" si="16"/>
        <v>0</v>
      </c>
      <c r="BH154" s="197">
        <f t="shared" si="17"/>
        <v>0</v>
      </c>
      <c r="BI154" s="197">
        <f t="shared" si="18"/>
        <v>0</v>
      </c>
      <c r="BJ154" s="20" t="s">
        <v>90</v>
      </c>
      <c r="BK154" s="197">
        <f t="shared" si="19"/>
        <v>0</v>
      </c>
      <c r="BL154" s="20" t="s">
        <v>102</v>
      </c>
      <c r="BM154" s="196" t="s">
        <v>1334</v>
      </c>
    </row>
    <row r="155" spans="1:65" s="2" customFormat="1" ht="33" customHeight="1">
      <c r="A155" s="37"/>
      <c r="B155" s="38"/>
      <c r="C155" s="185" t="s">
        <v>790</v>
      </c>
      <c r="D155" s="185" t="s">
        <v>388</v>
      </c>
      <c r="E155" s="186" t="s">
        <v>5173</v>
      </c>
      <c r="F155" s="187" t="s">
        <v>7145</v>
      </c>
      <c r="G155" s="188" t="s">
        <v>456</v>
      </c>
      <c r="H155" s="189">
        <v>1</v>
      </c>
      <c r="I155" s="190"/>
      <c r="J155" s="191">
        <f t="shared" si="10"/>
        <v>0</v>
      </c>
      <c r="K155" s="187" t="s">
        <v>7035</v>
      </c>
      <c r="L155" s="42"/>
      <c r="M155" s="192" t="s">
        <v>76</v>
      </c>
      <c r="N155" s="193" t="s">
        <v>49</v>
      </c>
      <c r="O155" s="67"/>
      <c r="P155" s="194">
        <f t="shared" si="11"/>
        <v>0</v>
      </c>
      <c r="Q155" s="194">
        <v>0</v>
      </c>
      <c r="R155" s="194">
        <f t="shared" si="12"/>
        <v>0</v>
      </c>
      <c r="S155" s="194">
        <v>0</v>
      </c>
      <c r="T155" s="195">
        <f t="shared" si="13"/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6" t="s">
        <v>102</v>
      </c>
      <c r="AT155" s="196" t="s">
        <v>388</v>
      </c>
      <c r="AU155" s="196" t="s">
        <v>90</v>
      </c>
      <c r="AY155" s="20" t="s">
        <v>386</v>
      </c>
      <c r="BE155" s="197">
        <f t="shared" si="14"/>
        <v>0</v>
      </c>
      <c r="BF155" s="197">
        <f t="shared" si="15"/>
        <v>0</v>
      </c>
      <c r="BG155" s="197">
        <f t="shared" si="16"/>
        <v>0</v>
      </c>
      <c r="BH155" s="197">
        <f t="shared" si="17"/>
        <v>0</v>
      </c>
      <c r="BI155" s="197">
        <f t="shared" si="18"/>
        <v>0</v>
      </c>
      <c r="BJ155" s="20" t="s">
        <v>90</v>
      </c>
      <c r="BK155" s="197">
        <f t="shared" si="19"/>
        <v>0</v>
      </c>
      <c r="BL155" s="20" t="s">
        <v>102</v>
      </c>
      <c r="BM155" s="196" t="s">
        <v>1345</v>
      </c>
    </row>
    <row r="156" spans="1:65" s="2" customFormat="1" ht="44.25" customHeight="1">
      <c r="A156" s="37"/>
      <c r="B156" s="38"/>
      <c r="C156" s="185" t="s">
        <v>797</v>
      </c>
      <c r="D156" s="185" t="s">
        <v>388</v>
      </c>
      <c r="E156" s="186" t="s">
        <v>7146</v>
      </c>
      <c r="F156" s="187" t="s">
        <v>7147</v>
      </c>
      <c r="G156" s="188" t="s">
        <v>456</v>
      </c>
      <c r="H156" s="189">
        <v>1</v>
      </c>
      <c r="I156" s="190"/>
      <c r="J156" s="191">
        <f t="shared" si="10"/>
        <v>0</v>
      </c>
      <c r="K156" s="187" t="s">
        <v>7035</v>
      </c>
      <c r="L156" s="42"/>
      <c r="M156" s="192" t="s">
        <v>76</v>
      </c>
      <c r="N156" s="193" t="s">
        <v>49</v>
      </c>
      <c r="O156" s="67"/>
      <c r="P156" s="194">
        <f t="shared" si="11"/>
        <v>0</v>
      </c>
      <c r="Q156" s="194">
        <v>0</v>
      </c>
      <c r="R156" s="194">
        <f t="shared" si="12"/>
        <v>0</v>
      </c>
      <c r="S156" s="194">
        <v>0</v>
      </c>
      <c r="T156" s="195">
        <f t="shared" si="13"/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6" t="s">
        <v>102</v>
      </c>
      <c r="AT156" s="196" t="s">
        <v>388</v>
      </c>
      <c r="AU156" s="196" t="s">
        <v>90</v>
      </c>
      <c r="AY156" s="20" t="s">
        <v>386</v>
      </c>
      <c r="BE156" s="197">
        <f t="shared" si="14"/>
        <v>0</v>
      </c>
      <c r="BF156" s="197">
        <f t="shared" si="15"/>
        <v>0</v>
      </c>
      <c r="BG156" s="197">
        <f t="shared" si="16"/>
        <v>0</v>
      </c>
      <c r="BH156" s="197">
        <f t="shared" si="17"/>
        <v>0</v>
      </c>
      <c r="BI156" s="197">
        <f t="shared" si="18"/>
        <v>0</v>
      </c>
      <c r="BJ156" s="20" t="s">
        <v>90</v>
      </c>
      <c r="BK156" s="197">
        <f t="shared" si="19"/>
        <v>0</v>
      </c>
      <c r="BL156" s="20" t="s">
        <v>102</v>
      </c>
      <c r="BM156" s="196" t="s">
        <v>1365</v>
      </c>
    </row>
    <row r="157" spans="1:65" s="2" customFormat="1" ht="24.15" customHeight="1">
      <c r="A157" s="37"/>
      <c r="B157" s="38"/>
      <c r="C157" s="185" t="s">
        <v>812</v>
      </c>
      <c r="D157" s="185" t="s">
        <v>388</v>
      </c>
      <c r="E157" s="186" t="s">
        <v>7148</v>
      </c>
      <c r="F157" s="187" t="s">
        <v>7149</v>
      </c>
      <c r="G157" s="188" t="s">
        <v>456</v>
      </c>
      <c r="H157" s="189">
        <v>1</v>
      </c>
      <c r="I157" s="190"/>
      <c r="J157" s="191">
        <f t="shared" si="10"/>
        <v>0</v>
      </c>
      <c r="K157" s="187" t="s">
        <v>7035</v>
      </c>
      <c r="L157" s="42"/>
      <c r="M157" s="192" t="s">
        <v>76</v>
      </c>
      <c r="N157" s="193" t="s">
        <v>49</v>
      </c>
      <c r="O157" s="67"/>
      <c r="P157" s="194">
        <f t="shared" si="11"/>
        <v>0</v>
      </c>
      <c r="Q157" s="194">
        <v>0</v>
      </c>
      <c r="R157" s="194">
        <f t="shared" si="12"/>
        <v>0</v>
      </c>
      <c r="S157" s="194">
        <v>0</v>
      </c>
      <c r="T157" s="195">
        <f t="shared" si="1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6" t="s">
        <v>102</v>
      </c>
      <c r="AT157" s="196" t="s">
        <v>388</v>
      </c>
      <c r="AU157" s="196" t="s">
        <v>90</v>
      </c>
      <c r="AY157" s="20" t="s">
        <v>386</v>
      </c>
      <c r="BE157" s="197">
        <f t="shared" si="14"/>
        <v>0</v>
      </c>
      <c r="BF157" s="197">
        <f t="shared" si="15"/>
        <v>0</v>
      </c>
      <c r="BG157" s="197">
        <f t="shared" si="16"/>
        <v>0</v>
      </c>
      <c r="BH157" s="197">
        <f t="shared" si="17"/>
        <v>0</v>
      </c>
      <c r="BI157" s="197">
        <f t="shared" si="18"/>
        <v>0</v>
      </c>
      <c r="BJ157" s="20" t="s">
        <v>90</v>
      </c>
      <c r="BK157" s="197">
        <f t="shared" si="19"/>
        <v>0</v>
      </c>
      <c r="BL157" s="20" t="s">
        <v>102</v>
      </c>
      <c r="BM157" s="196" t="s">
        <v>1377</v>
      </c>
    </row>
    <row r="158" spans="1:65" s="2" customFormat="1" ht="44.25" customHeight="1">
      <c r="A158" s="37"/>
      <c r="B158" s="38"/>
      <c r="C158" s="185" t="s">
        <v>817</v>
      </c>
      <c r="D158" s="185" t="s">
        <v>388</v>
      </c>
      <c r="E158" s="186" t="s">
        <v>7150</v>
      </c>
      <c r="F158" s="187" t="s">
        <v>7151</v>
      </c>
      <c r="G158" s="188" t="s">
        <v>456</v>
      </c>
      <c r="H158" s="189">
        <v>1</v>
      </c>
      <c r="I158" s="190"/>
      <c r="J158" s="191">
        <f t="shared" si="10"/>
        <v>0</v>
      </c>
      <c r="K158" s="187" t="s">
        <v>7035</v>
      </c>
      <c r="L158" s="42"/>
      <c r="M158" s="192" t="s">
        <v>76</v>
      </c>
      <c r="N158" s="193" t="s">
        <v>49</v>
      </c>
      <c r="O158" s="67"/>
      <c r="P158" s="194">
        <f t="shared" si="11"/>
        <v>0</v>
      </c>
      <c r="Q158" s="194">
        <v>0</v>
      </c>
      <c r="R158" s="194">
        <f t="shared" si="12"/>
        <v>0</v>
      </c>
      <c r="S158" s="194">
        <v>0</v>
      </c>
      <c r="T158" s="195">
        <f t="shared" si="1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6" t="s">
        <v>102</v>
      </c>
      <c r="AT158" s="196" t="s">
        <v>388</v>
      </c>
      <c r="AU158" s="196" t="s">
        <v>90</v>
      </c>
      <c r="AY158" s="20" t="s">
        <v>386</v>
      </c>
      <c r="BE158" s="197">
        <f t="shared" si="14"/>
        <v>0</v>
      </c>
      <c r="BF158" s="197">
        <f t="shared" si="15"/>
        <v>0</v>
      </c>
      <c r="BG158" s="197">
        <f t="shared" si="16"/>
        <v>0</v>
      </c>
      <c r="BH158" s="197">
        <f t="shared" si="17"/>
        <v>0</v>
      </c>
      <c r="BI158" s="197">
        <f t="shared" si="18"/>
        <v>0</v>
      </c>
      <c r="BJ158" s="20" t="s">
        <v>90</v>
      </c>
      <c r="BK158" s="197">
        <f t="shared" si="19"/>
        <v>0</v>
      </c>
      <c r="BL158" s="20" t="s">
        <v>102</v>
      </c>
      <c r="BM158" s="196" t="s">
        <v>1388</v>
      </c>
    </row>
    <row r="159" spans="1:65" s="12" customFormat="1" ht="22.75" customHeight="1">
      <c r="B159" s="169"/>
      <c r="C159" s="170"/>
      <c r="D159" s="171" t="s">
        <v>77</v>
      </c>
      <c r="E159" s="183" t="s">
        <v>7152</v>
      </c>
      <c r="F159" s="183" t="s">
        <v>123</v>
      </c>
      <c r="G159" s="170"/>
      <c r="H159" s="170"/>
      <c r="I159" s="173"/>
      <c r="J159" s="184">
        <f>BK159</f>
        <v>0</v>
      </c>
      <c r="K159" s="170"/>
      <c r="L159" s="175"/>
      <c r="M159" s="176"/>
      <c r="N159" s="177"/>
      <c r="O159" s="177"/>
      <c r="P159" s="178">
        <f>SUM(P160:P164)</f>
        <v>0</v>
      </c>
      <c r="Q159" s="177"/>
      <c r="R159" s="178">
        <f>SUM(R160:R164)</f>
        <v>0</v>
      </c>
      <c r="S159" s="177"/>
      <c r="T159" s="179">
        <f>SUM(T160:T164)</f>
        <v>0</v>
      </c>
      <c r="AR159" s="180" t="s">
        <v>85</v>
      </c>
      <c r="AT159" s="181" t="s">
        <v>77</v>
      </c>
      <c r="AU159" s="181" t="s">
        <v>85</v>
      </c>
      <c r="AY159" s="180" t="s">
        <v>386</v>
      </c>
      <c r="BK159" s="182">
        <f>SUM(BK160:BK164)</f>
        <v>0</v>
      </c>
    </row>
    <row r="160" spans="1:65" s="2" customFormat="1" ht="21.75" customHeight="1">
      <c r="A160" s="37"/>
      <c r="B160" s="38"/>
      <c r="C160" s="185" t="s">
        <v>825</v>
      </c>
      <c r="D160" s="185" t="s">
        <v>388</v>
      </c>
      <c r="E160" s="186" t="s">
        <v>7153</v>
      </c>
      <c r="F160" s="187" t="s">
        <v>7154</v>
      </c>
      <c r="G160" s="188" t="s">
        <v>624</v>
      </c>
      <c r="H160" s="189">
        <v>1</v>
      </c>
      <c r="I160" s="190"/>
      <c r="J160" s="191">
        <f>ROUND(I160*H160,2)</f>
        <v>0</v>
      </c>
      <c r="K160" s="187" t="s">
        <v>76</v>
      </c>
      <c r="L160" s="42"/>
      <c r="M160" s="192" t="s">
        <v>76</v>
      </c>
      <c r="N160" s="193" t="s">
        <v>49</v>
      </c>
      <c r="O160" s="67"/>
      <c r="P160" s="194">
        <f>O160*H160</f>
        <v>0</v>
      </c>
      <c r="Q160" s="194">
        <v>0</v>
      </c>
      <c r="R160" s="194">
        <f>Q160*H160</f>
        <v>0</v>
      </c>
      <c r="S160" s="194">
        <v>0</v>
      </c>
      <c r="T160" s="195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6" t="s">
        <v>102</v>
      </c>
      <c r="AT160" s="196" t="s">
        <v>388</v>
      </c>
      <c r="AU160" s="196" t="s">
        <v>90</v>
      </c>
      <c r="AY160" s="20" t="s">
        <v>386</v>
      </c>
      <c r="BE160" s="197">
        <f>IF(N160="základní",J160,0)</f>
        <v>0</v>
      </c>
      <c r="BF160" s="197">
        <f>IF(N160="snížená",J160,0)</f>
        <v>0</v>
      </c>
      <c r="BG160" s="197">
        <f>IF(N160="zákl. přenesená",J160,0)</f>
        <v>0</v>
      </c>
      <c r="BH160" s="197">
        <f>IF(N160="sníž. přenesená",J160,0)</f>
        <v>0</v>
      </c>
      <c r="BI160" s="197">
        <f>IF(N160="nulová",J160,0)</f>
        <v>0</v>
      </c>
      <c r="BJ160" s="20" t="s">
        <v>90</v>
      </c>
      <c r="BK160" s="197">
        <f>ROUND(I160*H160,2)</f>
        <v>0</v>
      </c>
      <c r="BL160" s="20" t="s">
        <v>102</v>
      </c>
      <c r="BM160" s="196" t="s">
        <v>1410</v>
      </c>
    </row>
    <row r="161" spans="1:65" s="2" customFormat="1" ht="24.15" customHeight="1">
      <c r="A161" s="37"/>
      <c r="B161" s="38"/>
      <c r="C161" s="185" t="s">
        <v>830</v>
      </c>
      <c r="D161" s="185" t="s">
        <v>388</v>
      </c>
      <c r="E161" s="186" t="s">
        <v>7155</v>
      </c>
      <c r="F161" s="187" t="s">
        <v>7156</v>
      </c>
      <c r="G161" s="188" t="s">
        <v>624</v>
      </c>
      <c r="H161" s="189">
        <v>1</v>
      </c>
      <c r="I161" s="190"/>
      <c r="J161" s="191">
        <f>ROUND(I161*H161,2)</f>
        <v>0</v>
      </c>
      <c r="K161" s="187" t="s">
        <v>76</v>
      </c>
      <c r="L161" s="42"/>
      <c r="M161" s="192" t="s">
        <v>76</v>
      </c>
      <c r="N161" s="193" t="s">
        <v>49</v>
      </c>
      <c r="O161" s="67"/>
      <c r="P161" s="194">
        <f>O161*H161</f>
        <v>0</v>
      </c>
      <c r="Q161" s="194">
        <v>0</v>
      </c>
      <c r="R161" s="194">
        <f>Q161*H161</f>
        <v>0</v>
      </c>
      <c r="S161" s="194">
        <v>0</v>
      </c>
      <c r="T161" s="195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6" t="s">
        <v>102</v>
      </c>
      <c r="AT161" s="196" t="s">
        <v>388</v>
      </c>
      <c r="AU161" s="196" t="s">
        <v>90</v>
      </c>
      <c r="AY161" s="20" t="s">
        <v>386</v>
      </c>
      <c r="BE161" s="197">
        <f>IF(N161="základní",J161,0)</f>
        <v>0</v>
      </c>
      <c r="BF161" s="197">
        <f>IF(N161="snížená",J161,0)</f>
        <v>0</v>
      </c>
      <c r="BG161" s="197">
        <f>IF(N161="zákl. přenesená",J161,0)</f>
        <v>0</v>
      </c>
      <c r="BH161" s="197">
        <f>IF(N161="sníž. přenesená",J161,0)</f>
        <v>0</v>
      </c>
      <c r="BI161" s="197">
        <f>IF(N161="nulová",J161,0)</f>
        <v>0</v>
      </c>
      <c r="BJ161" s="20" t="s">
        <v>90</v>
      </c>
      <c r="BK161" s="197">
        <f>ROUND(I161*H161,2)</f>
        <v>0</v>
      </c>
      <c r="BL161" s="20" t="s">
        <v>102</v>
      </c>
      <c r="BM161" s="196" t="s">
        <v>1437</v>
      </c>
    </row>
    <row r="162" spans="1:65" s="2" customFormat="1" ht="24.15" customHeight="1">
      <c r="A162" s="37"/>
      <c r="B162" s="38"/>
      <c r="C162" s="185" t="s">
        <v>177</v>
      </c>
      <c r="D162" s="185" t="s">
        <v>388</v>
      </c>
      <c r="E162" s="186" t="s">
        <v>7157</v>
      </c>
      <c r="F162" s="187" t="s">
        <v>7158</v>
      </c>
      <c r="G162" s="188" t="s">
        <v>624</v>
      </c>
      <c r="H162" s="189">
        <v>1</v>
      </c>
      <c r="I162" s="190"/>
      <c r="J162" s="191">
        <f>ROUND(I162*H162,2)</f>
        <v>0</v>
      </c>
      <c r="K162" s="187" t="s">
        <v>76</v>
      </c>
      <c r="L162" s="42"/>
      <c r="M162" s="192" t="s">
        <v>76</v>
      </c>
      <c r="N162" s="193" t="s">
        <v>49</v>
      </c>
      <c r="O162" s="67"/>
      <c r="P162" s="194">
        <f>O162*H162</f>
        <v>0</v>
      </c>
      <c r="Q162" s="194">
        <v>0</v>
      </c>
      <c r="R162" s="194">
        <f>Q162*H162</f>
        <v>0</v>
      </c>
      <c r="S162" s="194">
        <v>0</v>
      </c>
      <c r="T162" s="195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6" t="s">
        <v>102</v>
      </c>
      <c r="AT162" s="196" t="s">
        <v>388</v>
      </c>
      <c r="AU162" s="196" t="s">
        <v>90</v>
      </c>
      <c r="AY162" s="20" t="s">
        <v>386</v>
      </c>
      <c r="BE162" s="197">
        <f>IF(N162="základní",J162,0)</f>
        <v>0</v>
      </c>
      <c r="BF162" s="197">
        <f>IF(N162="snížená",J162,0)</f>
        <v>0</v>
      </c>
      <c r="BG162" s="197">
        <f>IF(N162="zákl. přenesená",J162,0)</f>
        <v>0</v>
      </c>
      <c r="BH162" s="197">
        <f>IF(N162="sníž. přenesená",J162,0)</f>
        <v>0</v>
      </c>
      <c r="BI162" s="197">
        <f>IF(N162="nulová",J162,0)</f>
        <v>0</v>
      </c>
      <c r="BJ162" s="20" t="s">
        <v>90</v>
      </c>
      <c r="BK162" s="197">
        <f>ROUND(I162*H162,2)</f>
        <v>0</v>
      </c>
      <c r="BL162" s="20" t="s">
        <v>102</v>
      </c>
      <c r="BM162" s="196" t="s">
        <v>1447</v>
      </c>
    </row>
    <row r="163" spans="1:65" s="2" customFormat="1" ht="24.15" customHeight="1">
      <c r="A163" s="37"/>
      <c r="B163" s="38"/>
      <c r="C163" s="185" t="s">
        <v>839</v>
      </c>
      <c r="D163" s="185" t="s">
        <v>388</v>
      </c>
      <c r="E163" s="186" t="s">
        <v>7159</v>
      </c>
      <c r="F163" s="187" t="s">
        <v>7160</v>
      </c>
      <c r="G163" s="188" t="s">
        <v>624</v>
      </c>
      <c r="H163" s="189">
        <v>1</v>
      </c>
      <c r="I163" s="190"/>
      <c r="J163" s="191">
        <f>ROUND(I163*H163,2)</f>
        <v>0</v>
      </c>
      <c r="K163" s="187" t="s">
        <v>76</v>
      </c>
      <c r="L163" s="42"/>
      <c r="M163" s="192" t="s">
        <v>76</v>
      </c>
      <c r="N163" s="193" t="s">
        <v>49</v>
      </c>
      <c r="O163" s="67"/>
      <c r="P163" s="194">
        <f>O163*H163</f>
        <v>0</v>
      </c>
      <c r="Q163" s="194">
        <v>0</v>
      </c>
      <c r="R163" s="194">
        <f>Q163*H163</f>
        <v>0</v>
      </c>
      <c r="S163" s="194">
        <v>0</v>
      </c>
      <c r="T163" s="195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6" t="s">
        <v>102</v>
      </c>
      <c r="AT163" s="196" t="s">
        <v>388</v>
      </c>
      <c r="AU163" s="196" t="s">
        <v>90</v>
      </c>
      <c r="AY163" s="20" t="s">
        <v>386</v>
      </c>
      <c r="BE163" s="197">
        <f>IF(N163="základní",J163,0)</f>
        <v>0</v>
      </c>
      <c r="BF163" s="197">
        <f>IF(N163="snížená",J163,0)</f>
        <v>0</v>
      </c>
      <c r="BG163" s="197">
        <f>IF(N163="zákl. přenesená",J163,0)</f>
        <v>0</v>
      </c>
      <c r="BH163" s="197">
        <f>IF(N163="sníž. přenesená",J163,0)</f>
        <v>0</v>
      </c>
      <c r="BI163" s="197">
        <f>IF(N163="nulová",J163,0)</f>
        <v>0</v>
      </c>
      <c r="BJ163" s="20" t="s">
        <v>90</v>
      </c>
      <c r="BK163" s="197">
        <f>ROUND(I163*H163,2)</f>
        <v>0</v>
      </c>
      <c r="BL163" s="20" t="s">
        <v>102</v>
      </c>
      <c r="BM163" s="196" t="s">
        <v>1457</v>
      </c>
    </row>
    <row r="164" spans="1:65" s="2" customFormat="1" ht="16.5" customHeight="1">
      <c r="A164" s="37"/>
      <c r="B164" s="38"/>
      <c r="C164" s="185" t="s">
        <v>844</v>
      </c>
      <c r="D164" s="185" t="s">
        <v>388</v>
      </c>
      <c r="E164" s="186" t="s">
        <v>7161</v>
      </c>
      <c r="F164" s="187" t="s">
        <v>7162</v>
      </c>
      <c r="G164" s="188" t="s">
        <v>624</v>
      </c>
      <c r="H164" s="189">
        <v>1</v>
      </c>
      <c r="I164" s="190"/>
      <c r="J164" s="191">
        <f>ROUND(I164*H164,2)</f>
        <v>0</v>
      </c>
      <c r="K164" s="187" t="s">
        <v>76</v>
      </c>
      <c r="L164" s="42"/>
      <c r="M164" s="266" t="s">
        <v>76</v>
      </c>
      <c r="N164" s="267" t="s">
        <v>49</v>
      </c>
      <c r="O164" s="264"/>
      <c r="P164" s="268">
        <f>O164*H164</f>
        <v>0</v>
      </c>
      <c r="Q164" s="268">
        <v>0</v>
      </c>
      <c r="R164" s="268">
        <f>Q164*H164</f>
        <v>0</v>
      </c>
      <c r="S164" s="268">
        <v>0</v>
      </c>
      <c r="T164" s="269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6" t="s">
        <v>102</v>
      </c>
      <c r="AT164" s="196" t="s">
        <v>388</v>
      </c>
      <c r="AU164" s="196" t="s">
        <v>90</v>
      </c>
      <c r="AY164" s="20" t="s">
        <v>386</v>
      </c>
      <c r="BE164" s="197">
        <f>IF(N164="základní",J164,0)</f>
        <v>0</v>
      </c>
      <c r="BF164" s="197">
        <f>IF(N164="snížená",J164,0)</f>
        <v>0</v>
      </c>
      <c r="BG164" s="197">
        <f>IF(N164="zákl. přenesená",J164,0)</f>
        <v>0</v>
      </c>
      <c r="BH164" s="197">
        <f>IF(N164="sníž. přenesená",J164,0)</f>
        <v>0</v>
      </c>
      <c r="BI164" s="197">
        <f>IF(N164="nulová",J164,0)</f>
        <v>0</v>
      </c>
      <c r="BJ164" s="20" t="s">
        <v>90</v>
      </c>
      <c r="BK164" s="197">
        <f>ROUND(I164*H164,2)</f>
        <v>0</v>
      </c>
      <c r="BL164" s="20" t="s">
        <v>102</v>
      </c>
      <c r="BM164" s="196" t="s">
        <v>1469</v>
      </c>
    </row>
    <row r="165" spans="1:65" s="2" customFormat="1" ht="7" customHeight="1">
      <c r="A165" s="37"/>
      <c r="B165" s="50"/>
      <c r="C165" s="51"/>
      <c r="D165" s="51"/>
      <c r="E165" s="51"/>
      <c r="F165" s="51"/>
      <c r="G165" s="51"/>
      <c r="H165" s="51"/>
      <c r="I165" s="51"/>
      <c r="J165" s="51"/>
      <c r="K165" s="51"/>
      <c r="L165" s="42"/>
      <c r="M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</row>
  </sheetData>
  <sheetProtection algorithmName="SHA-512" hashValue="lgrXUnST+U0rH7Vv8Mb5wvoPWYFgdWkQEu79Hd+eKOUQ2iloK7FyN9CY+hLqk+yC8nrc0hDe0TweGBKC0sdXgw==" saltValue="ojMfFlTD7P4OnZALwPHfauPkHCUrXxqTJindoUQhBl5CAqeRXp2H70IYuqEsi2h3KDNosHhLiP/LXxzCzCX45w==" spinCount="100000" sheet="1" objects="1" scenarios="1" formatColumns="0" formatRows="0" autoFilter="0"/>
  <autoFilter ref="C94:K164"/>
  <mergeCells count="15">
    <mergeCell ref="E81:H81"/>
    <mergeCell ref="E85:H85"/>
    <mergeCell ref="E83:H83"/>
    <mergeCell ref="E87:H87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61"/>
  <sheetViews>
    <sheetView showGridLines="0" workbookViewId="0"/>
  </sheetViews>
  <sheetFormatPr defaultRowHeight="14"/>
  <cols>
    <col min="1" max="1" width="8.33203125" style="1" customWidth="1"/>
    <col min="2" max="2" width="1.21875" style="1" customWidth="1"/>
    <col min="3" max="3" width="4.109375" style="1" customWidth="1"/>
    <col min="4" max="4" width="4.33203125" style="1" customWidth="1"/>
    <col min="5" max="5" width="17.109375" style="1" customWidth="1"/>
    <col min="6" max="6" width="50.77734375" style="1" customWidth="1"/>
    <col min="7" max="7" width="7.44140625" style="1" customWidth="1"/>
    <col min="8" max="8" width="14" style="1" customWidth="1"/>
    <col min="9" max="9" width="15.77734375" style="1" customWidth="1"/>
    <col min="10" max="11" width="22.33203125" style="1" customWidth="1"/>
    <col min="12" max="12" width="9.33203125" style="1" customWidth="1"/>
    <col min="13" max="13" width="10.77734375" style="1" hidden="1" customWidth="1"/>
    <col min="14" max="14" width="9.33203125" style="1" hidden="1"/>
    <col min="15" max="20" width="14.10937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7" customHeight="1"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AT2" s="20" t="s">
        <v>121</v>
      </c>
      <c r="AZ2" s="111" t="s">
        <v>7163</v>
      </c>
      <c r="BA2" s="111" t="s">
        <v>7164</v>
      </c>
      <c r="BB2" s="111" t="s">
        <v>303</v>
      </c>
      <c r="BC2" s="111" t="s">
        <v>7165</v>
      </c>
      <c r="BD2" s="111" t="s">
        <v>90</v>
      </c>
    </row>
    <row r="3" spans="1:56" s="1" customFormat="1" ht="7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85</v>
      </c>
      <c r="AZ3" s="111" t="s">
        <v>7166</v>
      </c>
      <c r="BA3" s="111" t="s">
        <v>7167</v>
      </c>
      <c r="BB3" s="111" t="s">
        <v>303</v>
      </c>
      <c r="BC3" s="111" t="s">
        <v>7168</v>
      </c>
      <c r="BD3" s="111" t="s">
        <v>90</v>
      </c>
    </row>
    <row r="4" spans="1:56" s="1" customFormat="1" ht="25" customHeight="1">
      <c r="B4" s="23"/>
      <c r="D4" s="114" t="s">
        <v>132</v>
      </c>
      <c r="L4" s="23"/>
      <c r="M4" s="115" t="s">
        <v>10</v>
      </c>
      <c r="AT4" s="20" t="s">
        <v>4</v>
      </c>
      <c r="AZ4" s="111" t="s">
        <v>301</v>
      </c>
      <c r="BA4" s="111" t="s">
        <v>302</v>
      </c>
      <c r="BB4" s="111" t="s">
        <v>303</v>
      </c>
      <c r="BC4" s="111" t="s">
        <v>7169</v>
      </c>
      <c r="BD4" s="111" t="s">
        <v>90</v>
      </c>
    </row>
    <row r="5" spans="1:56" s="1" customFormat="1" ht="7" customHeight="1">
      <c r="B5" s="23"/>
      <c r="L5" s="23"/>
    </row>
    <row r="6" spans="1:56" s="1" customFormat="1" ht="12" customHeight="1">
      <c r="B6" s="23"/>
      <c r="D6" s="116" t="s">
        <v>16</v>
      </c>
      <c r="L6" s="23"/>
    </row>
    <row r="7" spans="1:56" s="1" customFormat="1" ht="26.25" customHeight="1">
      <c r="B7" s="23"/>
      <c r="E7" s="416" t="str">
        <f>'Rekapitulace stavby'!K6</f>
        <v>Přístavba a celková rekonstrukce domu sociální péče Kralovice - 2.etapa</v>
      </c>
      <c r="F7" s="417"/>
      <c r="G7" s="417"/>
      <c r="H7" s="417"/>
      <c r="L7" s="23"/>
    </row>
    <row r="8" spans="1:56" s="2" customFormat="1" ht="12" customHeight="1">
      <c r="A8" s="37"/>
      <c r="B8" s="42"/>
      <c r="C8" s="37"/>
      <c r="D8" s="116" t="s">
        <v>145</v>
      </c>
      <c r="E8" s="37"/>
      <c r="F8" s="37"/>
      <c r="G8" s="37"/>
      <c r="H8" s="37"/>
      <c r="I8" s="37"/>
      <c r="J8" s="37"/>
      <c r="K8" s="37"/>
      <c r="L8" s="118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</row>
    <row r="9" spans="1:56" s="2" customFormat="1" ht="16.5" customHeight="1">
      <c r="A9" s="37"/>
      <c r="B9" s="42"/>
      <c r="C9" s="37"/>
      <c r="D9" s="37"/>
      <c r="E9" s="420" t="s">
        <v>7170</v>
      </c>
      <c r="F9" s="419"/>
      <c r="G9" s="419"/>
      <c r="H9" s="419"/>
      <c r="I9" s="37"/>
      <c r="J9" s="37"/>
      <c r="K9" s="37"/>
      <c r="L9" s="118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56" s="2" customFormat="1" ht="10">
      <c r="A10" s="37"/>
      <c r="B10" s="42"/>
      <c r="C10" s="37"/>
      <c r="D10" s="37"/>
      <c r="E10" s="37"/>
      <c r="F10" s="37"/>
      <c r="G10" s="37"/>
      <c r="H10" s="37"/>
      <c r="I10" s="37"/>
      <c r="J10" s="37"/>
      <c r="K10" s="37"/>
      <c r="L10" s="118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56" s="2" customFormat="1" ht="12" customHeight="1">
      <c r="A11" s="37"/>
      <c r="B11" s="42"/>
      <c r="C11" s="37"/>
      <c r="D11" s="116" t="s">
        <v>18</v>
      </c>
      <c r="E11" s="37"/>
      <c r="F11" s="105" t="s">
        <v>19</v>
      </c>
      <c r="G11" s="37"/>
      <c r="H11" s="37"/>
      <c r="I11" s="116" t="s">
        <v>20</v>
      </c>
      <c r="J11" s="105" t="s">
        <v>76</v>
      </c>
      <c r="K11" s="37"/>
      <c r="L11" s="118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56" s="2" customFormat="1" ht="12" customHeight="1">
      <c r="A12" s="37"/>
      <c r="B12" s="42"/>
      <c r="C12" s="37"/>
      <c r="D12" s="116" t="s">
        <v>21</v>
      </c>
      <c r="E12" s="37"/>
      <c r="F12" s="105" t="s">
        <v>22</v>
      </c>
      <c r="G12" s="37"/>
      <c r="H12" s="37"/>
      <c r="I12" s="116" t="s">
        <v>23</v>
      </c>
      <c r="J12" s="119" t="str">
        <f>'Rekapitulace stavby'!AN8</f>
        <v>21. 10. 2024</v>
      </c>
      <c r="K12" s="37"/>
      <c r="L12" s="118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56" s="2" customFormat="1" ht="10.75" customHeight="1">
      <c r="A13" s="37"/>
      <c r="B13" s="42"/>
      <c r="C13" s="37"/>
      <c r="D13" s="37"/>
      <c r="E13" s="37"/>
      <c r="F13" s="37"/>
      <c r="G13" s="37"/>
      <c r="H13" s="37"/>
      <c r="I13" s="37"/>
      <c r="J13" s="37"/>
      <c r="K13" s="37"/>
      <c r="L13" s="118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56" s="2" customFormat="1" ht="12" customHeight="1">
      <c r="A14" s="37"/>
      <c r="B14" s="42"/>
      <c r="C14" s="37"/>
      <c r="D14" s="116" t="s">
        <v>25</v>
      </c>
      <c r="E14" s="37"/>
      <c r="F14" s="37"/>
      <c r="G14" s="37"/>
      <c r="H14" s="37"/>
      <c r="I14" s="116" t="s">
        <v>26</v>
      </c>
      <c r="J14" s="105" t="s">
        <v>27</v>
      </c>
      <c r="K14" s="37"/>
      <c r="L14" s="118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56" s="2" customFormat="1" ht="18" customHeight="1">
      <c r="A15" s="37"/>
      <c r="B15" s="42"/>
      <c r="C15" s="37"/>
      <c r="D15" s="37"/>
      <c r="E15" s="105" t="s">
        <v>28</v>
      </c>
      <c r="F15" s="37"/>
      <c r="G15" s="37"/>
      <c r="H15" s="37"/>
      <c r="I15" s="116" t="s">
        <v>29</v>
      </c>
      <c r="J15" s="105" t="s">
        <v>30</v>
      </c>
      <c r="K15" s="37"/>
      <c r="L15" s="118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56" s="2" customFormat="1" ht="7" customHeight="1">
      <c r="A16" s="37"/>
      <c r="B16" s="42"/>
      <c r="C16" s="37"/>
      <c r="D16" s="37"/>
      <c r="E16" s="37"/>
      <c r="F16" s="37"/>
      <c r="G16" s="37"/>
      <c r="H16" s="37"/>
      <c r="I16" s="37"/>
      <c r="J16" s="37"/>
      <c r="K16" s="37"/>
      <c r="L16" s="118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2" customHeight="1">
      <c r="A17" s="37"/>
      <c r="B17" s="42"/>
      <c r="C17" s="37"/>
      <c r="D17" s="116" t="s">
        <v>31</v>
      </c>
      <c r="E17" s="37"/>
      <c r="F17" s="37"/>
      <c r="G17" s="37"/>
      <c r="H17" s="37"/>
      <c r="I17" s="116" t="s">
        <v>26</v>
      </c>
      <c r="J17" s="33" t="str">
        <f>'Rekapitulace stavby'!AN13</f>
        <v>Vyplň údaj</v>
      </c>
      <c r="K17" s="37"/>
      <c r="L17" s="118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8" customHeight="1">
      <c r="A18" s="37"/>
      <c r="B18" s="42"/>
      <c r="C18" s="37"/>
      <c r="D18" s="37"/>
      <c r="E18" s="421" t="str">
        <f>'Rekapitulace stavby'!E14</f>
        <v>Vyplň údaj</v>
      </c>
      <c r="F18" s="422"/>
      <c r="G18" s="422"/>
      <c r="H18" s="422"/>
      <c r="I18" s="116" t="s">
        <v>29</v>
      </c>
      <c r="J18" s="33" t="str">
        <f>'Rekapitulace stavby'!AN14</f>
        <v>Vyplň údaj</v>
      </c>
      <c r="K18" s="37"/>
      <c r="L18" s="118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7" customHeight="1">
      <c r="A19" s="37"/>
      <c r="B19" s="42"/>
      <c r="C19" s="37"/>
      <c r="D19" s="37"/>
      <c r="E19" s="37"/>
      <c r="F19" s="37"/>
      <c r="G19" s="37"/>
      <c r="H19" s="37"/>
      <c r="I19" s="37"/>
      <c r="J19" s="37"/>
      <c r="K19" s="37"/>
      <c r="L19" s="118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2" customHeight="1">
      <c r="A20" s="37"/>
      <c r="B20" s="42"/>
      <c r="C20" s="37"/>
      <c r="D20" s="116" t="s">
        <v>33</v>
      </c>
      <c r="E20" s="37"/>
      <c r="F20" s="37"/>
      <c r="G20" s="37"/>
      <c r="H20" s="37"/>
      <c r="I20" s="116" t="s">
        <v>26</v>
      </c>
      <c r="J20" s="105" t="s">
        <v>34</v>
      </c>
      <c r="K20" s="37"/>
      <c r="L20" s="118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8" customHeight="1">
      <c r="A21" s="37"/>
      <c r="B21" s="42"/>
      <c r="C21" s="37"/>
      <c r="D21" s="37"/>
      <c r="E21" s="105" t="s">
        <v>35</v>
      </c>
      <c r="F21" s="37"/>
      <c r="G21" s="37"/>
      <c r="H21" s="37"/>
      <c r="I21" s="116" t="s">
        <v>29</v>
      </c>
      <c r="J21" s="105" t="s">
        <v>30</v>
      </c>
      <c r="K21" s="37"/>
      <c r="L21" s="118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7" customHeight="1">
      <c r="A22" s="37"/>
      <c r="B22" s="42"/>
      <c r="C22" s="37"/>
      <c r="D22" s="37"/>
      <c r="E22" s="37"/>
      <c r="F22" s="37"/>
      <c r="G22" s="37"/>
      <c r="H22" s="37"/>
      <c r="I22" s="37"/>
      <c r="J22" s="37"/>
      <c r="K22" s="37"/>
      <c r="L22" s="118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2" customHeight="1">
      <c r="A23" s="37"/>
      <c r="B23" s="42"/>
      <c r="C23" s="37"/>
      <c r="D23" s="116" t="s">
        <v>37</v>
      </c>
      <c r="E23" s="37"/>
      <c r="F23" s="37"/>
      <c r="G23" s="37"/>
      <c r="H23" s="37"/>
      <c r="I23" s="116" t="s">
        <v>26</v>
      </c>
      <c r="J23" s="105" t="s">
        <v>38</v>
      </c>
      <c r="K23" s="37"/>
      <c r="L23" s="118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8" customHeight="1">
      <c r="A24" s="37"/>
      <c r="B24" s="42"/>
      <c r="C24" s="37"/>
      <c r="D24" s="37"/>
      <c r="E24" s="105" t="s">
        <v>39</v>
      </c>
      <c r="F24" s="37"/>
      <c r="G24" s="37"/>
      <c r="H24" s="37"/>
      <c r="I24" s="116" t="s">
        <v>29</v>
      </c>
      <c r="J24" s="105" t="s">
        <v>40</v>
      </c>
      <c r="K24" s="37"/>
      <c r="L24" s="118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7" customHeight="1">
      <c r="A25" s="37"/>
      <c r="B25" s="42"/>
      <c r="C25" s="37"/>
      <c r="D25" s="37"/>
      <c r="E25" s="37"/>
      <c r="F25" s="37"/>
      <c r="G25" s="37"/>
      <c r="H25" s="37"/>
      <c r="I25" s="37"/>
      <c r="J25" s="37"/>
      <c r="K25" s="37"/>
      <c r="L25" s="118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2" customHeight="1">
      <c r="A26" s="37"/>
      <c r="B26" s="42"/>
      <c r="C26" s="37"/>
      <c r="D26" s="116" t="s">
        <v>41</v>
      </c>
      <c r="E26" s="37"/>
      <c r="F26" s="37"/>
      <c r="G26" s="37"/>
      <c r="H26" s="37"/>
      <c r="I26" s="37"/>
      <c r="J26" s="37"/>
      <c r="K26" s="37"/>
      <c r="L26" s="118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8" customFormat="1" ht="16.5" customHeight="1">
      <c r="A27" s="120"/>
      <c r="B27" s="121"/>
      <c r="C27" s="120"/>
      <c r="D27" s="120"/>
      <c r="E27" s="423" t="s">
        <v>76</v>
      </c>
      <c r="F27" s="423"/>
      <c r="G27" s="423"/>
      <c r="H27" s="423"/>
      <c r="I27" s="120"/>
      <c r="J27" s="120"/>
      <c r="K27" s="120"/>
      <c r="L27" s="122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</row>
    <row r="28" spans="1:31" s="2" customFormat="1" ht="7" customHeight="1">
      <c r="A28" s="37"/>
      <c r="B28" s="42"/>
      <c r="C28" s="37"/>
      <c r="D28" s="37"/>
      <c r="E28" s="37"/>
      <c r="F28" s="37"/>
      <c r="G28" s="37"/>
      <c r="H28" s="37"/>
      <c r="I28" s="37"/>
      <c r="J28" s="37"/>
      <c r="K28" s="37"/>
      <c r="L28" s="118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7" customHeight="1">
      <c r="A29" s="37"/>
      <c r="B29" s="42"/>
      <c r="C29" s="37"/>
      <c r="D29" s="124"/>
      <c r="E29" s="124"/>
      <c r="F29" s="124"/>
      <c r="G29" s="124"/>
      <c r="H29" s="124"/>
      <c r="I29" s="124"/>
      <c r="J29" s="124"/>
      <c r="K29" s="124"/>
      <c r="L29" s="118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25.4" customHeight="1">
      <c r="A30" s="37"/>
      <c r="B30" s="42"/>
      <c r="C30" s="37"/>
      <c r="D30" s="125" t="s">
        <v>43</v>
      </c>
      <c r="E30" s="37"/>
      <c r="F30" s="37"/>
      <c r="G30" s="37"/>
      <c r="H30" s="37"/>
      <c r="I30" s="37"/>
      <c r="J30" s="126">
        <f>ROUND(J90, 2)</f>
        <v>0</v>
      </c>
      <c r="K30" s="37"/>
      <c r="L30" s="118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7" customHeight="1">
      <c r="A31" s="37"/>
      <c r="B31" s="42"/>
      <c r="C31" s="37"/>
      <c r="D31" s="124"/>
      <c r="E31" s="124"/>
      <c r="F31" s="124"/>
      <c r="G31" s="124"/>
      <c r="H31" s="124"/>
      <c r="I31" s="124"/>
      <c r="J31" s="124"/>
      <c r="K31" s="124"/>
      <c r="L31" s="118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" customHeight="1">
      <c r="A32" s="37"/>
      <c r="B32" s="42"/>
      <c r="C32" s="37"/>
      <c r="D32" s="37"/>
      <c r="E32" s="37"/>
      <c r="F32" s="127" t="s">
        <v>45</v>
      </c>
      <c r="G32" s="37"/>
      <c r="H32" s="37"/>
      <c r="I32" s="127" t="s">
        <v>44</v>
      </c>
      <c r="J32" s="127" t="s">
        <v>46</v>
      </c>
      <c r="K32" s="37"/>
      <c r="L32" s="118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4.4" customHeight="1">
      <c r="A33" s="37"/>
      <c r="B33" s="42"/>
      <c r="C33" s="37"/>
      <c r="D33" s="117" t="s">
        <v>47</v>
      </c>
      <c r="E33" s="116" t="s">
        <v>48</v>
      </c>
      <c r="F33" s="128">
        <f>ROUND((SUM(BE90:BE360)),  2)</f>
        <v>0</v>
      </c>
      <c r="G33" s="37"/>
      <c r="H33" s="37"/>
      <c r="I33" s="129">
        <v>0.21</v>
      </c>
      <c r="J33" s="128">
        <f>ROUND(((SUM(BE90:BE360))*I33),  2)</f>
        <v>0</v>
      </c>
      <c r="K33" s="37"/>
      <c r="L33" s="118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" customHeight="1">
      <c r="A34" s="37"/>
      <c r="B34" s="42"/>
      <c r="C34" s="37"/>
      <c r="D34" s="37"/>
      <c r="E34" s="116" t="s">
        <v>49</v>
      </c>
      <c r="F34" s="128">
        <f>ROUND((SUM(BF90:BF360)),  2)</f>
        <v>0</v>
      </c>
      <c r="G34" s="37"/>
      <c r="H34" s="37"/>
      <c r="I34" s="129">
        <v>0.12</v>
      </c>
      <c r="J34" s="128">
        <f>ROUND(((SUM(BF90:BF360))*I34),  2)</f>
        <v>0</v>
      </c>
      <c r="K34" s="37"/>
      <c r="L34" s="118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" hidden="1" customHeight="1">
      <c r="A35" s="37"/>
      <c r="B35" s="42"/>
      <c r="C35" s="37"/>
      <c r="D35" s="37"/>
      <c r="E35" s="116" t="s">
        <v>50</v>
      </c>
      <c r="F35" s="128">
        <f>ROUND((SUM(BG90:BG360)),  2)</f>
        <v>0</v>
      </c>
      <c r="G35" s="37"/>
      <c r="H35" s="37"/>
      <c r="I35" s="129">
        <v>0.21</v>
      </c>
      <c r="J35" s="128">
        <f>0</f>
        <v>0</v>
      </c>
      <c r="K35" s="37"/>
      <c r="L35" s="118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" hidden="1" customHeight="1">
      <c r="A36" s="37"/>
      <c r="B36" s="42"/>
      <c r="C36" s="37"/>
      <c r="D36" s="37"/>
      <c r="E36" s="116" t="s">
        <v>51</v>
      </c>
      <c r="F36" s="128">
        <f>ROUND((SUM(BH90:BH360)),  2)</f>
        <v>0</v>
      </c>
      <c r="G36" s="37"/>
      <c r="H36" s="37"/>
      <c r="I36" s="129">
        <v>0.12</v>
      </c>
      <c r="J36" s="128">
        <f>0</f>
        <v>0</v>
      </c>
      <c r="K36" s="37"/>
      <c r="L36" s="118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" hidden="1" customHeight="1">
      <c r="A37" s="37"/>
      <c r="B37" s="42"/>
      <c r="C37" s="37"/>
      <c r="D37" s="37"/>
      <c r="E37" s="116" t="s">
        <v>52</v>
      </c>
      <c r="F37" s="128">
        <f>ROUND((SUM(BI90:BI360)),  2)</f>
        <v>0</v>
      </c>
      <c r="G37" s="37"/>
      <c r="H37" s="37"/>
      <c r="I37" s="129">
        <v>0</v>
      </c>
      <c r="J37" s="128">
        <f>0</f>
        <v>0</v>
      </c>
      <c r="K37" s="37"/>
      <c r="L37" s="118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7" customHeight="1">
      <c r="A38" s="37"/>
      <c r="B38" s="42"/>
      <c r="C38" s="37"/>
      <c r="D38" s="37"/>
      <c r="E38" s="37"/>
      <c r="F38" s="37"/>
      <c r="G38" s="37"/>
      <c r="H38" s="37"/>
      <c r="I38" s="37"/>
      <c r="J38" s="37"/>
      <c r="K38" s="37"/>
      <c r="L38" s="118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25.4" customHeight="1">
      <c r="A39" s="37"/>
      <c r="B39" s="42"/>
      <c r="C39" s="130"/>
      <c r="D39" s="131" t="s">
        <v>53</v>
      </c>
      <c r="E39" s="132"/>
      <c r="F39" s="132"/>
      <c r="G39" s="133" t="s">
        <v>54</v>
      </c>
      <c r="H39" s="134" t="s">
        <v>55</v>
      </c>
      <c r="I39" s="132"/>
      <c r="J39" s="135">
        <f>SUM(J30:J37)</f>
        <v>0</v>
      </c>
      <c r="K39" s="136"/>
      <c r="L39" s="118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" customHeight="1">
      <c r="A40" s="37"/>
      <c r="B40" s="137"/>
      <c r="C40" s="138"/>
      <c r="D40" s="138"/>
      <c r="E40" s="138"/>
      <c r="F40" s="138"/>
      <c r="G40" s="138"/>
      <c r="H40" s="138"/>
      <c r="I40" s="138"/>
      <c r="J40" s="138"/>
      <c r="K40" s="138"/>
      <c r="L40" s="118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4" spans="1:31" s="2" customFormat="1" ht="7" customHeight="1">
      <c r="A44" s="37"/>
      <c r="B44" s="139"/>
      <c r="C44" s="140"/>
      <c r="D44" s="140"/>
      <c r="E44" s="140"/>
      <c r="F44" s="140"/>
      <c r="G44" s="140"/>
      <c r="H44" s="140"/>
      <c r="I44" s="140"/>
      <c r="J44" s="140"/>
      <c r="K44" s="140"/>
      <c r="L44" s="118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" customHeight="1">
      <c r="A45" s="37"/>
      <c r="B45" s="38"/>
      <c r="C45" s="26" t="s">
        <v>269</v>
      </c>
      <c r="D45" s="39"/>
      <c r="E45" s="39"/>
      <c r="F45" s="39"/>
      <c r="G45" s="39"/>
      <c r="H45" s="39"/>
      <c r="I45" s="39"/>
      <c r="J45" s="39"/>
      <c r="K45" s="39"/>
      <c r="L45" s="118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7" customHeight="1">
      <c r="A46" s="37"/>
      <c r="B46" s="38"/>
      <c r="C46" s="39"/>
      <c r="D46" s="39"/>
      <c r="E46" s="39"/>
      <c r="F46" s="39"/>
      <c r="G46" s="39"/>
      <c r="H46" s="39"/>
      <c r="I46" s="39"/>
      <c r="J46" s="39"/>
      <c r="K46" s="39"/>
      <c r="L46" s="118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12" customHeight="1">
      <c r="A47" s="37"/>
      <c r="B47" s="38"/>
      <c r="C47" s="32" t="s">
        <v>16</v>
      </c>
      <c r="D47" s="39"/>
      <c r="E47" s="39"/>
      <c r="F47" s="39"/>
      <c r="G47" s="39"/>
      <c r="H47" s="39"/>
      <c r="I47" s="39"/>
      <c r="J47" s="39"/>
      <c r="K47" s="39"/>
      <c r="L47" s="118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26.25" customHeight="1">
      <c r="A48" s="37"/>
      <c r="B48" s="38"/>
      <c r="C48" s="39"/>
      <c r="D48" s="39"/>
      <c r="E48" s="424" t="str">
        <f>E7</f>
        <v>Přístavba a celková rekonstrukce domu sociální péče Kralovice - 2.etapa</v>
      </c>
      <c r="F48" s="425"/>
      <c r="G48" s="425"/>
      <c r="H48" s="425"/>
      <c r="I48" s="39"/>
      <c r="J48" s="39"/>
      <c r="K48" s="39"/>
      <c r="L48" s="118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145</v>
      </c>
      <c r="D49" s="39"/>
      <c r="E49" s="39"/>
      <c r="F49" s="39"/>
      <c r="G49" s="39"/>
      <c r="H49" s="39"/>
      <c r="I49" s="39"/>
      <c r="J49" s="39"/>
      <c r="K49" s="39"/>
      <c r="L49" s="118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376" t="str">
        <f>E9</f>
        <v>SO.06 - Mostek</v>
      </c>
      <c r="F50" s="427"/>
      <c r="G50" s="427"/>
      <c r="H50" s="427"/>
      <c r="I50" s="39"/>
      <c r="J50" s="39"/>
      <c r="K50" s="39"/>
      <c r="L50" s="118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2" customFormat="1" ht="7" customHeight="1">
      <c r="A51" s="37"/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118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47" s="2" customFormat="1" ht="12" customHeight="1">
      <c r="A52" s="37"/>
      <c r="B52" s="38"/>
      <c r="C52" s="32" t="s">
        <v>21</v>
      </c>
      <c r="D52" s="39"/>
      <c r="E52" s="39"/>
      <c r="F52" s="30" t="str">
        <f>F12</f>
        <v>Plzeňská třída 345, 331 41  Kralovice u Rakovníka</v>
      </c>
      <c r="G52" s="39"/>
      <c r="H52" s="39"/>
      <c r="I52" s="32" t="s">
        <v>23</v>
      </c>
      <c r="J52" s="62" t="str">
        <f>IF(J12="","",J12)</f>
        <v>21. 10. 2024</v>
      </c>
      <c r="K52" s="39"/>
      <c r="L52" s="118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7" customHeight="1">
      <c r="A53" s="37"/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118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25.65" customHeight="1">
      <c r="A54" s="37"/>
      <c r="B54" s="38"/>
      <c r="C54" s="32" t="s">
        <v>25</v>
      </c>
      <c r="D54" s="39"/>
      <c r="E54" s="39"/>
      <c r="F54" s="30" t="str">
        <f>E15</f>
        <v>Dům sociální péče Kralovice, p.o.</v>
      </c>
      <c r="G54" s="39"/>
      <c r="H54" s="39"/>
      <c r="I54" s="32" t="s">
        <v>33</v>
      </c>
      <c r="J54" s="35" t="str">
        <f>E21</f>
        <v>Řezanina &amp; Bartoň, s.r.o.</v>
      </c>
      <c r="K54" s="39"/>
      <c r="L54" s="118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15.15" customHeight="1">
      <c r="A55" s="37"/>
      <c r="B55" s="38"/>
      <c r="C55" s="32" t="s">
        <v>31</v>
      </c>
      <c r="D55" s="39"/>
      <c r="E55" s="39"/>
      <c r="F55" s="30" t="str">
        <f>IF(E18="","",E18)</f>
        <v>Vyplň údaj</v>
      </c>
      <c r="G55" s="39"/>
      <c r="H55" s="39"/>
      <c r="I55" s="32" t="s">
        <v>37</v>
      </c>
      <c r="J55" s="35" t="str">
        <f>E24</f>
        <v>BACing s.r.o.</v>
      </c>
      <c r="K55" s="39"/>
      <c r="L55" s="118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0.25" customHeight="1">
      <c r="A56" s="37"/>
      <c r="B56" s="38"/>
      <c r="C56" s="39"/>
      <c r="D56" s="39"/>
      <c r="E56" s="39"/>
      <c r="F56" s="39"/>
      <c r="G56" s="39"/>
      <c r="H56" s="39"/>
      <c r="I56" s="39"/>
      <c r="J56" s="39"/>
      <c r="K56" s="39"/>
      <c r="L56" s="118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29.25" customHeight="1">
      <c r="A57" s="37"/>
      <c r="B57" s="38"/>
      <c r="C57" s="141" t="s">
        <v>317</v>
      </c>
      <c r="D57" s="142"/>
      <c r="E57" s="142"/>
      <c r="F57" s="142"/>
      <c r="G57" s="142"/>
      <c r="H57" s="142"/>
      <c r="I57" s="142"/>
      <c r="J57" s="143" t="s">
        <v>318</v>
      </c>
      <c r="K57" s="142"/>
      <c r="L57" s="118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10.25" customHeight="1">
      <c r="A58" s="37"/>
      <c r="B58" s="38"/>
      <c r="C58" s="39"/>
      <c r="D58" s="39"/>
      <c r="E58" s="39"/>
      <c r="F58" s="39"/>
      <c r="G58" s="39"/>
      <c r="H58" s="39"/>
      <c r="I58" s="39"/>
      <c r="J58" s="39"/>
      <c r="K58" s="39"/>
      <c r="L58" s="118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22.75" customHeight="1">
      <c r="A59" s="37"/>
      <c r="B59" s="38"/>
      <c r="C59" s="144" t="s">
        <v>75</v>
      </c>
      <c r="D59" s="39"/>
      <c r="E59" s="39"/>
      <c r="F59" s="39"/>
      <c r="G59" s="39"/>
      <c r="H59" s="39"/>
      <c r="I59" s="39"/>
      <c r="J59" s="80">
        <f>J90</f>
        <v>0</v>
      </c>
      <c r="K59" s="39"/>
      <c r="L59" s="118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U59" s="20" t="s">
        <v>325</v>
      </c>
    </row>
    <row r="60" spans="1:47" s="9" customFormat="1" ht="25" customHeight="1">
      <c r="B60" s="145"/>
      <c r="C60" s="146"/>
      <c r="D60" s="147" t="s">
        <v>329</v>
      </c>
      <c r="E60" s="148"/>
      <c r="F60" s="148"/>
      <c r="G60" s="148"/>
      <c r="H60" s="148"/>
      <c r="I60" s="148"/>
      <c r="J60" s="149">
        <f>J91</f>
        <v>0</v>
      </c>
      <c r="K60" s="146"/>
      <c r="L60" s="150"/>
    </row>
    <row r="61" spans="1:47" s="10" customFormat="1" ht="19.899999999999999" customHeight="1">
      <c r="B61" s="152"/>
      <c r="C61" s="99"/>
      <c r="D61" s="153" t="s">
        <v>332</v>
      </c>
      <c r="E61" s="154"/>
      <c r="F61" s="154"/>
      <c r="G61" s="154"/>
      <c r="H61" s="154"/>
      <c r="I61" s="154"/>
      <c r="J61" s="155">
        <f>J92</f>
        <v>0</v>
      </c>
      <c r="K61" s="99"/>
      <c r="L61" s="156"/>
    </row>
    <row r="62" spans="1:47" s="10" customFormat="1" ht="19.899999999999999" customHeight="1">
      <c r="B62" s="152"/>
      <c r="C62" s="99"/>
      <c r="D62" s="153" t="s">
        <v>335</v>
      </c>
      <c r="E62" s="154"/>
      <c r="F62" s="154"/>
      <c r="G62" s="154"/>
      <c r="H62" s="154"/>
      <c r="I62" s="154"/>
      <c r="J62" s="155">
        <f>J134</f>
        <v>0</v>
      </c>
      <c r="K62" s="99"/>
      <c r="L62" s="156"/>
    </row>
    <row r="63" spans="1:47" s="10" customFormat="1" ht="19.899999999999999" customHeight="1">
      <c r="B63" s="152"/>
      <c r="C63" s="99"/>
      <c r="D63" s="153" t="s">
        <v>339</v>
      </c>
      <c r="E63" s="154"/>
      <c r="F63" s="154"/>
      <c r="G63" s="154"/>
      <c r="H63" s="154"/>
      <c r="I63" s="154"/>
      <c r="J63" s="155">
        <f>J216</f>
        <v>0</v>
      </c>
      <c r="K63" s="99"/>
      <c r="L63" s="156"/>
    </row>
    <row r="64" spans="1:47" s="10" customFormat="1" ht="19.899999999999999" customHeight="1">
      <c r="B64" s="152"/>
      <c r="C64" s="99"/>
      <c r="D64" s="153" t="s">
        <v>340</v>
      </c>
      <c r="E64" s="154"/>
      <c r="F64" s="154"/>
      <c r="G64" s="154"/>
      <c r="H64" s="154"/>
      <c r="I64" s="154"/>
      <c r="J64" s="155">
        <f>J250</f>
        <v>0</v>
      </c>
      <c r="K64" s="99"/>
      <c r="L64" s="156"/>
    </row>
    <row r="65" spans="1:31" s="10" customFormat="1" ht="19.899999999999999" customHeight="1">
      <c r="B65" s="152"/>
      <c r="C65" s="99"/>
      <c r="D65" s="153" t="s">
        <v>342</v>
      </c>
      <c r="E65" s="154"/>
      <c r="F65" s="154"/>
      <c r="G65" s="154"/>
      <c r="H65" s="154"/>
      <c r="I65" s="154"/>
      <c r="J65" s="155">
        <f>J275</f>
        <v>0</v>
      </c>
      <c r="K65" s="99"/>
      <c r="L65" s="156"/>
    </row>
    <row r="66" spans="1:31" s="10" customFormat="1" ht="19.899999999999999" customHeight="1">
      <c r="B66" s="152"/>
      <c r="C66" s="99"/>
      <c r="D66" s="153" t="s">
        <v>343</v>
      </c>
      <c r="E66" s="154"/>
      <c r="F66" s="154"/>
      <c r="G66" s="154"/>
      <c r="H66" s="154"/>
      <c r="I66" s="154"/>
      <c r="J66" s="155">
        <f>J317</f>
        <v>0</v>
      </c>
      <c r="K66" s="99"/>
      <c r="L66" s="156"/>
    </row>
    <row r="67" spans="1:31" s="10" customFormat="1" ht="19.899999999999999" customHeight="1">
      <c r="B67" s="152"/>
      <c r="C67" s="99"/>
      <c r="D67" s="153" t="s">
        <v>345</v>
      </c>
      <c r="E67" s="154"/>
      <c r="F67" s="154"/>
      <c r="G67" s="154"/>
      <c r="H67" s="154"/>
      <c r="I67" s="154"/>
      <c r="J67" s="155">
        <f>J324</f>
        <v>0</v>
      </c>
      <c r="K67" s="99"/>
      <c r="L67" s="156"/>
    </row>
    <row r="68" spans="1:31" s="9" customFormat="1" ht="25" customHeight="1">
      <c r="B68" s="145"/>
      <c r="C68" s="146"/>
      <c r="D68" s="147" t="s">
        <v>346</v>
      </c>
      <c r="E68" s="148"/>
      <c r="F68" s="148"/>
      <c r="G68" s="148"/>
      <c r="H68" s="148"/>
      <c r="I68" s="148"/>
      <c r="J68" s="149">
        <f>J327</f>
        <v>0</v>
      </c>
      <c r="K68" s="146"/>
      <c r="L68" s="150"/>
    </row>
    <row r="69" spans="1:31" s="10" customFormat="1" ht="19.899999999999999" customHeight="1">
      <c r="B69" s="152"/>
      <c r="C69" s="99"/>
      <c r="D69" s="153" t="s">
        <v>347</v>
      </c>
      <c r="E69" s="154"/>
      <c r="F69" s="154"/>
      <c r="G69" s="154"/>
      <c r="H69" s="154"/>
      <c r="I69" s="154"/>
      <c r="J69" s="155">
        <f>J328</f>
        <v>0</v>
      </c>
      <c r="K69" s="99"/>
      <c r="L69" s="156"/>
    </row>
    <row r="70" spans="1:31" s="10" customFormat="1" ht="19.899999999999999" customHeight="1">
      <c r="B70" s="152"/>
      <c r="C70" s="99"/>
      <c r="D70" s="153" t="s">
        <v>360</v>
      </c>
      <c r="E70" s="154"/>
      <c r="F70" s="154"/>
      <c r="G70" s="154"/>
      <c r="H70" s="154"/>
      <c r="I70" s="154"/>
      <c r="J70" s="155">
        <f>J347</f>
        <v>0</v>
      </c>
      <c r="K70" s="99"/>
      <c r="L70" s="156"/>
    </row>
    <row r="71" spans="1:31" s="2" customFormat="1" ht="21.75" customHeight="1">
      <c r="A71" s="37"/>
      <c r="B71" s="38"/>
      <c r="C71" s="39"/>
      <c r="D71" s="39"/>
      <c r="E71" s="39"/>
      <c r="F71" s="39"/>
      <c r="G71" s="39"/>
      <c r="H71" s="39"/>
      <c r="I71" s="39"/>
      <c r="J71" s="39"/>
      <c r="K71" s="39"/>
      <c r="L71" s="118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7" customHeight="1">
      <c r="A72" s="37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18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6" spans="1:31" s="2" customFormat="1" ht="7" customHeight="1">
      <c r="A76" s="37"/>
      <c r="B76" s="52"/>
      <c r="C76" s="53"/>
      <c r="D76" s="53"/>
      <c r="E76" s="53"/>
      <c r="F76" s="53"/>
      <c r="G76" s="53"/>
      <c r="H76" s="53"/>
      <c r="I76" s="53"/>
      <c r="J76" s="53"/>
      <c r="K76" s="53"/>
      <c r="L76" s="118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25" customHeight="1">
      <c r="A77" s="37"/>
      <c r="B77" s="38"/>
      <c r="C77" s="26" t="s">
        <v>371</v>
      </c>
      <c r="D77" s="39"/>
      <c r="E77" s="39"/>
      <c r="F77" s="39"/>
      <c r="G77" s="39"/>
      <c r="H77" s="39"/>
      <c r="I77" s="39"/>
      <c r="J77" s="39"/>
      <c r="K77" s="39"/>
      <c r="L77" s="118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7" customHeight="1">
      <c r="A78" s="37"/>
      <c r="B78" s="38"/>
      <c r="C78" s="39"/>
      <c r="D78" s="39"/>
      <c r="E78" s="39"/>
      <c r="F78" s="39"/>
      <c r="G78" s="39"/>
      <c r="H78" s="39"/>
      <c r="I78" s="39"/>
      <c r="J78" s="39"/>
      <c r="K78" s="39"/>
      <c r="L78" s="118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12" customHeight="1">
      <c r="A79" s="37"/>
      <c r="B79" s="38"/>
      <c r="C79" s="32" t="s">
        <v>16</v>
      </c>
      <c r="D79" s="39"/>
      <c r="E79" s="39"/>
      <c r="F79" s="39"/>
      <c r="G79" s="39"/>
      <c r="H79" s="39"/>
      <c r="I79" s="39"/>
      <c r="J79" s="39"/>
      <c r="K79" s="39"/>
      <c r="L79" s="118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26.25" customHeight="1">
      <c r="A80" s="37"/>
      <c r="B80" s="38"/>
      <c r="C80" s="39"/>
      <c r="D80" s="39"/>
      <c r="E80" s="424" t="str">
        <f>E7</f>
        <v>Přístavba a celková rekonstrukce domu sociální péče Kralovice - 2.etapa</v>
      </c>
      <c r="F80" s="425"/>
      <c r="G80" s="425"/>
      <c r="H80" s="425"/>
      <c r="I80" s="39"/>
      <c r="J80" s="39"/>
      <c r="K80" s="39"/>
      <c r="L80" s="118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145</v>
      </c>
      <c r="D81" s="39"/>
      <c r="E81" s="39"/>
      <c r="F81" s="39"/>
      <c r="G81" s="39"/>
      <c r="H81" s="39"/>
      <c r="I81" s="39"/>
      <c r="J81" s="39"/>
      <c r="K81" s="39"/>
      <c r="L81" s="118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76" t="str">
        <f>E9</f>
        <v>SO.06 - Mostek</v>
      </c>
      <c r="F82" s="427"/>
      <c r="G82" s="427"/>
      <c r="H82" s="427"/>
      <c r="I82" s="39"/>
      <c r="J82" s="39"/>
      <c r="K82" s="39"/>
      <c r="L82" s="118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7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8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21</v>
      </c>
      <c r="D84" s="39"/>
      <c r="E84" s="39"/>
      <c r="F84" s="30" t="str">
        <f>F12</f>
        <v>Plzeňská třída 345, 331 41  Kralovice u Rakovníka</v>
      </c>
      <c r="G84" s="39"/>
      <c r="H84" s="39"/>
      <c r="I84" s="32" t="s">
        <v>23</v>
      </c>
      <c r="J84" s="62" t="str">
        <f>IF(J12="","",J12)</f>
        <v>21. 10. 2024</v>
      </c>
      <c r="K84" s="39"/>
      <c r="L84" s="118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7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8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65" customHeight="1">
      <c r="A86" s="37"/>
      <c r="B86" s="38"/>
      <c r="C86" s="32" t="s">
        <v>25</v>
      </c>
      <c r="D86" s="39"/>
      <c r="E86" s="39"/>
      <c r="F86" s="30" t="str">
        <f>E15</f>
        <v>Dům sociální péče Kralovice, p.o.</v>
      </c>
      <c r="G86" s="39"/>
      <c r="H86" s="39"/>
      <c r="I86" s="32" t="s">
        <v>33</v>
      </c>
      <c r="J86" s="35" t="str">
        <f>E21</f>
        <v>Řezanina &amp; Bartoň, s.r.o.</v>
      </c>
      <c r="K86" s="39"/>
      <c r="L86" s="118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15" customHeight="1">
      <c r="A87" s="37"/>
      <c r="B87" s="38"/>
      <c r="C87" s="32" t="s">
        <v>31</v>
      </c>
      <c r="D87" s="39"/>
      <c r="E87" s="39"/>
      <c r="F87" s="30" t="str">
        <f>IF(E18="","",E18)</f>
        <v>Vyplň údaj</v>
      </c>
      <c r="G87" s="39"/>
      <c r="H87" s="39"/>
      <c r="I87" s="32" t="s">
        <v>37</v>
      </c>
      <c r="J87" s="35" t="str">
        <f>E24</f>
        <v>BACing s.r.o.</v>
      </c>
      <c r="K87" s="39"/>
      <c r="L87" s="118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2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8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8"/>
      <c r="B89" s="159"/>
      <c r="C89" s="160" t="s">
        <v>372</v>
      </c>
      <c r="D89" s="161" t="s">
        <v>62</v>
      </c>
      <c r="E89" s="161" t="s">
        <v>58</v>
      </c>
      <c r="F89" s="161" t="s">
        <v>59</v>
      </c>
      <c r="G89" s="161" t="s">
        <v>373</v>
      </c>
      <c r="H89" s="161" t="s">
        <v>374</v>
      </c>
      <c r="I89" s="161" t="s">
        <v>375</v>
      </c>
      <c r="J89" s="161" t="s">
        <v>318</v>
      </c>
      <c r="K89" s="162" t="s">
        <v>376</v>
      </c>
      <c r="L89" s="163"/>
      <c r="M89" s="71" t="s">
        <v>76</v>
      </c>
      <c r="N89" s="72" t="s">
        <v>47</v>
      </c>
      <c r="O89" s="72" t="s">
        <v>377</v>
      </c>
      <c r="P89" s="72" t="s">
        <v>378</v>
      </c>
      <c r="Q89" s="72" t="s">
        <v>379</v>
      </c>
      <c r="R89" s="72" t="s">
        <v>380</v>
      </c>
      <c r="S89" s="72" t="s">
        <v>381</v>
      </c>
      <c r="T89" s="73" t="s">
        <v>382</v>
      </c>
      <c r="U89" s="158"/>
      <c r="V89" s="158"/>
      <c r="W89" s="158"/>
      <c r="X89" s="158"/>
      <c r="Y89" s="158"/>
      <c r="Z89" s="158"/>
      <c r="AA89" s="158"/>
      <c r="AB89" s="158"/>
      <c r="AC89" s="158"/>
      <c r="AD89" s="158"/>
      <c r="AE89" s="158"/>
    </row>
    <row r="90" spans="1:65" s="2" customFormat="1" ht="22.75" customHeight="1">
      <c r="A90" s="37"/>
      <c r="B90" s="38"/>
      <c r="C90" s="78" t="s">
        <v>383</v>
      </c>
      <c r="D90" s="39"/>
      <c r="E90" s="39"/>
      <c r="F90" s="39"/>
      <c r="G90" s="39"/>
      <c r="H90" s="39"/>
      <c r="I90" s="39"/>
      <c r="J90" s="164">
        <f>BK90</f>
        <v>0</v>
      </c>
      <c r="K90" s="39"/>
      <c r="L90" s="42"/>
      <c r="M90" s="74"/>
      <c r="N90" s="165"/>
      <c r="O90" s="75"/>
      <c r="P90" s="166">
        <f>P91+P327</f>
        <v>0</v>
      </c>
      <c r="Q90" s="75"/>
      <c r="R90" s="166">
        <f>R91+R327</f>
        <v>57.931997740000014</v>
      </c>
      <c r="S90" s="75"/>
      <c r="T90" s="167">
        <f>T91+T327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77</v>
      </c>
      <c r="AU90" s="20" t="s">
        <v>325</v>
      </c>
      <c r="BK90" s="168">
        <f>BK91+BK327</f>
        <v>0</v>
      </c>
    </row>
    <row r="91" spans="1:65" s="12" customFormat="1" ht="25.9" customHeight="1">
      <c r="B91" s="169"/>
      <c r="C91" s="170"/>
      <c r="D91" s="171" t="s">
        <v>77</v>
      </c>
      <c r="E91" s="172" t="s">
        <v>384</v>
      </c>
      <c r="F91" s="172" t="s">
        <v>385</v>
      </c>
      <c r="G91" s="170"/>
      <c r="H91" s="170"/>
      <c r="I91" s="173"/>
      <c r="J91" s="174">
        <f>BK91</f>
        <v>0</v>
      </c>
      <c r="K91" s="170"/>
      <c r="L91" s="175"/>
      <c r="M91" s="176"/>
      <c r="N91" s="177"/>
      <c r="O91" s="177"/>
      <c r="P91" s="178">
        <f>P92+P134+P216+P250+P275+P317+P324</f>
        <v>0</v>
      </c>
      <c r="Q91" s="177"/>
      <c r="R91" s="178">
        <f>R92+R134+R216+R250+R275+R317+R324</f>
        <v>57.635131040000012</v>
      </c>
      <c r="S91" s="177"/>
      <c r="T91" s="179">
        <f>T92+T134+T216+T250+T275+T317+T324</f>
        <v>0</v>
      </c>
      <c r="AR91" s="180" t="s">
        <v>85</v>
      </c>
      <c r="AT91" s="181" t="s">
        <v>77</v>
      </c>
      <c r="AU91" s="181" t="s">
        <v>78</v>
      </c>
      <c r="AY91" s="180" t="s">
        <v>386</v>
      </c>
      <c r="BK91" s="182">
        <f>BK92+BK134+BK216+BK250+BK275+BK317+BK324</f>
        <v>0</v>
      </c>
    </row>
    <row r="92" spans="1:65" s="12" customFormat="1" ht="22.75" customHeight="1">
      <c r="B92" s="169"/>
      <c r="C92" s="170"/>
      <c r="D92" s="171" t="s">
        <v>77</v>
      </c>
      <c r="E92" s="183" t="s">
        <v>85</v>
      </c>
      <c r="F92" s="183" t="s">
        <v>387</v>
      </c>
      <c r="G92" s="170"/>
      <c r="H92" s="170"/>
      <c r="I92" s="173"/>
      <c r="J92" s="184">
        <f>BK92</f>
        <v>0</v>
      </c>
      <c r="K92" s="170"/>
      <c r="L92" s="175"/>
      <c r="M92" s="176"/>
      <c r="N92" s="177"/>
      <c r="O92" s="177"/>
      <c r="P92" s="178">
        <f>SUM(P93:P133)</f>
        <v>0</v>
      </c>
      <c r="Q92" s="177"/>
      <c r="R92" s="178">
        <f>SUM(R93:R133)</f>
        <v>3.0000000000000001E-3</v>
      </c>
      <c r="S92" s="177"/>
      <c r="T92" s="179">
        <f>SUM(T93:T133)</f>
        <v>0</v>
      </c>
      <c r="AR92" s="180" t="s">
        <v>85</v>
      </c>
      <c r="AT92" s="181" t="s">
        <v>77</v>
      </c>
      <c r="AU92" s="181" t="s">
        <v>85</v>
      </c>
      <c r="AY92" s="180" t="s">
        <v>386</v>
      </c>
      <c r="BK92" s="182">
        <f>SUM(BK93:BK133)</f>
        <v>0</v>
      </c>
    </row>
    <row r="93" spans="1:65" s="2" customFormat="1" ht="44.25" customHeight="1">
      <c r="A93" s="37"/>
      <c r="B93" s="38"/>
      <c r="C93" s="185" t="s">
        <v>85</v>
      </c>
      <c r="D93" s="185" t="s">
        <v>388</v>
      </c>
      <c r="E93" s="186" t="s">
        <v>7171</v>
      </c>
      <c r="F93" s="187" t="s">
        <v>7172</v>
      </c>
      <c r="G93" s="188" t="s">
        <v>303</v>
      </c>
      <c r="H93" s="189">
        <v>44.64</v>
      </c>
      <c r="I93" s="190"/>
      <c r="J93" s="191">
        <f>ROUND(I93*H93,2)</f>
        <v>0</v>
      </c>
      <c r="K93" s="187" t="s">
        <v>391</v>
      </c>
      <c r="L93" s="42"/>
      <c r="M93" s="192" t="s">
        <v>76</v>
      </c>
      <c r="N93" s="193" t="s">
        <v>49</v>
      </c>
      <c r="O93" s="67"/>
      <c r="P93" s="194">
        <f>O93*H93</f>
        <v>0</v>
      </c>
      <c r="Q93" s="194">
        <v>0</v>
      </c>
      <c r="R93" s="194">
        <f>Q93*H93</f>
        <v>0</v>
      </c>
      <c r="S93" s="194">
        <v>0</v>
      </c>
      <c r="T93" s="195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6" t="s">
        <v>102</v>
      </c>
      <c r="AT93" s="196" t="s">
        <v>388</v>
      </c>
      <c r="AU93" s="196" t="s">
        <v>90</v>
      </c>
      <c r="AY93" s="20" t="s">
        <v>386</v>
      </c>
      <c r="BE93" s="197">
        <f>IF(N93="základní",J93,0)</f>
        <v>0</v>
      </c>
      <c r="BF93" s="197">
        <f>IF(N93="snížená",J93,0)</f>
        <v>0</v>
      </c>
      <c r="BG93" s="197">
        <f>IF(N93="zákl. přenesená",J93,0)</f>
        <v>0</v>
      </c>
      <c r="BH93" s="197">
        <f>IF(N93="sníž. přenesená",J93,0)</f>
        <v>0</v>
      </c>
      <c r="BI93" s="197">
        <f>IF(N93="nulová",J93,0)</f>
        <v>0</v>
      </c>
      <c r="BJ93" s="20" t="s">
        <v>90</v>
      </c>
      <c r="BK93" s="197">
        <f>ROUND(I93*H93,2)</f>
        <v>0</v>
      </c>
      <c r="BL93" s="20" t="s">
        <v>102</v>
      </c>
      <c r="BM93" s="196" t="s">
        <v>7173</v>
      </c>
    </row>
    <row r="94" spans="1:65" s="2" customFormat="1" ht="10">
      <c r="A94" s="37"/>
      <c r="B94" s="38"/>
      <c r="C94" s="39"/>
      <c r="D94" s="198" t="s">
        <v>393</v>
      </c>
      <c r="E94" s="39"/>
      <c r="F94" s="199" t="s">
        <v>7174</v>
      </c>
      <c r="G94" s="39"/>
      <c r="H94" s="39"/>
      <c r="I94" s="200"/>
      <c r="J94" s="39"/>
      <c r="K94" s="39"/>
      <c r="L94" s="42"/>
      <c r="M94" s="201"/>
      <c r="N94" s="202"/>
      <c r="O94" s="67"/>
      <c r="P94" s="67"/>
      <c r="Q94" s="67"/>
      <c r="R94" s="67"/>
      <c r="S94" s="67"/>
      <c r="T94" s="68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T94" s="20" t="s">
        <v>393</v>
      </c>
      <c r="AU94" s="20" t="s">
        <v>90</v>
      </c>
    </row>
    <row r="95" spans="1:65" s="14" customFormat="1" ht="10">
      <c r="B95" s="214"/>
      <c r="C95" s="215"/>
      <c r="D95" s="205" t="s">
        <v>395</v>
      </c>
      <c r="E95" s="216" t="s">
        <v>76</v>
      </c>
      <c r="F95" s="217" t="s">
        <v>7175</v>
      </c>
      <c r="G95" s="215"/>
      <c r="H95" s="218">
        <v>16.64</v>
      </c>
      <c r="I95" s="219"/>
      <c r="J95" s="215"/>
      <c r="K95" s="215"/>
      <c r="L95" s="220"/>
      <c r="M95" s="221"/>
      <c r="N95" s="222"/>
      <c r="O95" s="222"/>
      <c r="P95" s="222"/>
      <c r="Q95" s="222"/>
      <c r="R95" s="222"/>
      <c r="S95" s="222"/>
      <c r="T95" s="223"/>
      <c r="AT95" s="224" t="s">
        <v>395</v>
      </c>
      <c r="AU95" s="224" t="s">
        <v>90</v>
      </c>
      <c r="AV95" s="14" t="s">
        <v>90</v>
      </c>
      <c r="AW95" s="14" t="s">
        <v>36</v>
      </c>
      <c r="AX95" s="14" t="s">
        <v>78</v>
      </c>
      <c r="AY95" s="224" t="s">
        <v>386</v>
      </c>
    </row>
    <row r="96" spans="1:65" s="14" customFormat="1" ht="10">
      <c r="B96" s="214"/>
      <c r="C96" s="215"/>
      <c r="D96" s="205" t="s">
        <v>395</v>
      </c>
      <c r="E96" s="216" t="s">
        <v>76</v>
      </c>
      <c r="F96" s="217" t="s">
        <v>7176</v>
      </c>
      <c r="G96" s="215"/>
      <c r="H96" s="218">
        <v>28</v>
      </c>
      <c r="I96" s="219"/>
      <c r="J96" s="215"/>
      <c r="K96" s="215"/>
      <c r="L96" s="220"/>
      <c r="M96" s="221"/>
      <c r="N96" s="222"/>
      <c r="O96" s="222"/>
      <c r="P96" s="222"/>
      <c r="Q96" s="222"/>
      <c r="R96" s="222"/>
      <c r="S96" s="222"/>
      <c r="T96" s="223"/>
      <c r="AT96" s="224" t="s">
        <v>395</v>
      </c>
      <c r="AU96" s="224" t="s">
        <v>90</v>
      </c>
      <c r="AV96" s="14" t="s">
        <v>90</v>
      </c>
      <c r="AW96" s="14" t="s">
        <v>36</v>
      </c>
      <c r="AX96" s="14" t="s">
        <v>78</v>
      </c>
      <c r="AY96" s="224" t="s">
        <v>386</v>
      </c>
    </row>
    <row r="97" spans="1:65" s="15" customFormat="1" ht="10">
      <c r="B97" s="225"/>
      <c r="C97" s="226"/>
      <c r="D97" s="205" t="s">
        <v>395</v>
      </c>
      <c r="E97" s="227" t="s">
        <v>7166</v>
      </c>
      <c r="F97" s="228" t="s">
        <v>398</v>
      </c>
      <c r="G97" s="226"/>
      <c r="H97" s="229">
        <v>44.64</v>
      </c>
      <c r="I97" s="230"/>
      <c r="J97" s="226"/>
      <c r="K97" s="226"/>
      <c r="L97" s="231"/>
      <c r="M97" s="232"/>
      <c r="N97" s="233"/>
      <c r="O97" s="233"/>
      <c r="P97" s="233"/>
      <c r="Q97" s="233"/>
      <c r="R97" s="233"/>
      <c r="S97" s="233"/>
      <c r="T97" s="234"/>
      <c r="AT97" s="235" t="s">
        <v>395</v>
      </c>
      <c r="AU97" s="235" t="s">
        <v>90</v>
      </c>
      <c r="AV97" s="15" t="s">
        <v>102</v>
      </c>
      <c r="AW97" s="15" t="s">
        <v>36</v>
      </c>
      <c r="AX97" s="15" t="s">
        <v>85</v>
      </c>
      <c r="AY97" s="235" t="s">
        <v>386</v>
      </c>
    </row>
    <row r="98" spans="1:65" s="2" customFormat="1" ht="44.25" customHeight="1">
      <c r="A98" s="37"/>
      <c r="B98" s="38"/>
      <c r="C98" s="185" t="s">
        <v>90</v>
      </c>
      <c r="D98" s="185" t="s">
        <v>388</v>
      </c>
      <c r="E98" s="186" t="s">
        <v>7177</v>
      </c>
      <c r="F98" s="187" t="s">
        <v>7178</v>
      </c>
      <c r="G98" s="188" t="s">
        <v>303</v>
      </c>
      <c r="H98" s="189">
        <v>0.999</v>
      </c>
      <c r="I98" s="190"/>
      <c r="J98" s="191">
        <f>ROUND(I98*H98,2)</f>
        <v>0</v>
      </c>
      <c r="K98" s="187" t="s">
        <v>391</v>
      </c>
      <c r="L98" s="42"/>
      <c r="M98" s="192" t="s">
        <v>76</v>
      </c>
      <c r="N98" s="193" t="s">
        <v>49</v>
      </c>
      <c r="O98" s="67"/>
      <c r="P98" s="194">
        <f>O98*H98</f>
        <v>0</v>
      </c>
      <c r="Q98" s="194">
        <v>0</v>
      </c>
      <c r="R98" s="194">
        <f>Q98*H98</f>
        <v>0</v>
      </c>
      <c r="S98" s="194">
        <v>0</v>
      </c>
      <c r="T98" s="195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6" t="s">
        <v>102</v>
      </c>
      <c r="AT98" s="196" t="s">
        <v>388</v>
      </c>
      <c r="AU98" s="196" t="s">
        <v>90</v>
      </c>
      <c r="AY98" s="20" t="s">
        <v>386</v>
      </c>
      <c r="BE98" s="197">
        <f>IF(N98="základní",J98,0)</f>
        <v>0</v>
      </c>
      <c r="BF98" s="197">
        <f>IF(N98="snížená",J98,0)</f>
        <v>0</v>
      </c>
      <c r="BG98" s="197">
        <f>IF(N98="zákl. přenesená",J98,0)</f>
        <v>0</v>
      </c>
      <c r="BH98" s="197">
        <f>IF(N98="sníž. přenesená",J98,0)</f>
        <v>0</v>
      </c>
      <c r="BI98" s="197">
        <f>IF(N98="nulová",J98,0)</f>
        <v>0</v>
      </c>
      <c r="BJ98" s="20" t="s">
        <v>90</v>
      </c>
      <c r="BK98" s="197">
        <f>ROUND(I98*H98,2)</f>
        <v>0</v>
      </c>
      <c r="BL98" s="20" t="s">
        <v>102</v>
      </c>
      <c r="BM98" s="196" t="s">
        <v>7179</v>
      </c>
    </row>
    <row r="99" spans="1:65" s="2" customFormat="1" ht="10">
      <c r="A99" s="37"/>
      <c r="B99" s="38"/>
      <c r="C99" s="39"/>
      <c r="D99" s="198" t="s">
        <v>393</v>
      </c>
      <c r="E99" s="39"/>
      <c r="F99" s="199" t="s">
        <v>7180</v>
      </c>
      <c r="G99" s="39"/>
      <c r="H99" s="39"/>
      <c r="I99" s="200"/>
      <c r="J99" s="39"/>
      <c r="K99" s="39"/>
      <c r="L99" s="42"/>
      <c r="M99" s="201"/>
      <c r="N99" s="202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393</v>
      </c>
      <c r="AU99" s="20" t="s">
        <v>90</v>
      </c>
    </row>
    <row r="100" spans="1:65" s="13" customFormat="1" ht="10">
      <c r="B100" s="203"/>
      <c r="C100" s="204"/>
      <c r="D100" s="205" t="s">
        <v>395</v>
      </c>
      <c r="E100" s="206" t="s">
        <v>76</v>
      </c>
      <c r="F100" s="207" t="s">
        <v>7181</v>
      </c>
      <c r="G100" s="204"/>
      <c r="H100" s="206" t="s">
        <v>76</v>
      </c>
      <c r="I100" s="208"/>
      <c r="J100" s="204"/>
      <c r="K100" s="204"/>
      <c r="L100" s="209"/>
      <c r="M100" s="210"/>
      <c r="N100" s="211"/>
      <c r="O100" s="211"/>
      <c r="P100" s="211"/>
      <c r="Q100" s="211"/>
      <c r="R100" s="211"/>
      <c r="S100" s="211"/>
      <c r="T100" s="212"/>
      <c r="AT100" s="213" t="s">
        <v>395</v>
      </c>
      <c r="AU100" s="213" t="s">
        <v>90</v>
      </c>
      <c r="AV100" s="13" t="s">
        <v>85</v>
      </c>
      <c r="AW100" s="13" t="s">
        <v>36</v>
      </c>
      <c r="AX100" s="13" t="s">
        <v>78</v>
      </c>
      <c r="AY100" s="213" t="s">
        <v>386</v>
      </c>
    </row>
    <row r="101" spans="1:65" s="13" customFormat="1" ht="10">
      <c r="B101" s="203"/>
      <c r="C101" s="204"/>
      <c r="D101" s="205" t="s">
        <v>395</v>
      </c>
      <c r="E101" s="206" t="s">
        <v>76</v>
      </c>
      <c r="F101" s="207" t="s">
        <v>7182</v>
      </c>
      <c r="G101" s="204"/>
      <c r="H101" s="206" t="s">
        <v>76</v>
      </c>
      <c r="I101" s="208"/>
      <c r="J101" s="204"/>
      <c r="K101" s="204"/>
      <c r="L101" s="209"/>
      <c r="M101" s="210"/>
      <c r="N101" s="211"/>
      <c r="O101" s="211"/>
      <c r="P101" s="211"/>
      <c r="Q101" s="211"/>
      <c r="R101" s="211"/>
      <c r="S101" s="211"/>
      <c r="T101" s="212"/>
      <c r="AT101" s="213" t="s">
        <v>395</v>
      </c>
      <c r="AU101" s="213" t="s">
        <v>90</v>
      </c>
      <c r="AV101" s="13" t="s">
        <v>85</v>
      </c>
      <c r="AW101" s="13" t="s">
        <v>36</v>
      </c>
      <c r="AX101" s="13" t="s">
        <v>78</v>
      </c>
      <c r="AY101" s="213" t="s">
        <v>386</v>
      </c>
    </row>
    <row r="102" spans="1:65" s="14" customFormat="1" ht="10">
      <c r="B102" s="214"/>
      <c r="C102" s="215"/>
      <c r="D102" s="205" t="s">
        <v>395</v>
      </c>
      <c r="E102" s="216" t="s">
        <v>76</v>
      </c>
      <c r="F102" s="217" t="s">
        <v>7183</v>
      </c>
      <c r="G102" s="215"/>
      <c r="H102" s="218">
        <v>0.999</v>
      </c>
      <c r="I102" s="219"/>
      <c r="J102" s="215"/>
      <c r="K102" s="215"/>
      <c r="L102" s="220"/>
      <c r="M102" s="221"/>
      <c r="N102" s="222"/>
      <c r="O102" s="222"/>
      <c r="P102" s="222"/>
      <c r="Q102" s="222"/>
      <c r="R102" s="222"/>
      <c r="S102" s="222"/>
      <c r="T102" s="223"/>
      <c r="AT102" s="224" t="s">
        <v>395</v>
      </c>
      <c r="AU102" s="224" t="s">
        <v>90</v>
      </c>
      <c r="AV102" s="14" t="s">
        <v>90</v>
      </c>
      <c r="AW102" s="14" t="s">
        <v>36</v>
      </c>
      <c r="AX102" s="14" t="s">
        <v>78</v>
      </c>
      <c r="AY102" s="224" t="s">
        <v>386</v>
      </c>
    </row>
    <row r="103" spans="1:65" s="15" customFormat="1" ht="10">
      <c r="B103" s="225"/>
      <c r="C103" s="226"/>
      <c r="D103" s="205" t="s">
        <v>395</v>
      </c>
      <c r="E103" s="227" t="s">
        <v>7163</v>
      </c>
      <c r="F103" s="228" t="s">
        <v>398</v>
      </c>
      <c r="G103" s="226"/>
      <c r="H103" s="229">
        <v>0.999</v>
      </c>
      <c r="I103" s="230"/>
      <c r="J103" s="226"/>
      <c r="K103" s="226"/>
      <c r="L103" s="231"/>
      <c r="M103" s="232"/>
      <c r="N103" s="233"/>
      <c r="O103" s="233"/>
      <c r="P103" s="233"/>
      <c r="Q103" s="233"/>
      <c r="R103" s="233"/>
      <c r="S103" s="233"/>
      <c r="T103" s="234"/>
      <c r="AT103" s="235" t="s">
        <v>395</v>
      </c>
      <c r="AU103" s="235" t="s">
        <v>90</v>
      </c>
      <c r="AV103" s="15" t="s">
        <v>102</v>
      </c>
      <c r="AW103" s="15" t="s">
        <v>36</v>
      </c>
      <c r="AX103" s="15" t="s">
        <v>85</v>
      </c>
      <c r="AY103" s="235" t="s">
        <v>386</v>
      </c>
    </row>
    <row r="104" spans="1:65" s="2" customFormat="1" ht="62.75" customHeight="1">
      <c r="A104" s="37"/>
      <c r="B104" s="38"/>
      <c r="C104" s="185" t="s">
        <v>95</v>
      </c>
      <c r="D104" s="185" t="s">
        <v>388</v>
      </c>
      <c r="E104" s="186" t="s">
        <v>7184</v>
      </c>
      <c r="F104" s="187" t="s">
        <v>7185</v>
      </c>
      <c r="G104" s="188" t="s">
        <v>303</v>
      </c>
      <c r="H104" s="189">
        <v>70.179000000000002</v>
      </c>
      <c r="I104" s="190"/>
      <c r="J104" s="191">
        <f>ROUND(I104*H104,2)</f>
        <v>0</v>
      </c>
      <c r="K104" s="187" t="s">
        <v>391</v>
      </c>
      <c r="L104" s="42"/>
      <c r="M104" s="192" t="s">
        <v>76</v>
      </c>
      <c r="N104" s="193" t="s">
        <v>49</v>
      </c>
      <c r="O104" s="67"/>
      <c r="P104" s="194">
        <f>O104*H104</f>
        <v>0</v>
      </c>
      <c r="Q104" s="194">
        <v>0</v>
      </c>
      <c r="R104" s="194">
        <f>Q104*H104</f>
        <v>0</v>
      </c>
      <c r="S104" s="194">
        <v>0</v>
      </c>
      <c r="T104" s="195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6" t="s">
        <v>102</v>
      </c>
      <c r="AT104" s="196" t="s">
        <v>388</v>
      </c>
      <c r="AU104" s="196" t="s">
        <v>90</v>
      </c>
      <c r="AY104" s="20" t="s">
        <v>386</v>
      </c>
      <c r="BE104" s="197">
        <f>IF(N104="základní",J104,0)</f>
        <v>0</v>
      </c>
      <c r="BF104" s="197">
        <f>IF(N104="snížená",J104,0)</f>
        <v>0</v>
      </c>
      <c r="BG104" s="197">
        <f>IF(N104="zákl. přenesená",J104,0)</f>
        <v>0</v>
      </c>
      <c r="BH104" s="197">
        <f>IF(N104="sníž. přenesená",J104,0)</f>
        <v>0</v>
      </c>
      <c r="BI104" s="197">
        <f>IF(N104="nulová",J104,0)</f>
        <v>0</v>
      </c>
      <c r="BJ104" s="20" t="s">
        <v>90</v>
      </c>
      <c r="BK104" s="197">
        <f>ROUND(I104*H104,2)</f>
        <v>0</v>
      </c>
      <c r="BL104" s="20" t="s">
        <v>102</v>
      </c>
      <c r="BM104" s="196" t="s">
        <v>7186</v>
      </c>
    </row>
    <row r="105" spans="1:65" s="2" customFormat="1" ht="10">
      <c r="A105" s="37"/>
      <c r="B105" s="38"/>
      <c r="C105" s="39"/>
      <c r="D105" s="198" t="s">
        <v>393</v>
      </c>
      <c r="E105" s="39"/>
      <c r="F105" s="199" t="s">
        <v>7187</v>
      </c>
      <c r="G105" s="39"/>
      <c r="H105" s="39"/>
      <c r="I105" s="200"/>
      <c r="J105" s="39"/>
      <c r="K105" s="39"/>
      <c r="L105" s="42"/>
      <c r="M105" s="201"/>
      <c r="N105" s="202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393</v>
      </c>
      <c r="AU105" s="20" t="s">
        <v>90</v>
      </c>
    </row>
    <row r="106" spans="1:65" s="14" customFormat="1" ht="10">
      <c r="B106" s="214"/>
      <c r="C106" s="215"/>
      <c r="D106" s="205" t="s">
        <v>395</v>
      </c>
      <c r="E106" s="216" t="s">
        <v>76</v>
      </c>
      <c r="F106" s="217" t="s">
        <v>7188</v>
      </c>
      <c r="G106" s="215"/>
      <c r="H106" s="218">
        <v>45.639000000000003</v>
      </c>
      <c r="I106" s="219"/>
      <c r="J106" s="215"/>
      <c r="K106" s="215"/>
      <c r="L106" s="220"/>
      <c r="M106" s="221"/>
      <c r="N106" s="222"/>
      <c r="O106" s="222"/>
      <c r="P106" s="222"/>
      <c r="Q106" s="222"/>
      <c r="R106" s="222"/>
      <c r="S106" s="222"/>
      <c r="T106" s="223"/>
      <c r="AT106" s="224" t="s">
        <v>395</v>
      </c>
      <c r="AU106" s="224" t="s">
        <v>90</v>
      </c>
      <c r="AV106" s="14" t="s">
        <v>90</v>
      </c>
      <c r="AW106" s="14" t="s">
        <v>36</v>
      </c>
      <c r="AX106" s="14" t="s">
        <v>78</v>
      </c>
      <c r="AY106" s="224" t="s">
        <v>386</v>
      </c>
    </row>
    <row r="107" spans="1:65" s="14" customFormat="1" ht="10">
      <c r="B107" s="214"/>
      <c r="C107" s="215"/>
      <c r="D107" s="205" t="s">
        <v>395</v>
      </c>
      <c r="E107" s="216" t="s">
        <v>76</v>
      </c>
      <c r="F107" s="217" t="s">
        <v>301</v>
      </c>
      <c r="G107" s="215"/>
      <c r="H107" s="218">
        <v>24.54</v>
      </c>
      <c r="I107" s="219"/>
      <c r="J107" s="215"/>
      <c r="K107" s="215"/>
      <c r="L107" s="220"/>
      <c r="M107" s="221"/>
      <c r="N107" s="222"/>
      <c r="O107" s="222"/>
      <c r="P107" s="222"/>
      <c r="Q107" s="222"/>
      <c r="R107" s="222"/>
      <c r="S107" s="222"/>
      <c r="T107" s="223"/>
      <c r="AT107" s="224" t="s">
        <v>395</v>
      </c>
      <c r="AU107" s="224" t="s">
        <v>90</v>
      </c>
      <c r="AV107" s="14" t="s">
        <v>90</v>
      </c>
      <c r="AW107" s="14" t="s">
        <v>36</v>
      </c>
      <c r="AX107" s="14" t="s">
        <v>78</v>
      </c>
      <c r="AY107" s="224" t="s">
        <v>386</v>
      </c>
    </row>
    <row r="108" spans="1:65" s="15" customFormat="1" ht="10">
      <c r="B108" s="225"/>
      <c r="C108" s="226"/>
      <c r="D108" s="205" t="s">
        <v>395</v>
      </c>
      <c r="E108" s="227" t="s">
        <v>76</v>
      </c>
      <c r="F108" s="228" t="s">
        <v>398</v>
      </c>
      <c r="G108" s="226"/>
      <c r="H108" s="229">
        <v>70.179000000000002</v>
      </c>
      <c r="I108" s="230"/>
      <c r="J108" s="226"/>
      <c r="K108" s="226"/>
      <c r="L108" s="231"/>
      <c r="M108" s="232"/>
      <c r="N108" s="233"/>
      <c r="O108" s="233"/>
      <c r="P108" s="233"/>
      <c r="Q108" s="233"/>
      <c r="R108" s="233"/>
      <c r="S108" s="233"/>
      <c r="T108" s="234"/>
      <c r="AT108" s="235" t="s">
        <v>395</v>
      </c>
      <c r="AU108" s="235" t="s">
        <v>90</v>
      </c>
      <c r="AV108" s="15" t="s">
        <v>102</v>
      </c>
      <c r="AW108" s="15" t="s">
        <v>36</v>
      </c>
      <c r="AX108" s="15" t="s">
        <v>85</v>
      </c>
      <c r="AY108" s="235" t="s">
        <v>386</v>
      </c>
    </row>
    <row r="109" spans="1:65" s="2" customFormat="1" ht="62.75" customHeight="1">
      <c r="A109" s="37"/>
      <c r="B109" s="38"/>
      <c r="C109" s="185" t="s">
        <v>102</v>
      </c>
      <c r="D109" s="185" t="s">
        <v>388</v>
      </c>
      <c r="E109" s="186" t="s">
        <v>431</v>
      </c>
      <c r="F109" s="187" t="s">
        <v>432</v>
      </c>
      <c r="G109" s="188" t="s">
        <v>303</v>
      </c>
      <c r="H109" s="189">
        <v>20.100000000000001</v>
      </c>
      <c r="I109" s="190"/>
      <c r="J109" s="191">
        <f>ROUND(I109*H109,2)</f>
        <v>0</v>
      </c>
      <c r="K109" s="187" t="s">
        <v>391</v>
      </c>
      <c r="L109" s="42"/>
      <c r="M109" s="192" t="s">
        <v>76</v>
      </c>
      <c r="N109" s="193" t="s">
        <v>49</v>
      </c>
      <c r="O109" s="67"/>
      <c r="P109" s="194">
        <f>O109*H109</f>
        <v>0</v>
      </c>
      <c r="Q109" s="194">
        <v>0</v>
      </c>
      <c r="R109" s="194">
        <f>Q109*H109</f>
        <v>0</v>
      </c>
      <c r="S109" s="194">
        <v>0</v>
      </c>
      <c r="T109" s="195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6" t="s">
        <v>102</v>
      </c>
      <c r="AT109" s="196" t="s">
        <v>388</v>
      </c>
      <c r="AU109" s="196" t="s">
        <v>90</v>
      </c>
      <c r="AY109" s="20" t="s">
        <v>386</v>
      </c>
      <c r="BE109" s="197">
        <f>IF(N109="základní",J109,0)</f>
        <v>0</v>
      </c>
      <c r="BF109" s="197">
        <f>IF(N109="snížená",J109,0)</f>
        <v>0</v>
      </c>
      <c r="BG109" s="197">
        <f>IF(N109="zákl. přenesená",J109,0)</f>
        <v>0</v>
      </c>
      <c r="BH109" s="197">
        <f>IF(N109="sníž. přenesená",J109,0)</f>
        <v>0</v>
      </c>
      <c r="BI109" s="197">
        <f>IF(N109="nulová",J109,0)</f>
        <v>0</v>
      </c>
      <c r="BJ109" s="20" t="s">
        <v>90</v>
      </c>
      <c r="BK109" s="197">
        <f>ROUND(I109*H109,2)</f>
        <v>0</v>
      </c>
      <c r="BL109" s="20" t="s">
        <v>102</v>
      </c>
      <c r="BM109" s="196" t="s">
        <v>7189</v>
      </c>
    </row>
    <row r="110" spans="1:65" s="2" customFormat="1" ht="10">
      <c r="A110" s="37"/>
      <c r="B110" s="38"/>
      <c r="C110" s="39"/>
      <c r="D110" s="198" t="s">
        <v>393</v>
      </c>
      <c r="E110" s="39"/>
      <c r="F110" s="199" t="s">
        <v>434</v>
      </c>
      <c r="G110" s="39"/>
      <c r="H110" s="39"/>
      <c r="I110" s="200"/>
      <c r="J110" s="39"/>
      <c r="K110" s="39"/>
      <c r="L110" s="42"/>
      <c r="M110" s="201"/>
      <c r="N110" s="202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393</v>
      </c>
      <c r="AU110" s="20" t="s">
        <v>90</v>
      </c>
    </row>
    <row r="111" spans="1:65" s="14" customFormat="1" ht="10">
      <c r="B111" s="214"/>
      <c r="C111" s="215"/>
      <c r="D111" s="205" t="s">
        <v>395</v>
      </c>
      <c r="E111" s="216" t="s">
        <v>76</v>
      </c>
      <c r="F111" s="217" t="s">
        <v>7190</v>
      </c>
      <c r="G111" s="215"/>
      <c r="H111" s="218">
        <v>20.100000000000001</v>
      </c>
      <c r="I111" s="219"/>
      <c r="J111" s="215"/>
      <c r="K111" s="215"/>
      <c r="L111" s="220"/>
      <c r="M111" s="221"/>
      <c r="N111" s="222"/>
      <c r="O111" s="222"/>
      <c r="P111" s="222"/>
      <c r="Q111" s="222"/>
      <c r="R111" s="222"/>
      <c r="S111" s="222"/>
      <c r="T111" s="223"/>
      <c r="AT111" s="224" t="s">
        <v>395</v>
      </c>
      <c r="AU111" s="224" t="s">
        <v>90</v>
      </c>
      <c r="AV111" s="14" t="s">
        <v>90</v>
      </c>
      <c r="AW111" s="14" t="s">
        <v>36</v>
      </c>
      <c r="AX111" s="14" t="s">
        <v>78</v>
      </c>
      <c r="AY111" s="224" t="s">
        <v>386</v>
      </c>
    </row>
    <row r="112" spans="1:65" s="15" customFormat="1" ht="10">
      <c r="B112" s="225"/>
      <c r="C112" s="226"/>
      <c r="D112" s="205" t="s">
        <v>395</v>
      </c>
      <c r="E112" s="227" t="s">
        <v>76</v>
      </c>
      <c r="F112" s="228" t="s">
        <v>398</v>
      </c>
      <c r="G112" s="226"/>
      <c r="H112" s="229">
        <v>20.100000000000001</v>
      </c>
      <c r="I112" s="230"/>
      <c r="J112" s="226"/>
      <c r="K112" s="226"/>
      <c r="L112" s="231"/>
      <c r="M112" s="232"/>
      <c r="N112" s="233"/>
      <c r="O112" s="233"/>
      <c r="P112" s="233"/>
      <c r="Q112" s="233"/>
      <c r="R112" s="233"/>
      <c r="S112" s="233"/>
      <c r="T112" s="234"/>
      <c r="AT112" s="235" t="s">
        <v>395</v>
      </c>
      <c r="AU112" s="235" t="s">
        <v>90</v>
      </c>
      <c r="AV112" s="15" t="s">
        <v>102</v>
      </c>
      <c r="AW112" s="15" t="s">
        <v>36</v>
      </c>
      <c r="AX112" s="15" t="s">
        <v>85</v>
      </c>
      <c r="AY112" s="235" t="s">
        <v>386</v>
      </c>
    </row>
    <row r="113" spans="1:65" s="2" customFormat="1" ht="62.75" customHeight="1">
      <c r="A113" s="37"/>
      <c r="B113" s="38"/>
      <c r="C113" s="185" t="s">
        <v>411</v>
      </c>
      <c r="D113" s="185" t="s">
        <v>388</v>
      </c>
      <c r="E113" s="186" t="s">
        <v>7191</v>
      </c>
      <c r="F113" s="187" t="s">
        <v>7192</v>
      </c>
      <c r="G113" s="188" t="s">
        <v>303</v>
      </c>
      <c r="H113" s="189">
        <v>0.999</v>
      </c>
      <c r="I113" s="190"/>
      <c r="J113" s="191">
        <f>ROUND(I113*H113,2)</f>
        <v>0</v>
      </c>
      <c r="K113" s="187" t="s">
        <v>391</v>
      </c>
      <c r="L113" s="42"/>
      <c r="M113" s="192" t="s">
        <v>76</v>
      </c>
      <c r="N113" s="193" t="s">
        <v>49</v>
      </c>
      <c r="O113" s="67"/>
      <c r="P113" s="194">
        <f>O113*H113</f>
        <v>0</v>
      </c>
      <c r="Q113" s="194">
        <v>0</v>
      </c>
      <c r="R113" s="194">
        <f>Q113*H113</f>
        <v>0</v>
      </c>
      <c r="S113" s="194">
        <v>0</v>
      </c>
      <c r="T113" s="195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6" t="s">
        <v>102</v>
      </c>
      <c r="AT113" s="196" t="s">
        <v>388</v>
      </c>
      <c r="AU113" s="196" t="s">
        <v>90</v>
      </c>
      <c r="AY113" s="20" t="s">
        <v>386</v>
      </c>
      <c r="BE113" s="197">
        <f>IF(N113="základní",J113,0)</f>
        <v>0</v>
      </c>
      <c r="BF113" s="197">
        <f>IF(N113="snížená",J113,0)</f>
        <v>0</v>
      </c>
      <c r="BG113" s="197">
        <f>IF(N113="zákl. přenesená",J113,0)</f>
        <v>0</v>
      </c>
      <c r="BH113" s="197">
        <f>IF(N113="sníž. přenesená",J113,0)</f>
        <v>0</v>
      </c>
      <c r="BI113" s="197">
        <f>IF(N113="nulová",J113,0)</f>
        <v>0</v>
      </c>
      <c r="BJ113" s="20" t="s">
        <v>90</v>
      </c>
      <c r="BK113" s="197">
        <f>ROUND(I113*H113,2)</f>
        <v>0</v>
      </c>
      <c r="BL113" s="20" t="s">
        <v>102</v>
      </c>
      <c r="BM113" s="196" t="s">
        <v>7193</v>
      </c>
    </row>
    <row r="114" spans="1:65" s="2" customFormat="1" ht="10">
      <c r="A114" s="37"/>
      <c r="B114" s="38"/>
      <c r="C114" s="39"/>
      <c r="D114" s="198" t="s">
        <v>393</v>
      </c>
      <c r="E114" s="39"/>
      <c r="F114" s="199" t="s">
        <v>7194</v>
      </c>
      <c r="G114" s="39"/>
      <c r="H114" s="39"/>
      <c r="I114" s="200"/>
      <c r="J114" s="39"/>
      <c r="K114" s="39"/>
      <c r="L114" s="42"/>
      <c r="M114" s="201"/>
      <c r="N114" s="202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393</v>
      </c>
      <c r="AU114" s="20" t="s">
        <v>90</v>
      </c>
    </row>
    <row r="115" spans="1:65" s="14" customFormat="1" ht="10">
      <c r="B115" s="214"/>
      <c r="C115" s="215"/>
      <c r="D115" s="205" t="s">
        <v>395</v>
      </c>
      <c r="E115" s="216" t="s">
        <v>76</v>
      </c>
      <c r="F115" s="217" t="s">
        <v>7163</v>
      </c>
      <c r="G115" s="215"/>
      <c r="H115" s="218">
        <v>0.999</v>
      </c>
      <c r="I115" s="219"/>
      <c r="J115" s="215"/>
      <c r="K115" s="215"/>
      <c r="L115" s="220"/>
      <c r="M115" s="221"/>
      <c r="N115" s="222"/>
      <c r="O115" s="222"/>
      <c r="P115" s="222"/>
      <c r="Q115" s="222"/>
      <c r="R115" s="222"/>
      <c r="S115" s="222"/>
      <c r="T115" s="223"/>
      <c r="AT115" s="224" t="s">
        <v>395</v>
      </c>
      <c r="AU115" s="224" t="s">
        <v>90</v>
      </c>
      <c r="AV115" s="14" t="s">
        <v>90</v>
      </c>
      <c r="AW115" s="14" t="s">
        <v>36</v>
      </c>
      <c r="AX115" s="14" t="s">
        <v>78</v>
      </c>
      <c r="AY115" s="224" t="s">
        <v>386</v>
      </c>
    </row>
    <row r="116" spans="1:65" s="15" customFormat="1" ht="10">
      <c r="B116" s="225"/>
      <c r="C116" s="226"/>
      <c r="D116" s="205" t="s">
        <v>395</v>
      </c>
      <c r="E116" s="227" t="s">
        <v>76</v>
      </c>
      <c r="F116" s="228" t="s">
        <v>398</v>
      </c>
      <c r="G116" s="226"/>
      <c r="H116" s="229">
        <v>0.999</v>
      </c>
      <c r="I116" s="230"/>
      <c r="J116" s="226"/>
      <c r="K116" s="226"/>
      <c r="L116" s="231"/>
      <c r="M116" s="232"/>
      <c r="N116" s="233"/>
      <c r="O116" s="233"/>
      <c r="P116" s="233"/>
      <c r="Q116" s="233"/>
      <c r="R116" s="233"/>
      <c r="S116" s="233"/>
      <c r="T116" s="234"/>
      <c r="AT116" s="235" t="s">
        <v>395</v>
      </c>
      <c r="AU116" s="235" t="s">
        <v>90</v>
      </c>
      <c r="AV116" s="15" t="s">
        <v>102</v>
      </c>
      <c r="AW116" s="15" t="s">
        <v>36</v>
      </c>
      <c r="AX116" s="15" t="s">
        <v>85</v>
      </c>
      <c r="AY116" s="235" t="s">
        <v>386</v>
      </c>
    </row>
    <row r="117" spans="1:65" s="2" customFormat="1" ht="44.25" customHeight="1">
      <c r="A117" s="37"/>
      <c r="B117" s="38"/>
      <c r="C117" s="185" t="s">
        <v>424</v>
      </c>
      <c r="D117" s="185" t="s">
        <v>388</v>
      </c>
      <c r="E117" s="186" t="s">
        <v>4966</v>
      </c>
      <c r="F117" s="187" t="s">
        <v>4967</v>
      </c>
      <c r="G117" s="188" t="s">
        <v>303</v>
      </c>
      <c r="H117" s="189">
        <v>24.54</v>
      </c>
      <c r="I117" s="190"/>
      <c r="J117" s="191">
        <f>ROUND(I117*H117,2)</f>
        <v>0</v>
      </c>
      <c r="K117" s="187" t="s">
        <v>391</v>
      </c>
      <c r="L117" s="42"/>
      <c r="M117" s="192" t="s">
        <v>76</v>
      </c>
      <c r="N117" s="193" t="s">
        <v>49</v>
      </c>
      <c r="O117" s="67"/>
      <c r="P117" s="194">
        <f>O117*H117</f>
        <v>0</v>
      </c>
      <c r="Q117" s="194">
        <v>0</v>
      </c>
      <c r="R117" s="194">
        <f>Q117*H117</f>
        <v>0</v>
      </c>
      <c r="S117" s="194">
        <v>0</v>
      </c>
      <c r="T117" s="195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6" t="s">
        <v>102</v>
      </c>
      <c r="AT117" s="196" t="s">
        <v>388</v>
      </c>
      <c r="AU117" s="196" t="s">
        <v>90</v>
      </c>
      <c r="AY117" s="20" t="s">
        <v>386</v>
      </c>
      <c r="BE117" s="197">
        <f>IF(N117="základní",J117,0)</f>
        <v>0</v>
      </c>
      <c r="BF117" s="197">
        <f>IF(N117="snížená",J117,0)</f>
        <v>0</v>
      </c>
      <c r="BG117" s="197">
        <f>IF(N117="zákl. přenesená",J117,0)</f>
        <v>0</v>
      </c>
      <c r="BH117" s="197">
        <f>IF(N117="sníž. přenesená",J117,0)</f>
        <v>0</v>
      </c>
      <c r="BI117" s="197">
        <f>IF(N117="nulová",J117,0)</f>
        <v>0</v>
      </c>
      <c r="BJ117" s="20" t="s">
        <v>90</v>
      </c>
      <c r="BK117" s="197">
        <f>ROUND(I117*H117,2)</f>
        <v>0</v>
      </c>
      <c r="BL117" s="20" t="s">
        <v>102</v>
      </c>
      <c r="BM117" s="196" t="s">
        <v>7195</v>
      </c>
    </row>
    <row r="118" spans="1:65" s="2" customFormat="1" ht="10">
      <c r="A118" s="37"/>
      <c r="B118" s="38"/>
      <c r="C118" s="39"/>
      <c r="D118" s="198" t="s">
        <v>393</v>
      </c>
      <c r="E118" s="39"/>
      <c r="F118" s="199" t="s">
        <v>4968</v>
      </c>
      <c r="G118" s="39"/>
      <c r="H118" s="39"/>
      <c r="I118" s="200"/>
      <c r="J118" s="39"/>
      <c r="K118" s="39"/>
      <c r="L118" s="42"/>
      <c r="M118" s="201"/>
      <c r="N118" s="202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393</v>
      </c>
      <c r="AU118" s="20" t="s">
        <v>90</v>
      </c>
    </row>
    <row r="119" spans="1:65" s="14" customFormat="1" ht="10">
      <c r="B119" s="214"/>
      <c r="C119" s="215"/>
      <c r="D119" s="205" t="s">
        <v>395</v>
      </c>
      <c r="E119" s="216" t="s">
        <v>76</v>
      </c>
      <c r="F119" s="217" t="s">
        <v>301</v>
      </c>
      <c r="G119" s="215"/>
      <c r="H119" s="218">
        <v>24.54</v>
      </c>
      <c r="I119" s="219"/>
      <c r="J119" s="215"/>
      <c r="K119" s="215"/>
      <c r="L119" s="220"/>
      <c r="M119" s="221"/>
      <c r="N119" s="222"/>
      <c r="O119" s="222"/>
      <c r="P119" s="222"/>
      <c r="Q119" s="222"/>
      <c r="R119" s="222"/>
      <c r="S119" s="222"/>
      <c r="T119" s="223"/>
      <c r="AT119" s="224" t="s">
        <v>395</v>
      </c>
      <c r="AU119" s="224" t="s">
        <v>90</v>
      </c>
      <c r="AV119" s="14" t="s">
        <v>90</v>
      </c>
      <c r="AW119" s="14" t="s">
        <v>36</v>
      </c>
      <c r="AX119" s="14" t="s">
        <v>78</v>
      </c>
      <c r="AY119" s="224" t="s">
        <v>386</v>
      </c>
    </row>
    <row r="120" spans="1:65" s="15" customFormat="1" ht="10">
      <c r="B120" s="225"/>
      <c r="C120" s="226"/>
      <c r="D120" s="205" t="s">
        <v>395</v>
      </c>
      <c r="E120" s="227" t="s">
        <v>76</v>
      </c>
      <c r="F120" s="228" t="s">
        <v>398</v>
      </c>
      <c r="G120" s="226"/>
      <c r="H120" s="229">
        <v>24.54</v>
      </c>
      <c r="I120" s="230"/>
      <c r="J120" s="226"/>
      <c r="K120" s="226"/>
      <c r="L120" s="231"/>
      <c r="M120" s="232"/>
      <c r="N120" s="233"/>
      <c r="O120" s="233"/>
      <c r="P120" s="233"/>
      <c r="Q120" s="233"/>
      <c r="R120" s="233"/>
      <c r="S120" s="233"/>
      <c r="T120" s="234"/>
      <c r="AT120" s="235" t="s">
        <v>395</v>
      </c>
      <c r="AU120" s="235" t="s">
        <v>90</v>
      </c>
      <c r="AV120" s="15" t="s">
        <v>102</v>
      </c>
      <c r="AW120" s="15" t="s">
        <v>36</v>
      </c>
      <c r="AX120" s="15" t="s">
        <v>85</v>
      </c>
      <c r="AY120" s="235" t="s">
        <v>386</v>
      </c>
    </row>
    <row r="121" spans="1:65" s="2" customFormat="1" ht="44.25" customHeight="1">
      <c r="A121" s="37"/>
      <c r="B121" s="38"/>
      <c r="C121" s="185" t="s">
        <v>430</v>
      </c>
      <c r="D121" s="185" t="s">
        <v>388</v>
      </c>
      <c r="E121" s="186" t="s">
        <v>4975</v>
      </c>
      <c r="F121" s="187" t="s">
        <v>449</v>
      </c>
      <c r="G121" s="188" t="s">
        <v>303</v>
      </c>
      <c r="H121" s="189">
        <v>24.54</v>
      </c>
      <c r="I121" s="190"/>
      <c r="J121" s="191">
        <f>ROUND(I121*H121,2)</f>
        <v>0</v>
      </c>
      <c r="K121" s="187" t="s">
        <v>391</v>
      </c>
      <c r="L121" s="42"/>
      <c r="M121" s="192" t="s">
        <v>76</v>
      </c>
      <c r="N121" s="193" t="s">
        <v>49</v>
      </c>
      <c r="O121" s="67"/>
      <c r="P121" s="194">
        <f>O121*H121</f>
        <v>0</v>
      </c>
      <c r="Q121" s="194">
        <v>0</v>
      </c>
      <c r="R121" s="194">
        <f>Q121*H121</f>
        <v>0</v>
      </c>
      <c r="S121" s="194">
        <v>0</v>
      </c>
      <c r="T121" s="195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6" t="s">
        <v>102</v>
      </c>
      <c r="AT121" s="196" t="s">
        <v>388</v>
      </c>
      <c r="AU121" s="196" t="s">
        <v>90</v>
      </c>
      <c r="AY121" s="20" t="s">
        <v>386</v>
      </c>
      <c r="BE121" s="197">
        <f>IF(N121="základní",J121,0)</f>
        <v>0</v>
      </c>
      <c r="BF121" s="197">
        <f>IF(N121="snížená",J121,0)</f>
        <v>0</v>
      </c>
      <c r="BG121" s="197">
        <f>IF(N121="zákl. přenesená",J121,0)</f>
        <v>0</v>
      </c>
      <c r="BH121" s="197">
        <f>IF(N121="sníž. přenesená",J121,0)</f>
        <v>0</v>
      </c>
      <c r="BI121" s="197">
        <f>IF(N121="nulová",J121,0)</f>
        <v>0</v>
      </c>
      <c r="BJ121" s="20" t="s">
        <v>90</v>
      </c>
      <c r="BK121" s="197">
        <f>ROUND(I121*H121,2)</f>
        <v>0</v>
      </c>
      <c r="BL121" s="20" t="s">
        <v>102</v>
      </c>
      <c r="BM121" s="196" t="s">
        <v>7196</v>
      </c>
    </row>
    <row r="122" spans="1:65" s="2" customFormat="1" ht="10">
      <c r="A122" s="37"/>
      <c r="B122" s="38"/>
      <c r="C122" s="39"/>
      <c r="D122" s="198" t="s">
        <v>393</v>
      </c>
      <c r="E122" s="39"/>
      <c r="F122" s="199" t="s">
        <v>4976</v>
      </c>
      <c r="G122" s="39"/>
      <c r="H122" s="39"/>
      <c r="I122" s="200"/>
      <c r="J122" s="39"/>
      <c r="K122" s="39"/>
      <c r="L122" s="42"/>
      <c r="M122" s="201"/>
      <c r="N122" s="202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393</v>
      </c>
      <c r="AU122" s="20" t="s">
        <v>90</v>
      </c>
    </row>
    <row r="123" spans="1:65" s="14" customFormat="1" ht="10">
      <c r="B123" s="214"/>
      <c r="C123" s="215"/>
      <c r="D123" s="205" t="s">
        <v>395</v>
      </c>
      <c r="E123" s="216" t="s">
        <v>76</v>
      </c>
      <c r="F123" s="217" t="s">
        <v>7197</v>
      </c>
      <c r="G123" s="215"/>
      <c r="H123" s="218">
        <v>7.04</v>
      </c>
      <c r="I123" s="219"/>
      <c r="J123" s="215"/>
      <c r="K123" s="215"/>
      <c r="L123" s="220"/>
      <c r="M123" s="221"/>
      <c r="N123" s="222"/>
      <c r="O123" s="222"/>
      <c r="P123" s="222"/>
      <c r="Q123" s="222"/>
      <c r="R123" s="222"/>
      <c r="S123" s="222"/>
      <c r="T123" s="223"/>
      <c r="AT123" s="224" t="s">
        <v>395</v>
      </c>
      <c r="AU123" s="224" t="s">
        <v>90</v>
      </c>
      <c r="AV123" s="14" t="s">
        <v>90</v>
      </c>
      <c r="AW123" s="14" t="s">
        <v>36</v>
      </c>
      <c r="AX123" s="14" t="s">
        <v>78</v>
      </c>
      <c r="AY123" s="224" t="s">
        <v>386</v>
      </c>
    </row>
    <row r="124" spans="1:65" s="14" customFormat="1" ht="10">
      <c r="B124" s="214"/>
      <c r="C124" s="215"/>
      <c r="D124" s="205" t="s">
        <v>395</v>
      </c>
      <c r="E124" s="216" t="s">
        <v>76</v>
      </c>
      <c r="F124" s="217" t="s">
        <v>7198</v>
      </c>
      <c r="G124" s="215"/>
      <c r="H124" s="218">
        <v>17.5</v>
      </c>
      <c r="I124" s="219"/>
      <c r="J124" s="215"/>
      <c r="K124" s="215"/>
      <c r="L124" s="220"/>
      <c r="M124" s="221"/>
      <c r="N124" s="222"/>
      <c r="O124" s="222"/>
      <c r="P124" s="222"/>
      <c r="Q124" s="222"/>
      <c r="R124" s="222"/>
      <c r="S124" s="222"/>
      <c r="T124" s="223"/>
      <c r="AT124" s="224" t="s">
        <v>395</v>
      </c>
      <c r="AU124" s="224" t="s">
        <v>90</v>
      </c>
      <c r="AV124" s="14" t="s">
        <v>90</v>
      </c>
      <c r="AW124" s="14" t="s">
        <v>36</v>
      </c>
      <c r="AX124" s="14" t="s">
        <v>78</v>
      </c>
      <c r="AY124" s="224" t="s">
        <v>386</v>
      </c>
    </row>
    <row r="125" spans="1:65" s="15" customFormat="1" ht="10">
      <c r="B125" s="225"/>
      <c r="C125" s="226"/>
      <c r="D125" s="205" t="s">
        <v>395</v>
      </c>
      <c r="E125" s="227" t="s">
        <v>301</v>
      </c>
      <c r="F125" s="228" t="s">
        <v>398</v>
      </c>
      <c r="G125" s="226"/>
      <c r="H125" s="229">
        <v>24.54</v>
      </c>
      <c r="I125" s="230"/>
      <c r="J125" s="226"/>
      <c r="K125" s="226"/>
      <c r="L125" s="231"/>
      <c r="M125" s="232"/>
      <c r="N125" s="233"/>
      <c r="O125" s="233"/>
      <c r="P125" s="233"/>
      <c r="Q125" s="233"/>
      <c r="R125" s="233"/>
      <c r="S125" s="233"/>
      <c r="T125" s="234"/>
      <c r="AT125" s="235" t="s">
        <v>395</v>
      </c>
      <c r="AU125" s="235" t="s">
        <v>90</v>
      </c>
      <c r="AV125" s="15" t="s">
        <v>102</v>
      </c>
      <c r="AW125" s="15" t="s">
        <v>36</v>
      </c>
      <c r="AX125" s="15" t="s">
        <v>85</v>
      </c>
      <c r="AY125" s="235" t="s">
        <v>386</v>
      </c>
    </row>
    <row r="126" spans="1:65" s="2" customFormat="1" ht="55.5" customHeight="1">
      <c r="A126" s="37"/>
      <c r="B126" s="38"/>
      <c r="C126" s="185" t="s">
        <v>436</v>
      </c>
      <c r="D126" s="185" t="s">
        <v>388</v>
      </c>
      <c r="E126" s="186" t="s">
        <v>7199</v>
      </c>
      <c r="F126" s="187" t="s">
        <v>7200</v>
      </c>
      <c r="G126" s="188" t="s">
        <v>127</v>
      </c>
      <c r="H126" s="189">
        <v>60</v>
      </c>
      <c r="I126" s="190"/>
      <c r="J126" s="191">
        <f>ROUND(I126*H126,2)</f>
        <v>0</v>
      </c>
      <c r="K126" s="187" t="s">
        <v>391</v>
      </c>
      <c r="L126" s="42"/>
      <c r="M126" s="192" t="s">
        <v>76</v>
      </c>
      <c r="N126" s="193" t="s">
        <v>49</v>
      </c>
      <c r="O126" s="67"/>
      <c r="P126" s="194">
        <f>O126*H126</f>
        <v>0</v>
      </c>
      <c r="Q126" s="194">
        <v>0</v>
      </c>
      <c r="R126" s="194">
        <f>Q126*H126</f>
        <v>0</v>
      </c>
      <c r="S126" s="194">
        <v>0</v>
      </c>
      <c r="T126" s="195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6" t="s">
        <v>102</v>
      </c>
      <c r="AT126" s="196" t="s">
        <v>388</v>
      </c>
      <c r="AU126" s="196" t="s">
        <v>90</v>
      </c>
      <c r="AY126" s="20" t="s">
        <v>386</v>
      </c>
      <c r="BE126" s="197">
        <f>IF(N126="základní",J126,0)</f>
        <v>0</v>
      </c>
      <c r="BF126" s="197">
        <f>IF(N126="snížená",J126,0)</f>
        <v>0</v>
      </c>
      <c r="BG126" s="197">
        <f>IF(N126="zákl. přenesená",J126,0)</f>
        <v>0</v>
      </c>
      <c r="BH126" s="197">
        <f>IF(N126="sníž. přenesená",J126,0)</f>
        <v>0</v>
      </c>
      <c r="BI126" s="197">
        <f>IF(N126="nulová",J126,0)</f>
        <v>0</v>
      </c>
      <c r="BJ126" s="20" t="s">
        <v>90</v>
      </c>
      <c r="BK126" s="197">
        <f>ROUND(I126*H126,2)</f>
        <v>0</v>
      </c>
      <c r="BL126" s="20" t="s">
        <v>102</v>
      </c>
      <c r="BM126" s="196" t="s">
        <v>7201</v>
      </c>
    </row>
    <row r="127" spans="1:65" s="2" customFormat="1" ht="10">
      <c r="A127" s="37"/>
      <c r="B127" s="38"/>
      <c r="C127" s="39"/>
      <c r="D127" s="198" t="s">
        <v>393</v>
      </c>
      <c r="E127" s="39"/>
      <c r="F127" s="199" t="s">
        <v>7202</v>
      </c>
      <c r="G127" s="39"/>
      <c r="H127" s="39"/>
      <c r="I127" s="200"/>
      <c r="J127" s="39"/>
      <c r="K127" s="39"/>
      <c r="L127" s="42"/>
      <c r="M127" s="201"/>
      <c r="N127" s="202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393</v>
      </c>
      <c r="AU127" s="20" t="s">
        <v>90</v>
      </c>
    </row>
    <row r="128" spans="1:65" s="2" customFormat="1" ht="37.75" customHeight="1">
      <c r="A128" s="37"/>
      <c r="B128" s="38"/>
      <c r="C128" s="185" t="s">
        <v>442</v>
      </c>
      <c r="D128" s="185" t="s">
        <v>388</v>
      </c>
      <c r="E128" s="186" t="s">
        <v>7203</v>
      </c>
      <c r="F128" s="187" t="s">
        <v>7204</v>
      </c>
      <c r="G128" s="188" t="s">
        <v>127</v>
      </c>
      <c r="H128" s="189">
        <v>60</v>
      </c>
      <c r="I128" s="190"/>
      <c r="J128" s="191">
        <f>ROUND(I128*H128,2)</f>
        <v>0</v>
      </c>
      <c r="K128" s="187" t="s">
        <v>391</v>
      </c>
      <c r="L128" s="42"/>
      <c r="M128" s="192" t="s">
        <v>76</v>
      </c>
      <c r="N128" s="193" t="s">
        <v>49</v>
      </c>
      <c r="O128" s="67"/>
      <c r="P128" s="194">
        <f>O128*H128</f>
        <v>0</v>
      </c>
      <c r="Q128" s="194">
        <v>0</v>
      </c>
      <c r="R128" s="194">
        <f>Q128*H128</f>
        <v>0</v>
      </c>
      <c r="S128" s="194">
        <v>0</v>
      </c>
      <c r="T128" s="195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6" t="s">
        <v>102</v>
      </c>
      <c r="AT128" s="196" t="s">
        <v>388</v>
      </c>
      <c r="AU128" s="196" t="s">
        <v>90</v>
      </c>
      <c r="AY128" s="20" t="s">
        <v>386</v>
      </c>
      <c r="BE128" s="197">
        <f>IF(N128="základní",J128,0)</f>
        <v>0</v>
      </c>
      <c r="BF128" s="197">
        <f>IF(N128="snížená",J128,0)</f>
        <v>0</v>
      </c>
      <c r="BG128" s="197">
        <f>IF(N128="zákl. přenesená",J128,0)</f>
        <v>0</v>
      </c>
      <c r="BH128" s="197">
        <f>IF(N128="sníž. přenesená",J128,0)</f>
        <v>0</v>
      </c>
      <c r="BI128" s="197">
        <f>IF(N128="nulová",J128,0)</f>
        <v>0</v>
      </c>
      <c r="BJ128" s="20" t="s">
        <v>90</v>
      </c>
      <c r="BK128" s="197">
        <f>ROUND(I128*H128,2)</f>
        <v>0</v>
      </c>
      <c r="BL128" s="20" t="s">
        <v>102</v>
      </c>
      <c r="BM128" s="196" t="s">
        <v>7205</v>
      </c>
    </row>
    <row r="129" spans="1:65" s="2" customFormat="1" ht="10">
      <c r="A129" s="37"/>
      <c r="B129" s="38"/>
      <c r="C129" s="39"/>
      <c r="D129" s="198" t="s">
        <v>393</v>
      </c>
      <c r="E129" s="39"/>
      <c r="F129" s="199" t="s">
        <v>7206</v>
      </c>
      <c r="G129" s="39"/>
      <c r="H129" s="39"/>
      <c r="I129" s="200"/>
      <c r="J129" s="39"/>
      <c r="K129" s="39"/>
      <c r="L129" s="42"/>
      <c r="M129" s="201"/>
      <c r="N129" s="202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393</v>
      </c>
      <c r="AU129" s="20" t="s">
        <v>90</v>
      </c>
    </row>
    <row r="130" spans="1:65" s="2" customFormat="1" ht="37.75" customHeight="1">
      <c r="A130" s="37"/>
      <c r="B130" s="38"/>
      <c r="C130" s="185" t="s">
        <v>447</v>
      </c>
      <c r="D130" s="185" t="s">
        <v>388</v>
      </c>
      <c r="E130" s="186" t="s">
        <v>7207</v>
      </c>
      <c r="F130" s="187" t="s">
        <v>7208</v>
      </c>
      <c r="G130" s="188" t="s">
        <v>127</v>
      </c>
      <c r="H130" s="189">
        <v>60</v>
      </c>
      <c r="I130" s="190"/>
      <c r="J130" s="191">
        <f>ROUND(I130*H130,2)</f>
        <v>0</v>
      </c>
      <c r="K130" s="187" t="s">
        <v>391</v>
      </c>
      <c r="L130" s="42"/>
      <c r="M130" s="192" t="s">
        <v>76</v>
      </c>
      <c r="N130" s="193" t="s">
        <v>49</v>
      </c>
      <c r="O130" s="67"/>
      <c r="P130" s="194">
        <f>O130*H130</f>
        <v>0</v>
      </c>
      <c r="Q130" s="194">
        <v>0</v>
      </c>
      <c r="R130" s="194">
        <f>Q130*H130</f>
        <v>0</v>
      </c>
      <c r="S130" s="194">
        <v>0</v>
      </c>
      <c r="T130" s="195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6" t="s">
        <v>102</v>
      </c>
      <c r="AT130" s="196" t="s">
        <v>388</v>
      </c>
      <c r="AU130" s="196" t="s">
        <v>90</v>
      </c>
      <c r="AY130" s="20" t="s">
        <v>386</v>
      </c>
      <c r="BE130" s="197">
        <f>IF(N130="základní",J130,0)</f>
        <v>0</v>
      </c>
      <c r="BF130" s="197">
        <f>IF(N130="snížená",J130,0)</f>
        <v>0</v>
      </c>
      <c r="BG130" s="197">
        <f>IF(N130="zákl. přenesená",J130,0)</f>
        <v>0</v>
      </c>
      <c r="BH130" s="197">
        <f>IF(N130="sníž. přenesená",J130,0)</f>
        <v>0</v>
      </c>
      <c r="BI130" s="197">
        <f>IF(N130="nulová",J130,0)</f>
        <v>0</v>
      </c>
      <c r="BJ130" s="20" t="s">
        <v>90</v>
      </c>
      <c r="BK130" s="197">
        <f>ROUND(I130*H130,2)</f>
        <v>0</v>
      </c>
      <c r="BL130" s="20" t="s">
        <v>102</v>
      </c>
      <c r="BM130" s="196" t="s">
        <v>7209</v>
      </c>
    </row>
    <row r="131" spans="1:65" s="2" customFormat="1" ht="10">
      <c r="A131" s="37"/>
      <c r="B131" s="38"/>
      <c r="C131" s="39"/>
      <c r="D131" s="198" t="s">
        <v>393</v>
      </c>
      <c r="E131" s="39"/>
      <c r="F131" s="199" t="s">
        <v>7210</v>
      </c>
      <c r="G131" s="39"/>
      <c r="H131" s="39"/>
      <c r="I131" s="200"/>
      <c r="J131" s="39"/>
      <c r="K131" s="39"/>
      <c r="L131" s="42"/>
      <c r="M131" s="201"/>
      <c r="N131" s="202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393</v>
      </c>
      <c r="AU131" s="20" t="s">
        <v>90</v>
      </c>
    </row>
    <row r="132" spans="1:65" s="2" customFormat="1" ht="16.5" customHeight="1">
      <c r="A132" s="37"/>
      <c r="B132" s="38"/>
      <c r="C132" s="236" t="s">
        <v>452</v>
      </c>
      <c r="D132" s="236" t="s">
        <v>453</v>
      </c>
      <c r="E132" s="237" t="s">
        <v>474</v>
      </c>
      <c r="F132" s="238" t="s">
        <v>475</v>
      </c>
      <c r="G132" s="239" t="s">
        <v>476</v>
      </c>
      <c r="H132" s="240">
        <v>3</v>
      </c>
      <c r="I132" s="241"/>
      <c r="J132" s="242">
        <f>ROUND(I132*H132,2)</f>
        <v>0</v>
      </c>
      <c r="K132" s="238" t="s">
        <v>391</v>
      </c>
      <c r="L132" s="243"/>
      <c r="M132" s="244" t="s">
        <v>76</v>
      </c>
      <c r="N132" s="245" t="s">
        <v>49</v>
      </c>
      <c r="O132" s="67"/>
      <c r="P132" s="194">
        <f>O132*H132</f>
        <v>0</v>
      </c>
      <c r="Q132" s="194">
        <v>1E-3</v>
      </c>
      <c r="R132" s="194">
        <f>Q132*H132</f>
        <v>3.0000000000000001E-3</v>
      </c>
      <c r="S132" s="194">
        <v>0</v>
      </c>
      <c r="T132" s="195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6" t="s">
        <v>436</v>
      </c>
      <c r="AT132" s="196" t="s">
        <v>453</v>
      </c>
      <c r="AU132" s="196" t="s">
        <v>90</v>
      </c>
      <c r="AY132" s="20" t="s">
        <v>386</v>
      </c>
      <c r="BE132" s="197">
        <f>IF(N132="základní",J132,0)</f>
        <v>0</v>
      </c>
      <c r="BF132" s="197">
        <f>IF(N132="snížená",J132,0)</f>
        <v>0</v>
      </c>
      <c r="BG132" s="197">
        <f>IF(N132="zákl. přenesená",J132,0)</f>
        <v>0</v>
      </c>
      <c r="BH132" s="197">
        <f>IF(N132="sníž. přenesená",J132,0)</f>
        <v>0</v>
      </c>
      <c r="BI132" s="197">
        <f>IF(N132="nulová",J132,0)</f>
        <v>0</v>
      </c>
      <c r="BJ132" s="20" t="s">
        <v>90</v>
      </c>
      <c r="BK132" s="197">
        <f>ROUND(I132*H132,2)</f>
        <v>0</v>
      </c>
      <c r="BL132" s="20" t="s">
        <v>102</v>
      </c>
      <c r="BM132" s="196" t="s">
        <v>7211</v>
      </c>
    </row>
    <row r="133" spans="1:65" s="14" customFormat="1" ht="10">
      <c r="B133" s="214"/>
      <c r="C133" s="215"/>
      <c r="D133" s="205" t="s">
        <v>395</v>
      </c>
      <c r="E133" s="215"/>
      <c r="F133" s="217" t="s">
        <v>7212</v>
      </c>
      <c r="G133" s="215"/>
      <c r="H133" s="218">
        <v>3</v>
      </c>
      <c r="I133" s="219"/>
      <c r="J133" s="215"/>
      <c r="K133" s="215"/>
      <c r="L133" s="220"/>
      <c r="M133" s="221"/>
      <c r="N133" s="222"/>
      <c r="O133" s="222"/>
      <c r="P133" s="222"/>
      <c r="Q133" s="222"/>
      <c r="R133" s="222"/>
      <c r="S133" s="222"/>
      <c r="T133" s="223"/>
      <c r="AT133" s="224" t="s">
        <v>395</v>
      </c>
      <c r="AU133" s="224" t="s">
        <v>90</v>
      </c>
      <c r="AV133" s="14" t="s">
        <v>90</v>
      </c>
      <c r="AW133" s="14" t="s">
        <v>4</v>
      </c>
      <c r="AX133" s="14" t="s">
        <v>85</v>
      </c>
      <c r="AY133" s="224" t="s">
        <v>386</v>
      </c>
    </row>
    <row r="134" spans="1:65" s="12" customFormat="1" ht="22.75" customHeight="1">
      <c r="B134" s="169"/>
      <c r="C134" s="170"/>
      <c r="D134" s="171" t="s">
        <v>77</v>
      </c>
      <c r="E134" s="183" t="s">
        <v>90</v>
      </c>
      <c r="F134" s="183" t="s">
        <v>495</v>
      </c>
      <c r="G134" s="170"/>
      <c r="H134" s="170"/>
      <c r="I134" s="173"/>
      <c r="J134" s="184">
        <f>BK134</f>
        <v>0</v>
      </c>
      <c r="K134" s="170"/>
      <c r="L134" s="175"/>
      <c r="M134" s="176"/>
      <c r="N134" s="177"/>
      <c r="O134" s="177"/>
      <c r="P134" s="178">
        <f>SUM(P135:P215)</f>
        <v>0</v>
      </c>
      <c r="Q134" s="177"/>
      <c r="R134" s="178">
        <f>SUM(R135:R215)</f>
        <v>31.436869410000003</v>
      </c>
      <c r="S134" s="177"/>
      <c r="T134" s="179">
        <f>SUM(T135:T215)</f>
        <v>0</v>
      </c>
      <c r="AR134" s="180" t="s">
        <v>85</v>
      </c>
      <c r="AT134" s="181" t="s">
        <v>77</v>
      </c>
      <c r="AU134" s="181" t="s">
        <v>85</v>
      </c>
      <c r="AY134" s="180" t="s">
        <v>386</v>
      </c>
      <c r="BK134" s="182">
        <f>SUM(BK135:BK215)</f>
        <v>0</v>
      </c>
    </row>
    <row r="135" spans="1:65" s="2" customFormat="1" ht="37.75" customHeight="1">
      <c r="A135" s="37"/>
      <c r="B135" s="38"/>
      <c r="C135" s="185" t="s">
        <v>8</v>
      </c>
      <c r="D135" s="185" t="s">
        <v>388</v>
      </c>
      <c r="E135" s="186" t="s">
        <v>7213</v>
      </c>
      <c r="F135" s="187" t="s">
        <v>7214</v>
      </c>
      <c r="G135" s="188" t="s">
        <v>127</v>
      </c>
      <c r="H135" s="189">
        <v>25.353000000000002</v>
      </c>
      <c r="I135" s="190"/>
      <c r="J135" s="191">
        <f>ROUND(I135*H135,2)</f>
        <v>0</v>
      </c>
      <c r="K135" s="187" t="s">
        <v>391</v>
      </c>
      <c r="L135" s="42"/>
      <c r="M135" s="192" t="s">
        <v>76</v>
      </c>
      <c r="N135" s="193" t="s">
        <v>49</v>
      </c>
      <c r="O135" s="67"/>
      <c r="P135" s="194">
        <f>O135*H135</f>
        <v>0</v>
      </c>
      <c r="Q135" s="194">
        <v>1.7000000000000001E-4</v>
      </c>
      <c r="R135" s="194">
        <f>Q135*H135</f>
        <v>4.3100100000000004E-3</v>
      </c>
      <c r="S135" s="194">
        <v>0</v>
      </c>
      <c r="T135" s="195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6" t="s">
        <v>102</v>
      </c>
      <c r="AT135" s="196" t="s">
        <v>388</v>
      </c>
      <c r="AU135" s="196" t="s">
        <v>90</v>
      </c>
      <c r="AY135" s="20" t="s">
        <v>386</v>
      </c>
      <c r="BE135" s="197">
        <f>IF(N135="základní",J135,0)</f>
        <v>0</v>
      </c>
      <c r="BF135" s="197">
        <f>IF(N135="snížená",J135,0)</f>
        <v>0</v>
      </c>
      <c r="BG135" s="197">
        <f>IF(N135="zákl. přenesená",J135,0)</f>
        <v>0</v>
      </c>
      <c r="BH135" s="197">
        <f>IF(N135="sníž. přenesená",J135,0)</f>
        <v>0</v>
      </c>
      <c r="BI135" s="197">
        <f>IF(N135="nulová",J135,0)</f>
        <v>0</v>
      </c>
      <c r="BJ135" s="20" t="s">
        <v>90</v>
      </c>
      <c r="BK135" s="197">
        <f>ROUND(I135*H135,2)</f>
        <v>0</v>
      </c>
      <c r="BL135" s="20" t="s">
        <v>102</v>
      </c>
      <c r="BM135" s="196" t="s">
        <v>7215</v>
      </c>
    </row>
    <row r="136" spans="1:65" s="2" customFormat="1" ht="10">
      <c r="A136" s="37"/>
      <c r="B136" s="38"/>
      <c r="C136" s="39"/>
      <c r="D136" s="198" t="s">
        <v>393</v>
      </c>
      <c r="E136" s="39"/>
      <c r="F136" s="199" t="s">
        <v>7216</v>
      </c>
      <c r="G136" s="39"/>
      <c r="H136" s="39"/>
      <c r="I136" s="200"/>
      <c r="J136" s="39"/>
      <c r="K136" s="39"/>
      <c r="L136" s="42"/>
      <c r="M136" s="201"/>
      <c r="N136" s="202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393</v>
      </c>
      <c r="AU136" s="20" t="s">
        <v>90</v>
      </c>
    </row>
    <row r="137" spans="1:65" s="13" customFormat="1" ht="10">
      <c r="B137" s="203"/>
      <c r="C137" s="204"/>
      <c r="D137" s="205" t="s">
        <v>395</v>
      </c>
      <c r="E137" s="206" t="s">
        <v>76</v>
      </c>
      <c r="F137" s="207" t="s">
        <v>7181</v>
      </c>
      <c r="G137" s="204"/>
      <c r="H137" s="206" t="s">
        <v>76</v>
      </c>
      <c r="I137" s="208"/>
      <c r="J137" s="204"/>
      <c r="K137" s="204"/>
      <c r="L137" s="209"/>
      <c r="M137" s="210"/>
      <c r="N137" s="211"/>
      <c r="O137" s="211"/>
      <c r="P137" s="211"/>
      <c r="Q137" s="211"/>
      <c r="R137" s="211"/>
      <c r="S137" s="211"/>
      <c r="T137" s="212"/>
      <c r="AT137" s="213" t="s">
        <v>395</v>
      </c>
      <c r="AU137" s="213" t="s">
        <v>90</v>
      </c>
      <c r="AV137" s="13" t="s">
        <v>85</v>
      </c>
      <c r="AW137" s="13" t="s">
        <v>36</v>
      </c>
      <c r="AX137" s="13" t="s">
        <v>78</v>
      </c>
      <c r="AY137" s="213" t="s">
        <v>386</v>
      </c>
    </row>
    <row r="138" spans="1:65" s="13" customFormat="1" ht="10">
      <c r="B138" s="203"/>
      <c r="C138" s="204"/>
      <c r="D138" s="205" t="s">
        <v>395</v>
      </c>
      <c r="E138" s="206" t="s">
        <v>76</v>
      </c>
      <c r="F138" s="207" t="s">
        <v>7217</v>
      </c>
      <c r="G138" s="204"/>
      <c r="H138" s="206" t="s">
        <v>76</v>
      </c>
      <c r="I138" s="208"/>
      <c r="J138" s="204"/>
      <c r="K138" s="204"/>
      <c r="L138" s="209"/>
      <c r="M138" s="210"/>
      <c r="N138" s="211"/>
      <c r="O138" s="211"/>
      <c r="P138" s="211"/>
      <c r="Q138" s="211"/>
      <c r="R138" s="211"/>
      <c r="S138" s="211"/>
      <c r="T138" s="212"/>
      <c r="AT138" s="213" t="s">
        <v>395</v>
      </c>
      <c r="AU138" s="213" t="s">
        <v>90</v>
      </c>
      <c r="AV138" s="13" t="s">
        <v>85</v>
      </c>
      <c r="AW138" s="13" t="s">
        <v>36</v>
      </c>
      <c r="AX138" s="13" t="s">
        <v>78</v>
      </c>
      <c r="AY138" s="213" t="s">
        <v>386</v>
      </c>
    </row>
    <row r="139" spans="1:65" s="14" customFormat="1" ht="10">
      <c r="B139" s="214"/>
      <c r="C139" s="215"/>
      <c r="D139" s="205" t="s">
        <v>395</v>
      </c>
      <c r="E139" s="216" t="s">
        <v>76</v>
      </c>
      <c r="F139" s="217" t="s">
        <v>7218</v>
      </c>
      <c r="G139" s="215"/>
      <c r="H139" s="218">
        <v>8.1829999999999998</v>
      </c>
      <c r="I139" s="219"/>
      <c r="J139" s="215"/>
      <c r="K139" s="215"/>
      <c r="L139" s="220"/>
      <c r="M139" s="221"/>
      <c r="N139" s="222"/>
      <c r="O139" s="222"/>
      <c r="P139" s="222"/>
      <c r="Q139" s="222"/>
      <c r="R139" s="222"/>
      <c r="S139" s="222"/>
      <c r="T139" s="223"/>
      <c r="AT139" s="224" t="s">
        <v>395</v>
      </c>
      <c r="AU139" s="224" t="s">
        <v>90</v>
      </c>
      <c r="AV139" s="14" t="s">
        <v>90</v>
      </c>
      <c r="AW139" s="14" t="s">
        <v>36</v>
      </c>
      <c r="AX139" s="14" t="s">
        <v>78</v>
      </c>
      <c r="AY139" s="224" t="s">
        <v>386</v>
      </c>
    </row>
    <row r="140" spans="1:65" s="14" customFormat="1" ht="10">
      <c r="B140" s="214"/>
      <c r="C140" s="215"/>
      <c r="D140" s="205" t="s">
        <v>395</v>
      </c>
      <c r="E140" s="216" t="s">
        <v>76</v>
      </c>
      <c r="F140" s="217" t="s">
        <v>7219</v>
      </c>
      <c r="G140" s="215"/>
      <c r="H140" s="218">
        <v>17.170000000000002</v>
      </c>
      <c r="I140" s="219"/>
      <c r="J140" s="215"/>
      <c r="K140" s="215"/>
      <c r="L140" s="220"/>
      <c r="M140" s="221"/>
      <c r="N140" s="222"/>
      <c r="O140" s="222"/>
      <c r="P140" s="222"/>
      <c r="Q140" s="222"/>
      <c r="R140" s="222"/>
      <c r="S140" s="222"/>
      <c r="T140" s="223"/>
      <c r="AT140" s="224" t="s">
        <v>395</v>
      </c>
      <c r="AU140" s="224" t="s">
        <v>90</v>
      </c>
      <c r="AV140" s="14" t="s">
        <v>90</v>
      </c>
      <c r="AW140" s="14" t="s">
        <v>36</v>
      </c>
      <c r="AX140" s="14" t="s">
        <v>78</v>
      </c>
      <c r="AY140" s="224" t="s">
        <v>386</v>
      </c>
    </row>
    <row r="141" spans="1:65" s="15" customFormat="1" ht="10">
      <c r="B141" s="225"/>
      <c r="C141" s="226"/>
      <c r="D141" s="205" t="s">
        <v>395</v>
      </c>
      <c r="E141" s="227" t="s">
        <v>76</v>
      </c>
      <c r="F141" s="228" t="s">
        <v>398</v>
      </c>
      <c r="G141" s="226"/>
      <c r="H141" s="229">
        <v>25.353000000000002</v>
      </c>
      <c r="I141" s="230"/>
      <c r="J141" s="226"/>
      <c r="K141" s="226"/>
      <c r="L141" s="231"/>
      <c r="M141" s="232"/>
      <c r="N141" s="233"/>
      <c r="O141" s="233"/>
      <c r="P141" s="233"/>
      <c r="Q141" s="233"/>
      <c r="R141" s="233"/>
      <c r="S141" s="233"/>
      <c r="T141" s="234"/>
      <c r="AT141" s="235" t="s">
        <v>395</v>
      </c>
      <c r="AU141" s="235" t="s">
        <v>90</v>
      </c>
      <c r="AV141" s="15" t="s">
        <v>102</v>
      </c>
      <c r="AW141" s="15" t="s">
        <v>36</v>
      </c>
      <c r="AX141" s="15" t="s">
        <v>85</v>
      </c>
      <c r="AY141" s="235" t="s">
        <v>386</v>
      </c>
    </row>
    <row r="142" spans="1:65" s="2" customFormat="1" ht="24.15" customHeight="1">
      <c r="A142" s="37"/>
      <c r="B142" s="38"/>
      <c r="C142" s="236" t="s">
        <v>464</v>
      </c>
      <c r="D142" s="236" t="s">
        <v>453</v>
      </c>
      <c r="E142" s="237" t="s">
        <v>7220</v>
      </c>
      <c r="F142" s="238" t="s">
        <v>7221</v>
      </c>
      <c r="G142" s="239" t="s">
        <v>127</v>
      </c>
      <c r="H142" s="240">
        <v>30.030999999999999</v>
      </c>
      <c r="I142" s="241"/>
      <c r="J142" s="242">
        <f>ROUND(I142*H142,2)</f>
        <v>0</v>
      </c>
      <c r="K142" s="238" t="s">
        <v>391</v>
      </c>
      <c r="L142" s="243"/>
      <c r="M142" s="244" t="s">
        <v>76</v>
      </c>
      <c r="N142" s="245" t="s">
        <v>49</v>
      </c>
      <c r="O142" s="67"/>
      <c r="P142" s="194">
        <f>O142*H142</f>
        <v>0</v>
      </c>
      <c r="Q142" s="194">
        <v>2.9999999999999997E-4</v>
      </c>
      <c r="R142" s="194">
        <f>Q142*H142</f>
        <v>9.0092999999999996E-3</v>
      </c>
      <c r="S142" s="194">
        <v>0</v>
      </c>
      <c r="T142" s="195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6" t="s">
        <v>436</v>
      </c>
      <c r="AT142" s="196" t="s">
        <v>453</v>
      </c>
      <c r="AU142" s="196" t="s">
        <v>90</v>
      </c>
      <c r="AY142" s="20" t="s">
        <v>386</v>
      </c>
      <c r="BE142" s="197">
        <f>IF(N142="základní",J142,0)</f>
        <v>0</v>
      </c>
      <c r="BF142" s="197">
        <f>IF(N142="snížená",J142,0)</f>
        <v>0</v>
      </c>
      <c r="BG142" s="197">
        <f>IF(N142="zákl. přenesená",J142,0)</f>
        <v>0</v>
      </c>
      <c r="BH142" s="197">
        <f>IF(N142="sníž. přenesená",J142,0)</f>
        <v>0</v>
      </c>
      <c r="BI142" s="197">
        <f>IF(N142="nulová",J142,0)</f>
        <v>0</v>
      </c>
      <c r="BJ142" s="20" t="s">
        <v>90</v>
      </c>
      <c r="BK142" s="197">
        <f>ROUND(I142*H142,2)</f>
        <v>0</v>
      </c>
      <c r="BL142" s="20" t="s">
        <v>102</v>
      </c>
      <c r="BM142" s="196" t="s">
        <v>7222</v>
      </c>
    </row>
    <row r="143" spans="1:65" s="14" customFormat="1" ht="10">
      <c r="B143" s="214"/>
      <c r="C143" s="215"/>
      <c r="D143" s="205" t="s">
        <v>395</v>
      </c>
      <c r="E143" s="215"/>
      <c r="F143" s="217" t="s">
        <v>7223</v>
      </c>
      <c r="G143" s="215"/>
      <c r="H143" s="218">
        <v>30.030999999999999</v>
      </c>
      <c r="I143" s="219"/>
      <c r="J143" s="215"/>
      <c r="K143" s="215"/>
      <c r="L143" s="220"/>
      <c r="M143" s="221"/>
      <c r="N143" s="222"/>
      <c r="O143" s="222"/>
      <c r="P143" s="222"/>
      <c r="Q143" s="222"/>
      <c r="R143" s="222"/>
      <c r="S143" s="222"/>
      <c r="T143" s="223"/>
      <c r="AT143" s="224" t="s">
        <v>395</v>
      </c>
      <c r="AU143" s="224" t="s">
        <v>90</v>
      </c>
      <c r="AV143" s="14" t="s">
        <v>90</v>
      </c>
      <c r="AW143" s="14" t="s">
        <v>4</v>
      </c>
      <c r="AX143" s="14" t="s">
        <v>85</v>
      </c>
      <c r="AY143" s="224" t="s">
        <v>386</v>
      </c>
    </row>
    <row r="144" spans="1:65" s="2" customFormat="1" ht="16.5" customHeight="1">
      <c r="A144" s="37"/>
      <c r="B144" s="38"/>
      <c r="C144" s="185" t="s">
        <v>469</v>
      </c>
      <c r="D144" s="185" t="s">
        <v>388</v>
      </c>
      <c r="E144" s="186" t="s">
        <v>7224</v>
      </c>
      <c r="F144" s="187" t="s">
        <v>7225</v>
      </c>
      <c r="G144" s="188" t="s">
        <v>303</v>
      </c>
      <c r="H144" s="189">
        <v>1.014</v>
      </c>
      <c r="I144" s="190"/>
      <c r="J144" s="191">
        <f>ROUND(I144*H144,2)</f>
        <v>0</v>
      </c>
      <c r="K144" s="187" t="s">
        <v>391</v>
      </c>
      <c r="L144" s="42"/>
      <c r="M144" s="192" t="s">
        <v>76</v>
      </c>
      <c r="N144" s="193" t="s">
        <v>49</v>
      </c>
      <c r="O144" s="67"/>
      <c r="P144" s="194">
        <f>O144*H144</f>
        <v>0</v>
      </c>
      <c r="Q144" s="194">
        <v>1.63</v>
      </c>
      <c r="R144" s="194">
        <f>Q144*H144</f>
        <v>1.65282</v>
      </c>
      <c r="S144" s="194">
        <v>0</v>
      </c>
      <c r="T144" s="195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6" t="s">
        <v>102</v>
      </c>
      <c r="AT144" s="196" t="s">
        <v>388</v>
      </c>
      <c r="AU144" s="196" t="s">
        <v>90</v>
      </c>
      <c r="AY144" s="20" t="s">
        <v>386</v>
      </c>
      <c r="BE144" s="197">
        <f>IF(N144="základní",J144,0)</f>
        <v>0</v>
      </c>
      <c r="BF144" s="197">
        <f>IF(N144="snížená",J144,0)</f>
        <v>0</v>
      </c>
      <c r="BG144" s="197">
        <f>IF(N144="zákl. přenesená",J144,0)</f>
        <v>0</v>
      </c>
      <c r="BH144" s="197">
        <f>IF(N144="sníž. přenesená",J144,0)</f>
        <v>0</v>
      </c>
      <c r="BI144" s="197">
        <f>IF(N144="nulová",J144,0)</f>
        <v>0</v>
      </c>
      <c r="BJ144" s="20" t="s">
        <v>90</v>
      </c>
      <c r="BK144" s="197">
        <f>ROUND(I144*H144,2)</f>
        <v>0</v>
      </c>
      <c r="BL144" s="20" t="s">
        <v>102</v>
      </c>
      <c r="BM144" s="196" t="s">
        <v>7226</v>
      </c>
    </row>
    <row r="145" spans="1:65" s="2" customFormat="1" ht="10">
      <c r="A145" s="37"/>
      <c r="B145" s="38"/>
      <c r="C145" s="39"/>
      <c r="D145" s="198" t="s">
        <v>393</v>
      </c>
      <c r="E145" s="39"/>
      <c r="F145" s="199" t="s">
        <v>7227</v>
      </c>
      <c r="G145" s="39"/>
      <c r="H145" s="39"/>
      <c r="I145" s="200"/>
      <c r="J145" s="39"/>
      <c r="K145" s="39"/>
      <c r="L145" s="42"/>
      <c r="M145" s="201"/>
      <c r="N145" s="202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393</v>
      </c>
      <c r="AU145" s="20" t="s">
        <v>90</v>
      </c>
    </row>
    <row r="146" spans="1:65" s="13" customFormat="1" ht="10">
      <c r="B146" s="203"/>
      <c r="C146" s="204"/>
      <c r="D146" s="205" t="s">
        <v>395</v>
      </c>
      <c r="E146" s="206" t="s">
        <v>76</v>
      </c>
      <c r="F146" s="207" t="s">
        <v>7181</v>
      </c>
      <c r="G146" s="204"/>
      <c r="H146" s="206" t="s">
        <v>76</v>
      </c>
      <c r="I146" s="208"/>
      <c r="J146" s="204"/>
      <c r="K146" s="204"/>
      <c r="L146" s="209"/>
      <c r="M146" s="210"/>
      <c r="N146" s="211"/>
      <c r="O146" s="211"/>
      <c r="P146" s="211"/>
      <c r="Q146" s="211"/>
      <c r="R146" s="211"/>
      <c r="S146" s="211"/>
      <c r="T146" s="212"/>
      <c r="AT146" s="213" t="s">
        <v>395</v>
      </c>
      <c r="AU146" s="213" t="s">
        <v>90</v>
      </c>
      <c r="AV146" s="13" t="s">
        <v>85</v>
      </c>
      <c r="AW146" s="13" t="s">
        <v>36</v>
      </c>
      <c r="AX146" s="13" t="s">
        <v>78</v>
      </c>
      <c r="AY146" s="213" t="s">
        <v>386</v>
      </c>
    </row>
    <row r="147" spans="1:65" s="13" customFormat="1" ht="10">
      <c r="B147" s="203"/>
      <c r="C147" s="204"/>
      <c r="D147" s="205" t="s">
        <v>395</v>
      </c>
      <c r="E147" s="206" t="s">
        <v>76</v>
      </c>
      <c r="F147" s="207" t="s">
        <v>7217</v>
      </c>
      <c r="G147" s="204"/>
      <c r="H147" s="206" t="s">
        <v>76</v>
      </c>
      <c r="I147" s="208"/>
      <c r="J147" s="204"/>
      <c r="K147" s="204"/>
      <c r="L147" s="209"/>
      <c r="M147" s="210"/>
      <c r="N147" s="211"/>
      <c r="O147" s="211"/>
      <c r="P147" s="211"/>
      <c r="Q147" s="211"/>
      <c r="R147" s="211"/>
      <c r="S147" s="211"/>
      <c r="T147" s="212"/>
      <c r="AT147" s="213" t="s">
        <v>395</v>
      </c>
      <c r="AU147" s="213" t="s">
        <v>90</v>
      </c>
      <c r="AV147" s="13" t="s">
        <v>85</v>
      </c>
      <c r="AW147" s="13" t="s">
        <v>36</v>
      </c>
      <c r="AX147" s="13" t="s">
        <v>78</v>
      </c>
      <c r="AY147" s="213" t="s">
        <v>386</v>
      </c>
    </row>
    <row r="148" spans="1:65" s="14" customFormat="1" ht="10">
      <c r="B148" s="214"/>
      <c r="C148" s="215"/>
      <c r="D148" s="205" t="s">
        <v>395</v>
      </c>
      <c r="E148" s="216" t="s">
        <v>76</v>
      </c>
      <c r="F148" s="217" t="s">
        <v>7228</v>
      </c>
      <c r="G148" s="215"/>
      <c r="H148" s="218">
        <v>0.32700000000000001</v>
      </c>
      <c r="I148" s="219"/>
      <c r="J148" s="215"/>
      <c r="K148" s="215"/>
      <c r="L148" s="220"/>
      <c r="M148" s="221"/>
      <c r="N148" s="222"/>
      <c r="O148" s="222"/>
      <c r="P148" s="222"/>
      <c r="Q148" s="222"/>
      <c r="R148" s="222"/>
      <c r="S148" s="222"/>
      <c r="T148" s="223"/>
      <c r="AT148" s="224" t="s">
        <v>395</v>
      </c>
      <c r="AU148" s="224" t="s">
        <v>90</v>
      </c>
      <c r="AV148" s="14" t="s">
        <v>90</v>
      </c>
      <c r="AW148" s="14" t="s">
        <v>36</v>
      </c>
      <c r="AX148" s="14" t="s">
        <v>78</v>
      </c>
      <c r="AY148" s="224" t="s">
        <v>386</v>
      </c>
    </row>
    <row r="149" spans="1:65" s="14" customFormat="1" ht="10">
      <c r="B149" s="214"/>
      <c r="C149" s="215"/>
      <c r="D149" s="205" t="s">
        <v>395</v>
      </c>
      <c r="E149" s="216" t="s">
        <v>76</v>
      </c>
      <c r="F149" s="217" t="s">
        <v>7229</v>
      </c>
      <c r="G149" s="215"/>
      <c r="H149" s="218">
        <v>0.68700000000000006</v>
      </c>
      <c r="I149" s="219"/>
      <c r="J149" s="215"/>
      <c r="K149" s="215"/>
      <c r="L149" s="220"/>
      <c r="M149" s="221"/>
      <c r="N149" s="222"/>
      <c r="O149" s="222"/>
      <c r="P149" s="222"/>
      <c r="Q149" s="222"/>
      <c r="R149" s="222"/>
      <c r="S149" s="222"/>
      <c r="T149" s="223"/>
      <c r="AT149" s="224" t="s">
        <v>395</v>
      </c>
      <c r="AU149" s="224" t="s">
        <v>90</v>
      </c>
      <c r="AV149" s="14" t="s">
        <v>90</v>
      </c>
      <c r="AW149" s="14" t="s">
        <v>36</v>
      </c>
      <c r="AX149" s="14" t="s">
        <v>78</v>
      </c>
      <c r="AY149" s="224" t="s">
        <v>386</v>
      </c>
    </row>
    <row r="150" spans="1:65" s="15" customFormat="1" ht="10">
      <c r="B150" s="225"/>
      <c r="C150" s="226"/>
      <c r="D150" s="205" t="s">
        <v>395</v>
      </c>
      <c r="E150" s="227" t="s">
        <v>76</v>
      </c>
      <c r="F150" s="228" t="s">
        <v>398</v>
      </c>
      <c r="G150" s="226"/>
      <c r="H150" s="229">
        <v>1.014</v>
      </c>
      <c r="I150" s="230"/>
      <c r="J150" s="226"/>
      <c r="K150" s="226"/>
      <c r="L150" s="231"/>
      <c r="M150" s="232"/>
      <c r="N150" s="233"/>
      <c r="O150" s="233"/>
      <c r="P150" s="233"/>
      <c r="Q150" s="233"/>
      <c r="R150" s="233"/>
      <c r="S150" s="233"/>
      <c r="T150" s="234"/>
      <c r="AT150" s="235" t="s">
        <v>395</v>
      </c>
      <c r="AU150" s="235" t="s">
        <v>90</v>
      </c>
      <c r="AV150" s="15" t="s">
        <v>102</v>
      </c>
      <c r="AW150" s="15" t="s">
        <v>36</v>
      </c>
      <c r="AX150" s="15" t="s">
        <v>85</v>
      </c>
      <c r="AY150" s="235" t="s">
        <v>386</v>
      </c>
    </row>
    <row r="151" spans="1:65" s="2" customFormat="1" ht="24.15" customHeight="1">
      <c r="A151" s="37"/>
      <c r="B151" s="38"/>
      <c r="C151" s="185" t="s">
        <v>423</v>
      </c>
      <c r="D151" s="185" t="s">
        <v>388</v>
      </c>
      <c r="E151" s="186" t="s">
        <v>7230</v>
      </c>
      <c r="F151" s="187" t="s">
        <v>7231</v>
      </c>
      <c r="G151" s="188" t="s">
        <v>167</v>
      </c>
      <c r="H151" s="189">
        <v>25.353000000000002</v>
      </c>
      <c r="I151" s="190"/>
      <c r="J151" s="191">
        <f>ROUND(I151*H151,2)</f>
        <v>0</v>
      </c>
      <c r="K151" s="187" t="s">
        <v>391</v>
      </c>
      <c r="L151" s="42"/>
      <c r="M151" s="192" t="s">
        <v>76</v>
      </c>
      <c r="N151" s="193" t="s">
        <v>49</v>
      </c>
      <c r="O151" s="67"/>
      <c r="P151" s="194">
        <f>O151*H151</f>
        <v>0</v>
      </c>
      <c r="Q151" s="194">
        <v>7.2999999999999996E-4</v>
      </c>
      <c r="R151" s="194">
        <f>Q151*H151</f>
        <v>1.850769E-2</v>
      </c>
      <c r="S151" s="194">
        <v>0</v>
      </c>
      <c r="T151" s="195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6" t="s">
        <v>102</v>
      </c>
      <c r="AT151" s="196" t="s">
        <v>388</v>
      </c>
      <c r="AU151" s="196" t="s">
        <v>90</v>
      </c>
      <c r="AY151" s="20" t="s">
        <v>386</v>
      </c>
      <c r="BE151" s="197">
        <f>IF(N151="základní",J151,0)</f>
        <v>0</v>
      </c>
      <c r="BF151" s="197">
        <f>IF(N151="snížená",J151,0)</f>
        <v>0</v>
      </c>
      <c r="BG151" s="197">
        <f>IF(N151="zákl. přenesená",J151,0)</f>
        <v>0</v>
      </c>
      <c r="BH151" s="197">
        <f>IF(N151="sníž. přenesená",J151,0)</f>
        <v>0</v>
      </c>
      <c r="BI151" s="197">
        <f>IF(N151="nulová",J151,0)</f>
        <v>0</v>
      </c>
      <c r="BJ151" s="20" t="s">
        <v>90</v>
      </c>
      <c r="BK151" s="197">
        <f>ROUND(I151*H151,2)</f>
        <v>0</v>
      </c>
      <c r="BL151" s="20" t="s">
        <v>102</v>
      </c>
      <c r="BM151" s="196" t="s">
        <v>7232</v>
      </c>
    </row>
    <row r="152" spans="1:65" s="2" customFormat="1" ht="10">
      <c r="A152" s="37"/>
      <c r="B152" s="38"/>
      <c r="C152" s="39"/>
      <c r="D152" s="198" t="s">
        <v>393</v>
      </c>
      <c r="E152" s="39"/>
      <c r="F152" s="199" t="s">
        <v>7233</v>
      </c>
      <c r="G152" s="39"/>
      <c r="H152" s="39"/>
      <c r="I152" s="200"/>
      <c r="J152" s="39"/>
      <c r="K152" s="39"/>
      <c r="L152" s="42"/>
      <c r="M152" s="201"/>
      <c r="N152" s="202"/>
      <c r="O152" s="67"/>
      <c r="P152" s="67"/>
      <c r="Q152" s="67"/>
      <c r="R152" s="67"/>
      <c r="S152" s="67"/>
      <c r="T152" s="68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T152" s="20" t="s">
        <v>393</v>
      </c>
      <c r="AU152" s="20" t="s">
        <v>90</v>
      </c>
    </row>
    <row r="153" spans="1:65" s="13" customFormat="1" ht="10">
      <c r="B153" s="203"/>
      <c r="C153" s="204"/>
      <c r="D153" s="205" t="s">
        <v>395</v>
      </c>
      <c r="E153" s="206" t="s">
        <v>76</v>
      </c>
      <c r="F153" s="207" t="s">
        <v>7181</v>
      </c>
      <c r="G153" s="204"/>
      <c r="H153" s="206" t="s">
        <v>76</v>
      </c>
      <c r="I153" s="208"/>
      <c r="J153" s="204"/>
      <c r="K153" s="204"/>
      <c r="L153" s="209"/>
      <c r="M153" s="210"/>
      <c r="N153" s="211"/>
      <c r="O153" s="211"/>
      <c r="P153" s="211"/>
      <c r="Q153" s="211"/>
      <c r="R153" s="211"/>
      <c r="S153" s="211"/>
      <c r="T153" s="212"/>
      <c r="AT153" s="213" t="s">
        <v>395</v>
      </c>
      <c r="AU153" s="213" t="s">
        <v>90</v>
      </c>
      <c r="AV153" s="13" t="s">
        <v>85</v>
      </c>
      <c r="AW153" s="13" t="s">
        <v>36</v>
      </c>
      <c r="AX153" s="13" t="s">
        <v>78</v>
      </c>
      <c r="AY153" s="213" t="s">
        <v>386</v>
      </c>
    </row>
    <row r="154" spans="1:65" s="13" customFormat="1" ht="10">
      <c r="B154" s="203"/>
      <c r="C154" s="204"/>
      <c r="D154" s="205" t="s">
        <v>395</v>
      </c>
      <c r="E154" s="206" t="s">
        <v>76</v>
      </c>
      <c r="F154" s="207" t="s">
        <v>7217</v>
      </c>
      <c r="G154" s="204"/>
      <c r="H154" s="206" t="s">
        <v>76</v>
      </c>
      <c r="I154" s="208"/>
      <c r="J154" s="204"/>
      <c r="K154" s="204"/>
      <c r="L154" s="209"/>
      <c r="M154" s="210"/>
      <c r="N154" s="211"/>
      <c r="O154" s="211"/>
      <c r="P154" s="211"/>
      <c r="Q154" s="211"/>
      <c r="R154" s="211"/>
      <c r="S154" s="211"/>
      <c r="T154" s="212"/>
      <c r="AT154" s="213" t="s">
        <v>395</v>
      </c>
      <c r="AU154" s="213" t="s">
        <v>90</v>
      </c>
      <c r="AV154" s="13" t="s">
        <v>85</v>
      </c>
      <c r="AW154" s="13" t="s">
        <v>36</v>
      </c>
      <c r="AX154" s="13" t="s">
        <v>78</v>
      </c>
      <c r="AY154" s="213" t="s">
        <v>386</v>
      </c>
    </row>
    <row r="155" spans="1:65" s="14" customFormat="1" ht="10">
      <c r="B155" s="214"/>
      <c r="C155" s="215"/>
      <c r="D155" s="205" t="s">
        <v>395</v>
      </c>
      <c r="E155" s="216" t="s">
        <v>76</v>
      </c>
      <c r="F155" s="217" t="s">
        <v>7218</v>
      </c>
      <c r="G155" s="215"/>
      <c r="H155" s="218">
        <v>8.1829999999999998</v>
      </c>
      <c r="I155" s="219"/>
      <c r="J155" s="215"/>
      <c r="K155" s="215"/>
      <c r="L155" s="220"/>
      <c r="M155" s="221"/>
      <c r="N155" s="222"/>
      <c r="O155" s="222"/>
      <c r="P155" s="222"/>
      <c r="Q155" s="222"/>
      <c r="R155" s="222"/>
      <c r="S155" s="222"/>
      <c r="T155" s="223"/>
      <c r="AT155" s="224" t="s">
        <v>395</v>
      </c>
      <c r="AU155" s="224" t="s">
        <v>90</v>
      </c>
      <c r="AV155" s="14" t="s">
        <v>90</v>
      </c>
      <c r="AW155" s="14" t="s">
        <v>36</v>
      </c>
      <c r="AX155" s="14" t="s">
        <v>78</v>
      </c>
      <c r="AY155" s="224" t="s">
        <v>386</v>
      </c>
    </row>
    <row r="156" spans="1:65" s="14" customFormat="1" ht="10">
      <c r="B156" s="214"/>
      <c r="C156" s="215"/>
      <c r="D156" s="205" t="s">
        <v>395</v>
      </c>
      <c r="E156" s="216" t="s">
        <v>76</v>
      </c>
      <c r="F156" s="217" t="s">
        <v>7219</v>
      </c>
      <c r="G156" s="215"/>
      <c r="H156" s="218">
        <v>17.170000000000002</v>
      </c>
      <c r="I156" s="219"/>
      <c r="J156" s="215"/>
      <c r="K156" s="215"/>
      <c r="L156" s="220"/>
      <c r="M156" s="221"/>
      <c r="N156" s="222"/>
      <c r="O156" s="222"/>
      <c r="P156" s="222"/>
      <c r="Q156" s="222"/>
      <c r="R156" s="222"/>
      <c r="S156" s="222"/>
      <c r="T156" s="223"/>
      <c r="AT156" s="224" t="s">
        <v>395</v>
      </c>
      <c r="AU156" s="224" t="s">
        <v>90</v>
      </c>
      <c r="AV156" s="14" t="s">
        <v>90</v>
      </c>
      <c r="AW156" s="14" t="s">
        <v>36</v>
      </c>
      <c r="AX156" s="14" t="s">
        <v>78</v>
      </c>
      <c r="AY156" s="224" t="s">
        <v>386</v>
      </c>
    </row>
    <row r="157" spans="1:65" s="15" customFormat="1" ht="10">
      <c r="B157" s="225"/>
      <c r="C157" s="226"/>
      <c r="D157" s="205" t="s">
        <v>395</v>
      </c>
      <c r="E157" s="227" t="s">
        <v>76</v>
      </c>
      <c r="F157" s="228" t="s">
        <v>398</v>
      </c>
      <c r="G157" s="226"/>
      <c r="H157" s="229">
        <v>25.353000000000002</v>
      </c>
      <c r="I157" s="230"/>
      <c r="J157" s="226"/>
      <c r="K157" s="226"/>
      <c r="L157" s="231"/>
      <c r="M157" s="232"/>
      <c r="N157" s="233"/>
      <c r="O157" s="233"/>
      <c r="P157" s="233"/>
      <c r="Q157" s="233"/>
      <c r="R157" s="233"/>
      <c r="S157" s="233"/>
      <c r="T157" s="234"/>
      <c r="AT157" s="235" t="s">
        <v>395</v>
      </c>
      <c r="AU157" s="235" t="s">
        <v>90</v>
      </c>
      <c r="AV157" s="15" t="s">
        <v>102</v>
      </c>
      <c r="AW157" s="15" t="s">
        <v>36</v>
      </c>
      <c r="AX157" s="15" t="s">
        <v>85</v>
      </c>
      <c r="AY157" s="235" t="s">
        <v>386</v>
      </c>
    </row>
    <row r="158" spans="1:65" s="2" customFormat="1" ht="37.75" customHeight="1">
      <c r="A158" s="37"/>
      <c r="B158" s="38"/>
      <c r="C158" s="185" t="s">
        <v>479</v>
      </c>
      <c r="D158" s="185" t="s">
        <v>388</v>
      </c>
      <c r="E158" s="186" t="s">
        <v>7234</v>
      </c>
      <c r="F158" s="187" t="s">
        <v>7235</v>
      </c>
      <c r="G158" s="188" t="s">
        <v>127</v>
      </c>
      <c r="H158" s="189">
        <v>44.1</v>
      </c>
      <c r="I158" s="190"/>
      <c r="J158" s="191">
        <f>ROUND(I158*H158,2)</f>
        <v>0</v>
      </c>
      <c r="K158" s="187" t="s">
        <v>391</v>
      </c>
      <c r="L158" s="42"/>
      <c r="M158" s="192" t="s">
        <v>76</v>
      </c>
      <c r="N158" s="193" t="s">
        <v>49</v>
      </c>
      <c r="O158" s="67"/>
      <c r="P158" s="194">
        <f>O158*H158</f>
        <v>0</v>
      </c>
      <c r="Q158" s="194">
        <v>1E-4</v>
      </c>
      <c r="R158" s="194">
        <f>Q158*H158</f>
        <v>4.4100000000000007E-3</v>
      </c>
      <c r="S158" s="194">
        <v>0</v>
      </c>
      <c r="T158" s="195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6" t="s">
        <v>102</v>
      </c>
      <c r="AT158" s="196" t="s">
        <v>388</v>
      </c>
      <c r="AU158" s="196" t="s">
        <v>90</v>
      </c>
      <c r="AY158" s="20" t="s">
        <v>386</v>
      </c>
      <c r="BE158" s="197">
        <f>IF(N158="základní",J158,0)</f>
        <v>0</v>
      </c>
      <c r="BF158" s="197">
        <f>IF(N158="snížená",J158,0)</f>
        <v>0</v>
      </c>
      <c r="BG158" s="197">
        <f>IF(N158="zákl. přenesená",J158,0)</f>
        <v>0</v>
      </c>
      <c r="BH158" s="197">
        <f>IF(N158="sníž. přenesená",J158,0)</f>
        <v>0</v>
      </c>
      <c r="BI158" s="197">
        <f>IF(N158="nulová",J158,0)</f>
        <v>0</v>
      </c>
      <c r="BJ158" s="20" t="s">
        <v>90</v>
      </c>
      <c r="BK158" s="197">
        <f>ROUND(I158*H158,2)</f>
        <v>0</v>
      </c>
      <c r="BL158" s="20" t="s">
        <v>102</v>
      </c>
      <c r="BM158" s="196" t="s">
        <v>7236</v>
      </c>
    </row>
    <row r="159" spans="1:65" s="2" customFormat="1" ht="10">
      <c r="A159" s="37"/>
      <c r="B159" s="38"/>
      <c r="C159" s="39"/>
      <c r="D159" s="198" t="s">
        <v>393</v>
      </c>
      <c r="E159" s="39"/>
      <c r="F159" s="199" t="s">
        <v>7237</v>
      </c>
      <c r="G159" s="39"/>
      <c r="H159" s="39"/>
      <c r="I159" s="200"/>
      <c r="J159" s="39"/>
      <c r="K159" s="39"/>
      <c r="L159" s="42"/>
      <c r="M159" s="201"/>
      <c r="N159" s="202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393</v>
      </c>
      <c r="AU159" s="20" t="s">
        <v>90</v>
      </c>
    </row>
    <row r="160" spans="1:65" s="13" customFormat="1" ht="10">
      <c r="B160" s="203"/>
      <c r="C160" s="204"/>
      <c r="D160" s="205" t="s">
        <v>395</v>
      </c>
      <c r="E160" s="206" t="s">
        <v>76</v>
      </c>
      <c r="F160" s="207" t="s">
        <v>7181</v>
      </c>
      <c r="G160" s="204"/>
      <c r="H160" s="206" t="s">
        <v>76</v>
      </c>
      <c r="I160" s="208"/>
      <c r="J160" s="204"/>
      <c r="K160" s="204"/>
      <c r="L160" s="209"/>
      <c r="M160" s="210"/>
      <c r="N160" s="211"/>
      <c r="O160" s="211"/>
      <c r="P160" s="211"/>
      <c r="Q160" s="211"/>
      <c r="R160" s="211"/>
      <c r="S160" s="211"/>
      <c r="T160" s="212"/>
      <c r="AT160" s="213" t="s">
        <v>395</v>
      </c>
      <c r="AU160" s="213" t="s">
        <v>90</v>
      </c>
      <c r="AV160" s="13" t="s">
        <v>85</v>
      </c>
      <c r="AW160" s="13" t="s">
        <v>36</v>
      </c>
      <c r="AX160" s="13" t="s">
        <v>78</v>
      </c>
      <c r="AY160" s="213" t="s">
        <v>386</v>
      </c>
    </row>
    <row r="161" spans="1:65" s="14" customFormat="1" ht="10">
      <c r="B161" s="214"/>
      <c r="C161" s="215"/>
      <c r="D161" s="205" t="s">
        <v>395</v>
      </c>
      <c r="E161" s="216" t="s">
        <v>76</v>
      </c>
      <c r="F161" s="217" t="s">
        <v>7238</v>
      </c>
      <c r="G161" s="215"/>
      <c r="H161" s="218">
        <v>44.1</v>
      </c>
      <c r="I161" s="219"/>
      <c r="J161" s="215"/>
      <c r="K161" s="215"/>
      <c r="L161" s="220"/>
      <c r="M161" s="221"/>
      <c r="N161" s="222"/>
      <c r="O161" s="222"/>
      <c r="P161" s="222"/>
      <c r="Q161" s="222"/>
      <c r="R161" s="222"/>
      <c r="S161" s="222"/>
      <c r="T161" s="223"/>
      <c r="AT161" s="224" t="s">
        <v>395</v>
      </c>
      <c r="AU161" s="224" t="s">
        <v>90</v>
      </c>
      <c r="AV161" s="14" t="s">
        <v>90</v>
      </c>
      <c r="AW161" s="14" t="s">
        <v>36</v>
      </c>
      <c r="AX161" s="14" t="s">
        <v>78</v>
      </c>
      <c r="AY161" s="224" t="s">
        <v>386</v>
      </c>
    </row>
    <row r="162" spans="1:65" s="15" customFormat="1" ht="10">
      <c r="B162" s="225"/>
      <c r="C162" s="226"/>
      <c r="D162" s="205" t="s">
        <v>395</v>
      </c>
      <c r="E162" s="227" t="s">
        <v>76</v>
      </c>
      <c r="F162" s="228" t="s">
        <v>398</v>
      </c>
      <c r="G162" s="226"/>
      <c r="H162" s="229">
        <v>44.1</v>
      </c>
      <c r="I162" s="230"/>
      <c r="J162" s="226"/>
      <c r="K162" s="226"/>
      <c r="L162" s="231"/>
      <c r="M162" s="232"/>
      <c r="N162" s="233"/>
      <c r="O162" s="233"/>
      <c r="P162" s="233"/>
      <c r="Q162" s="233"/>
      <c r="R162" s="233"/>
      <c r="S162" s="233"/>
      <c r="T162" s="234"/>
      <c r="AT162" s="235" t="s">
        <v>395</v>
      </c>
      <c r="AU162" s="235" t="s">
        <v>90</v>
      </c>
      <c r="AV162" s="15" t="s">
        <v>102</v>
      </c>
      <c r="AW162" s="15" t="s">
        <v>36</v>
      </c>
      <c r="AX162" s="15" t="s">
        <v>85</v>
      </c>
      <c r="AY162" s="235" t="s">
        <v>386</v>
      </c>
    </row>
    <row r="163" spans="1:65" s="2" customFormat="1" ht="24.15" customHeight="1">
      <c r="A163" s="37"/>
      <c r="B163" s="38"/>
      <c r="C163" s="236" t="s">
        <v>484</v>
      </c>
      <c r="D163" s="236" t="s">
        <v>453</v>
      </c>
      <c r="E163" s="237" t="s">
        <v>7239</v>
      </c>
      <c r="F163" s="238" t="s">
        <v>7240</v>
      </c>
      <c r="G163" s="239" t="s">
        <v>127</v>
      </c>
      <c r="H163" s="240">
        <v>52.235999999999997</v>
      </c>
      <c r="I163" s="241"/>
      <c r="J163" s="242">
        <f>ROUND(I163*H163,2)</f>
        <v>0</v>
      </c>
      <c r="K163" s="238" t="s">
        <v>391</v>
      </c>
      <c r="L163" s="243"/>
      <c r="M163" s="244" t="s">
        <v>76</v>
      </c>
      <c r="N163" s="245" t="s">
        <v>49</v>
      </c>
      <c r="O163" s="67"/>
      <c r="P163" s="194">
        <f>O163*H163</f>
        <v>0</v>
      </c>
      <c r="Q163" s="194">
        <v>2.0000000000000001E-4</v>
      </c>
      <c r="R163" s="194">
        <f>Q163*H163</f>
        <v>1.04472E-2</v>
      </c>
      <c r="S163" s="194">
        <v>0</v>
      </c>
      <c r="T163" s="195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6" t="s">
        <v>436</v>
      </c>
      <c r="AT163" s="196" t="s">
        <v>453</v>
      </c>
      <c r="AU163" s="196" t="s">
        <v>90</v>
      </c>
      <c r="AY163" s="20" t="s">
        <v>386</v>
      </c>
      <c r="BE163" s="197">
        <f>IF(N163="základní",J163,0)</f>
        <v>0</v>
      </c>
      <c r="BF163" s="197">
        <f>IF(N163="snížená",J163,0)</f>
        <v>0</v>
      </c>
      <c r="BG163" s="197">
        <f>IF(N163="zákl. přenesená",J163,0)</f>
        <v>0</v>
      </c>
      <c r="BH163" s="197">
        <f>IF(N163="sníž. přenesená",J163,0)</f>
        <v>0</v>
      </c>
      <c r="BI163" s="197">
        <f>IF(N163="nulová",J163,0)</f>
        <v>0</v>
      </c>
      <c r="BJ163" s="20" t="s">
        <v>90</v>
      </c>
      <c r="BK163" s="197">
        <f>ROUND(I163*H163,2)</f>
        <v>0</v>
      </c>
      <c r="BL163" s="20" t="s">
        <v>102</v>
      </c>
      <c r="BM163" s="196" t="s">
        <v>7241</v>
      </c>
    </row>
    <row r="164" spans="1:65" s="14" customFormat="1" ht="10">
      <c r="B164" s="214"/>
      <c r="C164" s="215"/>
      <c r="D164" s="205" t="s">
        <v>395</v>
      </c>
      <c r="E164" s="215"/>
      <c r="F164" s="217" t="s">
        <v>7242</v>
      </c>
      <c r="G164" s="215"/>
      <c r="H164" s="218">
        <v>52.235999999999997</v>
      </c>
      <c r="I164" s="219"/>
      <c r="J164" s="215"/>
      <c r="K164" s="215"/>
      <c r="L164" s="220"/>
      <c r="M164" s="221"/>
      <c r="N164" s="222"/>
      <c r="O164" s="222"/>
      <c r="P164" s="222"/>
      <c r="Q164" s="222"/>
      <c r="R164" s="222"/>
      <c r="S164" s="222"/>
      <c r="T164" s="223"/>
      <c r="AT164" s="224" t="s">
        <v>395</v>
      </c>
      <c r="AU164" s="224" t="s">
        <v>90</v>
      </c>
      <c r="AV164" s="14" t="s">
        <v>90</v>
      </c>
      <c r="AW164" s="14" t="s">
        <v>4</v>
      </c>
      <c r="AX164" s="14" t="s">
        <v>85</v>
      </c>
      <c r="AY164" s="224" t="s">
        <v>386</v>
      </c>
    </row>
    <row r="165" spans="1:65" s="2" customFormat="1" ht="37.75" customHeight="1">
      <c r="A165" s="37"/>
      <c r="B165" s="38"/>
      <c r="C165" s="185" t="s">
        <v>490</v>
      </c>
      <c r="D165" s="185" t="s">
        <v>388</v>
      </c>
      <c r="E165" s="186" t="s">
        <v>7243</v>
      </c>
      <c r="F165" s="187" t="s">
        <v>7244</v>
      </c>
      <c r="G165" s="188" t="s">
        <v>303</v>
      </c>
      <c r="H165" s="189">
        <v>8.407</v>
      </c>
      <c r="I165" s="190"/>
      <c r="J165" s="191">
        <f>ROUND(I165*H165,2)</f>
        <v>0</v>
      </c>
      <c r="K165" s="187" t="s">
        <v>76</v>
      </c>
      <c r="L165" s="42"/>
      <c r="M165" s="192" t="s">
        <v>76</v>
      </c>
      <c r="N165" s="193" t="s">
        <v>49</v>
      </c>
      <c r="O165" s="67"/>
      <c r="P165" s="194">
        <f>O165*H165</f>
        <v>0</v>
      </c>
      <c r="Q165" s="194">
        <v>2.16</v>
      </c>
      <c r="R165" s="194">
        <f>Q165*H165</f>
        <v>18.159120000000001</v>
      </c>
      <c r="S165" s="194">
        <v>0</v>
      </c>
      <c r="T165" s="195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6" t="s">
        <v>102</v>
      </c>
      <c r="AT165" s="196" t="s">
        <v>388</v>
      </c>
      <c r="AU165" s="196" t="s">
        <v>90</v>
      </c>
      <c r="AY165" s="20" t="s">
        <v>386</v>
      </c>
      <c r="BE165" s="197">
        <f>IF(N165="základní",J165,0)</f>
        <v>0</v>
      </c>
      <c r="BF165" s="197">
        <f>IF(N165="snížená",J165,0)</f>
        <v>0</v>
      </c>
      <c r="BG165" s="197">
        <f>IF(N165="zákl. přenesená",J165,0)</f>
        <v>0</v>
      </c>
      <c r="BH165" s="197">
        <f>IF(N165="sníž. přenesená",J165,0)</f>
        <v>0</v>
      </c>
      <c r="BI165" s="197">
        <f>IF(N165="nulová",J165,0)</f>
        <v>0</v>
      </c>
      <c r="BJ165" s="20" t="s">
        <v>90</v>
      </c>
      <c r="BK165" s="197">
        <f>ROUND(I165*H165,2)</f>
        <v>0</v>
      </c>
      <c r="BL165" s="20" t="s">
        <v>102</v>
      </c>
      <c r="BM165" s="196" t="s">
        <v>7245</v>
      </c>
    </row>
    <row r="166" spans="1:65" s="13" customFormat="1" ht="10">
      <c r="B166" s="203"/>
      <c r="C166" s="204"/>
      <c r="D166" s="205" t="s">
        <v>395</v>
      </c>
      <c r="E166" s="206" t="s">
        <v>76</v>
      </c>
      <c r="F166" s="207" t="s">
        <v>7181</v>
      </c>
      <c r="G166" s="204"/>
      <c r="H166" s="206" t="s">
        <v>76</v>
      </c>
      <c r="I166" s="208"/>
      <c r="J166" s="204"/>
      <c r="K166" s="204"/>
      <c r="L166" s="209"/>
      <c r="M166" s="210"/>
      <c r="N166" s="211"/>
      <c r="O166" s="211"/>
      <c r="P166" s="211"/>
      <c r="Q166" s="211"/>
      <c r="R166" s="211"/>
      <c r="S166" s="211"/>
      <c r="T166" s="212"/>
      <c r="AT166" s="213" t="s">
        <v>395</v>
      </c>
      <c r="AU166" s="213" t="s">
        <v>90</v>
      </c>
      <c r="AV166" s="13" t="s">
        <v>85</v>
      </c>
      <c r="AW166" s="13" t="s">
        <v>36</v>
      </c>
      <c r="AX166" s="13" t="s">
        <v>78</v>
      </c>
      <c r="AY166" s="213" t="s">
        <v>386</v>
      </c>
    </row>
    <row r="167" spans="1:65" s="13" customFormat="1" ht="10">
      <c r="B167" s="203"/>
      <c r="C167" s="204"/>
      <c r="D167" s="205" t="s">
        <v>395</v>
      </c>
      <c r="E167" s="206" t="s">
        <v>76</v>
      </c>
      <c r="F167" s="207" t="s">
        <v>7217</v>
      </c>
      <c r="G167" s="204"/>
      <c r="H167" s="206" t="s">
        <v>76</v>
      </c>
      <c r="I167" s="208"/>
      <c r="J167" s="204"/>
      <c r="K167" s="204"/>
      <c r="L167" s="209"/>
      <c r="M167" s="210"/>
      <c r="N167" s="211"/>
      <c r="O167" s="211"/>
      <c r="P167" s="211"/>
      <c r="Q167" s="211"/>
      <c r="R167" s="211"/>
      <c r="S167" s="211"/>
      <c r="T167" s="212"/>
      <c r="AT167" s="213" t="s">
        <v>395</v>
      </c>
      <c r="AU167" s="213" t="s">
        <v>90</v>
      </c>
      <c r="AV167" s="13" t="s">
        <v>85</v>
      </c>
      <c r="AW167" s="13" t="s">
        <v>36</v>
      </c>
      <c r="AX167" s="13" t="s">
        <v>78</v>
      </c>
      <c r="AY167" s="213" t="s">
        <v>386</v>
      </c>
    </row>
    <row r="168" spans="1:65" s="14" customFormat="1" ht="10">
      <c r="B168" s="214"/>
      <c r="C168" s="215"/>
      <c r="D168" s="205" t="s">
        <v>395</v>
      </c>
      <c r="E168" s="216" t="s">
        <v>76</v>
      </c>
      <c r="F168" s="217" t="s">
        <v>7246</v>
      </c>
      <c r="G168" s="215"/>
      <c r="H168" s="218">
        <v>2.9460000000000002</v>
      </c>
      <c r="I168" s="219"/>
      <c r="J168" s="215"/>
      <c r="K168" s="215"/>
      <c r="L168" s="220"/>
      <c r="M168" s="221"/>
      <c r="N168" s="222"/>
      <c r="O168" s="222"/>
      <c r="P168" s="222"/>
      <c r="Q168" s="222"/>
      <c r="R168" s="222"/>
      <c r="S168" s="222"/>
      <c r="T168" s="223"/>
      <c r="AT168" s="224" t="s">
        <v>395</v>
      </c>
      <c r="AU168" s="224" t="s">
        <v>90</v>
      </c>
      <c r="AV168" s="14" t="s">
        <v>90</v>
      </c>
      <c r="AW168" s="14" t="s">
        <v>36</v>
      </c>
      <c r="AX168" s="14" t="s">
        <v>78</v>
      </c>
      <c r="AY168" s="224" t="s">
        <v>386</v>
      </c>
    </row>
    <row r="169" spans="1:65" s="14" customFormat="1" ht="10">
      <c r="B169" s="214"/>
      <c r="C169" s="215"/>
      <c r="D169" s="205" t="s">
        <v>395</v>
      </c>
      <c r="E169" s="216" t="s">
        <v>76</v>
      </c>
      <c r="F169" s="217" t="s">
        <v>7247</v>
      </c>
      <c r="G169" s="215"/>
      <c r="H169" s="218">
        <v>5.4610000000000003</v>
      </c>
      <c r="I169" s="219"/>
      <c r="J169" s="215"/>
      <c r="K169" s="215"/>
      <c r="L169" s="220"/>
      <c r="M169" s="221"/>
      <c r="N169" s="222"/>
      <c r="O169" s="222"/>
      <c r="P169" s="222"/>
      <c r="Q169" s="222"/>
      <c r="R169" s="222"/>
      <c r="S169" s="222"/>
      <c r="T169" s="223"/>
      <c r="AT169" s="224" t="s">
        <v>395</v>
      </c>
      <c r="AU169" s="224" t="s">
        <v>90</v>
      </c>
      <c r="AV169" s="14" t="s">
        <v>90</v>
      </c>
      <c r="AW169" s="14" t="s">
        <v>36</v>
      </c>
      <c r="AX169" s="14" t="s">
        <v>78</v>
      </c>
      <c r="AY169" s="224" t="s">
        <v>386</v>
      </c>
    </row>
    <row r="170" spans="1:65" s="15" customFormat="1" ht="10">
      <c r="B170" s="225"/>
      <c r="C170" s="226"/>
      <c r="D170" s="205" t="s">
        <v>395</v>
      </c>
      <c r="E170" s="227" t="s">
        <v>76</v>
      </c>
      <c r="F170" s="228" t="s">
        <v>398</v>
      </c>
      <c r="G170" s="226"/>
      <c r="H170" s="229">
        <v>8.407</v>
      </c>
      <c r="I170" s="230"/>
      <c r="J170" s="226"/>
      <c r="K170" s="226"/>
      <c r="L170" s="231"/>
      <c r="M170" s="232"/>
      <c r="N170" s="233"/>
      <c r="O170" s="233"/>
      <c r="P170" s="233"/>
      <c r="Q170" s="233"/>
      <c r="R170" s="233"/>
      <c r="S170" s="233"/>
      <c r="T170" s="234"/>
      <c r="AT170" s="235" t="s">
        <v>395</v>
      </c>
      <c r="AU170" s="235" t="s">
        <v>90</v>
      </c>
      <c r="AV170" s="15" t="s">
        <v>102</v>
      </c>
      <c r="AW170" s="15" t="s">
        <v>36</v>
      </c>
      <c r="AX170" s="15" t="s">
        <v>85</v>
      </c>
      <c r="AY170" s="235" t="s">
        <v>386</v>
      </c>
    </row>
    <row r="171" spans="1:65" s="2" customFormat="1" ht="37.75" customHeight="1">
      <c r="A171" s="37"/>
      <c r="B171" s="38"/>
      <c r="C171" s="185" t="s">
        <v>496</v>
      </c>
      <c r="D171" s="185" t="s">
        <v>388</v>
      </c>
      <c r="E171" s="186" t="s">
        <v>7248</v>
      </c>
      <c r="F171" s="187" t="s">
        <v>7249</v>
      </c>
      <c r="G171" s="188" t="s">
        <v>303</v>
      </c>
      <c r="H171" s="189">
        <v>1.365</v>
      </c>
      <c r="I171" s="190"/>
      <c r="J171" s="191">
        <f>ROUND(I171*H171,2)</f>
        <v>0</v>
      </c>
      <c r="K171" s="187" t="s">
        <v>391</v>
      </c>
      <c r="L171" s="42"/>
      <c r="M171" s="192" t="s">
        <v>76</v>
      </c>
      <c r="N171" s="193" t="s">
        <v>49</v>
      </c>
      <c r="O171" s="67"/>
      <c r="P171" s="194">
        <f>O171*H171</f>
        <v>0</v>
      </c>
      <c r="Q171" s="194">
        <v>2.16</v>
      </c>
      <c r="R171" s="194">
        <f>Q171*H171</f>
        <v>2.9484000000000004</v>
      </c>
      <c r="S171" s="194">
        <v>0</v>
      </c>
      <c r="T171" s="195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6" t="s">
        <v>102</v>
      </c>
      <c r="AT171" s="196" t="s">
        <v>388</v>
      </c>
      <c r="AU171" s="196" t="s">
        <v>90</v>
      </c>
      <c r="AY171" s="20" t="s">
        <v>386</v>
      </c>
      <c r="BE171" s="197">
        <f>IF(N171="základní",J171,0)</f>
        <v>0</v>
      </c>
      <c r="BF171" s="197">
        <f>IF(N171="snížená",J171,0)</f>
        <v>0</v>
      </c>
      <c r="BG171" s="197">
        <f>IF(N171="zákl. přenesená",J171,0)</f>
        <v>0</v>
      </c>
      <c r="BH171" s="197">
        <f>IF(N171="sníž. přenesená",J171,0)</f>
        <v>0</v>
      </c>
      <c r="BI171" s="197">
        <f>IF(N171="nulová",J171,0)</f>
        <v>0</v>
      </c>
      <c r="BJ171" s="20" t="s">
        <v>90</v>
      </c>
      <c r="BK171" s="197">
        <f>ROUND(I171*H171,2)</f>
        <v>0</v>
      </c>
      <c r="BL171" s="20" t="s">
        <v>102</v>
      </c>
      <c r="BM171" s="196" t="s">
        <v>7250</v>
      </c>
    </row>
    <row r="172" spans="1:65" s="2" customFormat="1" ht="10">
      <c r="A172" s="37"/>
      <c r="B172" s="38"/>
      <c r="C172" s="39"/>
      <c r="D172" s="198" t="s">
        <v>393</v>
      </c>
      <c r="E172" s="39"/>
      <c r="F172" s="199" t="s">
        <v>7251</v>
      </c>
      <c r="G172" s="39"/>
      <c r="H172" s="39"/>
      <c r="I172" s="200"/>
      <c r="J172" s="39"/>
      <c r="K172" s="39"/>
      <c r="L172" s="42"/>
      <c r="M172" s="201"/>
      <c r="N172" s="202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393</v>
      </c>
      <c r="AU172" s="20" t="s">
        <v>90</v>
      </c>
    </row>
    <row r="173" spans="1:65" s="13" customFormat="1" ht="10">
      <c r="B173" s="203"/>
      <c r="C173" s="204"/>
      <c r="D173" s="205" t="s">
        <v>395</v>
      </c>
      <c r="E173" s="206" t="s">
        <v>76</v>
      </c>
      <c r="F173" s="207" t="s">
        <v>7181</v>
      </c>
      <c r="G173" s="204"/>
      <c r="H173" s="206" t="s">
        <v>76</v>
      </c>
      <c r="I173" s="208"/>
      <c r="J173" s="204"/>
      <c r="K173" s="204"/>
      <c r="L173" s="209"/>
      <c r="M173" s="210"/>
      <c r="N173" s="211"/>
      <c r="O173" s="211"/>
      <c r="P173" s="211"/>
      <c r="Q173" s="211"/>
      <c r="R173" s="211"/>
      <c r="S173" s="211"/>
      <c r="T173" s="212"/>
      <c r="AT173" s="213" t="s">
        <v>395</v>
      </c>
      <c r="AU173" s="213" t="s">
        <v>90</v>
      </c>
      <c r="AV173" s="13" t="s">
        <v>85</v>
      </c>
      <c r="AW173" s="13" t="s">
        <v>36</v>
      </c>
      <c r="AX173" s="13" t="s">
        <v>78</v>
      </c>
      <c r="AY173" s="213" t="s">
        <v>386</v>
      </c>
    </row>
    <row r="174" spans="1:65" s="14" customFormat="1" ht="10">
      <c r="B174" s="214"/>
      <c r="C174" s="215"/>
      <c r="D174" s="205" t="s">
        <v>395</v>
      </c>
      <c r="E174" s="216" t="s">
        <v>76</v>
      </c>
      <c r="F174" s="217" t="s">
        <v>7252</v>
      </c>
      <c r="G174" s="215"/>
      <c r="H174" s="218">
        <v>1.365</v>
      </c>
      <c r="I174" s="219"/>
      <c r="J174" s="215"/>
      <c r="K174" s="215"/>
      <c r="L174" s="220"/>
      <c r="M174" s="221"/>
      <c r="N174" s="222"/>
      <c r="O174" s="222"/>
      <c r="P174" s="222"/>
      <c r="Q174" s="222"/>
      <c r="R174" s="222"/>
      <c r="S174" s="222"/>
      <c r="T174" s="223"/>
      <c r="AT174" s="224" t="s">
        <v>395</v>
      </c>
      <c r="AU174" s="224" t="s">
        <v>90</v>
      </c>
      <c r="AV174" s="14" t="s">
        <v>90</v>
      </c>
      <c r="AW174" s="14" t="s">
        <v>36</v>
      </c>
      <c r="AX174" s="14" t="s">
        <v>78</v>
      </c>
      <c r="AY174" s="224" t="s">
        <v>386</v>
      </c>
    </row>
    <row r="175" spans="1:65" s="15" customFormat="1" ht="10">
      <c r="B175" s="225"/>
      <c r="C175" s="226"/>
      <c r="D175" s="205" t="s">
        <v>395</v>
      </c>
      <c r="E175" s="227" t="s">
        <v>76</v>
      </c>
      <c r="F175" s="228" t="s">
        <v>398</v>
      </c>
      <c r="G175" s="226"/>
      <c r="H175" s="229">
        <v>1.365</v>
      </c>
      <c r="I175" s="230"/>
      <c r="J175" s="226"/>
      <c r="K175" s="226"/>
      <c r="L175" s="231"/>
      <c r="M175" s="232"/>
      <c r="N175" s="233"/>
      <c r="O175" s="233"/>
      <c r="P175" s="233"/>
      <c r="Q175" s="233"/>
      <c r="R175" s="233"/>
      <c r="S175" s="233"/>
      <c r="T175" s="234"/>
      <c r="AT175" s="235" t="s">
        <v>395</v>
      </c>
      <c r="AU175" s="235" t="s">
        <v>90</v>
      </c>
      <c r="AV175" s="15" t="s">
        <v>102</v>
      </c>
      <c r="AW175" s="15" t="s">
        <v>36</v>
      </c>
      <c r="AX175" s="15" t="s">
        <v>85</v>
      </c>
      <c r="AY175" s="235" t="s">
        <v>386</v>
      </c>
    </row>
    <row r="176" spans="1:65" s="2" customFormat="1" ht="33" customHeight="1">
      <c r="A176" s="37"/>
      <c r="B176" s="38"/>
      <c r="C176" s="185" t="s">
        <v>502</v>
      </c>
      <c r="D176" s="185" t="s">
        <v>388</v>
      </c>
      <c r="E176" s="186" t="s">
        <v>7253</v>
      </c>
      <c r="F176" s="187" t="s">
        <v>7254</v>
      </c>
      <c r="G176" s="188" t="s">
        <v>303</v>
      </c>
      <c r="H176" s="189">
        <v>2.2749999999999999</v>
      </c>
      <c r="I176" s="190"/>
      <c r="J176" s="191">
        <f>ROUND(I176*H176,2)</f>
        <v>0</v>
      </c>
      <c r="K176" s="187" t="s">
        <v>391</v>
      </c>
      <c r="L176" s="42"/>
      <c r="M176" s="192" t="s">
        <v>76</v>
      </c>
      <c r="N176" s="193" t="s">
        <v>49</v>
      </c>
      <c r="O176" s="67"/>
      <c r="P176" s="194">
        <f>O176*H176</f>
        <v>0</v>
      </c>
      <c r="Q176" s="194">
        <v>2.5018699999999998</v>
      </c>
      <c r="R176" s="194">
        <f>Q176*H176</f>
        <v>5.6917542499999998</v>
      </c>
      <c r="S176" s="194">
        <v>0</v>
      </c>
      <c r="T176" s="195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6" t="s">
        <v>102</v>
      </c>
      <c r="AT176" s="196" t="s">
        <v>388</v>
      </c>
      <c r="AU176" s="196" t="s">
        <v>90</v>
      </c>
      <c r="AY176" s="20" t="s">
        <v>386</v>
      </c>
      <c r="BE176" s="197">
        <f>IF(N176="základní",J176,0)</f>
        <v>0</v>
      </c>
      <c r="BF176" s="197">
        <f>IF(N176="snížená",J176,0)</f>
        <v>0</v>
      </c>
      <c r="BG176" s="197">
        <f>IF(N176="zákl. přenesená",J176,0)</f>
        <v>0</v>
      </c>
      <c r="BH176" s="197">
        <f>IF(N176="sníž. přenesená",J176,0)</f>
        <v>0</v>
      </c>
      <c r="BI176" s="197">
        <f>IF(N176="nulová",J176,0)</f>
        <v>0</v>
      </c>
      <c r="BJ176" s="20" t="s">
        <v>90</v>
      </c>
      <c r="BK176" s="197">
        <f>ROUND(I176*H176,2)</f>
        <v>0</v>
      </c>
      <c r="BL176" s="20" t="s">
        <v>102</v>
      </c>
      <c r="BM176" s="196" t="s">
        <v>7255</v>
      </c>
    </row>
    <row r="177" spans="1:65" s="2" customFormat="1" ht="10">
      <c r="A177" s="37"/>
      <c r="B177" s="38"/>
      <c r="C177" s="39"/>
      <c r="D177" s="198" t="s">
        <v>393</v>
      </c>
      <c r="E177" s="39"/>
      <c r="F177" s="199" t="s">
        <v>7256</v>
      </c>
      <c r="G177" s="39"/>
      <c r="H177" s="39"/>
      <c r="I177" s="200"/>
      <c r="J177" s="39"/>
      <c r="K177" s="39"/>
      <c r="L177" s="42"/>
      <c r="M177" s="201"/>
      <c r="N177" s="202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393</v>
      </c>
      <c r="AU177" s="20" t="s">
        <v>90</v>
      </c>
    </row>
    <row r="178" spans="1:65" s="13" customFormat="1" ht="10">
      <c r="B178" s="203"/>
      <c r="C178" s="204"/>
      <c r="D178" s="205" t="s">
        <v>395</v>
      </c>
      <c r="E178" s="206" t="s">
        <v>76</v>
      </c>
      <c r="F178" s="207" t="s">
        <v>7181</v>
      </c>
      <c r="G178" s="204"/>
      <c r="H178" s="206" t="s">
        <v>76</v>
      </c>
      <c r="I178" s="208"/>
      <c r="J178" s="204"/>
      <c r="K178" s="204"/>
      <c r="L178" s="209"/>
      <c r="M178" s="210"/>
      <c r="N178" s="211"/>
      <c r="O178" s="211"/>
      <c r="P178" s="211"/>
      <c r="Q178" s="211"/>
      <c r="R178" s="211"/>
      <c r="S178" s="211"/>
      <c r="T178" s="212"/>
      <c r="AT178" s="213" t="s">
        <v>395</v>
      </c>
      <c r="AU178" s="213" t="s">
        <v>90</v>
      </c>
      <c r="AV178" s="13" t="s">
        <v>85</v>
      </c>
      <c r="AW178" s="13" t="s">
        <v>36</v>
      </c>
      <c r="AX178" s="13" t="s">
        <v>78</v>
      </c>
      <c r="AY178" s="213" t="s">
        <v>386</v>
      </c>
    </row>
    <row r="179" spans="1:65" s="13" customFormat="1" ht="10">
      <c r="B179" s="203"/>
      <c r="C179" s="204"/>
      <c r="D179" s="205" t="s">
        <v>395</v>
      </c>
      <c r="E179" s="206" t="s">
        <v>76</v>
      </c>
      <c r="F179" s="207" t="s">
        <v>7182</v>
      </c>
      <c r="G179" s="204"/>
      <c r="H179" s="206" t="s">
        <v>76</v>
      </c>
      <c r="I179" s="208"/>
      <c r="J179" s="204"/>
      <c r="K179" s="204"/>
      <c r="L179" s="209"/>
      <c r="M179" s="210"/>
      <c r="N179" s="211"/>
      <c r="O179" s="211"/>
      <c r="P179" s="211"/>
      <c r="Q179" s="211"/>
      <c r="R179" s="211"/>
      <c r="S179" s="211"/>
      <c r="T179" s="212"/>
      <c r="AT179" s="213" t="s">
        <v>395</v>
      </c>
      <c r="AU179" s="213" t="s">
        <v>90</v>
      </c>
      <c r="AV179" s="13" t="s">
        <v>85</v>
      </c>
      <c r="AW179" s="13" t="s">
        <v>36</v>
      </c>
      <c r="AX179" s="13" t="s">
        <v>78</v>
      </c>
      <c r="AY179" s="213" t="s">
        <v>386</v>
      </c>
    </row>
    <row r="180" spans="1:65" s="14" customFormat="1" ht="10">
      <c r="B180" s="214"/>
      <c r="C180" s="215"/>
      <c r="D180" s="205" t="s">
        <v>395</v>
      </c>
      <c r="E180" s="216" t="s">
        <v>76</v>
      </c>
      <c r="F180" s="217" t="s">
        <v>7257</v>
      </c>
      <c r="G180" s="215"/>
      <c r="H180" s="218">
        <v>2.2749999999999999</v>
      </c>
      <c r="I180" s="219"/>
      <c r="J180" s="215"/>
      <c r="K180" s="215"/>
      <c r="L180" s="220"/>
      <c r="M180" s="221"/>
      <c r="N180" s="222"/>
      <c r="O180" s="222"/>
      <c r="P180" s="222"/>
      <c r="Q180" s="222"/>
      <c r="R180" s="222"/>
      <c r="S180" s="222"/>
      <c r="T180" s="223"/>
      <c r="AT180" s="224" t="s">
        <v>395</v>
      </c>
      <c r="AU180" s="224" t="s">
        <v>90</v>
      </c>
      <c r="AV180" s="14" t="s">
        <v>90</v>
      </c>
      <c r="AW180" s="14" t="s">
        <v>36</v>
      </c>
      <c r="AX180" s="14" t="s">
        <v>78</v>
      </c>
      <c r="AY180" s="224" t="s">
        <v>386</v>
      </c>
    </row>
    <row r="181" spans="1:65" s="15" customFormat="1" ht="10">
      <c r="B181" s="225"/>
      <c r="C181" s="226"/>
      <c r="D181" s="205" t="s">
        <v>395</v>
      </c>
      <c r="E181" s="227" t="s">
        <v>76</v>
      </c>
      <c r="F181" s="228" t="s">
        <v>398</v>
      </c>
      <c r="G181" s="226"/>
      <c r="H181" s="229">
        <v>2.2749999999999999</v>
      </c>
      <c r="I181" s="230"/>
      <c r="J181" s="226"/>
      <c r="K181" s="226"/>
      <c r="L181" s="231"/>
      <c r="M181" s="232"/>
      <c r="N181" s="233"/>
      <c r="O181" s="233"/>
      <c r="P181" s="233"/>
      <c r="Q181" s="233"/>
      <c r="R181" s="233"/>
      <c r="S181" s="233"/>
      <c r="T181" s="234"/>
      <c r="AT181" s="235" t="s">
        <v>395</v>
      </c>
      <c r="AU181" s="235" t="s">
        <v>90</v>
      </c>
      <c r="AV181" s="15" t="s">
        <v>102</v>
      </c>
      <c r="AW181" s="15" t="s">
        <v>36</v>
      </c>
      <c r="AX181" s="15" t="s">
        <v>85</v>
      </c>
      <c r="AY181" s="235" t="s">
        <v>386</v>
      </c>
    </row>
    <row r="182" spans="1:65" s="2" customFormat="1" ht="16.5" customHeight="1">
      <c r="A182" s="37"/>
      <c r="B182" s="38"/>
      <c r="C182" s="185" t="s">
        <v>7</v>
      </c>
      <c r="D182" s="185" t="s">
        <v>388</v>
      </c>
      <c r="E182" s="186" t="s">
        <v>517</v>
      </c>
      <c r="F182" s="187" t="s">
        <v>518</v>
      </c>
      <c r="G182" s="188" t="s">
        <v>127</v>
      </c>
      <c r="H182" s="189">
        <v>3.7440000000000002</v>
      </c>
      <c r="I182" s="190"/>
      <c r="J182" s="191">
        <f>ROUND(I182*H182,2)</f>
        <v>0</v>
      </c>
      <c r="K182" s="187" t="s">
        <v>391</v>
      </c>
      <c r="L182" s="42"/>
      <c r="M182" s="192" t="s">
        <v>76</v>
      </c>
      <c r="N182" s="193" t="s">
        <v>49</v>
      </c>
      <c r="O182" s="67"/>
      <c r="P182" s="194">
        <f>O182*H182</f>
        <v>0</v>
      </c>
      <c r="Q182" s="194">
        <v>2.9399999999999999E-3</v>
      </c>
      <c r="R182" s="194">
        <f>Q182*H182</f>
        <v>1.1007360000000001E-2</v>
      </c>
      <c r="S182" s="194">
        <v>0</v>
      </c>
      <c r="T182" s="195">
        <f>S182*H182</f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6" t="s">
        <v>102</v>
      </c>
      <c r="AT182" s="196" t="s">
        <v>388</v>
      </c>
      <c r="AU182" s="196" t="s">
        <v>90</v>
      </c>
      <c r="AY182" s="20" t="s">
        <v>386</v>
      </c>
      <c r="BE182" s="197">
        <f>IF(N182="základní",J182,0)</f>
        <v>0</v>
      </c>
      <c r="BF182" s="197">
        <f>IF(N182="snížená",J182,0)</f>
        <v>0</v>
      </c>
      <c r="BG182" s="197">
        <f>IF(N182="zákl. přenesená",J182,0)</f>
        <v>0</v>
      </c>
      <c r="BH182" s="197">
        <f>IF(N182="sníž. přenesená",J182,0)</f>
        <v>0</v>
      </c>
      <c r="BI182" s="197">
        <f>IF(N182="nulová",J182,0)</f>
        <v>0</v>
      </c>
      <c r="BJ182" s="20" t="s">
        <v>90</v>
      </c>
      <c r="BK182" s="197">
        <f>ROUND(I182*H182,2)</f>
        <v>0</v>
      </c>
      <c r="BL182" s="20" t="s">
        <v>102</v>
      </c>
      <c r="BM182" s="196" t="s">
        <v>7258</v>
      </c>
    </row>
    <row r="183" spans="1:65" s="2" customFormat="1" ht="10">
      <c r="A183" s="37"/>
      <c r="B183" s="38"/>
      <c r="C183" s="39"/>
      <c r="D183" s="198" t="s">
        <v>393</v>
      </c>
      <c r="E183" s="39"/>
      <c r="F183" s="199" t="s">
        <v>520</v>
      </c>
      <c r="G183" s="39"/>
      <c r="H183" s="39"/>
      <c r="I183" s="200"/>
      <c r="J183" s="39"/>
      <c r="K183" s="39"/>
      <c r="L183" s="42"/>
      <c r="M183" s="201"/>
      <c r="N183" s="202"/>
      <c r="O183" s="67"/>
      <c r="P183" s="67"/>
      <c r="Q183" s="67"/>
      <c r="R183" s="67"/>
      <c r="S183" s="67"/>
      <c r="T183" s="68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T183" s="20" t="s">
        <v>393</v>
      </c>
      <c r="AU183" s="20" t="s">
        <v>90</v>
      </c>
    </row>
    <row r="184" spans="1:65" s="13" customFormat="1" ht="10">
      <c r="B184" s="203"/>
      <c r="C184" s="204"/>
      <c r="D184" s="205" t="s">
        <v>395</v>
      </c>
      <c r="E184" s="206" t="s">
        <v>76</v>
      </c>
      <c r="F184" s="207" t="s">
        <v>7181</v>
      </c>
      <c r="G184" s="204"/>
      <c r="H184" s="206" t="s">
        <v>76</v>
      </c>
      <c r="I184" s="208"/>
      <c r="J184" s="204"/>
      <c r="K184" s="204"/>
      <c r="L184" s="209"/>
      <c r="M184" s="210"/>
      <c r="N184" s="211"/>
      <c r="O184" s="211"/>
      <c r="P184" s="211"/>
      <c r="Q184" s="211"/>
      <c r="R184" s="211"/>
      <c r="S184" s="211"/>
      <c r="T184" s="212"/>
      <c r="AT184" s="213" t="s">
        <v>395</v>
      </c>
      <c r="AU184" s="213" t="s">
        <v>90</v>
      </c>
      <c r="AV184" s="13" t="s">
        <v>85</v>
      </c>
      <c r="AW184" s="13" t="s">
        <v>36</v>
      </c>
      <c r="AX184" s="13" t="s">
        <v>78</v>
      </c>
      <c r="AY184" s="213" t="s">
        <v>386</v>
      </c>
    </row>
    <row r="185" spans="1:65" s="13" customFormat="1" ht="10">
      <c r="B185" s="203"/>
      <c r="C185" s="204"/>
      <c r="D185" s="205" t="s">
        <v>395</v>
      </c>
      <c r="E185" s="206" t="s">
        <v>76</v>
      </c>
      <c r="F185" s="207" t="s">
        <v>7182</v>
      </c>
      <c r="G185" s="204"/>
      <c r="H185" s="206" t="s">
        <v>76</v>
      </c>
      <c r="I185" s="208"/>
      <c r="J185" s="204"/>
      <c r="K185" s="204"/>
      <c r="L185" s="209"/>
      <c r="M185" s="210"/>
      <c r="N185" s="211"/>
      <c r="O185" s="211"/>
      <c r="P185" s="211"/>
      <c r="Q185" s="211"/>
      <c r="R185" s="211"/>
      <c r="S185" s="211"/>
      <c r="T185" s="212"/>
      <c r="AT185" s="213" t="s">
        <v>395</v>
      </c>
      <c r="AU185" s="213" t="s">
        <v>90</v>
      </c>
      <c r="AV185" s="13" t="s">
        <v>85</v>
      </c>
      <c r="AW185" s="13" t="s">
        <v>36</v>
      </c>
      <c r="AX185" s="13" t="s">
        <v>78</v>
      </c>
      <c r="AY185" s="213" t="s">
        <v>386</v>
      </c>
    </row>
    <row r="186" spans="1:65" s="14" customFormat="1" ht="10">
      <c r="B186" s="214"/>
      <c r="C186" s="215"/>
      <c r="D186" s="205" t="s">
        <v>395</v>
      </c>
      <c r="E186" s="216" t="s">
        <v>76</v>
      </c>
      <c r="F186" s="217" t="s">
        <v>7259</v>
      </c>
      <c r="G186" s="215"/>
      <c r="H186" s="218">
        <v>3.7440000000000002</v>
      </c>
      <c r="I186" s="219"/>
      <c r="J186" s="215"/>
      <c r="K186" s="215"/>
      <c r="L186" s="220"/>
      <c r="M186" s="221"/>
      <c r="N186" s="222"/>
      <c r="O186" s="222"/>
      <c r="P186" s="222"/>
      <c r="Q186" s="222"/>
      <c r="R186" s="222"/>
      <c r="S186" s="222"/>
      <c r="T186" s="223"/>
      <c r="AT186" s="224" t="s">
        <v>395</v>
      </c>
      <c r="AU186" s="224" t="s">
        <v>90</v>
      </c>
      <c r="AV186" s="14" t="s">
        <v>90</v>
      </c>
      <c r="AW186" s="14" t="s">
        <v>36</v>
      </c>
      <c r="AX186" s="14" t="s">
        <v>78</v>
      </c>
      <c r="AY186" s="224" t="s">
        <v>386</v>
      </c>
    </row>
    <row r="187" spans="1:65" s="15" customFormat="1" ht="10">
      <c r="B187" s="225"/>
      <c r="C187" s="226"/>
      <c r="D187" s="205" t="s">
        <v>395</v>
      </c>
      <c r="E187" s="227" t="s">
        <v>76</v>
      </c>
      <c r="F187" s="228" t="s">
        <v>398</v>
      </c>
      <c r="G187" s="226"/>
      <c r="H187" s="229">
        <v>3.7440000000000002</v>
      </c>
      <c r="I187" s="230"/>
      <c r="J187" s="226"/>
      <c r="K187" s="226"/>
      <c r="L187" s="231"/>
      <c r="M187" s="232"/>
      <c r="N187" s="233"/>
      <c r="O187" s="233"/>
      <c r="P187" s="233"/>
      <c r="Q187" s="233"/>
      <c r="R187" s="233"/>
      <c r="S187" s="233"/>
      <c r="T187" s="234"/>
      <c r="AT187" s="235" t="s">
        <v>395</v>
      </c>
      <c r="AU187" s="235" t="s">
        <v>90</v>
      </c>
      <c r="AV187" s="15" t="s">
        <v>102</v>
      </c>
      <c r="AW187" s="15" t="s">
        <v>36</v>
      </c>
      <c r="AX187" s="15" t="s">
        <v>85</v>
      </c>
      <c r="AY187" s="235" t="s">
        <v>386</v>
      </c>
    </row>
    <row r="188" spans="1:65" s="2" customFormat="1" ht="16.5" customHeight="1">
      <c r="A188" s="37"/>
      <c r="B188" s="38"/>
      <c r="C188" s="185" t="s">
        <v>516</v>
      </c>
      <c r="D188" s="185" t="s">
        <v>388</v>
      </c>
      <c r="E188" s="186" t="s">
        <v>523</v>
      </c>
      <c r="F188" s="187" t="s">
        <v>524</v>
      </c>
      <c r="G188" s="188" t="s">
        <v>127</v>
      </c>
      <c r="H188" s="189">
        <v>3.7440000000000002</v>
      </c>
      <c r="I188" s="190"/>
      <c r="J188" s="191">
        <f>ROUND(I188*H188,2)</f>
        <v>0</v>
      </c>
      <c r="K188" s="187" t="s">
        <v>391</v>
      </c>
      <c r="L188" s="42"/>
      <c r="M188" s="192" t="s">
        <v>76</v>
      </c>
      <c r="N188" s="193" t="s">
        <v>49</v>
      </c>
      <c r="O188" s="67"/>
      <c r="P188" s="194">
        <f>O188*H188</f>
        <v>0</v>
      </c>
      <c r="Q188" s="194">
        <v>0</v>
      </c>
      <c r="R188" s="194">
        <f>Q188*H188</f>
        <v>0</v>
      </c>
      <c r="S188" s="194">
        <v>0</v>
      </c>
      <c r="T188" s="195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6" t="s">
        <v>102</v>
      </c>
      <c r="AT188" s="196" t="s">
        <v>388</v>
      </c>
      <c r="AU188" s="196" t="s">
        <v>90</v>
      </c>
      <c r="AY188" s="20" t="s">
        <v>386</v>
      </c>
      <c r="BE188" s="197">
        <f>IF(N188="základní",J188,0)</f>
        <v>0</v>
      </c>
      <c r="BF188" s="197">
        <f>IF(N188="snížená",J188,0)</f>
        <v>0</v>
      </c>
      <c r="BG188" s="197">
        <f>IF(N188="zákl. přenesená",J188,0)</f>
        <v>0</v>
      </c>
      <c r="BH188" s="197">
        <f>IF(N188="sníž. přenesená",J188,0)</f>
        <v>0</v>
      </c>
      <c r="BI188" s="197">
        <f>IF(N188="nulová",J188,0)</f>
        <v>0</v>
      </c>
      <c r="BJ188" s="20" t="s">
        <v>90</v>
      </c>
      <c r="BK188" s="197">
        <f>ROUND(I188*H188,2)</f>
        <v>0</v>
      </c>
      <c r="BL188" s="20" t="s">
        <v>102</v>
      </c>
      <c r="BM188" s="196" t="s">
        <v>7260</v>
      </c>
    </row>
    <row r="189" spans="1:65" s="2" customFormat="1" ht="10">
      <c r="A189" s="37"/>
      <c r="B189" s="38"/>
      <c r="C189" s="39"/>
      <c r="D189" s="198" t="s">
        <v>393</v>
      </c>
      <c r="E189" s="39"/>
      <c r="F189" s="199" t="s">
        <v>526</v>
      </c>
      <c r="G189" s="39"/>
      <c r="H189" s="39"/>
      <c r="I189" s="200"/>
      <c r="J189" s="39"/>
      <c r="K189" s="39"/>
      <c r="L189" s="42"/>
      <c r="M189" s="201"/>
      <c r="N189" s="202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393</v>
      </c>
      <c r="AU189" s="20" t="s">
        <v>90</v>
      </c>
    </row>
    <row r="190" spans="1:65" s="2" customFormat="1" ht="24.15" customHeight="1">
      <c r="A190" s="37"/>
      <c r="B190" s="38"/>
      <c r="C190" s="185" t="s">
        <v>522</v>
      </c>
      <c r="D190" s="185" t="s">
        <v>388</v>
      </c>
      <c r="E190" s="186" t="s">
        <v>528</v>
      </c>
      <c r="F190" s="187" t="s">
        <v>529</v>
      </c>
      <c r="G190" s="188" t="s">
        <v>456</v>
      </c>
      <c r="H190" s="189">
        <v>0.27300000000000002</v>
      </c>
      <c r="I190" s="190"/>
      <c r="J190" s="191">
        <f>ROUND(I190*H190,2)</f>
        <v>0</v>
      </c>
      <c r="K190" s="187" t="s">
        <v>391</v>
      </c>
      <c r="L190" s="42"/>
      <c r="M190" s="192" t="s">
        <v>76</v>
      </c>
      <c r="N190" s="193" t="s">
        <v>49</v>
      </c>
      <c r="O190" s="67"/>
      <c r="P190" s="194">
        <f>O190*H190</f>
        <v>0</v>
      </c>
      <c r="Q190" s="194">
        <v>1.0606199999999999</v>
      </c>
      <c r="R190" s="194">
        <f>Q190*H190</f>
        <v>0.28954925999999997</v>
      </c>
      <c r="S190" s="194">
        <v>0</v>
      </c>
      <c r="T190" s="195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6" t="s">
        <v>102</v>
      </c>
      <c r="AT190" s="196" t="s">
        <v>388</v>
      </c>
      <c r="AU190" s="196" t="s">
        <v>90</v>
      </c>
      <c r="AY190" s="20" t="s">
        <v>386</v>
      </c>
      <c r="BE190" s="197">
        <f>IF(N190="základní",J190,0)</f>
        <v>0</v>
      </c>
      <c r="BF190" s="197">
        <f>IF(N190="snížená",J190,0)</f>
        <v>0</v>
      </c>
      <c r="BG190" s="197">
        <f>IF(N190="zákl. přenesená",J190,0)</f>
        <v>0</v>
      </c>
      <c r="BH190" s="197">
        <f>IF(N190="sníž. přenesená",J190,0)</f>
        <v>0</v>
      </c>
      <c r="BI190" s="197">
        <f>IF(N190="nulová",J190,0)</f>
        <v>0</v>
      </c>
      <c r="BJ190" s="20" t="s">
        <v>90</v>
      </c>
      <c r="BK190" s="197">
        <f>ROUND(I190*H190,2)</f>
        <v>0</v>
      </c>
      <c r="BL190" s="20" t="s">
        <v>102</v>
      </c>
      <c r="BM190" s="196" t="s">
        <v>7261</v>
      </c>
    </row>
    <row r="191" spans="1:65" s="2" customFormat="1" ht="10">
      <c r="A191" s="37"/>
      <c r="B191" s="38"/>
      <c r="C191" s="39"/>
      <c r="D191" s="198" t="s">
        <v>393</v>
      </c>
      <c r="E191" s="39"/>
      <c r="F191" s="199" t="s">
        <v>531</v>
      </c>
      <c r="G191" s="39"/>
      <c r="H191" s="39"/>
      <c r="I191" s="200"/>
      <c r="J191" s="39"/>
      <c r="K191" s="39"/>
      <c r="L191" s="42"/>
      <c r="M191" s="201"/>
      <c r="N191" s="202"/>
      <c r="O191" s="67"/>
      <c r="P191" s="67"/>
      <c r="Q191" s="67"/>
      <c r="R191" s="67"/>
      <c r="S191" s="67"/>
      <c r="T191" s="68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T191" s="20" t="s">
        <v>393</v>
      </c>
      <c r="AU191" s="20" t="s">
        <v>90</v>
      </c>
    </row>
    <row r="192" spans="1:65" s="13" customFormat="1" ht="10">
      <c r="B192" s="203"/>
      <c r="C192" s="204"/>
      <c r="D192" s="205" t="s">
        <v>395</v>
      </c>
      <c r="E192" s="206" t="s">
        <v>76</v>
      </c>
      <c r="F192" s="207" t="s">
        <v>7181</v>
      </c>
      <c r="G192" s="204"/>
      <c r="H192" s="206" t="s">
        <v>76</v>
      </c>
      <c r="I192" s="208"/>
      <c r="J192" s="204"/>
      <c r="K192" s="204"/>
      <c r="L192" s="209"/>
      <c r="M192" s="210"/>
      <c r="N192" s="211"/>
      <c r="O192" s="211"/>
      <c r="P192" s="211"/>
      <c r="Q192" s="211"/>
      <c r="R192" s="211"/>
      <c r="S192" s="211"/>
      <c r="T192" s="212"/>
      <c r="AT192" s="213" t="s">
        <v>395</v>
      </c>
      <c r="AU192" s="213" t="s">
        <v>90</v>
      </c>
      <c r="AV192" s="13" t="s">
        <v>85</v>
      </c>
      <c r="AW192" s="13" t="s">
        <v>36</v>
      </c>
      <c r="AX192" s="13" t="s">
        <v>78</v>
      </c>
      <c r="AY192" s="213" t="s">
        <v>386</v>
      </c>
    </row>
    <row r="193" spans="1:65" s="13" customFormat="1" ht="10">
      <c r="B193" s="203"/>
      <c r="C193" s="204"/>
      <c r="D193" s="205" t="s">
        <v>395</v>
      </c>
      <c r="E193" s="206" t="s">
        <v>76</v>
      </c>
      <c r="F193" s="207" t="s">
        <v>7182</v>
      </c>
      <c r="G193" s="204"/>
      <c r="H193" s="206" t="s">
        <v>76</v>
      </c>
      <c r="I193" s="208"/>
      <c r="J193" s="204"/>
      <c r="K193" s="204"/>
      <c r="L193" s="209"/>
      <c r="M193" s="210"/>
      <c r="N193" s="211"/>
      <c r="O193" s="211"/>
      <c r="P193" s="211"/>
      <c r="Q193" s="211"/>
      <c r="R193" s="211"/>
      <c r="S193" s="211"/>
      <c r="T193" s="212"/>
      <c r="AT193" s="213" t="s">
        <v>395</v>
      </c>
      <c r="AU193" s="213" t="s">
        <v>90</v>
      </c>
      <c r="AV193" s="13" t="s">
        <v>85</v>
      </c>
      <c r="AW193" s="13" t="s">
        <v>36</v>
      </c>
      <c r="AX193" s="13" t="s">
        <v>78</v>
      </c>
      <c r="AY193" s="213" t="s">
        <v>386</v>
      </c>
    </row>
    <row r="194" spans="1:65" s="14" customFormat="1" ht="10">
      <c r="B194" s="214"/>
      <c r="C194" s="215"/>
      <c r="D194" s="205" t="s">
        <v>395</v>
      </c>
      <c r="E194" s="216" t="s">
        <v>76</v>
      </c>
      <c r="F194" s="217" t="s">
        <v>7262</v>
      </c>
      <c r="G194" s="215"/>
      <c r="H194" s="218">
        <v>0.27300000000000002</v>
      </c>
      <c r="I194" s="219"/>
      <c r="J194" s="215"/>
      <c r="K194" s="215"/>
      <c r="L194" s="220"/>
      <c r="M194" s="221"/>
      <c r="N194" s="222"/>
      <c r="O194" s="222"/>
      <c r="P194" s="222"/>
      <c r="Q194" s="222"/>
      <c r="R194" s="222"/>
      <c r="S194" s="222"/>
      <c r="T194" s="223"/>
      <c r="AT194" s="224" t="s">
        <v>395</v>
      </c>
      <c r="AU194" s="224" t="s">
        <v>90</v>
      </c>
      <c r="AV194" s="14" t="s">
        <v>90</v>
      </c>
      <c r="AW194" s="14" t="s">
        <v>36</v>
      </c>
      <c r="AX194" s="14" t="s">
        <v>78</v>
      </c>
      <c r="AY194" s="224" t="s">
        <v>386</v>
      </c>
    </row>
    <row r="195" spans="1:65" s="15" customFormat="1" ht="10">
      <c r="B195" s="225"/>
      <c r="C195" s="226"/>
      <c r="D195" s="205" t="s">
        <v>395</v>
      </c>
      <c r="E195" s="227" t="s">
        <v>76</v>
      </c>
      <c r="F195" s="228" t="s">
        <v>398</v>
      </c>
      <c r="G195" s="226"/>
      <c r="H195" s="229">
        <v>0.27300000000000002</v>
      </c>
      <c r="I195" s="230"/>
      <c r="J195" s="226"/>
      <c r="K195" s="226"/>
      <c r="L195" s="231"/>
      <c r="M195" s="232"/>
      <c r="N195" s="233"/>
      <c r="O195" s="233"/>
      <c r="P195" s="233"/>
      <c r="Q195" s="233"/>
      <c r="R195" s="233"/>
      <c r="S195" s="233"/>
      <c r="T195" s="234"/>
      <c r="AT195" s="235" t="s">
        <v>395</v>
      </c>
      <c r="AU195" s="235" t="s">
        <v>90</v>
      </c>
      <c r="AV195" s="15" t="s">
        <v>102</v>
      </c>
      <c r="AW195" s="15" t="s">
        <v>36</v>
      </c>
      <c r="AX195" s="15" t="s">
        <v>85</v>
      </c>
      <c r="AY195" s="235" t="s">
        <v>386</v>
      </c>
    </row>
    <row r="196" spans="1:65" s="2" customFormat="1" ht="33" customHeight="1">
      <c r="A196" s="37"/>
      <c r="B196" s="38"/>
      <c r="C196" s="185" t="s">
        <v>527</v>
      </c>
      <c r="D196" s="185" t="s">
        <v>388</v>
      </c>
      <c r="E196" s="186" t="s">
        <v>7263</v>
      </c>
      <c r="F196" s="187" t="s">
        <v>7264</v>
      </c>
      <c r="G196" s="188" t="s">
        <v>303</v>
      </c>
      <c r="H196" s="189">
        <v>0.999</v>
      </c>
      <c r="I196" s="190"/>
      <c r="J196" s="191">
        <f>ROUND(I196*H196,2)</f>
        <v>0</v>
      </c>
      <c r="K196" s="187" t="s">
        <v>391</v>
      </c>
      <c r="L196" s="42"/>
      <c r="M196" s="192" t="s">
        <v>76</v>
      </c>
      <c r="N196" s="193" t="s">
        <v>49</v>
      </c>
      <c r="O196" s="67"/>
      <c r="P196" s="194">
        <f>O196*H196</f>
        <v>0</v>
      </c>
      <c r="Q196" s="194">
        <v>2.5018699999999998</v>
      </c>
      <c r="R196" s="194">
        <f>Q196*H196</f>
        <v>2.4993681299999997</v>
      </c>
      <c r="S196" s="194">
        <v>0</v>
      </c>
      <c r="T196" s="195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6" t="s">
        <v>102</v>
      </c>
      <c r="AT196" s="196" t="s">
        <v>388</v>
      </c>
      <c r="AU196" s="196" t="s">
        <v>90</v>
      </c>
      <c r="AY196" s="20" t="s">
        <v>386</v>
      </c>
      <c r="BE196" s="197">
        <f>IF(N196="základní",J196,0)</f>
        <v>0</v>
      </c>
      <c r="BF196" s="197">
        <f>IF(N196="snížená",J196,0)</f>
        <v>0</v>
      </c>
      <c r="BG196" s="197">
        <f>IF(N196="zákl. přenesená",J196,0)</f>
        <v>0</v>
      </c>
      <c r="BH196" s="197">
        <f>IF(N196="sníž. přenesená",J196,0)</f>
        <v>0</v>
      </c>
      <c r="BI196" s="197">
        <f>IF(N196="nulová",J196,0)</f>
        <v>0</v>
      </c>
      <c r="BJ196" s="20" t="s">
        <v>90</v>
      </c>
      <c r="BK196" s="197">
        <f>ROUND(I196*H196,2)</f>
        <v>0</v>
      </c>
      <c r="BL196" s="20" t="s">
        <v>102</v>
      </c>
      <c r="BM196" s="196" t="s">
        <v>7265</v>
      </c>
    </row>
    <row r="197" spans="1:65" s="2" customFormat="1" ht="10">
      <c r="A197" s="37"/>
      <c r="B197" s="38"/>
      <c r="C197" s="39"/>
      <c r="D197" s="198" t="s">
        <v>393</v>
      </c>
      <c r="E197" s="39"/>
      <c r="F197" s="199" t="s">
        <v>7266</v>
      </c>
      <c r="G197" s="39"/>
      <c r="H197" s="39"/>
      <c r="I197" s="200"/>
      <c r="J197" s="39"/>
      <c r="K197" s="39"/>
      <c r="L197" s="42"/>
      <c r="M197" s="201"/>
      <c r="N197" s="202"/>
      <c r="O197" s="67"/>
      <c r="P197" s="67"/>
      <c r="Q197" s="67"/>
      <c r="R197" s="67"/>
      <c r="S197" s="67"/>
      <c r="T197" s="68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T197" s="20" t="s">
        <v>393</v>
      </c>
      <c r="AU197" s="20" t="s">
        <v>90</v>
      </c>
    </row>
    <row r="198" spans="1:65" s="13" customFormat="1" ht="10">
      <c r="B198" s="203"/>
      <c r="C198" s="204"/>
      <c r="D198" s="205" t="s">
        <v>395</v>
      </c>
      <c r="E198" s="206" t="s">
        <v>76</v>
      </c>
      <c r="F198" s="207" t="s">
        <v>7181</v>
      </c>
      <c r="G198" s="204"/>
      <c r="H198" s="206" t="s">
        <v>76</v>
      </c>
      <c r="I198" s="208"/>
      <c r="J198" s="204"/>
      <c r="K198" s="204"/>
      <c r="L198" s="209"/>
      <c r="M198" s="210"/>
      <c r="N198" s="211"/>
      <c r="O198" s="211"/>
      <c r="P198" s="211"/>
      <c r="Q198" s="211"/>
      <c r="R198" s="211"/>
      <c r="S198" s="211"/>
      <c r="T198" s="212"/>
      <c r="AT198" s="213" t="s">
        <v>395</v>
      </c>
      <c r="AU198" s="213" t="s">
        <v>90</v>
      </c>
      <c r="AV198" s="13" t="s">
        <v>85</v>
      </c>
      <c r="AW198" s="13" t="s">
        <v>36</v>
      </c>
      <c r="AX198" s="13" t="s">
        <v>78</v>
      </c>
      <c r="AY198" s="213" t="s">
        <v>386</v>
      </c>
    </row>
    <row r="199" spans="1:65" s="13" customFormat="1" ht="10">
      <c r="B199" s="203"/>
      <c r="C199" s="204"/>
      <c r="D199" s="205" t="s">
        <v>395</v>
      </c>
      <c r="E199" s="206" t="s">
        <v>76</v>
      </c>
      <c r="F199" s="207" t="s">
        <v>7182</v>
      </c>
      <c r="G199" s="204"/>
      <c r="H199" s="206" t="s">
        <v>76</v>
      </c>
      <c r="I199" s="208"/>
      <c r="J199" s="204"/>
      <c r="K199" s="204"/>
      <c r="L199" s="209"/>
      <c r="M199" s="210"/>
      <c r="N199" s="211"/>
      <c r="O199" s="211"/>
      <c r="P199" s="211"/>
      <c r="Q199" s="211"/>
      <c r="R199" s="211"/>
      <c r="S199" s="211"/>
      <c r="T199" s="212"/>
      <c r="AT199" s="213" t="s">
        <v>395</v>
      </c>
      <c r="AU199" s="213" t="s">
        <v>90</v>
      </c>
      <c r="AV199" s="13" t="s">
        <v>85</v>
      </c>
      <c r="AW199" s="13" t="s">
        <v>36</v>
      </c>
      <c r="AX199" s="13" t="s">
        <v>78</v>
      </c>
      <c r="AY199" s="213" t="s">
        <v>386</v>
      </c>
    </row>
    <row r="200" spans="1:65" s="14" customFormat="1" ht="10">
      <c r="B200" s="214"/>
      <c r="C200" s="215"/>
      <c r="D200" s="205" t="s">
        <v>395</v>
      </c>
      <c r="E200" s="216" t="s">
        <v>76</v>
      </c>
      <c r="F200" s="217" t="s">
        <v>7183</v>
      </c>
      <c r="G200" s="215"/>
      <c r="H200" s="218">
        <v>0.999</v>
      </c>
      <c r="I200" s="219"/>
      <c r="J200" s="215"/>
      <c r="K200" s="215"/>
      <c r="L200" s="220"/>
      <c r="M200" s="221"/>
      <c r="N200" s="222"/>
      <c r="O200" s="222"/>
      <c r="P200" s="222"/>
      <c r="Q200" s="222"/>
      <c r="R200" s="222"/>
      <c r="S200" s="222"/>
      <c r="T200" s="223"/>
      <c r="AT200" s="224" t="s">
        <v>395</v>
      </c>
      <c r="AU200" s="224" t="s">
        <v>90</v>
      </c>
      <c r="AV200" s="14" t="s">
        <v>90</v>
      </c>
      <c r="AW200" s="14" t="s">
        <v>36</v>
      </c>
      <c r="AX200" s="14" t="s">
        <v>78</v>
      </c>
      <c r="AY200" s="224" t="s">
        <v>386</v>
      </c>
    </row>
    <row r="201" spans="1:65" s="15" customFormat="1" ht="10">
      <c r="B201" s="225"/>
      <c r="C201" s="226"/>
      <c r="D201" s="205" t="s">
        <v>395</v>
      </c>
      <c r="E201" s="227" t="s">
        <v>76</v>
      </c>
      <c r="F201" s="228" t="s">
        <v>398</v>
      </c>
      <c r="G201" s="226"/>
      <c r="H201" s="229">
        <v>0.999</v>
      </c>
      <c r="I201" s="230"/>
      <c r="J201" s="226"/>
      <c r="K201" s="226"/>
      <c r="L201" s="231"/>
      <c r="M201" s="232"/>
      <c r="N201" s="233"/>
      <c r="O201" s="233"/>
      <c r="P201" s="233"/>
      <c r="Q201" s="233"/>
      <c r="R201" s="233"/>
      <c r="S201" s="233"/>
      <c r="T201" s="234"/>
      <c r="AT201" s="235" t="s">
        <v>395</v>
      </c>
      <c r="AU201" s="235" t="s">
        <v>90</v>
      </c>
      <c r="AV201" s="15" t="s">
        <v>102</v>
      </c>
      <c r="AW201" s="15" t="s">
        <v>36</v>
      </c>
      <c r="AX201" s="15" t="s">
        <v>85</v>
      </c>
      <c r="AY201" s="235" t="s">
        <v>386</v>
      </c>
    </row>
    <row r="202" spans="1:65" s="2" customFormat="1" ht="16.5" customHeight="1">
      <c r="A202" s="37"/>
      <c r="B202" s="38"/>
      <c r="C202" s="185" t="s">
        <v>534</v>
      </c>
      <c r="D202" s="185" t="s">
        <v>388</v>
      </c>
      <c r="E202" s="186" t="s">
        <v>7267</v>
      </c>
      <c r="F202" s="187" t="s">
        <v>7268</v>
      </c>
      <c r="G202" s="188" t="s">
        <v>127</v>
      </c>
      <c r="H202" s="189">
        <v>4.0490000000000004</v>
      </c>
      <c r="I202" s="190"/>
      <c r="J202" s="191">
        <f>ROUND(I202*H202,2)</f>
        <v>0</v>
      </c>
      <c r="K202" s="187" t="s">
        <v>391</v>
      </c>
      <c r="L202" s="42"/>
      <c r="M202" s="192" t="s">
        <v>76</v>
      </c>
      <c r="N202" s="193" t="s">
        <v>49</v>
      </c>
      <c r="O202" s="67"/>
      <c r="P202" s="194">
        <f>O202*H202</f>
        <v>0</v>
      </c>
      <c r="Q202" s="194">
        <v>2.6900000000000001E-3</v>
      </c>
      <c r="R202" s="194">
        <f>Q202*H202</f>
        <v>1.0891810000000002E-2</v>
      </c>
      <c r="S202" s="194">
        <v>0</v>
      </c>
      <c r="T202" s="195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6" t="s">
        <v>102</v>
      </c>
      <c r="AT202" s="196" t="s">
        <v>388</v>
      </c>
      <c r="AU202" s="196" t="s">
        <v>90</v>
      </c>
      <c r="AY202" s="20" t="s">
        <v>386</v>
      </c>
      <c r="BE202" s="197">
        <f>IF(N202="základní",J202,0)</f>
        <v>0</v>
      </c>
      <c r="BF202" s="197">
        <f>IF(N202="snížená",J202,0)</f>
        <v>0</v>
      </c>
      <c r="BG202" s="197">
        <f>IF(N202="zákl. přenesená",J202,0)</f>
        <v>0</v>
      </c>
      <c r="BH202" s="197">
        <f>IF(N202="sníž. přenesená",J202,0)</f>
        <v>0</v>
      </c>
      <c r="BI202" s="197">
        <f>IF(N202="nulová",J202,0)</f>
        <v>0</v>
      </c>
      <c r="BJ202" s="20" t="s">
        <v>90</v>
      </c>
      <c r="BK202" s="197">
        <f>ROUND(I202*H202,2)</f>
        <v>0</v>
      </c>
      <c r="BL202" s="20" t="s">
        <v>102</v>
      </c>
      <c r="BM202" s="196" t="s">
        <v>7269</v>
      </c>
    </row>
    <row r="203" spans="1:65" s="2" customFormat="1" ht="10">
      <c r="A203" s="37"/>
      <c r="B203" s="38"/>
      <c r="C203" s="39"/>
      <c r="D203" s="198" t="s">
        <v>393</v>
      </c>
      <c r="E203" s="39"/>
      <c r="F203" s="199" t="s">
        <v>7270</v>
      </c>
      <c r="G203" s="39"/>
      <c r="H203" s="39"/>
      <c r="I203" s="200"/>
      <c r="J203" s="39"/>
      <c r="K203" s="39"/>
      <c r="L203" s="42"/>
      <c r="M203" s="201"/>
      <c r="N203" s="202"/>
      <c r="O203" s="67"/>
      <c r="P203" s="67"/>
      <c r="Q203" s="67"/>
      <c r="R203" s="67"/>
      <c r="S203" s="67"/>
      <c r="T203" s="68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T203" s="20" t="s">
        <v>393</v>
      </c>
      <c r="AU203" s="20" t="s">
        <v>90</v>
      </c>
    </row>
    <row r="204" spans="1:65" s="13" customFormat="1" ht="10">
      <c r="B204" s="203"/>
      <c r="C204" s="204"/>
      <c r="D204" s="205" t="s">
        <v>395</v>
      </c>
      <c r="E204" s="206" t="s">
        <v>76</v>
      </c>
      <c r="F204" s="207" t="s">
        <v>7181</v>
      </c>
      <c r="G204" s="204"/>
      <c r="H204" s="206" t="s">
        <v>76</v>
      </c>
      <c r="I204" s="208"/>
      <c r="J204" s="204"/>
      <c r="K204" s="204"/>
      <c r="L204" s="209"/>
      <c r="M204" s="210"/>
      <c r="N204" s="211"/>
      <c r="O204" s="211"/>
      <c r="P204" s="211"/>
      <c r="Q204" s="211"/>
      <c r="R204" s="211"/>
      <c r="S204" s="211"/>
      <c r="T204" s="212"/>
      <c r="AT204" s="213" t="s">
        <v>395</v>
      </c>
      <c r="AU204" s="213" t="s">
        <v>90</v>
      </c>
      <c r="AV204" s="13" t="s">
        <v>85</v>
      </c>
      <c r="AW204" s="13" t="s">
        <v>36</v>
      </c>
      <c r="AX204" s="13" t="s">
        <v>78</v>
      </c>
      <c r="AY204" s="213" t="s">
        <v>386</v>
      </c>
    </row>
    <row r="205" spans="1:65" s="13" customFormat="1" ht="10">
      <c r="B205" s="203"/>
      <c r="C205" s="204"/>
      <c r="D205" s="205" t="s">
        <v>395</v>
      </c>
      <c r="E205" s="206" t="s">
        <v>76</v>
      </c>
      <c r="F205" s="207" t="s">
        <v>7182</v>
      </c>
      <c r="G205" s="204"/>
      <c r="H205" s="206" t="s">
        <v>76</v>
      </c>
      <c r="I205" s="208"/>
      <c r="J205" s="204"/>
      <c r="K205" s="204"/>
      <c r="L205" s="209"/>
      <c r="M205" s="210"/>
      <c r="N205" s="211"/>
      <c r="O205" s="211"/>
      <c r="P205" s="211"/>
      <c r="Q205" s="211"/>
      <c r="R205" s="211"/>
      <c r="S205" s="211"/>
      <c r="T205" s="212"/>
      <c r="AT205" s="213" t="s">
        <v>395</v>
      </c>
      <c r="AU205" s="213" t="s">
        <v>90</v>
      </c>
      <c r="AV205" s="13" t="s">
        <v>85</v>
      </c>
      <c r="AW205" s="13" t="s">
        <v>36</v>
      </c>
      <c r="AX205" s="13" t="s">
        <v>78</v>
      </c>
      <c r="AY205" s="213" t="s">
        <v>386</v>
      </c>
    </row>
    <row r="206" spans="1:65" s="14" customFormat="1" ht="10">
      <c r="B206" s="214"/>
      <c r="C206" s="215"/>
      <c r="D206" s="205" t="s">
        <v>395</v>
      </c>
      <c r="E206" s="216" t="s">
        <v>76</v>
      </c>
      <c r="F206" s="217" t="s">
        <v>7271</v>
      </c>
      <c r="G206" s="215"/>
      <c r="H206" s="218">
        <v>4.0490000000000004</v>
      </c>
      <c r="I206" s="219"/>
      <c r="J206" s="215"/>
      <c r="K206" s="215"/>
      <c r="L206" s="220"/>
      <c r="M206" s="221"/>
      <c r="N206" s="222"/>
      <c r="O206" s="222"/>
      <c r="P206" s="222"/>
      <c r="Q206" s="222"/>
      <c r="R206" s="222"/>
      <c r="S206" s="222"/>
      <c r="T206" s="223"/>
      <c r="AT206" s="224" t="s">
        <v>395</v>
      </c>
      <c r="AU206" s="224" t="s">
        <v>90</v>
      </c>
      <c r="AV206" s="14" t="s">
        <v>90</v>
      </c>
      <c r="AW206" s="14" t="s">
        <v>36</v>
      </c>
      <c r="AX206" s="14" t="s">
        <v>78</v>
      </c>
      <c r="AY206" s="224" t="s">
        <v>386</v>
      </c>
    </row>
    <row r="207" spans="1:65" s="15" customFormat="1" ht="10">
      <c r="B207" s="225"/>
      <c r="C207" s="226"/>
      <c r="D207" s="205" t="s">
        <v>395</v>
      </c>
      <c r="E207" s="227" t="s">
        <v>76</v>
      </c>
      <c r="F207" s="228" t="s">
        <v>398</v>
      </c>
      <c r="G207" s="226"/>
      <c r="H207" s="229">
        <v>4.0490000000000004</v>
      </c>
      <c r="I207" s="230"/>
      <c r="J207" s="226"/>
      <c r="K207" s="226"/>
      <c r="L207" s="231"/>
      <c r="M207" s="232"/>
      <c r="N207" s="233"/>
      <c r="O207" s="233"/>
      <c r="P207" s="233"/>
      <c r="Q207" s="233"/>
      <c r="R207" s="233"/>
      <c r="S207" s="233"/>
      <c r="T207" s="234"/>
      <c r="AT207" s="235" t="s">
        <v>395</v>
      </c>
      <c r="AU207" s="235" t="s">
        <v>90</v>
      </c>
      <c r="AV207" s="15" t="s">
        <v>102</v>
      </c>
      <c r="AW207" s="15" t="s">
        <v>36</v>
      </c>
      <c r="AX207" s="15" t="s">
        <v>85</v>
      </c>
      <c r="AY207" s="235" t="s">
        <v>386</v>
      </c>
    </row>
    <row r="208" spans="1:65" s="2" customFormat="1" ht="16.5" customHeight="1">
      <c r="A208" s="37"/>
      <c r="B208" s="38"/>
      <c r="C208" s="185" t="s">
        <v>542</v>
      </c>
      <c r="D208" s="185" t="s">
        <v>388</v>
      </c>
      <c r="E208" s="186" t="s">
        <v>7272</v>
      </c>
      <c r="F208" s="187" t="s">
        <v>7273</v>
      </c>
      <c r="G208" s="188" t="s">
        <v>127</v>
      </c>
      <c r="H208" s="189">
        <v>4.0490000000000004</v>
      </c>
      <c r="I208" s="190"/>
      <c r="J208" s="191">
        <f>ROUND(I208*H208,2)</f>
        <v>0</v>
      </c>
      <c r="K208" s="187" t="s">
        <v>391</v>
      </c>
      <c r="L208" s="42"/>
      <c r="M208" s="192" t="s">
        <v>76</v>
      </c>
      <c r="N208" s="193" t="s">
        <v>49</v>
      </c>
      <c r="O208" s="67"/>
      <c r="P208" s="194">
        <f>O208*H208</f>
        <v>0</v>
      </c>
      <c r="Q208" s="194">
        <v>0</v>
      </c>
      <c r="R208" s="194">
        <f>Q208*H208</f>
        <v>0</v>
      </c>
      <c r="S208" s="194">
        <v>0</v>
      </c>
      <c r="T208" s="195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6" t="s">
        <v>102</v>
      </c>
      <c r="AT208" s="196" t="s">
        <v>388</v>
      </c>
      <c r="AU208" s="196" t="s">
        <v>90</v>
      </c>
      <c r="AY208" s="20" t="s">
        <v>386</v>
      </c>
      <c r="BE208" s="197">
        <f>IF(N208="základní",J208,0)</f>
        <v>0</v>
      </c>
      <c r="BF208" s="197">
        <f>IF(N208="snížená",J208,0)</f>
        <v>0</v>
      </c>
      <c r="BG208" s="197">
        <f>IF(N208="zákl. přenesená",J208,0)</f>
        <v>0</v>
      </c>
      <c r="BH208" s="197">
        <f>IF(N208="sníž. přenesená",J208,0)</f>
        <v>0</v>
      </c>
      <c r="BI208" s="197">
        <f>IF(N208="nulová",J208,0)</f>
        <v>0</v>
      </c>
      <c r="BJ208" s="20" t="s">
        <v>90</v>
      </c>
      <c r="BK208" s="197">
        <f>ROUND(I208*H208,2)</f>
        <v>0</v>
      </c>
      <c r="BL208" s="20" t="s">
        <v>102</v>
      </c>
      <c r="BM208" s="196" t="s">
        <v>7274</v>
      </c>
    </row>
    <row r="209" spans="1:65" s="2" customFormat="1" ht="10">
      <c r="A209" s="37"/>
      <c r="B209" s="38"/>
      <c r="C209" s="39"/>
      <c r="D209" s="198" t="s">
        <v>393</v>
      </c>
      <c r="E209" s="39"/>
      <c r="F209" s="199" t="s">
        <v>7275</v>
      </c>
      <c r="G209" s="39"/>
      <c r="H209" s="39"/>
      <c r="I209" s="200"/>
      <c r="J209" s="39"/>
      <c r="K209" s="39"/>
      <c r="L209" s="42"/>
      <c r="M209" s="201"/>
      <c r="N209" s="202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393</v>
      </c>
      <c r="AU209" s="20" t="s">
        <v>90</v>
      </c>
    </row>
    <row r="210" spans="1:65" s="2" customFormat="1" ht="24.15" customHeight="1">
      <c r="A210" s="37"/>
      <c r="B210" s="38"/>
      <c r="C210" s="185" t="s">
        <v>554</v>
      </c>
      <c r="D210" s="185" t="s">
        <v>388</v>
      </c>
      <c r="E210" s="186" t="s">
        <v>7276</v>
      </c>
      <c r="F210" s="187" t="s">
        <v>7277</v>
      </c>
      <c r="G210" s="188" t="s">
        <v>456</v>
      </c>
      <c r="H210" s="189">
        <v>0.12</v>
      </c>
      <c r="I210" s="190"/>
      <c r="J210" s="191">
        <f>ROUND(I210*H210,2)</f>
        <v>0</v>
      </c>
      <c r="K210" s="187" t="s">
        <v>391</v>
      </c>
      <c r="L210" s="42"/>
      <c r="M210" s="192" t="s">
        <v>76</v>
      </c>
      <c r="N210" s="193" t="s">
        <v>49</v>
      </c>
      <c r="O210" s="67"/>
      <c r="P210" s="194">
        <f>O210*H210</f>
        <v>0</v>
      </c>
      <c r="Q210" s="194">
        <v>1.0606199999999999</v>
      </c>
      <c r="R210" s="194">
        <f>Q210*H210</f>
        <v>0.12727439999999998</v>
      </c>
      <c r="S210" s="194">
        <v>0</v>
      </c>
      <c r="T210" s="195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6" t="s">
        <v>102</v>
      </c>
      <c r="AT210" s="196" t="s">
        <v>388</v>
      </c>
      <c r="AU210" s="196" t="s">
        <v>90</v>
      </c>
      <c r="AY210" s="20" t="s">
        <v>386</v>
      </c>
      <c r="BE210" s="197">
        <f>IF(N210="základní",J210,0)</f>
        <v>0</v>
      </c>
      <c r="BF210" s="197">
        <f>IF(N210="snížená",J210,0)</f>
        <v>0</v>
      </c>
      <c r="BG210" s="197">
        <f>IF(N210="zákl. přenesená",J210,0)</f>
        <v>0</v>
      </c>
      <c r="BH210" s="197">
        <f>IF(N210="sníž. přenesená",J210,0)</f>
        <v>0</v>
      </c>
      <c r="BI210" s="197">
        <f>IF(N210="nulová",J210,0)</f>
        <v>0</v>
      </c>
      <c r="BJ210" s="20" t="s">
        <v>90</v>
      </c>
      <c r="BK210" s="197">
        <f>ROUND(I210*H210,2)</f>
        <v>0</v>
      </c>
      <c r="BL210" s="20" t="s">
        <v>102</v>
      </c>
      <c r="BM210" s="196" t="s">
        <v>7278</v>
      </c>
    </row>
    <row r="211" spans="1:65" s="2" customFormat="1" ht="10">
      <c r="A211" s="37"/>
      <c r="B211" s="38"/>
      <c r="C211" s="39"/>
      <c r="D211" s="198" t="s">
        <v>393</v>
      </c>
      <c r="E211" s="39"/>
      <c r="F211" s="199" t="s">
        <v>7279</v>
      </c>
      <c r="G211" s="39"/>
      <c r="H211" s="39"/>
      <c r="I211" s="200"/>
      <c r="J211" s="39"/>
      <c r="K211" s="39"/>
      <c r="L211" s="42"/>
      <c r="M211" s="201"/>
      <c r="N211" s="202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393</v>
      </c>
      <c r="AU211" s="20" t="s">
        <v>90</v>
      </c>
    </row>
    <row r="212" spans="1:65" s="13" customFormat="1" ht="10">
      <c r="B212" s="203"/>
      <c r="C212" s="204"/>
      <c r="D212" s="205" t="s">
        <v>395</v>
      </c>
      <c r="E212" s="206" t="s">
        <v>76</v>
      </c>
      <c r="F212" s="207" t="s">
        <v>7181</v>
      </c>
      <c r="G212" s="204"/>
      <c r="H212" s="206" t="s">
        <v>76</v>
      </c>
      <c r="I212" s="208"/>
      <c r="J212" s="204"/>
      <c r="K212" s="204"/>
      <c r="L212" s="209"/>
      <c r="M212" s="210"/>
      <c r="N212" s="211"/>
      <c r="O212" s="211"/>
      <c r="P212" s="211"/>
      <c r="Q212" s="211"/>
      <c r="R212" s="211"/>
      <c r="S212" s="211"/>
      <c r="T212" s="212"/>
      <c r="AT212" s="213" t="s">
        <v>395</v>
      </c>
      <c r="AU212" s="213" t="s">
        <v>90</v>
      </c>
      <c r="AV212" s="13" t="s">
        <v>85</v>
      </c>
      <c r="AW212" s="13" t="s">
        <v>36</v>
      </c>
      <c r="AX212" s="13" t="s">
        <v>78</v>
      </c>
      <c r="AY212" s="213" t="s">
        <v>386</v>
      </c>
    </row>
    <row r="213" spans="1:65" s="13" customFormat="1" ht="10">
      <c r="B213" s="203"/>
      <c r="C213" s="204"/>
      <c r="D213" s="205" t="s">
        <v>395</v>
      </c>
      <c r="E213" s="206" t="s">
        <v>76</v>
      </c>
      <c r="F213" s="207" t="s">
        <v>7182</v>
      </c>
      <c r="G213" s="204"/>
      <c r="H213" s="206" t="s">
        <v>76</v>
      </c>
      <c r="I213" s="208"/>
      <c r="J213" s="204"/>
      <c r="K213" s="204"/>
      <c r="L213" s="209"/>
      <c r="M213" s="210"/>
      <c r="N213" s="211"/>
      <c r="O213" s="211"/>
      <c r="P213" s="211"/>
      <c r="Q213" s="211"/>
      <c r="R213" s="211"/>
      <c r="S213" s="211"/>
      <c r="T213" s="212"/>
      <c r="AT213" s="213" t="s">
        <v>395</v>
      </c>
      <c r="AU213" s="213" t="s">
        <v>90</v>
      </c>
      <c r="AV213" s="13" t="s">
        <v>85</v>
      </c>
      <c r="AW213" s="13" t="s">
        <v>36</v>
      </c>
      <c r="AX213" s="13" t="s">
        <v>78</v>
      </c>
      <c r="AY213" s="213" t="s">
        <v>386</v>
      </c>
    </row>
    <row r="214" spans="1:65" s="14" customFormat="1" ht="10">
      <c r="B214" s="214"/>
      <c r="C214" s="215"/>
      <c r="D214" s="205" t="s">
        <v>395</v>
      </c>
      <c r="E214" s="216" t="s">
        <v>76</v>
      </c>
      <c r="F214" s="217" t="s">
        <v>7280</v>
      </c>
      <c r="G214" s="215"/>
      <c r="H214" s="218">
        <v>0.12</v>
      </c>
      <c r="I214" s="219"/>
      <c r="J214" s="215"/>
      <c r="K214" s="215"/>
      <c r="L214" s="220"/>
      <c r="M214" s="221"/>
      <c r="N214" s="222"/>
      <c r="O214" s="222"/>
      <c r="P214" s="222"/>
      <c r="Q214" s="222"/>
      <c r="R214" s="222"/>
      <c r="S214" s="222"/>
      <c r="T214" s="223"/>
      <c r="AT214" s="224" t="s">
        <v>395</v>
      </c>
      <c r="AU214" s="224" t="s">
        <v>90</v>
      </c>
      <c r="AV214" s="14" t="s">
        <v>90</v>
      </c>
      <c r="AW214" s="14" t="s">
        <v>36</v>
      </c>
      <c r="AX214" s="14" t="s">
        <v>78</v>
      </c>
      <c r="AY214" s="224" t="s">
        <v>386</v>
      </c>
    </row>
    <row r="215" spans="1:65" s="15" customFormat="1" ht="10">
      <c r="B215" s="225"/>
      <c r="C215" s="226"/>
      <c r="D215" s="205" t="s">
        <v>395</v>
      </c>
      <c r="E215" s="227" t="s">
        <v>76</v>
      </c>
      <c r="F215" s="228" t="s">
        <v>398</v>
      </c>
      <c r="G215" s="226"/>
      <c r="H215" s="229">
        <v>0.12</v>
      </c>
      <c r="I215" s="230"/>
      <c r="J215" s="226"/>
      <c r="K215" s="226"/>
      <c r="L215" s="231"/>
      <c r="M215" s="232"/>
      <c r="N215" s="233"/>
      <c r="O215" s="233"/>
      <c r="P215" s="233"/>
      <c r="Q215" s="233"/>
      <c r="R215" s="233"/>
      <c r="S215" s="233"/>
      <c r="T215" s="234"/>
      <c r="AT215" s="235" t="s">
        <v>395</v>
      </c>
      <c r="AU215" s="235" t="s">
        <v>90</v>
      </c>
      <c r="AV215" s="15" t="s">
        <v>102</v>
      </c>
      <c r="AW215" s="15" t="s">
        <v>36</v>
      </c>
      <c r="AX215" s="15" t="s">
        <v>85</v>
      </c>
      <c r="AY215" s="235" t="s">
        <v>386</v>
      </c>
    </row>
    <row r="216" spans="1:65" s="12" customFormat="1" ht="22.75" customHeight="1">
      <c r="B216" s="169"/>
      <c r="C216" s="170"/>
      <c r="D216" s="171" t="s">
        <v>77</v>
      </c>
      <c r="E216" s="183" t="s">
        <v>95</v>
      </c>
      <c r="F216" s="183" t="s">
        <v>541</v>
      </c>
      <c r="G216" s="170"/>
      <c r="H216" s="170"/>
      <c r="I216" s="173"/>
      <c r="J216" s="184">
        <f>BK216</f>
        <v>0</v>
      </c>
      <c r="K216" s="170"/>
      <c r="L216" s="175"/>
      <c r="M216" s="176"/>
      <c r="N216" s="177"/>
      <c r="O216" s="177"/>
      <c r="P216" s="178">
        <f>SUM(P217:P249)</f>
        <v>0</v>
      </c>
      <c r="Q216" s="177"/>
      <c r="R216" s="178">
        <f>SUM(R217:R249)</f>
        <v>20.552450310000001</v>
      </c>
      <c r="S216" s="177"/>
      <c r="T216" s="179">
        <f>SUM(T217:T249)</f>
        <v>0</v>
      </c>
      <c r="AR216" s="180" t="s">
        <v>85</v>
      </c>
      <c r="AT216" s="181" t="s">
        <v>77</v>
      </c>
      <c r="AU216" s="181" t="s">
        <v>85</v>
      </c>
      <c r="AY216" s="180" t="s">
        <v>386</v>
      </c>
      <c r="BK216" s="182">
        <f>SUM(BK217:BK249)</f>
        <v>0</v>
      </c>
    </row>
    <row r="217" spans="1:65" s="2" customFormat="1" ht="33" customHeight="1">
      <c r="A217" s="37"/>
      <c r="B217" s="38"/>
      <c r="C217" s="185" t="s">
        <v>566</v>
      </c>
      <c r="D217" s="185" t="s">
        <v>388</v>
      </c>
      <c r="E217" s="186" t="s">
        <v>7281</v>
      </c>
      <c r="F217" s="187" t="s">
        <v>7282</v>
      </c>
      <c r="G217" s="188" t="s">
        <v>303</v>
      </c>
      <c r="H217" s="189">
        <v>3.181</v>
      </c>
      <c r="I217" s="190"/>
      <c r="J217" s="191">
        <f>ROUND(I217*H217,2)</f>
        <v>0</v>
      </c>
      <c r="K217" s="187" t="s">
        <v>391</v>
      </c>
      <c r="L217" s="42"/>
      <c r="M217" s="192" t="s">
        <v>76</v>
      </c>
      <c r="N217" s="193" t="s">
        <v>49</v>
      </c>
      <c r="O217" s="67"/>
      <c r="P217" s="194">
        <f>O217*H217</f>
        <v>0</v>
      </c>
      <c r="Q217" s="194">
        <v>2.5018699999999998</v>
      </c>
      <c r="R217" s="194">
        <f>Q217*H217</f>
        <v>7.9584484699999996</v>
      </c>
      <c r="S217" s="194">
        <v>0</v>
      </c>
      <c r="T217" s="195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6" t="s">
        <v>102</v>
      </c>
      <c r="AT217" s="196" t="s">
        <v>388</v>
      </c>
      <c r="AU217" s="196" t="s">
        <v>90</v>
      </c>
      <c r="AY217" s="20" t="s">
        <v>386</v>
      </c>
      <c r="BE217" s="197">
        <f>IF(N217="základní",J217,0)</f>
        <v>0</v>
      </c>
      <c r="BF217" s="197">
        <f>IF(N217="snížená",J217,0)</f>
        <v>0</v>
      </c>
      <c r="BG217" s="197">
        <f>IF(N217="zákl. přenesená",J217,0)</f>
        <v>0</v>
      </c>
      <c r="BH217" s="197">
        <f>IF(N217="sníž. přenesená",J217,0)</f>
        <v>0</v>
      </c>
      <c r="BI217" s="197">
        <f>IF(N217="nulová",J217,0)</f>
        <v>0</v>
      </c>
      <c r="BJ217" s="20" t="s">
        <v>90</v>
      </c>
      <c r="BK217" s="197">
        <f>ROUND(I217*H217,2)</f>
        <v>0</v>
      </c>
      <c r="BL217" s="20" t="s">
        <v>102</v>
      </c>
      <c r="BM217" s="196" t="s">
        <v>7283</v>
      </c>
    </row>
    <row r="218" spans="1:65" s="2" customFormat="1" ht="10">
      <c r="A218" s="37"/>
      <c r="B218" s="38"/>
      <c r="C218" s="39"/>
      <c r="D218" s="198" t="s">
        <v>393</v>
      </c>
      <c r="E218" s="39"/>
      <c r="F218" s="199" t="s">
        <v>7284</v>
      </c>
      <c r="G218" s="39"/>
      <c r="H218" s="39"/>
      <c r="I218" s="200"/>
      <c r="J218" s="39"/>
      <c r="K218" s="39"/>
      <c r="L218" s="42"/>
      <c r="M218" s="201"/>
      <c r="N218" s="202"/>
      <c r="O218" s="67"/>
      <c r="P218" s="67"/>
      <c r="Q218" s="67"/>
      <c r="R218" s="67"/>
      <c r="S218" s="67"/>
      <c r="T218" s="68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T218" s="20" t="s">
        <v>393</v>
      </c>
      <c r="AU218" s="20" t="s">
        <v>90</v>
      </c>
    </row>
    <row r="219" spans="1:65" s="13" customFormat="1" ht="10">
      <c r="B219" s="203"/>
      <c r="C219" s="204"/>
      <c r="D219" s="205" t="s">
        <v>395</v>
      </c>
      <c r="E219" s="206" t="s">
        <v>76</v>
      </c>
      <c r="F219" s="207" t="s">
        <v>7181</v>
      </c>
      <c r="G219" s="204"/>
      <c r="H219" s="206" t="s">
        <v>76</v>
      </c>
      <c r="I219" s="208"/>
      <c r="J219" s="204"/>
      <c r="K219" s="204"/>
      <c r="L219" s="209"/>
      <c r="M219" s="210"/>
      <c r="N219" s="211"/>
      <c r="O219" s="211"/>
      <c r="P219" s="211"/>
      <c r="Q219" s="211"/>
      <c r="R219" s="211"/>
      <c r="S219" s="211"/>
      <c r="T219" s="212"/>
      <c r="AT219" s="213" t="s">
        <v>395</v>
      </c>
      <c r="AU219" s="213" t="s">
        <v>90</v>
      </c>
      <c r="AV219" s="13" t="s">
        <v>85</v>
      </c>
      <c r="AW219" s="13" t="s">
        <v>36</v>
      </c>
      <c r="AX219" s="13" t="s">
        <v>78</v>
      </c>
      <c r="AY219" s="213" t="s">
        <v>386</v>
      </c>
    </row>
    <row r="220" spans="1:65" s="13" customFormat="1" ht="10">
      <c r="B220" s="203"/>
      <c r="C220" s="204"/>
      <c r="D220" s="205" t="s">
        <v>395</v>
      </c>
      <c r="E220" s="206" t="s">
        <v>76</v>
      </c>
      <c r="F220" s="207" t="s">
        <v>7182</v>
      </c>
      <c r="G220" s="204"/>
      <c r="H220" s="206" t="s">
        <v>76</v>
      </c>
      <c r="I220" s="208"/>
      <c r="J220" s="204"/>
      <c r="K220" s="204"/>
      <c r="L220" s="209"/>
      <c r="M220" s="210"/>
      <c r="N220" s="211"/>
      <c r="O220" s="211"/>
      <c r="P220" s="211"/>
      <c r="Q220" s="211"/>
      <c r="R220" s="211"/>
      <c r="S220" s="211"/>
      <c r="T220" s="212"/>
      <c r="AT220" s="213" t="s">
        <v>395</v>
      </c>
      <c r="AU220" s="213" t="s">
        <v>90</v>
      </c>
      <c r="AV220" s="13" t="s">
        <v>85</v>
      </c>
      <c r="AW220" s="13" t="s">
        <v>36</v>
      </c>
      <c r="AX220" s="13" t="s">
        <v>78</v>
      </c>
      <c r="AY220" s="213" t="s">
        <v>386</v>
      </c>
    </row>
    <row r="221" spans="1:65" s="14" customFormat="1" ht="10">
      <c r="B221" s="214"/>
      <c r="C221" s="215"/>
      <c r="D221" s="205" t="s">
        <v>395</v>
      </c>
      <c r="E221" s="216" t="s">
        <v>76</v>
      </c>
      <c r="F221" s="217" t="s">
        <v>7285</v>
      </c>
      <c r="G221" s="215"/>
      <c r="H221" s="218">
        <v>1.8240000000000001</v>
      </c>
      <c r="I221" s="219"/>
      <c r="J221" s="215"/>
      <c r="K221" s="215"/>
      <c r="L221" s="220"/>
      <c r="M221" s="221"/>
      <c r="N221" s="222"/>
      <c r="O221" s="222"/>
      <c r="P221" s="222"/>
      <c r="Q221" s="222"/>
      <c r="R221" s="222"/>
      <c r="S221" s="222"/>
      <c r="T221" s="223"/>
      <c r="AT221" s="224" t="s">
        <v>395</v>
      </c>
      <c r="AU221" s="224" t="s">
        <v>90</v>
      </c>
      <c r="AV221" s="14" t="s">
        <v>90</v>
      </c>
      <c r="AW221" s="14" t="s">
        <v>36</v>
      </c>
      <c r="AX221" s="14" t="s">
        <v>78</v>
      </c>
      <c r="AY221" s="224" t="s">
        <v>386</v>
      </c>
    </row>
    <row r="222" spans="1:65" s="14" customFormat="1" ht="10">
      <c r="B222" s="214"/>
      <c r="C222" s="215"/>
      <c r="D222" s="205" t="s">
        <v>395</v>
      </c>
      <c r="E222" s="216" t="s">
        <v>76</v>
      </c>
      <c r="F222" s="217" t="s">
        <v>7286</v>
      </c>
      <c r="G222" s="215"/>
      <c r="H222" s="218">
        <v>1.2969999999999999</v>
      </c>
      <c r="I222" s="219"/>
      <c r="J222" s="215"/>
      <c r="K222" s="215"/>
      <c r="L222" s="220"/>
      <c r="M222" s="221"/>
      <c r="N222" s="222"/>
      <c r="O222" s="222"/>
      <c r="P222" s="222"/>
      <c r="Q222" s="222"/>
      <c r="R222" s="222"/>
      <c r="S222" s="222"/>
      <c r="T222" s="223"/>
      <c r="AT222" s="224" t="s">
        <v>395</v>
      </c>
      <c r="AU222" s="224" t="s">
        <v>90</v>
      </c>
      <c r="AV222" s="14" t="s">
        <v>90</v>
      </c>
      <c r="AW222" s="14" t="s">
        <v>36</v>
      </c>
      <c r="AX222" s="14" t="s">
        <v>78</v>
      </c>
      <c r="AY222" s="224" t="s">
        <v>386</v>
      </c>
    </row>
    <row r="223" spans="1:65" s="14" customFormat="1" ht="10">
      <c r="B223" s="214"/>
      <c r="C223" s="215"/>
      <c r="D223" s="205" t="s">
        <v>395</v>
      </c>
      <c r="E223" s="216" t="s">
        <v>76</v>
      </c>
      <c r="F223" s="217" t="s">
        <v>7287</v>
      </c>
      <c r="G223" s="215"/>
      <c r="H223" s="218">
        <v>2.5999999999999999E-2</v>
      </c>
      <c r="I223" s="219"/>
      <c r="J223" s="215"/>
      <c r="K223" s="215"/>
      <c r="L223" s="220"/>
      <c r="M223" s="221"/>
      <c r="N223" s="222"/>
      <c r="O223" s="222"/>
      <c r="P223" s="222"/>
      <c r="Q223" s="222"/>
      <c r="R223" s="222"/>
      <c r="S223" s="222"/>
      <c r="T223" s="223"/>
      <c r="AT223" s="224" t="s">
        <v>395</v>
      </c>
      <c r="AU223" s="224" t="s">
        <v>90</v>
      </c>
      <c r="AV223" s="14" t="s">
        <v>90</v>
      </c>
      <c r="AW223" s="14" t="s">
        <v>36</v>
      </c>
      <c r="AX223" s="14" t="s">
        <v>78</v>
      </c>
      <c r="AY223" s="224" t="s">
        <v>386</v>
      </c>
    </row>
    <row r="224" spans="1:65" s="14" customFormat="1" ht="10">
      <c r="B224" s="214"/>
      <c r="C224" s="215"/>
      <c r="D224" s="205" t="s">
        <v>395</v>
      </c>
      <c r="E224" s="216" t="s">
        <v>76</v>
      </c>
      <c r="F224" s="217" t="s">
        <v>7288</v>
      </c>
      <c r="G224" s="215"/>
      <c r="H224" s="218">
        <v>3.4000000000000002E-2</v>
      </c>
      <c r="I224" s="219"/>
      <c r="J224" s="215"/>
      <c r="K224" s="215"/>
      <c r="L224" s="220"/>
      <c r="M224" s="221"/>
      <c r="N224" s="222"/>
      <c r="O224" s="222"/>
      <c r="P224" s="222"/>
      <c r="Q224" s="222"/>
      <c r="R224" s="222"/>
      <c r="S224" s="222"/>
      <c r="T224" s="223"/>
      <c r="AT224" s="224" t="s">
        <v>395</v>
      </c>
      <c r="AU224" s="224" t="s">
        <v>90</v>
      </c>
      <c r="AV224" s="14" t="s">
        <v>90</v>
      </c>
      <c r="AW224" s="14" t="s">
        <v>36</v>
      </c>
      <c r="AX224" s="14" t="s">
        <v>78</v>
      </c>
      <c r="AY224" s="224" t="s">
        <v>386</v>
      </c>
    </row>
    <row r="225" spans="1:65" s="15" customFormat="1" ht="10">
      <c r="B225" s="225"/>
      <c r="C225" s="226"/>
      <c r="D225" s="205" t="s">
        <v>395</v>
      </c>
      <c r="E225" s="227" t="s">
        <v>76</v>
      </c>
      <c r="F225" s="228" t="s">
        <v>398</v>
      </c>
      <c r="G225" s="226"/>
      <c r="H225" s="229">
        <v>3.181</v>
      </c>
      <c r="I225" s="230"/>
      <c r="J225" s="226"/>
      <c r="K225" s="226"/>
      <c r="L225" s="231"/>
      <c r="M225" s="232"/>
      <c r="N225" s="233"/>
      <c r="O225" s="233"/>
      <c r="P225" s="233"/>
      <c r="Q225" s="233"/>
      <c r="R225" s="233"/>
      <c r="S225" s="233"/>
      <c r="T225" s="234"/>
      <c r="AT225" s="235" t="s">
        <v>395</v>
      </c>
      <c r="AU225" s="235" t="s">
        <v>90</v>
      </c>
      <c r="AV225" s="15" t="s">
        <v>102</v>
      </c>
      <c r="AW225" s="15" t="s">
        <v>36</v>
      </c>
      <c r="AX225" s="15" t="s">
        <v>85</v>
      </c>
      <c r="AY225" s="235" t="s">
        <v>386</v>
      </c>
    </row>
    <row r="226" spans="1:65" s="2" customFormat="1" ht="24.15" customHeight="1">
      <c r="A226" s="37"/>
      <c r="B226" s="38"/>
      <c r="C226" s="185" t="s">
        <v>573</v>
      </c>
      <c r="D226" s="185" t="s">
        <v>388</v>
      </c>
      <c r="E226" s="186" t="s">
        <v>7289</v>
      </c>
      <c r="F226" s="187" t="s">
        <v>7290</v>
      </c>
      <c r="G226" s="188" t="s">
        <v>127</v>
      </c>
      <c r="H226" s="189">
        <v>28.986000000000001</v>
      </c>
      <c r="I226" s="190"/>
      <c r="J226" s="191">
        <f>ROUND(I226*H226,2)</f>
        <v>0</v>
      </c>
      <c r="K226" s="187" t="s">
        <v>391</v>
      </c>
      <c r="L226" s="42"/>
      <c r="M226" s="192" t="s">
        <v>76</v>
      </c>
      <c r="N226" s="193" t="s">
        <v>49</v>
      </c>
      <c r="O226" s="67"/>
      <c r="P226" s="194">
        <f>O226*H226</f>
        <v>0</v>
      </c>
      <c r="Q226" s="194">
        <v>2.7499999999999998E-3</v>
      </c>
      <c r="R226" s="194">
        <f>Q226*H226</f>
        <v>7.9711499999999991E-2</v>
      </c>
      <c r="S226" s="194">
        <v>0</v>
      </c>
      <c r="T226" s="195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6" t="s">
        <v>102</v>
      </c>
      <c r="AT226" s="196" t="s">
        <v>388</v>
      </c>
      <c r="AU226" s="196" t="s">
        <v>90</v>
      </c>
      <c r="AY226" s="20" t="s">
        <v>386</v>
      </c>
      <c r="BE226" s="197">
        <f>IF(N226="základní",J226,0)</f>
        <v>0</v>
      </c>
      <c r="BF226" s="197">
        <f>IF(N226="snížená",J226,0)</f>
        <v>0</v>
      </c>
      <c r="BG226" s="197">
        <f>IF(N226="zákl. přenesená",J226,0)</f>
        <v>0</v>
      </c>
      <c r="BH226" s="197">
        <f>IF(N226="sníž. přenesená",J226,0)</f>
        <v>0</v>
      </c>
      <c r="BI226" s="197">
        <f>IF(N226="nulová",J226,0)</f>
        <v>0</v>
      </c>
      <c r="BJ226" s="20" t="s">
        <v>90</v>
      </c>
      <c r="BK226" s="197">
        <f>ROUND(I226*H226,2)</f>
        <v>0</v>
      </c>
      <c r="BL226" s="20" t="s">
        <v>102</v>
      </c>
      <c r="BM226" s="196" t="s">
        <v>7291</v>
      </c>
    </row>
    <row r="227" spans="1:65" s="2" customFormat="1" ht="10">
      <c r="A227" s="37"/>
      <c r="B227" s="38"/>
      <c r="C227" s="39"/>
      <c r="D227" s="198" t="s">
        <v>393</v>
      </c>
      <c r="E227" s="39"/>
      <c r="F227" s="199" t="s">
        <v>7292</v>
      </c>
      <c r="G227" s="39"/>
      <c r="H227" s="39"/>
      <c r="I227" s="200"/>
      <c r="J227" s="39"/>
      <c r="K227" s="39"/>
      <c r="L227" s="42"/>
      <c r="M227" s="201"/>
      <c r="N227" s="202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393</v>
      </c>
      <c r="AU227" s="20" t="s">
        <v>90</v>
      </c>
    </row>
    <row r="228" spans="1:65" s="13" customFormat="1" ht="10">
      <c r="B228" s="203"/>
      <c r="C228" s="204"/>
      <c r="D228" s="205" t="s">
        <v>395</v>
      </c>
      <c r="E228" s="206" t="s">
        <v>76</v>
      </c>
      <c r="F228" s="207" t="s">
        <v>7181</v>
      </c>
      <c r="G228" s="204"/>
      <c r="H228" s="206" t="s">
        <v>76</v>
      </c>
      <c r="I228" s="208"/>
      <c r="J228" s="204"/>
      <c r="K228" s="204"/>
      <c r="L228" s="209"/>
      <c r="M228" s="210"/>
      <c r="N228" s="211"/>
      <c r="O228" s="211"/>
      <c r="P228" s="211"/>
      <c r="Q228" s="211"/>
      <c r="R228" s="211"/>
      <c r="S228" s="211"/>
      <c r="T228" s="212"/>
      <c r="AT228" s="213" t="s">
        <v>395</v>
      </c>
      <c r="AU228" s="213" t="s">
        <v>90</v>
      </c>
      <c r="AV228" s="13" t="s">
        <v>85</v>
      </c>
      <c r="AW228" s="13" t="s">
        <v>36</v>
      </c>
      <c r="AX228" s="13" t="s">
        <v>78</v>
      </c>
      <c r="AY228" s="213" t="s">
        <v>386</v>
      </c>
    </row>
    <row r="229" spans="1:65" s="13" customFormat="1" ht="10">
      <c r="B229" s="203"/>
      <c r="C229" s="204"/>
      <c r="D229" s="205" t="s">
        <v>395</v>
      </c>
      <c r="E229" s="206" t="s">
        <v>76</v>
      </c>
      <c r="F229" s="207" t="s">
        <v>7182</v>
      </c>
      <c r="G229" s="204"/>
      <c r="H229" s="206" t="s">
        <v>76</v>
      </c>
      <c r="I229" s="208"/>
      <c r="J229" s="204"/>
      <c r="K229" s="204"/>
      <c r="L229" s="209"/>
      <c r="M229" s="210"/>
      <c r="N229" s="211"/>
      <c r="O229" s="211"/>
      <c r="P229" s="211"/>
      <c r="Q229" s="211"/>
      <c r="R229" s="211"/>
      <c r="S229" s="211"/>
      <c r="T229" s="212"/>
      <c r="AT229" s="213" t="s">
        <v>395</v>
      </c>
      <c r="AU229" s="213" t="s">
        <v>90</v>
      </c>
      <c r="AV229" s="13" t="s">
        <v>85</v>
      </c>
      <c r="AW229" s="13" t="s">
        <v>36</v>
      </c>
      <c r="AX229" s="13" t="s">
        <v>78</v>
      </c>
      <c r="AY229" s="213" t="s">
        <v>386</v>
      </c>
    </row>
    <row r="230" spans="1:65" s="14" customFormat="1" ht="10">
      <c r="B230" s="214"/>
      <c r="C230" s="215"/>
      <c r="D230" s="205" t="s">
        <v>395</v>
      </c>
      <c r="E230" s="216" t="s">
        <v>76</v>
      </c>
      <c r="F230" s="217" t="s">
        <v>7293</v>
      </c>
      <c r="G230" s="215"/>
      <c r="H230" s="218">
        <v>15.906000000000001</v>
      </c>
      <c r="I230" s="219"/>
      <c r="J230" s="215"/>
      <c r="K230" s="215"/>
      <c r="L230" s="220"/>
      <c r="M230" s="221"/>
      <c r="N230" s="222"/>
      <c r="O230" s="222"/>
      <c r="P230" s="222"/>
      <c r="Q230" s="222"/>
      <c r="R230" s="222"/>
      <c r="S230" s="222"/>
      <c r="T230" s="223"/>
      <c r="AT230" s="224" t="s">
        <v>395</v>
      </c>
      <c r="AU230" s="224" t="s">
        <v>90</v>
      </c>
      <c r="AV230" s="14" t="s">
        <v>90</v>
      </c>
      <c r="AW230" s="14" t="s">
        <v>36</v>
      </c>
      <c r="AX230" s="14" t="s">
        <v>78</v>
      </c>
      <c r="AY230" s="224" t="s">
        <v>386</v>
      </c>
    </row>
    <row r="231" spans="1:65" s="14" customFormat="1" ht="10">
      <c r="B231" s="214"/>
      <c r="C231" s="215"/>
      <c r="D231" s="205" t="s">
        <v>395</v>
      </c>
      <c r="E231" s="216" t="s">
        <v>76</v>
      </c>
      <c r="F231" s="217" t="s">
        <v>7294</v>
      </c>
      <c r="G231" s="215"/>
      <c r="H231" s="218">
        <v>11.548</v>
      </c>
      <c r="I231" s="219"/>
      <c r="J231" s="215"/>
      <c r="K231" s="215"/>
      <c r="L231" s="220"/>
      <c r="M231" s="221"/>
      <c r="N231" s="222"/>
      <c r="O231" s="222"/>
      <c r="P231" s="222"/>
      <c r="Q231" s="222"/>
      <c r="R231" s="222"/>
      <c r="S231" s="222"/>
      <c r="T231" s="223"/>
      <c r="AT231" s="224" t="s">
        <v>395</v>
      </c>
      <c r="AU231" s="224" t="s">
        <v>90</v>
      </c>
      <c r="AV231" s="14" t="s">
        <v>90</v>
      </c>
      <c r="AW231" s="14" t="s">
        <v>36</v>
      </c>
      <c r="AX231" s="14" t="s">
        <v>78</v>
      </c>
      <c r="AY231" s="224" t="s">
        <v>386</v>
      </c>
    </row>
    <row r="232" spans="1:65" s="14" customFormat="1" ht="10">
      <c r="B232" s="214"/>
      <c r="C232" s="215"/>
      <c r="D232" s="205" t="s">
        <v>395</v>
      </c>
      <c r="E232" s="216" t="s">
        <v>76</v>
      </c>
      <c r="F232" s="217" t="s">
        <v>7295</v>
      </c>
      <c r="G232" s="215"/>
      <c r="H232" s="218">
        <v>0.67300000000000004</v>
      </c>
      <c r="I232" s="219"/>
      <c r="J232" s="215"/>
      <c r="K232" s="215"/>
      <c r="L232" s="220"/>
      <c r="M232" s="221"/>
      <c r="N232" s="222"/>
      <c r="O232" s="222"/>
      <c r="P232" s="222"/>
      <c r="Q232" s="222"/>
      <c r="R232" s="222"/>
      <c r="S232" s="222"/>
      <c r="T232" s="223"/>
      <c r="AT232" s="224" t="s">
        <v>395</v>
      </c>
      <c r="AU232" s="224" t="s">
        <v>90</v>
      </c>
      <c r="AV232" s="14" t="s">
        <v>90</v>
      </c>
      <c r="AW232" s="14" t="s">
        <v>36</v>
      </c>
      <c r="AX232" s="14" t="s">
        <v>78</v>
      </c>
      <c r="AY232" s="224" t="s">
        <v>386</v>
      </c>
    </row>
    <row r="233" spans="1:65" s="14" customFormat="1" ht="10">
      <c r="B233" s="214"/>
      <c r="C233" s="215"/>
      <c r="D233" s="205" t="s">
        <v>395</v>
      </c>
      <c r="E233" s="216" t="s">
        <v>76</v>
      </c>
      <c r="F233" s="217" t="s">
        <v>7296</v>
      </c>
      <c r="G233" s="215"/>
      <c r="H233" s="218">
        <v>0.85899999999999999</v>
      </c>
      <c r="I233" s="219"/>
      <c r="J233" s="215"/>
      <c r="K233" s="215"/>
      <c r="L233" s="220"/>
      <c r="M233" s="221"/>
      <c r="N233" s="222"/>
      <c r="O233" s="222"/>
      <c r="P233" s="222"/>
      <c r="Q233" s="222"/>
      <c r="R233" s="222"/>
      <c r="S233" s="222"/>
      <c r="T233" s="223"/>
      <c r="AT233" s="224" t="s">
        <v>395</v>
      </c>
      <c r="AU233" s="224" t="s">
        <v>90</v>
      </c>
      <c r="AV233" s="14" t="s">
        <v>90</v>
      </c>
      <c r="AW233" s="14" t="s">
        <v>36</v>
      </c>
      <c r="AX233" s="14" t="s">
        <v>78</v>
      </c>
      <c r="AY233" s="224" t="s">
        <v>386</v>
      </c>
    </row>
    <row r="234" spans="1:65" s="15" customFormat="1" ht="10">
      <c r="B234" s="225"/>
      <c r="C234" s="226"/>
      <c r="D234" s="205" t="s">
        <v>395</v>
      </c>
      <c r="E234" s="227" t="s">
        <v>76</v>
      </c>
      <c r="F234" s="228" t="s">
        <v>398</v>
      </c>
      <c r="G234" s="226"/>
      <c r="H234" s="229">
        <v>28.986000000000001</v>
      </c>
      <c r="I234" s="230"/>
      <c r="J234" s="226"/>
      <c r="K234" s="226"/>
      <c r="L234" s="231"/>
      <c r="M234" s="232"/>
      <c r="N234" s="233"/>
      <c r="O234" s="233"/>
      <c r="P234" s="233"/>
      <c r="Q234" s="233"/>
      <c r="R234" s="233"/>
      <c r="S234" s="233"/>
      <c r="T234" s="234"/>
      <c r="AT234" s="235" t="s">
        <v>395</v>
      </c>
      <c r="AU234" s="235" t="s">
        <v>90</v>
      </c>
      <c r="AV234" s="15" t="s">
        <v>102</v>
      </c>
      <c r="AW234" s="15" t="s">
        <v>36</v>
      </c>
      <c r="AX234" s="15" t="s">
        <v>85</v>
      </c>
      <c r="AY234" s="235" t="s">
        <v>386</v>
      </c>
    </row>
    <row r="235" spans="1:65" s="2" customFormat="1" ht="24.15" customHeight="1">
      <c r="A235" s="37"/>
      <c r="B235" s="38"/>
      <c r="C235" s="185" t="s">
        <v>582</v>
      </c>
      <c r="D235" s="185" t="s">
        <v>388</v>
      </c>
      <c r="E235" s="186" t="s">
        <v>7297</v>
      </c>
      <c r="F235" s="187" t="s">
        <v>7298</v>
      </c>
      <c r="G235" s="188" t="s">
        <v>127</v>
      </c>
      <c r="H235" s="189">
        <v>28.986000000000001</v>
      </c>
      <c r="I235" s="190"/>
      <c r="J235" s="191">
        <f>ROUND(I235*H235,2)</f>
        <v>0</v>
      </c>
      <c r="K235" s="187" t="s">
        <v>391</v>
      </c>
      <c r="L235" s="42"/>
      <c r="M235" s="192" t="s">
        <v>76</v>
      </c>
      <c r="N235" s="193" t="s">
        <v>49</v>
      </c>
      <c r="O235" s="67"/>
      <c r="P235" s="194">
        <f>O235*H235</f>
        <v>0</v>
      </c>
      <c r="Q235" s="194">
        <v>0</v>
      </c>
      <c r="R235" s="194">
        <f>Q235*H235</f>
        <v>0</v>
      </c>
      <c r="S235" s="194">
        <v>0</v>
      </c>
      <c r="T235" s="195">
        <f>S235*H235</f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6" t="s">
        <v>102</v>
      </c>
      <c r="AT235" s="196" t="s">
        <v>388</v>
      </c>
      <c r="AU235" s="196" t="s">
        <v>90</v>
      </c>
      <c r="AY235" s="20" t="s">
        <v>386</v>
      </c>
      <c r="BE235" s="197">
        <f>IF(N235="základní",J235,0)</f>
        <v>0</v>
      </c>
      <c r="BF235" s="197">
        <f>IF(N235="snížená",J235,0)</f>
        <v>0</v>
      </c>
      <c r="BG235" s="197">
        <f>IF(N235="zákl. přenesená",J235,0)</f>
        <v>0</v>
      </c>
      <c r="BH235" s="197">
        <f>IF(N235="sníž. přenesená",J235,0)</f>
        <v>0</v>
      </c>
      <c r="BI235" s="197">
        <f>IF(N235="nulová",J235,0)</f>
        <v>0</v>
      </c>
      <c r="BJ235" s="20" t="s">
        <v>90</v>
      </c>
      <c r="BK235" s="197">
        <f>ROUND(I235*H235,2)</f>
        <v>0</v>
      </c>
      <c r="BL235" s="20" t="s">
        <v>102</v>
      </c>
      <c r="BM235" s="196" t="s">
        <v>7299</v>
      </c>
    </row>
    <row r="236" spans="1:65" s="2" customFormat="1" ht="10">
      <c r="A236" s="37"/>
      <c r="B236" s="38"/>
      <c r="C236" s="39"/>
      <c r="D236" s="198" t="s">
        <v>393</v>
      </c>
      <c r="E236" s="39"/>
      <c r="F236" s="199" t="s">
        <v>7300</v>
      </c>
      <c r="G236" s="39"/>
      <c r="H236" s="39"/>
      <c r="I236" s="200"/>
      <c r="J236" s="39"/>
      <c r="K236" s="39"/>
      <c r="L236" s="42"/>
      <c r="M236" s="201"/>
      <c r="N236" s="202"/>
      <c r="O236" s="67"/>
      <c r="P236" s="67"/>
      <c r="Q236" s="67"/>
      <c r="R236" s="67"/>
      <c r="S236" s="67"/>
      <c r="T236" s="68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T236" s="20" t="s">
        <v>393</v>
      </c>
      <c r="AU236" s="20" t="s">
        <v>90</v>
      </c>
    </row>
    <row r="237" spans="1:65" s="2" customFormat="1" ht="37.75" customHeight="1">
      <c r="A237" s="37"/>
      <c r="B237" s="38"/>
      <c r="C237" s="185" t="s">
        <v>589</v>
      </c>
      <c r="D237" s="185" t="s">
        <v>388</v>
      </c>
      <c r="E237" s="186" t="s">
        <v>614</v>
      </c>
      <c r="F237" s="187" t="s">
        <v>615</v>
      </c>
      <c r="G237" s="188" t="s">
        <v>456</v>
      </c>
      <c r="H237" s="189">
        <v>0.39700000000000002</v>
      </c>
      <c r="I237" s="190"/>
      <c r="J237" s="191">
        <f>ROUND(I237*H237,2)</f>
        <v>0</v>
      </c>
      <c r="K237" s="187" t="s">
        <v>391</v>
      </c>
      <c r="L237" s="42"/>
      <c r="M237" s="192" t="s">
        <v>76</v>
      </c>
      <c r="N237" s="193" t="s">
        <v>49</v>
      </c>
      <c r="O237" s="67"/>
      <c r="P237" s="194">
        <f>O237*H237</f>
        <v>0</v>
      </c>
      <c r="Q237" s="194">
        <v>1.04922</v>
      </c>
      <c r="R237" s="194">
        <f>Q237*H237</f>
        <v>0.41654034000000006</v>
      </c>
      <c r="S237" s="194">
        <v>0</v>
      </c>
      <c r="T237" s="195">
        <f>S237*H237</f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6" t="s">
        <v>102</v>
      </c>
      <c r="AT237" s="196" t="s">
        <v>388</v>
      </c>
      <c r="AU237" s="196" t="s">
        <v>90</v>
      </c>
      <c r="AY237" s="20" t="s">
        <v>386</v>
      </c>
      <c r="BE237" s="197">
        <f>IF(N237="základní",J237,0)</f>
        <v>0</v>
      </c>
      <c r="BF237" s="197">
        <f>IF(N237="snížená",J237,0)</f>
        <v>0</v>
      </c>
      <c r="BG237" s="197">
        <f>IF(N237="zákl. přenesená",J237,0)</f>
        <v>0</v>
      </c>
      <c r="BH237" s="197">
        <f>IF(N237="sníž. přenesená",J237,0)</f>
        <v>0</v>
      </c>
      <c r="BI237" s="197">
        <f>IF(N237="nulová",J237,0)</f>
        <v>0</v>
      </c>
      <c r="BJ237" s="20" t="s">
        <v>90</v>
      </c>
      <c r="BK237" s="197">
        <f>ROUND(I237*H237,2)</f>
        <v>0</v>
      </c>
      <c r="BL237" s="20" t="s">
        <v>102</v>
      </c>
      <c r="BM237" s="196" t="s">
        <v>7301</v>
      </c>
    </row>
    <row r="238" spans="1:65" s="2" customFormat="1" ht="10">
      <c r="A238" s="37"/>
      <c r="B238" s="38"/>
      <c r="C238" s="39"/>
      <c r="D238" s="198" t="s">
        <v>393</v>
      </c>
      <c r="E238" s="39"/>
      <c r="F238" s="199" t="s">
        <v>617</v>
      </c>
      <c r="G238" s="39"/>
      <c r="H238" s="39"/>
      <c r="I238" s="200"/>
      <c r="J238" s="39"/>
      <c r="K238" s="39"/>
      <c r="L238" s="42"/>
      <c r="M238" s="201"/>
      <c r="N238" s="202"/>
      <c r="O238" s="67"/>
      <c r="P238" s="67"/>
      <c r="Q238" s="67"/>
      <c r="R238" s="67"/>
      <c r="S238" s="67"/>
      <c r="T238" s="68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T238" s="20" t="s">
        <v>393</v>
      </c>
      <c r="AU238" s="20" t="s">
        <v>90</v>
      </c>
    </row>
    <row r="239" spans="1:65" s="13" customFormat="1" ht="10">
      <c r="B239" s="203"/>
      <c r="C239" s="204"/>
      <c r="D239" s="205" t="s">
        <v>395</v>
      </c>
      <c r="E239" s="206" t="s">
        <v>76</v>
      </c>
      <c r="F239" s="207" t="s">
        <v>7181</v>
      </c>
      <c r="G239" s="204"/>
      <c r="H239" s="206" t="s">
        <v>76</v>
      </c>
      <c r="I239" s="208"/>
      <c r="J239" s="204"/>
      <c r="K239" s="204"/>
      <c r="L239" s="209"/>
      <c r="M239" s="210"/>
      <c r="N239" s="211"/>
      <c r="O239" s="211"/>
      <c r="P239" s="211"/>
      <c r="Q239" s="211"/>
      <c r="R239" s="211"/>
      <c r="S239" s="211"/>
      <c r="T239" s="212"/>
      <c r="AT239" s="213" t="s">
        <v>395</v>
      </c>
      <c r="AU239" s="213" t="s">
        <v>90</v>
      </c>
      <c r="AV239" s="13" t="s">
        <v>85</v>
      </c>
      <c r="AW239" s="13" t="s">
        <v>36</v>
      </c>
      <c r="AX239" s="13" t="s">
        <v>78</v>
      </c>
      <c r="AY239" s="213" t="s">
        <v>386</v>
      </c>
    </row>
    <row r="240" spans="1:65" s="13" customFormat="1" ht="10">
      <c r="B240" s="203"/>
      <c r="C240" s="204"/>
      <c r="D240" s="205" t="s">
        <v>395</v>
      </c>
      <c r="E240" s="206" t="s">
        <v>76</v>
      </c>
      <c r="F240" s="207" t="s">
        <v>7182</v>
      </c>
      <c r="G240" s="204"/>
      <c r="H240" s="206" t="s">
        <v>76</v>
      </c>
      <c r="I240" s="208"/>
      <c r="J240" s="204"/>
      <c r="K240" s="204"/>
      <c r="L240" s="209"/>
      <c r="M240" s="210"/>
      <c r="N240" s="211"/>
      <c r="O240" s="211"/>
      <c r="P240" s="211"/>
      <c r="Q240" s="211"/>
      <c r="R240" s="211"/>
      <c r="S240" s="211"/>
      <c r="T240" s="212"/>
      <c r="AT240" s="213" t="s">
        <v>395</v>
      </c>
      <c r="AU240" s="213" t="s">
        <v>90</v>
      </c>
      <c r="AV240" s="13" t="s">
        <v>85</v>
      </c>
      <c r="AW240" s="13" t="s">
        <v>36</v>
      </c>
      <c r="AX240" s="13" t="s">
        <v>78</v>
      </c>
      <c r="AY240" s="213" t="s">
        <v>386</v>
      </c>
    </row>
    <row r="241" spans="1:65" s="14" customFormat="1" ht="10">
      <c r="B241" s="214"/>
      <c r="C241" s="215"/>
      <c r="D241" s="205" t="s">
        <v>395</v>
      </c>
      <c r="E241" s="216" t="s">
        <v>76</v>
      </c>
      <c r="F241" s="217" t="s">
        <v>7302</v>
      </c>
      <c r="G241" s="215"/>
      <c r="H241" s="218">
        <v>0.22800000000000001</v>
      </c>
      <c r="I241" s="219"/>
      <c r="J241" s="215"/>
      <c r="K241" s="215"/>
      <c r="L241" s="220"/>
      <c r="M241" s="221"/>
      <c r="N241" s="222"/>
      <c r="O241" s="222"/>
      <c r="P241" s="222"/>
      <c r="Q241" s="222"/>
      <c r="R241" s="222"/>
      <c r="S241" s="222"/>
      <c r="T241" s="223"/>
      <c r="AT241" s="224" t="s">
        <v>395</v>
      </c>
      <c r="AU241" s="224" t="s">
        <v>90</v>
      </c>
      <c r="AV241" s="14" t="s">
        <v>90</v>
      </c>
      <c r="AW241" s="14" t="s">
        <v>36</v>
      </c>
      <c r="AX241" s="14" t="s">
        <v>78</v>
      </c>
      <c r="AY241" s="224" t="s">
        <v>386</v>
      </c>
    </row>
    <row r="242" spans="1:65" s="14" customFormat="1" ht="10">
      <c r="B242" s="214"/>
      <c r="C242" s="215"/>
      <c r="D242" s="205" t="s">
        <v>395</v>
      </c>
      <c r="E242" s="216" t="s">
        <v>76</v>
      </c>
      <c r="F242" s="217" t="s">
        <v>7303</v>
      </c>
      <c r="G242" s="215"/>
      <c r="H242" s="218">
        <v>0.16200000000000001</v>
      </c>
      <c r="I242" s="219"/>
      <c r="J242" s="215"/>
      <c r="K242" s="215"/>
      <c r="L242" s="220"/>
      <c r="M242" s="221"/>
      <c r="N242" s="222"/>
      <c r="O242" s="222"/>
      <c r="P242" s="222"/>
      <c r="Q242" s="222"/>
      <c r="R242" s="222"/>
      <c r="S242" s="222"/>
      <c r="T242" s="223"/>
      <c r="AT242" s="224" t="s">
        <v>395</v>
      </c>
      <c r="AU242" s="224" t="s">
        <v>90</v>
      </c>
      <c r="AV242" s="14" t="s">
        <v>90</v>
      </c>
      <c r="AW242" s="14" t="s">
        <v>36</v>
      </c>
      <c r="AX242" s="14" t="s">
        <v>78</v>
      </c>
      <c r="AY242" s="224" t="s">
        <v>386</v>
      </c>
    </row>
    <row r="243" spans="1:65" s="14" customFormat="1" ht="10">
      <c r="B243" s="214"/>
      <c r="C243" s="215"/>
      <c r="D243" s="205" t="s">
        <v>395</v>
      </c>
      <c r="E243" s="216" t="s">
        <v>76</v>
      </c>
      <c r="F243" s="217" t="s">
        <v>7304</v>
      </c>
      <c r="G243" s="215"/>
      <c r="H243" s="218">
        <v>3.0000000000000001E-3</v>
      </c>
      <c r="I243" s="219"/>
      <c r="J243" s="215"/>
      <c r="K243" s="215"/>
      <c r="L243" s="220"/>
      <c r="M243" s="221"/>
      <c r="N243" s="222"/>
      <c r="O243" s="222"/>
      <c r="P243" s="222"/>
      <c r="Q243" s="222"/>
      <c r="R243" s="222"/>
      <c r="S243" s="222"/>
      <c r="T243" s="223"/>
      <c r="AT243" s="224" t="s">
        <v>395</v>
      </c>
      <c r="AU243" s="224" t="s">
        <v>90</v>
      </c>
      <c r="AV243" s="14" t="s">
        <v>90</v>
      </c>
      <c r="AW243" s="14" t="s">
        <v>36</v>
      </c>
      <c r="AX243" s="14" t="s">
        <v>78</v>
      </c>
      <c r="AY243" s="224" t="s">
        <v>386</v>
      </c>
    </row>
    <row r="244" spans="1:65" s="14" customFormat="1" ht="10">
      <c r="B244" s="214"/>
      <c r="C244" s="215"/>
      <c r="D244" s="205" t="s">
        <v>395</v>
      </c>
      <c r="E244" s="216" t="s">
        <v>76</v>
      </c>
      <c r="F244" s="217" t="s">
        <v>7305</v>
      </c>
      <c r="G244" s="215"/>
      <c r="H244" s="218">
        <v>4.0000000000000001E-3</v>
      </c>
      <c r="I244" s="219"/>
      <c r="J244" s="215"/>
      <c r="K244" s="215"/>
      <c r="L244" s="220"/>
      <c r="M244" s="221"/>
      <c r="N244" s="222"/>
      <c r="O244" s="222"/>
      <c r="P244" s="222"/>
      <c r="Q244" s="222"/>
      <c r="R244" s="222"/>
      <c r="S244" s="222"/>
      <c r="T244" s="223"/>
      <c r="AT244" s="224" t="s">
        <v>395</v>
      </c>
      <c r="AU244" s="224" t="s">
        <v>90</v>
      </c>
      <c r="AV244" s="14" t="s">
        <v>90</v>
      </c>
      <c r="AW244" s="14" t="s">
        <v>36</v>
      </c>
      <c r="AX244" s="14" t="s">
        <v>78</v>
      </c>
      <c r="AY244" s="224" t="s">
        <v>386</v>
      </c>
    </row>
    <row r="245" spans="1:65" s="15" customFormat="1" ht="10">
      <c r="B245" s="225"/>
      <c r="C245" s="226"/>
      <c r="D245" s="205" t="s">
        <v>395</v>
      </c>
      <c r="E245" s="227" t="s">
        <v>76</v>
      </c>
      <c r="F245" s="228" t="s">
        <v>398</v>
      </c>
      <c r="G245" s="226"/>
      <c r="H245" s="229">
        <v>0.39700000000000002</v>
      </c>
      <c r="I245" s="230"/>
      <c r="J245" s="226"/>
      <c r="K245" s="226"/>
      <c r="L245" s="231"/>
      <c r="M245" s="232"/>
      <c r="N245" s="233"/>
      <c r="O245" s="233"/>
      <c r="P245" s="233"/>
      <c r="Q245" s="233"/>
      <c r="R245" s="233"/>
      <c r="S245" s="233"/>
      <c r="T245" s="234"/>
      <c r="AT245" s="235" t="s">
        <v>395</v>
      </c>
      <c r="AU245" s="235" t="s">
        <v>90</v>
      </c>
      <c r="AV245" s="15" t="s">
        <v>102</v>
      </c>
      <c r="AW245" s="15" t="s">
        <v>36</v>
      </c>
      <c r="AX245" s="15" t="s">
        <v>85</v>
      </c>
      <c r="AY245" s="235" t="s">
        <v>386</v>
      </c>
    </row>
    <row r="246" spans="1:65" s="2" customFormat="1" ht="24.15" customHeight="1">
      <c r="A246" s="37"/>
      <c r="B246" s="38"/>
      <c r="C246" s="185" t="s">
        <v>597</v>
      </c>
      <c r="D246" s="185" t="s">
        <v>388</v>
      </c>
      <c r="E246" s="186" t="s">
        <v>739</v>
      </c>
      <c r="F246" s="187" t="s">
        <v>740</v>
      </c>
      <c r="G246" s="188" t="s">
        <v>127</v>
      </c>
      <c r="H246" s="189">
        <v>35</v>
      </c>
      <c r="I246" s="190"/>
      <c r="J246" s="191">
        <f>ROUND(I246*H246,2)</f>
        <v>0</v>
      </c>
      <c r="K246" s="187" t="s">
        <v>76</v>
      </c>
      <c r="L246" s="42"/>
      <c r="M246" s="192" t="s">
        <v>76</v>
      </c>
      <c r="N246" s="193" t="s">
        <v>49</v>
      </c>
      <c r="O246" s="67"/>
      <c r="P246" s="194">
        <f>O246*H246</f>
        <v>0</v>
      </c>
      <c r="Q246" s="194">
        <v>0.34565000000000001</v>
      </c>
      <c r="R246" s="194">
        <f>Q246*H246</f>
        <v>12.097750000000001</v>
      </c>
      <c r="S246" s="194">
        <v>0</v>
      </c>
      <c r="T246" s="195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6" t="s">
        <v>102</v>
      </c>
      <c r="AT246" s="196" t="s">
        <v>388</v>
      </c>
      <c r="AU246" s="196" t="s">
        <v>90</v>
      </c>
      <c r="AY246" s="20" t="s">
        <v>386</v>
      </c>
      <c r="BE246" s="197">
        <f>IF(N246="základní",J246,0)</f>
        <v>0</v>
      </c>
      <c r="BF246" s="197">
        <f>IF(N246="snížená",J246,0)</f>
        <v>0</v>
      </c>
      <c r="BG246" s="197">
        <f>IF(N246="zákl. přenesená",J246,0)</f>
        <v>0</v>
      </c>
      <c r="BH246" s="197">
        <f>IF(N246="sníž. přenesená",J246,0)</f>
        <v>0</v>
      </c>
      <c r="BI246" s="197">
        <f>IF(N246="nulová",J246,0)</f>
        <v>0</v>
      </c>
      <c r="BJ246" s="20" t="s">
        <v>90</v>
      </c>
      <c r="BK246" s="197">
        <f>ROUND(I246*H246,2)</f>
        <v>0</v>
      </c>
      <c r="BL246" s="20" t="s">
        <v>102</v>
      </c>
      <c r="BM246" s="196" t="s">
        <v>7306</v>
      </c>
    </row>
    <row r="247" spans="1:65" s="13" customFormat="1" ht="10">
      <c r="B247" s="203"/>
      <c r="C247" s="204"/>
      <c r="D247" s="205" t="s">
        <v>395</v>
      </c>
      <c r="E247" s="206" t="s">
        <v>76</v>
      </c>
      <c r="F247" s="207" t="s">
        <v>7181</v>
      </c>
      <c r="G247" s="204"/>
      <c r="H247" s="206" t="s">
        <v>76</v>
      </c>
      <c r="I247" s="208"/>
      <c r="J247" s="204"/>
      <c r="K247" s="204"/>
      <c r="L247" s="209"/>
      <c r="M247" s="210"/>
      <c r="N247" s="211"/>
      <c r="O247" s="211"/>
      <c r="P247" s="211"/>
      <c r="Q247" s="211"/>
      <c r="R247" s="211"/>
      <c r="S247" s="211"/>
      <c r="T247" s="212"/>
      <c r="AT247" s="213" t="s">
        <v>395</v>
      </c>
      <c r="AU247" s="213" t="s">
        <v>90</v>
      </c>
      <c r="AV247" s="13" t="s">
        <v>85</v>
      </c>
      <c r="AW247" s="13" t="s">
        <v>36</v>
      </c>
      <c r="AX247" s="13" t="s">
        <v>78</v>
      </c>
      <c r="AY247" s="213" t="s">
        <v>386</v>
      </c>
    </row>
    <row r="248" spans="1:65" s="14" customFormat="1" ht="10">
      <c r="B248" s="214"/>
      <c r="C248" s="215"/>
      <c r="D248" s="205" t="s">
        <v>395</v>
      </c>
      <c r="E248" s="216" t="s">
        <v>76</v>
      </c>
      <c r="F248" s="217" t="s">
        <v>7307</v>
      </c>
      <c r="G248" s="215"/>
      <c r="H248" s="218">
        <v>35</v>
      </c>
      <c r="I248" s="219"/>
      <c r="J248" s="215"/>
      <c r="K248" s="215"/>
      <c r="L248" s="220"/>
      <c r="M248" s="221"/>
      <c r="N248" s="222"/>
      <c r="O248" s="222"/>
      <c r="P248" s="222"/>
      <c r="Q248" s="222"/>
      <c r="R248" s="222"/>
      <c r="S248" s="222"/>
      <c r="T248" s="223"/>
      <c r="AT248" s="224" t="s">
        <v>395</v>
      </c>
      <c r="AU248" s="224" t="s">
        <v>90</v>
      </c>
      <c r="AV248" s="14" t="s">
        <v>90</v>
      </c>
      <c r="AW248" s="14" t="s">
        <v>36</v>
      </c>
      <c r="AX248" s="14" t="s">
        <v>78</v>
      </c>
      <c r="AY248" s="224" t="s">
        <v>386</v>
      </c>
    </row>
    <row r="249" spans="1:65" s="15" customFormat="1" ht="10">
      <c r="B249" s="225"/>
      <c r="C249" s="226"/>
      <c r="D249" s="205" t="s">
        <v>395</v>
      </c>
      <c r="E249" s="227" t="s">
        <v>76</v>
      </c>
      <c r="F249" s="228" t="s">
        <v>398</v>
      </c>
      <c r="G249" s="226"/>
      <c r="H249" s="229">
        <v>35</v>
      </c>
      <c r="I249" s="230"/>
      <c r="J249" s="226"/>
      <c r="K249" s="226"/>
      <c r="L249" s="231"/>
      <c r="M249" s="232"/>
      <c r="N249" s="233"/>
      <c r="O249" s="233"/>
      <c r="P249" s="233"/>
      <c r="Q249" s="233"/>
      <c r="R249" s="233"/>
      <c r="S249" s="233"/>
      <c r="T249" s="234"/>
      <c r="AT249" s="235" t="s">
        <v>395</v>
      </c>
      <c r="AU249" s="235" t="s">
        <v>90</v>
      </c>
      <c r="AV249" s="15" t="s">
        <v>102</v>
      </c>
      <c r="AW249" s="15" t="s">
        <v>36</v>
      </c>
      <c r="AX249" s="15" t="s">
        <v>85</v>
      </c>
      <c r="AY249" s="235" t="s">
        <v>386</v>
      </c>
    </row>
    <row r="250" spans="1:65" s="12" customFormat="1" ht="22.75" customHeight="1">
      <c r="B250" s="169"/>
      <c r="C250" s="170"/>
      <c r="D250" s="171" t="s">
        <v>77</v>
      </c>
      <c r="E250" s="183" t="s">
        <v>102</v>
      </c>
      <c r="F250" s="183" t="s">
        <v>782</v>
      </c>
      <c r="G250" s="170"/>
      <c r="H250" s="170"/>
      <c r="I250" s="173"/>
      <c r="J250" s="184">
        <f>BK250</f>
        <v>0</v>
      </c>
      <c r="K250" s="170"/>
      <c r="L250" s="175"/>
      <c r="M250" s="176"/>
      <c r="N250" s="177"/>
      <c r="O250" s="177"/>
      <c r="P250" s="178">
        <f>SUM(P251:P274)</f>
        <v>0</v>
      </c>
      <c r="Q250" s="177"/>
      <c r="R250" s="178">
        <f>SUM(R251:R274)</f>
        <v>4.8535827800000009</v>
      </c>
      <c r="S250" s="177"/>
      <c r="T250" s="179">
        <f>SUM(T251:T274)</f>
        <v>0</v>
      </c>
      <c r="AR250" s="180" t="s">
        <v>85</v>
      </c>
      <c r="AT250" s="181" t="s">
        <v>77</v>
      </c>
      <c r="AU250" s="181" t="s">
        <v>85</v>
      </c>
      <c r="AY250" s="180" t="s">
        <v>386</v>
      </c>
      <c r="BK250" s="182">
        <f>SUM(BK251:BK274)</f>
        <v>0</v>
      </c>
    </row>
    <row r="251" spans="1:65" s="2" customFormat="1" ht="49" customHeight="1">
      <c r="A251" s="37"/>
      <c r="B251" s="38"/>
      <c r="C251" s="185" t="s">
        <v>605</v>
      </c>
      <c r="D251" s="185" t="s">
        <v>388</v>
      </c>
      <c r="E251" s="186" t="s">
        <v>784</v>
      </c>
      <c r="F251" s="187" t="s">
        <v>785</v>
      </c>
      <c r="G251" s="188" t="s">
        <v>303</v>
      </c>
      <c r="H251" s="189">
        <v>1.82</v>
      </c>
      <c r="I251" s="190"/>
      <c r="J251" s="191">
        <f>ROUND(I251*H251,2)</f>
        <v>0</v>
      </c>
      <c r="K251" s="187" t="s">
        <v>391</v>
      </c>
      <c r="L251" s="42"/>
      <c r="M251" s="192" t="s">
        <v>76</v>
      </c>
      <c r="N251" s="193" t="s">
        <v>49</v>
      </c>
      <c r="O251" s="67"/>
      <c r="P251" s="194">
        <f>O251*H251</f>
        <v>0</v>
      </c>
      <c r="Q251" s="194">
        <v>2.5020099999999998</v>
      </c>
      <c r="R251" s="194">
        <f>Q251*H251</f>
        <v>4.5536582000000001</v>
      </c>
      <c r="S251" s="194">
        <v>0</v>
      </c>
      <c r="T251" s="195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6" t="s">
        <v>102</v>
      </c>
      <c r="AT251" s="196" t="s">
        <v>388</v>
      </c>
      <c r="AU251" s="196" t="s">
        <v>90</v>
      </c>
      <c r="AY251" s="20" t="s">
        <v>386</v>
      </c>
      <c r="BE251" s="197">
        <f>IF(N251="základní",J251,0)</f>
        <v>0</v>
      </c>
      <c r="BF251" s="197">
        <f>IF(N251="snížená",J251,0)</f>
        <v>0</v>
      </c>
      <c r="BG251" s="197">
        <f>IF(N251="zákl. přenesená",J251,0)</f>
        <v>0</v>
      </c>
      <c r="BH251" s="197">
        <f>IF(N251="sníž. přenesená",J251,0)</f>
        <v>0</v>
      </c>
      <c r="BI251" s="197">
        <f>IF(N251="nulová",J251,0)</f>
        <v>0</v>
      </c>
      <c r="BJ251" s="20" t="s">
        <v>90</v>
      </c>
      <c r="BK251" s="197">
        <f>ROUND(I251*H251,2)</f>
        <v>0</v>
      </c>
      <c r="BL251" s="20" t="s">
        <v>102</v>
      </c>
      <c r="BM251" s="196" t="s">
        <v>7308</v>
      </c>
    </row>
    <row r="252" spans="1:65" s="2" customFormat="1" ht="10">
      <c r="A252" s="37"/>
      <c r="B252" s="38"/>
      <c r="C252" s="39"/>
      <c r="D252" s="198" t="s">
        <v>393</v>
      </c>
      <c r="E252" s="39"/>
      <c r="F252" s="199" t="s">
        <v>787</v>
      </c>
      <c r="G252" s="39"/>
      <c r="H252" s="39"/>
      <c r="I252" s="200"/>
      <c r="J252" s="39"/>
      <c r="K252" s="39"/>
      <c r="L252" s="42"/>
      <c r="M252" s="201"/>
      <c r="N252" s="202"/>
      <c r="O252" s="67"/>
      <c r="P252" s="67"/>
      <c r="Q252" s="67"/>
      <c r="R252" s="67"/>
      <c r="S252" s="67"/>
      <c r="T252" s="68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T252" s="20" t="s">
        <v>393</v>
      </c>
      <c r="AU252" s="20" t="s">
        <v>90</v>
      </c>
    </row>
    <row r="253" spans="1:65" s="13" customFormat="1" ht="10">
      <c r="B253" s="203"/>
      <c r="C253" s="204"/>
      <c r="D253" s="205" t="s">
        <v>395</v>
      </c>
      <c r="E253" s="206" t="s">
        <v>76</v>
      </c>
      <c r="F253" s="207" t="s">
        <v>7181</v>
      </c>
      <c r="G253" s="204"/>
      <c r="H253" s="206" t="s">
        <v>76</v>
      </c>
      <c r="I253" s="208"/>
      <c r="J253" s="204"/>
      <c r="K253" s="204"/>
      <c r="L253" s="209"/>
      <c r="M253" s="210"/>
      <c r="N253" s="211"/>
      <c r="O253" s="211"/>
      <c r="P253" s="211"/>
      <c r="Q253" s="211"/>
      <c r="R253" s="211"/>
      <c r="S253" s="211"/>
      <c r="T253" s="212"/>
      <c r="AT253" s="213" t="s">
        <v>395</v>
      </c>
      <c r="AU253" s="213" t="s">
        <v>90</v>
      </c>
      <c r="AV253" s="13" t="s">
        <v>85</v>
      </c>
      <c r="AW253" s="13" t="s">
        <v>36</v>
      </c>
      <c r="AX253" s="13" t="s">
        <v>78</v>
      </c>
      <c r="AY253" s="213" t="s">
        <v>386</v>
      </c>
    </row>
    <row r="254" spans="1:65" s="13" customFormat="1" ht="10">
      <c r="B254" s="203"/>
      <c r="C254" s="204"/>
      <c r="D254" s="205" t="s">
        <v>395</v>
      </c>
      <c r="E254" s="206" t="s">
        <v>76</v>
      </c>
      <c r="F254" s="207" t="s">
        <v>7182</v>
      </c>
      <c r="G254" s="204"/>
      <c r="H254" s="206" t="s">
        <v>76</v>
      </c>
      <c r="I254" s="208"/>
      <c r="J254" s="204"/>
      <c r="K254" s="204"/>
      <c r="L254" s="209"/>
      <c r="M254" s="210"/>
      <c r="N254" s="211"/>
      <c r="O254" s="211"/>
      <c r="P254" s="211"/>
      <c r="Q254" s="211"/>
      <c r="R254" s="211"/>
      <c r="S254" s="211"/>
      <c r="T254" s="212"/>
      <c r="AT254" s="213" t="s">
        <v>395</v>
      </c>
      <c r="AU254" s="213" t="s">
        <v>90</v>
      </c>
      <c r="AV254" s="13" t="s">
        <v>85</v>
      </c>
      <c r="AW254" s="13" t="s">
        <v>36</v>
      </c>
      <c r="AX254" s="13" t="s">
        <v>78</v>
      </c>
      <c r="AY254" s="213" t="s">
        <v>386</v>
      </c>
    </row>
    <row r="255" spans="1:65" s="14" customFormat="1" ht="10">
      <c r="B255" s="214"/>
      <c r="C255" s="215"/>
      <c r="D255" s="205" t="s">
        <v>395</v>
      </c>
      <c r="E255" s="216" t="s">
        <v>76</v>
      </c>
      <c r="F255" s="217" t="s">
        <v>7309</v>
      </c>
      <c r="G255" s="215"/>
      <c r="H255" s="218">
        <v>1.82</v>
      </c>
      <c r="I255" s="219"/>
      <c r="J255" s="215"/>
      <c r="K255" s="215"/>
      <c r="L255" s="220"/>
      <c r="M255" s="221"/>
      <c r="N255" s="222"/>
      <c r="O255" s="222"/>
      <c r="P255" s="222"/>
      <c r="Q255" s="222"/>
      <c r="R255" s="222"/>
      <c r="S255" s="222"/>
      <c r="T255" s="223"/>
      <c r="AT255" s="224" t="s">
        <v>395</v>
      </c>
      <c r="AU255" s="224" t="s">
        <v>90</v>
      </c>
      <c r="AV255" s="14" t="s">
        <v>90</v>
      </c>
      <c r="AW255" s="14" t="s">
        <v>36</v>
      </c>
      <c r="AX255" s="14" t="s">
        <v>78</v>
      </c>
      <c r="AY255" s="224" t="s">
        <v>386</v>
      </c>
    </row>
    <row r="256" spans="1:65" s="15" customFormat="1" ht="10">
      <c r="B256" s="225"/>
      <c r="C256" s="226"/>
      <c r="D256" s="205" t="s">
        <v>395</v>
      </c>
      <c r="E256" s="227" t="s">
        <v>76</v>
      </c>
      <c r="F256" s="228" t="s">
        <v>398</v>
      </c>
      <c r="G256" s="226"/>
      <c r="H256" s="229">
        <v>1.82</v>
      </c>
      <c r="I256" s="230"/>
      <c r="J256" s="226"/>
      <c r="K256" s="226"/>
      <c r="L256" s="231"/>
      <c r="M256" s="232"/>
      <c r="N256" s="233"/>
      <c r="O256" s="233"/>
      <c r="P256" s="233"/>
      <c r="Q256" s="233"/>
      <c r="R256" s="233"/>
      <c r="S256" s="233"/>
      <c r="T256" s="234"/>
      <c r="AT256" s="235" t="s">
        <v>395</v>
      </c>
      <c r="AU256" s="235" t="s">
        <v>90</v>
      </c>
      <c r="AV256" s="15" t="s">
        <v>102</v>
      </c>
      <c r="AW256" s="15" t="s">
        <v>36</v>
      </c>
      <c r="AX256" s="15" t="s">
        <v>85</v>
      </c>
      <c r="AY256" s="235" t="s">
        <v>386</v>
      </c>
    </row>
    <row r="257" spans="1:65" s="2" customFormat="1" ht="37.75" customHeight="1">
      <c r="A257" s="37"/>
      <c r="B257" s="38"/>
      <c r="C257" s="185" t="s">
        <v>613</v>
      </c>
      <c r="D257" s="185" t="s">
        <v>388</v>
      </c>
      <c r="E257" s="186" t="s">
        <v>798</v>
      </c>
      <c r="F257" s="187" t="s">
        <v>799</v>
      </c>
      <c r="G257" s="188" t="s">
        <v>127</v>
      </c>
      <c r="H257" s="189">
        <v>11.596</v>
      </c>
      <c r="I257" s="190"/>
      <c r="J257" s="191">
        <f>ROUND(I257*H257,2)</f>
        <v>0</v>
      </c>
      <c r="K257" s="187" t="s">
        <v>391</v>
      </c>
      <c r="L257" s="42"/>
      <c r="M257" s="192" t="s">
        <v>76</v>
      </c>
      <c r="N257" s="193" t="s">
        <v>49</v>
      </c>
      <c r="O257" s="67"/>
      <c r="P257" s="194">
        <f>O257*H257</f>
        <v>0</v>
      </c>
      <c r="Q257" s="194">
        <v>5.3299999999999997E-3</v>
      </c>
      <c r="R257" s="194">
        <f>Q257*H257</f>
        <v>6.1806679999999996E-2</v>
      </c>
      <c r="S257" s="194">
        <v>0</v>
      </c>
      <c r="T257" s="195">
        <f>S257*H257</f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6" t="s">
        <v>102</v>
      </c>
      <c r="AT257" s="196" t="s">
        <v>388</v>
      </c>
      <c r="AU257" s="196" t="s">
        <v>90</v>
      </c>
      <c r="AY257" s="20" t="s">
        <v>386</v>
      </c>
      <c r="BE257" s="197">
        <f>IF(N257="základní",J257,0)</f>
        <v>0</v>
      </c>
      <c r="BF257" s="197">
        <f>IF(N257="snížená",J257,0)</f>
        <v>0</v>
      </c>
      <c r="BG257" s="197">
        <f>IF(N257="zákl. přenesená",J257,0)</f>
        <v>0</v>
      </c>
      <c r="BH257" s="197">
        <f>IF(N257="sníž. přenesená",J257,0)</f>
        <v>0</v>
      </c>
      <c r="BI257" s="197">
        <f>IF(N257="nulová",J257,0)</f>
        <v>0</v>
      </c>
      <c r="BJ257" s="20" t="s">
        <v>90</v>
      </c>
      <c r="BK257" s="197">
        <f>ROUND(I257*H257,2)</f>
        <v>0</v>
      </c>
      <c r="BL257" s="20" t="s">
        <v>102</v>
      </c>
      <c r="BM257" s="196" t="s">
        <v>7310</v>
      </c>
    </row>
    <row r="258" spans="1:65" s="2" customFormat="1" ht="10">
      <c r="A258" s="37"/>
      <c r="B258" s="38"/>
      <c r="C258" s="39"/>
      <c r="D258" s="198" t="s">
        <v>393</v>
      </c>
      <c r="E258" s="39"/>
      <c r="F258" s="199" t="s">
        <v>801</v>
      </c>
      <c r="G258" s="39"/>
      <c r="H258" s="39"/>
      <c r="I258" s="200"/>
      <c r="J258" s="39"/>
      <c r="K258" s="39"/>
      <c r="L258" s="42"/>
      <c r="M258" s="201"/>
      <c r="N258" s="202"/>
      <c r="O258" s="67"/>
      <c r="P258" s="67"/>
      <c r="Q258" s="67"/>
      <c r="R258" s="67"/>
      <c r="S258" s="67"/>
      <c r="T258" s="68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T258" s="20" t="s">
        <v>393</v>
      </c>
      <c r="AU258" s="20" t="s">
        <v>90</v>
      </c>
    </row>
    <row r="259" spans="1:65" s="13" customFormat="1" ht="10">
      <c r="B259" s="203"/>
      <c r="C259" s="204"/>
      <c r="D259" s="205" t="s">
        <v>395</v>
      </c>
      <c r="E259" s="206" t="s">
        <v>76</v>
      </c>
      <c r="F259" s="207" t="s">
        <v>7181</v>
      </c>
      <c r="G259" s="204"/>
      <c r="H259" s="206" t="s">
        <v>76</v>
      </c>
      <c r="I259" s="208"/>
      <c r="J259" s="204"/>
      <c r="K259" s="204"/>
      <c r="L259" s="209"/>
      <c r="M259" s="210"/>
      <c r="N259" s="211"/>
      <c r="O259" s="211"/>
      <c r="P259" s="211"/>
      <c r="Q259" s="211"/>
      <c r="R259" s="211"/>
      <c r="S259" s="211"/>
      <c r="T259" s="212"/>
      <c r="AT259" s="213" t="s">
        <v>395</v>
      </c>
      <c r="AU259" s="213" t="s">
        <v>90</v>
      </c>
      <c r="AV259" s="13" t="s">
        <v>85</v>
      </c>
      <c r="AW259" s="13" t="s">
        <v>36</v>
      </c>
      <c r="AX259" s="13" t="s">
        <v>78</v>
      </c>
      <c r="AY259" s="213" t="s">
        <v>386</v>
      </c>
    </row>
    <row r="260" spans="1:65" s="13" customFormat="1" ht="10">
      <c r="B260" s="203"/>
      <c r="C260" s="204"/>
      <c r="D260" s="205" t="s">
        <v>395</v>
      </c>
      <c r="E260" s="206" t="s">
        <v>76</v>
      </c>
      <c r="F260" s="207" t="s">
        <v>7182</v>
      </c>
      <c r="G260" s="204"/>
      <c r="H260" s="206" t="s">
        <v>76</v>
      </c>
      <c r="I260" s="208"/>
      <c r="J260" s="204"/>
      <c r="K260" s="204"/>
      <c r="L260" s="209"/>
      <c r="M260" s="210"/>
      <c r="N260" s="211"/>
      <c r="O260" s="211"/>
      <c r="P260" s="211"/>
      <c r="Q260" s="211"/>
      <c r="R260" s="211"/>
      <c r="S260" s="211"/>
      <c r="T260" s="212"/>
      <c r="AT260" s="213" t="s">
        <v>395</v>
      </c>
      <c r="AU260" s="213" t="s">
        <v>90</v>
      </c>
      <c r="AV260" s="13" t="s">
        <v>85</v>
      </c>
      <c r="AW260" s="13" t="s">
        <v>36</v>
      </c>
      <c r="AX260" s="13" t="s">
        <v>78</v>
      </c>
      <c r="AY260" s="213" t="s">
        <v>386</v>
      </c>
    </row>
    <row r="261" spans="1:65" s="14" customFormat="1" ht="10">
      <c r="B261" s="214"/>
      <c r="C261" s="215"/>
      <c r="D261" s="205" t="s">
        <v>395</v>
      </c>
      <c r="E261" s="216" t="s">
        <v>76</v>
      </c>
      <c r="F261" s="217" t="s">
        <v>7311</v>
      </c>
      <c r="G261" s="215"/>
      <c r="H261" s="218">
        <v>11.596</v>
      </c>
      <c r="I261" s="219"/>
      <c r="J261" s="215"/>
      <c r="K261" s="215"/>
      <c r="L261" s="220"/>
      <c r="M261" s="221"/>
      <c r="N261" s="222"/>
      <c r="O261" s="222"/>
      <c r="P261" s="222"/>
      <c r="Q261" s="222"/>
      <c r="R261" s="222"/>
      <c r="S261" s="222"/>
      <c r="T261" s="223"/>
      <c r="AT261" s="224" t="s">
        <v>395</v>
      </c>
      <c r="AU261" s="224" t="s">
        <v>90</v>
      </c>
      <c r="AV261" s="14" t="s">
        <v>90</v>
      </c>
      <c r="AW261" s="14" t="s">
        <v>36</v>
      </c>
      <c r="AX261" s="14" t="s">
        <v>78</v>
      </c>
      <c r="AY261" s="224" t="s">
        <v>386</v>
      </c>
    </row>
    <row r="262" spans="1:65" s="15" customFormat="1" ht="10">
      <c r="B262" s="225"/>
      <c r="C262" s="226"/>
      <c r="D262" s="205" t="s">
        <v>395</v>
      </c>
      <c r="E262" s="227" t="s">
        <v>76</v>
      </c>
      <c r="F262" s="228" t="s">
        <v>398</v>
      </c>
      <c r="G262" s="226"/>
      <c r="H262" s="229">
        <v>11.596</v>
      </c>
      <c r="I262" s="230"/>
      <c r="J262" s="226"/>
      <c r="K262" s="226"/>
      <c r="L262" s="231"/>
      <c r="M262" s="232"/>
      <c r="N262" s="233"/>
      <c r="O262" s="233"/>
      <c r="P262" s="233"/>
      <c r="Q262" s="233"/>
      <c r="R262" s="233"/>
      <c r="S262" s="233"/>
      <c r="T262" s="234"/>
      <c r="AT262" s="235" t="s">
        <v>395</v>
      </c>
      <c r="AU262" s="235" t="s">
        <v>90</v>
      </c>
      <c r="AV262" s="15" t="s">
        <v>102</v>
      </c>
      <c r="AW262" s="15" t="s">
        <v>36</v>
      </c>
      <c r="AX262" s="15" t="s">
        <v>85</v>
      </c>
      <c r="AY262" s="235" t="s">
        <v>386</v>
      </c>
    </row>
    <row r="263" spans="1:65" s="2" customFormat="1" ht="37.75" customHeight="1">
      <c r="A263" s="37"/>
      <c r="B263" s="38"/>
      <c r="C263" s="185" t="s">
        <v>621</v>
      </c>
      <c r="D263" s="185" t="s">
        <v>388</v>
      </c>
      <c r="E263" s="186" t="s">
        <v>813</v>
      </c>
      <c r="F263" s="187" t="s">
        <v>814</v>
      </c>
      <c r="G263" s="188" t="s">
        <v>127</v>
      </c>
      <c r="H263" s="189">
        <v>11.596</v>
      </c>
      <c r="I263" s="190"/>
      <c r="J263" s="191">
        <f>ROUND(I263*H263,2)</f>
        <v>0</v>
      </c>
      <c r="K263" s="187" t="s">
        <v>391</v>
      </c>
      <c r="L263" s="42"/>
      <c r="M263" s="192" t="s">
        <v>76</v>
      </c>
      <c r="N263" s="193" t="s">
        <v>49</v>
      </c>
      <c r="O263" s="67"/>
      <c r="P263" s="194">
        <f>O263*H263</f>
        <v>0</v>
      </c>
      <c r="Q263" s="194">
        <v>0</v>
      </c>
      <c r="R263" s="194">
        <f>Q263*H263</f>
        <v>0</v>
      </c>
      <c r="S263" s="194">
        <v>0</v>
      </c>
      <c r="T263" s="195">
        <f>S263*H263</f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6" t="s">
        <v>102</v>
      </c>
      <c r="AT263" s="196" t="s">
        <v>388</v>
      </c>
      <c r="AU263" s="196" t="s">
        <v>90</v>
      </c>
      <c r="AY263" s="20" t="s">
        <v>386</v>
      </c>
      <c r="BE263" s="197">
        <f>IF(N263="základní",J263,0)</f>
        <v>0</v>
      </c>
      <c r="BF263" s="197">
        <f>IF(N263="snížená",J263,0)</f>
        <v>0</v>
      </c>
      <c r="BG263" s="197">
        <f>IF(N263="zákl. přenesená",J263,0)</f>
        <v>0</v>
      </c>
      <c r="BH263" s="197">
        <f>IF(N263="sníž. přenesená",J263,0)</f>
        <v>0</v>
      </c>
      <c r="BI263" s="197">
        <f>IF(N263="nulová",J263,0)</f>
        <v>0</v>
      </c>
      <c r="BJ263" s="20" t="s">
        <v>90</v>
      </c>
      <c r="BK263" s="197">
        <f>ROUND(I263*H263,2)</f>
        <v>0</v>
      </c>
      <c r="BL263" s="20" t="s">
        <v>102</v>
      </c>
      <c r="BM263" s="196" t="s">
        <v>7312</v>
      </c>
    </row>
    <row r="264" spans="1:65" s="2" customFormat="1" ht="10">
      <c r="A264" s="37"/>
      <c r="B264" s="38"/>
      <c r="C264" s="39"/>
      <c r="D264" s="198" t="s">
        <v>393</v>
      </c>
      <c r="E264" s="39"/>
      <c r="F264" s="199" t="s">
        <v>816</v>
      </c>
      <c r="G264" s="39"/>
      <c r="H264" s="39"/>
      <c r="I264" s="200"/>
      <c r="J264" s="39"/>
      <c r="K264" s="39"/>
      <c r="L264" s="42"/>
      <c r="M264" s="201"/>
      <c r="N264" s="202"/>
      <c r="O264" s="67"/>
      <c r="P264" s="67"/>
      <c r="Q264" s="67"/>
      <c r="R264" s="67"/>
      <c r="S264" s="67"/>
      <c r="T264" s="68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T264" s="20" t="s">
        <v>393</v>
      </c>
      <c r="AU264" s="20" t="s">
        <v>90</v>
      </c>
    </row>
    <row r="265" spans="1:65" s="2" customFormat="1" ht="37.75" customHeight="1">
      <c r="A265" s="37"/>
      <c r="B265" s="38"/>
      <c r="C265" s="185" t="s">
        <v>629</v>
      </c>
      <c r="D265" s="185" t="s">
        <v>388</v>
      </c>
      <c r="E265" s="186" t="s">
        <v>835</v>
      </c>
      <c r="F265" s="187" t="s">
        <v>836</v>
      </c>
      <c r="G265" s="188" t="s">
        <v>127</v>
      </c>
      <c r="H265" s="189">
        <v>9.1</v>
      </c>
      <c r="I265" s="190"/>
      <c r="J265" s="191">
        <f>ROUND(I265*H265,2)</f>
        <v>0</v>
      </c>
      <c r="K265" s="187" t="s">
        <v>391</v>
      </c>
      <c r="L265" s="42"/>
      <c r="M265" s="192" t="s">
        <v>76</v>
      </c>
      <c r="N265" s="193" t="s">
        <v>49</v>
      </c>
      <c r="O265" s="67"/>
      <c r="P265" s="194">
        <f>O265*H265</f>
        <v>0</v>
      </c>
      <c r="Q265" s="194">
        <v>8.8000000000000003E-4</v>
      </c>
      <c r="R265" s="194">
        <f>Q265*H265</f>
        <v>8.0079999999999995E-3</v>
      </c>
      <c r="S265" s="194">
        <v>0</v>
      </c>
      <c r="T265" s="195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6" t="s">
        <v>102</v>
      </c>
      <c r="AT265" s="196" t="s">
        <v>388</v>
      </c>
      <c r="AU265" s="196" t="s">
        <v>90</v>
      </c>
      <c r="AY265" s="20" t="s">
        <v>386</v>
      </c>
      <c r="BE265" s="197">
        <f>IF(N265="základní",J265,0)</f>
        <v>0</v>
      </c>
      <c r="BF265" s="197">
        <f>IF(N265="snížená",J265,0)</f>
        <v>0</v>
      </c>
      <c r="BG265" s="197">
        <f>IF(N265="zákl. přenesená",J265,0)</f>
        <v>0</v>
      </c>
      <c r="BH265" s="197">
        <f>IF(N265="sníž. přenesená",J265,0)</f>
        <v>0</v>
      </c>
      <c r="BI265" s="197">
        <f>IF(N265="nulová",J265,0)</f>
        <v>0</v>
      </c>
      <c r="BJ265" s="20" t="s">
        <v>90</v>
      </c>
      <c r="BK265" s="197">
        <f>ROUND(I265*H265,2)</f>
        <v>0</v>
      </c>
      <c r="BL265" s="20" t="s">
        <v>102</v>
      </c>
      <c r="BM265" s="196" t="s">
        <v>7313</v>
      </c>
    </row>
    <row r="266" spans="1:65" s="2" customFormat="1" ht="10">
      <c r="A266" s="37"/>
      <c r="B266" s="38"/>
      <c r="C266" s="39"/>
      <c r="D266" s="198" t="s">
        <v>393</v>
      </c>
      <c r="E266" s="39"/>
      <c r="F266" s="199" t="s">
        <v>838</v>
      </c>
      <c r="G266" s="39"/>
      <c r="H266" s="39"/>
      <c r="I266" s="200"/>
      <c r="J266" s="39"/>
      <c r="K266" s="39"/>
      <c r="L266" s="42"/>
      <c r="M266" s="201"/>
      <c r="N266" s="202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393</v>
      </c>
      <c r="AU266" s="20" t="s">
        <v>90</v>
      </c>
    </row>
    <row r="267" spans="1:65" s="2" customFormat="1" ht="37.75" customHeight="1">
      <c r="A267" s="37"/>
      <c r="B267" s="38"/>
      <c r="C267" s="185" t="s">
        <v>636</v>
      </c>
      <c r="D267" s="185" t="s">
        <v>388</v>
      </c>
      <c r="E267" s="186" t="s">
        <v>840</v>
      </c>
      <c r="F267" s="187" t="s">
        <v>841</v>
      </c>
      <c r="G267" s="188" t="s">
        <v>127</v>
      </c>
      <c r="H267" s="189">
        <v>9.1</v>
      </c>
      <c r="I267" s="190"/>
      <c r="J267" s="191">
        <f>ROUND(I267*H267,2)</f>
        <v>0</v>
      </c>
      <c r="K267" s="187" t="s">
        <v>391</v>
      </c>
      <c r="L267" s="42"/>
      <c r="M267" s="192" t="s">
        <v>76</v>
      </c>
      <c r="N267" s="193" t="s">
        <v>49</v>
      </c>
      <c r="O267" s="67"/>
      <c r="P267" s="194">
        <f>O267*H267</f>
        <v>0</v>
      </c>
      <c r="Q267" s="194">
        <v>0</v>
      </c>
      <c r="R267" s="194">
        <f>Q267*H267</f>
        <v>0</v>
      </c>
      <c r="S267" s="194">
        <v>0</v>
      </c>
      <c r="T267" s="195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6" t="s">
        <v>102</v>
      </c>
      <c r="AT267" s="196" t="s">
        <v>388</v>
      </c>
      <c r="AU267" s="196" t="s">
        <v>90</v>
      </c>
      <c r="AY267" s="20" t="s">
        <v>386</v>
      </c>
      <c r="BE267" s="197">
        <f>IF(N267="základní",J267,0)</f>
        <v>0</v>
      </c>
      <c r="BF267" s="197">
        <f>IF(N267="snížená",J267,0)</f>
        <v>0</v>
      </c>
      <c r="BG267" s="197">
        <f>IF(N267="zákl. přenesená",J267,0)</f>
        <v>0</v>
      </c>
      <c r="BH267" s="197">
        <f>IF(N267="sníž. přenesená",J267,0)</f>
        <v>0</v>
      </c>
      <c r="BI267" s="197">
        <f>IF(N267="nulová",J267,0)</f>
        <v>0</v>
      </c>
      <c r="BJ267" s="20" t="s">
        <v>90</v>
      </c>
      <c r="BK267" s="197">
        <f>ROUND(I267*H267,2)</f>
        <v>0</v>
      </c>
      <c r="BL267" s="20" t="s">
        <v>102</v>
      </c>
      <c r="BM267" s="196" t="s">
        <v>7314</v>
      </c>
    </row>
    <row r="268" spans="1:65" s="2" customFormat="1" ht="10">
      <c r="A268" s="37"/>
      <c r="B268" s="38"/>
      <c r="C268" s="39"/>
      <c r="D268" s="198" t="s">
        <v>393</v>
      </c>
      <c r="E268" s="39"/>
      <c r="F268" s="199" t="s">
        <v>843</v>
      </c>
      <c r="G268" s="39"/>
      <c r="H268" s="39"/>
      <c r="I268" s="200"/>
      <c r="J268" s="39"/>
      <c r="K268" s="39"/>
      <c r="L268" s="42"/>
      <c r="M268" s="201"/>
      <c r="N268" s="202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393</v>
      </c>
      <c r="AU268" s="20" t="s">
        <v>90</v>
      </c>
    </row>
    <row r="269" spans="1:65" s="2" customFormat="1" ht="78" customHeight="1">
      <c r="A269" s="37"/>
      <c r="B269" s="38"/>
      <c r="C269" s="185" t="s">
        <v>645</v>
      </c>
      <c r="D269" s="185" t="s">
        <v>388</v>
      </c>
      <c r="E269" s="186" t="s">
        <v>845</v>
      </c>
      <c r="F269" s="187" t="s">
        <v>846</v>
      </c>
      <c r="G269" s="188" t="s">
        <v>456</v>
      </c>
      <c r="H269" s="189">
        <v>0.218</v>
      </c>
      <c r="I269" s="190"/>
      <c r="J269" s="191">
        <f>ROUND(I269*H269,2)</f>
        <v>0</v>
      </c>
      <c r="K269" s="187" t="s">
        <v>391</v>
      </c>
      <c r="L269" s="42"/>
      <c r="M269" s="192" t="s">
        <v>76</v>
      </c>
      <c r="N269" s="193" t="s">
        <v>49</v>
      </c>
      <c r="O269" s="67"/>
      <c r="P269" s="194">
        <f>O269*H269</f>
        <v>0</v>
      </c>
      <c r="Q269" s="194">
        <v>1.05555</v>
      </c>
      <c r="R269" s="194">
        <f>Q269*H269</f>
        <v>0.23010990000000001</v>
      </c>
      <c r="S269" s="194">
        <v>0</v>
      </c>
      <c r="T269" s="195">
        <f>S269*H269</f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6" t="s">
        <v>102</v>
      </c>
      <c r="AT269" s="196" t="s">
        <v>388</v>
      </c>
      <c r="AU269" s="196" t="s">
        <v>90</v>
      </c>
      <c r="AY269" s="20" t="s">
        <v>386</v>
      </c>
      <c r="BE269" s="197">
        <f>IF(N269="základní",J269,0)</f>
        <v>0</v>
      </c>
      <c r="BF269" s="197">
        <f>IF(N269="snížená",J269,0)</f>
        <v>0</v>
      </c>
      <c r="BG269" s="197">
        <f>IF(N269="zákl. přenesená",J269,0)</f>
        <v>0</v>
      </c>
      <c r="BH269" s="197">
        <f>IF(N269="sníž. přenesená",J269,0)</f>
        <v>0</v>
      </c>
      <c r="BI269" s="197">
        <f>IF(N269="nulová",J269,0)</f>
        <v>0</v>
      </c>
      <c r="BJ269" s="20" t="s">
        <v>90</v>
      </c>
      <c r="BK269" s="197">
        <f>ROUND(I269*H269,2)</f>
        <v>0</v>
      </c>
      <c r="BL269" s="20" t="s">
        <v>102</v>
      </c>
      <c r="BM269" s="196" t="s">
        <v>7315</v>
      </c>
    </row>
    <row r="270" spans="1:65" s="2" customFormat="1" ht="10">
      <c r="A270" s="37"/>
      <c r="B270" s="38"/>
      <c r="C270" s="39"/>
      <c r="D270" s="198" t="s">
        <v>393</v>
      </c>
      <c r="E270" s="39"/>
      <c r="F270" s="199" t="s">
        <v>848</v>
      </c>
      <c r="G270" s="39"/>
      <c r="H270" s="39"/>
      <c r="I270" s="200"/>
      <c r="J270" s="39"/>
      <c r="K270" s="39"/>
      <c r="L270" s="42"/>
      <c r="M270" s="201"/>
      <c r="N270" s="202"/>
      <c r="O270" s="67"/>
      <c r="P270" s="67"/>
      <c r="Q270" s="67"/>
      <c r="R270" s="67"/>
      <c r="S270" s="67"/>
      <c r="T270" s="68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T270" s="20" t="s">
        <v>393</v>
      </c>
      <c r="AU270" s="20" t="s">
        <v>90</v>
      </c>
    </row>
    <row r="271" spans="1:65" s="13" customFormat="1" ht="10">
      <c r="B271" s="203"/>
      <c r="C271" s="204"/>
      <c r="D271" s="205" t="s">
        <v>395</v>
      </c>
      <c r="E271" s="206" t="s">
        <v>76</v>
      </c>
      <c r="F271" s="207" t="s">
        <v>7181</v>
      </c>
      <c r="G271" s="204"/>
      <c r="H271" s="206" t="s">
        <v>76</v>
      </c>
      <c r="I271" s="208"/>
      <c r="J271" s="204"/>
      <c r="K271" s="204"/>
      <c r="L271" s="209"/>
      <c r="M271" s="210"/>
      <c r="N271" s="211"/>
      <c r="O271" s="211"/>
      <c r="P271" s="211"/>
      <c r="Q271" s="211"/>
      <c r="R271" s="211"/>
      <c r="S271" s="211"/>
      <c r="T271" s="212"/>
      <c r="AT271" s="213" t="s">
        <v>395</v>
      </c>
      <c r="AU271" s="213" t="s">
        <v>90</v>
      </c>
      <c r="AV271" s="13" t="s">
        <v>85</v>
      </c>
      <c r="AW271" s="13" t="s">
        <v>36</v>
      </c>
      <c r="AX271" s="13" t="s">
        <v>78</v>
      </c>
      <c r="AY271" s="213" t="s">
        <v>386</v>
      </c>
    </row>
    <row r="272" spans="1:65" s="13" customFormat="1" ht="10">
      <c r="B272" s="203"/>
      <c r="C272" s="204"/>
      <c r="D272" s="205" t="s">
        <v>395</v>
      </c>
      <c r="E272" s="206" t="s">
        <v>76</v>
      </c>
      <c r="F272" s="207" t="s">
        <v>7182</v>
      </c>
      <c r="G272" s="204"/>
      <c r="H272" s="206" t="s">
        <v>76</v>
      </c>
      <c r="I272" s="208"/>
      <c r="J272" s="204"/>
      <c r="K272" s="204"/>
      <c r="L272" s="209"/>
      <c r="M272" s="210"/>
      <c r="N272" s="211"/>
      <c r="O272" s="211"/>
      <c r="P272" s="211"/>
      <c r="Q272" s="211"/>
      <c r="R272" s="211"/>
      <c r="S272" s="211"/>
      <c r="T272" s="212"/>
      <c r="AT272" s="213" t="s">
        <v>395</v>
      </c>
      <c r="AU272" s="213" t="s">
        <v>90</v>
      </c>
      <c r="AV272" s="13" t="s">
        <v>85</v>
      </c>
      <c r="AW272" s="13" t="s">
        <v>36</v>
      </c>
      <c r="AX272" s="13" t="s">
        <v>78</v>
      </c>
      <c r="AY272" s="213" t="s">
        <v>386</v>
      </c>
    </row>
    <row r="273" spans="1:65" s="14" customFormat="1" ht="10">
      <c r="B273" s="214"/>
      <c r="C273" s="215"/>
      <c r="D273" s="205" t="s">
        <v>395</v>
      </c>
      <c r="E273" s="216" t="s">
        <v>76</v>
      </c>
      <c r="F273" s="217" t="s">
        <v>7316</v>
      </c>
      <c r="G273" s="215"/>
      <c r="H273" s="218">
        <v>0.218</v>
      </c>
      <c r="I273" s="219"/>
      <c r="J273" s="215"/>
      <c r="K273" s="215"/>
      <c r="L273" s="220"/>
      <c r="M273" s="221"/>
      <c r="N273" s="222"/>
      <c r="O273" s="222"/>
      <c r="P273" s="222"/>
      <c r="Q273" s="222"/>
      <c r="R273" s="222"/>
      <c r="S273" s="222"/>
      <c r="T273" s="223"/>
      <c r="AT273" s="224" t="s">
        <v>395</v>
      </c>
      <c r="AU273" s="224" t="s">
        <v>90</v>
      </c>
      <c r="AV273" s="14" t="s">
        <v>90</v>
      </c>
      <c r="AW273" s="14" t="s">
        <v>36</v>
      </c>
      <c r="AX273" s="14" t="s">
        <v>78</v>
      </c>
      <c r="AY273" s="224" t="s">
        <v>386</v>
      </c>
    </row>
    <row r="274" spans="1:65" s="15" customFormat="1" ht="10">
      <c r="B274" s="225"/>
      <c r="C274" s="226"/>
      <c r="D274" s="205" t="s">
        <v>395</v>
      </c>
      <c r="E274" s="227" t="s">
        <v>76</v>
      </c>
      <c r="F274" s="228" t="s">
        <v>398</v>
      </c>
      <c r="G274" s="226"/>
      <c r="H274" s="229">
        <v>0.218</v>
      </c>
      <c r="I274" s="230"/>
      <c r="J274" s="226"/>
      <c r="K274" s="226"/>
      <c r="L274" s="231"/>
      <c r="M274" s="232"/>
      <c r="N274" s="233"/>
      <c r="O274" s="233"/>
      <c r="P274" s="233"/>
      <c r="Q274" s="233"/>
      <c r="R274" s="233"/>
      <c r="S274" s="233"/>
      <c r="T274" s="234"/>
      <c r="AT274" s="235" t="s">
        <v>395</v>
      </c>
      <c r="AU274" s="235" t="s">
        <v>90</v>
      </c>
      <c r="AV274" s="15" t="s">
        <v>102</v>
      </c>
      <c r="AW274" s="15" t="s">
        <v>36</v>
      </c>
      <c r="AX274" s="15" t="s">
        <v>85</v>
      </c>
      <c r="AY274" s="235" t="s">
        <v>386</v>
      </c>
    </row>
    <row r="275" spans="1:65" s="12" customFormat="1" ht="22.75" customHeight="1">
      <c r="B275" s="169"/>
      <c r="C275" s="170"/>
      <c r="D275" s="171" t="s">
        <v>77</v>
      </c>
      <c r="E275" s="183" t="s">
        <v>424</v>
      </c>
      <c r="F275" s="183" t="s">
        <v>986</v>
      </c>
      <c r="G275" s="170"/>
      <c r="H275" s="170"/>
      <c r="I275" s="173"/>
      <c r="J275" s="184">
        <f>BK275</f>
        <v>0</v>
      </c>
      <c r="K275" s="170"/>
      <c r="L275" s="175"/>
      <c r="M275" s="176"/>
      <c r="N275" s="177"/>
      <c r="O275" s="177"/>
      <c r="P275" s="178">
        <f>SUM(P276:P316)</f>
        <v>0</v>
      </c>
      <c r="Q275" s="177"/>
      <c r="R275" s="178">
        <f>SUM(R276:R316)</f>
        <v>0.78922854000000009</v>
      </c>
      <c r="S275" s="177"/>
      <c r="T275" s="179">
        <f>SUM(T276:T316)</f>
        <v>0</v>
      </c>
      <c r="AR275" s="180" t="s">
        <v>85</v>
      </c>
      <c r="AT275" s="181" t="s">
        <v>77</v>
      </c>
      <c r="AU275" s="181" t="s">
        <v>85</v>
      </c>
      <c r="AY275" s="180" t="s">
        <v>386</v>
      </c>
      <c r="BK275" s="182">
        <f>SUM(BK276:BK316)</f>
        <v>0</v>
      </c>
    </row>
    <row r="276" spans="1:65" s="2" customFormat="1" ht="24.15" customHeight="1">
      <c r="A276" s="37"/>
      <c r="B276" s="38"/>
      <c r="C276" s="185" t="s">
        <v>653</v>
      </c>
      <c r="D276" s="185" t="s">
        <v>388</v>
      </c>
      <c r="E276" s="186" t="s">
        <v>994</v>
      </c>
      <c r="F276" s="187" t="s">
        <v>995</v>
      </c>
      <c r="G276" s="188" t="s">
        <v>127</v>
      </c>
      <c r="H276" s="189">
        <v>7.51</v>
      </c>
      <c r="I276" s="190"/>
      <c r="J276" s="191">
        <f>ROUND(I276*H276,2)</f>
        <v>0</v>
      </c>
      <c r="K276" s="187" t="s">
        <v>391</v>
      </c>
      <c r="L276" s="42"/>
      <c r="M276" s="192" t="s">
        <v>76</v>
      </c>
      <c r="N276" s="193" t="s">
        <v>49</v>
      </c>
      <c r="O276" s="67"/>
      <c r="P276" s="194">
        <f>O276*H276</f>
        <v>0</v>
      </c>
      <c r="Q276" s="194">
        <v>2.5999999999999998E-4</v>
      </c>
      <c r="R276" s="194">
        <f>Q276*H276</f>
        <v>1.9525999999999999E-3</v>
      </c>
      <c r="S276" s="194">
        <v>0</v>
      </c>
      <c r="T276" s="195">
        <f>S276*H276</f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6" t="s">
        <v>102</v>
      </c>
      <c r="AT276" s="196" t="s">
        <v>388</v>
      </c>
      <c r="AU276" s="196" t="s">
        <v>90</v>
      </c>
      <c r="AY276" s="20" t="s">
        <v>386</v>
      </c>
      <c r="BE276" s="197">
        <f>IF(N276="základní",J276,0)</f>
        <v>0</v>
      </c>
      <c r="BF276" s="197">
        <f>IF(N276="snížená",J276,0)</f>
        <v>0</v>
      </c>
      <c r="BG276" s="197">
        <f>IF(N276="zákl. přenesená",J276,0)</f>
        <v>0</v>
      </c>
      <c r="BH276" s="197">
        <f>IF(N276="sníž. přenesená",J276,0)</f>
        <v>0</v>
      </c>
      <c r="BI276" s="197">
        <f>IF(N276="nulová",J276,0)</f>
        <v>0</v>
      </c>
      <c r="BJ276" s="20" t="s">
        <v>90</v>
      </c>
      <c r="BK276" s="197">
        <f>ROUND(I276*H276,2)</f>
        <v>0</v>
      </c>
      <c r="BL276" s="20" t="s">
        <v>102</v>
      </c>
      <c r="BM276" s="196" t="s">
        <v>7317</v>
      </c>
    </row>
    <row r="277" spans="1:65" s="2" customFormat="1" ht="10">
      <c r="A277" s="37"/>
      <c r="B277" s="38"/>
      <c r="C277" s="39"/>
      <c r="D277" s="198" t="s">
        <v>393</v>
      </c>
      <c r="E277" s="39"/>
      <c r="F277" s="199" t="s">
        <v>997</v>
      </c>
      <c r="G277" s="39"/>
      <c r="H277" s="39"/>
      <c r="I277" s="200"/>
      <c r="J277" s="39"/>
      <c r="K277" s="39"/>
      <c r="L277" s="42"/>
      <c r="M277" s="201"/>
      <c r="N277" s="202"/>
      <c r="O277" s="67"/>
      <c r="P277" s="67"/>
      <c r="Q277" s="67"/>
      <c r="R277" s="67"/>
      <c r="S277" s="67"/>
      <c r="T277" s="68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T277" s="20" t="s">
        <v>393</v>
      </c>
      <c r="AU277" s="20" t="s">
        <v>90</v>
      </c>
    </row>
    <row r="278" spans="1:65" s="2" customFormat="1" ht="24.15" customHeight="1">
      <c r="A278" s="37"/>
      <c r="B278" s="38"/>
      <c r="C278" s="185" t="s">
        <v>660</v>
      </c>
      <c r="D278" s="185" t="s">
        <v>388</v>
      </c>
      <c r="E278" s="186" t="s">
        <v>1032</v>
      </c>
      <c r="F278" s="187" t="s">
        <v>1033</v>
      </c>
      <c r="G278" s="188" t="s">
        <v>127</v>
      </c>
      <c r="H278" s="189">
        <v>33.526000000000003</v>
      </c>
      <c r="I278" s="190"/>
      <c r="J278" s="191">
        <f>ROUND(I278*H278,2)</f>
        <v>0</v>
      </c>
      <c r="K278" s="187" t="s">
        <v>391</v>
      </c>
      <c r="L278" s="42"/>
      <c r="M278" s="192" t="s">
        <v>76</v>
      </c>
      <c r="N278" s="193" t="s">
        <v>49</v>
      </c>
      <c r="O278" s="67"/>
      <c r="P278" s="194">
        <f>O278*H278</f>
        <v>0</v>
      </c>
      <c r="Q278" s="194">
        <v>2.5999999999999998E-4</v>
      </c>
      <c r="R278" s="194">
        <f>Q278*H278</f>
        <v>8.7167600000000005E-3</v>
      </c>
      <c r="S278" s="194">
        <v>0</v>
      </c>
      <c r="T278" s="195">
        <f>S278*H278</f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6" t="s">
        <v>102</v>
      </c>
      <c r="AT278" s="196" t="s">
        <v>388</v>
      </c>
      <c r="AU278" s="196" t="s">
        <v>90</v>
      </c>
      <c r="AY278" s="20" t="s">
        <v>386</v>
      </c>
      <c r="BE278" s="197">
        <f>IF(N278="základní",J278,0)</f>
        <v>0</v>
      </c>
      <c r="BF278" s="197">
        <f>IF(N278="snížená",J278,0)</f>
        <v>0</v>
      </c>
      <c r="BG278" s="197">
        <f>IF(N278="zákl. přenesená",J278,0)</f>
        <v>0</v>
      </c>
      <c r="BH278" s="197">
        <f>IF(N278="sníž. přenesená",J278,0)</f>
        <v>0</v>
      </c>
      <c r="BI278" s="197">
        <f>IF(N278="nulová",J278,0)</f>
        <v>0</v>
      </c>
      <c r="BJ278" s="20" t="s">
        <v>90</v>
      </c>
      <c r="BK278" s="197">
        <f>ROUND(I278*H278,2)</f>
        <v>0</v>
      </c>
      <c r="BL278" s="20" t="s">
        <v>102</v>
      </c>
      <c r="BM278" s="196" t="s">
        <v>7318</v>
      </c>
    </row>
    <row r="279" spans="1:65" s="2" customFormat="1" ht="10">
      <c r="A279" s="37"/>
      <c r="B279" s="38"/>
      <c r="C279" s="39"/>
      <c r="D279" s="198" t="s">
        <v>393</v>
      </c>
      <c r="E279" s="39"/>
      <c r="F279" s="199" t="s">
        <v>1035</v>
      </c>
      <c r="G279" s="39"/>
      <c r="H279" s="39"/>
      <c r="I279" s="200"/>
      <c r="J279" s="39"/>
      <c r="K279" s="39"/>
      <c r="L279" s="42"/>
      <c r="M279" s="201"/>
      <c r="N279" s="202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393</v>
      </c>
      <c r="AU279" s="20" t="s">
        <v>90</v>
      </c>
    </row>
    <row r="280" spans="1:65" s="13" customFormat="1" ht="10">
      <c r="B280" s="203"/>
      <c r="C280" s="204"/>
      <c r="D280" s="205" t="s">
        <v>395</v>
      </c>
      <c r="E280" s="206" t="s">
        <v>76</v>
      </c>
      <c r="F280" s="207" t="s">
        <v>7181</v>
      </c>
      <c r="G280" s="204"/>
      <c r="H280" s="206" t="s">
        <v>76</v>
      </c>
      <c r="I280" s="208"/>
      <c r="J280" s="204"/>
      <c r="K280" s="204"/>
      <c r="L280" s="209"/>
      <c r="M280" s="210"/>
      <c r="N280" s="211"/>
      <c r="O280" s="211"/>
      <c r="P280" s="211"/>
      <c r="Q280" s="211"/>
      <c r="R280" s="211"/>
      <c r="S280" s="211"/>
      <c r="T280" s="212"/>
      <c r="AT280" s="213" t="s">
        <v>395</v>
      </c>
      <c r="AU280" s="213" t="s">
        <v>90</v>
      </c>
      <c r="AV280" s="13" t="s">
        <v>85</v>
      </c>
      <c r="AW280" s="13" t="s">
        <v>36</v>
      </c>
      <c r="AX280" s="13" t="s">
        <v>78</v>
      </c>
      <c r="AY280" s="213" t="s">
        <v>386</v>
      </c>
    </row>
    <row r="281" spans="1:65" s="13" customFormat="1" ht="10">
      <c r="B281" s="203"/>
      <c r="C281" s="204"/>
      <c r="D281" s="205" t="s">
        <v>395</v>
      </c>
      <c r="E281" s="206" t="s">
        <v>76</v>
      </c>
      <c r="F281" s="207" t="s">
        <v>7182</v>
      </c>
      <c r="G281" s="204"/>
      <c r="H281" s="206" t="s">
        <v>76</v>
      </c>
      <c r="I281" s="208"/>
      <c r="J281" s="204"/>
      <c r="K281" s="204"/>
      <c r="L281" s="209"/>
      <c r="M281" s="210"/>
      <c r="N281" s="211"/>
      <c r="O281" s="211"/>
      <c r="P281" s="211"/>
      <c r="Q281" s="211"/>
      <c r="R281" s="211"/>
      <c r="S281" s="211"/>
      <c r="T281" s="212"/>
      <c r="AT281" s="213" t="s">
        <v>395</v>
      </c>
      <c r="AU281" s="213" t="s">
        <v>90</v>
      </c>
      <c r="AV281" s="13" t="s">
        <v>85</v>
      </c>
      <c r="AW281" s="13" t="s">
        <v>36</v>
      </c>
      <c r="AX281" s="13" t="s">
        <v>78</v>
      </c>
      <c r="AY281" s="213" t="s">
        <v>386</v>
      </c>
    </row>
    <row r="282" spans="1:65" s="14" customFormat="1" ht="10">
      <c r="B282" s="214"/>
      <c r="C282" s="215"/>
      <c r="D282" s="205" t="s">
        <v>395</v>
      </c>
      <c r="E282" s="216" t="s">
        <v>76</v>
      </c>
      <c r="F282" s="217" t="s">
        <v>7319</v>
      </c>
      <c r="G282" s="215"/>
      <c r="H282" s="218">
        <v>7.2960000000000003</v>
      </c>
      <c r="I282" s="219"/>
      <c r="J282" s="215"/>
      <c r="K282" s="215"/>
      <c r="L282" s="220"/>
      <c r="M282" s="221"/>
      <c r="N282" s="222"/>
      <c r="O282" s="222"/>
      <c r="P282" s="222"/>
      <c r="Q282" s="222"/>
      <c r="R282" s="222"/>
      <c r="S282" s="222"/>
      <c r="T282" s="223"/>
      <c r="AT282" s="224" t="s">
        <v>395</v>
      </c>
      <c r="AU282" s="224" t="s">
        <v>90</v>
      </c>
      <c r="AV282" s="14" t="s">
        <v>90</v>
      </c>
      <c r="AW282" s="14" t="s">
        <v>36</v>
      </c>
      <c r="AX282" s="14" t="s">
        <v>78</v>
      </c>
      <c r="AY282" s="224" t="s">
        <v>386</v>
      </c>
    </row>
    <row r="283" spans="1:65" s="13" customFormat="1" ht="10">
      <c r="B283" s="203"/>
      <c r="C283" s="204"/>
      <c r="D283" s="205" t="s">
        <v>395</v>
      </c>
      <c r="E283" s="206" t="s">
        <v>76</v>
      </c>
      <c r="F283" s="207" t="s">
        <v>7320</v>
      </c>
      <c r="G283" s="204"/>
      <c r="H283" s="206" t="s">
        <v>76</v>
      </c>
      <c r="I283" s="208"/>
      <c r="J283" s="204"/>
      <c r="K283" s="204"/>
      <c r="L283" s="209"/>
      <c r="M283" s="210"/>
      <c r="N283" s="211"/>
      <c r="O283" s="211"/>
      <c r="P283" s="211"/>
      <c r="Q283" s="211"/>
      <c r="R283" s="211"/>
      <c r="S283" s="211"/>
      <c r="T283" s="212"/>
      <c r="AT283" s="213" t="s">
        <v>395</v>
      </c>
      <c r="AU283" s="213" t="s">
        <v>90</v>
      </c>
      <c r="AV283" s="13" t="s">
        <v>85</v>
      </c>
      <c r="AW283" s="13" t="s">
        <v>36</v>
      </c>
      <c r="AX283" s="13" t="s">
        <v>78</v>
      </c>
      <c r="AY283" s="213" t="s">
        <v>386</v>
      </c>
    </row>
    <row r="284" spans="1:65" s="14" customFormat="1" ht="10">
      <c r="B284" s="214"/>
      <c r="C284" s="215"/>
      <c r="D284" s="205" t="s">
        <v>395</v>
      </c>
      <c r="E284" s="216" t="s">
        <v>76</v>
      </c>
      <c r="F284" s="217" t="s">
        <v>7321</v>
      </c>
      <c r="G284" s="215"/>
      <c r="H284" s="218">
        <v>26.23</v>
      </c>
      <c r="I284" s="219"/>
      <c r="J284" s="215"/>
      <c r="K284" s="215"/>
      <c r="L284" s="220"/>
      <c r="M284" s="221"/>
      <c r="N284" s="222"/>
      <c r="O284" s="222"/>
      <c r="P284" s="222"/>
      <c r="Q284" s="222"/>
      <c r="R284" s="222"/>
      <c r="S284" s="222"/>
      <c r="T284" s="223"/>
      <c r="AT284" s="224" t="s">
        <v>395</v>
      </c>
      <c r="AU284" s="224" t="s">
        <v>90</v>
      </c>
      <c r="AV284" s="14" t="s">
        <v>90</v>
      </c>
      <c r="AW284" s="14" t="s">
        <v>36</v>
      </c>
      <c r="AX284" s="14" t="s">
        <v>78</v>
      </c>
      <c r="AY284" s="224" t="s">
        <v>386</v>
      </c>
    </row>
    <row r="285" spans="1:65" s="15" customFormat="1" ht="10">
      <c r="B285" s="225"/>
      <c r="C285" s="226"/>
      <c r="D285" s="205" t="s">
        <v>395</v>
      </c>
      <c r="E285" s="227" t="s">
        <v>76</v>
      </c>
      <c r="F285" s="228" t="s">
        <v>398</v>
      </c>
      <c r="G285" s="226"/>
      <c r="H285" s="229">
        <v>33.526000000000003</v>
      </c>
      <c r="I285" s="230"/>
      <c r="J285" s="226"/>
      <c r="K285" s="226"/>
      <c r="L285" s="231"/>
      <c r="M285" s="232"/>
      <c r="N285" s="233"/>
      <c r="O285" s="233"/>
      <c r="P285" s="233"/>
      <c r="Q285" s="233"/>
      <c r="R285" s="233"/>
      <c r="S285" s="233"/>
      <c r="T285" s="234"/>
      <c r="AT285" s="235" t="s">
        <v>395</v>
      </c>
      <c r="AU285" s="235" t="s">
        <v>90</v>
      </c>
      <c r="AV285" s="15" t="s">
        <v>102</v>
      </c>
      <c r="AW285" s="15" t="s">
        <v>36</v>
      </c>
      <c r="AX285" s="15" t="s">
        <v>85</v>
      </c>
      <c r="AY285" s="235" t="s">
        <v>386</v>
      </c>
    </row>
    <row r="286" spans="1:65" s="2" customFormat="1" ht="33" customHeight="1">
      <c r="A286" s="37"/>
      <c r="B286" s="38"/>
      <c r="C286" s="185" t="s">
        <v>667</v>
      </c>
      <c r="D286" s="185" t="s">
        <v>388</v>
      </c>
      <c r="E286" s="186" t="s">
        <v>7322</v>
      </c>
      <c r="F286" s="187" t="s">
        <v>7323</v>
      </c>
      <c r="G286" s="188" t="s">
        <v>127</v>
      </c>
      <c r="H286" s="189">
        <v>7.51</v>
      </c>
      <c r="I286" s="190"/>
      <c r="J286" s="191">
        <f>ROUND(I286*H286,2)</f>
        <v>0</v>
      </c>
      <c r="K286" s="187" t="s">
        <v>391</v>
      </c>
      <c r="L286" s="42"/>
      <c r="M286" s="192" t="s">
        <v>76</v>
      </c>
      <c r="N286" s="193" t="s">
        <v>49</v>
      </c>
      <c r="O286" s="67"/>
      <c r="P286" s="194">
        <f>O286*H286</f>
        <v>0</v>
      </c>
      <c r="Q286" s="194">
        <v>2.3099999999999999E-2</v>
      </c>
      <c r="R286" s="194">
        <f>Q286*H286</f>
        <v>0.173481</v>
      </c>
      <c r="S286" s="194">
        <v>0</v>
      </c>
      <c r="T286" s="195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6" t="s">
        <v>102</v>
      </c>
      <c r="AT286" s="196" t="s">
        <v>388</v>
      </c>
      <c r="AU286" s="196" t="s">
        <v>90</v>
      </c>
      <c r="AY286" s="20" t="s">
        <v>386</v>
      </c>
      <c r="BE286" s="197">
        <f>IF(N286="základní",J286,0)</f>
        <v>0</v>
      </c>
      <c r="BF286" s="197">
        <f>IF(N286="snížená",J286,0)</f>
        <v>0</v>
      </c>
      <c r="BG286" s="197">
        <f>IF(N286="zákl. přenesená",J286,0)</f>
        <v>0</v>
      </c>
      <c r="BH286" s="197">
        <f>IF(N286="sníž. přenesená",J286,0)</f>
        <v>0</v>
      </c>
      <c r="BI286" s="197">
        <f>IF(N286="nulová",J286,0)</f>
        <v>0</v>
      </c>
      <c r="BJ286" s="20" t="s">
        <v>90</v>
      </c>
      <c r="BK286" s="197">
        <f>ROUND(I286*H286,2)</f>
        <v>0</v>
      </c>
      <c r="BL286" s="20" t="s">
        <v>102</v>
      </c>
      <c r="BM286" s="196" t="s">
        <v>7324</v>
      </c>
    </row>
    <row r="287" spans="1:65" s="2" customFormat="1" ht="10">
      <c r="A287" s="37"/>
      <c r="B287" s="38"/>
      <c r="C287" s="39"/>
      <c r="D287" s="198" t="s">
        <v>393</v>
      </c>
      <c r="E287" s="39"/>
      <c r="F287" s="199" t="s">
        <v>7325</v>
      </c>
      <c r="G287" s="39"/>
      <c r="H287" s="39"/>
      <c r="I287" s="200"/>
      <c r="J287" s="39"/>
      <c r="K287" s="39"/>
      <c r="L287" s="42"/>
      <c r="M287" s="201"/>
      <c r="N287" s="202"/>
      <c r="O287" s="67"/>
      <c r="P287" s="67"/>
      <c r="Q287" s="67"/>
      <c r="R287" s="67"/>
      <c r="S287" s="67"/>
      <c r="T287" s="68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T287" s="20" t="s">
        <v>393</v>
      </c>
      <c r="AU287" s="20" t="s">
        <v>90</v>
      </c>
    </row>
    <row r="288" spans="1:65" s="2" customFormat="1" ht="55.5" customHeight="1">
      <c r="A288" s="37"/>
      <c r="B288" s="38"/>
      <c r="C288" s="185" t="s">
        <v>284</v>
      </c>
      <c r="D288" s="185" t="s">
        <v>388</v>
      </c>
      <c r="E288" s="186" t="s">
        <v>7326</v>
      </c>
      <c r="F288" s="187" t="s">
        <v>7327</v>
      </c>
      <c r="G288" s="188" t="s">
        <v>127</v>
      </c>
      <c r="H288" s="189">
        <v>26.23</v>
      </c>
      <c r="I288" s="190"/>
      <c r="J288" s="191">
        <f>ROUND(I288*H288,2)</f>
        <v>0</v>
      </c>
      <c r="K288" s="187" t="s">
        <v>391</v>
      </c>
      <c r="L288" s="42"/>
      <c r="M288" s="192" t="s">
        <v>76</v>
      </c>
      <c r="N288" s="193" t="s">
        <v>49</v>
      </c>
      <c r="O288" s="67"/>
      <c r="P288" s="194">
        <f>O288*H288</f>
        <v>0</v>
      </c>
      <c r="Q288" s="194">
        <v>1.119E-2</v>
      </c>
      <c r="R288" s="194">
        <f>Q288*H288</f>
        <v>0.29351369999999999</v>
      </c>
      <c r="S288" s="194">
        <v>0</v>
      </c>
      <c r="T288" s="195">
        <f>S288*H288</f>
        <v>0</v>
      </c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R288" s="196" t="s">
        <v>102</v>
      </c>
      <c r="AT288" s="196" t="s">
        <v>388</v>
      </c>
      <c r="AU288" s="196" t="s">
        <v>90</v>
      </c>
      <c r="AY288" s="20" t="s">
        <v>386</v>
      </c>
      <c r="BE288" s="197">
        <f>IF(N288="základní",J288,0)</f>
        <v>0</v>
      </c>
      <c r="BF288" s="197">
        <f>IF(N288="snížená",J288,0)</f>
        <v>0</v>
      </c>
      <c r="BG288" s="197">
        <f>IF(N288="zákl. přenesená",J288,0)</f>
        <v>0</v>
      </c>
      <c r="BH288" s="197">
        <f>IF(N288="sníž. přenesená",J288,0)</f>
        <v>0</v>
      </c>
      <c r="BI288" s="197">
        <f>IF(N288="nulová",J288,0)</f>
        <v>0</v>
      </c>
      <c r="BJ288" s="20" t="s">
        <v>90</v>
      </c>
      <c r="BK288" s="197">
        <f>ROUND(I288*H288,2)</f>
        <v>0</v>
      </c>
      <c r="BL288" s="20" t="s">
        <v>102</v>
      </c>
      <c r="BM288" s="196" t="s">
        <v>7328</v>
      </c>
    </row>
    <row r="289" spans="1:65" s="2" customFormat="1" ht="10">
      <c r="A289" s="37"/>
      <c r="B289" s="38"/>
      <c r="C289" s="39"/>
      <c r="D289" s="198" t="s">
        <v>393</v>
      </c>
      <c r="E289" s="39"/>
      <c r="F289" s="199" t="s">
        <v>7329</v>
      </c>
      <c r="G289" s="39"/>
      <c r="H289" s="39"/>
      <c r="I289" s="200"/>
      <c r="J289" s="39"/>
      <c r="K289" s="39"/>
      <c r="L289" s="42"/>
      <c r="M289" s="201"/>
      <c r="N289" s="202"/>
      <c r="O289" s="67"/>
      <c r="P289" s="67"/>
      <c r="Q289" s="67"/>
      <c r="R289" s="67"/>
      <c r="S289" s="67"/>
      <c r="T289" s="68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T289" s="20" t="s">
        <v>393</v>
      </c>
      <c r="AU289" s="20" t="s">
        <v>90</v>
      </c>
    </row>
    <row r="290" spans="1:65" s="13" customFormat="1" ht="10">
      <c r="B290" s="203"/>
      <c r="C290" s="204"/>
      <c r="D290" s="205" t="s">
        <v>395</v>
      </c>
      <c r="E290" s="206" t="s">
        <v>76</v>
      </c>
      <c r="F290" s="207" t="s">
        <v>7181</v>
      </c>
      <c r="G290" s="204"/>
      <c r="H290" s="206" t="s">
        <v>76</v>
      </c>
      <c r="I290" s="208"/>
      <c r="J290" s="204"/>
      <c r="K290" s="204"/>
      <c r="L290" s="209"/>
      <c r="M290" s="210"/>
      <c r="N290" s="211"/>
      <c r="O290" s="211"/>
      <c r="P290" s="211"/>
      <c r="Q290" s="211"/>
      <c r="R290" s="211"/>
      <c r="S290" s="211"/>
      <c r="T290" s="212"/>
      <c r="AT290" s="213" t="s">
        <v>395</v>
      </c>
      <c r="AU290" s="213" t="s">
        <v>90</v>
      </c>
      <c r="AV290" s="13" t="s">
        <v>85</v>
      </c>
      <c r="AW290" s="13" t="s">
        <v>36</v>
      </c>
      <c r="AX290" s="13" t="s">
        <v>78</v>
      </c>
      <c r="AY290" s="213" t="s">
        <v>386</v>
      </c>
    </row>
    <row r="291" spans="1:65" s="13" customFormat="1" ht="10">
      <c r="B291" s="203"/>
      <c r="C291" s="204"/>
      <c r="D291" s="205" t="s">
        <v>395</v>
      </c>
      <c r="E291" s="206" t="s">
        <v>76</v>
      </c>
      <c r="F291" s="207" t="s">
        <v>7182</v>
      </c>
      <c r="G291" s="204"/>
      <c r="H291" s="206" t="s">
        <v>76</v>
      </c>
      <c r="I291" s="208"/>
      <c r="J291" s="204"/>
      <c r="K291" s="204"/>
      <c r="L291" s="209"/>
      <c r="M291" s="210"/>
      <c r="N291" s="211"/>
      <c r="O291" s="211"/>
      <c r="P291" s="211"/>
      <c r="Q291" s="211"/>
      <c r="R291" s="211"/>
      <c r="S291" s="211"/>
      <c r="T291" s="212"/>
      <c r="AT291" s="213" t="s">
        <v>395</v>
      </c>
      <c r="AU291" s="213" t="s">
        <v>90</v>
      </c>
      <c r="AV291" s="13" t="s">
        <v>85</v>
      </c>
      <c r="AW291" s="13" t="s">
        <v>36</v>
      </c>
      <c r="AX291" s="13" t="s">
        <v>78</v>
      </c>
      <c r="AY291" s="213" t="s">
        <v>386</v>
      </c>
    </row>
    <row r="292" spans="1:65" s="13" customFormat="1" ht="10">
      <c r="B292" s="203"/>
      <c r="C292" s="204"/>
      <c r="D292" s="205" t="s">
        <v>395</v>
      </c>
      <c r="E292" s="206" t="s">
        <v>76</v>
      </c>
      <c r="F292" s="207" t="s">
        <v>7320</v>
      </c>
      <c r="G292" s="204"/>
      <c r="H292" s="206" t="s">
        <v>76</v>
      </c>
      <c r="I292" s="208"/>
      <c r="J292" s="204"/>
      <c r="K292" s="204"/>
      <c r="L292" s="209"/>
      <c r="M292" s="210"/>
      <c r="N292" s="211"/>
      <c r="O292" s="211"/>
      <c r="P292" s="211"/>
      <c r="Q292" s="211"/>
      <c r="R292" s="211"/>
      <c r="S292" s="211"/>
      <c r="T292" s="212"/>
      <c r="AT292" s="213" t="s">
        <v>395</v>
      </c>
      <c r="AU292" s="213" t="s">
        <v>90</v>
      </c>
      <c r="AV292" s="13" t="s">
        <v>85</v>
      </c>
      <c r="AW292" s="13" t="s">
        <v>36</v>
      </c>
      <c r="AX292" s="13" t="s">
        <v>78</v>
      </c>
      <c r="AY292" s="213" t="s">
        <v>386</v>
      </c>
    </row>
    <row r="293" spans="1:65" s="14" customFormat="1" ht="10">
      <c r="B293" s="214"/>
      <c r="C293" s="215"/>
      <c r="D293" s="205" t="s">
        <v>395</v>
      </c>
      <c r="E293" s="216" t="s">
        <v>76</v>
      </c>
      <c r="F293" s="217" t="s">
        <v>7321</v>
      </c>
      <c r="G293" s="215"/>
      <c r="H293" s="218">
        <v>26.23</v>
      </c>
      <c r="I293" s="219"/>
      <c r="J293" s="215"/>
      <c r="K293" s="215"/>
      <c r="L293" s="220"/>
      <c r="M293" s="221"/>
      <c r="N293" s="222"/>
      <c r="O293" s="222"/>
      <c r="P293" s="222"/>
      <c r="Q293" s="222"/>
      <c r="R293" s="222"/>
      <c r="S293" s="222"/>
      <c r="T293" s="223"/>
      <c r="AT293" s="224" t="s">
        <v>395</v>
      </c>
      <c r="AU293" s="224" t="s">
        <v>90</v>
      </c>
      <c r="AV293" s="14" t="s">
        <v>90</v>
      </c>
      <c r="AW293" s="14" t="s">
        <v>36</v>
      </c>
      <c r="AX293" s="14" t="s">
        <v>78</v>
      </c>
      <c r="AY293" s="224" t="s">
        <v>386</v>
      </c>
    </row>
    <row r="294" spans="1:65" s="15" customFormat="1" ht="10">
      <c r="B294" s="225"/>
      <c r="C294" s="226"/>
      <c r="D294" s="205" t="s">
        <v>395</v>
      </c>
      <c r="E294" s="227" t="s">
        <v>76</v>
      </c>
      <c r="F294" s="228" t="s">
        <v>398</v>
      </c>
      <c r="G294" s="226"/>
      <c r="H294" s="229">
        <v>26.23</v>
      </c>
      <c r="I294" s="230"/>
      <c r="J294" s="226"/>
      <c r="K294" s="226"/>
      <c r="L294" s="231"/>
      <c r="M294" s="232"/>
      <c r="N294" s="233"/>
      <c r="O294" s="233"/>
      <c r="P294" s="233"/>
      <c r="Q294" s="233"/>
      <c r="R294" s="233"/>
      <c r="S294" s="233"/>
      <c r="T294" s="234"/>
      <c r="AT294" s="235" t="s">
        <v>395</v>
      </c>
      <c r="AU294" s="235" t="s">
        <v>90</v>
      </c>
      <c r="AV294" s="15" t="s">
        <v>102</v>
      </c>
      <c r="AW294" s="15" t="s">
        <v>36</v>
      </c>
      <c r="AX294" s="15" t="s">
        <v>85</v>
      </c>
      <c r="AY294" s="235" t="s">
        <v>386</v>
      </c>
    </row>
    <row r="295" spans="1:65" s="2" customFormat="1" ht="24.15" customHeight="1">
      <c r="A295" s="37"/>
      <c r="B295" s="38"/>
      <c r="C295" s="236" t="s">
        <v>681</v>
      </c>
      <c r="D295" s="236" t="s">
        <v>453</v>
      </c>
      <c r="E295" s="237" t="s">
        <v>7330</v>
      </c>
      <c r="F295" s="238" t="s">
        <v>7331</v>
      </c>
      <c r="G295" s="239" t="s">
        <v>127</v>
      </c>
      <c r="H295" s="240">
        <v>27.542000000000002</v>
      </c>
      <c r="I295" s="241"/>
      <c r="J295" s="242">
        <f>ROUND(I295*H295,2)</f>
        <v>0</v>
      </c>
      <c r="K295" s="238" t="s">
        <v>391</v>
      </c>
      <c r="L295" s="243"/>
      <c r="M295" s="244" t="s">
        <v>76</v>
      </c>
      <c r="N295" s="245" t="s">
        <v>49</v>
      </c>
      <c r="O295" s="67"/>
      <c r="P295" s="194">
        <f>O295*H295</f>
        <v>0</v>
      </c>
      <c r="Q295" s="194">
        <v>1.1999999999999999E-3</v>
      </c>
      <c r="R295" s="194">
        <f>Q295*H295</f>
        <v>3.3050400000000001E-2</v>
      </c>
      <c r="S295" s="194">
        <v>0</v>
      </c>
      <c r="T295" s="195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6" t="s">
        <v>436</v>
      </c>
      <c r="AT295" s="196" t="s">
        <v>453</v>
      </c>
      <c r="AU295" s="196" t="s">
        <v>90</v>
      </c>
      <c r="AY295" s="20" t="s">
        <v>386</v>
      </c>
      <c r="BE295" s="197">
        <f>IF(N295="základní",J295,0)</f>
        <v>0</v>
      </c>
      <c r="BF295" s="197">
        <f>IF(N295="snížená",J295,0)</f>
        <v>0</v>
      </c>
      <c r="BG295" s="197">
        <f>IF(N295="zákl. přenesená",J295,0)</f>
        <v>0</v>
      </c>
      <c r="BH295" s="197">
        <f>IF(N295="sníž. přenesená",J295,0)</f>
        <v>0</v>
      </c>
      <c r="BI295" s="197">
        <f>IF(N295="nulová",J295,0)</f>
        <v>0</v>
      </c>
      <c r="BJ295" s="20" t="s">
        <v>90</v>
      </c>
      <c r="BK295" s="197">
        <f>ROUND(I295*H295,2)</f>
        <v>0</v>
      </c>
      <c r="BL295" s="20" t="s">
        <v>102</v>
      </c>
      <c r="BM295" s="196" t="s">
        <v>7332</v>
      </c>
    </row>
    <row r="296" spans="1:65" s="14" customFormat="1" ht="10">
      <c r="B296" s="214"/>
      <c r="C296" s="215"/>
      <c r="D296" s="205" t="s">
        <v>395</v>
      </c>
      <c r="E296" s="215"/>
      <c r="F296" s="217" t="s">
        <v>7333</v>
      </c>
      <c r="G296" s="215"/>
      <c r="H296" s="218">
        <v>27.542000000000002</v>
      </c>
      <c r="I296" s="219"/>
      <c r="J296" s="215"/>
      <c r="K296" s="215"/>
      <c r="L296" s="220"/>
      <c r="M296" s="221"/>
      <c r="N296" s="222"/>
      <c r="O296" s="222"/>
      <c r="P296" s="222"/>
      <c r="Q296" s="222"/>
      <c r="R296" s="222"/>
      <c r="S296" s="222"/>
      <c r="T296" s="223"/>
      <c r="AT296" s="224" t="s">
        <v>395</v>
      </c>
      <c r="AU296" s="224" t="s">
        <v>90</v>
      </c>
      <c r="AV296" s="14" t="s">
        <v>90</v>
      </c>
      <c r="AW296" s="14" t="s">
        <v>4</v>
      </c>
      <c r="AX296" s="14" t="s">
        <v>85</v>
      </c>
      <c r="AY296" s="224" t="s">
        <v>386</v>
      </c>
    </row>
    <row r="297" spans="1:65" s="2" customFormat="1" ht="33" customHeight="1">
      <c r="A297" s="37"/>
      <c r="B297" s="38"/>
      <c r="C297" s="185" t="s">
        <v>688</v>
      </c>
      <c r="D297" s="185" t="s">
        <v>388</v>
      </c>
      <c r="E297" s="186" t="s">
        <v>7334</v>
      </c>
      <c r="F297" s="187" t="s">
        <v>7335</v>
      </c>
      <c r="G297" s="188" t="s">
        <v>127</v>
      </c>
      <c r="H297" s="189">
        <v>7.2960000000000003</v>
      </c>
      <c r="I297" s="190"/>
      <c r="J297" s="191">
        <f>ROUND(I297*H297,2)</f>
        <v>0</v>
      </c>
      <c r="K297" s="187" t="s">
        <v>391</v>
      </c>
      <c r="L297" s="42"/>
      <c r="M297" s="192" t="s">
        <v>76</v>
      </c>
      <c r="N297" s="193" t="s">
        <v>49</v>
      </c>
      <c r="O297" s="67"/>
      <c r="P297" s="194">
        <f>O297*H297</f>
        <v>0</v>
      </c>
      <c r="Q297" s="194">
        <v>2.3099999999999999E-2</v>
      </c>
      <c r="R297" s="194">
        <f>Q297*H297</f>
        <v>0.16853760000000001</v>
      </c>
      <c r="S297" s="194">
        <v>0</v>
      </c>
      <c r="T297" s="195">
        <f>S297*H297</f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6" t="s">
        <v>102</v>
      </c>
      <c r="AT297" s="196" t="s">
        <v>388</v>
      </c>
      <c r="AU297" s="196" t="s">
        <v>90</v>
      </c>
      <c r="AY297" s="20" t="s">
        <v>386</v>
      </c>
      <c r="BE297" s="197">
        <f>IF(N297="základní",J297,0)</f>
        <v>0</v>
      </c>
      <c r="BF297" s="197">
        <f>IF(N297="snížená",J297,0)</f>
        <v>0</v>
      </c>
      <c r="BG297" s="197">
        <f>IF(N297="zákl. přenesená",J297,0)</f>
        <v>0</v>
      </c>
      <c r="BH297" s="197">
        <f>IF(N297="sníž. přenesená",J297,0)</f>
        <v>0</v>
      </c>
      <c r="BI297" s="197">
        <f>IF(N297="nulová",J297,0)</f>
        <v>0</v>
      </c>
      <c r="BJ297" s="20" t="s">
        <v>90</v>
      </c>
      <c r="BK297" s="197">
        <f>ROUND(I297*H297,2)</f>
        <v>0</v>
      </c>
      <c r="BL297" s="20" t="s">
        <v>102</v>
      </c>
      <c r="BM297" s="196" t="s">
        <v>7336</v>
      </c>
    </row>
    <row r="298" spans="1:65" s="2" customFormat="1" ht="10">
      <c r="A298" s="37"/>
      <c r="B298" s="38"/>
      <c r="C298" s="39"/>
      <c r="D298" s="198" t="s">
        <v>393</v>
      </c>
      <c r="E298" s="39"/>
      <c r="F298" s="199" t="s">
        <v>7337</v>
      </c>
      <c r="G298" s="39"/>
      <c r="H298" s="39"/>
      <c r="I298" s="200"/>
      <c r="J298" s="39"/>
      <c r="K298" s="39"/>
      <c r="L298" s="42"/>
      <c r="M298" s="201"/>
      <c r="N298" s="202"/>
      <c r="O298" s="67"/>
      <c r="P298" s="67"/>
      <c r="Q298" s="67"/>
      <c r="R298" s="67"/>
      <c r="S298" s="67"/>
      <c r="T298" s="68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T298" s="20" t="s">
        <v>393</v>
      </c>
      <c r="AU298" s="20" t="s">
        <v>90</v>
      </c>
    </row>
    <row r="299" spans="1:65" s="13" customFormat="1" ht="10">
      <c r="B299" s="203"/>
      <c r="C299" s="204"/>
      <c r="D299" s="205" t="s">
        <v>395</v>
      </c>
      <c r="E299" s="206" t="s">
        <v>76</v>
      </c>
      <c r="F299" s="207" t="s">
        <v>7181</v>
      </c>
      <c r="G299" s="204"/>
      <c r="H299" s="206" t="s">
        <v>76</v>
      </c>
      <c r="I299" s="208"/>
      <c r="J299" s="204"/>
      <c r="K299" s="204"/>
      <c r="L299" s="209"/>
      <c r="M299" s="210"/>
      <c r="N299" s="211"/>
      <c r="O299" s="211"/>
      <c r="P299" s="211"/>
      <c r="Q299" s="211"/>
      <c r="R299" s="211"/>
      <c r="S299" s="211"/>
      <c r="T299" s="212"/>
      <c r="AT299" s="213" t="s">
        <v>395</v>
      </c>
      <c r="AU299" s="213" t="s">
        <v>90</v>
      </c>
      <c r="AV299" s="13" t="s">
        <v>85</v>
      </c>
      <c r="AW299" s="13" t="s">
        <v>36</v>
      </c>
      <c r="AX299" s="13" t="s">
        <v>78</v>
      </c>
      <c r="AY299" s="213" t="s">
        <v>386</v>
      </c>
    </row>
    <row r="300" spans="1:65" s="13" customFormat="1" ht="10">
      <c r="B300" s="203"/>
      <c r="C300" s="204"/>
      <c r="D300" s="205" t="s">
        <v>395</v>
      </c>
      <c r="E300" s="206" t="s">
        <v>76</v>
      </c>
      <c r="F300" s="207" t="s">
        <v>7182</v>
      </c>
      <c r="G300" s="204"/>
      <c r="H300" s="206" t="s">
        <v>76</v>
      </c>
      <c r="I300" s="208"/>
      <c r="J300" s="204"/>
      <c r="K300" s="204"/>
      <c r="L300" s="209"/>
      <c r="M300" s="210"/>
      <c r="N300" s="211"/>
      <c r="O300" s="211"/>
      <c r="P300" s="211"/>
      <c r="Q300" s="211"/>
      <c r="R300" s="211"/>
      <c r="S300" s="211"/>
      <c r="T300" s="212"/>
      <c r="AT300" s="213" t="s">
        <v>395</v>
      </c>
      <c r="AU300" s="213" t="s">
        <v>90</v>
      </c>
      <c r="AV300" s="13" t="s">
        <v>85</v>
      </c>
      <c r="AW300" s="13" t="s">
        <v>36</v>
      </c>
      <c r="AX300" s="13" t="s">
        <v>78</v>
      </c>
      <c r="AY300" s="213" t="s">
        <v>386</v>
      </c>
    </row>
    <row r="301" spans="1:65" s="14" customFormat="1" ht="10">
      <c r="B301" s="214"/>
      <c r="C301" s="215"/>
      <c r="D301" s="205" t="s">
        <v>395</v>
      </c>
      <c r="E301" s="216" t="s">
        <v>76</v>
      </c>
      <c r="F301" s="217" t="s">
        <v>7319</v>
      </c>
      <c r="G301" s="215"/>
      <c r="H301" s="218">
        <v>7.2960000000000003</v>
      </c>
      <c r="I301" s="219"/>
      <c r="J301" s="215"/>
      <c r="K301" s="215"/>
      <c r="L301" s="220"/>
      <c r="M301" s="221"/>
      <c r="N301" s="222"/>
      <c r="O301" s="222"/>
      <c r="P301" s="222"/>
      <c r="Q301" s="222"/>
      <c r="R301" s="222"/>
      <c r="S301" s="222"/>
      <c r="T301" s="223"/>
      <c r="AT301" s="224" t="s">
        <v>395</v>
      </c>
      <c r="AU301" s="224" t="s">
        <v>90</v>
      </c>
      <c r="AV301" s="14" t="s">
        <v>90</v>
      </c>
      <c r="AW301" s="14" t="s">
        <v>36</v>
      </c>
      <c r="AX301" s="14" t="s">
        <v>78</v>
      </c>
      <c r="AY301" s="224" t="s">
        <v>386</v>
      </c>
    </row>
    <row r="302" spans="1:65" s="15" customFormat="1" ht="10">
      <c r="B302" s="225"/>
      <c r="C302" s="226"/>
      <c r="D302" s="205" t="s">
        <v>395</v>
      </c>
      <c r="E302" s="227" t="s">
        <v>76</v>
      </c>
      <c r="F302" s="228" t="s">
        <v>398</v>
      </c>
      <c r="G302" s="226"/>
      <c r="H302" s="229">
        <v>7.2960000000000003</v>
      </c>
      <c r="I302" s="230"/>
      <c r="J302" s="226"/>
      <c r="K302" s="226"/>
      <c r="L302" s="231"/>
      <c r="M302" s="232"/>
      <c r="N302" s="233"/>
      <c r="O302" s="233"/>
      <c r="P302" s="233"/>
      <c r="Q302" s="233"/>
      <c r="R302" s="233"/>
      <c r="S302" s="233"/>
      <c r="T302" s="234"/>
      <c r="AT302" s="235" t="s">
        <v>395</v>
      </c>
      <c r="AU302" s="235" t="s">
        <v>90</v>
      </c>
      <c r="AV302" s="15" t="s">
        <v>102</v>
      </c>
      <c r="AW302" s="15" t="s">
        <v>36</v>
      </c>
      <c r="AX302" s="15" t="s">
        <v>85</v>
      </c>
      <c r="AY302" s="235" t="s">
        <v>386</v>
      </c>
    </row>
    <row r="303" spans="1:65" s="2" customFormat="1" ht="33" customHeight="1">
      <c r="A303" s="37"/>
      <c r="B303" s="38"/>
      <c r="C303" s="185" t="s">
        <v>698</v>
      </c>
      <c r="D303" s="185" t="s">
        <v>388</v>
      </c>
      <c r="E303" s="186" t="s">
        <v>7338</v>
      </c>
      <c r="F303" s="187" t="s">
        <v>7339</v>
      </c>
      <c r="G303" s="188" t="s">
        <v>127</v>
      </c>
      <c r="H303" s="189">
        <v>7.51</v>
      </c>
      <c r="I303" s="190"/>
      <c r="J303" s="191">
        <f>ROUND(I303*H303,2)</f>
        <v>0</v>
      </c>
      <c r="K303" s="187" t="s">
        <v>76</v>
      </c>
      <c r="L303" s="42"/>
      <c r="M303" s="192" t="s">
        <v>76</v>
      </c>
      <c r="N303" s="193" t="s">
        <v>49</v>
      </c>
      <c r="O303" s="67"/>
      <c r="P303" s="194">
        <f>O303*H303</f>
        <v>0</v>
      </c>
      <c r="Q303" s="194">
        <v>2.6800000000000001E-3</v>
      </c>
      <c r="R303" s="194">
        <f>Q303*H303</f>
        <v>2.01268E-2</v>
      </c>
      <c r="S303" s="194">
        <v>0</v>
      </c>
      <c r="T303" s="195">
        <f>S303*H303</f>
        <v>0</v>
      </c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R303" s="196" t="s">
        <v>102</v>
      </c>
      <c r="AT303" s="196" t="s">
        <v>388</v>
      </c>
      <c r="AU303" s="196" t="s">
        <v>90</v>
      </c>
      <c r="AY303" s="20" t="s">
        <v>386</v>
      </c>
      <c r="BE303" s="197">
        <f>IF(N303="základní",J303,0)</f>
        <v>0</v>
      </c>
      <c r="BF303" s="197">
        <f>IF(N303="snížená",J303,0)</f>
        <v>0</v>
      </c>
      <c r="BG303" s="197">
        <f>IF(N303="zákl. přenesená",J303,0)</f>
        <v>0</v>
      </c>
      <c r="BH303" s="197">
        <f>IF(N303="sníž. přenesená",J303,0)</f>
        <v>0</v>
      </c>
      <c r="BI303" s="197">
        <f>IF(N303="nulová",J303,0)</f>
        <v>0</v>
      </c>
      <c r="BJ303" s="20" t="s">
        <v>90</v>
      </c>
      <c r="BK303" s="197">
        <f>ROUND(I303*H303,2)</f>
        <v>0</v>
      </c>
      <c r="BL303" s="20" t="s">
        <v>102</v>
      </c>
      <c r="BM303" s="196" t="s">
        <v>7340</v>
      </c>
    </row>
    <row r="304" spans="1:65" s="13" customFormat="1" ht="10">
      <c r="B304" s="203"/>
      <c r="C304" s="204"/>
      <c r="D304" s="205" t="s">
        <v>395</v>
      </c>
      <c r="E304" s="206" t="s">
        <v>76</v>
      </c>
      <c r="F304" s="207" t="s">
        <v>7181</v>
      </c>
      <c r="G304" s="204"/>
      <c r="H304" s="206" t="s">
        <v>76</v>
      </c>
      <c r="I304" s="208"/>
      <c r="J304" s="204"/>
      <c r="K304" s="204"/>
      <c r="L304" s="209"/>
      <c r="M304" s="210"/>
      <c r="N304" s="211"/>
      <c r="O304" s="211"/>
      <c r="P304" s="211"/>
      <c r="Q304" s="211"/>
      <c r="R304" s="211"/>
      <c r="S304" s="211"/>
      <c r="T304" s="212"/>
      <c r="AT304" s="213" t="s">
        <v>395</v>
      </c>
      <c r="AU304" s="213" t="s">
        <v>90</v>
      </c>
      <c r="AV304" s="13" t="s">
        <v>85</v>
      </c>
      <c r="AW304" s="13" t="s">
        <v>36</v>
      </c>
      <c r="AX304" s="13" t="s">
        <v>78</v>
      </c>
      <c r="AY304" s="213" t="s">
        <v>386</v>
      </c>
    </row>
    <row r="305" spans="1:65" s="13" customFormat="1" ht="10">
      <c r="B305" s="203"/>
      <c r="C305" s="204"/>
      <c r="D305" s="205" t="s">
        <v>395</v>
      </c>
      <c r="E305" s="206" t="s">
        <v>76</v>
      </c>
      <c r="F305" s="207" t="s">
        <v>7182</v>
      </c>
      <c r="G305" s="204"/>
      <c r="H305" s="206" t="s">
        <v>76</v>
      </c>
      <c r="I305" s="208"/>
      <c r="J305" s="204"/>
      <c r="K305" s="204"/>
      <c r="L305" s="209"/>
      <c r="M305" s="210"/>
      <c r="N305" s="211"/>
      <c r="O305" s="211"/>
      <c r="P305" s="211"/>
      <c r="Q305" s="211"/>
      <c r="R305" s="211"/>
      <c r="S305" s="211"/>
      <c r="T305" s="212"/>
      <c r="AT305" s="213" t="s">
        <v>395</v>
      </c>
      <c r="AU305" s="213" t="s">
        <v>90</v>
      </c>
      <c r="AV305" s="13" t="s">
        <v>85</v>
      </c>
      <c r="AW305" s="13" t="s">
        <v>36</v>
      </c>
      <c r="AX305" s="13" t="s">
        <v>78</v>
      </c>
      <c r="AY305" s="213" t="s">
        <v>386</v>
      </c>
    </row>
    <row r="306" spans="1:65" s="14" customFormat="1" ht="10">
      <c r="B306" s="214"/>
      <c r="C306" s="215"/>
      <c r="D306" s="205" t="s">
        <v>395</v>
      </c>
      <c r="E306" s="216" t="s">
        <v>76</v>
      </c>
      <c r="F306" s="217" t="s">
        <v>7341</v>
      </c>
      <c r="G306" s="215"/>
      <c r="H306" s="218">
        <v>7.51</v>
      </c>
      <c r="I306" s="219"/>
      <c r="J306" s="215"/>
      <c r="K306" s="215"/>
      <c r="L306" s="220"/>
      <c r="M306" s="221"/>
      <c r="N306" s="222"/>
      <c r="O306" s="222"/>
      <c r="P306" s="222"/>
      <c r="Q306" s="222"/>
      <c r="R306" s="222"/>
      <c r="S306" s="222"/>
      <c r="T306" s="223"/>
      <c r="AT306" s="224" t="s">
        <v>395</v>
      </c>
      <c r="AU306" s="224" t="s">
        <v>90</v>
      </c>
      <c r="AV306" s="14" t="s">
        <v>90</v>
      </c>
      <c r="AW306" s="14" t="s">
        <v>36</v>
      </c>
      <c r="AX306" s="14" t="s">
        <v>78</v>
      </c>
      <c r="AY306" s="224" t="s">
        <v>386</v>
      </c>
    </row>
    <row r="307" spans="1:65" s="15" customFormat="1" ht="10">
      <c r="B307" s="225"/>
      <c r="C307" s="226"/>
      <c r="D307" s="205" t="s">
        <v>395</v>
      </c>
      <c r="E307" s="227" t="s">
        <v>76</v>
      </c>
      <c r="F307" s="228" t="s">
        <v>398</v>
      </c>
      <c r="G307" s="226"/>
      <c r="H307" s="229">
        <v>7.51</v>
      </c>
      <c r="I307" s="230"/>
      <c r="J307" s="226"/>
      <c r="K307" s="226"/>
      <c r="L307" s="231"/>
      <c r="M307" s="232"/>
      <c r="N307" s="233"/>
      <c r="O307" s="233"/>
      <c r="P307" s="233"/>
      <c r="Q307" s="233"/>
      <c r="R307" s="233"/>
      <c r="S307" s="233"/>
      <c r="T307" s="234"/>
      <c r="AT307" s="235" t="s">
        <v>395</v>
      </c>
      <c r="AU307" s="235" t="s">
        <v>90</v>
      </c>
      <c r="AV307" s="15" t="s">
        <v>102</v>
      </c>
      <c r="AW307" s="15" t="s">
        <v>36</v>
      </c>
      <c r="AX307" s="15" t="s">
        <v>85</v>
      </c>
      <c r="AY307" s="235" t="s">
        <v>386</v>
      </c>
    </row>
    <row r="308" spans="1:65" s="2" customFormat="1" ht="33" customHeight="1">
      <c r="A308" s="37"/>
      <c r="B308" s="38"/>
      <c r="C308" s="185" t="s">
        <v>704</v>
      </c>
      <c r="D308" s="185" t="s">
        <v>388</v>
      </c>
      <c r="E308" s="186" t="s">
        <v>1492</v>
      </c>
      <c r="F308" s="187" t="s">
        <v>1493</v>
      </c>
      <c r="G308" s="188" t="s">
        <v>127</v>
      </c>
      <c r="H308" s="189">
        <v>33.526000000000003</v>
      </c>
      <c r="I308" s="190"/>
      <c r="J308" s="191">
        <f>ROUND(I308*H308,2)</f>
        <v>0</v>
      </c>
      <c r="K308" s="187" t="s">
        <v>76</v>
      </c>
      <c r="L308" s="42"/>
      <c r="M308" s="192" t="s">
        <v>76</v>
      </c>
      <c r="N308" s="193" t="s">
        <v>49</v>
      </c>
      <c r="O308" s="67"/>
      <c r="P308" s="194">
        <f>O308*H308</f>
        <v>0</v>
      </c>
      <c r="Q308" s="194">
        <v>2.6800000000000001E-3</v>
      </c>
      <c r="R308" s="194">
        <f>Q308*H308</f>
        <v>8.9849680000000015E-2</v>
      </c>
      <c r="S308" s="194">
        <v>0</v>
      </c>
      <c r="T308" s="195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6" t="s">
        <v>102</v>
      </c>
      <c r="AT308" s="196" t="s">
        <v>388</v>
      </c>
      <c r="AU308" s="196" t="s">
        <v>90</v>
      </c>
      <c r="AY308" s="20" t="s">
        <v>386</v>
      </c>
      <c r="BE308" s="197">
        <f>IF(N308="základní",J308,0)</f>
        <v>0</v>
      </c>
      <c r="BF308" s="197">
        <f>IF(N308="snížená",J308,0)</f>
        <v>0</v>
      </c>
      <c r="BG308" s="197">
        <f>IF(N308="zákl. přenesená",J308,0)</f>
        <v>0</v>
      </c>
      <c r="BH308" s="197">
        <f>IF(N308="sníž. přenesená",J308,0)</f>
        <v>0</v>
      </c>
      <c r="BI308" s="197">
        <f>IF(N308="nulová",J308,0)</f>
        <v>0</v>
      </c>
      <c r="BJ308" s="20" t="s">
        <v>90</v>
      </c>
      <c r="BK308" s="197">
        <f>ROUND(I308*H308,2)</f>
        <v>0</v>
      </c>
      <c r="BL308" s="20" t="s">
        <v>102</v>
      </c>
      <c r="BM308" s="196" t="s">
        <v>7342</v>
      </c>
    </row>
    <row r="309" spans="1:65" s="13" customFormat="1" ht="10">
      <c r="B309" s="203"/>
      <c r="C309" s="204"/>
      <c r="D309" s="205" t="s">
        <v>395</v>
      </c>
      <c r="E309" s="206" t="s">
        <v>76</v>
      </c>
      <c r="F309" s="207" t="s">
        <v>7181</v>
      </c>
      <c r="G309" s="204"/>
      <c r="H309" s="206" t="s">
        <v>76</v>
      </c>
      <c r="I309" s="208"/>
      <c r="J309" s="204"/>
      <c r="K309" s="204"/>
      <c r="L309" s="209"/>
      <c r="M309" s="210"/>
      <c r="N309" s="211"/>
      <c r="O309" s="211"/>
      <c r="P309" s="211"/>
      <c r="Q309" s="211"/>
      <c r="R309" s="211"/>
      <c r="S309" s="211"/>
      <c r="T309" s="212"/>
      <c r="AT309" s="213" t="s">
        <v>395</v>
      </c>
      <c r="AU309" s="213" t="s">
        <v>90</v>
      </c>
      <c r="AV309" s="13" t="s">
        <v>85</v>
      </c>
      <c r="AW309" s="13" t="s">
        <v>36</v>
      </c>
      <c r="AX309" s="13" t="s">
        <v>78</v>
      </c>
      <c r="AY309" s="213" t="s">
        <v>386</v>
      </c>
    </row>
    <row r="310" spans="1:65" s="13" customFormat="1" ht="10">
      <c r="B310" s="203"/>
      <c r="C310" s="204"/>
      <c r="D310" s="205" t="s">
        <v>395</v>
      </c>
      <c r="E310" s="206" t="s">
        <v>76</v>
      </c>
      <c r="F310" s="207" t="s">
        <v>7182</v>
      </c>
      <c r="G310" s="204"/>
      <c r="H310" s="206" t="s">
        <v>76</v>
      </c>
      <c r="I310" s="208"/>
      <c r="J310" s="204"/>
      <c r="K310" s="204"/>
      <c r="L310" s="209"/>
      <c r="M310" s="210"/>
      <c r="N310" s="211"/>
      <c r="O310" s="211"/>
      <c r="P310" s="211"/>
      <c r="Q310" s="211"/>
      <c r="R310" s="211"/>
      <c r="S310" s="211"/>
      <c r="T310" s="212"/>
      <c r="AT310" s="213" t="s">
        <v>395</v>
      </c>
      <c r="AU310" s="213" t="s">
        <v>90</v>
      </c>
      <c r="AV310" s="13" t="s">
        <v>85</v>
      </c>
      <c r="AW310" s="13" t="s">
        <v>36</v>
      </c>
      <c r="AX310" s="13" t="s">
        <v>78</v>
      </c>
      <c r="AY310" s="213" t="s">
        <v>386</v>
      </c>
    </row>
    <row r="311" spans="1:65" s="14" customFormat="1" ht="10">
      <c r="B311" s="214"/>
      <c r="C311" s="215"/>
      <c r="D311" s="205" t="s">
        <v>395</v>
      </c>
      <c r="E311" s="216" t="s">
        <v>76</v>
      </c>
      <c r="F311" s="217" t="s">
        <v>7319</v>
      </c>
      <c r="G311" s="215"/>
      <c r="H311" s="218">
        <v>7.2960000000000003</v>
      </c>
      <c r="I311" s="219"/>
      <c r="J311" s="215"/>
      <c r="K311" s="215"/>
      <c r="L311" s="220"/>
      <c r="M311" s="221"/>
      <c r="N311" s="222"/>
      <c r="O311" s="222"/>
      <c r="P311" s="222"/>
      <c r="Q311" s="222"/>
      <c r="R311" s="222"/>
      <c r="S311" s="222"/>
      <c r="T311" s="223"/>
      <c r="AT311" s="224" t="s">
        <v>395</v>
      </c>
      <c r="AU311" s="224" t="s">
        <v>90</v>
      </c>
      <c r="AV311" s="14" t="s">
        <v>90</v>
      </c>
      <c r="AW311" s="14" t="s">
        <v>36</v>
      </c>
      <c r="AX311" s="14" t="s">
        <v>78</v>
      </c>
      <c r="AY311" s="224" t="s">
        <v>386</v>
      </c>
    </row>
    <row r="312" spans="1:65" s="13" customFormat="1" ht="10">
      <c r="B312" s="203"/>
      <c r="C312" s="204"/>
      <c r="D312" s="205" t="s">
        <v>395</v>
      </c>
      <c r="E312" s="206" t="s">
        <v>76</v>
      </c>
      <c r="F312" s="207" t="s">
        <v>7320</v>
      </c>
      <c r="G312" s="204"/>
      <c r="H312" s="206" t="s">
        <v>76</v>
      </c>
      <c r="I312" s="208"/>
      <c r="J312" s="204"/>
      <c r="K312" s="204"/>
      <c r="L312" s="209"/>
      <c r="M312" s="210"/>
      <c r="N312" s="211"/>
      <c r="O312" s="211"/>
      <c r="P312" s="211"/>
      <c r="Q312" s="211"/>
      <c r="R312" s="211"/>
      <c r="S312" s="211"/>
      <c r="T312" s="212"/>
      <c r="AT312" s="213" t="s">
        <v>395</v>
      </c>
      <c r="AU312" s="213" t="s">
        <v>90</v>
      </c>
      <c r="AV312" s="13" t="s">
        <v>85</v>
      </c>
      <c r="AW312" s="13" t="s">
        <v>36</v>
      </c>
      <c r="AX312" s="13" t="s">
        <v>78</v>
      </c>
      <c r="AY312" s="213" t="s">
        <v>386</v>
      </c>
    </row>
    <row r="313" spans="1:65" s="14" customFormat="1" ht="10">
      <c r="B313" s="214"/>
      <c r="C313" s="215"/>
      <c r="D313" s="205" t="s">
        <v>395</v>
      </c>
      <c r="E313" s="216" t="s">
        <v>76</v>
      </c>
      <c r="F313" s="217" t="s">
        <v>7321</v>
      </c>
      <c r="G313" s="215"/>
      <c r="H313" s="218">
        <v>26.23</v>
      </c>
      <c r="I313" s="219"/>
      <c r="J313" s="215"/>
      <c r="K313" s="215"/>
      <c r="L313" s="220"/>
      <c r="M313" s="221"/>
      <c r="N313" s="222"/>
      <c r="O313" s="222"/>
      <c r="P313" s="222"/>
      <c r="Q313" s="222"/>
      <c r="R313" s="222"/>
      <c r="S313" s="222"/>
      <c r="T313" s="223"/>
      <c r="AT313" s="224" t="s">
        <v>395</v>
      </c>
      <c r="AU313" s="224" t="s">
        <v>90</v>
      </c>
      <c r="AV313" s="14" t="s">
        <v>90</v>
      </c>
      <c r="AW313" s="14" t="s">
        <v>36</v>
      </c>
      <c r="AX313" s="14" t="s">
        <v>78</v>
      </c>
      <c r="AY313" s="224" t="s">
        <v>386</v>
      </c>
    </row>
    <row r="314" spans="1:65" s="15" customFormat="1" ht="10">
      <c r="B314" s="225"/>
      <c r="C314" s="226"/>
      <c r="D314" s="205" t="s">
        <v>395</v>
      </c>
      <c r="E314" s="227" t="s">
        <v>76</v>
      </c>
      <c r="F314" s="228" t="s">
        <v>398</v>
      </c>
      <c r="G314" s="226"/>
      <c r="H314" s="229">
        <v>33.526000000000003</v>
      </c>
      <c r="I314" s="230"/>
      <c r="J314" s="226"/>
      <c r="K314" s="226"/>
      <c r="L314" s="231"/>
      <c r="M314" s="232"/>
      <c r="N314" s="233"/>
      <c r="O314" s="233"/>
      <c r="P314" s="233"/>
      <c r="Q314" s="233"/>
      <c r="R314" s="233"/>
      <c r="S314" s="233"/>
      <c r="T314" s="234"/>
      <c r="AT314" s="235" t="s">
        <v>395</v>
      </c>
      <c r="AU314" s="235" t="s">
        <v>90</v>
      </c>
      <c r="AV314" s="15" t="s">
        <v>102</v>
      </c>
      <c r="AW314" s="15" t="s">
        <v>36</v>
      </c>
      <c r="AX314" s="15" t="s">
        <v>85</v>
      </c>
      <c r="AY314" s="235" t="s">
        <v>386</v>
      </c>
    </row>
    <row r="315" spans="1:65" s="2" customFormat="1" ht="24.15" customHeight="1">
      <c r="A315" s="37"/>
      <c r="B315" s="38"/>
      <c r="C315" s="185" t="s">
        <v>709</v>
      </c>
      <c r="D315" s="185" t="s">
        <v>388</v>
      </c>
      <c r="E315" s="186" t="s">
        <v>7343</v>
      </c>
      <c r="F315" s="187" t="s">
        <v>7344</v>
      </c>
      <c r="G315" s="188" t="s">
        <v>127</v>
      </c>
      <c r="H315" s="189">
        <v>9.1</v>
      </c>
      <c r="I315" s="190"/>
      <c r="J315" s="191">
        <f>ROUND(I315*H315,2)</f>
        <v>0</v>
      </c>
      <c r="K315" s="187" t="s">
        <v>391</v>
      </c>
      <c r="L315" s="42"/>
      <c r="M315" s="192" t="s">
        <v>76</v>
      </c>
      <c r="N315" s="193" t="s">
        <v>49</v>
      </c>
      <c r="O315" s="67"/>
      <c r="P315" s="194">
        <f>O315*H315</f>
        <v>0</v>
      </c>
      <c r="Q315" s="194">
        <v>0</v>
      </c>
      <c r="R315" s="194">
        <f>Q315*H315</f>
        <v>0</v>
      </c>
      <c r="S315" s="194">
        <v>0</v>
      </c>
      <c r="T315" s="195">
        <f>S315*H315</f>
        <v>0</v>
      </c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R315" s="196" t="s">
        <v>102</v>
      </c>
      <c r="AT315" s="196" t="s">
        <v>388</v>
      </c>
      <c r="AU315" s="196" t="s">
        <v>90</v>
      </c>
      <c r="AY315" s="20" t="s">
        <v>386</v>
      </c>
      <c r="BE315" s="197">
        <f>IF(N315="základní",J315,0)</f>
        <v>0</v>
      </c>
      <c r="BF315" s="197">
        <f>IF(N315="snížená",J315,0)</f>
        <v>0</v>
      </c>
      <c r="BG315" s="197">
        <f>IF(N315="zákl. přenesená",J315,0)</f>
        <v>0</v>
      </c>
      <c r="BH315" s="197">
        <f>IF(N315="sníž. přenesená",J315,0)</f>
        <v>0</v>
      </c>
      <c r="BI315" s="197">
        <f>IF(N315="nulová",J315,0)</f>
        <v>0</v>
      </c>
      <c r="BJ315" s="20" t="s">
        <v>90</v>
      </c>
      <c r="BK315" s="197">
        <f>ROUND(I315*H315,2)</f>
        <v>0</v>
      </c>
      <c r="BL315" s="20" t="s">
        <v>102</v>
      </c>
      <c r="BM315" s="196" t="s">
        <v>7345</v>
      </c>
    </row>
    <row r="316" spans="1:65" s="2" customFormat="1" ht="10">
      <c r="A316" s="37"/>
      <c r="B316" s="38"/>
      <c r="C316" s="39"/>
      <c r="D316" s="198" t="s">
        <v>393</v>
      </c>
      <c r="E316" s="39"/>
      <c r="F316" s="199" t="s">
        <v>7346</v>
      </c>
      <c r="G316" s="39"/>
      <c r="H316" s="39"/>
      <c r="I316" s="200"/>
      <c r="J316" s="39"/>
      <c r="K316" s="39"/>
      <c r="L316" s="42"/>
      <c r="M316" s="201"/>
      <c r="N316" s="202"/>
      <c r="O316" s="67"/>
      <c r="P316" s="67"/>
      <c r="Q316" s="67"/>
      <c r="R316" s="67"/>
      <c r="S316" s="67"/>
      <c r="T316" s="68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T316" s="20" t="s">
        <v>393</v>
      </c>
      <c r="AU316" s="20" t="s">
        <v>90</v>
      </c>
    </row>
    <row r="317" spans="1:65" s="12" customFormat="1" ht="22.75" customHeight="1">
      <c r="B317" s="169"/>
      <c r="C317" s="170"/>
      <c r="D317" s="171" t="s">
        <v>77</v>
      </c>
      <c r="E317" s="183" t="s">
        <v>442</v>
      </c>
      <c r="F317" s="183" t="s">
        <v>1633</v>
      </c>
      <c r="G317" s="170"/>
      <c r="H317" s="170"/>
      <c r="I317" s="173"/>
      <c r="J317" s="184">
        <f>BK317</f>
        <v>0</v>
      </c>
      <c r="K317" s="170"/>
      <c r="L317" s="175"/>
      <c r="M317" s="176"/>
      <c r="N317" s="177"/>
      <c r="O317" s="177"/>
      <c r="P317" s="178">
        <f>SUM(P318:P323)</f>
        <v>0</v>
      </c>
      <c r="Q317" s="177"/>
      <c r="R317" s="178">
        <f>SUM(R318:R323)</f>
        <v>0</v>
      </c>
      <c r="S317" s="177"/>
      <c r="T317" s="179">
        <f>SUM(T318:T323)</f>
        <v>0</v>
      </c>
      <c r="AR317" s="180" t="s">
        <v>85</v>
      </c>
      <c r="AT317" s="181" t="s">
        <v>77</v>
      </c>
      <c r="AU317" s="181" t="s">
        <v>85</v>
      </c>
      <c r="AY317" s="180" t="s">
        <v>386</v>
      </c>
      <c r="BK317" s="182">
        <f>SUM(BK318:BK323)</f>
        <v>0</v>
      </c>
    </row>
    <row r="318" spans="1:65" s="2" customFormat="1" ht="24.15" customHeight="1">
      <c r="A318" s="37"/>
      <c r="B318" s="38"/>
      <c r="C318" s="185" t="s">
        <v>723</v>
      </c>
      <c r="D318" s="185" t="s">
        <v>388</v>
      </c>
      <c r="E318" s="186" t="s">
        <v>7347</v>
      </c>
      <c r="F318" s="187" t="s">
        <v>7348</v>
      </c>
      <c r="G318" s="188" t="s">
        <v>127</v>
      </c>
      <c r="H318" s="189">
        <v>26.23</v>
      </c>
      <c r="I318" s="190"/>
      <c r="J318" s="191">
        <f>ROUND(I318*H318,2)</f>
        <v>0</v>
      </c>
      <c r="K318" s="187" t="s">
        <v>391</v>
      </c>
      <c r="L318" s="42"/>
      <c r="M318" s="192" t="s">
        <v>76</v>
      </c>
      <c r="N318" s="193" t="s">
        <v>49</v>
      </c>
      <c r="O318" s="67"/>
      <c r="P318" s="194">
        <f>O318*H318</f>
        <v>0</v>
      </c>
      <c r="Q318" s="194">
        <v>0</v>
      </c>
      <c r="R318" s="194">
        <f>Q318*H318</f>
        <v>0</v>
      </c>
      <c r="S318" s="194">
        <v>0</v>
      </c>
      <c r="T318" s="195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6" t="s">
        <v>102</v>
      </c>
      <c r="AT318" s="196" t="s">
        <v>388</v>
      </c>
      <c r="AU318" s="196" t="s">
        <v>90</v>
      </c>
      <c r="AY318" s="20" t="s">
        <v>386</v>
      </c>
      <c r="BE318" s="197">
        <f>IF(N318="základní",J318,0)</f>
        <v>0</v>
      </c>
      <c r="BF318" s="197">
        <f>IF(N318="snížená",J318,0)</f>
        <v>0</v>
      </c>
      <c r="BG318" s="197">
        <f>IF(N318="zákl. přenesená",J318,0)</f>
        <v>0</v>
      </c>
      <c r="BH318" s="197">
        <f>IF(N318="sníž. přenesená",J318,0)</f>
        <v>0</v>
      </c>
      <c r="BI318" s="197">
        <f>IF(N318="nulová",J318,0)</f>
        <v>0</v>
      </c>
      <c r="BJ318" s="20" t="s">
        <v>90</v>
      </c>
      <c r="BK318" s="197">
        <f>ROUND(I318*H318,2)</f>
        <v>0</v>
      </c>
      <c r="BL318" s="20" t="s">
        <v>102</v>
      </c>
      <c r="BM318" s="196" t="s">
        <v>7349</v>
      </c>
    </row>
    <row r="319" spans="1:65" s="2" customFormat="1" ht="10">
      <c r="A319" s="37"/>
      <c r="B319" s="38"/>
      <c r="C319" s="39"/>
      <c r="D319" s="198" t="s">
        <v>393</v>
      </c>
      <c r="E319" s="39"/>
      <c r="F319" s="199" t="s">
        <v>7350</v>
      </c>
      <c r="G319" s="39"/>
      <c r="H319" s="39"/>
      <c r="I319" s="200"/>
      <c r="J319" s="39"/>
      <c r="K319" s="39"/>
      <c r="L319" s="42"/>
      <c r="M319" s="201"/>
      <c r="N319" s="202"/>
      <c r="O319" s="67"/>
      <c r="P319" s="67"/>
      <c r="Q319" s="67"/>
      <c r="R319" s="67"/>
      <c r="S319" s="67"/>
      <c r="T319" s="68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T319" s="20" t="s">
        <v>393</v>
      </c>
      <c r="AU319" s="20" t="s">
        <v>90</v>
      </c>
    </row>
    <row r="320" spans="1:65" s="13" customFormat="1" ht="10">
      <c r="B320" s="203"/>
      <c r="C320" s="204"/>
      <c r="D320" s="205" t="s">
        <v>395</v>
      </c>
      <c r="E320" s="206" t="s">
        <v>76</v>
      </c>
      <c r="F320" s="207" t="s">
        <v>7181</v>
      </c>
      <c r="G320" s="204"/>
      <c r="H320" s="206" t="s">
        <v>76</v>
      </c>
      <c r="I320" s="208"/>
      <c r="J320" s="204"/>
      <c r="K320" s="204"/>
      <c r="L320" s="209"/>
      <c r="M320" s="210"/>
      <c r="N320" s="211"/>
      <c r="O320" s="211"/>
      <c r="P320" s="211"/>
      <c r="Q320" s="211"/>
      <c r="R320" s="211"/>
      <c r="S320" s="211"/>
      <c r="T320" s="212"/>
      <c r="AT320" s="213" t="s">
        <v>395</v>
      </c>
      <c r="AU320" s="213" t="s">
        <v>90</v>
      </c>
      <c r="AV320" s="13" t="s">
        <v>85</v>
      </c>
      <c r="AW320" s="13" t="s">
        <v>36</v>
      </c>
      <c r="AX320" s="13" t="s">
        <v>78</v>
      </c>
      <c r="AY320" s="213" t="s">
        <v>386</v>
      </c>
    </row>
    <row r="321" spans="1:65" s="13" customFormat="1" ht="10">
      <c r="B321" s="203"/>
      <c r="C321" s="204"/>
      <c r="D321" s="205" t="s">
        <v>395</v>
      </c>
      <c r="E321" s="206" t="s">
        <v>76</v>
      </c>
      <c r="F321" s="207" t="s">
        <v>7320</v>
      </c>
      <c r="G321" s="204"/>
      <c r="H321" s="206" t="s">
        <v>76</v>
      </c>
      <c r="I321" s="208"/>
      <c r="J321" s="204"/>
      <c r="K321" s="204"/>
      <c r="L321" s="209"/>
      <c r="M321" s="210"/>
      <c r="N321" s="211"/>
      <c r="O321" s="211"/>
      <c r="P321" s="211"/>
      <c r="Q321" s="211"/>
      <c r="R321" s="211"/>
      <c r="S321" s="211"/>
      <c r="T321" s="212"/>
      <c r="AT321" s="213" t="s">
        <v>395</v>
      </c>
      <c r="AU321" s="213" t="s">
        <v>90</v>
      </c>
      <c r="AV321" s="13" t="s">
        <v>85</v>
      </c>
      <c r="AW321" s="13" t="s">
        <v>36</v>
      </c>
      <c r="AX321" s="13" t="s">
        <v>78</v>
      </c>
      <c r="AY321" s="213" t="s">
        <v>386</v>
      </c>
    </row>
    <row r="322" spans="1:65" s="14" customFormat="1" ht="10">
      <c r="B322" s="214"/>
      <c r="C322" s="215"/>
      <c r="D322" s="205" t="s">
        <v>395</v>
      </c>
      <c r="E322" s="216" t="s">
        <v>76</v>
      </c>
      <c r="F322" s="217" t="s">
        <v>7321</v>
      </c>
      <c r="G322" s="215"/>
      <c r="H322" s="218">
        <v>26.23</v>
      </c>
      <c r="I322" s="219"/>
      <c r="J322" s="215"/>
      <c r="K322" s="215"/>
      <c r="L322" s="220"/>
      <c r="M322" s="221"/>
      <c r="N322" s="222"/>
      <c r="O322" s="222"/>
      <c r="P322" s="222"/>
      <c r="Q322" s="222"/>
      <c r="R322" s="222"/>
      <c r="S322" s="222"/>
      <c r="T322" s="223"/>
      <c r="AT322" s="224" t="s">
        <v>395</v>
      </c>
      <c r="AU322" s="224" t="s">
        <v>90</v>
      </c>
      <c r="AV322" s="14" t="s">
        <v>90</v>
      </c>
      <c r="AW322" s="14" t="s">
        <v>36</v>
      </c>
      <c r="AX322" s="14" t="s">
        <v>78</v>
      </c>
      <c r="AY322" s="224" t="s">
        <v>386</v>
      </c>
    </row>
    <row r="323" spans="1:65" s="15" customFormat="1" ht="10">
      <c r="B323" s="225"/>
      <c r="C323" s="226"/>
      <c r="D323" s="205" t="s">
        <v>395</v>
      </c>
      <c r="E323" s="227" t="s">
        <v>76</v>
      </c>
      <c r="F323" s="228" t="s">
        <v>398</v>
      </c>
      <c r="G323" s="226"/>
      <c r="H323" s="229">
        <v>26.23</v>
      </c>
      <c r="I323" s="230"/>
      <c r="J323" s="226"/>
      <c r="K323" s="226"/>
      <c r="L323" s="231"/>
      <c r="M323" s="232"/>
      <c r="N323" s="233"/>
      <c r="O323" s="233"/>
      <c r="P323" s="233"/>
      <c r="Q323" s="233"/>
      <c r="R323" s="233"/>
      <c r="S323" s="233"/>
      <c r="T323" s="234"/>
      <c r="AT323" s="235" t="s">
        <v>395</v>
      </c>
      <c r="AU323" s="235" t="s">
        <v>90</v>
      </c>
      <c r="AV323" s="15" t="s">
        <v>102</v>
      </c>
      <c r="AW323" s="15" t="s">
        <v>36</v>
      </c>
      <c r="AX323" s="15" t="s">
        <v>85</v>
      </c>
      <c r="AY323" s="235" t="s">
        <v>386</v>
      </c>
    </row>
    <row r="324" spans="1:65" s="12" customFormat="1" ht="22.75" customHeight="1">
      <c r="B324" s="169"/>
      <c r="C324" s="170"/>
      <c r="D324" s="171" t="s">
        <v>77</v>
      </c>
      <c r="E324" s="183" t="s">
        <v>2155</v>
      </c>
      <c r="F324" s="183" t="s">
        <v>2156</v>
      </c>
      <c r="G324" s="170"/>
      <c r="H324" s="170"/>
      <c r="I324" s="173"/>
      <c r="J324" s="184">
        <f>BK324</f>
        <v>0</v>
      </c>
      <c r="K324" s="170"/>
      <c r="L324" s="175"/>
      <c r="M324" s="176"/>
      <c r="N324" s="177"/>
      <c r="O324" s="177"/>
      <c r="P324" s="178">
        <f>SUM(P325:P326)</f>
        <v>0</v>
      </c>
      <c r="Q324" s="177"/>
      <c r="R324" s="178">
        <f>SUM(R325:R326)</f>
        <v>0</v>
      </c>
      <c r="S324" s="177"/>
      <c r="T324" s="179">
        <f>SUM(T325:T326)</f>
        <v>0</v>
      </c>
      <c r="AR324" s="180" t="s">
        <v>85</v>
      </c>
      <c r="AT324" s="181" t="s">
        <v>77</v>
      </c>
      <c r="AU324" s="181" t="s">
        <v>85</v>
      </c>
      <c r="AY324" s="180" t="s">
        <v>386</v>
      </c>
      <c r="BK324" s="182">
        <f>SUM(BK325:BK326)</f>
        <v>0</v>
      </c>
    </row>
    <row r="325" spans="1:65" s="2" customFormat="1" ht="55.5" customHeight="1">
      <c r="A325" s="37"/>
      <c r="B325" s="38"/>
      <c r="C325" s="185" t="s">
        <v>733</v>
      </c>
      <c r="D325" s="185" t="s">
        <v>388</v>
      </c>
      <c r="E325" s="186" t="s">
        <v>7351</v>
      </c>
      <c r="F325" s="187" t="s">
        <v>7352</v>
      </c>
      <c r="G325" s="188" t="s">
        <v>456</v>
      </c>
      <c r="H325" s="189">
        <v>57.634999999999998</v>
      </c>
      <c r="I325" s="190"/>
      <c r="J325" s="191">
        <f>ROUND(I325*H325,2)</f>
        <v>0</v>
      </c>
      <c r="K325" s="187" t="s">
        <v>391</v>
      </c>
      <c r="L325" s="42"/>
      <c r="M325" s="192" t="s">
        <v>76</v>
      </c>
      <c r="N325" s="193" t="s">
        <v>49</v>
      </c>
      <c r="O325" s="67"/>
      <c r="P325" s="194">
        <f>O325*H325</f>
        <v>0</v>
      </c>
      <c r="Q325" s="194">
        <v>0</v>
      </c>
      <c r="R325" s="194">
        <f>Q325*H325</f>
        <v>0</v>
      </c>
      <c r="S325" s="194">
        <v>0</v>
      </c>
      <c r="T325" s="195">
        <f>S325*H325</f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6" t="s">
        <v>102</v>
      </c>
      <c r="AT325" s="196" t="s">
        <v>388</v>
      </c>
      <c r="AU325" s="196" t="s">
        <v>90</v>
      </c>
      <c r="AY325" s="20" t="s">
        <v>386</v>
      </c>
      <c r="BE325" s="197">
        <f>IF(N325="základní",J325,0)</f>
        <v>0</v>
      </c>
      <c r="BF325" s="197">
        <f>IF(N325="snížená",J325,0)</f>
        <v>0</v>
      </c>
      <c r="BG325" s="197">
        <f>IF(N325="zákl. přenesená",J325,0)</f>
        <v>0</v>
      </c>
      <c r="BH325" s="197">
        <f>IF(N325="sníž. přenesená",J325,0)</f>
        <v>0</v>
      </c>
      <c r="BI325" s="197">
        <f>IF(N325="nulová",J325,0)</f>
        <v>0</v>
      </c>
      <c r="BJ325" s="20" t="s">
        <v>90</v>
      </c>
      <c r="BK325" s="197">
        <f>ROUND(I325*H325,2)</f>
        <v>0</v>
      </c>
      <c r="BL325" s="20" t="s">
        <v>102</v>
      </c>
      <c r="BM325" s="196" t="s">
        <v>7353</v>
      </c>
    </row>
    <row r="326" spans="1:65" s="2" customFormat="1" ht="10">
      <c r="A326" s="37"/>
      <c r="B326" s="38"/>
      <c r="C326" s="39"/>
      <c r="D326" s="198" t="s">
        <v>393</v>
      </c>
      <c r="E326" s="39"/>
      <c r="F326" s="199" t="s">
        <v>7354</v>
      </c>
      <c r="G326" s="39"/>
      <c r="H326" s="39"/>
      <c r="I326" s="200"/>
      <c r="J326" s="39"/>
      <c r="K326" s="39"/>
      <c r="L326" s="42"/>
      <c r="M326" s="201"/>
      <c r="N326" s="202"/>
      <c r="O326" s="67"/>
      <c r="P326" s="67"/>
      <c r="Q326" s="67"/>
      <c r="R326" s="67"/>
      <c r="S326" s="67"/>
      <c r="T326" s="68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T326" s="20" t="s">
        <v>393</v>
      </c>
      <c r="AU326" s="20" t="s">
        <v>90</v>
      </c>
    </row>
    <row r="327" spans="1:65" s="12" customFormat="1" ht="25.9" customHeight="1">
      <c r="B327" s="169"/>
      <c r="C327" s="170"/>
      <c r="D327" s="171" t="s">
        <v>77</v>
      </c>
      <c r="E327" s="172" t="s">
        <v>2162</v>
      </c>
      <c r="F327" s="172" t="s">
        <v>2163</v>
      </c>
      <c r="G327" s="170"/>
      <c r="H327" s="170"/>
      <c r="I327" s="173"/>
      <c r="J327" s="174">
        <f>BK327</f>
        <v>0</v>
      </c>
      <c r="K327" s="170"/>
      <c r="L327" s="175"/>
      <c r="M327" s="176"/>
      <c r="N327" s="177"/>
      <c r="O327" s="177"/>
      <c r="P327" s="178">
        <f>P328+P347</f>
        <v>0</v>
      </c>
      <c r="Q327" s="177"/>
      <c r="R327" s="178">
        <f>R328+R347</f>
        <v>0.29686669999999998</v>
      </c>
      <c r="S327" s="177"/>
      <c r="T327" s="179">
        <f>T328+T347</f>
        <v>0</v>
      </c>
      <c r="AR327" s="180" t="s">
        <v>90</v>
      </c>
      <c r="AT327" s="181" t="s">
        <v>77</v>
      </c>
      <c r="AU327" s="181" t="s">
        <v>78</v>
      </c>
      <c r="AY327" s="180" t="s">
        <v>386</v>
      </c>
      <c r="BK327" s="182">
        <f>BK328+BK347</f>
        <v>0</v>
      </c>
    </row>
    <row r="328" spans="1:65" s="12" customFormat="1" ht="22.75" customHeight="1">
      <c r="B328" s="169"/>
      <c r="C328" s="170"/>
      <c r="D328" s="171" t="s">
        <v>77</v>
      </c>
      <c r="E328" s="183" t="s">
        <v>2164</v>
      </c>
      <c r="F328" s="183" t="s">
        <v>2165</v>
      </c>
      <c r="G328" s="170"/>
      <c r="H328" s="170"/>
      <c r="I328" s="173"/>
      <c r="J328" s="184">
        <f>BK328</f>
        <v>0</v>
      </c>
      <c r="K328" s="170"/>
      <c r="L328" s="175"/>
      <c r="M328" s="176"/>
      <c r="N328" s="177"/>
      <c r="O328" s="177"/>
      <c r="P328" s="178">
        <f>SUM(P329:P346)</f>
        <v>0</v>
      </c>
      <c r="Q328" s="177"/>
      <c r="R328" s="178">
        <f>SUM(R329:R346)</f>
        <v>0.1220219</v>
      </c>
      <c r="S328" s="177"/>
      <c r="T328" s="179">
        <f>SUM(T329:T346)</f>
        <v>0</v>
      </c>
      <c r="AR328" s="180" t="s">
        <v>90</v>
      </c>
      <c r="AT328" s="181" t="s">
        <v>77</v>
      </c>
      <c r="AU328" s="181" t="s">
        <v>85</v>
      </c>
      <c r="AY328" s="180" t="s">
        <v>386</v>
      </c>
      <c r="BK328" s="182">
        <f>SUM(BK329:BK346)</f>
        <v>0</v>
      </c>
    </row>
    <row r="329" spans="1:65" s="2" customFormat="1" ht="37.75" customHeight="1">
      <c r="A329" s="37"/>
      <c r="B329" s="38"/>
      <c r="C329" s="185" t="s">
        <v>417</v>
      </c>
      <c r="D329" s="185" t="s">
        <v>388</v>
      </c>
      <c r="E329" s="186" t="s">
        <v>7355</v>
      </c>
      <c r="F329" s="187" t="s">
        <v>7356</v>
      </c>
      <c r="G329" s="188" t="s">
        <v>127</v>
      </c>
      <c r="H329" s="189">
        <v>9.1</v>
      </c>
      <c r="I329" s="190"/>
      <c r="J329" s="191">
        <f>ROUND(I329*H329,2)</f>
        <v>0</v>
      </c>
      <c r="K329" s="187" t="s">
        <v>391</v>
      </c>
      <c r="L329" s="42"/>
      <c r="M329" s="192" t="s">
        <v>76</v>
      </c>
      <c r="N329" s="193" t="s">
        <v>49</v>
      </c>
      <c r="O329" s="67"/>
      <c r="P329" s="194">
        <f>O329*H329</f>
        <v>0</v>
      </c>
      <c r="Q329" s="194">
        <v>3.5000000000000001E-3</v>
      </c>
      <c r="R329" s="194">
        <f>Q329*H329</f>
        <v>3.1849999999999996E-2</v>
      </c>
      <c r="S329" s="194">
        <v>0</v>
      </c>
      <c r="T329" s="195">
        <f>S329*H329</f>
        <v>0</v>
      </c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R329" s="196" t="s">
        <v>479</v>
      </c>
      <c r="AT329" s="196" t="s">
        <v>388</v>
      </c>
      <c r="AU329" s="196" t="s">
        <v>90</v>
      </c>
      <c r="AY329" s="20" t="s">
        <v>386</v>
      </c>
      <c r="BE329" s="197">
        <f>IF(N329="základní",J329,0)</f>
        <v>0</v>
      </c>
      <c r="BF329" s="197">
        <f>IF(N329="snížená",J329,0)</f>
        <v>0</v>
      </c>
      <c r="BG329" s="197">
        <f>IF(N329="zákl. přenesená",J329,0)</f>
        <v>0</v>
      </c>
      <c r="BH329" s="197">
        <f>IF(N329="sníž. přenesená",J329,0)</f>
        <v>0</v>
      </c>
      <c r="BI329" s="197">
        <f>IF(N329="nulová",J329,0)</f>
        <v>0</v>
      </c>
      <c r="BJ329" s="20" t="s">
        <v>90</v>
      </c>
      <c r="BK329" s="197">
        <f>ROUND(I329*H329,2)</f>
        <v>0</v>
      </c>
      <c r="BL329" s="20" t="s">
        <v>479</v>
      </c>
      <c r="BM329" s="196" t="s">
        <v>7357</v>
      </c>
    </row>
    <row r="330" spans="1:65" s="2" customFormat="1" ht="10">
      <c r="A330" s="37"/>
      <c r="B330" s="38"/>
      <c r="C330" s="39"/>
      <c r="D330" s="198" t="s">
        <v>393</v>
      </c>
      <c r="E330" s="39"/>
      <c r="F330" s="199" t="s">
        <v>7358</v>
      </c>
      <c r="G330" s="39"/>
      <c r="H330" s="39"/>
      <c r="I330" s="200"/>
      <c r="J330" s="39"/>
      <c r="K330" s="39"/>
      <c r="L330" s="42"/>
      <c r="M330" s="201"/>
      <c r="N330" s="202"/>
      <c r="O330" s="67"/>
      <c r="P330" s="67"/>
      <c r="Q330" s="67"/>
      <c r="R330" s="67"/>
      <c r="S330" s="67"/>
      <c r="T330" s="68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T330" s="20" t="s">
        <v>393</v>
      </c>
      <c r="AU330" s="20" t="s">
        <v>90</v>
      </c>
    </row>
    <row r="331" spans="1:65" s="2" customFormat="1" ht="37.75" customHeight="1">
      <c r="A331" s="37"/>
      <c r="B331" s="38"/>
      <c r="C331" s="185" t="s">
        <v>743</v>
      </c>
      <c r="D331" s="185" t="s">
        <v>388</v>
      </c>
      <c r="E331" s="186" t="s">
        <v>7359</v>
      </c>
      <c r="F331" s="187" t="s">
        <v>7360</v>
      </c>
      <c r="G331" s="188" t="s">
        <v>127</v>
      </c>
      <c r="H331" s="189">
        <v>23.120999999999999</v>
      </c>
      <c r="I331" s="190"/>
      <c r="J331" s="191">
        <f>ROUND(I331*H331,2)</f>
        <v>0</v>
      </c>
      <c r="K331" s="187" t="s">
        <v>391</v>
      </c>
      <c r="L331" s="42"/>
      <c r="M331" s="192" t="s">
        <v>76</v>
      </c>
      <c r="N331" s="193" t="s">
        <v>49</v>
      </c>
      <c r="O331" s="67"/>
      <c r="P331" s="194">
        <f>O331*H331</f>
        <v>0</v>
      </c>
      <c r="Q331" s="194">
        <v>3.5000000000000001E-3</v>
      </c>
      <c r="R331" s="194">
        <f>Q331*H331</f>
        <v>8.0923499999999995E-2</v>
      </c>
      <c r="S331" s="194">
        <v>0</v>
      </c>
      <c r="T331" s="195">
        <f>S331*H331</f>
        <v>0</v>
      </c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R331" s="196" t="s">
        <v>479</v>
      </c>
      <c r="AT331" s="196" t="s">
        <v>388</v>
      </c>
      <c r="AU331" s="196" t="s">
        <v>90</v>
      </c>
      <c r="AY331" s="20" t="s">
        <v>386</v>
      </c>
      <c r="BE331" s="197">
        <f>IF(N331="základní",J331,0)</f>
        <v>0</v>
      </c>
      <c r="BF331" s="197">
        <f>IF(N331="snížená",J331,0)</f>
        <v>0</v>
      </c>
      <c r="BG331" s="197">
        <f>IF(N331="zákl. přenesená",J331,0)</f>
        <v>0</v>
      </c>
      <c r="BH331" s="197">
        <f>IF(N331="sníž. přenesená",J331,0)</f>
        <v>0</v>
      </c>
      <c r="BI331" s="197">
        <f>IF(N331="nulová",J331,0)</f>
        <v>0</v>
      </c>
      <c r="BJ331" s="20" t="s">
        <v>90</v>
      </c>
      <c r="BK331" s="197">
        <f>ROUND(I331*H331,2)</f>
        <v>0</v>
      </c>
      <c r="BL331" s="20" t="s">
        <v>479</v>
      </c>
      <c r="BM331" s="196" t="s">
        <v>7361</v>
      </c>
    </row>
    <row r="332" spans="1:65" s="2" customFormat="1" ht="10">
      <c r="A332" s="37"/>
      <c r="B332" s="38"/>
      <c r="C332" s="39"/>
      <c r="D332" s="198" t="s">
        <v>393</v>
      </c>
      <c r="E332" s="39"/>
      <c r="F332" s="199" t="s">
        <v>7362</v>
      </c>
      <c r="G332" s="39"/>
      <c r="H332" s="39"/>
      <c r="I332" s="200"/>
      <c r="J332" s="39"/>
      <c r="K332" s="39"/>
      <c r="L332" s="42"/>
      <c r="M332" s="201"/>
      <c r="N332" s="202"/>
      <c r="O332" s="67"/>
      <c r="P332" s="67"/>
      <c r="Q332" s="67"/>
      <c r="R332" s="67"/>
      <c r="S332" s="67"/>
      <c r="T332" s="68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T332" s="20" t="s">
        <v>393</v>
      </c>
      <c r="AU332" s="20" t="s">
        <v>90</v>
      </c>
    </row>
    <row r="333" spans="1:65" s="13" customFormat="1" ht="10">
      <c r="B333" s="203"/>
      <c r="C333" s="204"/>
      <c r="D333" s="205" t="s">
        <v>395</v>
      </c>
      <c r="E333" s="206" t="s">
        <v>76</v>
      </c>
      <c r="F333" s="207" t="s">
        <v>7181</v>
      </c>
      <c r="G333" s="204"/>
      <c r="H333" s="206" t="s">
        <v>76</v>
      </c>
      <c r="I333" s="208"/>
      <c r="J333" s="204"/>
      <c r="K333" s="204"/>
      <c r="L333" s="209"/>
      <c r="M333" s="210"/>
      <c r="N333" s="211"/>
      <c r="O333" s="211"/>
      <c r="P333" s="211"/>
      <c r="Q333" s="211"/>
      <c r="R333" s="211"/>
      <c r="S333" s="211"/>
      <c r="T333" s="212"/>
      <c r="AT333" s="213" t="s">
        <v>395</v>
      </c>
      <c r="AU333" s="213" t="s">
        <v>90</v>
      </c>
      <c r="AV333" s="13" t="s">
        <v>85</v>
      </c>
      <c r="AW333" s="13" t="s">
        <v>36</v>
      </c>
      <c r="AX333" s="13" t="s">
        <v>78</v>
      </c>
      <c r="AY333" s="213" t="s">
        <v>386</v>
      </c>
    </row>
    <row r="334" spans="1:65" s="13" customFormat="1" ht="10">
      <c r="B334" s="203"/>
      <c r="C334" s="204"/>
      <c r="D334" s="205" t="s">
        <v>395</v>
      </c>
      <c r="E334" s="206" t="s">
        <v>76</v>
      </c>
      <c r="F334" s="207" t="s">
        <v>7182</v>
      </c>
      <c r="G334" s="204"/>
      <c r="H334" s="206" t="s">
        <v>76</v>
      </c>
      <c r="I334" s="208"/>
      <c r="J334" s="204"/>
      <c r="K334" s="204"/>
      <c r="L334" s="209"/>
      <c r="M334" s="210"/>
      <c r="N334" s="211"/>
      <c r="O334" s="211"/>
      <c r="P334" s="211"/>
      <c r="Q334" s="211"/>
      <c r="R334" s="211"/>
      <c r="S334" s="211"/>
      <c r="T334" s="212"/>
      <c r="AT334" s="213" t="s">
        <v>395</v>
      </c>
      <c r="AU334" s="213" t="s">
        <v>90</v>
      </c>
      <c r="AV334" s="13" t="s">
        <v>85</v>
      </c>
      <c r="AW334" s="13" t="s">
        <v>36</v>
      </c>
      <c r="AX334" s="13" t="s">
        <v>78</v>
      </c>
      <c r="AY334" s="213" t="s">
        <v>386</v>
      </c>
    </row>
    <row r="335" spans="1:65" s="14" customFormat="1" ht="10">
      <c r="B335" s="214"/>
      <c r="C335" s="215"/>
      <c r="D335" s="205" t="s">
        <v>395</v>
      </c>
      <c r="E335" s="216" t="s">
        <v>76</v>
      </c>
      <c r="F335" s="217" t="s">
        <v>7363</v>
      </c>
      <c r="G335" s="215"/>
      <c r="H335" s="218">
        <v>10.541</v>
      </c>
      <c r="I335" s="219"/>
      <c r="J335" s="215"/>
      <c r="K335" s="215"/>
      <c r="L335" s="220"/>
      <c r="M335" s="221"/>
      <c r="N335" s="222"/>
      <c r="O335" s="222"/>
      <c r="P335" s="222"/>
      <c r="Q335" s="222"/>
      <c r="R335" s="222"/>
      <c r="S335" s="222"/>
      <c r="T335" s="223"/>
      <c r="AT335" s="224" t="s">
        <v>395</v>
      </c>
      <c r="AU335" s="224" t="s">
        <v>90</v>
      </c>
      <c r="AV335" s="14" t="s">
        <v>90</v>
      </c>
      <c r="AW335" s="14" t="s">
        <v>36</v>
      </c>
      <c r="AX335" s="14" t="s">
        <v>78</v>
      </c>
      <c r="AY335" s="224" t="s">
        <v>386</v>
      </c>
    </row>
    <row r="336" spans="1:65" s="14" customFormat="1" ht="10">
      <c r="B336" s="214"/>
      <c r="C336" s="215"/>
      <c r="D336" s="205" t="s">
        <v>395</v>
      </c>
      <c r="E336" s="216" t="s">
        <v>76</v>
      </c>
      <c r="F336" s="217" t="s">
        <v>7364</v>
      </c>
      <c r="G336" s="215"/>
      <c r="H336" s="218">
        <v>12.58</v>
      </c>
      <c r="I336" s="219"/>
      <c r="J336" s="215"/>
      <c r="K336" s="215"/>
      <c r="L336" s="220"/>
      <c r="M336" s="221"/>
      <c r="N336" s="222"/>
      <c r="O336" s="222"/>
      <c r="P336" s="222"/>
      <c r="Q336" s="222"/>
      <c r="R336" s="222"/>
      <c r="S336" s="222"/>
      <c r="T336" s="223"/>
      <c r="AT336" s="224" t="s">
        <v>395</v>
      </c>
      <c r="AU336" s="224" t="s">
        <v>90</v>
      </c>
      <c r="AV336" s="14" t="s">
        <v>90</v>
      </c>
      <c r="AW336" s="14" t="s">
        <v>36</v>
      </c>
      <c r="AX336" s="14" t="s">
        <v>78</v>
      </c>
      <c r="AY336" s="224" t="s">
        <v>386</v>
      </c>
    </row>
    <row r="337" spans="1:65" s="15" customFormat="1" ht="10">
      <c r="B337" s="225"/>
      <c r="C337" s="226"/>
      <c r="D337" s="205" t="s">
        <v>395</v>
      </c>
      <c r="E337" s="227" t="s">
        <v>76</v>
      </c>
      <c r="F337" s="228" t="s">
        <v>398</v>
      </c>
      <c r="G337" s="226"/>
      <c r="H337" s="229">
        <v>23.121000000000002</v>
      </c>
      <c r="I337" s="230"/>
      <c r="J337" s="226"/>
      <c r="K337" s="226"/>
      <c r="L337" s="231"/>
      <c r="M337" s="232"/>
      <c r="N337" s="233"/>
      <c r="O337" s="233"/>
      <c r="P337" s="233"/>
      <c r="Q337" s="233"/>
      <c r="R337" s="233"/>
      <c r="S337" s="233"/>
      <c r="T337" s="234"/>
      <c r="AT337" s="235" t="s">
        <v>395</v>
      </c>
      <c r="AU337" s="235" t="s">
        <v>90</v>
      </c>
      <c r="AV337" s="15" t="s">
        <v>102</v>
      </c>
      <c r="AW337" s="15" t="s">
        <v>36</v>
      </c>
      <c r="AX337" s="15" t="s">
        <v>85</v>
      </c>
      <c r="AY337" s="235" t="s">
        <v>386</v>
      </c>
    </row>
    <row r="338" spans="1:65" s="2" customFormat="1" ht="44.25" customHeight="1">
      <c r="A338" s="37"/>
      <c r="B338" s="38"/>
      <c r="C338" s="185" t="s">
        <v>752</v>
      </c>
      <c r="D338" s="185" t="s">
        <v>388</v>
      </c>
      <c r="E338" s="186" t="s">
        <v>7365</v>
      </c>
      <c r="F338" s="187" t="s">
        <v>7366</v>
      </c>
      <c r="G338" s="188" t="s">
        <v>127</v>
      </c>
      <c r="H338" s="189">
        <v>23.120999999999999</v>
      </c>
      <c r="I338" s="190"/>
      <c r="J338" s="191">
        <f>ROUND(I338*H338,2)</f>
        <v>0</v>
      </c>
      <c r="K338" s="187" t="s">
        <v>391</v>
      </c>
      <c r="L338" s="42"/>
      <c r="M338" s="192" t="s">
        <v>76</v>
      </c>
      <c r="N338" s="193" t="s">
        <v>49</v>
      </c>
      <c r="O338" s="67"/>
      <c r="P338" s="194">
        <f>O338*H338</f>
        <v>0</v>
      </c>
      <c r="Q338" s="194">
        <v>4.0000000000000002E-4</v>
      </c>
      <c r="R338" s="194">
        <f>Q338*H338</f>
        <v>9.2484000000000004E-3</v>
      </c>
      <c r="S338" s="194">
        <v>0</v>
      </c>
      <c r="T338" s="195">
        <f>S338*H338</f>
        <v>0</v>
      </c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R338" s="196" t="s">
        <v>479</v>
      </c>
      <c r="AT338" s="196" t="s">
        <v>388</v>
      </c>
      <c r="AU338" s="196" t="s">
        <v>90</v>
      </c>
      <c r="AY338" s="20" t="s">
        <v>386</v>
      </c>
      <c r="BE338" s="197">
        <f>IF(N338="základní",J338,0)</f>
        <v>0</v>
      </c>
      <c r="BF338" s="197">
        <f>IF(N338="snížená",J338,0)</f>
        <v>0</v>
      </c>
      <c r="BG338" s="197">
        <f>IF(N338="zákl. přenesená",J338,0)</f>
        <v>0</v>
      </c>
      <c r="BH338" s="197">
        <f>IF(N338="sníž. přenesená",J338,0)</f>
        <v>0</v>
      </c>
      <c r="BI338" s="197">
        <f>IF(N338="nulová",J338,0)</f>
        <v>0</v>
      </c>
      <c r="BJ338" s="20" t="s">
        <v>90</v>
      </c>
      <c r="BK338" s="197">
        <f>ROUND(I338*H338,2)</f>
        <v>0</v>
      </c>
      <c r="BL338" s="20" t="s">
        <v>479</v>
      </c>
      <c r="BM338" s="196" t="s">
        <v>7367</v>
      </c>
    </row>
    <row r="339" spans="1:65" s="2" customFormat="1" ht="10">
      <c r="A339" s="37"/>
      <c r="B339" s="38"/>
      <c r="C339" s="39"/>
      <c r="D339" s="198" t="s">
        <v>393</v>
      </c>
      <c r="E339" s="39"/>
      <c r="F339" s="199" t="s">
        <v>7368</v>
      </c>
      <c r="G339" s="39"/>
      <c r="H339" s="39"/>
      <c r="I339" s="200"/>
      <c r="J339" s="39"/>
      <c r="K339" s="39"/>
      <c r="L339" s="42"/>
      <c r="M339" s="201"/>
      <c r="N339" s="202"/>
      <c r="O339" s="67"/>
      <c r="P339" s="67"/>
      <c r="Q339" s="67"/>
      <c r="R339" s="67"/>
      <c r="S339" s="67"/>
      <c r="T339" s="68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T339" s="20" t="s">
        <v>393</v>
      </c>
      <c r="AU339" s="20" t="s">
        <v>90</v>
      </c>
    </row>
    <row r="340" spans="1:65" s="13" customFormat="1" ht="10">
      <c r="B340" s="203"/>
      <c r="C340" s="204"/>
      <c r="D340" s="205" t="s">
        <v>395</v>
      </c>
      <c r="E340" s="206" t="s">
        <v>76</v>
      </c>
      <c r="F340" s="207" t="s">
        <v>7181</v>
      </c>
      <c r="G340" s="204"/>
      <c r="H340" s="206" t="s">
        <v>76</v>
      </c>
      <c r="I340" s="208"/>
      <c r="J340" s="204"/>
      <c r="K340" s="204"/>
      <c r="L340" s="209"/>
      <c r="M340" s="210"/>
      <c r="N340" s="211"/>
      <c r="O340" s="211"/>
      <c r="P340" s="211"/>
      <c r="Q340" s="211"/>
      <c r="R340" s="211"/>
      <c r="S340" s="211"/>
      <c r="T340" s="212"/>
      <c r="AT340" s="213" t="s">
        <v>395</v>
      </c>
      <c r="AU340" s="213" t="s">
        <v>90</v>
      </c>
      <c r="AV340" s="13" t="s">
        <v>85</v>
      </c>
      <c r="AW340" s="13" t="s">
        <v>36</v>
      </c>
      <c r="AX340" s="13" t="s">
        <v>78</v>
      </c>
      <c r="AY340" s="213" t="s">
        <v>386</v>
      </c>
    </row>
    <row r="341" spans="1:65" s="13" customFormat="1" ht="10">
      <c r="B341" s="203"/>
      <c r="C341" s="204"/>
      <c r="D341" s="205" t="s">
        <v>395</v>
      </c>
      <c r="E341" s="206" t="s">
        <v>76</v>
      </c>
      <c r="F341" s="207" t="s">
        <v>7182</v>
      </c>
      <c r="G341" s="204"/>
      <c r="H341" s="206" t="s">
        <v>76</v>
      </c>
      <c r="I341" s="208"/>
      <c r="J341" s="204"/>
      <c r="K341" s="204"/>
      <c r="L341" s="209"/>
      <c r="M341" s="210"/>
      <c r="N341" s="211"/>
      <c r="O341" s="211"/>
      <c r="P341" s="211"/>
      <c r="Q341" s="211"/>
      <c r="R341" s="211"/>
      <c r="S341" s="211"/>
      <c r="T341" s="212"/>
      <c r="AT341" s="213" t="s">
        <v>395</v>
      </c>
      <c r="AU341" s="213" t="s">
        <v>90</v>
      </c>
      <c r="AV341" s="13" t="s">
        <v>85</v>
      </c>
      <c r="AW341" s="13" t="s">
        <v>36</v>
      </c>
      <c r="AX341" s="13" t="s">
        <v>78</v>
      </c>
      <c r="AY341" s="213" t="s">
        <v>386</v>
      </c>
    </row>
    <row r="342" spans="1:65" s="14" customFormat="1" ht="10">
      <c r="B342" s="214"/>
      <c r="C342" s="215"/>
      <c r="D342" s="205" t="s">
        <v>395</v>
      </c>
      <c r="E342" s="216" t="s">
        <v>76</v>
      </c>
      <c r="F342" s="217" t="s">
        <v>7363</v>
      </c>
      <c r="G342" s="215"/>
      <c r="H342" s="218">
        <v>10.541</v>
      </c>
      <c r="I342" s="219"/>
      <c r="J342" s="215"/>
      <c r="K342" s="215"/>
      <c r="L342" s="220"/>
      <c r="M342" s="221"/>
      <c r="N342" s="222"/>
      <c r="O342" s="222"/>
      <c r="P342" s="222"/>
      <c r="Q342" s="222"/>
      <c r="R342" s="222"/>
      <c r="S342" s="222"/>
      <c r="T342" s="223"/>
      <c r="AT342" s="224" t="s">
        <v>395</v>
      </c>
      <c r="AU342" s="224" t="s">
        <v>90</v>
      </c>
      <c r="AV342" s="14" t="s">
        <v>90</v>
      </c>
      <c r="AW342" s="14" t="s">
        <v>36</v>
      </c>
      <c r="AX342" s="14" t="s">
        <v>78</v>
      </c>
      <c r="AY342" s="224" t="s">
        <v>386</v>
      </c>
    </row>
    <row r="343" spans="1:65" s="14" customFormat="1" ht="10">
      <c r="B343" s="214"/>
      <c r="C343" s="215"/>
      <c r="D343" s="205" t="s">
        <v>395</v>
      </c>
      <c r="E343" s="216" t="s">
        <v>76</v>
      </c>
      <c r="F343" s="217" t="s">
        <v>7364</v>
      </c>
      <c r="G343" s="215"/>
      <c r="H343" s="218">
        <v>12.58</v>
      </c>
      <c r="I343" s="219"/>
      <c r="J343" s="215"/>
      <c r="K343" s="215"/>
      <c r="L343" s="220"/>
      <c r="M343" s="221"/>
      <c r="N343" s="222"/>
      <c r="O343" s="222"/>
      <c r="P343" s="222"/>
      <c r="Q343" s="222"/>
      <c r="R343" s="222"/>
      <c r="S343" s="222"/>
      <c r="T343" s="223"/>
      <c r="AT343" s="224" t="s">
        <v>395</v>
      </c>
      <c r="AU343" s="224" t="s">
        <v>90</v>
      </c>
      <c r="AV343" s="14" t="s">
        <v>90</v>
      </c>
      <c r="AW343" s="14" t="s">
        <v>36</v>
      </c>
      <c r="AX343" s="14" t="s">
        <v>78</v>
      </c>
      <c r="AY343" s="224" t="s">
        <v>386</v>
      </c>
    </row>
    <row r="344" spans="1:65" s="15" customFormat="1" ht="10">
      <c r="B344" s="225"/>
      <c r="C344" s="226"/>
      <c r="D344" s="205" t="s">
        <v>395</v>
      </c>
      <c r="E344" s="227" t="s">
        <v>76</v>
      </c>
      <c r="F344" s="228" t="s">
        <v>398</v>
      </c>
      <c r="G344" s="226"/>
      <c r="H344" s="229">
        <v>23.121000000000002</v>
      </c>
      <c r="I344" s="230"/>
      <c r="J344" s="226"/>
      <c r="K344" s="226"/>
      <c r="L344" s="231"/>
      <c r="M344" s="232"/>
      <c r="N344" s="233"/>
      <c r="O344" s="233"/>
      <c r="P344" s="233"/>
      <c r="Q344" s="233"/>
      <c r="R344" s="233"/>
      <c r="S344" s="233"/>
      <c r="T344" s="234"/>
      <c r="AT344" s="235" t="s">
        <v>395</v>
      </c>
      <c r="AU344" s="235" t="s">
        <v>90</v>
      </c>
      <c r="AV344" s="15" t="s">
        <v>102</v>
      </c>
      <c r="AW344" s="15" t="s">
        <v>36</v>
      </c>
      <c r="AX344" s="15" t="s">
        <v>85</v>
      </c>
      <c r="AY344" s="235" t="s">
        <v>386</v>
      </c>
    </row>
    <row r="345" spans="1:65" s="2" customFormat="1" ht="49" customHeight="1">
      <c r="A345" s="37"/>
      <c r="B345" s="38"/>
      <c r="C345" s="185" t="s">
        <v>759</v>
      </c>
      <c r="D345" s="185" t="s">
        <v>388</v>
      </c>
      <c r="E345" s="186" t="s">
        <v>7369</v>
      </c>
      <c r="F345" s="187" t="s">
        <v>7370</v>
      </c>
      <c r="G345" s="188" t="s">
        <v>2321</v>
      </c>
      <c r="H345" s="257"/>
      <c r="I345" s="190"/>
      <c r="J345" s="191">
        <f>ROUND(I345*H345,2)</f>
        <v>0</v>
      </c>
      <c r="K345" s="187" t="s">
        <v>391</v>
      </c>
      <c r="L345" s="42"/>
      <c r="M345" s="192" t="s">
        <v>76</v>
      </c>
      <c r="N345" s="193" t="s">
        <v>49</v>
      </c>
      <c r="O345" s="67"/>
      <c r="P345" s="194">
        <f>O345*H345</f>
        <v>0</v>
      </c>
      <c r="Q345" s="194">
        <v>0</v>
      </c>
      <c r="R345" s="194">
        <f>Q345*H345</f>
        <v>0</v>
      </c>
      <c r="S345" s="194">
        <v>0</v>
      </c>
      <c r="T345" s="195">
        <f>S345*H345</f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6" t="s">
        <v>479</v>
      </c>
      <c r="AT345" s="196" t="s">
        <v>388</v>
      </c>
      <c r="AU345" s="196" t="s">
        <v>90</v>
      </c>
      <c r="AY345" s="20" t="s">
        <v>386</v>
      </c>
      <c r="BE345" s="197">
        <f>IF(N345="základní",J345,0)</f>
        <v>0</v>
      </c>
      <c r="BF345" s="197">
        <f>IF(N345="snížená",J345,0)</f>
        <v>0</v>
      </c>
      <c r="BG345" s="197">
        <f>IF(N345="zákl. přenesená",J345,0)</f>
        <v>0</v>
      </c>
      <c r="BH345" s="197">
        <f>IF(N345="sníž. přenesená",J345,0)</f>
        <v>0</v>
      </c>
      <c r="BI345" s="197">
        <f>IF(N345="nulová",J345,0)</f>
        <v>0</v>
      </c>
      <c r="BJ345" s="20" t="s">
        <v>90</v>
      </c>
      <c r="BK345" s="197">
        <f>ROUND(I345*H345,2)</f>
        <v>0</v>
      </c>
      <c r="BL345" s="20" t="s">
        <v>479</v>
      </c>
      <c r="BM345" s="196" t="s">
        <v>7371</v>
      </c>
    </row>
    <row r="346" spans="1:65" s="2" customFormat="1" ht="10">
      <c r="A346" s="37"/>
      <c r="B346" s="38"/>
      <c r="C346" s="39"/>
      <c r="D346" s="198" t="s">
        <v>393</v>
      </c>
      <c r="E346" s="39"/>
      <c r="F346" s="199" t="s">
        <v>7372</v>
      </c>
      <c r="G346" s="39"/>
      <c r="H346" s="39"/>
      <c r="I346" s="200"/>
      <c r="J346" s="39"/>
      <c r="K346" s="39"/>
      <c r="L346" s="42"/>
      <c r="M346" s="201"/>
      <c r="N346" s="202"/>
      <c r="O346" s="67"/>
      <c r="P346" s="67"/>
      <c r="Q346" s="67"/>
      <c r="R346" s="67"/>
      <c r="S346" s="67"/>
      <c r="T346" s="68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T346" s="20" t="s">
        <v>393</v>
      </c>
      <c r="AU346" s="20" t="s">
        <v>90</v>
      </c>
    </row>
    <row r="347" spans="1:65" s="12" customFormat="1" ht="22.75" customHeight="1">
      <c r="B347" s="169"/>
      <c r="C347" s="170"/>
      <c r="D347" s="171" t="s">
        <v>77</v>
      </c>
      <c r="E347" s="183" t="s">
        <v>3675</v>
      </c>
      <c r="F347" s="183" t="s">
        <v>3676</v>
      </c>
      <c r="G347" s="170"/>
      <c r="H347" s="170"/>
      <c r="I347" s="173"/>
      <c r="J347" s="184">
        <f>BK347</f>
        <v>0</v>
      </c>
      <c r="K347" s="170"/>
      <c r="L347" s="175"/>
      <c r="M347" s="176"/>
      <c r="N347" s="177"/>
      <c r="O347" s="177"/>
      <c r="P347" s="178">
        <f>SUM(P348:P360)</f>
        <v>0</v>
      </c>
      <c r="Q347" s="177"/>
      <c r="R347" s="178">
        <f>SUM(R348:R360)</f>
        <v>0.17484479999999999</v>
      </c>
      <c r="S347" s="177"/>
      <c r="T347" s="179">
        <f>SUM(T348:T360)</f>
        <v>0</v>
      </c>
      <c r="AR347" s="180" t="s">
        <v>90</v>
      </c>
      <c r="AT347" s="181" t="s">
        <v>77</v>
      </c>
      <c r="AU347" s="181" t="s">
        <v>85</v>
      </c>
      <c r="AY347" s="180" t="s">
        <v>386</v>
      </c>
      <c r="BK347" s="182">
        <f>SUM(BK348:BK360)</f>
        <v>0</v>
      </c>
    </row>
    <row r="348" spans="1:65" s="2" customFormat="1" ht="24.15" customHeight="1">
      <c r="A348" s="37"/>
      <c r="B348" s="38"/>
      <c r="C348" s="185" t="s">
        <v>764</v>
      </c>
      <c r="D348" s="185" t="s">
        <v>388</v>
      </c>
      <c r="E348" s="186" t="s">
        <v>7373</v>
      </c>
      <c r="F348" s="187" t="s">
        <v>7374</v>
      </c>
      <c r="G348" s="188" t="s">
        <v>167</v>
      </c>
      <c r="H348" s="189">
        <v>9.34</v>
      </c>
      <c r="I348" s="190"/>
      <c r="J348" s="191">
        <f>ROUND(I348*H348,2)</f>
        <v>0</v>
      </c>
      <c r="K348" s="187" t="s">
        <v>391</v>
      </c>
      <c r="L348" s="42"/>
      <c r="M348" s="192" t="s">
        <v>76</v>
      </c>
      <c r="N348" s="193" t="s">
        <v>49</v>
      </c>
      <c r="O348" s="67"/>
      <c r="P348" s="194">
        <f>O348*H348</f>
        <v>0</v>
      </c>
      <c r="Q348" s="194">
        <v>7.2000000000000005E-4</v>
      </c>
      <c r="R348" s="194">
        <f>Q348*H348</f>
        <v>6.7248000000000004E-3</v>
      </c>
      <c r="S348" s="194">
        <v>0</v>
      </c>
      <c r="T348" s="195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6" t="s">
        <v>479</v>
      </c>
      <c r="AT348" s="196" t="s">
        <v>388</v>
      </c>
      <c r="AU348" s="196" t="s">
        <v>90</v>
      </c>
      <c r="AY348" s="20" t="s">
        <v>386</v>
      </c>
      <c r="BE348" s="197">
        <f>IF(N348="základní",J348,0)</f>
        <v>0</v>
      </c>
      <c r="BF348" s="197">
        <f>IF(N348="snížená",J348,0)</f>
        <v>0</v>
      </c>
      <c r="BG348" s="197">
        <f>IF(N348="zákl. přenesená",J348,0)</f>
        <v>0</v>
      </c>
      <c r="BH348" s="197">
        <f>IF(N348="sníž. přenesená",J348,0)</f>
        <v>0</v>
      </c>
      <c r="BI348" s="197">
        <f>IF(N348="nulová",J348,0)</f>
        <v>0</v>
      </c>
      <c r="BJ348" s="20" t="s">
        <v>90</v>
      </c>
      <c r="BK348" s="197">
        <f>ROUND(I348*H348,2)</f>
        <v>0</v>
      </c>
      <c r="BL348" s="20" t="s">
        <v>479</v>
      </c>
      <c r="BM348" s="196" t="s">
        <v>7375</v>
      </c>
    </row>
    <row r="349" spans="1:65" s="2" customFormat="1" ht="10">
      <c r="A349" s="37"/>
      <c r="B349" s="38"/>
      <c r="C349" s="39"/>
      <c r="D349" s="198" t="s">
        <v>393</v>
      </c>
      <c r="E349" s="39"/>
      <c r="F349" s="199" t="s">
        <v>7376</v>
      </c>
      <c r="G349" s="39"/>
      <c r="H349" s="39"/>
      <c r="I349" s="200"/>
      <c r="J349" s="39"/>
      <c r="K349" s="39"/>
      <c r="L349" s="42"/>
      <c r="M349" s="201"/>
      <c r="N349" s="202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393</v>
      </c>
      <c r="AU349" s="20" t="s">
        <v>90</v>
      </c>
    </row>
    <row r="350" spans="1:65" s="13" customFormat="1" ht="10">
      <c r="B350" s="203"/>
      <c r="C350" s="204"/>
      <c r="D350" s="205" t="s">
        <v>395</v>
      </c>
      <c r="E350" s="206" t="s">
        <v>76</v>
      </c>
      <c r="F350" s="207" t="s">
        <v>7181</v>
      </c>
      <c r="G350" s="204"/>
      <c r="H350" s="206" t="s">
        <v>76</v>
      </c>
      <c r="I350" s="208"/>
      <c r="J350" s="204"/>
      <c r="K350" s="204"/>
      <c r="L350" s="209"/>
      <c r="M350" s="210"/>
      <c r="N350" s="211"/>
      <c r="O350" s="211"/>
      <c r="P350" s="211"/>
      <c r="Q350" s="211"/>
      <c r="R350" s="211"/>
      <c r="S350" s="211"/>
      <c r="T350" s="212"/>
      <c r="AT350" s="213" t="s">
        <v>395</v>
      </c>
      <c r="AU350" s="213" t="s">
        <v>90</v>
      </c>
      <c r="AV350" s="13" t="s">
        <v>85</v>
      </c>
      <c r="AW350" s="13" t="s">
        <v>36</v>
      </c>
      <c r="AX350" s="13" t="s">
        <v>78</v>
      </c>
      <c r="AY350" s="213" t="s">
        <v>386</v>
      </c>
    </row>
    <row r="351" spans="1:65" s="13" customFormat="1" ht="10">
      <c r="B351" s="203"/>
      <c r="C351" s="204"/>
      <c r="D351" s="205" t="s">
        <v>395</v>
      </c>
      <c r="E351" s="206" t="s">
        <v>76</v>
      </c>
      <c r="F351" s="207" t="s">
        <v>3811</v>
      </c>
      <c r="G351" s="204"/>
      <c r="H351" s="206" t="s">
        <v>76</v>
      </c>
      <c r="I351" s="208"/>
      <c r="J351" s="204"/>
      <c r="K351" s="204"/>
      <c r="L351" s="209"/>
      <c r="M351" s="210"/>
      <c r="N351" s="211"/>
      <c r="O351" s="211"/>
      <c r="P351" s="211"/>
      <c r="Q351" s="211"/>
      <c r="R351" s="211"/>
      <c r="S351" s="211"/>
      <c r="T351" s="212"/>
      <c r="AT351" s="213" t="s">
        <v>395</v>
      </c>
      <c r="AU351" s="213" t="s">
        <v>90</v>
      </c>
      <c r="AV351" s="13" t="s">
        <v>85</v>
      </c>
      <c r="AW351" s="13" t="s">
        <v>36</v>
      </c>
      <c r="AX351" s="13" t="s">
        <v>78</v>
      </c>
      <c r="AY351" s="213" t="s">
        <v>386</v>
      </c>
    </row>
    <row r="352" spans="1:65" s="14" customFormat="1" ht="10">
      <c r="B352" s="214"/>
      <c r="C352" s="215"/>
      <c r="D352" s="205" t="s">
        <v>395</v>
      </c>
      <c r="E352" s="216" t="s">
        <v>76</v>
      </c>
      <c r="F352" s="217" t="s">
        <v>7377</v>
      </c>
      <c r="G352" s="215"/>
      <c r="H352" s="218">
        <v>9.34</v>
      </c>
      <c r="I352" s="219"/>
      <c r="J352" s="215"/>
      <c r="K352" s="215"/>
      <c r="L352" s="220"/>
      <c r="M352" s="221"/>
      <c r="N352" s="222"/>
      <c r="O352" s="222"/>
      <c r="P352" s="222"/>
      <c r="Q352" s="222"/>
      <c r="R352" s="222"/>
      <c r="S352" s="222"/>
      <c r="T352" s="223"/>
      <c r="AT352" s="224" t="s">
        <v>395</v>
      </c>
      <c r="AU352" s="224" t="s">
        <v>90</v>
      </c>
      <c r="AV352" s="14" t="s">
        <v>90</v>
      </c>
      <c r="AW352" s="14" t="s">
        <v>36</v>
      </c>
      <c r="AX352" s="14" t="s">
        <v>78</v>
      </c>
      <c r="AY352" s="224" t="s">
        <v>386</v>
      </c>
    </row>
    <row r="353" spans="1:65" s="15" customFormat="1" ht="10">
      <c r="B353" s="225"/>
      <c r="C353" s="226"/>
      <c r="D353" s="205" t="s">
        <v>395</v>
      </c>
      <c r="E353" s="227" t="s">
        <v>76</v>
      </c>
      <c r="F353" s="228" t="s">
        <v>398</v>
      </c>
      <c r="G353" s="226"/>
      <c r="H353" s="229">
        <v>9.34</v>
      </c>
      <c r="I353" s="230"/>
      <c r="J353" s="226"/>
      <c r="K353" s="226"/>
      <c r="L353" s="231"/>
      <c r="M353" s="232"/>
      <c r="N353" s="233"/>
      <c r="O353" s="233"/>
      <c r="P353" s="233"/>
      <c r="Q353" s="233"/>
      <c r="R353" s="233"/>
      <c r="S353" s="233"/>
      <c r="T353" s="234"/>
      <c r="AT353" s="235" t="s">
        <v>395</v>
      </c>
      <c r="AU353" s="235" t="s">
        <v>90</v>
      </c>
      <c r="AV353" s="15" t="s">
        <v>102</v>
      </c>
      <c r="AW353" s="15" t="s">
        <v>36</v>
      </c>
      <c r="AX353" s="15" t="s">
        <v>85</v>
      </c>
      <c r="AY353" s="235" t="s">
        <v>386</v>
      </c>
    </row>
    <row r="354" spans="1:65" s="2" customFormat="1" ht="66.75" customHeight="1">
      <c r="A354" s="37"/>
      <c r="B354" s="38"/>
      <c r="C354" s="236" t="s">
        <v>772</v>
      </c>
      <c r="D354" s="236" t="s">
        <v>453</v>
      </c>
      <c r="E354" s="237" t="s">
        <v>7378</v>
      </c>
      <c r="F354" s="238" t="s">
        <v>7379</v>
      </c>
      <c r="G354" s="239" t="s">
        <v>167</v>
      </c>
      <c r="H354" s="240">
        <v>9.34</v>
      </c>
      <c r="I354" s="241"/>
      <c r="J354" s="242">
        <f>ROUND(I354*H354,2)</f>
        <v>0</v>
      </c>
      <c r="K354" s="238" t="s">
        <v>76</v>
      </c>
      <c r="L354" s="243"/>
      <c r="M354" s="244" t="s">
        <v>76</v>
      </c>
      <c r="N354" s="245" t="s">
        <v>49</v>
      </c>
      <c r="O354" s="67"/>
      <c r="P354" s="194">
        <f>O354*H354</f>
        <v>0</v>
      </c>
      <c r="Q354" s="194">
        <v>1.7999999999999999E-2</v>
      </c>
      <c r="R354" s="194">
        <f>Q354*H354</f>
        <v>0.16811999999999999</v>
      </c>
      <c r="S354" s="194">
        <v>0</v>
      </c>
      <c r="T354" s="195">
        <f>S354*H354</f>
        <v>0</v>
      </c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R354" s="196" t="s">
        <v>597</v>
      </c>
      <c r="AT354" s="196" t="s">
        <v>453</v>
      </c>
      <c r="AU354" s="196" t="s">
        <v>90</v>
      </c>
      <c r="AY354" s="20" t="s">
        <v>386</v>
      </c>
      <c r="BE354" s="197">
        <f>IF(N354="základní",J354,0)</f>
        <v>0</v>
      </c>
      <c r="BF354" s="197">
        <f>IF(N354="snížená",J354,0)</f>
        <v>0</v>
      </c>
      <c r="BG354" s="197">
        <f>IF(N354="zákl. přenesená",J354,0)</f>
        <v>0</v>
      </c>
      <c r="BH354" s="197">
        <f>IF(N354="sníž. přenesená",J354,0)</f>
        <v>0</v>
      </c>
      <c r="BI354" s="197">
        <f>IF(N354="nulová",J354,0)</f>
        <v>0</v>
      </c>
      <c r="BJ354" s="20" t="s">
        <v>90</v>
      </c>
      <c r="BK354" s="197">
        <f>ROUND(I354*H354,2)</f>
        <v>0</v>
      </c>
      <c r="BL354" s="20" t="s">
        <v>479</v>
      </c>
      <c r="BM354" s="196" t="s">
        <v>7380</v>
      </c>
    </row>
    <row r="355" spans="1:65" s="13" customFormat="1" ht="10">
      <c r="B355" s="203"/>
      <c r="C355" s="204"/>
      <c r="D355" s="205" t="s">
        <v>395</v>
      </c>
      <c r="E355" s="206" t="s">
        <v>76</v>
      </c>
      <c r="F355" s="207" t="s">
        <v>7181</v>
      </c>
      <c r="G355" s="204"/>
      <c r="H355" s="206" t="s">
        <v>76</v>
      </c>
      <c r="I355" s="208"/>
      <c r="J355" s="204"/>
      <c r="K355" s="204"/>
      <c r="L355" s="209"/>
      <c r="M355" s="210"/>
      <c r="N355" s="211"/>
      <c r="O355" s="211"/>
      <c r="P355" s="211"/>
      <c r="Q355" s="211"/>
      <c r="R355" s="211"/>
      <c r="S355" s="211"/>
      <c r="T355" s="212"/>
      <c r="AT355" s="213" t="s">
        <v>395</v>
      </c>
      <c r="AU355" s="213" t="s">
        <v>90</v>
      </c>
      <c r="AV355" s="13" t="s">
        <v>85</v>
      </c>
      <c r="AW355" s="13" t="s">
        <v>36</v>
      </c>
      <c r="AX355" s="13" t="s">
        <v>78</v>
      </c>
      <c r="AY355" s="213" t="s">
        <v>386</v>
      </c>
    </row>
    <row r="356" spans="1:65" s="13" customFormat="1" ht="10">
      <c r="B356" s="203"/>
      <c r="C356" s="204"/>
      <c r="D356" s="205" t="s">
        <v>395</v>
      </c>
      <c r="E356" s="206" t="s">
        <v>76</v>
      </c>
      <c r="F356" s="207" t="s">
        <v>3811</v>
      </c>
      <c r="G356" s="204"/>
      <c r="H356" s="206" t="s">
        <v>76</v>
      </c>
      <c r="I356" s="208"/>
      <c r="J356" s="204"/>
      <c r="K356" s="204"/>
      <c r="L356" s="209"/>
      <c r="M356" s="210"/>
      <c r="N356" s="211"/>
      <c r="O356" s="211"/>
      <c r="P356" s="211"/>
      <c r="Q356" s="211"/>
      <c r="R356" s="211"/>
      <c r="S356" s="211"/>
      <c r="T356" s="212"/>
      <c r="AT356" s="213" t="s">
        <v>395</v>
      </c>
      <c r="AU356" s="213" t="s">
        <v>90</v>
      </c>
      <c r="AV356" s="13" t="s">
        <v>85</v>
      </c>
      <c r="AW356" s="13" t="s">
        <v>36</v>
      </c>
      <c r="AX356" s="13" t="s">
        <v>78</v>
      </c>
      <c r="AY356" s="213" t="s">
        <v>386</v>
      </c>
    </row>
    <row r="357" spans="1:65" s="14" customFormat="1" ht="10">
      <c r="B357" s="214"/>
      <c r="C357" s="215"/>
      <c r="D357" s="205" t="s">
        <v>395</v>
      </c>
      <c r="E357" s="216" t="s">
        <v>76</v>
      </c>
      <c r="F357" s="217" t="s">
        <v>7377</v>
      </c>
      <c r="G357" s="215"/>
      <c r="H357" s="218">
        <v>9.34</v>
      </c>
      <c r="I357" s="219"/>
      <c r="J357" s="215"/>
      <c r="K357" s="215"/>
      <c r="L357" s="220"/>
      <c r="M357" s="221"/>
      <c r="N357" s="222"/>
      <c r="O357" s="222"/>
      <c r="P357" s="222"/>
      <c r="Q357" s="222"/>
      <c r="R357" s="222"/>
      <c r="S357" s="222"/>
      <c r="T357" s="223"/>
      <c r="AT357" s="224" t="s">
        <v>395</v>
      </c>
      <c r="AU357" s="224" t="s">
        <v>90</v>
      </c>
      <c r="AV357" s="14" t="s">
        <v>90</v>
      </c>
      <c r="AW357" s="14" t="s">
        <v>36</v>
      </c>
      <c r="AX357" s="14" t="s">
        <v>78</v>
      </c>
      <c r="AY357" s="224" t="s">
        <v>386</v>
      </c>
    </row>
    <row r="358" spans="1:65" s="15" customFormat="1" ht="10">
      <c r="B358" s="225"/>
      <c r="C358" s="226"/>
      <c r="D358" s="205" t="s">
        <v>395</v>
      </c>
      <c r="E358" s="227" t="s">
        <v>76</v>
      </c>
      <c r="F358" s="228" t="s">
        <v>398</v>
      </c>
      <c r="G358" s="226"/>
      <c r="H358" s="229">
        <v>9.34</v>
      </c>
      <c r="I358" s="230"/>
      <c r="J358" s="226"/>
      <c r="K358" s="226"/>
      <c r="L358" s="231"/>
      <c r="M358" s="232"/>
      <c r="N358" s="233"/>
      <c r="O358" s="233"/>
      <c r="P358" s="233"/>
      <c r="Q358" s="233"/>
      <c r="R358" s="233"/>
      <c r="S358" s="233"/>
      <c r="T358" s="234"/>
      <c r="AT358" s="235" t="s">
        <v>395</v>
      </c>
      <c r="AU358" s="235" t="s">
        <v>90</v>
      </c>
      <c r="AV358" s="15" t="s">
        <v>102</v>
      </c>
      <c r="AW358" s="15" t="s">
        <v>36</v>
      </c>
      <c r="AX358" s="15" t="s">
        <v>85</v>
      </c>
      <c r="AY358" s="235" t="s">
        <v>386</v>
      </c>
    </row>
    <row r="359" spans="1:65" s="2" customFormat="1" ht="44.25" customHeight="1">
      <c r="A359" s="37"/>
      <c r="B359" s="38"/>
      <c r="C359" s="185" t="s">
        <v>783</v>
      </c>
      <c r="D359" s="185" t="s">
        <v>388</v>
      </c>
      <c r="E359" s="186" t="s">
        <v>7381</v>
      </c>
      <c r="F359" s="187" t="s">
        <v>7382</v>
      </c>
      <c r="G359" s="188" t="s">
        <v>2321</v>
      </c>
      <c r="H359" s="257"/>
      <c r="I359" s="190"/>
      <c r="J359" s="191">
        <f>ROUND(I359*H359,2)</f>
        <v>0</v>
      </c>
      <c r="K359" s="187" t="s">
        <v>391</v>
      </c>
      <c r="L359" s="42"/>
      <c r="M359" s="192" t="s">
        <v>76</v>
      </c>
      <c r="N359" s="193" t="s">
        <v>49</v>
      </c>
      <c r="O359" s="67"/>
      <c r="P359" s="194">
        <f>O359*H359</f>
        <v>0</v>
      </c>
      <c r="Q359" s="194">
        <v>0</v>
      </c>
      <c r="R359" s="194">
        <f>Q359*H359</f>
        <v>0</v>
      </c>
      <c r="S359" s="194">
        <v>0</v>
      </c>
      <c r="T359" s="195">
        <f>S359*H359</f>
        <v>0</v>
      </c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R359" s="196" t="s">
        <v>479</v>
      </c>
      <c r="AT359" s="196" t="s">
        <v>388</v>
      </c>
      <c r="AU359" s="196" t="s">
        <v>90</v>
      </c>
      <c r="AY359" s="20" t="s">
        <v>386</v>
      </c>
      <c r="BE359" s="197">
        <f>IF(N359="základní",J359,0)</f>
        <v>0</v>
      </c>
      <c r="BF359" s="197">
        <f>IF(N359="snížená",J359,0)</f>
        <v>0</v>
      </c>
      <c r="BG359" s="197">
        <f>IF(N359="zákl. přenesená",J359,0)</f>
        <v>0</v>
      </c>
      <c r="BH359" s="197">
        <f>IF(N359="sníž. přenesená",J359,0)</f>
        <v>0</v>
      </c>
      <c r="BI359" s="197">
        <f>IF(N359="nulová",J359,0)</f>
        <v>0</v>
      </c>
      <c r="BJ359" s="20" t="s">
        <v>90</v>
      </c>
      <c r="BK359" s="197">
        <f>ROUND(I359*H359,2)</f>
        <v>0</v>
      </c>
      <c r="BL359" s="20" t="s">
        <v>479</v>
      </c>
      <c r="BM359" s="196" t="s">
        <v>7383</v>
      </c>
    </row>
    <row r="360" spans="1:65" s="2" customFormat="1" ht="10">
      <c r="A360" s="37"/>
      <c r="B360" s="38"/>
      <c r="C360" s="39"/>
      <c r="D360" s="198" t="s">
        <v>393</v>
      </c>
      <c r="E360" s="39"/>
      <c r="F360" s="199" t="s">
        <v>7384</v>
      </c>
      <c r="G360" s="39"/>
      <c r="H360" s="39"/>
      <c r="I360" s="200"/>
      <c r="J360" s="39"/>
      <c r="K360" s="39"/>
      <c r="L360" s="42"/>
      <c r="M360" s="262"/>
      <c r="N360" s="263"/>
      <c r="O360" s="264"/>
      <c r="P360" s="264"/>
      <c r="Q360" s="264"/>
      <c r="R360" s="264"/>
      <c r="S360" s="264"/>
      <c r="T360" s="265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T360" s="20" t="s">
        <v>393</v>
      </c>
      <c r="AU360" s="20" t="s">
        <v>90</v>
      </c>
    </row>
    <row r="361" spans="1:65" s="2" customFormat="1" ht="7" customHeight="1">
      <c r="A361" s="37"/>
      <c r="B361" s="50"/>
      <c r="C361" s="51"/>
      <c r="D361" s="51"/>
      <c r="E361" s="51"/>
      <c r="F361" s="51"/>
      <c r="G361" s="51"/>
      <c r="H361" s="51"/>
      <c r="I361" s="51"/>
      <c r="J361" s="51"/>
      <c r="K361" s="51"/>
      <c r="L361" s="42"/>
      <c r="M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</row>
  </sheetData>
  <sheetProtection algorithmName="SHA-512" hashValue="mOR0qmedswFulqITNKoyUopiubd7ikHrVr1oDVbYuzyqUChb1UDoOkArxdAf0na3IAGnI726vhXrwCxb+XOc8w==" saltValue="O3Ii1Z0fePYPDH/Pvcgpqr9LvIuOVNDxRxd3U1WYnEIkRtNlNIsyXMTNdqlyG7TSiVfhsMhTjV0VtYxElesnxA==" spinCount="100000" sheet="1" objects="1" scenarios="1" formatColumns="0" formatRows="0" autoFilter="0"/>
  <autoFilter ref="C89:K360"/>
  <mergeCells count="9">
    <mergeCell ref="E50:H50"/>
    <mergeCell ref="E80:H80"/>
    <mergeCell ref="E82:H82"/>
    <mergeCell ref="L2:V2"/>
    <mergeCell ref="E7:H7"/>
    <mergeCell ref="E9:H9"/>
    <mergeCell ref="E18:H18"/>
    <mergeCell ref="E27:H27"/>
    <mergeCell ref="E48:H48"/>
  </mergeCells>
  <hyperlinks>
    <hyperlink ref="F94" r:id="rId1"/>
    <hyperlink ref="F99" r:id="rId2"/>
    <hyperlink ref="F105" r:id="rId3"/>
    <hyperlink ref="F110" r:id="rId4"/>
    <hyperlink ref="F114" r:id="rId5"/>
    <hyperlink ref="F118" r:id="rId6"/>
    <hyperlink ref="F122" r:id="rId7"/>
    <hyperlink ref="F127" r:id="rId8"/>
    <hyperlink ref="F129" r:id="rId9"/>
    <hyperlink ref="F131" r:id="rId10"/>
    <hyperlink ref="F136" r:id="rId11"/>
    <hyperlink ref="F145" r:id="rId12"/>
    <hyperlink ref="F152" r:id="rId13"/>
    <hyperlink ref="F159" r:id="rId14"/>
    <hyperlink ref="F172" r:id="rId15"/>
    <hyperlink ref="F177" r:id="rId16"/>
    <hyperlink ref="F183" r:id="rId17"/>
    <hyperlink ref="F189" r:id="rId18"/>
    <hyperlink ref="F191" r:id="rId19"/>
    <hyperlink ref="F197" r:id="rId20"/>
    <hyperlink ref="F203" r:id="rId21"/>
    <hyperlink ref="F209" r:id="rId22"/>
    <hyperlink ref="F211" r:id="rId23"/>
    <hyperlink ref="F218" r:id="rId24"/>
    <hyperlink ref="F227" r:id="rId25"/>
    <hyperlink ref="F236" r:id="rId26"/>
    <hyperlink ref="F238" r:id="rId27"/>
    <hyperlink ref="F252" r:id="rId28"/>
    <hyperlink ref="F258" r:id="rId29"/>
    <hyperlink ref="F264" r:id="rId30"/>
    <hyperlink ref="F266" r:id="rId31"/>
    <hyperlink ref="F268" r:id="rId32"/>
    <hyperlink ref="F270" r:id="rId33"/>
    <hyperlink ref="F277" r:id="rId34"/>
    <hyperlink ref="F279" r:id="rId35"/>
    <hyperlink ref="F287" r:id="rId36"/>
    <hyperlink ref="F289" r:id="rId37"/>
    <hyperlink ref="F298" r:id="rId38"/>
    <hyperlink ref="F316" r:id="rId39"/>
    <hyperlink ref="F319" r:id="rId40"/>
    <hyperlink ref="F326" r:id="rId41"/>
    <hyperlink ref="F330" r:id="rId42"/>
    <hyperlink ref="F332" r:id="rId43"/>
    <hyperlink ref="F339" r:id="rId44"/>
    <hyperlink ref="F346" r:id="rId45"/>
    <hyperlink ref="F349" r:id="rId46"/>
    <hyperlink ref="F360" r:id="rId47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4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23</vt:i4>
      </vt:variant>
    </vt:vector>
  </HeadingPairs>
  <TitlesOfParts>
    <vt:vector size="35" baseType="lpstr">
      <vt:lpstr>Rekapitulace stavby</vt:lpstr>
      <vt:lpstr>D.1.1.B - Architektonicko...</vt:lpstr>
      <vt:lpstr>D.1.4.B_A - Zdravotně tec...</vt:lpstr>
      <vt:lpstr>D.1.4.B_B - Vytápění</vt:lpstr>
      <vt:lpstr>D.1.4.B_C1 - Elektroinsta...</vt:lpstr>
      <vt:lpstr>D.1.4.B_C2 - Elektroinsta...</vt:lpstr>
      <vt:lpstr>D.1.4.B_D - Vzduchotechnika</vt:lpstr>
      <vt:lpstr>D.1.4.B_E - Zařízení slab...</vt:lpstr>
      <vt:lpstr>SO.06 - Mostek</vt:lpstr>
      <vt:lpstr>VRN - Vedlejší rozpočtové...</vt:lpstr>
      <vt:lpstr>Seznam figur</vt:lpstr>
      <vt:lpstr>Pokyny pro vyplnění</vt:lpstr>
      <vt:lpstr>'D.1.1.B - Architektonicko...'!Názvy_tisku</vt:lpstr>
      <vt:lpstr>'D.1.4.B_A - Zdravotně tec...'!Názvy_tisku</vt:lpstr>
      <vt:lpstr>'D.1.4.B_B - Vytápění'!Názvy_tisku</vt:lpstr>
      <vt:lpstr>'D.1.4.B_C1 - Elektroinsta...'!Názvy_tisku</vt:lpstr>
      <vt:lpstr>'D.1.4.B_C2 - Elektroinsta...'!Názvy_tisku</vt:lpstr>
      <vt:lpstr>'D.1.4.B_D - Vzduchotechnika'!Názvy_tisku</vt:lpstr>
      <vt:lpstr>'D.1.4.B_E - Zařízení slab...'!Názvy_tisku</vt:lpstr>
      <vt:lpstr>'Rekapitulace stavby'!Názvy_tisku</vt:lpstr>
      <vt:lpstr>'Seznam figur'!Názvy_tisku</vt:lpstr>
      <vt:lpstr>'SO.06 - Mostek'!Názvy_tisku</vt:lpstr>
      <vt:lpstr>'VRN - Vedlejší rozpočtové...'!Názvy_tisku</vt:lpstr>
      <vt:lpstr>'D.1.1.B - Architektonicko...'!Oblast_tisku</vt:lpstr>
      <vt:lpstr>'D.1.4.B_A - Zdravotně tec...'!Oblast_tisku</vt:lpstr>
      <vt:lpstr>'D.1.4.B_B - Vytápění'!Oblast_tisku</vt:lpstr>
      <vt:lpstr>'D.1.4.B_C1 - Elektroinsta...'!Oblast_tisku</vt:lpstr>
      <vt:lpstr>'D.1.4.B_C2 - Elektroinsta...'!Oblast_tisku</vt:lpstr>
      <vt:lpstr>'D.1.4.B_D - Vzduchotechnika'!Oblast_tisku</vt:lpstr>
      <vt:lpstr>'D.1.4.B_E - Zařízení slab...'!Oblast_tisku</vt:lpstr>
      <vt:lpstr>'Pokyny pro vyplnění'!Oblast_tisku</vt:lpstr>
      <vt:lpstr>'Rekapitulace stavby'!Oblast_tisku</vt:lpstr>
      <vt:lpstr>'Seznam figur'!Oblast_tisku</vt:lpstr>
      <vt:lpstr>'SO.06 - Mostek'!Oblast_tisku</vt:lpstr>
      <vt:lpstr>'VRN - Vedlejší rozpočtové...'!Oblast_tisku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DESKTOP-JGLBK2V\katcha</dc:creator>
  <cp:lastModifiedBy>Dohnal Roman</cp:lastModifiedBy>
  <dcterms:created xsi:type="dcterms:W3CDTF">2024-10-21T09:00:49Z</dcterms:created>
  <dcterms:modified xsi:type="dcterms:W3CDTF">2024-11-07T14:56:54Z</dcterms:modified>
</cp:coreProperties>
</file>